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codeName="ThisWorkbook" defaultThemeVersion="124226"/>
  <bookViews>
    <workbookView xWindow="0" yWindow="0" windowWidth="13728" windowHeight="12276" firstSheet="2" activeTab="6"/>
  </bookViews>
  <sheets>
    <sheet name="VstupHlavička" sheetId="114" r:id="rId1"/>
    <sheet name="Hlavicka" sheetId="111" r:id="rId2"/>
    <sheet name="hk2016" sheetId="1" r:id="rId3"/>
    <sheet name="hk2015" sheetId="20" r:id="rId4"/>
    <sheet name="Osnova" sheetId="73" state="hidden" r:id="rId5"/>
    <sheet name="ANALYTIKAVUJ" sheetId="88" r:id="rId6"/>
    <sheet name="poznamky 2016 DU" sheetId="75" r:id="rId7"/>
    <sheet name="Poznamky DU MUJ" sheetId="135" r:id="rId8"/>
    <sheet name="ANALYTIKA MUJ" sheetId="136" r:id="rId9"/>
    <sheet name="SUVAHAVUJ" sheetId="89" r:id="rId10"/>
    <sheet name="HL KNIHA VYPOC" sheetId="8" state="hidden" r:id="rId11"/>
    <sheet name="SUVAHAMUJ" sheetId="137" r:id="rId12"/>
    <sheet name="SKNACE" sheetId="138" state="hidden" r:id="rId13"/>
    <sheet name="PrekladHlav" sheetId="112" state="hidden" r:id="rId14"/>
    <sheet name="List1" sheetId="71" state="hidden" r:id="rId15"/>
    <sheet name="suvaha_p" sheetId="102" state="hidden" r:id="rId16"/>
    <sheet name="vykaz_p" sheetId="103" state="hidden" r:id="rId17"/>
  </sheets>
  <externalReferences>
    <externalReference r:id="rId18"/>
    <externalReference r:id="rId19"/>
    <externalReference r:id="rId20"/>
    <externalReference r:id="rId21"/>
  </externalReferences>
  <definedNames>
    <definedName name="AAA">'[1]hl kniha'!$A$3:$C$420</definedName>
    <definedName name="COUNTIFTabulka" localSheetId="8">#REF!</definedName>
    <definedName name="COUNTIFTabulka" localSheetId="12">#REF!</definedName>
    <definedName name="COUNTIFTabulka" localSheetId="11">#REF!</definedName>
    <definedName name="COUNTIFTabulka">#REF!</definedName>
    <definedName name="Fedtaxtable" localSheetId="8">'[2]Tvorba vykazov'!#REF!</definedName>
    <definedName name="Fedtaxtable" localSheetId="12">'[2]Tvorba vykazov'!#REF!</definedName>
    <definedName name="Fedtaxtable" localSheetId="11">'[2]Tvorba vykazov'!#REF!</definedName>
    <definedName name="Fedtaxtable">'[2]Tvorba vykazov'!#REF!</definedName>
    <definedName name="KomentarFunkcieLEN" localSheetId="8">#REF!</definedName>
    <definedName name="KomentarFunkcieLEN" localSheetId="12">#REF!</definedName>
    <definedName name="KomentarFunkcieLEN" localSheetId="11">#REF!</definedName>
    <definedName name="KomentarFunkcieLEN">#REF!</definedName>
    <definedName name="KomentarFunkcieSEARCH" localSheetId="8">#REF!</definedName>
    <definedName name="KomentarFunkcieSEARCH" localSheetId="12">#REF!</definedName>
    <definedName name="KomentarFunkcieSEARCH" localSheetId="11">#REF!</definedName>
    <definedName name="KomentarFunkcieSEARCH">#REF!</definedName>
    <definedName name="_xlnm.Print_Area" localSheetId="3">'hk2015'!$A$1:$I$63</definedName>
    <definedName name="_xlnm.Print_Area" localSheetId="2">'hk2016'!$A$1:$I$78</definedName>
    <definedName name="_xlnm.Print_Area" localSheetId="1">Hlavicka!$H$1:$AQ$58</definedName>
    <definedName name="_xlnm.Print_Area" localSheetId="6">'poznamky 2016 DU'!$A$1:$BB$1327</definedName>
    <definedName name="_xlnm.Print_Area" localSheetId="7">'Poznamky DU MUJ'!$A$1:$AX$229</definedName>
    <definedName name="_xlnm.Print_Area" localSheetId="11">SUVAHAMUJ!$A$1:$P$89</definedName>
    <definedName name="_xlnm.Print_Area" localSheetId="9">SUVAHAVUJ!$D$1:$X$209</definedName>
    <definedName name="Osnova" localSheetId="4">Osnova!$A$1:$G$293</definedName>
    <definedName name="Osnova">'HL KNIHA VYPOC'!$A$2:$C$421</definedName>
    <definedName name="TabTriedy">[3]!Tabuľka2[#All]</definedName>
    <definedName name="taxtable" localSheetId="8">#REF!</definedName>
    <definedName name="taxtable" localSheetId="12">#REF!</definedName>
    <definedName name="taxtable" localSheetId="11">#REF!</definedName>
    <definedName name="taxtable">#REF!</definedName>
  </definedNames>
  <calcPr calcId="145621"/>
</workbook>
</file>

<file path=xl/calcChain.xml><?xml version="1.0" encoding="utf-8"?>
<calcChain xmlns="http://schemas.openxmlformats.org/spreadsheetml/2006/main">
  <c r="F18" i="1" l="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AQ1" i="75"/>
  <c r="P2" i="75"/>
  <c r="L30" i="75"/>
  <c r="P30" i="75" s="1"/>
  <c r="X36" i="75"/>
  <c r="J36" i="75"/>
  <c r="F17" i="1" l="1"/>
  <c r="G347" i="20"/>
  <c r="H347" i="20"/>
  <c r="G345" i="20"/>
  <c r="H345" i="20"/>
  <c r="G343" i="20"/>
  <c r="H343" i="20"/>
  <c r="G341" i="20"/>
  <c r="H341" i="20"/>
  <c r="G339" i="20"/>
  <c r="H339" i="20"/>
  <c r="G337" i="20"/>
  <c r="H337" i="20"/>
  <c r="G335" i="20"/>
  <c r="H335" i="20"/>
  <c r="G333" i="20"/>
  <c r="H333" i="20"/>
  <c r="G331" i="20"/>
  <c r="H331" i="20"/>
  <c r="G329" i="20"/>
  <c r="H329" i="20"/>
  <c r="G327" i="20"/>
  <c r="H327" i="20"/>
  <c r="G325" i="20"/>
  <c r="H325" i="20"/>
  <c r="G323" i="20"/>
  <c r="H323" i="20"/>
  <c r="G321" i="20"/>
  <c r="H321" i="20"/>
  <c r="G319" i="20"/>
  <c r="H319" i="20"/>
  <c r="G317" i="20"/>
  <c r="H317" i="20"/>
  <c r="G315" i="20"/>
  <c r="H315" i="20"/>
  <c r="G313" i="20"/>
  <c r="H313" i="20"/>
  <c r="G311" i="20"/>
  <c r="H311" i="20"/>
  <c r="D315" i="20"/>
  <c r="D313" i="20"/>
  <c r="D311" i="20"/>
  <c r="G346" i="20"/>
  <c r="H346" i="20"/>
  <c r="G344" i="20"/>
  <c r="H344" i="20"/>
  <c r="G342" i="20"/>
  <c r="H342" i="20"/>
  <c r="G340" i="20"/>
  <c r="H340" i="20"/>
  <c r="G338" i="20"/>
  <c r="H338" i="20"/>
  <c r="G336" i="20"/>
  <c r="H336" i="20"/>
  <c r="G334" i="20"/>
  <c r="H334" i="20"/>
  <c r="G332" i="20"/>
  <c r="H332" i="20"/>
  <c r="G330" i="20"/>
  <c r="H330" i="20"/>
  <c r="G328" i="20"/>
  <c r="H328" i="20"/>
  <c r="G326" i="20"/>
  <c r="H326" i="20"/>
  <c r="G324" i="20"/>
  <c r="H324" i="20"/>
  <c r="G322" i="20"/>
  <c r="H322" i="20"/>
  <c r="G320" i="20"/>
  <c r="H320" i="20"/>
  <c r="G318" i="20"/>
  <c r="H318" i="20"/>
  <c r="G316" i="20"/>
  <c r="H316" i="20"/>
  <c r="G314" i="20"/>
  <c r="H314" i="20"/>
  <c r="G312" i="20"/>
  <c r="H312" i="20"/>
  <c r="G310" i="20"/>
  <c r="H310" i="20"/>
  <c r="D316" i="20"/>
  <c r="D314" i="20"/>
  <c r="D312" i="20"/>
  <c r="D310" i="20"/>
  <c r="E10" i="20"/>
  <c r="B13" i="20" s="1"/>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B309" i="20"/>
  <c r="B14" i="1"/>
  <c r="B15" i="1"/>
  <c r="B16" i="1"/>
  <c r="B17"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E10" i="1"/>
  <c r="B19" i="1" s="1"/>
  <c r="B13" i="1" l="1"/>
  <c r="B76" i="1"/>
  <c r="B72" i="1"/>
  <c r="B68" i="1"/>
  <c r="B64" i="1"/>
  <c r="B60" i="1"/>
  <c r="B56" i="1"/>
  <c r="B52" i="1"/>
  <c r="B48" i="1"/>
  <c r="B44" i="1"/>
  <c r="B40" i="1"/>
  <c r="B36" i="1"/>
  <c r="B32" i="1"/>
  <c r="B28" i="1"/>
  <c r="B24" i="1"/>
  <c r="B20" i="1"/>
  <c r="B74" i="1"/>
  <c r="B70" i="1"/>
  <c r="B66" i="1"/>
  <c r="B62" i="1"/>
  <c r="B58" i="1"/>
  <c r="B54" i="1"/>
  <c r="B50" i="1"/>
  <c r="B46" i="1"/>
  <c r="B42" i="1"/>
  <c r="B38" i="1"/>
  <c r="B34" i="1"/>
  <c r="B30" i="1"/>
  <c r="B26" i="1"/>
  <c r="B22" i="1"/>
  <c r="B18" i="1"/>
  <c r="B75" i="1"/>
  <c r="B73" i="1"/>
  <c r="B71" i="1"/>
  <c r="B69" i="1"/>
  <c r="B67" i="1"/>
  <c r="B65" i="1"/>
  <c r="B63" i="1"/>
  <c r="B61" i="1"/>
  <c r="B59" i="1"/>
  <c r="B57" i="1"/>
  <c r="B55" i="1"/>
  <c r="B53" i="1"/>
  <c r="B51" i="1"/>
  <c r="B49" i="1"/>
  <c r="B47" i="1"/>
  <c r="B45" i="1"/>
  <c r="B43" i="1"/>
  <c r="B41" i="1"/>
  <c r="B39" i="1"/>
  <c r="B37" i="1"/>
  <c r="B35" i="1"/>
  <c r="B33" i="1"/>
  <c r="B31" i="1"/>
  <c r="B29" i="1"/>
  <c r="B27" i="1"/>
  <c r="B25" i="1"/>
  <c r="B23" i="1"/>
  <c r="B21" i="1"/>
  <c r="AK131" i="89" l="1"/>
  <c r="AQ72" i="89" l="1"/>
  <c r="AQ70" i="89"/>
  <c r="AQ34" i="89"/>
  <c r="AQ33" i="89"/>
  <c r="AQ31" i="89"/>
  <c r="AQ30" i="89"/>
  <c r="AQ29" i="89"/>
  <c r="AQ28" i="89"/>
  <c r="AQ27" i="89"/>
  <c r="AQ26" i="89"/>
  <c r="AQ25" i="89"/>
  <c r="AQ19" i="89"/>
  <c r="AQ18" i="89"/>
  <c r="AQ17" i="89"/>
  <c r="AQ15" i="89"/>
  <c r="AQ14" i="89"/>
  <c r="AQ12" i="89"/>
  <c r="AQ10" i="89"/>
  <c r="AQ9" i="89"/>
  <c r="AQ8" i="89"/>
  <c r="AQ6" i="89"/>
  <c r="AL133" i="89"/>
  <c r="AL131" i="89"/>
  <c r="AL128" i="89"/>
  <c r="AL127" i="89"/>
  <c r="AL123" i="89"/>
  <c r="AL122" i="89"/>
  <c r="AL121" i="89"/>
  <c r="AL118" i="89"/>
  <c r="AL117" i="89"/>
  <c r="AL115" i="89"/>
  <c r="AL114" i="89"/>
  <c r="AL113" i="89"/>
  <c r="AL112" i="89"/>
  <c r="AL111" i="89"/>
  <c r="AL110" i="89"/>
  <c r="AL108" i="89"/>
  <c r="AL107" i="89"/>
  <c r="AL106" i="89"/>
  <c r="AL91" i="89"/>
  <c r="AL79" i="89"/>
  <c r="AL77" i="89"/>
  <c r="AL72" i="89"/>
  <c r="AL62" i="89"/>
  <c r="AL59" i="89"/>
  <c r="AL58" i="89"/>
  <c r="AL53" i="89"/>
  <c r="AL52" i="89"/>
  <c r="AL51" i="89"/>
  <c r="AL50" i="89"/>
  <c r="AL49" i="89"/>
  <c r="AL47" i="89"/>
  <c r="AL46" i="89"/>
  <c r="AL45" i="89"/>
  <c r="AL42" i="89"/>
  <c r="AL146" i="89"/>
  <c r="AL144" i="89"/>
  <c r="AL109" i="89"/>
  <c r="AL70" i="89"/>
  <c r="AL48" i="89"/>
  <c r="AL32" i="89"/>
  <c r="AL31" i="89"/>
  <c r="AL28" i="89"/>
  <c r="AL26" i="89"/>
  <c r="AL25" i="89"/>
  <c r="AQ67" i="89" l="1"/>
  <c r="AQ65" i="89"/>
  <c r="AQ64" i="89"/>
  <c r="AQ63" i="89"/>
  <c r="AQ62" i="89"/>
  <c r="AQ61" i="89"/>
  <c r="AQ59" i="89"/>
  <c r="AQ58" i="89"/>
  <c r="AQ57" i="89"/>
  <c r="AQ53" i="89"/>
  <c r="AQ51" i="89"/>
  <c r="AQ50" i="89"/>
  <c r="AQ49" i="89"/>
  <c r="AQ47" i="89"/>
  <c r="AQ46" i="89"/>
  <c r="AQ45" i="89"/>
  <c r="AQ42" i="89"/>
  <c r="AN181" i="135" l="1"/>
  <c r="AN134" i="135"/>
  <c r="AN101" i="135"/>
  <c r="AN60" i="135"/>
  <c r="AN2" i="135"/>
  <c r="AD2" i="135"/>
  <c r="AD181" i="135" s="1"/>
  <c r="C2" i="135"/>
  <c r="C181" i="135" s="1"/>
  <c r="R50" i="137"/>
  <c r="Q50" i="137"/>
  <c r="N48" i="137"/>
  <c r="P48" i="137" s="1"/>
  <c r="E48" i="137"/>
  <c r="G48" i="137" s="1"/>
  <c r="Q48" i="137" s="1"/>
  <c r="N38" i="137"/>
  <c r="P38" i="137" s="1"/>
  <c r="E38" i="137"/>
  <c r="G38" i="137" s="1"/>
  <c r="Q38" i="137" s="1"/>
  <c r="N25" i="137"/>
  <c r="E25" i="137"/>
  <c r="L23" i="137"/>
  <c r="P23" i="137" s="1"/>
  <c r="R23" i="137" s="1"/>
  <c r="C23" i="137"/>
  <c r="G23" i="137" s="1"/>
  <c r="Q23" i="137" s="1"/>
  <c r="M21" i="137"/>
  <c r="D21" i="137"/>
  <c r="N20" i="137"/>
  <c r="E20" i="137"/>
  <c r="N19" i="137"/>
  <c r="E19" i="137"/>
  <c r="M17" i="137"/>
  <c r="M14" i="137" s="1"/>
  <c r="D17" i="137"/>
  <c r="D14" i="137" s="1"/>
  <c r="N16" i="137"/>
  <c r="L16" i="137"/>
  <c r="E16" i="137"/>
  <c r="C16" i="137"/>
  <c r="N13" i="137"/>
  <c r="L13" i="137"/>
  <c r="P13" i="137" s="1"/>
  <c r="R13" i="137" s="1"/>
  <c r="E13" i="137"/>
  <c r="C13" i="137"/>
  <c r="G13" i="137" s="1"/>
  <c r="Q13" i="137" s="1"/>
  <c r="N12" i="137"/>
  <c r="E12" i="137"/>
  <c r="M10" i="137"/>
  <c r="D10" i="137"/>
  <c r="N8" i="137"/>
  <c r="E8" i="137"/>
  <c r="M181" i="136"/>
  <c r="L181" i="136"/>
  <c r="AD101" i="135" l="1"/>
  <c r="AD60" i="135"/>
  <c r="AD134" i="135"/>
  <c r="C60" i="135"/>
  <c r="C101" i="135"/>
  <c r="C134" i="135"/>
  <c r="G16" i="137"/>
  <c r="Q16" i="137" s="1"/>
  <c r="R48" i="137"/>
  <c r="P16" i="137"/>
  <c r="R16" i="137" s="1"/>
  <c r="R38" i="137"/>
  <c r="X669" i="75"/>
  <c r="X682" i="75"/>
  <c r="P131" i="89" l="1"/>
  <c r="F131" i="89"/>
  <c r="AG707" i="75" l="1"/>
  <c r="T707" i="75"/>
  <c r="AT453" i="75"/>
  <c r="AP453" i="75"/>
  <c r="AH453" i="75"/>
  <c r="AD453" i="75"/>
  <c r="Z453" i="75"/>
  <c r="V453" i="75"/>
  <c r="R453" i="75"/>
  <c r="N453" i="75"/>
  <c r="J453" i="75"/>
  <c r="AL442" i="75"/>
  <c r="AH442" i="75"/>
  <c r="V442" i="75"/>
  <c r="N442" i="75"/>
  <c r="J442" i="75"/>
  <c r="AT409" i="75"/>
  <c r="AP409" i="75"/>
  <c r="AH409" i="75"/>
  <c r="AD409" i="75"/>
  <c r="Z409" i="75"/>
  <c r="V409" i="75"/>
  <c r="R409" i="75"/>
  <c r="N409" i="75"/>
  <c r="J409" i="75"/>
  <c r="AL398" i="75"/>
  <c r="AH398" i="75"/>
  <c r="V398" i="75"/>
  <c r="N398" i="75"/>
  <c r="J398" i="75"/>
  <c r="AG355" i="75"/>
  <c r="AG348" i="75" s="1"/>
  <c r="AB355" i="75"/>
  <c r="AB348" i="75" s="1"/>
  <c r="W355" i="75"/>
  <c r="W348" i="75" s="1"/>
  <c r="M355" i="75"/>
  <c r="M348" i="75" s="1"/>
  <c r="H355" i="75"/>
  <c r="H348" i="75" s="1"/>
  <c r="H301" i="75"/>
  <c r="M301" i="75"/>
  <c r="W301" i="75"/>
  <c r="AB301" i="75"/>
  <c r="AG301" i="75"/>
  <c r="AM238" i="75"/>
  <c r="AM233" i="75" s="1"/>
  <c r="AC238" i="75"/>
  <c r="AC233" i="75" s="1"/>
  <c r="X238" i="75"/>
  <c r="X233" i="75" s="1"/>
  <c r="T238" i="75"/>
  <c r="T233" i="75" s="1"/>
  <c r="L238" i="75"/>
  <c r="L233" i="75" s="1"/>
  <c r="AM200" i="75"/>
  <c r="AC200" i="75"/>
  <c r="X200" i="75"/>
  <c r="T200" i="75"/>
  <c r="L200" i="75"/>
  <c r="AT221" i="75"/>
  <c r="AT229" i="75"/>
  <c r="AQ725" i="75" l="1"/>
  <c r="AQ723" i="75"/>
  <c r="N718" i="75"/>
  <c r="AQ718" i="75" s="1"/>
  <c r="AI822" i="75"/>
  <c r="AI808" i="75"/>
  <c r="AX452" i="75"/>
  <c r="AX451" i="75"/>
  <c r="AX450" i="75"/>
  <c r="AX441" i="75"/>
  <c r="AL461" i="75"/>
  <c r="AH461" i="75"/>
  <c r="V461" i="75"/>
  <c r="N461" i="75"/>
  <c r="J461" i="75"/>
  <c r="AH446" i="75"/>
  <c r="AD446" i="75"/>
  <c r="R446" i="75"/>
  <c r="N446" i="75"/>
  <c r="AT446" i="75"/>
  <c r="AP446" i="75"/>
  <c r="Z446" i="75"/>
  <c r="V446" i="75"/>
  <c r="J446" i="75"/>
  <c r="AH435" i="75"/>
  <c r="J435" i="75"/>
  <c r="AT435" i="75"/>
  <c r="AP435" i="75"/>
  <c r="AL435" i="75"/>
  <c r="AL457" i="75" s="1"/>
  <c r="V435" i="75"/>
  <c r="N435" i="75"/>
  <c r="N457" i="75" s="1"/>
  <c r="AX407" i="75"/>
  <c r="AX408" i="75"/>
  <c r="AX406" i="75"/>
  <c r="AX397" i="75"/>
  <c r="AL417" i="75"/>
  <c r="AH417" i="75"/>
  <c r="V417" i="75"/>
  <c r="N417" i="75"/>
  <c r="J417" i="75"/>
  <c r="AT402" i="75"/>
  <c r="AP402" i="75"/>
  <c r="Z402" i="75"/>
  <c r="V402" i="75"/>
  <c r="J402" i="75"/>
  <c r="AH402" i="75"/>
  <c r="AD402" i="75"/>
  <c r="R402" i="75"/>
  <c r="N402" i="75"/>
  <c r="AH391" i="75"/>
  <c r="N391" i="75"/>
  <c r="J391" i="75"/>
  <c r="AL391" i="75"/>
  <c r="AL413" i="75" s="1"/>
  <c r="V391" i="75"/>
  <c r="AT354" i="75"/>
  <c r="AT353" i="75"/>
  <c r="AT352" i="75"/>
  <c r="AT343" i="75"/>
  <c r="AT332" i="75"/>
  <c r="AT300" i="75"/>
  <c r="AT299" i="75"/>
  <c r="AT298" i="75"/>
  <c r="AG294" i="75"/>
  <c r="AB294" i="75"/>
  <c r="W294" i="75"/>
  <c r="M294" i="75"/>
  <c r="H294" i="75"/>
  <c r="AT289" i="75"/>
  <c r="AT278" i="75"/>
  <c r="AT237" i="75"/>
  <c r="AT236" i="75"/>
  <c r="AT235" i="75"/>
  <c r="AC195" i="75"/>
  <c r="T195" i="75"/>
  <c r="AT199" i="75"/>
  <c r="AT198" i="75"/>
  <c r="AT197" i="75"/>
  <c r="X195" i="75"/>
  <c r="AT191" i="75"/>
  <c r="AT183" i="75"/>
  <c r="V457" i="75" l="1"/>
  <c r="V413" i="75"/>
  <c r="J457" i="75"/>
  <c r="J413" i="75"/>
  <c r="AH457" i="75"/>
  <c r="AP457" i="75"/>
  <c r="AH413" i="75"/>
  <c r="N413" i="75"/>
  <c r="AT457" i="75"/>
  <c r="AQ208" i="89" l="1"/>
  <c r="AQ207" i="89"/>
  <c r="AQ206" i="89"/>
  <c r="AQ202" i="89"/>
  <c r="AQ201" i="89"/>
  <c r="AQ200" i="89"/>
  <c r="AQ196" i="89"/>
  <c r="AQ195" i="89"/>
  <c r="AQ194" i="89"/>
  <c r="AQ192" i="89"/>
  <c r="AQ191" i="89"/>
  <c r="AQ190" i="89"/>
  <c r="AQ178" i="89"/>
  <c r="AQ174" i="89"/>
  <c r="AQ173" i="89"/>
  <c r="AQ172" i="89"/>
  <c r="AQ171" i="89"/>
  <c r="AQ170" i="89"/>
  <c r="AQ168" i="89"/>
  <c r="AQ167" i="89"/>
  <c r="AQ166" i="89"/>
  <c r="AQ165" i="89"/>
  <c r="AQ164" i="89"/>
  <c r="AQ162" i="89"/>
  <c r="AQ161" i="89"/>
  <c r="AQ160" i="89"/>
  <c r="AQ159" i="89"/>
  <c r="AQ157" i="89"/>
  <c r="AQ156" i="89"/>
  <c r="AQ155" i="89"/>
  <c r="AQ154" i="89"/>
  <c r="AQ153" i="89"/>
  <c r="AQ152" i="89"/>
  <c r="AQ151" i="89"/>
  <c r="AQ189" i="89"/>
  <c r="AQ186" i="89"/>
  <c r="AQ185" i="89"/>
  <c r="AQ199" i="89" l="1"/>
  <c r="AQ182" i="89"/>
  <c r="AQ181" i="89"/>
  <c r="AN131" i="89" l="1"/>
  <c r="AS131" i="89" s="1"/>
  <c r="AN122" i="89"/>
  <c r="AS122" i="89" s="1"/>
  <c r="AN115" i="89"/>
  <c r="AS115" i="89" s="1"/>
  <c r="AN114" i="89"/>
  <c r="AS114" i="89" s="1"/>
  <c r="AN110" i="89"/>
  <c r="AS110" i="89" s="1"/>
  <c r="AN91" i="89"/>
  <c r="AS91" i="89" s="1"/>
  <c r="AN79" i="89"/>
  <c r="AN50" i="89"/>
  <c r="AN46" i="89"/>
  <c r="AN123" i="89"/>
  <c r="AS123" i="89" s="1"/>
  <c r="AN113" i="89"/>
  <c r="AS113" i="89" s="1"/>
  <c r="AN108" i="89"/>
  <c r="AS108" i="89" s="1"/>
  <c r="AN77" i="89"/>
  <c r="AN59" i="89"/>
  <c r="AN53" i="89"/>
  <c r="AN49" i="89"/>
  <c r="AN42" i="89"/>
  <c r="AN144" i="89"/>
  <c r="AS144" i="89" s="1"/>
  <c r="AN117" i="89"/>
  <c r="AS117" i="89" s="1"/>
  <c r="AN109" i="89"/>
  <c r="AS109" i="89" s="1"/>
  <c r="AN58" i="89"/>
  <c r="AN45" i="89"/>
  <c r="AN106" i="89"/>
  <c r="AS106" i="89" s="1"/>
  <c r="AR6" i="89"/>
  <c r="AS182" i="89"/>
  <c r="AS181" i="89"/>
  <c r="AR72" i="89"/>
  <c r="AR31" i="89"/>
  <c r="AR27" i="89"/>
  <c r="AR26" i="89"/>
  <c r="AR19" i="89"/>
  <c r="AR15" i="89"/>
  <c r="AR10" i="89"/>
  <c r="AS202" i="89"/>
  <c r="AS200" i="89"/>
  <c r="AS196" i="89"/>
  <c r="AS195" i="89"/>
  <c r="AS191" i="89"/>
  <c r="AS190" i="89"/>
  <c r="AS173" i="89"/>
  <c r="AS167" i="89"/>
  <c r="AS165" i="89"/>
  <c r="AS162" i="89"/>
  <c r="AS160" i="89"/>
  <c r="AS159" i="89"/>
  <c r="AS154" i="89"/>
  <c r="AS153" i="89"/>
  <c r="AS207" i="89"/>
  <c r="AS206" i="89"/>
  <c r="AS194" i="89"/>
  <c r="AS192" i="89"/>
  <c r="AS168" i="89"/>
  <c r="AS164" i="89"/>
  <c r="AS156" i="89"/>
  <c r="AS155" i="89"/>
  <c r="AS152" i="89"/>
  <c r="AS151" i="89"/>
  <c r="AR34" i="89"/>
  <c r="AR29" i="89"/>
  <c r="AR25" i="89"/>
  <c r="AR12" i="89"/>
  <c r="AN121" i="89"/>
  <c r="AS121" i="89" s="1"/>
  <c r="AN118" i="89"/>
  <c r="AS118" i="89" s="1"/>
  <c r="AN70" i="89"/>
  <c r="AN48" i="89"/>
  <c r="AN32" i="89"/>
  <c r="AN25" i="89"/>
  <c r="E61" i="88"/>
  <c r="AN128" i="89"/>
  <c r="AS128" i="89" s="1"/>
  <c r="AN127" i="89"/>
  <c r="AS127" i="89" s="1"/>
  <c r="AN112" i="89"/>
  <c r="AS112" i="89" s="1"/>
  <c r="AN111" i="89"/>
  <c r="AS111" i="89" s="1"/>
  <c r="AN107" i="89"/>
  <c r="AS107" i="89" s="1"/>
  <c r="AN62" i="89"/>
  <c r="AN52" i="89"/>
  <c r="AN51" i="89"/>
  <c r="AN47" i="89"/>
  <c r="AN209" i="89"/>
  <c r="AS208" i="89"/>
  <c r="AS201" i="89"/>
  <c r="AS199" i="89"/>
  <c r="AS189" i="89"/>
  <c r="AS186" i="89"/>
  <c r="AS185" i="89"/>
  <c r="AS178" i="89"/>
  <c r="AS174" i="89"/>
  <c r="AS172" i="89"/>
  <c r="AS171" i="89"/>
  <c r="AS170" i="89"/>
  <c r="AS166" i="89"/>
  <c r="AS161" i="89"/>
  <c r="AS157" i="89"/>
  <c r="AN146" i="89"/>
  <c r="AS146" i="89" s="1"/>
  <c r="AN143" i="89"/>
  <c r="AN138" i="89"/>
  <c r="AN125" i="89"/>
  <c r="AN124" i="89"/>
  <c r="AN120" i="89"/>
  <c r="AN105" i="89"/>
  <c r="AN104" i="89"/>
  <c r="AN103" i="89"/>
  <c r="AN102" i="89"/>
  <c r="AN99" i="89"/>
  <c r="AN95" i="89"/>
  <c r="AN92" i="89"/>
  <c r="AN89" i="89"/>
  <c r="AR81" i="89"/>
  <c r="AP81" i="89"/>
  <c r="AN81" i="89"/>
  <c r="AR80" i="89"/>
  <c r="AP80" i="89"/>
  <c r="AR79" i="89"/>
  <c r="AP79" i="89"/>
  <c r="AR78" i="89"/>
  <c r="AP78" i="89"/>
  <c r="AR77" i="89"/>
  <c r="AP77" i="89"/>
  <c r="AR75" i="89"/>
  <c r="AP75" i="89"/>
  <c r="AR74" i="89"/>
  <c r="AR73" i="89" s="1"/>
  <c r="AP74" i="89"/>
  <c r="AP72" i="89"/>
  <c r="AR71" i="89"/>
  <c r="AP71" i="89"/>
  <c r="AR70" i="89"/>
  <c r="AP70" i="89"/>
  <c r="AP69" i="89"/>
  <c r="AR67" i="89"/>
  <c r="AP67" i="89"/>
  <c r="AR66" i="89"/>
  <c r="AP66" i="89"/>
  <c r="AR65" i="89"/>
  <c r="AP65" i="89"/>
  <c r="AR64" i="89"/>
  <c r="AP64" i="89"/>
  <c r="AR63" i="89"/>
  <c r="AP63" i="89"/>
  <c r="AR62" i="89"/>
  <c r="AP62" i="89"/>
  <c r="AR61" i="89"/>
  <c r="AP61" i="89"/>
  <c r="AR60" i="89"/>
  <c r="AP60" i="89"/>
  <c r="AR59" i="89"/>
  <c r="AP59" i="89"/>
  <c r="AR58" i="89"/>
  <c r="AP58" i="89"/>
  <c r="AP57" i="89"/>
  <c r="AR54" i="89"/>
  <c r="AP54" i="89"/>
  <c r="AR53" i="89"/>
  <c r="AP53" i="89"/>
  <c r="AR52" i="89"/>
  <c r="AP52" i="89"/>
  <c r="AR51" i="89"/>
  <c r="AP51" i="89"/>
  <c r="AR50" i="89"/>
  <c r="AP50" i="89"/>
  <c r="AR49" i="89"/>
  <c r="AP49" i="89"/>
  <c r="AR48" i="89"/>
  <c r="AP48" i="89"/>
  <c r="AR47" i="89"/>
  <c r="AP47" i="89"/>
  <c r="AR46" i="89"/>
  <c r="AP46" i="89"/>
  <c r="AR45" i="89"/>
  <c r="AP45" i="89"/>
  <c r="AP44" i="89" s="1"/>
  <c r="AR42" i="89"/>
  <c r="AP42" i="89"/>
  <c r="AP41" i="89"/>
  <c r="AP40" i="89"/>
  <c r="AP39" i="89"/>
  <c r="AP38" i="89"/>
  <c r="AP37" i="89"/>
  <c r="AR35" i="89"/>
  <c r="AP35" i="89"/>
  <c r="AP34" i="89"/>
  <c r="AR33" i="89"/>
  <c r="AP33" i="89"/>
  <c r="AR32" i="89"/>
  <c r="AP32" i="89"/>
  <c r="AP31" i="89"/>
  <c r="AN31" i="89"/>
  <c r="AR30" i="89"/>
  <c r="AP30" i="89"/>
  <c r="AP29" i="89"/>
  <c r="AR28" i="89"/>
  <c r="AP28" i="89"/>
  <c r="AN28" i="89"/>
  <c r="AP27" i="89"/>
  <c r="AP26" i="89"/>
  <c r="AN26" i="89"/>
  <c r="AP25" i="89"/>
  <c r="AP24" i="89"/>
  <c r="AR22" i="89"/>
  <c r="AP22" i="89"/>
  <c r="AP21" i="89"/>
  <c r="AP20" i="89"/>
  <c r="AR18" i="89"/>
  <c r="AR17" i="89"/>
  <c r="AR14" i="89"/>
  <c r="AP14" i="89"/>
  <c r="AP12" i="89"/>
  <c r="AP11" i="89"/>
  <c r="AR9" i="89"/>
  <c r="AR8" i="89"/>
  <c r="AP56" i="89" l="1"/>
  <c r="AP68" i="89"/>
  <c r="AS120" i="89"/>
  <c r="AS163" i="89"/>
  <c r="AS150" i="89"/>
  <c r="AS205" i="89"/>
  <c r="AQ150" i="89"/>
  <c r="AQ163" i="89"/>
  <c r="AQ158" i="89" s="1"/>
  <c r="AS47" i="89"/>
  <c r="AS58" i="89"/>
  <c r="AS59" i="89"/>
  <c r="AS31" i="89"/>
  <c r="AS28" i="89"/>
  <c r="AS45" i="89"/>
  <c r="AS53" i="89"/>
  <c r="AS25" i="89"/>
  <c r="AS26" i="89"/>
  <c r="AS42" i="89"/>
  <c r="AS48" i="89"/>
  <c r="AP43" i="89"/>
  <c r="AS52" i="89"/>
  <c r="AS62" i="89"/>
  <c r="AP76" i="89"/>
  <c r="AR76" i="89"/>
  <c r="AS169" i="89"/>
  <c r="AP23" i="89"/>
  <c r="AP36" i="89"/>
  <c r="AS32" i="89"/>
  <c r="AS46" i="89"/>
  <c r="AS77" i="89"/>
  <c r="AS79" i="89"/>
  <c r="AS105" i="89"/>
  <c r="AS176" i="89"/>
  <c r="AR44" i="89"/>
  <c r="AR43" i="89" s="1"/>
  <c r="AS49" i="89"/>
  <c r="AS50" i="89"/>
  <c r="AS51" i="89"/>
  <c r="AS70" i="89"/>
  <c r="AP73" i="89"/>
  <c r="AN44" i="89"/>
  <c r="AP55" i="89"/>
  <c r="AS158" i="89" l="1"/>
  <c r="AS175" i="89" s="1"/>
  <c r="AS44" i="89"/>
  <c r="AF210" i="89" l="1"/>
  <c r="AG210" i="89"/>
  <c r="AF148" i="89"/>
  <c r="AG148" i="89"/>
  <c r="M80" i="89"/>
  <c r="M79" i="89"/>
  <c r="M78" i="89"/>
  <c r="M77" i="89"/>
  <c r="M75" i="89"/>
  <c r="M74" i="89"/>
  <c r="M71" i="89"/>
  <c r="M66" i="89"/>
  <c r="M60" i="89"/>
  <c r="M54" i="89" l="1"/>
  <c r="M52" i="89"/>
  <c r="M48" i="89"/>
  <c r="M32" i="89"/>
  <c r="M22" i="89"/>
  <c r="K80" i="89"/>
  <c r="K79" i="89"/>
  <c r="K78" i="89"/>
  <c r="K77" i="89"/>
  <c r="K75" i="89"/>
  <c r="K74" i="89"/>
  <c r="K72" i="89"/>
  <c r="K71" i="89"/>
  <c r="K70" i="89"/>
  <c r="K69" i="89"/>
  <c r="K67" i="89"/>
  <c r="K66" i="89"/>
  <c r="K65" i="89"/>
  <c r="K64" i="89"/>
  <c r="K63" i="89"/>
  <c r="K62" i="89"/>
  <c r="K61" i="89"/>
  <c r="K60" i="89"/>
  <c r="K59" i="89"/>
  <c r="K58" i="89"/>
  <c r="K57" i="89"/>
  <c r="K54" i="89"/>
  <c r="K53" i="89"/>
  <c r="K52" i="89"/>
  <c r="K51" i="89"/>
  <c r="K50" i="89"/>
  <c r="K49" i="89"/>
  <c r="K48" i="89"/>
  <c r="K47" i="89"/>
  <c r="K46" i="89"/>
  <c r="K45" i="89"/>
  <c r="K42" i="89"/>
  <c r="K41" i="89"/>
  <c r="K40" i="89"/>
  <c r="K39" i="89"/>
  <c r="K38" i="89"/>
  <c r="K37" i="89"/>
  <c r="K34" i="89"/>
  <c r="K33" i="89"/>
  <c r="K32" i="89"/>
  <c r="K31" i="89"/>
  <c r="K30" i="89"/>
  <c r="K29" i="89"/>
  <c r="K28" i="89"/>
  <c r="K27" i="89"/>
  <c r="K26" i="89"/>
  <c r="K25" i="89"/>
  <c r="K24" i="89"/>
  <c r="K22" i="89"/>
  <c r="K21" i="89"/>
  <c r="K20" i="89"/>
  <c r="K14" i="89"/>
  <c r="K12" i="89"/>
  <c r="K11" i="89"/>
  <c r="I81" i="89"/>
  <c r="K56" i="89" l="1"/>
  <c r="K55" i="89" s="1"/>
  <c r="K68" i="89"/>
  <c r="K73" i="89"/>
  <c r="K76" i="89"/>
  <c r="K36" i="89"/>
  <c r="K44" i="89"/>
  <c r="K43" i="89" s="1"/>
  <c r="AD82" i="89"/>
  <c r="AE82" i="89"/>
  <c r="AD83" i="89"/>
  <c r="AE83" i="89"/>
  <c r="AD84" i="89"/>
  <c r="AE84" i="89"/>
  <c r="AD85" i="89"/>
  <c r="AE85" i="89"/>
  <c r="AD86" i="89"/>
  <c r="AE86" i="89"/>
  <c r="AD87" i="89"/>
  <c r="AE87" i="89"/>
  <c r="AD88" i="89"/>
  <c r="AE88" i="89"/>
  <c r="AD89" i="89"/>
  <c r="AE89" i="89"/>
  <c r="AD90" i="89"/>
  <c r="AE90" i="89"/>
  <c r="AD91" i="89"/>
  <c r="AE91" i="89"/>
  <c r="AD92" i="89"/>
  <c r="AE92" i="89"/>
  <c r="AD93" i="89"/>
  <c r="AE93" i="89"/>
  <c r="AD94" i="89"/>
  <c r="AE94" i="89"/>
  <c r="AD95" i="89"/>
  <c r="AE95" i="89"/>
  <c r="AD96" i="89"/>
  <c r="AE96" i="89"/>
  <c r="AD97" i="89"/>
  <c r="AE97" i="89"/>
  <c r="AD98" i="89"/>
  <c r="AE98" i="89"/>
  <c r="AD99" i="89"/>
  <c r="AE99" i="89"/>
  <c r="AD100" i="89"/>
  <c r="AE100" i="89"/>
  <c r="AD101" i="89"/>
  <c r="AE101" i="89"/>
  <c r="AD102" i="89"/>
  <c r="AE102" i="89"/>
  <c r="AD103" i="89"/>
  <c r="AE103" i="89"/>
  <c r="AD104" i="89"/>
  <c r="AE104" i="89"/>
  <c r="AD105" i="89"/>
  <c r="AE105" i="89"/>
  <c r="AD106" i="89"/>
  <c r="AE106" i="89"/>
  <c r="AD107" i="89"/>
  <c r="AE107" i="89"/>
  <c r="AD108" i="89"/>
  <c r="AE108" i="89"/>
  <c r="AD109" i="89"/>
  <c r="AE109" i="89"/>
  <c r="AD110" i="89"/>
  <c r="AE110" i="89"/>
  <c r="AD111" i="89"/>
  <c r="AE111" i="89"/>
  <c r="AD112" i="89"/>
  <c r="AE112" i="89"/>
  <c r="AD113" i="89"/>
  <c r="AE113" i="89"/>
  <c r="AD114" i="89"/>
  <c r="AE114" i="89"/>
  <c r="AD115" i="89"/>
  <c r="AE115" i="89"/>
  <c r="AD116" i="89"/>
  <c r="AE116" i="89"/>
  <c r="AD117" i="89"/>
  <c r="AE117" i="89"/>
  <c r="AD118" i="89"/>
  <c r="AE118" i="89"/>
  <c r="AD119" i="89"/>
  <c r="AE119" i="89"/>
  <c r="AD120" i="89"/>
  <c r="AE120" i="89"/>
  <c r="AD121" i="89"/>
  <c r="AE121" i="89"/>
  <c r="AD122" i="89"/>
  <c r="AE122" i="89"/>
  <c r="AD123" i="89"/>
  <c r="AE123" i="89"/>
  <c r="AD124" i="89"/>
  <c r="AE124" i="89"/>
  <c r="AD125" i="89"/>
  <c r="AE125" i="89"/>
  <c r="AD126" i="89"/>
  <c r="AE126" i="89"/>
  <c r="AD127" i="89"/>
  <c r="AE127" i="89"/>
  <c r="AD128" i="89"/>
  <c r="AE128" i="89"/>
  <c r="AD129" i="89"/>
  <c r="AE129" i="89"/>
  <c r="AD130" i="89"/>
  <c r="AE130" i="89"/>
  <c r="AD131" i="89"/>
  <c r="AE131" i="89"/>
  <c r="AD132" i="89"/>
  <c r="AE132" i="89"/>
  <c r="AD133" i="89"/>
  <c r="AE133" i="89"/>
  <c r="AD134" i="89"/>
  <c r="AE134" i="89"/>
  <c r="AD135" i="89"/>
  <c r="AE135" i="89"/>
  <c r="AD136" i="89"/>
  <c r="AE136" i="89"/>
  <c r="AD137" i="89"/>
  <c r="AE137" i="89"/>
  <c r="AD138" i="89"/>
  <c r="AE138" i="89"/>
  <c r="AD139" i="89"/>
  <c r="AE139" i="89"/>
  <c r="AD140" i="89"/>
  <c r="AE140" i="89"/>
  <c r="AD141" i="89"/>
  <c r="AE141" i="89"/>
  <c r="AD142" i="89"/>
  <c r="AE142" i="89"/>
  <c r="AD143" i="89"/>
  <c r="AE143" i="89"/>
  <c r="AD144" i="89"/>
  <c r="AE144" i="89"/>
  <c r="AD145" i="89"/>
  <c r="AE145" i="89"/>
  <c r="AD146" i="89"/>
  <c r="AE146" i="89"/>
  <c r="AD147" i="89"/>
  <c r="AE147" i="89"/>
  <c r="AA22" i="89"/>
  <c r="AE22" i="89" s="1"/>
  <c r="AA32" i="89"/>
  <c r="AE32" i="89" s="1"/>
  <c r="AA48" i="89"/>
  <c r="AE48" i="89" s="1"/>
  <c r="AA52" i="89"/>
  <c r="AE52" i="89" s="1"/>
  <c r="AA54" i="89"/>
  <c r="AE54" i="89" s="1"/>
  <c r="AA60" i="89"/>
  <c r="AE60" i="89" s="1"/>
  <c r="AA66" i="89"/>
  <c r="AE66" i="89" s="1"/>
  <c r="AA71" i="89"/>
  <c r="AE71" i="89" s="1"/>
  <c r="AA74" i="89"/>
  <c r="AE74" i="89" s="1"/>
  <c r="AA75" i="89"/>
  <c r="AE75" i="89" s="1"/>
  <c r="AA77" i="89"/>
  <c r="AE77" i="89" s="1"/>
  <c r="AA78" i="89"/>
  <c r="AE78" i="89" s="1"/>
  <c r="AA79" i="89"/>
  <c r="AE79" i="89" s="1"/>
  <c r="AA80" i="89"/>
  <c r="AE80" i="89" s="1"/>
  <c r="Z81" i="89"/>
  <c r="AD81" i="89" s="1"/>
  <c r="H51" i="111" l="1"/>
  <c r="AB8" i="111"/>
  <c r="Y8" i="111"/>
  <c r="V8" i="111"/>
  <c r="AK48" i="111"/>
  <c r="AJ48" i="111"/>
  <c r="AI48" i="111"/>
  <c r="AH48" i="111"/>
  <c r="AG48" i="111"/>
  <c r="AF48" i="111"/>
  <c r="AE48" i="111"/>
  <c r="AD48" i="111"/>
  <c r="AC48" i="111"/>
  <c r="AB48" i="111"/>
  <c r="AA48" i="111"/>
  <c r="Z48" i="111"/>
  <c r="Y48" i="111"/>
  <c r="X48" i="111"/>
  <c r="W48" i="111"/>
  <c r="V48" i="111"/>
  <c r="U48" i="111"/>
  <c r="T48" i="111"/>
  <c r="S48" i="111"/>
  <c r="R48" i="111"/>
  <c r="Q48" i="111"/>
  <c r="P48" i="111"/>
  <c r="O48" i="111"/>
  <c r="N48" i="111"/>
  <c r="M48" i="111"/>
  <c r="L48" i="111"/>
  <c r="K48" i="111"/>
  <c r="J48" i="111"/>
  <c r="I48" i="111"/>
  <c r="H48" i="111"/>
  <c r="AK45" i="111"/>
  <c r="AJ45" i="111"/>
  <c r="AI45" i="111"/>
  <c r="AH45" i="111"/>
  <c r="AG45" i="111"/>
  <c r="AF45" i="111"/>
  <c r="AE45" i="111"/>
  <c r="AD45" i="111"/>
  <c r="AC45" i="111"/>
  <c r="AB45" i="111"/>
  <c r="AA45" i="111"/>
  <c r="Z45" i="111"/>
  <c r="Y45" i="111"/>
  <c r="X45" i="111"/>
  <c r="U45" i="111"/>
  <c r="T45" i="111"/>
  <c r="S45" i="111"/>
  <c r="R45" i="111"/>
  <c r="Q45" i="111"/>
  <c r="P45" i="111"/>
  <c r="O45" i="111"/>
  <c r="N45" i="111"/>
  <c r="M45" i="111"/>
  <c r="L45" i="111"/>
  <c r="K45" i="111"/>
  <c r="J45" i="111"/>
  <c r="I45" i="111"/>
  <c r="H45" i="111"/>
  <c r="AQ38" i="111"/>
  <c r="AP38" i="111"/>
  <c r="AO38" i="111"/>
  <c r="AN38" i="111"/>
  <c r="AM38" i="111"/>
  <c r="AL38" i="111"/>
  <c r="AK38" i="111"/>
  <c r="AJ38" i="111"/>
  <c r="AI38" i="111"/>
  <c r="AH38" i="111"/>
  <c r="AG38" i="111"/>
  <c r="AF38" i="111"/>
  <c r="AE38" i="111"/>
  <c r="AD38" i="111"/>
  <c r="AC38" i="111"/>
  <c r="AB38" i="111"/>
  <c r="AA38" i="111"/>
  <c r="Z38" i="111"/>
  <c r="Y38" i="111"/>
  <c r="X38" i="111"/>
  <c r="W38" i="111"/>
  <c r="V38" i="111"/>
  <c r="U38" i="111"/>
  <c r="T38" i="111"/>
  <c r="S38" i="111"/>
  <c r="R38" i="111"/>
  <c r="Q38" i="111"/>
  <c r="P38" i="111"/>
  <c r="O38" i="111"/>
  <c r="N38" i="111"/>
  <c r="L38" i="111"/>
  <c r="K38" i="111"/>
  <c r="J38" i="111"/>
  <c r="I38" i="111"/>
  <c r="H38" i="111"/>
  <c r="AQ42" i="111"/>
  <c r="AP42" i="111"/>
  <c r="AO42" i="111"/>
  <c r="AN42" i="111"/>
  <c r="AM42" i="111"/>
  <c r="AL42" i="111"/>
  <c r="AK42" i="111"/>
  <c r="AJ42" i="111"/>
  <c r="AI42" i="111"/>
  <c r="AH42" i="111"/>
  <c r="AG42" i="111"/>
  <c r="AF42" i="111"/>
  <c r="AE42" i="111"/>
  <c r="AD42" i="111"/>
  <c r="AC42" i="111"/>
  <c r="AB42" i="111"/>
  <c r="AA42" i="111"/>
  <c r="Z42" i="111"/>
  <c r="Y42" i="111"/>
  <c r="X42" i="111"/>
  <c r="W42" i="111"/>
  <c r="V42" i="111"/>
  <c r="U42" i="111"/>
  <c r="T42" i="111"/>
  <c r="S42" i="111"/>
  <c r="R42" i="111"/>
  <c r="Q42" i="111"/>
  <c r="P42" i="111"/>
  <c r="O42" i="111"/>
  <c r="N42" i="111"/>
  <c r="M42" i="111"/>
  <c r="L42" i="111"/>
  <c r="K42" i="111"/>
  <c r="J42" i="111"/>
  <c r="I42" i="111"/>
  <c r="H42" i="111"/>
  <c r="AQ41" i="111"/>
  <c r="AP41" i="111"/>
  <c r="AO41" i="111"/>
  <c r="AN41" i="111"/>
  <c r="AM41" i="111"/>
  <c r="AL41" i="111"/>
  <c r="AK41" i="111"/>
  <c r="AJ41" i="111"/>
  <c r="AI41" i="111"/>
  <c r="AH41" i="111"/>
  <c r="AG41" i="111"/>
  <c r="AF41" i="111"/>
  <c r="AE41" i="111"/>
  <c r="AD41" i="111"/>
  <c r="AC41" i="111"/>
  <c r="AB41" i="111"/>
  <c r="AA41" i="111"/>
  <c r="Z41" i="111"/>
  <c r="Y41" i="111"/>
  <c r="X41" i="111"/>
  <c r="W41" i="111"/>
  <c r="V41" i="111"/>
  <c r="U41" i="111"/>
  <c r="T41" i="111"/>
  <c r="S41" i="111"/>
  <c r="R41" i="111"/>
  <c r="Q41" i="111"/>
  <c r="P41" i="111"/>
  <c r="O41" i="111"/>
  <c r="N41" i="111"/>
  <c r="M41" i="111"/>
  <c r="L41" i="111"/>
  <c r="K41" i="111"/>
  <c r="J41" i="111"/>
  <c r="I41" i="111"/>
  <c r="H41" i="111"/>
  <c r="AQ35" i="111"/>
  <c r="AP35" i="111"/>
  <c r="AO35" i="111"/>
  <c r="AN35" i="111"/>
  <c r="AM35" i="111"/>
  <c r="AL35" i="111"/>
  <c r="AK35" i="111"/>
  <c r="AJ35" i="111"/>
  <c r="AI35" i="111"/>
  <c r="AH35" i="111"/>
  <c r="AG35" i="111"/>
  <c r="AF35" i="111"/>
  <c r="AE35" i="111"/>
  <c r="AD35" i="111"/>
  <c r="AC35" i="111"/>
  <c r="AB35" i="111"/>
  <c r="AA35" i="111"/>
  <c r="Z35" i="111"/>
  <c r="Y35" i="111"/>
  <c r="X35" i="111"/>
  <c r="W35" i="111"/>
  <c r="V35" i="111"/>
  <c r="U35" i="111"/>
  <c r="T35" i="111"/>
  <c r="S35" i="111"/>
  <c r="R35" i="111"/>
  <c r="Q35" i="111"/>
  <c r="P35" i="111"/>
  <c r="O35" i="111"/>
  <c r="N35" i="111"/>
  <c r="M35" i="111"/>
  <c r="L35" i="111"/>
  <c r="K35" i="111"/>
  <c r="J35" i="111"/>
  <c r="I35" i="111"/>
  <c r="H35" i="111"/>
  <c r="AQ34" i="111"/>
  <c r="AP34" i="111"/>
  <c r="AO34" i="111"/>
  <c r="AN34" i="111"/>
  <c r="AM34" i="111"/>
  <c r="AL34" i="111"/>
  <c r="AK34" i="111"/>
  <c r="AJ34" i="111"/>
  <c r="AI34" i="111"/>
  <c r="AH34" i="111"/>
  <c r="AG34" i="111"/>
  <c r="AF34" i="111"/>
  <c r="AE34" i="111"/>
  <c r="AD34" i="111"/>
  <c r="AC34" i="111"/>
  <c r="AB34" i="111"/>
  <c r="AA34" i="111"/>
  <c r="Z34" i="111"/>
  <c r="Y34" i="111"/>
  <c r="X34" i="111"/>
  <c r="W34" i="111"/>
  <c r="V34" i="111"/>
  <c r="U34" i="111"/>
  <c r="T34" i="111"/>
  <c r="S34" i="111"/>
  <c r="R34" i="111"/>
  <c r="Q34" i="111"/>
  <c r="P34" i="111"/>
  <c r="O34" i="111"/>
  <c r="N34" i="111"/>
  <c r="M34" i="111"/>
  <c r="L34" i="111"/>
  <c r="K34" i="111"/>
  <c r="J34" i="111"/>
  <c r="I34" i="111"/>
  <c r="H34" i="111"/>
  <c r="AQ31" i="111"/>
  <c r="AP31" i="111"/>
  <c r="AO31" i="111"/>
  <c r="AN31" i="111"/>
  <c r="AM31" i="111"/>
  <c r="AL31" i="111"/>
  <c r="AK31" i="111"/>
  <c r="AJ31" i="111"/>
  <c r="AI31" i="111"/>
  <c r="AH31" i="111"/>
  <c r="AG31" i="111"/>
  <c r="AF31" i="111"/>
  <c r="AE31" i="111"/>
  <c r="AD31" i="111"/>
  <c r="AC31" i="111"/>
  <c r="AB31" i="111"/>
  <c r="AA31" i="111"/>
  <c r="Z31" i="111"/>
  <c r="Y31" i="111"/>
  <c r="X31" i="111"/>
  <c r="W31" i="111"/>
  <c r="U31" i="111"/>
  <c r="V31" i="111"/>
  <c r="T31" i="111"/>
  <c r="S31" i="111"/>
  <c r="R31" i="111"/>
  <c r="Q31" i="111"/>
  <c r="P31" i="111"/>
  <c r="O31" i="111"/>
  <c r="N31" i="111"/>
  <c r="M31" i="111"/>
  <c r="L31" i="111"/>
  <c r="K31" i="111"/>
  <c r="J31" i="111"/>
  <c r="I31" i="111"/>
  <c r="H31" i="111"/>
  <c r="AQ30" i="111"/>
  <c r="AP30" i="111"/>
  <c r="AO30" i="111"/>
  <c r="AN30" i="111"/>
  <c r="AM30" i="111"/>
  <c r="AL30" i="111"/>
  <c r="AK30" i="111"/>
  <c r="AJ30" i="111"/>
  <c r="AI30" i="111"/>
  <c r="AH30" i="111"/>
  <c r="AG30" i="111"/>
  <c r="AF30" i="111"/>
  <c r="AE30" i="111"/>
  <c r="AD30" i="111"/>
  <c r="AC30" i="111"/>
  <c r="AB30" i="111"/>
  <c r="AA30" i="111"/>
  <c r="Z30" i="111"/>
  <c r="Y30" i="111"/>
  <c r="X30" i="111"/>
  <c r="W30" i="111"/>
  <c r="V30" i="111"/>
  <c r="U30" i="111"/>
  <c r="T30" i="111"/>
  <c r="S30" i="111"/>
  <c r="R30" i="111"/>
  <c r="Q30" i="111"/>
  <c r="P30" i="111"/>
  <c r="O30" i="111"/>
  <c r="N30" i="111"/>
  <c r="M30" i="111"/>
  <c r="L30" i="111"/>
  <c r="K30" i="111"/>
  <c r="J30" i="111"/>
  <c r="I30" i="111"/>
  <c r="H30" i="111"/>
  <c r="I21" i="111"/>
  <c r="H21" i="111"/>
  <c r="I18" i="111"/>
  <c r="H18" i="111"/>
  <c r="Q15" i="111"/>
  <c r="P15" i="111"/>
  <c r="O15" i="111"/>
  <c r="N15" i="111"/>
  <c r="M15" i="111"/>
  <c r="L15" i="111"/>
  <c r="K15" i="111"/>
  <c r="J15" i="111"/>
  <c r="I15" i="111"/>
  <c r="H15" i="111"/>
  <c r="A5" i="114"/>
  <c r="AR1" i="111"/>
  <c r="B1" i="89"/>
  <c r="U16" i="111" s="1"/>
  <c r="AP1260" i="75"/>
  <c r="AP1258" i="75"/>
  <c r="AP1231" i="75"/>
  <c r="AP1216" i="75"/>
  <c r="AP1214" i="75"/>
  <c r="AP1187" i="75"/>
  <c r="I18" i="1"/>
  <c r="I19" i="1"/>
  <c r="V189" i="89"/>
  <c r="X189" i="89" s="1"/>
  <c r="AG189" i="89" s="1"/>
  <c r="V186" i="89"/>
  <c r="X186" i="89" s="1"/>
  <c r="AG186" i="89" s="1"/>
  <c r="V185" i="89"/>
  <c r="X185" i="89" s="1"/>
  <c r="AG185" i="89" s="1"/>
  <c r="Q133" i="89"/>
  <c r="Q131" i="89"/>
  <c r="S131" i="89" s="1"/>
  <c r="X131" i="89" s="1"/>
  <c r="AC131" i="89" s="1"/>
  <c r="AG131" i="89" s="1"/>
  <c r="Q128" i="89"/>
  <c r="S128" i="89" s="1"/>
  <c r="X128" i="89" s="1"/>
  <c r="AC128" i="89" s="1"/>
  <c r="AG128" i="89" s="1"/>
  <c r="Q127" i="89"/>
  <c r="S127" i="89" s="1"/>
  <c r="X127" i="89" s="1"/>
  <c r="AC127" i="89" s="1"/>
  <c r="AG127" i="89" s="1"/>
  <c r="Q123" i="89"/>
  <c r="S123" i="89" s="1"/>
  <c r="X123" i="89" s="1"/>
  <c r="AC123" i="89" s="1"/>
  <c r="AG123" i="89" s="1"/>
  <c r="Q122" i="89"/>
  <c r="S122" i="89" s="1"/>
  <c r="Q121" i="89"/>
  <c r="S121" i="89" s="1"/>
  <c r="X121" i="89" s="1"/>
  <c r="AC121" i="89" s="1"/>
  <c r="AG121" i="89" s="1"/>
  <c r="Q118" i="89"/>
  <c r="S118" i="89" s="1"/>
  <c r="X118" i="89" s="1"/>
  <c r="AC118" i="89" s="1"/>
  <c r="AG118" i="89" s="1"/>
  <c r="Q117" i="89"/>
  <c r="S117" i="89" s="1"/>
  <c r="X117" i="89" s="1"/>
  <c r="AC117" i="89" s="1"/>
  <c r="AG117" i="89" s="1"/>
  <c r="Q115" i="89"/>
  <c r="S115" i="89" s="1"/>
  <c r="X115" i="89" s="1"/>
  <c r="AC115" i="89" s="1"/>
  <c r="AG115" i="89" s="1"/>
  <c r="Q114" i="89"/>
  <c r="S114" i="89" s="1"/>
  <c r="X114" i="89" s="1"/>
  <c r="AC114" i="89" s="1"/>
  <c r="AG114" i="89" s="1"/>
  <c r="Q113" i="89"/>
  <c r="S113" i="89" s="1"/>
  <c r="X113" i="89" s="1"/>
  <c r="AC113" i="89" s="1"/>
  <c r="AG113" i="89" s="1"/>
  <c r="Q112" i="89"/>
  <c r="S112" i="89" s="1"/>
  <c r="X112" i="89" s="1"/>
  <c r="AC112" i="89" s="1"/>
  <c r="AG112" i="89" s="1"/>
  <c r="Q111" i="89"/>
  <c r="S111" i="89" s="1"/>
  <c r="X111" i="89" s="1"/>
  <c r="AC111" i="89" s="1"/>
  <c r="AG111" i="89" s="1"/>
  <c r="Q110" i="89"/>
  <c r="S110" i="89" s="1"/>
  <c r="X110" i="89" s="1"/>
  <c r="AC110" i="89" s="1"/>
  <c r="AG110" i="89" s="1"/>
  <c r="Q108" i="89"/>
  <c r="S108" i="89" s="1"/>
  <c r="X108" i="89" s="1"/>
  <c r="AC108" i="89" s="1"/>
  <c r="AG108" i="89" s="1"/>
  <c r="Q107" i="89"/>
  <c r="S107" i="89" s="1"/>
  <c r="X107" i="89" s="1"/>
  <c r="AC107" i="89" s="1"/>
  <c r="AG107" i="89" s="1"/>
  <c r="Q106" i="89"/>
  <c r="S106" i="89" s="1"/>
  <c r="Q91" i="89"/>
  <c r="S91" i="89" s="1"/>
  <c r="X91" i="89" s="1"/>
  <c r="AC91" i="89" s="1"/>
  <c r="AG91" i="89" s="1"/>
  <c r="Q79" i="89"/>
  <c r="S79" i="89" s="1"/>
  <c r="Q77" i="89"/>
  <c r="S77" i="89" s="1"/>
  <c r="Q72" i="89"/>
  <c r="V67" i="89"/>
  <c r="W67" i="89" s="1"/>
  <c r="V65" i="89"/>
  <c r="W65" i="89" s="1"/>
  <c r="V64" i="89"/>
  <c r="W64" i="89" s="1"/>
  <c r="V63" i="89"/>
  <c r="W63" i="89" s="1"/>
  <c r="V62" i="89"/>
  <c r="W62" i="89" s="1"/>
  <c r="Q62" i="89"/>
  <c r="S62" i="89" s="1"/>
  <c r="V61" i="89"/>
  <c r="W61" i="89" s="1"/>
  <c r="V59" i="89"/>
  <c r="W59" i="89" s="1"/>
  <c r="Q59" i="89"/>
  <c r="S59" i="89" s="1"/>
  <c r="V58" i="89"/>
  <c r="W58" i="89" s="1"/>
  <c r="Q58" i="89"/>
  <c r="S58" i="89" s="1"/>
  <c r="V53" i="89"/>
  <c r="W53" i="89" s="1"/>
  <c r="Q53" i="89"/>
  <c r="S53" i="89" s="1"/>
  <c r="Q52" i="89"/>
  <c r="S52" i="89" s="1"/>
  <c r="V51" i="89"/>
  <c r="W51" i="89" s="1"/>
  <c r="Q51" i="89"/>
  <c r="S51" i="89" s="1"/>
  <c r="V50" i="89"/>
  <c r="W50" i="89" s="1"/>
  <c r="Q50" i="89"/>
  <c r="S50" i="89" s="1"/>
  <c r="V49" i="89"/>
  <c r="W49" i="89" s="1"/>
  <c r="Q49" i="89"/>
  <c r="S49" i="89" s="1"/>
  <c r="V47" i="89"/>
  <c r="W47" i="89" s="1"/>
  <c r="Q47" i="89"/>
  <c r="S47" i="89" s="1"/>
  <c r="V46" i="89"/>
  <c r="W46" i="89" s="1"/>
  <c r="Q46" i="89"/>
  <c r="S46" i="89" s="1"/>
  <c r="V45" i="89"/>
  <c r="W45" i="89"/>
  <c r="Q45" i="89"/>
  <c r="S45" i="89" s="1"/>
  <c r="V42" i="89"/>
  <c r="W42" i="89" s="1"/>
  <c r="Q42" i="89"/>
  <c r="S42" i="89" s="1"/>
  <c r="V199" i="89"/>
  <c r="X199" i="89" s="1"/>
  <c r="AG199" i="89" s="1"/>
  <c r="V182" i="89"/>
  <c r="X182" i="89" s="1"/>
  <c r="AG182" i="89" s="1"/>
  <c r="V181" i="89"/>
  <c r="X181" i="89" s="1"/>
  <c r="AG181" i="89" s="1"/>
  <c r="Q146" i="89"/>
  <c r="S146" i="89" s="1"/>
  <c r="X146" i="89" s="1"/>
  <c r="AC146" i="89" s="1"/>
  <c r="AG146" i="89" s="1"/>
  <c r="Q144" i="89"/>
  <c r="S144" i="89" s="1"/>
  <c r="X144" i="89" s="1"/>
  <c r="AC144" i="89" s="1"/>
  <c r="AG144" i="89" s="1"/>
  <c r="Q109" i="89"/>
  <c r="S109" i="89" s="1"/>
  <c r="X109" i="89" s="1"/>
  <c r="AC109" i="89" s="1"/>
  <c r="AG109" i="89" s="1"/>
  <c r="V72" i="89"/>
  <c r="W72" i="89"/>
  <c r="V70" i="89"/>
  <c r="W70" i="89" s="1"/>
  <c r="Q70" i="89"/>
  <c r="S70" i="89" s="1"/>
  <c r="Q48" i="89"/>
  <c r="S48" i="89" s="1"/>
  <c r="V34" i="89"/>
  <c r="W34" i="89" s="1"/>
  <c r="V33" i="89"/>
  <c r="W33" i="89" s="1"/>
  <c r="Q32" i="89"/>
  <c r="S32" i="89" s="1"/>
  <c r="V31" i="89"/>
  <c r="W31" i="89" s="1"/>
  <c r="Q31" i="89"/>
  <c r="S31" i="89" s="1"/>
  <c r="V30" i="89"/>
  <c r="W30" i="89" s="1"/>
  <c r="V29" i="89"/>
  <c r="W29" i="89" s="1"/>
  <c r="V28" i="89"/>
  <c r="W28" i="89" s="1"/>
  <c r="Q28" i="89"/>
  <c r="S28" i="89" s="1"/>
  <c r="V27" i="89"/>
  <c r="W27" i="89" s="1"/>
  <c r="V26" i="89"/>
  <c r="W26" i="89" s="1"/>
  <c r="Q26" i="89"/>
  <c r="S26" i="89" s="1"/>
  <c r="V25" i="89"/>
  <c r="W25" i="89" s="1"/>
  <c r="Q25" i="89"/>
  <c r="S25" i="89" s="1"/>
  <c r="V19" i="89"/>
  <c r="W19" i="89" s="1"/>
  <c r="V18" i="89"/>
  <c r="W18" i="89" s="1"/>
  <c r="V17" i="89"/>
  <c r="W17" i="89" s="1"/>
  <c r="V15" i="89"/>
  <c r="W15" i="89" s="1"/>
  <c r="V14" i="89"/>
  <c r="W14" i="89" s="1"/>
  <c r="V12" i="89"/>
  <c r="W12" i="89" s="1"/>
  <c r="V10" i="89"/>
  <c r="W10" i="89" s="1"/>
  <c r="V9" i="89"/>
  <c r="W9" i="89" s="1"/>
  <c r="V8" i="89"/>
  <c r="W8" i="89" s="1"/>
  <c r="V6" i="89"/>
  <c r="W6" i="89" s="1"/>
  <c r="S143" i="89"/>
  <c r="S138" i="89"/>
  <c r="S125" i="89"/>
  <c r="S124" i="89"/>
  <c r="S120" i="89"/>
  <c r="S105" i="89"/>
  <c r="S104" i="89"/>
  <c r="S103" i="89"/>
  <c r="S102" i="89"/>
  <c r="S99" i="89"/>
  <c r="S95" i="89"/>
  <c r="S92" i="89"/>
  <c r="S89" i="89"/>
  <c r="W81" i="89"/>
  <c r="U81" i="89"/>
  <c r="S81" i="89"/>
  <c r="W80" i="89"/>
  <c r="U80" i="89"/>
  <c r="W79" i="89"/>
  <c r="U79" i="89"/>
  <c r="W78" i="89"/>
  <c r="U78" i="89"/>
  <c r="W77" i="89"/>
  <c r="U77" i="89"/>
  <c r="W75" i="89"/>
  <c r="U75" i="89"/>
  <c r="W74" i="89"/>
  <c r="U74" i="89"/>
  <c r="U72" i="89"/>
  <c r="W71" i="89"/>
  <c r="U71" i="89"/>
  <c r="U70" i="89"/>
  <c r="U69" i="89"/>
  <c r="U67" i="89"/>
  <c r="W66" i="89"/>
  <c r="U66" i="89"/>
  <c r="U65" i="89"/>
  <c r="U64" i="89"/>
  <c r="U63" i="89"/>
  <c r="U62" i="89"/>
  <c r="U61" i="89"/>
  <c r="W60" i="89"/>
  <c r="U60" i="89"/>
  <c r="U59" i="89"/>
  <c r="U58" i="89"/>
  <c r="U57" i="89"/>
  <c r="W54" i="89"/>
  <c r="U54" i="89"/>
  <c r="U53" i="89"/>
  <c r="W52" i="89"/>
  <c r="U52" i="89"/>
  <c r="U51" i="89"/>
  <c r="U50" i="89"/>
  <c r="U49" i="89"/>
  <c r="W48" i="89"/>
  <c r="U48" i="89"/>
  <c r="U47" i="89"/>
  <c r="U46" i="89"/>
  <c r="U45" i="89"/>
  <c r="U42" i="89"/>
  <c r="U41" i="89"/>
  <c r="U40" i="89"/>
  <c r="U39" i="89"/>
  <c r="U38" i="89"/>
  <c r="U37" i="89"/>
  <c r="W35" i="89"/>
  <c r="U35" i="89"/>
  <c r="U34" i="89"/>
  <c r="U33" i="89"/>
  <c r="W32" i="89"/>
  <c r="U32" i="89"/>
  <c r="U31" i="89"/>
  <c r="U30" i="89"/>
  <c r="U29" i="89"/>
  <c r="U28" i="89"/>
  <c r="U27" i="89"/>
  <c r="U26" i="89"/>
  <c r="U25" i="89"/>
  <c r="U24" i="89"/>
  <c r="W22" i="89"/>
  <c r="U22" i="89"/>
  <c r="U21" i="89"/>
  <c r="U20" i="89"/>
  <c r="U14" i="89"/>
  <c r="U12" i="89"/>
  <c r="U11" i="89"/>
  <c r="L199" i="89"/>
  <c r="N199" i="89" s="1"/>
  <c r="AF199" i="89" s="1"/>
  <c r="L189" i="89"/>
  <c r="N189" i="89" s="1"/>
  <c r="AF189" i="89" s="1"/>
  <c r="N212" i="88"/>
  <c r="O212" i="88"/>
  <c r="L186" i="89"/>
  <c r="N186" i="89" s="1"/>
  <c r="AF186" i="89" s="1"/>
  <c r="L185" i="89"/>
  <c r="N185" i="89" s="1"/>
  <c r="AF185" i="89" s="1"/>
  <c r="L182" i="89"/>
  <c r="N182" i="89" s="1"/>
  <c r="AF182" i="89" s="1"/>
  <c r="L181" i="89"/>
  <c r="N181" i="89" s="1"/>
  <c r="AF181" i="89" s="1"/>
  <c r="G128" i="89"/>
  <c r="I128" i="89" s="1"/>
  <c r="N128" i="89" s="1"/>
  <c r="AB128" i="89" s="1"/>
  <c r="AF128" i="89" s="1"/>
  <c r="G127" i="89"/>
  <c r="I127" i="89" s="1"/>
  <c r="N127" i="89" s="1"/>
  <c r="AB127" i="89" s="1"/>
  <c r="AF127" i="89" s="1"/>
  <c r="I89" i="89"/>
  <c r="I92" i="89"/>
  <c r="I95" i="89"/>
  <c r="I99" i="89"/>
  <c r="I102" i="89"/>
  <c r="I103" i="89"/>
  <c r="I104" i="89"/>
  <c r="I105" i="89"/>
  <c r="I120" i="89"/>
  <c r="I124" i="89"/>
  <c r="I125" i="89"/>
  <c r="I138" i="89"/>
  <c r="I143" i="89"/>
  <c r="G106" i="89"/>
  <c r="I106" i="89" s="1"/>
  <c r="G107" i="89"/>
  <c r="I107" i="89" s="1"/>
  <c r="N107" i="89" s="1"/>
  <c r="AB107" i="89" s="1"/>
  <c r="AF107" i="89" s="1"/>
  <c r="G108" i="89"/>
  <c r="I108" i="89" s="1"/>
  <c r="N108" i="89" s="1"/>
  <c r="AB108" i="89" s="1"/>
  <c r="AF108" i="89" s="1"/>
  <c r="G109" i="89"/>
  <c r="I109" i="89" s="1"/>
  <c r="N109" i="89" s="1"/>
  <c r="AB109" i="89" s="1"/>
  <c r="AF109" i="89" s="1"/>
  <c r="G110" i="89"/>
  <c r="I110" i="89" s="1"/>
  <c r="N110" i="89" s="1"/>
  <c r="AB110" i="89" s="1"/>
  <c r="AF110" i="89" s="1"/>
  <c r="G111" i="89"/>
  <c r="I111" i="89" s="1"/>
  <c r="N111" i="89" s="1"/>
  <c r="AB111" i="89" s="1"/>
  <c r="AF111" i="89" s="1"/>
  <c r="G112" i="89"/>
  <c r="I112" i="89" s="1"/>
  <c r="N112" i="89" s="1"/>
  <c r="AB112" i="89" s="1"/>
  <c r="AF112" i="89" s="1"/>
  <c r="G113" i="89"/>
  <c r="I113" i="89" s="1"/>
  <c r="N113" i="89" s="1"/>
  <c r="AB113" i="89" s="1"/>
  <c r="AF113" i="89" s="1"/>
  <c r="G114" i="89"/>
  <c r="I114" i="89" s="1"/>
  <c r="N114" i="89" s="1"/>
  <c r="AB114" i="89" s="1"/>
  <c r="AF114" i="89" s="1"/>
  <c r="G115" i="89"/>
  <c r="I115" i="89" s="1"/>
  <c r="N115" i="89" s="1"/>
  <c r="AB115" i="89" s="1"/>
  <c r="AF115" i="89" s="1"/>
  <c r="G117" i="89"/>
  <c r="I117" i="89" s="1"/>
  <c r="N117" i="89" s="1"/>
  <c r="AB117" i="89" s="1"/>
  <c r="AF117" i="89" s="1"/>
  <c r="G121" i="89"/>
  <c r="I121" i="89" s="1"/>
  <c r="G122" i="89"/>
  <c r="I122" i="89" s="1"/>
  <c r="N122" i="89" s="1"/>
  <c r="AB122" i="89" s="1"/>
  <c r="AF122" i="89" s="1"/>
  <c r="G123" i="89"/>
  <c r="I123" i="89" s="1"/>
  <c r="N123" i="89" s="1"/>
  <c r="AB123" i="89" s="1"/>
  <c r="AF123" i="89" s="1"/>
  <c r="G131" i="89"/>
  <c r="I131" i="89" s="1"/>
  <c r="N131" i="89" s="1"/>
  <c r="AB131" i="89" s="1"/>
  <c r="AF131" i="89" s="1"/>
  <c r="G133" i="89"/>
  <c r="G144" i="89"/>
  <c r="I144" i="89" s="1"/>
  <c r="N144" i="89" s="1"/>
  <c r="AB144" i="89" s="1"/>
  <c r="AF144" i="89" s="1"/>
  <c r="G146" i="89"/>
  <c r="I146" i="89" s="1"/>
  <c r="N146" i="89" s="1"/>
  <c r="AB146" i="89" s="1"/>
  <c r="AF146" i="89" s="1"/>
  <c r="G91" i="89"/>
  <c r="I91" i="89" s="1"/>
  <c r="N91" i="89" s="1"/>
  <c r="AB91" i="89" s="1"/>
  <c r="AF91" i="89" s="1"/>
  <c r="M73" i="89"/>
  <c r="AA73" i="89" s="1"/>
  <c r="AE73" i="89" s="1"/>
  <c r="M81" i="89"/>
  <c r="M76" i="89" s="1"/>
  <c r="AA76" i="89" s="1"/>
  <c r="AE76" i="89" s="1"/>
  <c r="K23" i="89"/>
  <c r="K81" i="89"/>
  <c r="AA81" i="89" s="1"/>
  <c r="AE81" i="89" s="1"/>
  <c r="L72" i="89"/>
  <c r="M72" i="89" s="1"/>
  <c r="AA72" i="89" s="1"/>
  <c r="AE72" i="89" s="1"/>
  <c r="L70" i="89"/>
  <c r="M70" i="89" s="1"/>
  <c r="AA70" i="89" s="1"/>
  <c r="AE70" i="89" s="1"/>
  <c r="L67" i="89"/>
  <c r="M67" i="89" s="1"/>
  <c r="AA67" i="89" s="1"/>
  <c r="AE67" i="89" s="1"/>
  <c r="L65" i="89"/>
  <c r="M65" i="89" s="1"/>
  <c r="AA65" i="89" s="1"/>
  <c r="AE65" i="89" s="1"/>
  <c r="L64" i="89"/>
  <c r="M64" i="89" s="1"/>
  <c r="AA64" i="89" s="1"/>
  <c r="AE64" i="89" s="1"/>
  <c r="L63" i="89"/>
  <c r="M63" i="89" s="1"/>
  <c r="AA63" i="89" s="1"/>
  <c r="AE63" i="89" s="1"/>
  <c r="L62" i="89"/>
  <c r="M62" i="89" s="1"/>
  <c r="AA62" i="89" s="1"/>
  <c r="AE62" i="89" s="1"/>
  <c r="L61" i="89"/>
  <c r="M61" i="89" s="1"/>
  <c r="AA61" i="89" s="1"/>
  <c r="AE61" i="89" s="1"/>
  <c r="L59" i="89"/>
  <c r="M59" i="89" s="1"/>
  <c r="L58" i="89"/>
  <c r="M58" i="89" s="1"/>
  <c r="AA58" i="89" s="1"/>
  <c r="AE58" i="89" s="1"/>
  <c r="L53" i="89"/>
  <c r="M53" i="89" s="1"/>
  <c r="AA53" i="89" s="1"/>
  <c r="AE53" i="89" s="1"/>
  <c r="L51" i="89"/>
  <c r="M51" i="89" s="1"/>
  <c r="AA51" i="89" s="1"/>
  <c r="AE51" i="89" s="1"/>
  <c r="L50" i="89"/>
  <c r="M50" i="89" s="1"/>
  <c r="AA50" i="89" s="1"/>
  <c r="AE50" i="89" s="1"/>
  <c r="L49" i="89"/>
  <c r="M49" i="89" s="1"/>
  <c r="AA49" i="89" s="1"/>
  <c r="AE49" i="89" s="1"/>
  <c r="L47" i="89"/>
  <c r="M47" i="89" s="1"/>
  <c r="AA47" i="89" s="1"/>
  <c r="AE47" i="89" s="1"/>
  <c r="L46" i="89"/>
  <c r="M46" i="89" s="1"/>
  <c r="AA46" i="89" s="1"/>
  <c r="AE46" i="89" s="1"/>
  <c r="L45" i="89"/>
  <c r="L42" i="89"/>
  <c r="M42" i="89" s="1"/>
  <c r="AA42" i="89" s="1"/>
  <c r="AE42" i="89" s="1"/>
  <c r="L34" i="89"/>
  <c r="M34" i="89" s="1"/>
  <c r="AA34" i="89" s="1"/>
  <c r="AE34" i="89" s="1"/>
  <c r="L33" i="89"/>
  <c r="M33" i="89" s="1"/>
  <c r="AA33" i="89" s="1"/>
  <c r="AE33" i="89" s="1"/>
  <c r="L31" i="89"/>
  <c r="M31" i="89" s="1"/>
  <c r="AA31" i="89" s="1"/>
  <c r="AE31" i="89" s="1"/>
  <c r="L30" i="89"/>
  <c r="M30" i="89" s="1"/>
  <c r="AA30" i="89" s="1"/>
  <c r="AE30" i="89" s="1"/>
  <c r="L29" i="89"/>
  <c r="M29" i="89" s="1"/>
  <c r="AA29" i="89" s="1"/>
  <c r="AE29" i="89" s="1"/>
  <c r="L28" i="89"/>
  <c r="M28" i="89" s="1"/>
  <c r="AA28" i="89" s="1"/>
  <c r="AE28" i="89" s="1"/>
  <c r="L27" i="89"/>
  <c r="M27" i="89" s="1"/>
  <c r="AA27" i="89" s="1"/>
  <c r="AE27" i="89" s="1"/>
  <c r="L26" i="89"/>
  <c r="M26" i="89" s="1"/>
  <c r="AA26" i="89" s="1"/>
  <c r="AE26" i="89" s="1"/>
  <c r="L25" i="89"/>
  <c r="M25" i="89" s="1"/>
  <c r="AA25" i="89" s="1"/>
  <c r="AE25" i="89" s="1"/>
  <c r="L19" i="89"/>
  <c r="M19" i="89" s="1"/>
  <c r="L18" i="89"/>
  <c r="M18" i="89" s="1"/>
  <c r="L17" i="89"/>
  <c r="M17" i="89" s="1"/>
  <c r="L15" i="89"/>
  <c r="M15" i="89" s="1"/>
  <c r="L14" i="89"/>
  <c r="M14" i="89" s="1"/>
  <c r="AA14" i="89" s="1"/>
  <c r="AE14" i="89" s="1"/>
  <c r="L12" i="89"/>
  <c r="M12" i="89" s="1"/>
  <c r="AA12" i="89" s="1"/>
  <c r="AE12" i="89" s="1"/>
  <c r="L10" i="89"/>
  <c r="M10" i="89" s="1"/>
  <c r="L9" i="89"/>
  <c r="M9" i="89" s="1"/>
  <c r="L8" i="89"/>
  <c r="M8" i="89" s="1"/>
  <c r="L6" i="89"/>
  <c r="M6" i="89" s="1"/>
  <c r="G79" i="89"/>
  <c r="I79" i="89" s="1"/>
  <c r="Z79" i="89" s="1"/>
  <c r="AD79" i="89" s="1"/>
  <c r="G77" i="89"/>
  <c r="G72" i="89"/>
  <c r="G70" i="89"/>
  <c r="I70" i="89" s="1"/>
  <c r="Z70" i="89" s="1"/>
  <c r="AD70" i="89" s="1"/>
  <c r="G62" i="89"/>
  <c r="G59" i="89"/>
  <c r="I59" i="89" s="1"/>
  <c r="Z59" i="89" s="1"/>
  <c r="AD59" i="89" s="1"/>
  <c r="G58" i="89"/>
  <c r="I58" i="89" s="1"/>
  <c r="Z58" i="89" s="1"/>
  <c r="AD58" i="89" s="1"/>
  <c r="G53" i="89"/>
  <c r="G52" i="89"/>
  <c r="I52" i="89" s="1"/>
  <c r="Z52" i="89" s="1"/>
  <c r="AD52" i="89" s="1"/>
  <c r="G51" i="89"/>
  <c r="I51" i="89" s="1"/>
  <c r="Z51" i="89" s="1"/>
  <c r="AD51" i="89" s="1"/>
  <c r="G50" i="89"/>
  <c r="G49" i="89"/>
  <c r="I49" i="89" s="1"/>
  <c r="Z49" i="89" s="1"/>
  <c r="AD49" i="89" s="1"/>
  <c r="G48" i="89"/>
  <c r="G47" i="89"/>
  <c r="G46" i="89"/>
  <c r="I46" i="89" s="1"/>
  <c r="Z46" i="89" s="1"/>
  <c r="AD46" i="89" s="1"/>
  <c r="G45" i="89"/>
  <c r="I45" i="89" s="1"/>
  <c r="Z45" i="89" s="1"/>
  <c r="AD45" i="89" s="1"/>
  <c r="G42" i="89"/>
  <c r="I42" i="89" s="1"/>
  <c r="Z42" i="89" s="1"/>
  <c r="AD42" i="89" s="1"/>
  <c r="G32" i="89"/>
  <c r="I32" i="89" s="1"/>
  <c r="G31" i="89"/>
  <c r="I31" i="89" s="1"/>
  <c r="Z31" i="89" s="1"/>
  <c r="AD31" i="89" s="1"/>
  <c r="G28" i="89"/>
  <c r="G26" i="89"/>
  <c r="G25" i="89"/>
  <c r="I25" i="89" s="1"/>
  <c r="Z25" i="89" s="1"/>
  <c r="AD25" i="89" s="1"/>
  <c r="Q771" i="75"/>
  <c r="Q770" i="75"/>
  <c r="Q769" i="75"/>
  <c r="Q768" i="75"/>
  <c r="Q765" i="75"/>
  <c r="Q761" i="75"/>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7" i="1"/>
  <c r="C16" i="1"/>
  <c r="C15" i="1"/>
  <c r="C14" i="1"/>
  <c r="C13" i="1"/>
  <c r="Q767" i="75"/>
  <c r="Q766" i="75"/>
  <c r="Q764" i="75"/>
  <c r="Q763" i="75"/>
  <c r="Q762" i="75"/>
  <c r="AH741" i="75"/>
  <c r="AA741" i="75"/>
  <c r="T741" i="75"/>
  <c r="N738" i="75"/>
  <c r="A6" i="8"/>
  <c r="A7" i="8"/>
  <c r="H7" i="8" s="1"/>
  <c r="A8" i="8"/>
  <c r="I8" i="8" s="1"/>
  <c r="L219" i="75" s="1"/>
  <c r="A9" i="8"/>
  <c r="F9" i="8"/>
  <c r="P182" i="75" s="1"/>
  <c r="A10" i="8"/>
  <c r="A11" i="8"/>
  <c r="D11" i="8" s="1"/>
  <c r="X179" i="75" s="1"/>
  <c r="D12" i="8"/>
  <c r="E12" i="8"/>
  <c r="F12" i="8"/>
  <c r="H12" i="8"/>
  <c r="I12" i="8"/>
  <c r="J12" i="8"/>
  <c r="A13" i="8"/>
  <c r="A16" i="8"/>
  <c r="A17" i="8"/>
  <c r="D18" i="8"/>
  <c r="E18" i="8"/>
  <c r="F18" i="8"/>
  <c r="H18" i="8"/>
  <c r="I18" i="8"/>
  <c r="J18" i="8"/>
  <c r="D19" i="8"/>
  <c r="E19" i="8"/>
  <c r="F19" i="8"/>
  <c r="H19" i="8"/>
  <c r="I19" i="8"/>
  <c r="J19" i="8"/>
  <c r="A20" i="8"/>
  <c r="A21" i="8"/>
  <c r="D22" i="8"/>
  <c r="E22" i="8"/>
  <c r="F22" i="8"/>
  <c r="H22" i="8"/>
  <c r="I22" i="8"/>
  <c r="J22" i="8"/>
  <c r="A23" i="8"/>
  <c r="J23" i="8" s="1"/>
  <c r="A26" i="8"/>
  <c r="J26" i="8"/>
  <c r="H331" i="75" s="1"/>
  <c r="A27" i="8"/>
  <c r="D30" i="8"/>
  <c r="E30" i="8"/>
  <c r="F30" i="8"/>
  <c r="H30" i="8"/>
  <c r="I30" i="8"/>
  <c r="J30" i="8"/>
  <c r="A31" i="8"/>
  <c r="A32" i="8"/>
  <c r="I32" i="8" s="1"/>
  <c r="AK330" i="75" s="1"/>
  <c r="A33" i="8"/>
  <c r="D36" i="8"/>
  <c r="E36" i="8"/>
  <c r="F36" i="8"/>
  <c r="H36" i="8"/>
  <c r="I36" i="8"/>
  <c r="J36" i="8"/>
  <c r="A37" i="8"/>
  <c r="A38" i="8"/>
  <c r="A39" i="8"/>
  <c r="A42" i="8"/>
  <c r="D42" i="8" s="1"/>
  <c r="A43" i="8"/>
  <c r="A44" i="8"/>
  <c r="J44" i="8" s="1"/>
  <c r="A45" i="8"/>
  <c r="A46" i="8"/>
  <c r="H46" i="8" s="1"/>
  <c r="E12" i="88" s="1"/>
  <c r="E13" i="88" s="1"/>
  <c r="A47" i="8"/>
  <c r="A48" i="8"/>
  <c r="H48" i="8" s="1"/>
  <c r="E21" i="88" s="1"/>
  <c r="E22" i="88" s="1"/>
  <c r="AL30" i="89" s="1"/>
  <c r="D51" i="8"/>
  <c r="E51" i="8"/>
  <c r="F51" i="8"/>
  <c r="H51" i="8"/>
  <c r="I51" i="8"/>
  <c r="J51" i="8"/>
  <c r="A52" i="8"/>
  <c r="A53" i="8"/>
  <c r="A54" i="8"/>
  <c r="A55" i="8"/>
  <c r="A56" i="8"/>
  <c r="J56" i="8"/>
  <c r="X227" i="75" s="1"/>
  <c r="D57" i="8"/>
  <c r="E57" i="8"/>
  <c r="F57" i="8"/>
  <c r="H57" i="8"/>
  <c r="I57" i="8"/>
  <c r="J57" i="8"/>
  <c r="A58" i="8"/>
  <c r="E58" i="8" s="1"/>
  <c r="AC190" i="75" s="1"/>
  <c r="A61" i="8"/>
  <c r="A62" i="8"/>
  <c r="D63" i="8"/>
  <c r="E63" i="8"/>
  <c r="F63" i="8"/>
  <c r="H63" i="8"/>
  <c r="I63" i="8"/>
  <c r="J63" i="8"/>
  <c r="D64" i="8"/>
  <c r="E64" i="8"/>
  <c r="F64" i="8"/>
  <c r="H64" i="8"/>
  <c r="I64" i="8"/>
  <c r="J64" i="8"/>
  <c r="A65" i="8"/>
  <c r="A66" i="8"/>
  <c r="D67" i="8"/>
  <c r="E67" i="8"/>
  <c r="F67" i="8"/>
  <c r="H67" i="8"/>
  <c r="I67" i="8"/>
  <c r="J67" i="8"/>
  <c r="A68" i="8"/>
  <c r="E68" i="8" s="1"/>
  <c r="A71" i="8"/>
  <c r="F71" i="8" s="1"/>
  <c r="A72" i="8"/>
  <c r="A73" i="8"/>
  <c r="A74" i="8"/>
  <c r="A75" i="8"/>
  <c r="A76" i="8"/>
  <c r="A77" i="8"/>
  <c r="F77" i="8" s="1"/>
  <c r="A78" i="8"/>
  <c r="E78" i="8" s="1"/>
  <c r="A82" i="8"/>
  <c r="A83" i="8"/>
  <c r="A84" i="8"/>
  <c r="A87" i="8"/>
  <c r="J87" i="8" s="1"/>
  <c r="A88" i="8"/>
  <c r="F88" i="8"/>
  <c r="A89" i="8"/>
  <c r="A90" i="8"/>
  <c r="A93" i="8"/>
  <c r="A94" i="8"/>
  <c r="J94" i="8" s="1"/>
  <c r="D95" i="8"/>
  <c r="E95" i="8"/>
  <c r="F95" i="8"/>
  <c r="H95" i="8"/>
  <c r="I95" i="8"/>
  <c r="J95" i="8"/>
  <c r="A96" i="8"/>
  <c r="H96" i="8" s="1"/>
  <c r="A99" i="8"/>
  <c r="I99" i="8" s="1"/>
  <c r="A100" i="8"/>
  <c r="D100" i="8" s="1"/>
  <c r="A101" i="8"/>
  <c r="F101" i="8" s="1"/>
  <c r="A102" i="8"/>
  <c r="D102" i="8" s="1"/>
  <c r="A103" i="8"/>
  <c r="F103" i="8" s="1"/>
  <c r="A104" i="8"/>
  <c r="D109" i="8"/>
  <c r="E109" i="8"/>
  <c r="F109" i="8"/>
  <c r="H109" i="8"/>
  <c r="I109" i="8"/>
  <c r="J109" i="8"/>
  <c r="A110" i="8"/>
  <c r="J110" i="8" s="1"/>
  <c r="A111" i="8"/>
  <c r="E111" i="8" s="1"/>
  <c r="A114" i="8"/>
  <c r="F114" i="8" s="1"/>
  <c r="D115" i="8"/>
  <c r="E115" i="8"/>
  <c r="F115" i="8"/>
  <c r="H115" i="8"/>
  <c r="I115" i="8"/>
  <c r="J115" i="8"/>
  <c r="A117" i="8"/>
  <c r="J117" i="8" s="1"/>
  <c r="A118" i="8"/>
  <c r="I118" i="8" s="1"/>
  <c r="A121" i="8"/>
  <c r="A122" i="8"/>
  <c r="A125" i="8"/>
  <c r="E125" i="8" s="1"/>
  <c r="A126" i="8"/>
  <c r="I126" i="8" s="1"/>
  <c r="A127" i="8"/>
  <c r="A128" i="8"/>
  <c r="A129" i="8"/>
  <c r="I129" i="8" s="1"/>
  <c r="A130" i="8"/>
  <c r="J130" i="8" s="1"/>
  <c r="A131" i="8"/>
  <c r="A134" i="8"/>
  <c r="A137" i="8"/>
  <c r="I137" i="8" s="1"/>
  <c r="D138" i="8"/>
  <c r="E138" i="8"/>
  <c r="F138" i="8"/>
  <c r="H138" i="8"/>
  <c r="I138" i="8"/>
  <c r="J138" i="8"/>
  <c r="A142" i="8"/>
  <c r="A143" i="8"/>
  <c r="A144" i="8"/>
  <c r="A145" i="8"/>
  <c r="F145" i="8" s="1"/>
  <c r="A146" i="8"/>
  <c r="F146" i="8" s="1"/>
  <c r="E147" i="8"/>
  <c r="F147" i="8"/>
  <c r="I147" i="8"/>
  <c r="J147" i="8"/>
  <c r="A149" i="8"/>
  <c r="A150" i="8"/>
  <c r="D150" i="8" s="1"/>
  <c r="A151" i="8"/>
  <c r="A152" i="8"/>
  <c r="H152" i="8" s="1"/>
  <c r="E166" i="88" s="1"/>
  <c r="E167" i="88" s="1"/>
  <c r="A153" i="8"/>
  <c r="A154" i="8"/>
  <c r="D155" i="8"/>
  <c r="E155" i="8"/>
  <c r="F155" i="8"/>
  <c r="H155" i="8"/>
  <c r="I155" i="8"/>
  <c r="J155" i="8"/>
  <c r="A157" i="8"/>
  <c r="A158" i="8"/>
  <c r="A159" i="8"/>
  <c r="A160" i="8"/>
  <c r="I160" i="8" s="1"/>
  <c r="A163" i="8"/>
  <c r="A164" i="8"/>
  <c r="A165" i="8"/>
  <c r="A166" i="8"/>
  <c r="I166" i="8" s="1"/>
  <c r="A167" i="8"/>
  <c r="A168" i="8"/>
  <c r="H168" i="8" s="1"/>
  <c r="M126" i="88" s="1"/>
  <c r="A171" i="8"/>
  <c r="A172" i="8"/>
  <c r="A173" i="8"/>
  <c r="A174" i="8"/>
  <c r="A175" i="8"/>
  <c r="D175" i="8" s="1"/>
  <c r="A178" i="8"/>
  <c r="A179" i="8"/>
  <c r="A180" i="8"/>
  <c r="E180" i="8" s="1"/>
  <c r="A181" i="8"/>
  <c r="E181" i="8" s="1"/>
  <c r="A182" i="8"/>
  <c r="I182" i="8" s="1"/>
  <c r="A183" i="8"/>
  <c r="F183" i="8" s="1"/>
  <c r="A186" i="8"/>
  <c r="A187" i="8"/>
  <c r="A188" i="8"/>
  <c r="I188" i="8" s="1"/>
  <c r="A189" i="8"/>
  <c r="A190" i="8"/>
  <c r="A191" i="8"/>
  <c r="A192" i="8"/>
  <c r="H192" i="8" s="1"/>
  <c r="E185" i="88" s="1"/>
  <c r="E187" i="88" s="1"/>
  <c r="AL136" i="89" s="1"/>
  <c r="A193" i="8"/>
  <c r="I193" i="8"/>
  <c r="A194" i="8"/>
  <c r="J194" i="8" s="1"/>
  <c r="A197" i="8"/>
  <c r="I197" i="8" s="1"/>
  <c r="A198" i="8"/>
  <c r="E198" i="8"/>
  <c r="A199" i="8"/>
  <c r="A200" i="8"/>
  <c r="A201" i="8"/>
  <c r="D202" i="8"/>
  <c r="E202" i="8"/>
  <c r="F202" i="8"/>
  <c r="H202" i="8"/>
  <c r="I202" i="8"/>
  <c r="J202" i="8"/>
  <c r="D203" i="8"/>
  <c r="E203" i="8"/>
  <c r="F203" i="8"/>
  <c r="H203" i="8"/>
  <c r="I203" i="8"/>
  <c r="J203" i="8"/>
  <c r="D204" i="8"/>
  <c r="E204" i="8"/>
  <c r="F204" i="8"/>
  <c r="H204" i="8"/>
  <c r="I204" i="8"/>
  <c r="J204" i="8"/>
  <c r="D205" i="8"/>
  <c r="E205" i="8"/>
  <c r="F205" i="8"/>
  <c r="H205" i="8"/>
  <c r="I205" i="8"/>
  <c r="J205" i="8"/>
  <c r="A208" i="8"/>
  <c r="J208" i="8" s="1"/>
  <c r="A209" i="8"/>
  <c r="A210" i="8"/>
  <c r="F210" i="8" s="1"/>
  <c r="A215" i="8"/>
  <c r="A216" i="8"/>
  <c r="H216" i="8" s="1"/>
  <c r="A217" i="8"/>
  <c r="A218" i="8"/>
  <c r="H218" i="8" s="1"/>
  <c r="A219" i="8"/>
  <c r="A220" i="8"/>
  <c r="A221" i="8"/>
  <c r="A222" i="8"/>
  <c r="A223" i="8"/>
  <c r="J223" i="8" s="1"/>
  <c r="U1233" i="75" s="1"/>
  <c r="A226" i="8"/>
  <c r="F226" i="8" s="1"/>
  <c r="A227" i="8"/>
  <c r="I227" i="8" s="1"/>
  <c r="A228" i="8"/>
  <c r="F228" i="8" s="1"/>
  <c r="AB1196" i="75" s="1"/>
  <c r="A229" i="8"/>
  <c r="H229" i="8" s="1"/>
  <c r="A230" i="8"/>
  <c r="A231" i="8"/>
  <c r="A234" i="8"/>
  <c r="F234" i="8" s="1"/>
  <c r="U1211" i="75" s="1"/>
  <c r="D237" i="8"/>
  <c r="D236" i="8" s="1"/>
  <c r="E237" i="8"/>
  <c r="E236" i="8" s="1"/>
  <c r="F237" i="8"/>
  <c r="F236" i="8" s="1"/>
  <c r="H237" i="8"/>
  <c r="I237" i="8"/>
  <c r="I236" i="8" s="1"/>
  <c r="J237" i="8"/>
  <c r="J236" i="8" s="1"/>
  <c r="A239" i="8"/>
  <c r="H239" i="8" s="1"/>
  <c r="M153" i="88" s="1"/>
  <c r="M155" i="88" s="1"/>
  <c r="D240" i="8"/>
  <c r="E240" i="8"/>
  <c r="F240" i="8"/>
  <c r="H240" i="8"/>
  <c r="I240" i="8"/>
  <c r="J240" i="8"/>
  <c r="A241" i="8"/>
  <c r="E241" i="8" s="1"/>
  <c r="A244" i="8"/>
  <c r="F244" i="8" s="1"/>
  <c r="F243" i="8" s="1"/>
  <c r="A247" i="8"/>
  <c r="I247" i="8" s="1"/>
  <c r="A248" i="8"/>
  <c r="A249" i="8"/>
  <c r="E249" i="8" s="1"/>
  <c r="A250" i="8"/>
  <c r="A251" i="8"/>
  <c r="I251" i="8" s="1"/>
  <c r="A252" i="8"/>
  <c r="I252" i="8" s="1"/>
  <c r="A253" i="8"/>
  <c r="H253" i="8" s="1"/>
  <c r="M197" i="88" s="1"/>
  <c r="M202" i="88" s="1"/>
  <c r="A254" i="8"/>
  <c r="A257" i="8"/>
  <c r="A260" i="8"/>
  <c r="D264" i="8"/>
  <c r="E264" i="8"/>
  <c r="F264" i="8"/>
  <c r="H264" i="8"/>
  <c r="I264" i="8"/>
  <c r="J264" i="8"/>
  <c r="A265" i="8"/>
  <c r="A266" i="8"/>
  <c r="A267" i="8"/>
  <c r="I267" i="8" s="1"/>
  <c r="A268" i="8"/>
  <c r="F268" i="8" s="1"/>
  <c r="D269" i="8"/>
  <c r="E269" i="8"/>
  <c r="F269" i="8"/>
  <c r="H269" i="8"/>
  <c r="I269" i="8"/>
  <c r="J269" i="8"/>
  <c r="D270" i="8"/>
  <c r="E270" i="8"/>
  <c r="F270" i="8"/>
  <c r="H270" i="8"/>
  <c r="I270" i="8"/>
  <c r="J270" i="8"/>
  <c r="D272" i="8"/>
  <c r="E272" i="8"/>
  <c r="F272" i="8"/>
  <c r="H272" i="8"/>
  <c r="I272" i="8"/>
  <c r="J272" i="8"/>
  <c r="A273" i="8"/>
  <c r="A274" i="8"/>
  <c r="A275" i="8"/>
  <c r="A276" i="8"/>
  <c r="D279" i="8"/>
  <c r="E279" i="8"/>
  <c r="F279" i="8"/>
  <c r="H279" i="8"/>
  <c r="I279" i="8"/>
  <c r="J279" i="8"/>
  <c r="A280" i="8"/>
  <c r="A281" i="8"/>
  <c r="A282" i="8"/>
  <c r="A283" i="8"/>
  <c r="E283" i="8" s="1"/>
  <c r="A284" i="8"/>
  <c r="D284" i="8" s="1"/>
  <c r="A285" i="8"/>
  <c r="F285" i="8" s="1"/>
  <c r="A286" i="8"/>
  <c r="F286" i="8" s="1"/>
  <c r="A287" i="8"/>
  <c r="D287" i="8" s="1"/>
  <c r="D290" i="8"/>
  <c r="E290" i="8"/>
  <c r="F290" i="8"/>
  <c r="H290" i="8"/>
  <c r="I290" i="8"/>
  <c r="J290" i="8"/>
  <c r="A291" i="8"/>
  <c r="A292" i="8"/>
  <c r="F292" i="8" s="1"/>
  <c r="A293" i="8"/>
  <c r="D296" i="8"/>
  <c r="E296" i="8"/>
  <c r="F296" i="8"/>
  <c r="H296" i="8"/>
  <c r="I296" i="8"/>
  <c r="J296" i="8"/>
  <c r="A297" i="8"/>
  <c r="J297" i="8" s="1"/>
  <c r="A298" i="8"/>
  <c r="A299" i="8"/>
  <c r="A300" i="8"/>
  <c r="A301" i="8"/>
  <c r="I301" i="8" s="1"/>
  <c r="A302" i="8"/>
  <c r="E303" i="8"/>
  <c r="F303" i="8"/>
  <c r="I303" i="8"/>
  <c r="J303" i="8"/>
  <c r="E304" i="8"/>
  <c r="F304" i="8"/>
  <c r="I304" i="8"/>
  <c r="J304" i="8"/>
  <c r="E305" i="8"/>
  <c r="F305" i="8"/>
  <c r="I305" i="8"/>
  <c r="J305" i="8"/>
  <c r="A307" i="8"/>
  <c r="A308" i="8"/>
  <c r="F308" i="8" s="1"/>
  <c r="D309" i="8"/>
  <c r="E309" i="8"/>
  <c r="F309" i="8"/>
  <c r="H309" i="8"/>
  <c r="I309" i="8"/>
  <c r="J309" i="8"/>
  <c r="A310" i="8"/>
  <c r="A311" i="8"/>
  <c r="F311" i="8" s="1"/>
  <c r="A312" i="8"/>
  <c r="A313" i="8"/>
  <c r="I313" i="8" s="1"/>
  <c r="D316" i="8"/>
  <c r="E316" i="8"/>
  <c r="F316" i="8"/>
  <c r="H316" i="8"/>
  <c r="I316" i="8"/>
  <c r="J316" i="8"/>
  <c r="A317" i="8"/>
  <c r="D317" i="8" s="1"/>
  <c r="A318" i="8"/>
  <c r="F318" i="8" s="1"/>
  <c r="A319" i="8"/>
  <c r="A320" i="8"/>
  <c r="D321" i="8"/>
  <c r="E321" i="8"/>
  <c r="F321" i="8"/>
  <c r="H321" i="8"/>
  <c r="I321" i="8"/>
  <c r="J321" i="8"/>
  <c r="A322" i="8"/>
  <c r="A323" i="8"/>
  <c r="A324" i="8"/>
  <c r="A325" i="8"/>
  <c r="I325" i="8"/>
  <c r="A328" i="8"/>
  <c r="A329" i="8"/>
  <c r="H329" i="8" s="1"/>
  <c r="D332" i="8"/>
  <c r="E332" i="8"/>
  <c r="F332" i="8"/>
  <c r="H332" i="8"/>
  <c r="I332" i="8"/>
  <c r="J332" i="8"/>
  <c r="A333" i="8"/>
  <c r="F333" i="8" s="1"/>
  <c r="A334" i="8"/>
  <c r="D334" i="8" s="1"/>
  <c r="A335" i="8"/>
  <c r="H335" i="8" s="1"/>
  <c r="A336" i="8"/>
  <c r="A337" i="8"/>
  <c r="J337" i="8" s="1"/>
  <c r="A340" i="8"/>
  <c r="A341" i="8"/>
  <c r="F341" i="8" s="1"/>
  <c r="A342" i="8"/>
  <c r="A343" i="8"/>
  <c r="D343" i="8" s="1"/>
  <c r="A344" i="8"/>
  <c r="E344" i="8" s="1"/>
  <c r="A345" i="8"/>
  <c r="J345" i="8" s="1"/>
  <c r="A346" i="8"/>
  <c r="H346" i="8" s="1"/>
  <c r="A347" i="8"/>
  <c r="F347" i="8" s="1"/>
  <c r="D351" i="8"/>
  <c r="E351" i="8"/>
  <c r="F351" i="8"/>
  <c r="H351" i="8"/>
  <c r="I351" i="8"/>
  <c r="J351" i="8"/>
  <c r="A352" i="8"/>
  <c r="A353" i="8"/>
  <c r="A354" i="8"/>
  <c r="E354" i="8" s="1"/>
  <c r="D355" i="8"/>
  <c r="E355" i="8"/>
  <c r="F355" i="8"/>
  <c r="H355" i="8"/>
  <c r="I355" i="8"/>
  <c r="J355" i="8"/>
  <c r="D356" i="8"/>
  <c r="E356" i="8"/>
  <c r="F356" i="8"/>
  <c r="H356" i="8"/>
  <c r="I356" i="8"/>
  <c r="J356" i="8"/>
  <c r="D358" i="8"/>
  <c r="E358" i="8"/>
  <c r="F358" i="8"/>
  <c r="H358" i="8"/>
  <c r="I358" i="8"/>
  <c r="J358" i="8"/>
  <c r="A359" i="8"/>
  <c r="F359" i="8" s="1"/>
  <c r="A360" i="8"/>
  <c r="F360" i="8" s="1"/>
  <c r="A361" i="8"/>
  <c r="H361" i="8" s="1"/>
  <c r="A362" i="8"/>
  <c r="D365" i="8"/>
  <c r="E365" i="8"/>
  <c r="F365" i="8"/>
  <c r="H365" i="8"/>
  <c r="I365" i="8"/>
  <c r="J365" i="8"/>
  <c r="A366" i="8"/>
  <c r="I366" i="8" s="1"/>
  <c r="A367" i="8"/>
  <c r="I367" i="8" s="1"/>
  <c r="A368" i="8"/>
  <c r="A369" i="8"/>
  <c r="D372" i="8"/>
  <c r="E372" i="8"/>
  <c r="F372" i="8"/>
  <c r="H372" i="8"/>
  <c r="I372" i="8"/>
  <c r="J372" i="8"/>
  <c r="A373" i="8"/>
  <c r="I373" i="8" s="1"/>
  <c r="A374" i="8"/>
  <c r="E374" i="8" s="1"/>
  <c r="A375" i="8"/>
  <c r="A376" i="8"/>
  <c r="A377" i="8"/>
  <c r="D377" i="8" s="1"/>
  <c r="A378" i="8"/>
  <c r="F378" i="8" s="1"/>
  <c r="A381" i="8"/>
  <c r="J381" i="8" s="1"/>
  <c r="A382" i="8"/>
  <c r="A383" i="8"/>
  <c r="H383" i="8" s="1"/>
  <c r="A384" i="8"/>
  <c r="A385" i="8"/>
  <c r="A386" i="8"/>
  <c r="D389" i="8"/>
  <c r="E389" i="8"/>
  <c r="F389" i="8"/>
  <c r="H389" i="8"/>
  <c r="I389" i="8"/>
  <c r="J389" i="8"/>
  <c r="A390" i="8"/>
  <c r="A391" i="8"/>
  <c r="A392" i="8"/>
  <c r="A393" i="8"/>
  <c r="J393" i="8" s="1"/>
  <c r="A394" i="8"/>
  <c r="A395" i="8"/>
  <c r="I395" i="8" s="1"/>
  <c r="A396" i="8"/>
  <c r="H396" i="8" s="1"/>
  <c r="A397" i="8"/>
  <c r="A400" i="8"/>
  <c r="E400" i="8" s="1"/>
  <c r="A401" i="8"/>
  <c r="D404" i="8"/>
  <c r="E404" i="8"/>
  <c r="F404" i="8"/>
  <c r="H404" i="8"/>
  <c r="I404" i="8"/>
  <c r="J404" i="8"/>
  <c r="A405" i="8"/>
  <c r="H405" i="8" s="1"/>
  <c r="A406" i="8"/>
  <c r="A407" i="8"/>
  <c r="I407" i="8" s="1"/>
  <c r="A408" i="8"/>
  <c r="F408" i="8" s="1"/>
  <c r="A409" i="8"/>
  <c r="A412" i="8"/>
  <c r="D412" i="8" s="1"/>
  <c r="A413" i="8"/>
  <c r="D413" i="8" s="1"/>
  <c r="A417" i="8"/>
  <c r="A418" i="8"/>
  <c r="D418" i="8" s="1"/>
  <c r="A421" i="8"/>
  <c r="I421" i="8" s="1"/>
  <c r="I420" i="8" s="1"/>
  <c r="C13" i="20"/>
  <c r="F13" i="20"/>
  <c r="I13" i="20" s="1"/>
  <c r="C14" i="20"/>
  <c r="F14" i="20"/>
  <c r="I14" i="20" s="1"/>
  <c r="C15" i="20"/>
  <c r="F15" i="20"/>
  <c r="I15" i="20" s="1"/>
  <c r="C16" i="20"/>
  <c r="F16" i="20"/>
  <c r="C17" i="20"/>
  <c r="F17" i="20"/>
  <c r="I17" i="20" s="1"/>
  <c r="C18" i="20"/>
  <c r="F18" i="20"/>
  <c r="I18" i="20" s="1"/>
  <c r="C19" i="20"/>
  <c r="F19" i="20"/>
  <c r="I19" i="20" s="1"/>
  <c r="C20" i="20"/>
  <c r="F20" i="20"/>
  <c r="I20" i="20" s="1"/>
  <c r="C21" i="20"/>
  <c r="F21" i="20"/>
  <c r="I21" i="20" s="1"/>
  <c r="C22" i="20"/>
  <c r="F22" i="20"/>
  <c r="I22" i="20" s="1"/>
  <c r="C23" i="20"/>
  <c r="F23" i="20"/>
  <c r="I23" i="20" s="1"/>
  <c r="C24" i="20"/>
  <c r="F24" i="20"/>
  <c r="I24" i="20" s="1"/>
  <c r="C25" i="20"/>
  <c r="F25" i="20"/>
  <c r="I25" i="20" s="1"/>
  <c r="C26" i="20"/>
  <c r="F26" i="20"/>
  <c r="I26" i="20" s="1"/>
  <c r="C27" i="20"/>
  <c r="F27" i="20"/>
  <c r="I27" i="20" s="1"/>
  <c r="C28" i="20"/>
  <c r="F28" i="20"/>
  <c r="I28" i="20" s="1"/>
  <c r="C29" i="20"/>
  <c r="F29" i="20"/>
  <c r="I29" i="20" s="1"/>
  <c r="C30" i="20"/>
  <c r="F30" i="20"/>
  <c r="I30" i="20" s="1"/>
  <c r="C31" i="20"/>
  <c r="F31" i="20"/>
  <c r="I31" i="20" s="1"/>
  <c r="C32" i="20"/>
  <c r="F32" i="20"/>
  <c r="I32" i="20" s="1"/>
  <c r="C33" i="20"/>
  <c r="F33" i="20"/>
  <c r="I33" i="20" s="1"/>
  <c r="C34" i="20"/>
  <c r="F34" i="20"/>
  <c r="I34" i="20" s="1"/>
  <c r="C35" i="20"/>
  <c r="F35" i="20"/>
  <c r="I35" i="20" s="1"/>
  <c r="C36" i="20"/>
  <c r="F36" i="20"/>
  <c r="I36" i="20" s="1"/>
  <c r="C37" i="20"/>
  <c r="F37" i="20"/>
  <c r="I37" i="20" s="1"/>
  <c r="C38" i="20"/>
  <c r="F38" i="20"/>
  <c r="I38" i="20" s="1"/>
  <c r="C39" i="20"/>
  <c r="F39" i="20"/>
  <c r="I39" i="20" s="1"/>
  <c r="C40" i="20"/>
  <c r="F40" i="20"/>
  <c r="I40" i="20" s="1"/>
  <c r="C41" i="20"/>
  <c r="F41" i="20"/>
  <c r="C42" i="20"/>
  <c r="F42" i="20"/>
  <c r="I42" i="20" s="1"/>
  <c r="C43" i="20"/>
  <c r="F43" i="20"/>
  <c r="I43" i="20" s="1"/>
  <c r="C44" i="20"/>
  <c r="F44" i="20"/>
  <c r="I44" i="20" s="1"/>
  <c r="C45" i="20"/>
  <c r="F45" i="20"/>
  <c r="I45" i="20" s="1"/>
  <c r="C46" i="20"/>
  <c r="F46" i="20"/>
  <c r="I46" i="20" s="1"/>
  <c r="C47" i="20"/>
  <c r="F47" i="20"/>
  <c r="I47" i="20" s="1"/>
  <c r="C48" i="20"/>
  <c r="F48" i="20"/>
  <c r="I48" i="20" s="1"/>
  <c r="C49" i="20"/>
  <c r="F49" i="20"/>
  <c r="C50" i="20"/>
  <c r="F50" i="20"/>
  <c r="I50" i="20" s="1"/>
  <c r="C51" i="20"/>
  <c r="F51" i="20"/>
  <c r="I51" i="20" s="1"/>
  <c r="C52" i="20"/>
  <c r="F52" i="20"/>
  <c r="I52" i="20" s="1"/>
  <c r="C53" i="20"/>
  <c r="F53" i="20"/>
  <c r="I53" i="20" s="1"/>
  <c r="C54" i="20"/>
  <c r="F54" i="20"/>
  <c r="I54" i="20" s="1"/>
  <c r="C55" i="20"/>
  <c r="F55" i="20"/>
  <c r="I55" i="20" s="1"/>
  <c r="C56" i="20"/>
  <c r="F56" i="20"/>
  <c r="I56" i="20" s="1"/>
  <c r="C57" i="20"/>
  <c r="F57" i="20"/>
  <c r="I57" i="20" s="1"/>
  <c r="C58" i="20"/>
  <c r="F58" i="20"/>
  <c r="I58" i="20" s="1"/>
  <c r="C59" i="20"/>
  <c r="F59" i="20"/>
  <c r="I59" i="20" s="1"/>
  <c r="C60" i="20"/>
  <c r="F60" i="20"/>
  <c r="I60" i="20" s="1"/>
  <c r="C61" i="20"/>
  <c r="F61" i="20"/>
  <c r="H275" i="8" s="1"/>
  <c r="C62" i="20"/>
  <c r="F62" i="20"/>
  <c r="I62" i="20" s="1"/>
  <c r="C63" i="20"/>
  <c r="F63" i="20"/>
  <c r="I63" i="20" s="1"/>
  <c r="C64" i="20"/>
  <c r="F64" i="20"/>
  <c r="I64" i="20" s="1"/>
  <c r="C65" i="20"/>
  <c r="F65" i="20"/>
  <c r="I65" i="20" s="1"/>
  <c r="C66" i="20"/>
  <c r="F66" i="20"/>
  <c r="I66" i="20" s="1"/>
  <c r="C67" i="20"/>
  <c r="F67" i="20"/>
  <c r="I67" i="20" s="1"/>
  <c r="C68" i="20"/>
  <c r="F68" i="20"/>
  <c r="I68" i="20" s="1"/>
  <c r="C69" i="20"/>
  <c r="F69" i="20"/>
  <c r="I69" i="20" s="1"/>
  <c r="C70" i="20"/>
  <c r="F70" i="20"/>
  <c r="I70" i="20" s="1"/>
  <c r="C71" i="20"/>
  <c r="F71" i="20"/>
  <c r="I71" i="20" s="1"/>
  <c r="C72" i="20"/>
  <c r="F72" i="20"/>
  <c r="I72" i="20" s="1"/>
  <c r="C73" i="20"/>
  <c r="F73" i="20"/>
  <c r="I73" i="20" s="1"/>
  <c r="C74" i="20"/>
  <c r="F74" i="20"/>
  <c r="I74" i="20" s="1"/>
  <c r="C75" i="20"/>
  <c r="F75" i="20"/>
  <c r="I75" i="20" s="1"/>
  <c r="C76" i="20"/>
  <c r="F76" i="20"/>
  <c r="I76" i="20" s="1"/>
  <c r="C77" i="20"/>
  <c r="F77" i="20"/>
  <c r="I77" i="20" s="1"/>
  <c r="C78" i="20"/>
  <c r="F78" i="20"/>
  <c r="I78" i="20" s="1"/>
  <c r="C79" i="20"/>
  <c r="F79" i="20"/>
  <c r="I79" i="20" s="1"/>
  <c r="C80" i="20"/>
  <c r="F80" i="20"/>
  <c r="I80" i="20" s="1"/>
  <c r="C81" i="20"/>
  <c r="F81" i="20"/>
  <c r="I81" i="20" s="1"/>
  <c r="C82" i="20"/>
  <c r="F82" i="20"/>
  <c r="I82" i="20" s="1"/>
  <c r="C83" i="20"/>
  <c r="F83" i="20"/>
  <c r="I83" i="20" s="1"/>
  <c r="C84" i="20"/>
  <c r="F84" i="20"/>
  <c r="I84" i="20" s="1"/>
  <c r="C85" i="20"/>
  <c r="F85" i="20"/>
  <c r="I85" i="20" s="1"/>
  <c r="C86" i="20"/>
  <c r="F86" i="20"/>
  <c r="I86" i="20" s="1"/>
  <c r="C87" i="20"/>
  <c r="F87" i="20"/>
  <c r="I87" i="20" s="1"/>
  <c r="C88" i="20"/>
  <c r="F88" i="20"/>
  <c r="I88" i="20" s="1"/>
  <c r="C89" i="20"/>
  <c r="F89" i="20"/>
  <c r="I89" i="20" s="1"/>
  <c r="C90" i="20"/>
  <c r="F90" i="20"/>
  <c r="I90" i="20" s="1"/>
  <c r="C91" i="20"/>
  <c r="F91" i="20"/>
  <c r="I91" i="20" s="1"/>
  <c r="C92" i="20"/>
  <c r="F92" i="20"/>
  <c r="I92" i="20" s="1"/>
  <c r="C93" i="20"/>
  <c r="F93" i="20"/>
  <c r="I93" i="20" s="1"/>
  <c r="C94" i="20"/>
  <c r="F94" i="20"/>
  <c r="I94" i="20" s="1"/>
  <c r="C95" i="20"/>
  <c r="F95" i="20"/>
  <c r="I95" i="20" s="1"/>
  <c r="C96" i="20"/>
  <c r="F96" i="20"/>
  <c r="I96" i="20" s="1"/>
  <c r="C97" i="20"/>
  <c r="F97" i="20"/>
  <c r="I97" i="20" s="1"/>
  <c r="C98" i="20"/>
  <c r="F98" i="20"/>
  <c r="I98" i="20" s="1"/>
  <c r="C99" i="20"/>
  <c r="F99" i="20"/>
  <c r="I99" i="20" s="1"/>
  <c r="C100" i="20"/>
  <c r="F100" i="20"/>
  <c r="I100" i="20" s="1"/>
  <c r="C101" i="20"/>
  <c r="F101" i="20"/>
  <c r="I101" i="20" s="1"/>
  <c r="C102" i="20"/>
  <c r="F102" i="20"/>
  <c r="I102" i="20" s="1"/>
  <c r="C103" i="20"/>
  <c r="F103" i="20"/>
  <c r="I103" i="20" s="1"/>
  <c r="C104" i="20"/>
  <c r="F104" i="20"/>
  <c r="I104" i="20" s="1"/>
  <c r="C105" i="20"/>
  <c r="F105" i="20"/>
  <c r="I105" i="20" s="1"/>
  <c r="C106" i="20"/>
  <c r="F106" i="20"/>
  <c r="I106" i="20" s="1"/>
  <c r="C107" i="20"/>
  <c r="F107" i="20"/>
  <c r="I107" i="20" s="1"/>
  <c r="C108" i="20"/>
  <c r="F108" i="20"/>
  <c r="I108" i="20" s="1"/>
  <c r="C109" i="20"/>
  <c r="F109" i="20"/>
  <c r="I109" i="20" s="1"/>
  <c r="C110" i="20"/>
  <c r="F110" i="20"/>
  <c r="I110" i="20" s="1"/>
  <c r="C111" i="20"/>
  <c r="F111" i="20"/>
  <c r="I111" i="20" s="1"/>
  <c r="C112" i="20"/>
  <c r="F112" i="20"/>
  <c r="I112" i="20" s="1"/>
  <c r="C113" i="20"/>
  <c r="F113" i="20"/>
  <c r="I113" i="20" s="1"/>
  <c r="C114" i="20"/>
  <c r="F114" i="20"/>
  <c r="I114" i="20" s="1"/>
  <c r="C115" i="20"/>
  <c r="F115" i="20"/>
  <c r="I115" i="20" s="1"/>
  <c r="C116" i="20"/>
  <c r="F116" i="20"/>
  <c r="I116" i="20" s="1"/>
  <c r="C117" i="20"/>
  <c r="F117" i="20"/>
  <c r="I117" i="20" s="1"/>
  <c r="C118" i="20"/>
  <c r="F118" i="20"/>
  <c r="I118" i="20" s="1"/>
  <c r="C119" i="20"/>
  <c r="F119" i="20"/>
  <c r="I119" i="20" s="1"/>
  <c r="C120" i="20"/>
  <c r="F120" i="20"/>
  <c r="I120" i="20" s="1"/>
  <c r="C121" i="20"/>
  <c r="F121" i="20"/>
  <c r="I121" i="20" s="1"/>
  <c r="C122" i="20"/>
  <c r="F122" i="20"/>
  <c r="I122" i="20" s="1"/>
  <c r="C123" i="20"/>
  <c r="F123" i="20"/>
  <c r="I123" i="20" s="1"/>
  <c r="C124" i="20"/>
  <c r="F124" i="20"/>
  <c r="I124" i="20" s="1"/>
  <c r="C125" i="20"/>
  <c r="F125" i="20"/>
  <c r="I125" i="20" s="1"/>
  <c r="C126" i="20"/>
  <c r="F126" i="20"/>
  <c r="I126" i="20" s="1"/>
  <c r="C127" i="20"/>
  <c r="F127" i="20"/>
  <c r="I127" i="20" s="1"/>
  <c r="C128" i="20"/>
  <c r="F128" i="20"/>
  <c r="I128" i="20" s="1"/>
  <c r="C129" i="20"/>
  <c r="F129" i="20"/>
  <c r="I129" i="20" s="1"/>
  <c r="C130" i="20"/>
  <c r="F130" i="20"/>
  <c r="I130" i="20" s="1"/>
  <c r="C131" i="20"/>
  <c r="F131" i="20"/>
  <c r="I131" i="20" s="1"/>
  <c r="C132" i="20"/>
  <c r="F132" i="20"/>
  <c r="I132" i="20" s="1"/>
  <c r="C133" i="20"/>
  <c r="F133" i="20"/>
  <c r="I133" i="20" s="1"/>
  <c r="C134" i="20"/>
  <c r="F134" i="20"/>
  <c r="I134" i="20" s="1"/>
  <c r="C135" i="20"/>
  <c r="F135" i="20"/>
  <c r="I135" i="20" s="1"/>
  <c r="C136" i="20"/>
  <c r="F136" i="20"/>
  <c r="I136" i="20" s="1"/>
  <c r="C137" i="20"/>
  <c r="F137" i="20"/>
  <c r="I137" i="20" s="1"/>
  <c r="C138" i="20"/>
  <c r="F138" i="20"/>
  <c r="I138" i="20" s="1"/>
  <c r="C139" i="20"/>
  <c r="F139" i="20"/>
  <c r="I139" i="20" s="1"/>
  <c r="C140" i="20"/>
  <c r="F140" i="20"/>
  <c r="I140" i="20" s="1"/>
  <c r="C141" i="20"/>
  <c r="F141" i="20"/>
  <c r="I141" i="20" s="1"/>
  <c r="C142" i="20"/>
  <c r="F142" i="20"/>
  <c r="I142" i="20" s="1"/>
  <c r="C143" i="20"/>
  <c r="F143" i="20"/>
  <c r="I143" i="20" s="1"/>
  <c r="C144" i="20"/>
  <c r="F144" i="20"/>
  <c r="I144" i="20" s="1"/>
  <c r="C145" i="20"/>
  <c r="F145" i="20"/>
  <c r="I145" i="20" s="1"/>
  <c r="C146" i="20"/>
  <c r="F146" i="20"/>
  <c r="I146" i="20" s="1"/>
  <c r="C147" i="20"/>
  <c r="F147" i="20"/>
  <c r="I147" i="20" s="1"/>
  <c r="C148" i="20"/>
  <c r="F148" i="20"/>
  <c r="I148" i="20" s="1"/>
  <c r="C149" i="20"/>
  <c r="F149" i="20"/>
  <c r="I149" i="20" s="1"/>
  <c r="C150" i="20"/>
  <c r="F150" i="20"/>
  <c r="I150" i="20" s="1"/>
  <c r="C151" i="20"/>
  <c r="F151" i="20"/>
  <c r="I151" i="20" s="1"/>
  <c r="C152" i="20"/>
  <c r="F152" i="20"/>
  <c r="I152" i="20" s="1"/>
  <c r="C153" i="20"/>
  <c r="F153" i="20"/>
  <c r="I153" i="20" s="1"/>
  <c r="C154" i="20"/>
  <c r="F154" i="20"/>
  <c r="I154" i="20" s="1"/>
  <c r="C155" i="20"/>
  <c r="F155" i="20"/>
  <c r="I155" i="20" s="1"/>
  <c r="C156" i="20"/>
  <c r="F156" i="20"/>
  <c r="I156" i="20" s="1"/>
  <c r="C157" i="20"/>
  <c r="F157" i="20"/>
  <c r="I157" i="20" s="1"/>
  <c r="C158" i="20"/>
  <c r="F158" i="20"/>
  <c r="I158" i="20" s="1"/>
  <c r="C159" i="20"/>
  <c r="F159" i="20"/>
  <c r="I159" i="20" s="1"/>
  <c r="C160" i="20"/>
  <c r="F160" i="20"/>
  <c r="I160" i="20" s="1"/>
  <c r="C161" i="20"/>
  <c r="F161" i="20"/>
  <c r="I161" i="20" s="1"/>
  <c r="C162" i="20"/>
  <c r="F162" i="20"/>
  <c r="I162" i="20" s="1"/>
  <c r="C163" i="20"/>
  <c r="F163" i="20"/>
  <c r="I163" i="20" s="1"/>
  <c r="C164" i="20"/>
  <c r="F164" i="20"/>
  <c r="I164" i="20" s="1"/>
  <c r="C165" i="20"/>
  <c r="F165" i="20"/>
  <c r="I165" i="20" s="1"/>
  <c r="C166" i="20"/>
  <c r="F166" i="20"/>
  <c r="I166" i="20" s="1"/>
  <c r="C167" i="20"/>
  <c r="F167" i="20"/>
  <c r="I167" i="20" s="1"/>
  <c r="C168" i="20"/>
  <c r="F168" i="20"/>
  <c r="I168" i="20" s="1"/>
  <c r="C169" i="20"/>
  <c r="F169" i="20"/>
  <c r="I169" i="20" s="1"/>
  <c r="C170" i="20"/>
  <c r="F170" i="20"/>
  <c r="I170" i="20" s="1"/>
  <c r="C171" i="20"/>
  <c r="F171" i="20"/>
  <c r="I171" i="20" s="1"/>
  <c r="C172" i="20"/>
  <c r="F172" i="20"/>
  <c r="I172" i="20" s="1"/>
  <c r="C173" i="20"/>
  <c r="F173" i="20"/>
  <c r="I173" i="20" s="1"/>
  <c r="C174" i="20"/>
  <c r="F174" i="20"/>
  <c r="I174" i="20" s="1"/>
  <c r="C175" i="20"/>
  <c r="F175" i="20"/>
  <c r="I175" i="20" s="1"/>
  <c r="C176" i="20"/>
  <c r="F176" i="20"/>
  <c r="I176" i="20" s="1"/>
  <c r="C177" i="20"/>
  <c r="F177" i="20"/>
  <c r="I177" i="20" s="1"/>
  <c r="C178" i="20"/>
  <c r="F178" i="20"/>
  <c r="I178" i="20" s="1"/>
  <c r="C179" i="20"/>
  <c r="F179" i="20"/>
  <c r="I179" i="20" s="1"/>
  <c r="C180" i="20"/>
  <c r="F180" i="20"/>
  <c r="I180" i="20" s="1"/>
  <c r="C181" i="20"/>
  <c r="F181" i="20"/>
  <c r="I181" i="20" s="1"/>
  <c r="C182" i="20"/>
  <c r="F182" i="20"/>
  <c r="I182" i="20" s="1"/>
  <c r="C183" i="20"/>
  <c r="F183" i="20"/>
  <c r="I183" i="20" s="1"/>
  <c r="C184" i="20"/>
  <c r="F184" i="20"/>
  <c r="I184" i="20" s="1"/>
  <c r="C185" i="20"/>
  <c r="F185" i="20"/>
  <c r="I185" i="20" s="1"/>
  <c r="C186" i="20"/>
  <c r="F186" i="20"/>
  <c r="I186" i="20" s="1"/>
  <c r="C187" i="20"/>
  <c r="F187" i="20"/>
  <c r="I187" i="20" s="1"/>
  <c r="C188" i="20"/>
  <c r="F188" i="20"/>
  <c r="I188" i="20" s="1"/>
  <c r="C189" i="20"/>
  <c r="F189" i="20"/>
  <c r="I189" i="20" s="1"/>
  <c r="C190" i="20"/>
  <c r="F190" i="20"/>
  <c r="I190" i="20" s="1"/>
  <c r="C191" i="20"/>
  <c r="F191" i="20"/>
  <c r="I191" i="20" s="1"/>
  <c r="C192" i="20"/>
  <c r="F192" i="20"/>
  <c r="I192" i="20" s="1"/>
  <c r="C193" i="20"/>
  <c r="F193" i="20"/>
  <c r="I193" i="20" s="1"/>
  <c r="C194" i="20"/>
  <c r="F194" i="20"/>
  <c r="I194" i="20" s="1"/>
  <c r="C195" i="20"/>
  <c r="F195" i="20"/>
  <c r="I195" i="20" s="1"/>
  <c r="C196" i="20"/>
  <c r="F196" i="20"/>
  <c r="I196" i="20" s="1"/>
  <c r="C197" i="20"/>
  <c r="F197" i="20"/>
  <c r="I197" i="20" s="1"/>
  <c r="C198" i="20"/>
  <c r="F198" i="20"/>
  <c r="I198" i="20" s="1"/>
  <c r="C199" i="20"/>
  <c r="F199" i="20"/>
  <c r="I199" i="20" s="1"/>
  <c r="C200" i="20"/>
  <c r="F200" i="20"/>
  <c r="I200" i="20" s="1"/>
  <c r="C201" i="20"/>
  <c r="F201" i="20"/>
  <c r="I201" i="20" s="1"/>
  <c r="C202" i="20"/>
  <c r="F202" i="20"/>
  <c r="I202" i="20" s="1"/>
  <c r="C203" i="20"/>
  <c r="F203" i="20"/>
  <c r="I203" i="20" s="1"/>
  <c r="C204" i="20"/>
  <c r="F204" i="20"/>
  <c r="I204" i="20" s="1"/>
  <c r="C205" i="20"/>
  <c r="F205" i="20"/>
  <c r="I205" i="20" s="1"/>
  <c r="C206" i="20"/>
  <c r="F206" i="20"/>
  <c r="I206" i="20" s="1"/>
  <c r="C207" i="20"/>
  <c r="F207" i="20"/>
  <c r="I207" i="20" s="1"/>
  <c r="C208" i="20"/>
  <c r="F208" i="20"/>
  <c r="I208" i="20" s="1"/>
  <c r="C209" i="20"/>
  <c r="F209" i="20"/>
  <c r="I209" i="20" s="1"/>
  <c r="C210" i="20"/>
  <c r="F210" i="20"/>
  <c r="I210" i="20" s="1"/>
  <c r="C211" i="20"/>
  <c r="F211" i="20"/>
  <c r="I211" i="20" s="1"/>
  <c r="C212" i="20"/>
  <c r="F212" i="20"/>
  <c r="I212" i="20" s="1"/>
  <c r="C213" i="20"/>
  <c r="F213" i="20"/>
  <c r="I213" i="20" s="1"/>
  <c r="C214" i="20"/>
  <c r="F214" i="20"/>
  <c r="I214" i="20" s="1"/>
  <c r="C215" i="20"/>
  <c r="F215" i="20"/>
  <c r="I215" i="20" s="1"/>
  <c r="C216" i="20"/>
  <c r="F216" i="20"/>
  <c r="I216" i="20" s="1"/>
  <c r="C217" i="20"/>
  <c r="F217" i="20"/>
  <c r="I217" i="20" s="1"/>
  <c r="C218" i="20"/>
  <c r="F218" i="20"/>
  <c r="I218" i="20" s="1"/>
  <c r="C219" i="20"/>
  <c r="F219" i="20"/>
  <c r="I219" i="20" s="1"/>
  <c r="C220" i="20"/>
  <c r="F220" i="20"/>
  <c r="I220" i="20" s="1"/>
  <c r="C221" i="20"/>
  <c r="F221" i="20"/>
  <c r="I221" i="20" s="1"/>
  <c r="C222" i="20"/>
  <c r="F222" i="20"/>
  <c r="I222" i="20" s="1"/>
  <c r="C223" i="20"/>
  <c r="F223" i="20"/>
  <c r="I223" i="20" s="1"/>
  <c r="C224" i="20"/>
  <c r="F224" i="20"/>
  <c r="I224" i="20" s="1"/>
  <c r="C225" i="20"/>
  <c r="F225" i="20"/>
  <c r="I225" i="20" s="1"/>
  <c r="C226" i="20"/>
  <c r="F226" i="20"/>
  <c r="I226" i="20" s="1"/>
  <c r="C227" i="20"/>
  <c r="F227" i="20"/>
  <c r="I227" i="20" s="1"/>
  <c r="C228" i="20"/>
  <c r="F228" i="20"/>
  <c r="I228" i="20" s="1"/>
  <c r="C229" i="20"/>
  <c r="F229" i="20"/>
  <c r="I229" i="20" s="1"/>
  <c r="C230" i="20"/>
  <c r="F230" i="20"/>
  <c r="I230" i="20" s="1"/>
  <c r="C231" i="20"/>
  <c r="F231" i="20"/>
  <c r="I231" i="20" s="1"/>
  <c r="C232" i="20"/>
  <c r="F232" i="20"/>
  <c r="I232" i="20" s="1"/>
  <c r="C233" i="20"/>
  <c r="F233" i="20"/>
  <c r="I233" i="20" s="1"/>
  <c r="C234" i="20"/>
  <c r="F234" i="20"/>
  <c r="I234" i="20" s="1"/>
  <c r="C235" i="20"/>
  <c r="F235" i="20"/>
  <c r="I235" i="20" s="1"/>
  <c r="C236" i="20"/>
  <c r="F236" i="20"/>
  <c r="I236" i="20" s="1"/>
  <c r="C237" i="20"/>
  <c r="F237" i="20"/>
  <c r="I237" i="20" s="1"/>
  <c r="C238" i="20"/>
  <c r="F238" i="20"/>
  <c r="I238" i="20" s="1"/>
  <c r="C239" i="20"/>
  <c r="F239" i="20"/>
  <c r="I239" i="20" s="1"/>
  <c r="C240" i="20"/>
  <c r="F240" i="20"/>
  <c r="I240" i="20" s="1"/>
  <c r="C241" i="20"/>
  <c r="F241" i="20"/>
  <c r="I241" i="20" s="1"/>
  <c r="C242" i="20"/>
  <c r="F242" i="20"/>
  <c r="I242" i="20" s="1"/>
  <c r="C243" i="20"/>
  <c r="F243" i="20"/>
  <c r="I243" i="20" s="1"/>
  <c r="C244" i="20"/>
  <c r="F244" i="20"/>
  <c r="I244" i="20" s="1"/>
  <c r="C245" i="20"/>
  <c r="F245" i="20"/>
  <c r="I245" i="20" s="1"/>
  <c r="C246" i="20"/>
  <c r="F246" i="20"/>
  <c r="I246" i="20" s="1"/>
  <c r="C247" i="20"/>
  <c r="F247" i="20"/>
  <c r="I247" i="20" s="1"/>
  <c r="C248" i="20"/>
  <c r="F248" i="20"/>
  <c r="I248" i="20" s="1"/>
  <c r="C249" i="20"/>
  <c r="F249" i="20"/>
  <c r="I249" i="20" s="1"/>
  <c r="C250" i="20"/>
  <c r="F250" i="20"/>
  <c r="I250" i="20" s="1"/>
  <c r="C251" i="20"/>
  <c r="F251" i="20"/>
  <c r="I251" i="20" s="1"/>
  <c r="C252" i="20"/>
  <c r="F252" i="20"/>
  <c r="I252" i="20" s="1"/>
  <c r="C253" i="20"/>
  <c r="F253" i="20"/>
  <c r="I253" i="20" s="1"/>
  <c r="C254" i="20"/>
  <c r="F254" i="20"/>
  <c r="I254" i="20" s="1"/>
  <c r="C255" i="20"/>
  <c r="F255" i="20"/>
  <c r="I255" i="20" s="1"/>
  <c r="C256" i="20"/>
  <c r="F256" i="20"/>
  <c r="I256" i="20" s="1"/>
  <c r="C257" i="20"/>
  <c r="F257" i="20"/>
  <c r="I257" i="20" s="1"/>
  <c r="C258" i="20"/>
  <c r="F258" i="20"/>
  <c r="I258" i="20" s="1"/>
  <c r="C259" i="20"/>
  <c r="F259" i="20"/>
  <c r="I259" i="20" s="1"/>
  <c r="C260" i="20"/>
  <c r="F260" i="20"/>
  <c r="I260" i="20" s="1"/>
  <c r="C261" i="20"/>
  <c r="F261" i="20"/>
  <c r="I261" i="20" s="1"/>
  <c r="C262" i="20"/>
  <c r="F262" i="20"/>
  <c r="I262" i="20" s="1"/>
  <c r="C263" i="20"/>
  <c r="F263" i="20"/>
  <c r="I263" i="20" s="1"/>
  <c r="C264" i="20"/>
  <c r="F264" i="20"/>
  <c r="I264" i="20" s="1"/>
  <c r="C265" i="20"/>
  <c r="F265" i="20"/>
  <c r="I265" i="20" s="1"/>
  <c r="C266" i="20"/>
  <c r="F266" i="20"/>
  <c r="I266" i="20" s="1"/>
  <c r="C267" i="20"/>
  <c r="F267" i="20"/>
  <c r="I267" i="20" s="1"/>
  <c r="C268" i="20"/>
  <c r="F268" i="20"/>
  <c r="I268" i="20" s="1"/>
  <c r="C269" i="20"/>
  <c r="F269" i="20"/>
  <c r="I269" i="20" s="1"/>
  <c r="C270" i="20"/>
  <c r="F270" i="20"/>
  <c r="I270" i="20" s="1"/>
  <c r="C271" i="20"/>
  <c r="F271" i="20"/>
  <c r="I271" i="20" s="1"/>
  <c r="C272" i="20"/>
  <c r="F272" i="20"/>
  <c r="I272" i="20" s="1"/>
  <c r="C273" i="20"/>
  <c r="F273" i="20"/>
  <c r="I273" i="20" s="1"/>
  <c r="C274" i="20"/>
  <c r="F274" i="20"/>
  <c r="I274" i="20" s="1"/>
  <c r="C275" i="20"/>
  <c r="F275" i="20"/>
  <c r="I275" i="20" s="1"/>
  <c r="C276" i="20"/>
  <c r="F276" i="20"/>
  <c r="I276" i="20" s="1"/>
  <c r="C277" i="20"/>
  <c r="F277" i="20"/>
  <c r="I277" i="20" s="1"/>
  <c r="C278" i="20"/>
  <c r="F278" i="20"/>
  <c r="I278" i="20" s="1"/>
  <c r="C279" i="20"/>
  <c r="F279" i="20"/>
  <c r="I279" i="20" s="1"/>
  <c r="C280" i="20"/>
  <c r="F280" i="20"/>
  <c r="I280" i="20" s="1"/>
  <c r="C281" i="20"/>
  <c r="F281" i="20"/>
  <c r="I281" i="20" s="1"/>
  <c r="C282" i="20"/>
  <c r="F282" i="20"/>
  <c r="I282" i="20" s="1"/>
  <c r="C283" i="20"/>
  <c r="F283" i="20"/>
  <c r="I283" i="20" s="1"/>
  <c r="C284" i="20"/>
  <c r="F284" i="20"/>
  <c r="I284" i="20" s="1"/>
  <c r="C285" i="20"/>
  <c r="F285" i="20"/>
  <c r="I285" i="20" s="1"/>
  <c r="C286" i="20"/>
  <c r="F286" i="20"/>
  <c r="I286" i="20" s="1"/>
  <c r="C287" i="20"/>
  <c r="F287" i="20"/>
  <c r="I287" i="20" s="1"/>
  <c r="C288" i="20"/>
  <c r="F288" i="20"/>
  <c r="I288" i="20" s="1"/>
  <c r="C289" i="20"/>
  <c r="F289" i="20"/>
  <c r="I289" i="20" s="1"/>
  <c r="C290" i="20"/>
  <c r="F290" i="20"/>
  <c r="I290" i="20" s="1"/>
  <c r="C291" i="20"/>
  <c r="F291" i="20"/>
  <c r="I291" i="20" s="1"/>
  <c r="C292" i="20"/>
  <c r="F292" i="20"/>
  <c r="I292" i="20" s="1"/>
  <c r="C293" i="20"/>
  <c r="F293" i="20"/>
  <c r="I293" i="20" s="1"/>
  <c r="C294" i="20"/>
  <c r="F294" i="20"/>
  <c r="I294" i="20" s="1"/>
  <c r="C295" i="20"/>
  <c r="F295" i="20"/>
  <c r="I295" i="20" s="1"/>
  <c r="C296" i="20"/>
  <c r="F296" i="20"/>
  <c r="I296" i="20" s="1"/>
  <c r="C297" i="20"/>
  <c r="F297" i="20"/>
  <c r="I297" i="20" s="1"/>
  <c r="C298" i="20"/>
  <c r="F298" i="20"/>
  <c r="I298" i="20" s="1"/>
  <c r="C299" i="20"/>
  <c r="F299" i="20"/>
  <c r="I299" i="20" s="1"/>
  <c r="C300" i="20"/>
  <c r="F300" i="20"/>
  <c r="I300" i="20" s="1"/>
  <c r="C301" i="20"/>
  <c r="F301" i="20"/>
  <c r="I301" i="20" s="1"/>
  <c r="C302" i="20"/>
  <c r="F302" i="20"/>
  <c r="I302" i="20" s="1"/>
  <c r="C303" i="20"/>
  <c r="F303" i="20"/>
  <c r="I303" i="20" s="1"/>
  <c r="C304" i="20"/>
  <c r="F304" i="20"/>
  <c r="I304" i="20" s="1"/>
  <c r="C305" i="20"/>
  <c r="F305" i="20"/>
  <c r="I305" i="20" s="1"/>
  <c r="C306" i="20"/>
  <c r="F306" i="20"/>
  <c r="I306" i="20" s="1"/>
  <c r="C307" i="20"/>
  <c r="F307" i="20"/>
  <c r="I307" i="20" s="1"/>
  <c r="C308" i="20"/>
  <c r="F308" i="20"/>
  <c r="I308" i="20" s="1"/>
  <c r="C309" i="20"/>
  <c r="F309" i="20"/>
  <c r="I309" i="20" s="1"/>
  <c r="F13" i="1"/>
  <c r="I13" i="1" s="1"/>
  <c r="F14" i="1"/>
  <c r="I14" i="1" s="1"/>
  <c r="F15" i="1"/>
  <c r="I15" i="1" s="1"/>
  <c r="F16" i="1"/>
  <c r="I16" i="1" s="1"/>
  <c r="I24" i="1"/>
  <c r="I25" i="1"/>
  <c r="I26" i="1"/>
  <c r="I27" i="1"/>
  <c r="I28" i="1"/>
  <c r="I30" i="1"/>
  <c r="I31" i="1"/>
  <c r="I32" i="1"/>
  <c r="I33" i="1"/>
  <c r="I34" i="1"/>
  <c r="I35" i="1"/>
  <c r="I36" i="1"/>
  <c r="I37" i="1"/>
  <c r="I38" i="1"/>
  <c r="I39" i="1"/>
  <c r="I40" i="1"/>
  <c r="I41" i="1"/>
  <c r="I42" i="1"/>
  <c r="I43" i="1"/>
  <c r="I44" i="1"/>
  <c r="I45" i="1"/>
  <c r="I46" i="1"/>
  <c r="I47" i="1"/>
  <c r="I48" i="1"/>
  <c r="I49" i="1"/>
  <c r="I50" i="1"/>
  <c r="I51" i="1"/>
  <c r="I52" i="1"/>
  <c r="I53" i="1"/>
  <c r="I54"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E128" i="8"/>
  <c r="J128" i="8"/>
  <c r="J125" i="8"/>
  <c r="J101" i="8"/>
  <c r="H101" i="8"/>
  <c r="E101" i="8"/>
  <c r="E167" i="8"/>
  <c r="F167" i="8"/>
  <c r="H260" i="8"/>
  <c r="E260" i="8"/>
  <c r="E259" i="8" s="1"/>
  <c r="F74" i="8"/>
  <c r="E175" i="8"/>
  <c r="J317" i="8"/>
  <c r="J174" i="8"/>
  <c r="I239" i="8"/>
  <c r="J181" i="8"/>
  <c r="J99" i="8"/>
  <c r="J45" i="8"/>
  <c r="E20" i="8"/>
  <c r="W276" i="75" s="1"/>
  <c r="J20" i="8"/>
  <c r="W331" i="75" s="1"/>
  <c r="I320" i="8"/>
  <c r="J190" i="8"/>
  <c r="J417" i="8"/>
  <c r="F293" i="8"/>
  <c r="E234" i="8"/>
  <c r="J197" i="8"/>
  <c r="E179" i="8"/>
  <c r="F89" i="8"/>
  <c r="D384" i="8"/>
  <c r="E360" i="8"/>
  <c r="I200" i="8"/>
  <c r="H187" i="8"/>
  <c r="E181" i="88" s="1"/>
  <c r="E183" i="88" s="1"/>
  <c r="E164" i="8"/>
  <c r="F131" i="8"/>
  <c r="E131" i="8"/>
  <c r="I127" i="8"/>
  <c r="F82" i="8"/>
  <c r="D76" i="8"/>
  <c r="F76" i="8"/>
  <c r="D252" i="8"/>
  <c r="I226" i="8"/>
  <c r="E103" i="8"/>
  <c r="D103" i="8"/>
  <c r="D77" i="8"/>
  <c r="I66" i="8"/>
  <c r="AB342" i="75" s="1"/>
  <c r="H66" i="8"/>
  <c r="D21" i="8"/>
  <c r="AB272" i="75" s="1"/>
  <c r="E151" i="8"/>
  <c r="H58" i="8"/>
  <c r="I21" i="1"/>
  <c r="I20" i="1"/>
  <c r="I23" i="1"/>
  <c r="D71" i="8"/>
  <c r="I125" i="8"/>
  <c r="F44" i="8"/>
  <c r="F111" i="8"/>
  <c r="J53" i="8"/>
  <c r="L227" i="75" s="1"/>
  <c r="H13" i="8"/>
  <c r="E89" i="8"/>
  <c r="D20" i="8"/>
  <c r="W272" i="75" s="1"/>
  <c r="E45" i="8"/>
  <c r="D128" i="8"/>
  <c r="H376" i="8"/>
  <c r="F231" i="8"/>
  <c r="E239" i="8"/>
  <c r="I244" i="8"/>
  <c r="E6" i="8"/>
  <c r="E197" i="8"/>
  <c r="H45" i="8"/>
  <c r="AK30" i="89" s="1"/>
  <c r="E62" i="8"/>
  <c r="R288" i="75" s="1"/>
  <c r="H257" i="8"/>
  <c r="H171" i="8"/>
  <c r="M7" i="88" s="1"/>
  <c r="M10" i="88" s="1"/>
  <c r="D305" i="8"/>
  <c r="E323" i="8"/>
  <c r="D333" i="8"/>
  <c r="H27" i="8"/>
  <c r="I381" i="8"/>
  <c r="F381" i="8"/>
  <c r="J376" i="8"/>
  <c r="J280" i="8"/>
  <c r="F340" i="8"/>
  <c r="J340" i="8"/>
  <c r="E178" i="8"/>
  <c r="I172" i="8"/>
  <c r="AB1234" i="75" s="1"/>
  <c r="H137" i="8"/>
  <c r="E72" i="88" s="1"/>
  <c r="E73" i="88" s="1"/>
  <c r="E137" i="8"/>
  <c r="F137" i="8"/>
  <c r="E308" i="8"/>
  <c r="J172" i="8"/>
  <c r="U1234" i="75" s="1"/>
  <c r="D137" i="8"/>
  <c r="F395" i="8"/>
  <c r="E359" i="8"/>
  <c r="H337" i="8"/>
  <c r="F337" i="8"/>
  <c r="F221" i="8"/>
  <c r="F217" i="8"/>
  <c r="U1193" i="75" s="1"/>
  <c r="I217" i="8"/>
  <c r="AB1237" i="75" s="1"/>
  <c r="H210" i="8"/>
  <c r="D181" i="8"/>
  <c r="E152" i="8"/>
  <c r="J66" i="8"/>
  <c r="AB341" i="75" s="1"/>
  <c r="E66" i="8"/>
  <c r="AB288" i="75" s="1"/>
  <c r="F66" i="8"/>
  <c r="AB287" i="75" s="1"/>
  <c r="D66" i="8"/>
  <c r="AB283" i="75" s="1"/>
  <c r="H311" i="8"/>
  <c r="E172" i="8"/>
  <c r="AB1190" i="75" s="1"/>
  <c r="D260" i="8"/>
  <c r="F260" i="8"/>
  <c r="F259" i="8" s="1"/>
  <c r="I260" i="8"/>
  <c r="I259" i="8" s="1"/>
  <c r="I230" i="8"/>
  <c r="AB1251" i="75" s="1"/>
  <c r="E230" i="8"/>
  <c r="AB1207" i="75" s="1"/>
  <c r="F194" i="8"/>
  <c r="D190" i="8"/>
  <c r="H74" i="8"/>
  <c r="AQ20" i="89" s="1"/>
  <c r="AR20" i="89" s="1"/>
  <c r="F78" i="8"/>
  <c r="D200" i="8"/>
  <c r="I11" i="8"/>
  <c r="X219" i="75" s="1"/>
  <c r="F197" i="8"/>
  <c r="I190" i="8"/>
  <c r="J137" i="8"/>
  <c r="E324" i="8"/>
  <c r="I317" i="8"/>
  <c r="H317" i="8"/>
  <c r="I312" i="8"/>
  <c r="I300" i="8"/>
  <c r="J150" i="8"/>
  <c r="H121" i="8"/>
  <c r="F325" i="8"/>
  <c r="E13" i="8"/>
  <c r="AC181" i="75" s="1"/>
  <c r="I142" i="8"/>
  <c r="D417" i="8"/>
  <c r="J234" i="8"/>
  <c r="I146" i="8"/>
  <c r="I101" i="8"/>
  <c r="H10" i="8"/>
  <c r="H305" i="8"/>
  <c r="H303" i="8"/>
  <c r="H147" i="8"/>
  <c r="E112" i="88" s="1"/>
  <c r="H395" i="8"/>
  <c r="M216" i="88" s="1"/>
  <c r="M217" i="88" s="1"/>
  <c r="D335" i="8"/>
  <c r="I111" i="8"/>
  <c r="H103" i="8"/>
  <c r="AQ40" i="89" s="1"/>
  <c r="AR40" i="89" s="1"/>
  <c r="F110" i="8"/>
  <c r="J216" i="8"/>
  <c r="U1236" i="75" s="1"/>
  <c r="E44" i="8"/>
  <c r="E244" i="8"/>
  <c r="E243" i="8" s="1"/>
  <c r="J360" i="8"/>
  <c r="J71" i="8"/>
  <c r="D239" i="8"/>
  <c r="E373" i="8"/>
  <c r="J325" i="8"/>
  <c r="H231" i="8"/>
  <c r="J244" i="8"/>
  <c r="I280" i="8"/>
  <c r="F239" i="8"/>
  <c r="E267" i="8"/>
  <c r="E337" i="8"/>
  <c r="J353" i="8"/>
  <c r="E280" i="8"/>
  <c r="J239" i="8"/>
  <c r="I335" i="8"/>
  <c r="H78" i="8"/>
  <c r="E39" i="8"/>
  <c r="AT395" i="75" s="1"/>
  <c r="F26" i="8"/>
  <c r="H277" i="75" s="1"/>
  <c r="I73" i="8"/>
  <c r="J186" i="8"/>
  <c r="J252" i="8"/>
  <c r="E396" i="8"/>
  <c r="H6" i="8"/>
  <c r="H297" i="8"/>
  <c r="F354" i="8"/>
  <c r="E146" i="8"/>
  <c r="F312" i="8"/>
  <c r="E100" i="8"/>
  <c r="F323" i="8"/>
  <c r="I167" i="8"/>
  <c r="J167" i="8"/>
  <c r="I268" i="8"/>
  <c r="F385" i="8"/>
  <c r="F374" i="8"/>
  <c r="J359" i="8"/>
  <c r="I354" i="8"/>
  <c r="E343" i="8"/>
  <c r="E340" i="8"/>
  <c r="D336" i="8"/>
  <c r="D228" i="8"/>
  <c r="M1196" i="75" s="1"/>
  <c r="F144" i="8"/>
  <c r="J122" i="8"/>
  <c r="I103" i="8"/>
  <c r="J9" i="8"/>
  <c r="P220" i="75" s="1"/>
  <c r="I228" i="8"/>
  <c r="AB1240" i="75" s="1"/>
  <c r="F252" i="8"/>
  <c r="D297" i="8"/>
  <c r="H312" i="8"/>
  <c r="E312" i="8"/>
  <c r="J100" i="8"/>
  <c r="F317" i="8"/>
  <c r="E317" i="8"/>
  <c r="D323" i="8"/>
  <c r="J154" i="8"/>
  <c r="H336" i="8"/>
  <c r="H228" i="8"/>
  <c r="H241" i="8"/>
  <c r="M157" i="88" s="1"/>
  <c r="M159" i="88" s="1"/>
  <c r="AL140" i="89" s="1"/>
  <c r="I241" i="8"/>
  <c r="F164" i="8"/>
  <c r="J6" i="8"/>
  <c r="H343" i="8"/>
  <c r="J320" i="8"/>
  <c r="F369" i="8"/>
  <c r="F154" i="8"/>
  <c r="J418" i="8"/>
  <c r="D385" i="8"/>
  <c r="I343" i="8"/>
  <c r="J7" i="8"/>
  <c r="H407" i="8"/>
  <c r="E407" i="8"/>
  <c r="E392" i="8"/>
  <c r="I392" i="8"/>
  <c r="H319" i="8"/>
  <c r="F287" i="8"/>
  <c r="E187" i="8"/>
  <c r="E61" i="8"/>
  <c r="M288" i="75" s="1"/>
  <c r="F407" i="8"/>
  <c r="E405" i="8"/>
  <c r="I344" i="8"/>
  <c r="H334" i="8"/>
  <c r="E319" i="8"/>
  <c r="E318" i="8"/>
  <c r="I265" i="8"/>
  <c r="E222" i="8"/>
  <c r="J222" i="8"/>
  <c r="E193" i="8"/>
  <c r="D182" i="8"/>
  <c r="E127" i="8"/>
  <c r="I102" i="8"/>
  <c r="E55" i="8"/>
  <c r="T190" i="75" s="1"/>
  <c r="F48" i="8"/>
  <c r="E32" i="8"/>
  <c r="AK276" i="75" s="1"/>
  <c r="I27" i="8"/>
  <c r="D373" i="8"/>
  <c r="J373" i="8"/>
  <c r="H333" i="8"/>
  <c r="I333" i="8"/>
  <c r="E282" i="8"/>
  <c r="D178" i="8"/>
  <c r="E160" i="8"/>
  <c r="J145" i="8"/>
  <c r="D130" i="8"/>
  <c r="I54" i="8"/>
  <c r="P228" i="75" s="1"/>
  <c r="E54" i="8"/>
  <c r="P190" i="75" s="1"/>
  <c r="J16" i="8"/>
  <c r="M331" i="75" s="1"/>
  <c r="D47" i="8"/>
  <c r="I47" i="8"/>
  <c r="H182" i="8"/>
  <c r="D282" i="8"/>
  <c r="F257" i="8"/>
  <c r="F256" i="8" s="1"/>
  <c r="E71" i="8"/>
  <c r="F373" i="8"/>
  <c r="D407" i="8"/>
  <c r="J333" i="8"/>
  <c r="D405" i="8"/>
  <c r="F367" i="8"/>
  <c r="J352" i="8"/>
  <c r="E325" i="8"/>
  <c r="I319" i="8"/>
  <c r="I222" i="8"/>
  <c r="J220" i="8"/>
  <c r="U1247" i="75" s="1"/>
  <c r="H191" i="8"/>
  <c r="M38" i="88" s="1"/>
  <c r="M40" i="88" s="1"/>
  <c r="H175" i="8"/>
  <c r="M22" i="88" s="1"/>
  <c r="M24" i="88" s="1"/>
  <c r="F175" i="8"/>
  <c r="J175" i="8"/>
  <c r="H173" i="8"/>
  <c r="M14" i="88" s="1"/>
  <c r="M16" i="88" s="1"/>
  <c r="J173" i="8"/>
  <c r="E149" i="8"/>
  <c r="D126" i="8"/>
  <c r="N724" i="75" s="1"/>
  <c r="J126" i="8"/>
  <c r="E117" i="8"/>
  <c r="F117" i="8"/>
  <c r="F100" i="8"/>
  <c r="H100" i="8"/>
  <c r="F56" i="8"/>
  <c r="X189" i="75" s="1"/>
  <c r="E56" i="8"/>
  <c r="X190" i="75" s="1"/>
  <c r="F53" i="8"/>
  <c r="L189" i="75" s="1"/>
  <c r="D37" i="8"/>
  <c r="AM179" i="75" s="1"/>
  <c r="J32" i="8"/>
  <c r="AK331" i="75" s="1"/>
  <c r="I173" i="8"/>
  <c r="E182" i="8"/>
  <c r="J267" i="8"/>
  <c r="E53" i="8"/>
  <c r="L190" i="75" s="1"/>
  <c r="F152" i="8"/>
  <c r="D241" i="8"/>
  <c r="H325" i="8"/>
  <c r="F16" i="8"/>
  <c r="M277" i="75" s="1"/>
  <c r="J142" i="8"/>
  <c r="E229" i="8"/>
  <c r="AB1197" i="75" s="1"/>
  <c r="F61" i="8"/>
  <c r="M287" i="75" s="1"/>
  <c r="I71" i="8"/>
  <c r="D194" i="8"/>
  <c r="H320" i="8"/>
  <c r="J146" i="8"/>
  <c r="I181" i="8"/>
  <c r="I100" i="8"/>
  <c r="J407" i="8"/>
  <c r="I175" i="8"/>
  <c r="E333" i="8"/>
  <c r="F27" i="8"/>
  <c r="J260" i="8"/>
  <c r="J259" i="8" s="1"/>
  <c r="D359" i="8"/>
  <c r="I359" i="8"/>
  <c r="D325" i="8"/>
  <c r="I323" i="8"/>
  <c r="F319" i="8"/>
  <c r="I248" i="8"/>
  <c r="AG909" i="75" s="1"/>
  <c r="J248" i="8"/>
  <c r="AG908" i="75" s="1"/>
  <c r="F241" i="8"/>
  <c r="F229" i="8"/>
  <c r="U1197" i="75" s="1"/>
  <c r="H222" i="8"/>
  <c r="F193" i="8"/>
  <c r="I158" i="8"/>
  <c r="H131" i="8"/>
  <c r="E110" i="8"/>
  <c r="I110" i="8"/>
  <c r="H102" i="8"/>
  <c r="AQ39" i="89" s="1"/>
  <c r="AR39" i="89" s="1"/>
  <c r="J37" i="8"/>
  <c r="F32" i="8"/>
  <c r="AK277" i="75" s="1"/>
  <c r="F10" i="8"/>
  <c r="T182" i="75" s="1"/>
  <c r="J10" i="8"/>
  <c r="T220" i="75" s="1"/>
  <c r="J111" i="8"/>
  <c r="J39" i="8"/>
  <c r="AT440" i="75" s="1"/>
  <c r="E42" i="8"/>
  <c r="F219" i="8"/>
  <c r="U1201" i="75" s="1"/>
  <c r="H418" i="8"/>
  <c r="E268" i="8"/>
  <c r="F342" i="8"/>
  <c r="J310" i="8"/>
  <c r="D249" i="8"/>
  <c r="F249" i="8"/>
  <c r="H189" i="8"/>
  <c r="M30" i="88" s="1"/>
  <c r="M32" i="88" s="1"/>
  <c r="I186" i="8"/>
  <c r="E96" i="8"/>
  <c r="I96" i="8"/>
  <c r="D96" i="8"/>
  <c r="J96" i="8"/>
  <c r="F96" i="8"/>
  <c r="J76" i="8"/>
  <c r="H76" i="8"/>
  <c r="E45" i="88" s="1"/>
  <c r="E46" i="88" s="1"/>
  <c r="I274" i="8"/>
  <c r="F151" i="8"/>
  <c r="I151" i="8"/>
  <c r="E251" i="8"/>
  <c r="F274" i="8"/>
  <c r="E366" i="8"/>
  <c r="D125" i="8"/>
  <c r="D219" i="8"/>
  <c r="J292" i="8"/>
  <c r="E257" i="8"/>
  <c r="E256" i="8" s="1"/>
  <c r="F125" i="8"/>
  <c r="F376" i="8"/>
  <c r="E376" i="8"/>
  <c r="I374" i="8"/>
  <c r="F310" i="8"/>
  <c r="F301" i="8"/>
  <c r="J249" i="8"/>
  <c r="H227" i="8"/>
  <c r="E189" i="8"/>
  <c r="J182" i="8"/>
  <c r="H179" i="8"/>
  <c r="J179" i="8"/>
  <c r="E150" i="8"/>
  <c r="D144" i="8"/>
  <c r="E144" i="8"/>
  <c r="J144" i="8"/>
  <c r="E121" i="8"/>
  <c r="F121" i="8"/>
  <c r="D84" i="8"/>
  <c r="I84" i="8"/>
  <c r="J84" i="8"/>
  <c r="I44" i="8"/>
  <c r="H44" i="8"/>
  <c r="E8" i="88" s="1"/>
  <c r="E9" i="88" s="1"/>
  <c r="I308" i="8"/>
  <c r="I311" i="8"/>
  <c r="E194" i="8"/>
  <c r="F160" i="8"/>
  <c r="D308" i="8"/>
  <c r="D311" i="8"/>
  <c r="E408" i="8"/>
  <c r="I90" i="8"/>
  <c r="F90" i="8"/>
  <c r="D381" i="8"/>
  <c r="E381" i="8"/>
  <c r="J160" i="8"/>
  <c r="D395" i="8"/>
  <c r="I219" i="8"/>
  <c r="AB1245" i="75" s="1"/>
  <c r="I418" i="8"/>
  <c r="F418" i="8"/>
  <c r="E385" i="8"/>
  <c r="J151" i="8"/>
  <c r="E292" i="8"/>
  <c r="E226" i="8"/>
  <c r="F251" i="8"/>
  <c r="H308" i="8"/>
  <c r="E311" i="8"/>
  <c r="I257" i="8"/>
  <c r="F343" i="8"/>
  <c r="I353" i="8"/>
  <c r="J374" i="8"/>
  <c r="D90" i="8"/>
  <c r="I194" i="8"/>
  <c r="E320" i="8"/>
  <c r="F352" i="8"/>
  <c r="H359" i="8"/>
  <c r="H381" i="8"/>
  <c r="E94" i="8"/>
  <c r="F191" i="8"/>
  <c r="E418" i="8"/>
  <c r="H408" i="8"/>
  <c r="J375" i="8"/>
  <c r="D366" i="8"/>
  <c r="J343" i="8"/>
  <c r="I340" i="8"/>
  <c r="I336" i="8"/>
  <c r="J334" i="8"/>
  <c r="D318" i="8"/>
  <c r="J311" i="8"/>
  <c r="J308" i="8"/>
  <c r="F265" i="8"/>
  <c r="J257" i="8"/>
  <c r="J256" i="8" s="1"/>
  <c r="H249" i="8"/>
  <c r="M171" i="88" s="1"/>
  <c r="M173" i="88" s="1"/>
  <c r="J241" i="8"/>
  <c r="E228" i="8"/>
  <c r="J228" i="8"/>
  <c r="U1240" i="75" s="1"/>
  <c r="J226" i="8"/>
  <c r="E220" i="8"/>
  <c r="AB1203" i="75" s="1"/>
  <c r="I199" i="8"/>
  <c r="D189" i="8"/>
  <c r="F186" i="8"/>
  <c r="F182" i="8"/>
  <c r="I152" i="8"/>
  <c r="J152" i="8"/>
  <c r="I121" i="8"/>
  <c r="H72" i="8"/>
  <c r="E32" i="88" s="1"/>
  <c r="E35" i="88" s="1"/>
  <c r="I72" i="8"/>
  <c r="E43" i="8"/>
  <c r="F43" i="8"/>
  <c r="I43" i="8"/>
  <c r="F11" i="8"/>
  <c r="X182" i="75" s="1"/>
  <c r="I117" i="8"/>
  <c r="I68" i="8"/>
  <c r="I56" i="8"/>
  <c r="X228" i="75" s="1"/>
  <c r="I130" i="8"/>
  <c r="J103" i="8"/>
  <c r="F39" i="8"/>
  <c r="AT396" i="75" s="1"/>
  <c r="H217" i="8"/>
  <c r="D32" i="8"/>
  <c r="AK272" i="75" s="1"/>
  <c r="D208" i="8"/>
  <c r="D147" i="8"/>
  <c r="H56" i="8"/>
  <c r="H71" i="8"/>
  <c r="E25" i="88" s="1"/>
  <c r="E27" i="88" s="1"/>
  <c r="H75" i="8"/>
  <c r="E40" i="88" s="1"/>
  <c r="E42" i="88" s="1"/>
  <c r="H73" i="8"/>
  <c r="AQ11" i="89" s="1"/>
  <c r="AR11" i="89" s="1"/>
  <c r="D75" i="8"/>
  <c r="D55" i="8"/>
  <c r="T187" i="75" s="1"/>
  <c r="D56" i="8"/>
  <c r="X187" i="75" s="1"/>
  <c r="H200" i="8"/>
  <c r="H8" i="8"/>
  <c r="AK6" i="89" s="1"/>
  <c r="D215" i="8"/>
  <c r="M1186" i="75" s="1"/>
  <c r="D122" i="8"/>
  <c r="D217" i="8"/>
  <c r="M1193" i="75" s="1"/>
  <c r="D10" i="8"/>
  <c r="T179" i="75" s="1"/>
  <c r="D43" i="8"/>
  <c r="H33" i="8"/>
  <c r="AK33" i="89" s="1"/>
  <c r="I33" i="8"/>
  <c r="AP439" i="75" s="1"/>
  <c r="D33" i="8"/>
  <c r="E33" i="8"/>
  <c r="AP395" i="75" s="1"/>
  <c r="J33" i="8"/>
  <c r="AP440" i="75" s="1"/>
  <c r="F368" i="8"/>
  <c r="J368" i="8"/>
  <c r="D368" i="8"/>
  <c r="I368" i="8"/>
  <c r="E368" i="8"/>
  <c r="H368" i="8"/>
  <c r="I346" i="8"/>
  <c r="F346" i="8"/>
  <c r="D346" i="8"/>
  <c r="E346" i="8"/>
  <c r="J346" i="8"/>
  <c r="H412" i="8"/>
  <c r="J412" i="8"/>
  <c r="I412" i="8"/>
  <c r="F33" i="8"/>
  <c r="AP396" i="75" s="1"/>
  <c r="H198" i="8"/>
  <c r="J198" i="8"/>
  <c r="F198" i="8"/>
  <c r="I198" i="8"/>
  <c r="D198" i="8"/>
  <c r="D421" i="8"/>
  <c r="D420" i="8" s="1"/>
  <c r="E421" i="8"/>
  <c r="E420" i="8" s="1"/>
  <c r="H421" i="8"/>
  <c r="J421" i="8"/>
  <c r="J420" i="8" s="1"/>
  <c r="J413" i="8"/>
  <c r="F413" i="8"/>
  <c r="H413" i="8"/>
  <c r="H386" i="8"/>
  <c r="J386" i="8"/>
  <c r="E386" i="8"/>
  <c r="I386" i="8"/>
  <c r="D347" i="8"/>
  <c r="J347" i="8"/>
  <c r="I347" i="8"/>
  <c r="J134" i="8"/>
  <c r="J133" i="8" s="1"/>
  <c r="E134" i="8"/>
  <c r="E133" i="8" s="1"/>
  <c r="F134" i="8"/>
  <c r="F133" i="8" s="1"/>
  <c r="I134" i="8"/>
  <c r="I133" i="8" s="1"/>
  <c r="D298" i="8"/>
  <c r="F298" i="8"/>
  <c r="J298" i="8"/>
  <c r="E298" i="8"/>
  <c r="I298" i="8"/>
  <c r="H298" i="8"/>
  <c r="F291" i="8"/>
  <c r="D283" i="8"/>
  <c r="J283" i="8"/>
  <c r="D143" i="8"/>
  <c r="J143" i="8"/>
  <c r="E143" i="8"/>
  <c r="I143" i="8"/>
  <c r="F143" i="8"/>
  <c r="H143" i="8"/>
  <c r="E86" i="88" s="1"/>
  <c r="E90" i="88" s="1"/>
  <c r="H99" i="8"/>
  <c r="AQ37" i="89" s="1"/>
  <c r="AR37" i="89" s="1"/>
  <c r="F99" i="8"/>
  <c r="F394" i="8"/>
  <c r="D394" i="8"/>
  <c r="H394" i="8"/>
  <c r="E216" i="88" s="1"/>
  <c r="E217" i="88" s="1"/>
  <c r="E394" i="8"/>
  <c r="J394" i="8"/>
  <c r="I394" i="8"/>
  <c r="H382" i="8"/>
  <c r="E382" i="8"/>
  <c r="F382" i="8"/>
  <c r="I382" i="8"/>
  <c r="D367" i="8"/>
  <c r="E367" i="8"/>
  <c r="J367" i="8"/>
  <c r="H367" i="8"/>
  <c r="F409" i="8"/>
  <c r="H409" i="8"/>
  <c r="D409" i="8"/>
  <c r="J409" i="8"/>
  <c r="E409" i="8"/>
  <c r="I409" i="8"/>
  <c r="I293" i="8"/>
  <c r="E293" i="8"/>
  <c r="E218" i="8"/>
  <c r="AB1198" i="75" s="1"/>
  <c r="D192" i="8"/>
  <c r="J192" i="8"/>
  <c r="E192" i="8"/>
  <c r="F192" i="8"/>
  <c r="I192" i="8"/>
  <c r="H183" i="8"/>
  <c r="D174" i="8"/>
  <c r="E174" i="8"/>
  <c r="F174" i="8"/>
  <c r="I174" i="8"/>
  <c r="D171" i="8"/>
  <c r="I171" i="8"/>
  <c r="E171" i="8"/>
  <c r="J171" i="8"/>
  <c r="F171" i="8"/>
  <c r="J159" i="8"/>
  <c r="F159" i="8"/>
  <c r="E157" i="8"/>
  <c r="J157" i="8"/>
  <c r="F157" i="8"/>
  <c r="I157" i="8"/>
  <c r="H417" i="8"/>
  <c r="E417" i="8"/>
  <c r="I384" i="8"/>
  <c r="J369" i="8"/>
  <c r="I369" i="8"/>
  <c r="J341" i="8"/>
  <c r="J273" i="8"/>
  <c r="J268" i="8"/>
  <c r="E83" i="8"/>
  <c r="F83" i="8"/>
  <c r="I83" i="8"/>
  <c r="F406" i="8"/>
  <c r="D406" i="8"/>
  <c r="I406" i="8"/>
  <c r="H360" i="8"/>
  <c r="D360" i="8"/>
  <c r="I360" i="8"/>
  <c r="D328" i="8"/>
  <c r="I328" i="8"/>
  <c r="I163" i="8"/>
  <c r="J58" i="8"/>
  <c r="AC227" i="75" s="1"/>
  <c r="F58" i="8"/>
  <c r="AC189" i="75" s="1"/>
  <c r="I58" i="8"/>
  <c r="AC228" i="75" s="1"/>
  <c r="J406" i="8"/>
  <c r="F400" i="8"/>
  <c r="D400" i="8"/>
  <c r="I400" i="8"/>
  <c r="I375" i="8"/>
  <c r="D375" i="8"/>
  <c r="F375" i="8"/>
  <c r="F361" i="8"/>
  <c r="E361" i="8"/>
  <c r="D354" i="8"/>
  <c r="J354" i="8"/>
  <c r="E345" i="8"/>
  <c r="F344" i="8"/>
  <c r="J344" i="8"/>
  <c r="D344" i="8"/>
  <c r="H344" i="8"/>
  <c r="D337" i="8"/>
  <c r="I337" i="8"/>
  <c r="E334" i="8"/>
  <c r="F334" i="8"/>
  <c r="J328" i="8"/>
  <c r="F322" i="8"/>
  <c r="D322" i="8"/>
  <c r="J322" i="8"/>
  <c r="H322" i="8"/>
  <c r="D299" i="8"/>
  <c r="I299" i="8"/>
  <c r="E299" i="8"/>
  <c r="H299" i="8"/>
  <c r="F129" i="8"/>
  <c r="J129" i="8"/>
  <c r="E335" i="8"/>
  <c r="J335" i="8"/>
  <c r="E307" i="8"/>
  <c r="E252" i="8"/>
  <c r="H252" i="8"/>
  <c r="M189" i="88" s="1"/>
  <c r="M193" i="88" s="1"/>
  <c r="E250" i="8"/>
  <c r="F250" i="8"/>
  <c r="E188" i="8"/>
  <c r="J188" i="8"/>
  <c r="F188" i="8"/>
  <c r="E166" i="8"/>
  <c r="J166" i="8"/>
  <c r="F166" i="8"/>
  <c r="E126" i="8"/>
  <c r="T724" i="75" s="1"/>
  <c r="H126" i="8"/>
  <c r="J118" i="8"/>
  <c r="F118" i="8"/>
  <c r="D88" i="8"/>
  <c r="I88" i="8"/>
  <c r="E88" i="8"/>
  <c r="J88" i="8"/>
  <c r="H87" i="8"/>
  <c r="E87" i="8"/>
  <c r="I87" i="8"/>
  <c r="D23" i="8"/>
  <c r="H23" i="8"/>
  <c r="E23" i="8"/>
  <c r="I23" i="8"/>
  <c r="J397" i="8"/>
  <c r="F335" i="8"/>
  <c r="F324" i="8"/>
  <c r="D310" i="8"/>
  <c r="I310" i="8"/>
  <c r="D276" i="8"/>
  <c r="E276" i="8"/>
  <c r="J276" i="8"/>
  <c r="F275" i="8"/>
  <c r="H267" i="8"/>
  <c r="D253" i="8"/>
  <c r="J253" i="8"/>
  <c r="D251" i="8"/>
  <c r="H251" i="8"/>
  <c r="M179" i="88" s="1"/>
  <c r="M184" i="88" s="1"/>
  <c r="F248" i="8"/>
  <c r="T908" i="75" s="1"/>
  <c r="E248" i="8"/>
  <c r="T909" i="75" s="1"/>
  <c r="I208" i="8"/>
  <c r="E199" i="8"/>
  <c r="J199" i="8"/>
  <c r="F199" i="8"/>
  <c r="H188" i="8"/>
  <c r="M130" i="88" s="1"/>
  <c r="I187" i="8"/>
  <c r="J187" i="8"/>
  <c r="F180" i="8"/>
  <c r="E153" i="8"/>
  <c r="I153" i="8"/>
  <c r="J153" i="8"/>
  <c r="F126" i="8"/>
  <c r="AA724" i="75" s="1"/>
  <c r="H118" i="8"/>
  <c r="E102" i="8"/>
  <c r="J102" i="8"/>
  <c r="F102" i="8"/>
  <c r="H88" i="8"/>
  <c r="F23" i="8"/>
  <c r="I249" i="8"/>
  <c r="I234" i="8"/>
  <c r="J131" i="8"/>
  <c r="H130" i="8"/>
  <c r="E68" i="88" s="1"/>
  <c r="E69" i="88" s="1"/>
  <c r="J75" i="8"/>
  <c r="E75" i="8"/>
  <c r="F68" i="8"/>
  <c r="F54" i="8"/>
  <c r="P189" i="75" s="1"/>
  <c r="J54" i="8"/>
  <c r="P227" i="75" s="1"/>
  <c r="F47" i="8"/>
  <c r="H47" i="8"/>
  <c r="E17" i="88" s="1"/>
  <c r="E18" i="88" s="1"/>
  <c r="F7" i="8"/>
  <c r="I7" i="8"/>
  <c r="D7" i="8"/>
  <c r="E7" i="8"/>
  <c r="E26" i="8"/>
  <c r="H276" i="75" s="1"/>
  <c r="I26" i="8"/>
  <c r="H330" i="75" s="1"/>
  <c r="I48" i="8"/>
  <c r="I39" i="8"/>
  <c r="AT439" i="75" s="1"/>
  <c r="E10" i="8"/>
  <c r="T181" i="75" s="1"/>
  <c r="I10" i="8"/>
  <c r="T219" i="75" s="1"/>
  <c r="E9" i="8"/>
  <c r="P181" i="75" s="1"/>
  <c r="I9" i="8"/>
  <c r="P219" i="75" s="1"/>
  <c r="H390" i="8"/>
  <c r="J390" i="8"/>
  <c r="F390" i="8"/>
  <c r="I390" i="8"/>
  <c r="E390" i="8"/>
  <c r="D390" i="8"/>
  <c r="AP391" i="75" s="1"/>
  <c r="AP413" i="75" s="1"/>
  <c r="D383" i="8"/>
  <c r="E383" i="8"/>
  <c r="I378" i="8"/>
  <c r="I362" i="8"/>
  <c r="E362" i="8"/>
  <c r="D362" i="8"/>
  <c r="F362" i="8"/>
  <c r="H362" i="8"/>
  <c r="H328" i="8"/>
  <c r="F328" i="8"/>
  <c r="E328" i="8"/>
  <c r="D313" i="8"/>
  <c r="H313" i="8"/>
  <c r="F300" i="8"/>
  <c r="E300" i="8"/>
  <c r="J300" i="8"/>
  <c r="E286" i="8"/>
  <c r="I286" i="8"/>
  <c r="J286" i="8"/>
  <c r="D281" i="8"/>
  <c r="E281" i="8"/>
  <c r="F276" i="8"/>
  <c r="I276" i="8"/>
  <c r="J362" i="8"/>
  <c r="J313" i="8"/>
  <c r="E217" i="8"/>
  <c r="J217" i="8"/>
  <c r="U1237" i="75" s="1"/>
  <c r="E200" i="8"/>
  <c r="F200" i="8"/>
  <c r="J200" i="8"/>
  <c r="D216" i="8"/>
  <c r="M1192" i="75" s="1"/>
  <c r="N42" i="89"/>
  <c r="AB42" i="89" s="1"/>
  <c r="AF42" i="89" s="1"/>
  <c r="H32" i="8" l="1"/>
  <c r="K32" i="8" s="1"/>
  <c r="D4" i="136" s="1"/>
  <c r="D5" i="136" s="1"/>
  <c r="I6" i="8"/>
  <c r="K6" i="8" s="1"/>
  <c r="D6" i="8"/>
  <c r="F181" i="8"/>
  <c r="G181" i="8" s="1"/>
  <c r="D101" i="8"/>
  <c r="W73" i="89"/>
  <c r="U56" i="89"/>
  <c r="U55" i="89" s="1"/>
  <c r="H125" i="8"/>
  <c r="E56" i="88" s="1"/>
  <c r="E57" i="88" s="1"/>
  <c r="H340" i="8"/>
  <c r="K340" i="8" s="1"/>
  <c r="H354" i="8"/>
  <c r="K354" i="8" s="1"/>
  <c r="H276" i="8"/>
  <c r="K276" i="8" s="1"/>
  <c r="H286" i="8"/>
  <c r="K286" i="8" s="1"/>
  <c r="H17" i="8"/>
  <c r="AK16" i="89" s="1"/>
  <c r="AN16" i="89" s="1"/>
  <c r="H234" i="8"/>
  <c r="M1255" i="75" s="1"/>
  <c r="H26" i="8"/>
  <c r="AK14" i="89" s="1"/>
  <c r="AN14" i="89" s="1"/>
  <c r="AS14" i="89" s="1"/>
  <c r="H248" i="8"/>
  <c r="AK116" i="89" s="1"/>
  <c r="AN116" i="89" s="1"/>
  <c r="AS116" i="89" s="1"/>
  <c r="H291" i="8"/>
  <c r="H230" i="8"/>
  <c r="AK100" i="89" s="1"/>
  <c r="AN100" i="89" s="1"/>
  <c r="AS100" i="89" s="1"/>
  <c r="H154" i="8"/>
  <c r="E176" i="88" s="1"/>
  <c r="E177" i="88" s="1"/>
  <c r="H180" i="8"/>
  <c r="H268" i="8"/>
  <c r="K268" i="8" s="1"/>
  <c r="H302" i="8"/>
  <c r="D286" i="8"/>
  <c r="G286" i="8" s="1"/>
  <c r="D266" i="8"/>
  <c r="D304" i="8"/>
  <c r="G304" i="8" s="1"/>
  <c r="H307" i="8"/>
  <c r="H353" i="8"/>
  <c r="K353" i="8" s="1"/>
  <c r="AO1069" i="75" s="1"/>
  <c r="H199" i="8"/>
  <c r="E189" i="88" s="1"/>
  <c r="E191" i="88" s="1"/>
  <c r="AL145" i="89" s="1"/>
  <c r="D268" i="8"/>
  <c r="G268" i="8" s="1"/>
  <c r="D307" i="8"/>
  <c r="D199" i="8"/>
  <c r="G199" i="8" s="1"/>
  <c r="C121" i="136" s="1"/>
  <c r="C123" i="136" s="1"/>
  <c r="D300" i="8"/>
  <c r="G300" i="8" s="1"/>
  <c r="D292" i="8"/>
  <c r="G292" i="8" s="1"/>
  <c r="D160" i="8"/>
  <c r="G160" i="8" s="1"/>
  <c r="C90" i="136" s="1"/>
  <c r="D166" i="8"/>
  <c r="G166" i="8" s="1"/>
  <c r="T719" i="75"/>
  <c r="AQ38" i="89"/>
  <c r="AR38" i="89" s="1"/>
  <c r="AQ7" i="89"/>
  <c r="AR7" i="89" s="1"/>
  <c r="AR5" i="89" s="1"/>
  <c r="X225" i="75"/>
  <c r="X230" i="75" s="1"/>
  <c r="AO9" i="89"/>
  <c r="AP9" i="89" s="1"/>
  <c r="AL66" i="89"/>
  <c r="AN66" i="89" s="1"/>
  <c r="AS66" i="89" s="1"/>
  <c r="AQ69" i="89"/>
  <c r="AR69" i="89" s="1"/>
  <c r="AR68" i="89" s="1"/>
  <c r="AL61" i="89"/>
  <c r="AN61" i="89" s="1"/>
  <c r="AS61" i="89" s="1"/>
  <c r="AC225" i="75"/>
  <c r="AC230" i="75" s="1"/>
  <c r="AO10" i="89"/>
  <c r="AP10" i="89" s="1"/>
  <c r="AB337" i="75"/>
  <c r="AB344" i="75" s="1"/>
  <c r="AO18" i="89"/>
  <c r="AP18" i="89" s="1"/>
  <c r="AL29" i="89"/>
  <c r="AN29" i="89" s="1"/>
  <c r="AS29" i="89" s="1"/>
  <c r="AQ21" i="89"/>
  <c r="AR21" i="89" s="1"/>
  <c r="AQ16" i="89"/>
  <c r="AR16" i="89" s="1"/>
  <c r="AQ24" i="89"/>
  <c r="AR24" i="89" s="1"/>
  <c r="AR23" i="89" s="1"/>
  <c r="AL27" i="89"/>
  <c r="AN27" i="89" s="1"/>
  <c r="AS27" i="89" s="1"/>
  <c r="AK90" i="89"/>
  <c r="H55" i="8"/>
  <c r="AK71" i="89"/>
  <c r="AN71" i="89" s="1"/>
  <c r="AS71" i="89" s="1"/>
  <c r="M1237" i="75"/>
  <c r="AP1237" i="75" s="1"/>
  <c r="AK88" i="89"/>
  <c r="AN88" i="89" s="1"/>
  <c r="AS88" i="89" s="1"/>
  <c r="AK72" i="89"/>
  <c r="AN72" i="89" s="1"/>
  <c r="AS72" i="89" s="1"/>
  <c r="M1240" i="75"/>
  <c r="AK93" i="89"/>
  <c r="AN93" i="89" s="1"/>
  <c r="AS93" i="89" s="1"/>
  <c r="T217" i="75"/>
  <c r="T222" i="75" s="1"/>
  <c r="AK8" i="89"/>
  <c r="AN8" i="89" s="1"/>
  <c r="AC217" i="75"/>
  <c r="AK10" i="89"/>
  <c r="AN10" i="89" s="1"/>
  <c r="M1241" i="75"/>
  <c r="AK94" i="89"/>
  <c r="AN94" i="89" s="1"/>
  <c r="AS94" i="89" s="1"/>
  <c r="AK19" i="89"/>
  <c r="AN19" i="89" s="1"/>
  <c r="AK38" i="89"/>
  <c r="AN38" i="89" s="1"/>
  <c r="M1253" i="75"/>
  <c r="AK101" i="89"/>
  <c r="AN101" i="89" s="1"/>
  <c r="AS101" i="89" s="1"/>
  <c r="M1242" i="75"/>
  <c r="AK96" i="89"/>
  <c r="AN96" i="89" s="1"/>
  <c r="AS96" i="89" s="1"/>
  <c r="M1236" i="75"/>
  <c r="AK87" i="89"/>
  <c r="AN87" i="89" s="1"/>
  <c r="AS87" i="89" s="1"/>
  <c r="D392" i="8"/>
  <c r="D58" i="8"/>
  <c r="AC187" i="75" s="1"/>
  <c r="D265" i="8"/>
  <c r="D257" i="8"/>
  <c r="D256" i="8" s="1"/>
  <c r="D221" i="8"/>
  <c r="H215" i="8"/>
  <c r="M1230" i="75" s="1"/>
  <c r="H62" i="8"/>
  <c r="H178" i="8"/>
  <c r="E94" i="88" s="1"/>
  <c r="E95" i="88" s="1"/>
  <c r="AK130" i="89" s="1"/>
  <c r="H9" i="8"/>
  <c r="K9" i="8" s="1"/>
  <c r="P7" i="89" s="1"/>
  <c r="S7" i="89" s="1"/>
  <c r="D172" i="8"/>
  <c r="M1190" i="75" s="1"/>
  <c r="D159" i="8"/>
  <c r="D142" i="8"/>
  <c r="D9" i="8"/>
  <c r="P179" i="75" s="1"/>
  <c r="D151" i="8"/>
  <c r="G151" i="8" s="1"/>
  <c r="C162" i="88" s="1"/>
  <c r="C163" i="88" s="1"/>
  <c r="D111" i="8"/>
  <c r="G111" i="8" s="1"/>
  <c r="D89" i="8"/>
  <c r="G89" i="8" s="1"/>
  <c r="F39" i="89" s="1"/>
  <c r="I39" i="89" s="1"/>
  <c r="Z39" i="89" s="1"/>
  <c r="AD39" i="89" s="1"/>
  <c r="D234" i="8"/>
  <c r="D233" i="8" s="1"/>
  <c r="D154" i="8"/>
  <c r="D82" i="8"/>
  <c r="D44" i="8"/>
  <c r="G44" i="8" s="1"/>
  <c r="C8" i="88" s="1"/>
  <c r="C9" i="88" s="1"/>
  <c r="D65" i="8"/>
  <c r="W283" i="75" s="1"/>
  <c r="D188" i="8"/>
  <c r="G188" i="8" s="1"/>
  <c r="K130" i="88" s="1"/>
  <c r="N130" i="88" s="1"/>
  <c r="I233" i="8"/>
  <c r="AB1255" i="75"/>
  <c r="J233" i="8"/>
  <c r="U1255" i="75"/>
  <c r="AB1238" i="75"/>
  <c r="M1238" i="75"/>
  <c r="AG287" i="75"/>
  <c r="H149" i="8"/>
  <c r="E149" i="88" s="1"/>
  <c r="E153" i="88" s="1"/>
  <c r="AG330" i="75"/>
  <c r="AG326" i="75"/>
  <c r="AG277" i="75"/>
  <c r="AQ184" i="89"/>
  <c r="AS184" i="89" s="1"/>
  <c r="AS183" i="89" s="1"/>
  <c r="AN136" i="89"/>
  <c r="AS136" i="89" s="1"/>
  <c r="AQ180" i="89"/>
  <c r="AS180" i="89" s="1"/>
  <c r="AS179" i="89" s="1"/>
  <c r="AN140" i="89"/>
  <c r="AS140" i="89" s="1"/>
  <c r="N52" i="89"/>
  <c r="U23" i="89"/>
  <c r="U44" i="89"/>
  <c r="U43" i="89" s="1"/>
  <c r="U73" i="89"/>
  <c r="W76" i="89"/>
  <c r="X31" i="89"/>
  <c r="AC31" i="89" s="1"/>
  <c r="AG31" i="89" s="1"/>
  <c r="X51" i="89"/>
  <c r="AC51" i="89" s="1"/>
  <c r="AG51" i="89" s="1"/>
  <c r="X53" i="89"/>
  <c r="AC53" i="89" s="1"/>
  <c r="AG53" i="89" s="1"/>
  <c r="X62" i="89"/>
  <c r="AC62" i="89" s="1"/>
  <c r="AG62" i="89" s="1"/>
  <c r="AX440" i="75"/>
  <c r="I61" i="20"/>
  <c r="AN6" i="89"/>
  <c r="L217" i="75"/>
  <c r="AX439" i="75"/>
  <c r="AG342" i="75"/>
  <c r="AA719" i="75"/>
  <c r="X192" i="75"/>
  <c r="AQ724" i="75"/>
  <c r="AA720" i="75"/>
  <c r="AG288" i="75"/>
  <c r="X203" i="75"/>
  <c r="H160" i="8"/>
  <c r="E120" i="88" s="1"/>
  <c r="H120" i="88" s="1"/>
  <c r="E121" i="88" s="1"/>
  <c r="E123" i="88" s="1"/>
  <c r="H151" i="8"/>
  <c r="E162" i="88" s="1"/>
  <c r="E163" i="88" s="1"/>
  <c r="H226" i="8"/>
  <c r="M149" i="88" s="1"/>
  <c r="M150" i="88" s="1"/>
  <c r="H244" i="8"/>
  <c r="M161" i="88" s="1"/>
  <c r="M163" i="88" s="1"/>
  <c r="H197" i="8"/>
  <c r="M47" i="88" s="1"/>
  <c r="M49" i="88" s="1"/>
  <c r="H194" i="8"/>
  <c r="AK137" i="89" s="1"/>
  <c r="H287" i="8"/>
  <c r="H146" i="8"/>
  <c r="M96" i="88" s="1"/>
  <c r="M100" i="88" s="1"/>
  <c r="H304" i="8"/>
  <c r="K304" i="8" s="1"/>
  <c r="H181" i="8"/>
  <c r="K181" i="8" s="1"/>
  <c r="H153" i="8"/>
  <c r="E171" i="88" s="1"/>
  <c r="E172" i="88" s="1"/>
  <c r="H83" i="8"/>
  <c r="H300" i="8"/>
  <c r="K300" i="8" s="1"/>
  <c r="H157" i="8"/>
  <c r="H122" i="8"/>
  <c r="AL142" i="89" s="1"/>
  <c r="H374" i="8"/>
  <c r="K374" i="8" s="1"/>
  <c r="H352" i="8"/>
  <c r="H174" i="8"/>
  <c r="M18" i="88" s="1"/>
  <c r="M20" i="88" s="1"/>
  <c r="AL63" i="89" s="1"/>
  <c r="H280" i="8"/>
  <c r="H164" i="8"/>
  <c r="M110" i="88" s="1"/>
  <c r="P110" i="88" s="1"/>
  <c r="M111" i="88" s="1"/>
  <c r="D378" i="8"/>
  <c r="D293" i="8"/>
  <c r="G293" i="8" s="1"/>
  <c r="D291" i="8"/>
  <c r="D164" i="8"/>
  <c r="G164" i="8" s="1"/>
  <c r="J80" i="136" s="1"/>
  <c r="D340" i="8"/>
  <c r="G340" i="8" s="1"/>
  <c r="D230" i="8"/>
  <c r="M1207" i="75" s="1"/>
  <c r="AX395" i="75"/>
  <c r="D248" i="8"/>
  <c r="T904" i="75" s="1"/>
  <c r="D275" i="8"/>
  <c r="D273" i="8"/>
  <c r="D231" i="8"/>
  <c r="M1209" i="75" s="1"/>
  <c r="D117" i="8"/>
  <c r="G117" i="8" s="1"/>
  <c r="D301" i="8"/>
  <c r="D374" i="8"/>
  <c r="G374" i="8" s="1"/>
  <c r="D244" i="8"/>
  <c r="G244" i="8" s="1"/>
  <c r="J117" i="136" s="1"/>
  <c r="J119" i="136" s="1"/>
  <c r="D397" i="8"/>
  <c r="D303" i="8"/>
  <c r="AK279" i="75"/>
  <c r="I243" i="8"/>
  <c r="E193" i="88"/>
  <c r="E195" i="88" s="1"/>
  <c r="AL147" i="89" s="1"/>
  <c r="AB290" i="75"/>
  <c r="M51" i="88"/>
  <c r="M53" i="88" s="1"/>
  <c r="T203" i="75"/>
  <c r="T184" i="75"/>
  <c r="D5" i="89"/>
  <c r="D212" i="89"/>
  <c r="C2" i="89" s="1"/>
  <c r="D123" i="89"/>
  <c r="D222" i="89"/>
  <c r="D23" i="89"/>
  <c r="D49" i="89"/>
  <c r="D105" i="89"/>
  <c r="D162" i="89"/>
  <c r="D104" i="89"/>
  <c r="D177" i="89"/>
  <c r="D74" i="89"/>
  <c r="D24" i="89"/>
  <c r="S20" i="111"/>
  <c r="D178" i="89"/>
  <c r="D136" i="89"/>
  <c r="D209" i="89"/>
  <c r="D71" i="89"/>
  <c r="D61" i="89"/>
  <c r="D191" i="89"/>
  <c r="AH14" i="111"/>
  <c r="D194" i="89"/>
  <c r="H25" i="111"/>
  <c r="D91" i="89"/>
  <c r="D33" i="89"/>
  <c r="D32" i="89"/>
  <c r="D137" i="89"/>
  <c r="D159" i="89"/>
  <c r="Y50" i="111"/>
  <c r="AF26" i="111"/>
  <c r="S26" i="111"/>
  <c r="AM15" i="111"/>
  <c r="D218" i="89"/>
  <c r="S2" i="89" s="1"/>
  <c r="D160" i="89"/>
  <c r="D176" i="89"/>
  <c r="D192" i="89"/>
  <c r="D208" i="89"/>
  <c r="D25" i="89"/>
  <c r="D90" i="89"/>
  <c r="D106" i="89"/>
  <c r="D122" i="89"/>
  <c r="D138" i="89"/>
  <c r="D76" i="89"/>
  <c r="D41" i="89"/>
  <c r="D62" i="89"/>
  <c r="D48" i="89"/>
  <c r="D55" i="89"/>
  <c r="D77" i="89"/>
  <c r="D59" i="89"/>
  <c r="D37" i="89"/>
  <c r="D219" i="89"/>
  <c r="AP2" i="89" s="1"/>
  <c r="D6" i="89"/>
  <c r="D53" i="89"/>
  <c r="D46" i="89"/>
  <c r="D56" i="89"/>
  <c r="D36" i="89"/>
  <c r="D135" i="89"/>
  <c r="D119" i="89"/>
  <c r="D103" i="89"/>
  <c r="D87" i="89"/>
  <c r="D22" i="89"/>
  <c r="D205" i="89"/>
  <c r="D189" i="89"/>
  <c r="D173" i="89"/>
  <c r="D157" i="89"/>
  <c r="P4" i="111"/>
  <c r="AC17" i="111"/>
  <c r="H33" i="111"/>
  <c r="A7" i="114" s="1"/>
  <c r="P50" i="111"/>
  <c r="A14" i="114" s="1"/>
  <c r="D132" i="89"/>
  <c r="D116" i="89"/>
  <c r="D100" i="89"/>
  <c r="D84" i="89"/>
  <c r="D19" i="89"/>
  <c r="D202" i="89"/>
  <c r="D186" i="89"/>
  <c r="D170" i="89"/>
  <c r="D154" i="89"/>
  <c r="D216" i="89"/>
  <c r="I1" i="89" s="1"/>
  <c r="H17" i="111"/>
  <c r="A4" i="114" s="1"/>
  <c r="D201" i="89"/>
  <c r="D185" i="89"/>
  <c r="D153" i="89"/>
  <c r="AH19" i="111"/>
  <c r="D144" i="89"/>
  <c r="D128" i="89"/>
  <c r="D96" i="89"/>
  <c r="D15" i="89"/>
  <c r="D182" i="89"/>
  <c r="D150" i="89"/>
  <c r="D152" i="89"/>
  <c r="D184" i="89"/>
  <c r="D17" i="89"/>
  <c r="D114" i="89"/>
  <c r="D146" i="89"/>
  <c r="D44" i="89"/>
  <c r="D51" i="89"/>
  <c r="D80" i="89"/>
  <c r="D70" i="89"/>
  <c r="D54" i="89"/>
  <c r="D4" i="89"/>
  <c r="D52" i="89"/>
  <c r="D143" i="89"/>
  <c r="D127" i="89"/>
  <c r="D95" i="89"/>
  <c r="D30" i="89"/>
  <c r="D197" i="89"/>
  <c r="D165" i="89"/>
  <c r="AH24" i="111"/>
  <c r="D140" i="89"/>
  <c r="D108" i="89"/>
  <c r="D27" i="89"/>
  <c r="N37" i="111"/>
  <c r="A9" i="114" s="1"/>
  <c r="AJ22" i="111"/>
  <c r="S8" i="111"/>
  <c r="D151" i="89"/>
  <c r="D167" i="89"/>
  <c r="D183" i="89"/>
  <c r="D199" i="89"/>
  <c r="D16" i="89"/>
  <c r="D81" i="89"/>
  <c r="D97" i="89"/>
  <c r="D113" i="89"/>
  <c r="D129" i="89"/>
  <c r="D145" i="89"/>
  <c r="D8" i="89"/>
  <c r="D50" i="89"/>
  <c r="D57" i="89"/>
  <c r="D35" i="89"/>
  <c r="D64" i="89"/>
  <c r="D9" i="89"/>
  <c r="D42" i="89"/>
  <c r="D40" i="89"/>
  <c r="D69" i="89"/>
  <c r="D3" i="89"/>
  <c r="D63" i="89"/>
  <c r="D7" i="89"/>
  <c r="D79" i="89"/>
  <c r="D75" i="89"/>
  <c r="D66" i="89"/>
  <c r="D147" i="89"/>
  <c r="D131" i="89"/>
  <c r="D115" i="89"/>
  <c r="D99" i="89"/>
  <c r="D83" i="89"/>
  <c r="D18" i="89"/>
  <c r="D169" i="89"/>
  <c r="H14" i="111"/>
  <c r="A3" i="114" s="1"/>
  <c r="H40" i="111"/>
  <c r="A16" i="114" s="1"/>
  <c r="D112" i="89"/>
  <c r="D31" i="89"/>
  <c r="D198" i="89"/>
  <c r="D166" i="89"/>
  <c r="D213" i="89"/>
  <c r="AD1" i="89" s="1"/>
  <c r="AH17" i="111"/>
  <c r="N7" i="111"/>
  <c r="D168" i="89"/>
  <c r="D200" i="89"/>
  <c r="D82" i="89"/>
  <c r="D98" i="89"/>
  <c r="D130" i="89"/>
  <c r="D11" i="89"/>
  <c r="D73" i="89"/>
  <c r="D45" i="89"/>
  <c r="D72" i="89"/>
  <c r="D67" i="89"/>
  <c r="D68" i="89"/>
  <c r="D34" i="89"/>
  <c r="D65" i="89"/>
  <c r="D111" i="89"/>
  <c r="D14" i="89"/>
  <c r="D181" i="89"/>
  <c r="AJ15" i="111"/>
  <c r="H47" i="111"/>
  <c r="A12" i="114" s="1"/>
  <c r="D124" i="89"/>
  <c r="D92" i="89"/>
  <c r="D149" i="89"/>
  <c r="U17" i="111"/>
  <c r="D158" i="89"/>
  <c r="D190" i="89"/>
  <c r="D88" i="89"/>
  <c r="X44" i="111"/>
  <c r="A11" i="114" s="1"/>
  <c r="D161" i="89"/>
  <c r="D26" i="89"/>
  <c r="D139" i="89"/>
  <c r="D78" i="89"/>
  <c r="D47" i="89"/>
  <c r="D58" i="89"/>
  <c r="D60" i="89"/>
  <c r="D121" i="89"/>
  <c r="D207" i="89"/>
  <c r="D217" i="89"/>
  <c r="AH23" i="111"/>
  <c r="D220" i="89"/>
  <c r="AR2" i="89" s="1"/>
  <c r="D174" i="89"/>
  <c r="D206" i="89"/>
  <c r="D120" i="89"/>
  <c r="U18" i="111"/>
  <c r="D193" i="89"/>
  <c r="D107" i="89"/>
  <c r="D43" i="89"/>
  <c r="D10" i="89"/>
  <c r="D39" i="89"/>
  <c r="D38" i="89"/>
  <c r="D89" i="89"/>
  <c r="D175" i="89"/>
  <c r="H29" i="111"/>
  <c r="A6" i="114" s="1"/>
  <c r="I16" i="20"/>
  <c r="H54" i="8"/>
  <c r="J384" i="8"/>
  <c r="F384" i="8"/>
  <c r="F220" i="8"/>
  <c r="U1203" i="75" s="1"/>
  <c r="I220" i="8"/>
  <c r="AB1247" i="75" s="1"/>
  <c r="D220" i="8"/>
  <c r="M1203" i="75" s="1"/>
  <c r="F216" i="8"/>
  <c r="U1192" i="75" s="1"/>
  <c r="E378" i="8"/>
  <c r="J378" i="8"/>
  <c r="H378" i="8"/>
  <c r="J68" i="8"/>
  <c r="AG341" i="75" s="1"/>
  <c r="H384" i="8"/>
  <c r="E412" i="8"/>
  <c r="H220" i="8"/>
  <c r="AK98" i="89" s="1"/>
  <c r="E397" i="8"/>
  <c r="H397" i="8"/>
  <c r="I42" i="8"/>
  <c r="E145" i="8"/>
  <c r="I55" i="8"/>
  <c r="T228" i="75" s="1"/>
  <c r="I397" i="8"/>
  <c r="D345" i="8"/>
  <c r="F283" i="8"/>
  <c r="G283" i="8" s="1"/>
  <c r="F8" i="8"/>
  <c r="L182" i="75" s="1"/>
  <c r="E8" i="8"/>
  <c r="L181" i="75" s="1"/>
  <c r="E275" i="8"/>
  <c r="J275" i="8"/>
  <c r="J265" i="8"/>
  <c r="E265" i="8"/>
  <c r="U36" i="89"/>
  <c r="E393" i="8"/>
  <c r="J287" i="8"/>
  <c r="I287" i="8"/>
  <c r="E287" i="8"/>
  <c r="G287" i="8" s="1"/>
  <c r="I164" i="8"/>
  <c r="J164" i="8"/>
  <c r="D158" i="8"/>
  <c r="F158" i="8"/>
  <c r="E158" i="8"/>
  <c r="H158" i="8"/>
  <c r="I150" i="8"/>
  <c r="F150" i="8"/>
  <c r="G150" i="8" s="1"/>
  <c r="C157" i="88" s="1"/>
  <c r="C158" i="88" s="1"/>
  <c r="H150" i="8"/>
  <c r="E157" i="88" s="1"/>
  <c r="E158" i="88" s="1"/>
  <c r="J78" i="8"/>
  <c r="D78" i="8"/>
  <c r="G78" i="8" s="1"/>
  <c r="E9" i="137" s="1"/>
  <c r="I78" i="8"/>
  <c r="I74" i="8"/>
  <c r="D74" i="8"/>
  <c r="J74" i="8"/>
  <c r="I16" i="8"/>
  <c r="M330" i="75" s="1"/>
  <c r="H16" i="8"/>
  <c r="AK15" i="89" s="1"/>
  <c r="E16" i="8"/>
  <c r="M276" i="75" s="1"/>
  <c r="H11" i="8"/>
  <c r="J11" i="8"/>
  <c r="X220" i="75" s="1"/>
  <c r="AA59" i="89"/>
  <c r="AE59" i="89" s="1"/>
  <c r="N59" i="89"/>
  <c r="F46" i="8"/>
  <c r="I292" i="8"/>
  <c r="I361" i="8"/>
  <c r="E384" i="8"/>
  <c r="E380" i="8" s="1"/>
  <c r="H283" i="8"/>
  <c r="F412" i="8"/>
  <c r="F411" i="8" s="1"/>
  <c r="D8" i="8"/>
  <c r="L179" i="75" s="1"/>
  <c r="F397" i="8"/>
  <c r="J158" i="8"/>
  <c r="J156" i="8" s="1"/>
  <c r="I145" i="8"/>
  <c r="F393" i="8"/>
  <c r="E74" i="8"/>
  <c r="J251" i="8"/>
  <c r="K251" i="8" s="1"/>
  <c r="J8" i="8"/>
  <c r="L220" i="75" s="1"/>
  <c r="H342" i="8"/>
  <c r="E342" i="8"/>
  <c r="I322" i="8"/>
  <c r="K322" i="8" s="1"/>
  <c r="P79" i="137" s="1"/>
  <c r="R79" i="137" s="1"/>
  <c r="E322" i="8"/>
  <c r="E315" i="8" s="1"/>
  <c r="F187" i="8"/>
  <c r="D187" i="8"/>
  <c r="H167" i="8"/>
  <c r="M122" i="88" s="1"/>
  <c r="P122" i="88" s="1"/>
  <c r="M123" i="88" s="1"/>
  <c r="D167" i="8"/>
  <c r="G167" i="8" s="1"/>
  <c r="J92" i="136" s="1"/>
  <c r="H144" i="8"/>
  <c r="M78" i="88" s="1"/>
  <c r="M82" i="88" s="1"/>
  <c r="I144" i="8"/>
  <c r="D121" i="8"/>
  <c r="D120" i="8" s="1"/>
  <c r="J121" i="8"/>
  <c r="J120" i="8" s="1"/>
  <c r="J83" i="8"/>
  <c r="D83" i="8"/>
  <c r="I62" i="8"/>
  <c r="R342" i="75" s="1"/>
  <c r="D62" i="8"/>
  <c r="R283" i="75" s="1"/>
  <c r="D39" i="8"/>
  <c r="G39" i="8" s="1"/>
  <c r="H39" i="8"/>
  <c r="AK34" i="89" s="1"/>
  <c r="F21" i="8"/>
  <c r="AB277" i="75" s="1"/>
  <c r="J21" i="8"/>
  <c r="AB331" i="75" s="1"/>
  <c r="I21" i="8"/>
  <c r="AB330" i="75" s="1"/>
  <c r="H21" i="8"/>
  <c r="E21" i="8"/>
  <c r="AB276" i="75" s="1"/>
  <c r="J13" i="8"/>
  <c r="AC220" i="75" s="1"/>
  <c r="F13" i="8"/>
  <c r="AC182" i="75" s="1"/>
  <c r="I55" i="1"/>
  <c r="E413" i="8"/>
  <c r="G413" i="8" s="1"/>
  <c r="X32" i="89"/>
  <c r="AC32" i="89" s="1"/>
  <c r="AG32" i="89" s="1"/>
  <c r="X52" i="89"/>
  <c r="AC52" i="89" s="1"/>
  <c r="AG52" i="89" s="1"/>
  <c r="H292" i="8"/>
  <c r="X45" i="89"/>
  <c r="AC45" i="89" s="1"/>
  <c r="AG45" i="89" s="1"/>
  <c r="X49" i="89"/>
  <c r="AC49" i="89" s="1"/>
  <c r="AG49" i="89" s="1"/>
  <c r="X77" i="89"/>
  <c r="AC77" i="89" s="1"/>
  <c r="AG77" i="89" s="1"/>
  <c r="U76" i="89"/>
  <c r="X25" i="89"/>
  <c r="AC25" i="89" s="1"/>
  <c r="AG25" i="89" s="1"/>
  <c r="X48" i="89"/>
  <c r="AC48" i="89" s="1"/>
  <c r="AG48" i="89" s="1"/>
  <c r="X79" i="89"/>
  <c r="AC79" i="89" s="1"/>
  <c r="AG79" i="89" s="1"/>
  <c r="D142" i="89"/>
  <c r="D134" i="89"/>
  <c r="D126" i="89"/>
  <c r="D118" i="89"/>
  <c r="D110" i="89"/>
  <c r="D102" i="89"/>
  <c r="D94" i="89"/>
  <c r="D86" i="89"/>
  <c r="D29" i="89"/>
  <c r="D21" i="89"/>
  <c r="D13" i="89"/>
  <c r="D204" i="89"/>
  <c r="D196" i="89"/>
  <c r="D188" i="89"/>
  <c r="D180" i="89"/>
  <c r="D172" i="89"/>
  <c r="D164" i="89"/>
  <c r="D156" i="89"/>
  <c r="D223" i="89"/>
  <c r="D215" i="89"/>
  <c r="E2" i="89" s="1"/>
  <c r="S14" i="111"/>
  <c r="AC16" i="111"/>
  <c r="AM22" i="111"/>
  <c r="H37" i="111"/>
  <c r="A8" i="114" s="1"/>
  <c r="H50" i="111"/>
  <c r="A13" i="114" s="1"/>
  <c r="D141" i="89"/>
  <c r="D133" i="89"/>
  <c r="D125" i="89"/>
  <c r="D117" i="89"/>
  <c r="D109" i="89"/>
  <c r="D101" i="89"/>
  <c r="D93" i="89"/>
  <c r="D85" i="89"/>
  <c r="D28" i="89"/>
  <c r="D20" i="89"/>
  <c r="D12" i="89"/>
  <c r="D203" i="89"/>
  <c r="D195" i="89"/>
  <c r="D187" i="89"/>
  <c r="D179" i="89"/>
  <c r="D171" i="89"/>
  <c r="D163" i="89"/>
  <c r="D155" i="89"/>
  <c r="D221" i="89"/>
  <c r="N2" i="89" s="1"/>
  <c r="D214" i="89"/>
  <c r="AE1" i="89" s="1"/>
  <c r="AA14" i="111"/>
  <c r="AH16" i="111"/>
  <c r="J26" i="111"/>
  <c r="H44" i="111"/>
  <c r="A10" i="114" s="1"/>
  <c r="I49" i="20"/>
  <c r="K101" i="8"/>
  <c r="AN30" i="89"/>
  <c r="AS30" i="89" s="1"/>
  <c r="H145" i="8"/>
  <c r="M86" i="88" s="1"/>
  <c r="M91" i="88" s="1"/>
  <c r="H111" i="8"/>
  <c r="K111" i="8" s="1"/>
  <c r="H166" i="8"/>
  <c r="M118" i="88" s="1"/>
  <c r="P118" i="88" s="1"/>
  <c r="M119" i="88" s="1"/>
  <c r="H159" i="8"/>
  <c r="M3" i="88" s="1"/>
  <c r="M5" i="88" s="1"/>
  <c r="H163" i="8"/>
  <c r="M106" i="88" s="1"/>
  <c r="P106" i="88" s="1"/>
  <c r="M107" i="88" s="1"/>
  <c r="H134" i="8"/>
  <c r="H142" i="8"/>
  <c r="E78" i="88" s="1"/>
  <c r="E82" i="88" s="1"/>
  <c r="H114" i="8"/>
  <c r="E106" i="88" s="1"/>
  <c r="H106" i="88" s="1"/>
  <c r="H117" i="8"/>
  <c r="AK141" i="89" s="1"/>
  <c r="H61" i="8"/>
  <c r="I41" i="20"/>
  <c r="H256" i="8"/>
  <c r="M139" i="88"/>
  <c r="P126" i="88"/>
  <c r="M127" i="88" s="1"/>
  <c r="P130" i="88"/>
  <c r="M131" i="88" s="1"/>
  <c r="AN33" i="89"/>
  <c r="AS33" i="89" s="1"/>
  <c r="H112" i="88"/>
  <c r="E113" i="88" s="1"/>
  <c r="E115" i="88" s="1"/>
  <c r="D134" i="8"/>
  <c r="D133" i="8" s="1"/>
  <c r="D110" i="8"/>
  <c r="D197" i="8"/>
  <c r="G197" i="8" s="1"/>
  <c r="J31" i="136" s="1"/>
  <c r="J33" i="136" s="1"/>
  <c r="D146" i="8"/>
  <c r="D157" i="8"/>
  <c r="D152" i="8"/>
  <c r="G152" i="8" s="1"/>
  <c r="C166" i="88" s="1"/>
  <c r="C167" i="88" s="1"/>
  <c r="D26" i="8"/>
  <c r="H272" i="75" s="1"/>
  <c r="H279" i="75" s="1"/>
  <c r="D226" i="8"/>
  <c r="G226" i="8" s="1"/>
  <c r="D145" i="8"/>
  <c r="D250" i="8"/>
  <c r="G250" i="8" s="1"/>
  <c r="D163" i="8"/>
  <c r="G240" i="8"/>
  <c r="G264" i="8"/>
  <c r="G22" i="8"/>
  <c r="N25" i="89"/>
  <c r="AB25" i="89" s="1"/>
  <c r="AF25" i="89" s="1"/>
  <c r="X46" i="89"/>
  <c r="AC46" i="89" s="1"/>
  <c r="AG46" i="89" s="1"/>
  <c r="X50" i="89"/>
  <c r="AC50" i="89" s="1"/>
  <c r="AG50" i="89" s="1"/>
  <c r="X58" i="89"/>
  <c r="AC58" i="89" s="1"/>
  <c r="AG58" i="89" s="1"/>
  <c r="W44" i="89"/>
  <c r="W43" i="89" s="1"/>
  <c r="I26" i="89"/>
  <c r="Z26" i="89" s="1"/>
  <c r="AD26" i="89" s="1"/>
  <c r="I48" i="89"/>
  <c r="Z48" i="89" s="1"/>
  <c r="AD48" i="89" s="1"/>
  <c r="X122" i="89"/>
  <c r="AC122" i="89" s="1"/>
  <c r="AG122" i="89" s="1"/>
  <c r="N51" i="89"/>
  <c r="I28" i="89"/>
  <c r="Z28" i="89" s="1"/>
  <c r="AD28" i="89" s="1"/>
  <c r="N49" i="89"/>
  <c r="M45" i="89"/>
  <c r="AA45" i="89" s="1"/>
  <c r="AE45" i="89" s="1"/>
  <c r="N106" i="89"/>
  <c r="AB106" i="89" s="1"/>
  <c r="AF106" i="89" s="1"/>
  <c r="X28" i="89"/>
  <c r="AC28" i="89" s="1"/>
  <c r="AG28" i="89" s="1"/>
  <c r="X42" i="89"/>
  <c r="AC42" i="89" s="1"/>
  <c r="AG42" i="89" s="1"/>
  <c r="X59" i="89"/>
  <c r="AC59" i="89" s="1"/>
  <c r="AG59" i="89" s="1"/>
  <c r="N58" i="89"/>
  <c r="Z32" i="89"/>
  <c r="AD32" i="89" s="1"/>
  <c r="N32" i="89"/>
  <c r="AB32" i="89" s="1"/>
  <c r="AF32" i="89" s="1"/>
  <c r="I47" i="89"/>
  <c r="Z47" i="89" s="1"/>
  <c r="AD47" i="89" s="1"/>
  <c r="I50" i="89"/>
  <c r="Z50" i="89" s="1"/>
  <c r="AD50" i="89" s="1"/>
  <c r="I53" i="89"/>
  <c r="Z53" i="89" s="1"/>
  <c r="AD53" i="89" s="1"/>
  <c r="I62" i="89"/>
  <c r="Z62" i="89" s="1"/>
  <c r="AD62" i="89" s="1"/>
  <c r="N79" i="89"/>
  <c r="AB79" i="89" s="1"/>
  <c r="AF79" i="89" s="1"/>
  <c r="X26" i="89"/>
  <c r="AC26" i="89" s="1"/>
  <c r="AG26" i="89" s="1"/>
  <c r="X106" i="89"/>
  <c r="AC106" i="89" s="1"/>
  <c r="AG106" i="89" s="1"/>
  <c r="I77" i="89"/>
  <c r="Z77" i="89" s="1"/>
  <c r="AD77" i="89" s="1"/>
  <c r="N121" i="89"/>
  <c r="AB121" i="89" s="1"/>
  <c r="AF121" i="89" s="1"/>
  <c r="X70" i="89"/>
  <c r="AC70" i="89" s="1"/>
  <c r="AG70" i="89" s="1"/>
  <c r="X47" i="89"/>
  <c r="AC47" i="89" s="1"/>
  <c r="AG47" i="89" s="1"/>
  <c r="J221" i="8"/>
  <c r="U1239" i="75" s="1"/>
  <c r="J324" i="8"/>
  <c r="D324" i="8"/>
  <c r="G324" i="8" s="1"/>
  <c r="I324" i="8"/>
  <c r="F383" i="8"/>
  <c r="G383" i="8" s="1"/>
  <c r="F313" i="8"/>
  <c r="E313" i="8"/>
  <c r="I383" i="8"/>
  <c r="J46" i="8"/>
  <c r="F227" i="8"/>
  <c r="D180" i="8"/>
  <c r="G180" i="8" s="1"/>
  <c r="E253" i="8"/>
  <c r="F267" i="8"/>
  <c r="F307" i="8"/>
  <c r="I329" i="8"/>
  <c r="I327" i="8" s="1"/>
  <c r="E118" i="8"/>
  <c r="E116" i="8" s="1"/>
  <c r="H129" i="8"/>
  <c r="E64" i="88" s="1"/>
  <c r="E65" i="88" s="1"/>
  <c r="D396" i="8"/>
  <c r="AT391" i="75" s="1"/>
  <c r="AT413" i="75" s="1"/>
  <c r="H341" i="8"/>
  <c r="E159" i="8"/>
  <c r="D183" i="8"/>
  <c r="D218" i="8"/>
  <c r="M1198" i="75" s="1"/>
  <c r="E99" i="8"/>
  <c r="E347" i="8"/>
  <c r="G347" i="8" s="1"/>
  <c r="H347" i="8"/>
  <c r="K347" i="8" s="1"/>
  <c r="F421" i="8"/>
  <c r="J383" i="8"/>
  <c r="D118" i="8"/>
  <c r="G118" i="8" s="1"/>
  <c r="I377" i="8"/>
  <c r="H221" i="8"/>
  <c r="D227" i="8"/>
  <c r="H318" i="8"/>
  <c r="E211" i="88" s="1"/>
  <c r="E212" i="88" s="1"/>
  <c r="H301" i="8"/>
  <c r="D94" i="8"/>
  <c r="J301" i="8"/>
  <c r="I180" i="8"/>
  <c r="D46" i="8"/>
  <c r="J396" i="8"/>
  <c r="F297" i="8"/>
  <c r="J408" i="8"/>
  <c r="D408" i="8"/>
  <c r="D403" i="8" s="1"/>
  <c r="I408" i="8"/>
  <c r="H400" i="8"/>
  <c r="J400" i="8"/>
  <c r="G272" i="8"/>
  <c r="G269" i="8"/>
  <c r="C155" i="136" s="1"/>
  <c r="C156" i="136" s="1"/>
  <c r="H247" i="8"/>
  <c r="E247" i="8"/>
  <c r="J247" i="8"/>
  <c r="F247" i="8"/>
  <c r="D247" i="8"/>
  <c r="I229" i="8"/>
  <c r="AB1241" i="75" s="1"/>
  <c r="D229" i="8"/>
  <c r="M1197" i="75" s="1"/>
  <c r="AP1197" i="75" s="1"/>
  <c r="E208" i="8"/>
  <c r="AT190" i="75" s="1"/>
  <c r="F208" i="8"/>
  <c r="H190" i="8"/>
  <c r="K190" i="8" s="1"/>
  <c r="K23" i="136" s="1"/>
  <c r="K25" i="136" s="1"/>
  <c r="F190" i="8"/>
  <c r="I178" i="8"/>
  <c r="F178" i="8"/>
  <c r="G178" i="8" s="1"/>
  <c r="C94" i="88" s="1"/>
  <c r="C95" i="88" s="1"/>
  <c r="J90" i="8"/>
  <c r="H90" i="8"/>
  <c r="E90" i="8"/>
  <c r="E86" i="8" s="1"/>
  <c r="D72" i="8"/>
  <c r="F72" i="8"/>
  <c r="J72" i="8"/>
  <c r="K72" i="8" s="1"/>
  <c r="D34" i="136" s="1"/>
  <c r="D36" i="136" s="1"/>
  <c r="N7" i="137" s="1"/>
  <c r="E72" i="8"/>
  <c r="J61" i="8"/>
  <c r="M341" i="75" s="1"/>
  <c r="D61" i="8"/>
  <c r="I61" i="8"/>
  <c r="M342" i="75" s="1"/>
  <c r="H53" i="8"/>
  <c r="I53" i="8"/>
  <c r="L228" i="75" s="1"/>
  <c r="E46" i="8"/>
  <c r="F87" i="8"/>
  <c r="F86" i="8" s="1"/>
  <c r="I253" i="8"/>
  <c r="K253" i="8" s="1"/>
  <c r="K141" i="136" s="1"/>
  <c r="K144" i="136" s="1"/>
  <c r="I275" i="8"/>
  <c r="E329" i="8"/>
  <c r="E327" i="8" s="1"/>
  <c r="D87" i="8"/>
  <c r="J307" i="8"/>
  <c r="E129" i="8"/>
  <c r="D129" i="8"/>
  <c r="I334" i="8"/>
  <c r="I159" i="8"/>
  <c r="I156" i="8" s="1"/>
  <c r="I218" i="8"/>
  <c r="AB1242" i="75" s="1"/>
  <c r="D99" i="8"/>
  <c r="I283" i="8"/>
  <c r="I413" i="8"/>
  <c r="K413" i="8" s="1"/>
  <c r="D53" i="8"/>
  <c r="L187" i="75" s="1"/>
  <c r="L192" i="75" s="1"/>
  <c r="H68" i="8"/>
  <c r="I46" i="8"/>
  <c r="K46" i="8" s="1"/>
  <c r="E301" i="8"/>
  <c r="E48" i="8"/>
  <c r="J180" i="8"/>
  <c r="J48" i="8"/>
  <c r="K48" i="8" s="1"/>
  <c r="D21" i="88" s="1"/>
  <c r="D22" i="88" s="1"/>
  <c r="D68" i="8"/>
  <c r="AG283" i="75" s="1"/>
  <c r="H324" i="8"/>
  <c r="D48" i="8"/>
  <c r="F253" i="8"/>
  <c r="J229" i="8"/>
  <c r="U1241" i="75" s="1"/>
  <c r="I77" i="8"/>
  <c r="D267" i="8"/>
  <c r="E190" i="8"/>
  <c r="J178" i="8"/>
  <c r="H208" i="8"/>
  <c r="M59" i="88" s="1"/>
  <c r="M68" i="88" s="1"/>
  <c r="AR57" i="89" s="1"/>
  <c r="AR56" i="89" s="1"/>
  <c r="AR55" i="89" s="1"/>
  <c r="D393" i="8"/>
  <c r="I393" i="8"/>
  <c r="H393" i="8"/>
  <c r="F366" i="8"/>
  <c r="G366" i="8" s="1"/>
  <c r="J366" i="8"/>
  <c r="H366" i="8"/>
  <c r="H345" i="8"/>
  <c r="I345" i="8"/>
  <c r="F345" i="8"/>
  <c r="F339" i="8" s="1"/>
  <c r="J342" i="8"/>
  <c r="J339" i="8" s="1"/>
  <c r="D342" i="8"/>
  <c r="I342" i="8"/>
  <c r="F336" i="8"/>
  <c r="F331" i="8" s="1"/>
  <c r="J336" i="8"/>
  <c r="K336" i="8" s="1"/>
  <c r="E336" i="8"/>
  <c r="J319" i="8"/>
  <c r="D319" i="8"/>
  <c r="G319" i="8" s="1"/>
  <c r="G82" i="137" s="1"/>
  <c r="Q82" i="137" s="1"/>
  <c r="H310" i="8"/>
  <c r="E310" i="8"/>
  <c r="I307" i="8"/>
  <c r="I306" i="8" s="1"/>
  <c r="J293" i="8"/>
  <c r="H293" i="8"/>
  <c r="F282" i="8"/>
  <c r="G282" i="8" s="1"/>
  <c r="I282" i="8"/>
  <c r="H282" i="8"/>
  <c r="J282" i="8"/>
  <c r="J250" i="8"/>
  <c r="H250" i="8"/>
  <c r="M175" i="88" s="1"/>
  <c r="M177" i="88" s="1"/>
  <c r="AL137" i="89" s="1"/>
  <c r="I250" i="8"/>
  <c r="J219" i="8"/>
  <c r="U1245" i="75" s="1"/>
  <c r="H219" i="8"/>
  <c r="AK97" i="89" s="1"/>
  <c r="E219" i="8"/>
  <c r="AB1201" i="75" s="1"/>
  <c r="J215" i="8"/>
  <c r="U1230" i="75" s="1"/>
  <c r="E215" i="8"/>
  <c r="AB1186" i="75" s="1"/>
  <c r="F215" i="8"/>
  <c r="U1186" i="75" s="1"/>
  <c r="I215" i="8"/>
  <c r="AB1230" i="75" s="1"/>
  <c r="J193" i="8"/>
  <c r="H193" i="8"/>
  <c r="M43" i="88" s="1"/>
  <c r="M45" i="88" s="1"/>
  <c r="F189" i="8"/>
  <c r="I189" i="8"/>
  <c r="J189" i="8"/>
  <c r="D186" i="8"/>
  <c r="H186" i="8"/>
  <c r="M26" i="88" s="1"/>
  <c r="M28" i="88" s="1"/>
  <c r="E186" i="8"/>
  <c r="J163" i="8"/>
  <c r="F163" i="8"/>
  <c r="E163" i="8"/>
  <c r="F153" i="8"/>
  <c r="D153" i="8"/>
  <c r="J149" i="8"/>
  <c r="J148" i="8" s="1"/>
  <c r="I149" i="8"/>
  <c r="D149" i="8"/>
  <c r="F149" i="8"/>
  <c r="D131" i="8"/>
  <c r="I131" i="8"/>
  <c r="K131" i="8" s="1"/>
  <c r="AG709" i="75" s="1"/>
  <c r="D127" i="8"/>
  <c r="H127" i="8"/>
  <c r="F127" i="8"/>
  <c r="J127" i="8"/>
  <c r="J124" i="8" s="1"/>
  <c r="I122" i="8"/>
  <c r="I120" i="8" s="1"/>
  <c r="F122" i="8"/>
  <c r="E122" i="8"/>
  <c r="E120" i="8" s="1"/>
  <c r="E84" i="8"/>
  <c r="H84" i="8"/>
  <c r="F84" i="8"/>
  <c r="F81" i="8" s="1"/>
  <c r="F75" i="8"/>
  <c r="G75" i="8" s="1"/>
  <c r="C44" i="136" s="1"/>
  <c r="C46" i="136" s="1"/>
  <c r="I75" i="8"/>
  <c r="K75" i="8" s="1"/>
  <c r="D44" i="136" s="1"/>
  <c r="D46" i="136" s="1"/>
  <c r="H37" i="8"/>
  <c r="AK12" i="89" s="1"/>
  <c r="E37" i="8"/>
  <c r="AM181" i="75" s="1"/>
  <c r="F37" i="8"/>
  <c r="AM182" i="75" s="1"/>
  <c r="I37" i="8"/>
  <c r="J27" i="8"/>
  <c r="AG331" i="75" s="1"/>
  <c r="D27" i="8"/>
  <c r="AG272" i="75" s="1"/>
  <c r="E27" i="8"/>
  <c r="E25" i="8" s="1"/>
  <c r="J17" i="8"/>
  <c r="R331" i="75" s="1"/>
  <c r="F17" i="8"/>
  <c r="R277" i="75" s="1"/>
  <c r="I17" i="8"/>
  <c r="R330" i="75" s="1"/>
  <c r="D17" i="8"/>
  <c r="R272" i="75" s="1"/>
  <c r="E17" i="8"/>
  <c r="R276" i="75" s="1"/>
  <c r="F396" i="8"/>
  <c r="AX396" i="75" s="1"/>
  <c r="I396" i="8"/>
  <c r="J392" i="8"/>
  <c r="H392" i="8"/>
  <c r="F392" i="8"/>
  <c r="J377" i="8"/>
  <c r="F377" i="8"/>
  <c r="H377" i="8"/>
  <c r="E377" i="8"/>
  <c r="E341" i="8"/>
  <c r="D341" i="8"/>
  <c r="I341" i="8"/>
  <c r="I318" i="8"/>
  <c r="J318" i="8"/>
  <c r="I297" i="8"/>
  <c r="K297" i="8" s="1"/>
  <c r="E297" i="8"/>
  <c r="D285" i="8"/>
  <c r="I285" i="8"/>
  <c r="J285" i="8"/>
  <c r="E285" i="8"/>
  <c r="J227" i="8"/>
  <c r="K227" i="8" s="1"/>
  <c r="E227" i="8"/>
  <c r="AB1194" i="75" s="1"/>
  <c r="E221" i="8"/>
  <c r="I221" i="8"/>
  <c r="AB1239" i="75" s="1"/>
  <c r="F218" i="8"/>
  <c r="U1198" i="75" s="1"/>
  <c r="J218" i="8"/>
  <c r="U1242" i="75" s="1"/>
  <c r="J210" i="8"/>
  <c r="D210" i="8"/>
  <c r="E210" i="8"/>
  <c r="I210" i="8"/>
  <c r="E183" i="8"/>
  <c r="E177" i="8" s="1"/>
  <c r="I183" i="8"/>
  <c r="J183" i="8"/>
  <c r="F94" i="8"/>
  <c r="I94" i="8"/>
  <c r="H94" i="8"/>
  <c r="J65" i="8"/>
  <c r="W341" i="75" s="1"/>
  <c r="F65" i="8"/>
  <c r="W287" i="75" s="1"/>
  <c r="I65" i="8"/>
  <c r="W342" i="75" s="1"/>
  <c r="E65" i="8"/>
  <c r="H65" i="8"/>
  <c r="J55" i="8"/>
  <c r="T227" i="75" s="1"/>
  <c r="AT227" i="75" s="1"/>
  <c r="F55" i="8"/>
  <c r="T189" i="75" s="1"/>
  <c r="T192" i="75" s="1"/>
  <c r="H42" i="8"/>
  <c r="AK24" i="89" s="1"/>
  <c r="F42" i="8"/>
  <c r="G42" i="8" s="1"/>
  <c r="F24" i="89" s="1"/>
  <c r="J42" i="8"/>
  <c r="J405" i="8"/>
  <c r="F405" i="8"/>
  <c r="G405" i="8" s="1"/>
  <c r="I405" i="8"/>
  <c r="E395" i="8"/>
  <c r="G395" i="8" s="1"/>
  <c r="G73" i="137" s="1"/>
  <c r="Q73" i="137" s="1"/>
  <c r="J395" i="8"/>
  <c r="K395" i="8" s="1"/>
  <c r="P73" i="137" s="1"/>
  <c r="R73" i="137" s="1"/>
  <c r="F353" i="8"/>
  <c r="F350" i="8" s="1"/>
  <c r="E353" i="8"/>
  <c r="D353" i="8"/>
  <c r="F329" i="8"/>
  <c r="F327" i="8" s="1"/>
  <c r="J329" i="8"/>
  <c r="J327" i="8" s="1"/>
  <c r="D329" i="8"/>
  <c r="D327" i="8" s="1"/>
  <c r="E266" i="8"/>
  <c r="I266" i="8"/>
  <c r="J266" i="8"/>
  <c r="F266" i="8"/>
  <c r="H266" i="8"/>
  <c r="I168" i="8"/>
  <c r="F168" i="8"/>
  <c r="E168" i="8"/>
  <c r="D168" i="8"/>
  <c r="J168" i="8"/>
  <c r="I114" i="8"/>
  <c r="I113" i="8" s="1"/>
  <c r="E114" i="8"/>
  <c r="T720" i="75" s="1"/>
  <c r="J114" i="8"/>
  <c r="J113" i="8" s="1"/>
  <c r="H77" i="8"/>
  <c r="J77" i="8"/>
  <c r="E77" i="8"/>
  <c r="G77" i="8" s="1"/>
  <c r="C9" i="137" s="1"/>
  <c r="E73" i="8"/>
  <c r="J73" i="8"/>
  <c r="K73" i="8" s="1"/>
  <c r="F73" i="8"/>
  <c r="D73" i="8"/>
  <c r="H406" i="8"/>
  <c r="K406" i="8" s="1"/>
  <c r="E406" i="8"/>
  <c r="G406" i="8" s="1"/>
  <c r="J385" i="8"/>
  <c r="I385" i="8"/>
  <c r="H385" i="8"/>
  <c r="E375" i="8"/>
  <c r="G375" i="8" s="1"/>
  <c r="H375" i="8"/>
  <c r="K375" i="8" s="1"/>
  <c r="H323" i="8"/>
  <c r="J323" i="8"/>
  <c r="D320" i="8"/>
  <c r="F320" i="8"/>
  <c r="F315" i="8" s="1"/>
  <c r="F299" i="8"/>
  <c r="J299" i="8"/>
  <c r="K299" i="8" s="1"/>
  <c r="D280" i="8"/>
  <c r="F280" i="8"/>
  <c r="E273" i="8"/>
  <c r="I273" i="8"/>
  <c r="F273" i="8"/>
  <c r="F230" i="8"/>
  <c r="U1207" i="75" s="1"/>
  <c r="J230" i="8"/>
  <c r="D191" i="8"/>
  <c r="E191" i="8"/>
  <c r="J191" i="8"/>
  <c r="I191" i="8"/>
  <c r="F179" i="8"/>
  <c r="I179" i="8"/>
  <c r="K179" i="8" s="1"/>
  <c r="D179" i="8"/>
  <c r="F173" i="8"/>
  <c r="E173" i="8"/>
  <c r="E170" i="8" s="1"/>
  <c r="D173" i="8"/>
  <c r="F130" i="8"/>
  <c r="E130" i="8"/>
  <c r="I89" i="8"/>
  <c r="I86" i="8" s="1"/>
  <c r="H89" i="8"/>
  <c r="J89" i="8"/>
  <c r="H82" i="8"/>
  <c r="E82" i="8"/>
  <c r="J82" i="8"/>
  <c r="I82" i="8"/>
  <c r="I76" i="8"/>
  <c r="E76" i="8"/>
  <c r="G76" i="8" s="1"/>
  <c r="J62" i="8"/>
  <c r="R341" i="75" s="1"/>
  <c r="F62" i="8"/>
  <c r="R287" i="75" s="1"/>
  <c r="D45" i="8"/>
  <c r="F45" i="8"/>
  <c r="I45" i="8"/>
  <c r="D13" i="8"/>
  <c r="AC179" i="75" s="1"/>
  <c r="I13" i="8"/>
  <c r="AC219" i="75" s="1"/>
  <c r="G359" i="8"/>
  <c r="H273" i="8"/>
  <c r="I376" i="8"/>
  <c r="D376" i="8"/>
  <c r="J312" i="8"/>
  <c r="K312" i="8" s="1"/>
  <c r="D312" i="8"/>
  <c r="E231" i="8"/>
  <c r="AB1209" i="75" s="1"/>
  <c r="J231" i="8"/>
  <c r="U1253" i="75" s="1"/>
  <c r="I231" i="8"/>
  <c r="AB1253" i="75" s="1"/>
  <c r="F222" i="8"/>
  <c r="D222" i="8"/>
  <c r="E216" i="8"/>
  <c r="AB1192" i="75" s="1"/>
  <c r="I216" i="8"/>
  <c r="F172" i="8"/>
  <c r="U1190" i="75" s="1"/>
  <c r="H172" i="8"/>
  <c r="E154" i="8"/>
  <c r="I154" i="8"/>
  <c r="F142" i="8"/>
  <c r="E142" i="8"/>
  <c r="I128" i="8"/>
  <c r="H128" i="8"/>
  <c r="E145" i="88" s="1"/>
  <c r="E147" i="88" s="1"/>
  <c r="AK142" i="89" s="1"/>
  <c r="F128" i="8"/>
  <c r="G128" i="8" s="1"/>
  <c r="J47" i="8"/>
  <c r="K47" i="8" s="1"/>
  <c r="D30" i="136" s="1"/>
  <c r="D31" i="136" s="1"/>
  <c r="E47" i="8"/>
  <c r="G47" i="8" s="1"/>
  <c r="J43" i="8"/>
  <c r="H43" i="8"/>
  <c r="H20" i="8"/>
  <c r="F20" i="8"/>
  <c r="W277" i="75" s="1"/>
  <c r="W279" i="75" s="1"/>
  <c r="I20" i="8"/>
  <c r="W330" i="75" s="1"/>
  <c r="F6" i="8"/>
  <c r="G6" i="8" s="1"/>
  <c r="E11" i="8"/>
  <c r="X181" i="75" s="1"/>
  <c r="X184" i="75" s="1"/>
  <c r="G51" i="8"/>
  <c r="K305" i="8"/>
  <c r="K249" i="8"/>
  <c r="K269" i="8"/>
  <c r="D155" i="136" s="1"/>
  <c r="D156" i="136" s="1"/>
  <c r="K316" i="8"/>
  <c r="G143" i="8"/>
  <c r="J54" i="136" s="1"/>
  <c r="J56" i="136" s="1"/>
  <c r="G198" i="8"/>
  <c r="J35" i="136" s="1"/>
  <c r="J37" i="136" s="1"/>
  <c r="G368" i="8"/>
  <c r="G228" i="8"/>
  <c r="F113" i="8"/>
  <c r="G400" i="8"/>
  <c r="G360" i="8"/>
  <c r="U1196" i="75"/>
  <c r="AP1196" i="75" s="1"/>
  <c r="F25" i="8"/>
  <c r="G182" i="8"/>
  <c r="G270" i="8"/>
  <c r="G125" i="8"/>
  <c r="G373" i="8"/>
  <c r="AF1072" i="75" s="1"/>
  <c r="G390" i="8"/>
  <c r="G71" i="137" s="1"/>
  <c r="G103" i="8"/>
  <c r="L40" i="89" s="1"/>
  <c r="M40" i="89" s="1"/>
  <c r="AA40" i="89" s="1"/>
  <c r="AE40" i="89" s="1"/>
  <c r="G309" i="8"/>
  <c r="G305" i="8"/>
  <c r="G296" i="8"/>
  <c r="G279" i="8"/>
  <c r="G174" i="8"/>
  <c r="K18" i="88" s="1"/>
  <c r="K20" i="88" s="1"/>
  <c r="G239" i="8"/>
  <c r="E136" i="8"/>
  <c r="G418" i="8"/>
  <c r="G321" i="8"/>
  <c r="G80" i="137" s="1"/>
  <c r="Q80" i="137" s="1"/>
  <c r="G115" i="8"/>
  <c r="G64" i="8"/>
  <c r="K35" i="89"/>
  <c r="K390" i="8"/>
  <c r="P71" i="137" s="1"/>
  <c r="K298" i="8"/>
  <c r="K147" i="8"/>
  <c r="D82" i="136" s="1"/>
  <c r="K222" i="8"/>
  <c r="K337" i="8"/>
  <c r="K325" i="8"/>
  <c r="K51" i="8"/>
  <c r="K18" i="8"/>
  <c r="K33" i="8"/>
  <c r="AP442" i="75" s="1"/>
  <c r="AP461" i="75" s="1"/>
  <c r="I136" i="8"/>
  <c r="H373" i="8"/>
  <c r="K373" i="8" s="1"/>
  <c r="AO1072" i="75" s="1"/>
  <c r="H265" i="8"/>
  <c r="K240" i="8"/>
  <c r="J238" i="8"/>
  <c r="H110" i="8"/>
  <c r="H391" i="8"/>
  <c r="M211" i="88" s="1"/>
  <c r="M212" i="88" s="1"/>
  <c r="H416" i="8"/>
  <c r="K407" i="8"/>
  <c r="H285" i="8"/>
  <c r="K138" i="8"/>
  <c r="K67" i="8"/>
  <c r="K57" i="8"/>
  <c r="J416" i="8"/>
  <c r="K152" i="8"/>
  <c r="D166" i="88" s="1"/>
  <c r="D167" i="88" s="1"/>
  <c r="K137" i="8"/>
  <c r="D72" i="88" s="1"/>
  <c r="D73" i="88" s="1"/>
  <c r="V69" i="89" s="1"/>
  <c r="W69" i="89" s="1"/>
  <c r="W68" i="89" s="1"/>
  <c r="K7" i="8"/>
  <c r="K182" i="8"/>
  <c r="K333" i="8"/>
  <c r="K100" i="8"/>
  <c r="K386" i="8"/>
  <c r="K198" i="8"/>
  <c r="K368" i="8"/>
  <c r="K359" i="8"/>
  <c r="K175" i="8"/>
  <c r="H136" i="8"/>
  <c r="K358" i="8"/>
  <c r="K309" i="8"/>
  <c r="K296" i="8"/>
  <c r="H420" i="8"/>
  <c r="K421" i="8"/>
  <c r="K420" i="8" s="1"/>
  <c r="K88" i="8"/>
  <c r="K87" i="8"/>
  <c r="K96" i="8"/>
  <c r="K58" i="8"/>
  <c r="T10" i="89" s="1"/>
  <c r="U10" i="89" s="1"/>
  <c r="K372" i="8"/>
  <c r="K279" i="8"/>
  <c r="K264" i="8"/>
  <c r="K204" i="8"/>
  <c r="K202" i="8"/>
  <c r="K115" i="8"/>
  <c r="K63" i="8"/>
  <c r="J411" i="8"/>
  <c r="K346" i="8"/>
  <c r="K228" i="8"/>
  <c r="K56" i="8"/>
  <c r="T9" i="89" s="1"/>
  <c r="U9" i="89" s="1"/>
  <c r="K10" i="8"/>
  <c r="P8" i="89" s="1"/>
  <c r="S8" i="89" s="1"/>
  <c r="K171" i="8"/>
  <c r="L7" i="88" s="1"/>
  <c r="L10" i="88" s="1"/>
  <c r="Q61" i="89" s="1"/>
  <c r="S61" i="89" s="1"/>
  <c r="X61" i="89" s="1"/>
  <c r="AC61" i="89" s="1"/>
  <c r="AG61" i="89" s="1"/>
  <c r="K404" i="8"/>
  <c r="I364" i="8"/>
  <c r="K356" i="8"/>
  <c r="K351" i="8"/>
  <c r="H331" i="8"/>
  <c r="K95" i="8"/>
  <c r="K19" i="8"/>
  <c r="K12" i="8"/>
  <c r="K362" i="8"/>
  <c r="K252" i="8"/>
  <c r="K137" i="136" s="1"/>
  <c r="K139" i="136" s="1"/>
  <c r="K109" i="8"/>
  <c r="K36" i="8"/>
  <c r="K188" i="8"/>
  <c r="L130" i="88" s="1"/>
  <c r="O130" i="88" s="1"/>
  <c r="K192" i="8"/>
  <c r="D185" i="88" s="1"/>
  <c r="D187" i="88" s="1"/>
  <c r="K103" i="8"/>
  <c r="V40" i="89" s="1"/>
  <c r="W40" i="89" s="1"/>
  <c r="K418" i="8"/>
  <c r="K130" i="8"/>
  <c r="D68" i="88" s="1"/>
  <c r="D69" i="88" s="1"/>
  <c r="K344" i="8"/>
  <c r="K311" i="8"/>
  <c r="K355" i="8"/>
  <c r="AO1071" i="75" s="1"/>
  <c r="K205" i="8"/>
  <c r="K203" i="8"/>
  <c r="K64" i="8"/>
  <c r="K44" i="8"/>
  <c r="D8" i="88" s="1"/>
  <c r="D9" i="88" s="1"/>
  <c r="K335" i="8"/>
  <c r="K200" i="8"/>
  <c r="I116" i="8"/>
  <c r="K343" i="8"/>
  <c r="K290" i="8"/>
  <c r="H259" i="8"/>
  <c r="K260" i="8"/>
  <c r="K259" i="8" s="1"/>
  <c r="H236" i="8"/>
  <c r="K237" i="8"/>
  <c r="K236" i="8" s="1"/>
  <c r="K118" i="8"/>
  <c r="K270" i="8"/>
  <c r="K257" i="8"/>
  <c r="I256" i="8"/>
  <c r="K272" i="8"/>
  <c r="I170" i="8"/>
  <c r="K367" i="8"/>
  <c r="J136" i="8"/>
  <c r="K71" i="8"/>
  <c r="K320" i="8"/>
  <c r="K239" i="8"/>
  <c r="K109" i="136" s="1"/>
  <c r="K111" i="136" s="1"/>
  <c r="H238" i="8"/>
  <c r="I25" i="8"/>
  <c r="K332" i="8"/>
  <c r="K321" i="8"/>
  <c r="P80" i="137" s="1"/>
  <c r="R80" i="137" s="1"/>
  <c r="K155" i="8"/>
  <c r="K30" i="8"/>
  <c r="K102" i="8"/>
  <c r="V39" i="89" s="1"/>
  <c r="W39" i="89" s="1"/>
  <c r="K267" i="8"/>
  <c r="K394" i="8"/>
  <c r="P72" i="137" s="1"/>
  <c r="R72" i="137" s="1"/>
  <c r="K381" i="8"/>
  <c r="I108" i="8"/>
  <c r="K303" i="8"/>
  <c r="P66" i="137" s="1"/>
  <c r="R66" i="137" s="1"/>
  <c r="K22" i="8"/>
  <c r="K389" i="8"/>
  <c r="K365" i="8"/>
  <c r="J116" i="8"/>
  <c r="G333" i="8"/>
  <c r="F289" i="8"/>
  <c r="G298" i="8"/>
  <c r="G192" i="8"/>
  <c r="C185" i="88" s="1"/>
  <c r="C187" i="88" s="1"/>
  <c r="D416" i="8"/>
  <c r="G404" i="8"/>
  <c r="G343" i="8"/>
  <c r="G67" i="8"/>
  <c r="F108" i="8"/>
  <c r="G344" i="8"/>
  <c r="G354" i="8"/>
  <c r="AF1070" i="75" s="1"/>
  <c r="E416" i="8"/>
  <c r="G385" i="8"/>
  <c r="G325" i="8"/>
  <c r="G100" i="8"/>
  <c r="G311" i="8"/>
  <c r="F233" i="8"/>
  <c r="G367" i="8"/>
  <c r="D411" i="8"/>
  <c r="G144" i="8"/>
  <c r="J58" i="136" s="1"/>
  <c r="J60" i="136" s="1"/>
  <c r="G251" i="8"/>
  <c r="J133" i="136" s="1"/>
  <c r="J135" i="136" s="1"/>
  <c r="F116" i="8"/>
  <c r="G318" i="8"/>
  <c r="G81" i="137" s="1"/>
  <c r="Q81" i="137" s="1"/>
  <c r="G200" i="8"/>
  <c r="G308" i="8"/>
  <c r="D114" i="8"/>
  <c r="I22" i="1"/>
  <c r="G23" i="8"/>
  <c r="G96" i="8"/>
  <c r="F136" i="8"/>
  <c r="G389" i="8"/>
  <c r="G372" i="8"/>
  <c r="G358" i="8"/>
  <c r="G355" i="8"/>
  <c r="AF1071" i="75" s="1"/>
  <c r="G109" i="8"/>
  <c r="G36" i="8"/>
  <c r="G19" i="8"/>
  <c r="I17" i="1"/>
  <c r="D54" i="8"/>
  <c r="P187" i="75" s="1"/>
  <c r="P192" i="75" s="1"/>
  <c r="AB1193" i="75"/>
  <c r="AP1193" i="75" s="1"/>
  <c r="G217" i="8"/>
  <c r="G102" i="8"/>
  <c r="L39" i="89" s="1"/>
  <c r="G394" i="8"/>
  <c r="G72" i="137" s="1"/>
  <c r="Q72" i="137" s="1"/>
  <c r="I29" i="1"/>
  <c r="D193" i="8"/>
  <c r="G193" i="8" s="1"/>
  <c r="J27" i="136" s="1"/>
  <c r="J29" i="136" s="1"/>
  <c r="G332" i="8"/>
  <c r="G316" i="8"/>
  <c r="G155" i="8"/>
  <c r="G18" i="8"/>
  <c r="G32" i="8"/>
  <c r="C4" i="136" s="1"/>
  <c r="C5" i="136" s="1"/>
  <c r="D16" i="8"/>
  <c r="M272" i="75" s="1"/>
  <c r="G335" i="8"/>
  <c r="G260" i="8"/>
  <c r="G259" i="8" s="1"/>
  <c r="D259" i="8"/>
  <c r="G66" i="8"/>
  <c r="J18" i="89" s="1"/>
  <c r="K18" i="89" s="1"/>
  <c r="AA18" i="89" s="1"/>
  <c r="AE18" i="89" s="1"/>
  <c r="G337" i="8"/>
  <c r="G323" i="8"/>
  <c r="G43" i="8"/>
  <c r="C4" i="88" s="1"/>
  <c r="C5" i="88" s="1"/>
  <c r="G203" i="8"/>
  <c r="D136" i="8"/>
  <c r="G95" i="8"/>
  <c r="G63" i="8"/>
  <c r="G30" i="8"/>
  <c r="G362" i="8"/>
  <c r="G334" i="8"/>
  <c r="G409" i="8"/>
  <c r="G137" i="8"/>
  <c r="C72" i="88" s="1"/>
  <c r="C73" i="88" s="1"/>
  <c r="L69" i="89" s="1"/>
  <c r="U1195" i="75"/>
  <c r="U1209" i="75"/>
  <c r="G237" i="8"/>
  <c r="G236" i="8" s="1"/>
  <c r="G249" i="8"/>
  <c r="G12" i="8"/>
  <c r="G10" i="8"/>
  <c r="F8" i="89" s="1"/>
  <c r="I8" i="89" s="1"/>
  <c r="Z8" i="89" s="1"/>
  <c r="AD8" i="89" s="1"/>
  <c r="G351" i="8"/>
  <c r="G56" i="8"/>
  <c r="J9" i="89" s="1"/>
  <c r="K9" i="89" s="1"/>
  <c r="AA9" i="89" s="1"/>
  <c r="AE9" i="89" s="1"/>
  <c r="G171" i="8"/>
  <c r="K7" i="88" s="1"/>
  <c r="K10" i="88" s="1"/>
  <c r="G61" i="89" s="1"/>
  <c r="G33" i="8"/>
  <c r="M1201" i="75"/>
  <c r="G290" i="8"/>
  <c r="G241" i="8"/>
  <c r="J113" i="136" s="1"/>
  <c r="J115" i="136" s="1"/>
  <c r="G57" i="8"/>
  <c r="G126" i="8"/>
  <c r="D238" i="8"/>
  <c r="E108" i="8"/>
  <c r="G138" i="8"/>
  <c r="G7" i="8"/>
  <c r="G407" i="8"/>
  <c r="G317" i="8"/>
  <c r="G78" i="137" s="1"/>
  <c r="E357" i="8"/>
  <c r="D331" i="8"/>
  <c r="G71" i="8"/>
  <c r="G365" i="8"/>
  <c r="F357" i="8"/>
  <c r="G356" i="8"/>
  <c r="G147" i="8"/>
  <c r="C82" i="136" s="1"/>
  <c r="G381" i="8"/>
  <c r="E238" i="8"/>
  <c r="G205" i="8"/>
  <c r="G204" i="8"/>
  <c r="G202" i="8"/>
  <c r="G252" i="8"/>
  <c r="J137" i="136" s="1"/>
  <c r="J139" i="136" s="1"/>
  <c r="G346" i="8"/>
  <c r="F238" i="8"/>
  <c r="K66" i="8"/>
  <c r="AB1211" i="75"/>
  <c r="D401" i="8"/>
  <c r="D399" i="8" s="1"/>
  <c r="E401" i="8"/>
  <c r="E399" i="8" s="1"/>
  <c r="H401" i="8"/>
  <c r="F401" i="8"/>
  <c r="F399" i="8" s="1"/>
  <c r="J401" i="8"/>
  <c r="I401" i="8"/>
  <c r="I399" i="8" s="1"/>
  <c r="E201" i="8"/>
  <c r="E196" i="8" s="1"/>
  <c r="I201" i="8"/>
  <c r="I196" i="8" s="1"/>
  <c r="J201" i="8"/>
  <c r="J196" i="8" s="1"/>
  <c r="F201" i="8"/>
  <c r="F196" i="8" s="1"/>
  <c r="H201" i="8"/>
  <c r="D201" i="8"/>
  <c r="E165" i="8"/>
  <c r="F165" i="8"/>
  <c r="I165" i="8"/>
  <c r="H165" i="8"/>
  <c r="M114" i="88" s="1"/>
  <c r="J165" i="8"/>
  <c r="D165" i="8"/>
  <c r="E31" i="8"/>
  <c r="AH181" i="75" s="1"/>
  <c r="H31" i="8"/>
  <c r="AK11" i="89" s="1"/>
  <c r="J31" i="8"/>
  <c r="AH220" i="75" s="1"/>
  <c r="I31" i="8"/>
  <c r="AH219" i="75" s="1"/>
  <c r="F31" i="8"/>
  <c r="AH182" i="75" s="1"/>
  <c r="D31" i="8"/>
  <c r="AH179" i="75" s="1"/>
  <c r="G328" i="8"/>
  <c r="G175" i="8"/>
  <c r="J11" i="136" s="1"/>
  <c r="J13" i="136" s="1"/>
  <c r="E233" i="8"/>
  <c r="H327" i="8"/>
  <c r="K328" i="8"/>
  <c r="J108" i="8"/>
  <c r="J350" i="8"/>
  <c r="J243" i="8"/>
  <c r="G194" i="8"/>
  <c r="G276" i="8"/>
  <c r="I281" i="8"/>
  <c r="F281" i="8"/>
  <c r="G281" i="8" s="1"/>
  <c r="H281" i="8"/>
  <c r="J254" i="8"/>
  <c r="I254" i="8"/>
  <c r="F254" i="8"/>
  <c r="D254" i="8"/>
  <c r="H254" i="8"/>
  <c r="M204" i="88" s="1"/>
  <c r="M206" i="88" s="1"/>
  <c r="AL132" i="89" s="1"/>
  <c r="E254" i="8"/>
  <c r="I223" i="8"/>
  <c r="AB1233" i="75" s="1"/>
  <c r="H223" i="8"/>
  <c r="F223" i="8"/>
  <c r="E223" i="8"/>
  <c r="D223" i="8"/>
  <c r="H209" i="8"/>
  <c r="J209" i="8"/>
  <c r="F209" i="8"/>
  <c r="I209" i="8"/>
  <c r="D209" i="8"/>
  <c r="K217" i="8"/>
  <c r="K313" i="8"/>
  <c r="G88" i="8"/>
  <c r="K126" i="8"/>
  <c r="K360" i="8"/>
  <c r="K99" i="8"/>
  <c r="K308" i="8"/>
  <c r="H411" i="8"/>
  <c r="K412" i="8"/>
  <c r="J170" i="8"/>
  <c r="K173" i="8"/>
  <c r="K7" i="136" s="1"/>
  <c r="K9" i="136" s="1"/>
  <c r="K317" i="8"/>
  <c r="P78" i="137" s="1"/>
  <c r="F302" i="8"/>
  <c r="I302" i="8"/>
  <c r="E302" i="8"/>
  <c r="J302" i="8"/>
  <c r="D302" i="8"/>
  <c r="E284" i="8"/>
  <c r="F284" i="8"/>
  <c r="H284" i="8"/>
  <c r="I284" i="8"/>
  <c r="F104" i="8"/>
  <c r="F98" i="8" s="1"/>
  <c r="E104" i="8"/>
  <c r="H104" i="8"/>
  <c r="D104" i="8"/>
  <c r="J104" i="8"/>
  <c r="J98" i="8" s="1"/>
  <c r="I104" i="8"/>
  <c r="I98" i="8" s="1"/>
  <c r="D93" i="8"/>
  <c r="H93" i="8"/>
  <c r="E93" i="8"/>
  <c r="E92" i="8" s="1"/>
  <c r="J93" i="8"/>
  <c r="J92" i="8" s="1"/>
  <c r="I93" i="8"/>
  <c r="H52" i="8"/>
  <c r="I52" i="8"/>
  <c r="E52" i="8"/>
  <c r="E50" i="8" s="1"/>
  <c r="D52" i="8"/>
  <c r="H38" i="8"/>
  <c r="D38" i="8"/>
  <c r="AO272" i="75" s="1"/>
  <c r="E38" i="8"/>
  <c r="AO276" i="75" s="1"/>
  <c r="I38" i="8"/>
  <c r="J38" i="8"/>
  <c r="F38" i="8"/>
  <c r="AO277" i="75" s="1"/>
  <c r="J281" i="8"/>
  <c r="F93" i="8"/>
  <c r="K23" i="8"/>
  <c r="J284" i="8"/>
  <c r="E209" i="8"/>
  <c r="H357" i="8"/>
  <c r="I238" i="8"/>
  <c r="K241" i="8"/>
  <c r="K113" i="136" s="1"/>
  <c r="K115" i="136" s="1"/>
  <c r="F52" i="8"/>
  <c r="J52" i="8"/>
  <c r="J141" i="8"/>
  <c r="G101" i="8"/>
  <c r="K409" i="8"/>
  <c r="K187" i="8"/>
  <c r="D117" i="136" s="1"/>
  <c r="D119" i="136" s="1"/>
  <c r="D361" i="8"/>
  <c r="J361" i="8"/>
  <c r="D352" i="8"/>
  <c r="I352" i="8"/>
  <c r="I350" i="8" s="1"/>
  <c r="E352" i="8"/>
  <c r="I291" i="8"/>
  <c r="J291" i="8"/>
  <c r="E291" i="8"/>
  <c r="E289" i="8" s="1"/>
  <c r="E274" i="8"/>
  <c r="J274" i="8"/>
  <c r="H274" i="8"/>
  <c r="D274" i="8"/>
  <c r="K143" i="8"/>
  <c r="K54" i="136" s="1"/>
  <c r="K56" i="136" s="1"/>
  <c r="E391" i="8"/>
  <c r="J391" i="8"/>
  <c r="F391" i="8"/>
  <c r="D391" i="8"/>
  <c r="I391" i="8"/>
  <c r="D386" i="8"/>
  <c r="F386" i="8"/>
  <c r="D382" i="8"/>
  <c r="J382" i="8"/>
  <c r="D369" i="8"/>
  <c r="H369" i="8"/>
  <c r="E369" i="8"/>
  <c r="E364" i="8" s="1"/>
  <c r="I417" i="8"/>
  <c r="I416" i="8" s="1"/>
  <c r="F417" i="8"/>
  <c r="N46" i="89"/>
  <c r="N31" i="89"/>
  <c r="AB31" i="89" s="1"/>
  <c r="AF31" i="89" s="1"/>
  <c r="N70" i="89"/>
  <c r="AB70" i="89" s="1"/>
  <c r="AF70" i="89" s="1"/>
  <c r="U68" i="89"/>
  <c r="S44" i="89"/>
  <c r="AK20" i="89" l="1"/>
  <c r="AN20" i="89" s="1"/>
  <c r="AS20" i="89" s="1"/>
  <c r="AK326" i="75"/>
  <c r="AK333" i="75" s="1"/>
  <c r="K234" i="8"/>
  <c r="K233" i="8" s="1"/>
  <c r="H233" i="8"/>
  <c r="K125" i="8"/>
  <c r="D56" i="88" s="1"/>
  <c r="D57" i="88" s="1"/>
  <c r="H25" i="8"/>
  <c r="R326" i="75"/>
  <c r="R333" i="75" s="1"/>
  <c r="M1251" i="75"/>
  <c r="H326" i="75"/>
  <c r="H333" i="75" s="1"/>
  <c r="P52" i="137"/>
  <c r="R52" i="137" s="1"/>
  <c r="AO1070" i="75"/>
  <c r="K26" i="8"/>
  <c r="P14" i="89" s="1"/>
  <c r="S14" i="89" s="1"/>
  <c r="X14" i="89" s="1"/>
  <c r="AC14" i="89" s="1"/>
  <c r="AG14" i="89" s="1"/>
  <c r="K154" i="8"/>
  <c r="D176" i="88" s="1"/>
  <c r="D177" i="88" s="1"/>
  <c r="H350" i="8"/>
  <c r="K248" i="8"/>
  <c r="AG910" i="75" s="1"/>
  <c r="K199" i="8"/>
  <c r="D189" i="88" s="1"/>
  <c r="D191" i="88" s="1"/>
  <c r="AG904" i="75"/>
  <c r="G307" i="8"/>
  <c r="N719" i="75"/>
  <c r="AC241" i="75"/>
  <c r="AS38" i="89"/>
  <c r="AR13" i="89"/>
  <c r="AR4" i="89" s="1"/>
  <c r="AR3" i="89" s="1"/>
  <c r="AL57" i="89"/>
  <c r="AN57" i="89" s="1"/>
  <c r="AS57" i="89" s="1"/>
  <c r="AS56" i="89" s="1"/>
  <c r="D263" i="8"/>
  <c r="AK132" i="89"/>
  <c r="AG337" i="75"/>
  <c r="AG344" i="75" s="1"/>
  <c r="AO19" i="89"/>
  <c r="AP19" i="89" s="1"/>
  <c r="AS19" i="89" s="1"/>
  <c r="L225" i="75"/>
  <c r="L241" i="75" s="1"/>
  <c r="AO6" i="89"/>
  <c r="AP6" i="89" s="1"/>
  <c r="AS6" i="89" s="1"/>
  <c r="P225" i="75"/>
  <c r="P230" i="75" s="1"/>
  <c r="AO7" i="89"/>
  <c r="AP7" i="89" s="1"/>
  <c r="AL78" i="89"/>
  <c r="AN78" i="89" s="1"/>
  <c r="AS78" i="89" s="1"/>
  <c r="AL64" i="89"/>
  <c r="AN64" i="89" s="1"/>
  <c r="AS64" i="89" s="1"/>
  <c r="R337" i="75"/>
  <c r="R344" i="75" s="1"/>
  <c r="AO16" i="89"/>
  <c r="AP16" i="89" s="1"/>
  <c r="AS16" i="89" s="1"/>
  <c r="H98" i="8"/>
  <c r="AQ41" i="89"/>
  <c r="AR41" i="89" s="1"/>
  <c r="AR36" i="89" s="1"/>
  <c r="K256" i="8"/>
  <c r="K100" i="136"/>
  <c r="W337" i="75"/>
  <c r="W344" i="75" s="1"/>
  <c r="AO17" i="89"/>
  <c r="AP17" i="89" s="1"/>
  <c r="AS10" i="89"/>
  <c r="AL60" i="89"/>
  <c r="AN60" i="89" s="1"/>
  <c r="AS60" i="89" s="1"/>
  <c r="M337" i="75"/>
  <c r="M344" i="75" s="1"/>
  <c r="AO15" i="89"/>
  <c r="AP15" i="89" s="1"/>
  <c r="AN63" i="89"/>
  <c r="AS63" i="89" s="1"/>
  <c r="AL126" i="89"/>
  <c r="AN126" i="89" s="1"/>
  <c r="AS126" i="89" s="1"/>
  <c r="AS125" i="89" s="1"/>
  <c r="T225" i="75"/>
  <c r="T241" i="75" s="1"/>
  <c r="AO8" i="89"/>
  <c r="AP8" i="89" s="1"/>
  <c r="AS8" i="89" s="1"/>
  <c r="AL139" i="89"/>
  <c r="AN139" i="89" s="1"/>
  <c r="AS139" i="89" s="1"/>
  <c r="AS138" i="89" s="1"/>
  <c r="AL69" i="89"/>
  <c r="AN69" i="89" s="1"/>
  <c r="G257" i="8"/>
  <c r="J100" i="136" s="1"/>
  <c r="L100" i="136" s="1"/>
  <c r="J101" i="136" s="1"/>
  <c r="G58" i="8"/>
  <c r="J10" i="89" s="1"/>
  <c r="K10" i="89" s="1"/>
  <c r="AA10" i="89" s="1"/>
  <c r="AE10" i="89" s="1"/>
  <c r="AK74" i="89"/>
  <c r="AN74" i="89" s="1"/>
  <c r="P56" i="137"/>
  <c r="R56" i="137" s="1"/>
  <c r="AP1241" i="75"/>
  <c r="W326" i="75"/>
  <c r="W333" i="75" s="1"/>
  <c r="AK17" i="89"/>
  <c r="AN17" i="89" s="1"/>
  <c r="M1234" i="75"/>
  <c r="AK86" i="89"/>
  <c r="AN86" i="89" s="1"/>
  <c r="AS86" i="89" s="1"/>
  <c r="AK84" i="89"/>
  <c r="AN84" i="89" s="1"/>
  <c r="AS84" i="89" s="1"/>
  <c r="AM217" i="75"/>
  <c r="AM241" i="75" s="1"/>
  <c r="AK21" i="89"/>
  <c r="AN21" i="89" s="1"/>
  <c r="AS21" i="89" s="1"/>
  <c r="M1233" i="75"/>
  <c r="AP1233" i="75" s="1"/>
  <c r="AK85" i="89"/>
  <c r="AN85" i="89" s="1"/>
  <c r="AS85" i="89" s="1"/>
  <c r="AK39" i="89"/>
  <c r="AN39" i="89" s="1"/>
  <c r="AS39" i="89" s="1"/>
  <c r="AK22" i="89"/>
  <c r="AN22" i="89" s="1"/>
  <c r="AS22" i="89" s="1"/>
  <c r="AK40" i="89"/>
  <c r="AN40" i="89" s="1"/>
  <c r="AS40" i="89" s="1"/>
  <c r="K134" i="8"/>
  <c r="P75" i="89" s="1"/>
  <c r="AK75" i="89"/>
  <c r="AB326" i="75"/>
  <c r="AB359" i="75" s="1"/>
  <c r="AK18" i="89"/>
  <c r="AN18" i="89" s="1"/>
  <c r="AS18" i="89" s="1"/>
  <c r="X217" i="75"/>
  <c r="X241" i="75" s="1"/>
  <c r="AK9" i="89"/>
  <c r="AN9" i="89" s="1"/>
  <c r="AS9" i="89" s="1"/>
  <c r="AK133" i="89"/>
  <c r="AN133" i="89" s="1"/>
  <c r="AS133" i="89" s="1"/>
  <c r="AK37" i="89"/>
  <c r="AN37" i="89" s="1"/>
  <c r="AS37" i="89" s="1"/>
  <c r="P217" i="75"/>
  <c r="P222" i="75" s="1"/>
  <c r="AK7" i="89"/>
  <c r="AN7" i="89" s="1"/>
  <c r="G221" i="8"/>
  <c r="K145" i="88" s="1"/>
  <c r="K146" i="88" s="1"/>
  <c r="G392" i="8"/>
  <c r="G75" i="137" s="1"/>
  <c r="Q75" i="137" s="1"/>
  <c r="N4" i="137"/>
  <c r="M1239" i="75"/>
  <c r="G82" i="8"/>
  <c r="P184" i="75"/>
  <c r="D81" i="8"/>
  <c r="G154" i="8"/>
  <c r="C176" i="88" s="1"/>
  <c r="C177" i="88" s="1"/>
  <c r="D170" i="8"/>
  <c r="D86" i="8"/>
  <c r="G234" i="8"/>
  <c r="G233" i="8" s="1"/>
  <c r="G9" i="8"/>
  <c r="F7" i="89" s="1"/>
  <c r="I7" i="89" s="1"/>
  <c r="Z7" i="89" s="1"/>
  <c r="AD7" i="89" s="1"/>
  <c r="M1211" i="75"/>
  <c r="AP1211" i="75" s="1"/>
  <c r="D2" i="89"/>
  <c r="G56" i="137"/>
  <c r="Q56" i="137" s="1"/>
  <c r="G9" i="137"/>
  <c r="Q9" i="137" s="1"/>
  <c r="W305" i="75"/>
  <c r="R78" i="137"/>
  <c r="P59" i="137"/>
  <c r="L51" i="88"/>
  <c r="L53" i="88" s="1"/>
  <c r="K35" i="136"/>
  <c r="K37" i="136" s="1"/>
  <c r="AG708" i="75"/>
  <c r="N30" i="137"/>
  <c r="P30" i="137" s="1"/>
  <c r="R30" i="137" s="1"/>
  <c r="D193" i="88"/>
  <c r="D195" i="88" s="1"/>
  <c r="D125" i="136"/>
  <c r="D127" i="136" s="1"/>
  <c r="L22" i="88"/>
  <c r="L24" i="88" s="1"/>
  <c r="K11" i="136"/>
  <c r="K13" i="136" s="1"/>
  <c r="F83" i="136"/>
  <c r="D86" i="136" s="1"/>
  <c r="D88" i="136" s="1"/>
  <c r="R71" i="137"/>
  <c r="L171" i="88"/>
  <c r="L173" i="88" s="1"/>
  <c r="K125" i="136"/>
  <c r="K127" i="136" s="1"/>
  <c r="P65" i="137"/>
  <c r="R65" i="137" s="1"/>
  <c r="D26" i="136"/>
  <c r="D27" i="136" s="1"/>
  <c r="D14" i="136"/>
  <c r="D15" i="136" s="1"/>
  <c r="L179" i="88"/>
  <c r="L184" i="88" s="1"/>
  <c r="K133" i="136"/>
  <c r="K135" i="136" s="1"/>
  <c r="I44" i="89"/>
  <c r="Z44" i="89" s="1"/>
  <c r="AD44" i="89" s="1"/>
  <c r="W2" i="89"/>
  <c r="Q78" i="137"/>
  <c r="AP398" i="75"/>
  <c r="AP417" i="75" s="1"/>
  <c r="C14" i="136"/>
  <c r="C15" i="136" s="1"/>
  <c r="C193" i="88"/>
  <c r="C195" i="88" s="1"/>
  <c r="C125" i="136"/>
  <c r="C127" i="136" s="1"/>
  <c r="C17" i="88"/>
  <c r="C18" i="88" s="1"/>
  <c r="Z398" i="75" s="1"/>
  <c r="Z417" i="75" s="1"/>
  <c r="C30" i="136"/>
  <c r="C31" i="136" s="1"/>
  <c r="C145" i="88"/>
  <c r="C147" i="88" s="1"/>
  <c r="C109" i="136"/>
  <c r="C111" i="136" s="1"/>
  <c r="G83" i="137"/>
  <c r="Q83" i="137" s="1"/>
  <c r="AT398" i="75"/>
  <c r="C18" i="136"/>
  <c r="C19" i="136" s="1"/>
  <c r="E91" i="136"/>
  <c r="C92" i="136" s="1"/>
  <c r="E83" i="136"/>
  <c r="C86" i="136" s="1"/>
  <c r="C88" i="136" s="1"/>
  <c r="C25" i="88"/>
  <c r="C27" i="88" s="1"/>
  <c r="P200" i="75" s="1"/>
  <c r="T708" i="75"/>
  <c r="E30" i="137"/>
  <c r="G30" i="137" s="1"/>
  <c r="Q30" i="137" s="1"/>
  <c r="K171" i="88"/>
  <c r="K173" i="88" s="1"/>
  <c r="J125" i="136"/>
  <c r="J127" i="136" s="1"/>
  <c r="G52" i="137"/>
  <c r="K153" i="88"/>
  <c r="K155" i="88" s="1"/>
  <c r="J109" i="136"/>
  <c r="J111" i="136" s="1"/>
  <c r="E39" i="137" s="1"/>
  <c r="G39" i="137" s="1"/>
  <c r="K118" i="88"/>
  <c r="N118" i="88" s="1"/>
  <c r="K119" i="88" s="1"/>
  <c r="J88" i="136"/>
  <c r="Q71" i="137"/>
  <c r="C56" i="88"/>
  <c r="C57" i="88" s="1"/>
  <c r="C45" i="88"/>
  <c r="C46" i="88" s="1"/>
  <c r="F409" i="75" s="1"/>
  <c r="F402" i="75" s="1"/>
  <c r="AX402" i="75" s="1"/>
  <c r="C52" i="136"/>
  <c r="C53" i="136" s="1"/>
  <c r="E11" i="137" s="1"/>
  <c r="E10" i="137" s="1"/>
  <c r="G59" i="137"/>
  <c r="K175" i="88"/>
  <c r="K177" i="88" s="1"/>
  <c r="J129" i="136"/>
  <c r="J131" i="136" s="1"/>
  <c r="K149" i="88"/>
  <c r="K150" i="88" s="1"/>
  <c r="L92" i="136"/>
  <c r="J93" i="136" s="1"/>
  <c r="L80" i="136"/>
  <c r="J82" i="136" s="1"/>
  <c r="AB46" i="89"/>
  <c r="AF46" i="89" s="1"/>
  <c r="AI660" i="75"/>
  <c r="P660" i="75" s="1"/>
  <c r="AB58" i="89"/>
  <c r="AF58" i="89" s="1"/>
  <c r="AI672" i="75"/>
  <c r="P672" i="75" s="1"/>
  <c r="AB51" i="89"/>
  <c r="AF51" i="89" s="1"/>
  <c r="AI665" i="75"/>
  <c r="P665" i="75" s="1"/>
  <c r="AB59" i="89"/>
  <c r="AF59" i="89" s="1"/>
  <c r="AI673" i="75"/>
  <c r="P673" i="75" s="1"/>
  <c r="AB52" i="89"/>
  <c r="AF52" i="89" s="1"/>
  <c r="AI666" i="75"/>
  <c r="P666" i="75" s="1"/>
  <c r="AB49" i="89"/>
  <c r="AF49" i="89" s="1"/>
  <c r="AI663" i="75"/>
  <c r="P663" i="75" s="1"/>
  <c r="K230" i="8"/>
  <c r="P100" i="89" s="1"/>
  <c r="S100" i="89" s="1"/>
  <c r="U1251" i="75"/>
  <c r="AP1242" i="75"/>
  <c r="K280" i="8"/>
  <c r="M1247" i="75"/>
  <c r="AP1247" i="75" s="1"/>
  <c r="M1245" i="75"/>
  <c r="AP1245" i="75" s="1"/>
  <c r="AS99" i="89"/>
  <c r="U1238" i="75"/>
  <c r="AP1238" i="75" s="1"/>
  <c r="K216" i="8"/>
  <c r="AB1236" i="75"/>
  <c r="AP1236" i="75" s="1"/>
  <c r="G190" i="8"/>
  <c r="AO331" i="75"/>
  <c r="AM220" i="75"/>
  <c r="AT220" i="75" s="1"/>
  <c r="AO330" i="75"/>
  <c r="AM219" i="75"/>
  <c r="AT219" i="75" s="1"/>
  <c r="K153" i="8"/>
  <c r="D171" i="88" s="1"/>
  <c r="D172" i="88" s="1"/>
  <c r="AT228" i="75"/>
  <c r="AS92" i="89"/>
  <c r="K226" i="8"/>
  <c r="AG276" i="75"/>
  <c r="F88" i="89"/>
  <c r="I88" i="89" s="1"/>
  <c r="N88" i="89" s="1"/>
  <c r="AB88" i="89" s="1"/>
  <c r="AF88" i="89" s="1"/>
  <c r="L171" i="89"/>
  <c r="N171" i="89" s="1"/>
  <c r="F93" i="89"/>
  <c r="I93" i="89" s="1"/>
  <c r="N93" i="89" s="1"/>
  <c r="AB93" i="89" s="1"/>
  <c r="AF93" i="89" s="1"/>
  <c r="L165" i="89"/>
  <c r="N165" i="89" s="1"/>
  <c r="AF165" i="89" s="1"/>
  <c r="L161" i="89"/>
  <c r="N161" i="89" s="1"/>
  <c r="AF161" i="89" s="1"/>
  <c r="G136" i="89"/>
  <c r="I136" i="89" s="1"/>
  <c r="N136" i="89" s="1"/>
  <c r="AB136" i="89" s="1"/>
  <c r="AF136" i="89" s="1"/>
  <c r="F130" i="89"/>
  <c r="P88" i="89"/>
  <c r="S88" i="89" s="1"/>
  <c r="X88" i="89" s="1"/>
  <c r="AC88" i="89" s="1"/>
  <c r="AG88" i="89" s="1"/>
  <c r="Q136" i="89"/>
  <c r="S136" i="89" s="1"/>
  <c r="X136" i="89" s="1"/>
  <c r="AC136" i="89" s="1"/>
  <c r="AG136" i="89" s="1"/>
  <c r="P93" i="89"/>
  <c r="S93" i="89" s="1"/>
  <c r="X93" i="89" s="1"/>
  <c r="AC93" i="89" s="1"/>
  <c r="AG93" i="89" s="1"/>
  <c r="V171" i="89"/>
  <c r="X171" i="89" s="1"/>
  <c r="AQ198" i="89"/>
  <c r="AS198" i="89" s="1"/>
  <c r="AS197" i="89" s="1"/>
  <c r="AS193" i="89" s="1"/>
  <c r="K157" i="8"/>
  <c r="AN137" i="89"/>
  <c r="AS137" i="89" s="1"/>
  <c r="AQ188" i="89"/>
  <c r="AS188" i="89" s="1"/>
  <c r="AS187" i="89" s="1"/>
  <c r="AS177" i="89" s="1"/>
  <c r="AN147" i="89"/>
  <c r="AS147" i="89" s="1"/>
  <c r="AN145" i="89"/>
  <c r="AS145" i="89" s="1"/>
  <c r="D243" i="8"/>
  <c r="K151" i="8"/>
  <c r="D162" i="88" s="1"/>
  <c r="D163" i="88" s="1"/>
  <c r="K194" i="8"/>
  <c r="H225" i="8"/>
  <c r="AC222" i="75"/>
  <c r="AC243" i="75" s="1"/>
  <c r="AG333" i="75"/>
  <c r="H120" i="8"/>
  <c r="V11" i="89"/>
  <c r="W11" i="89" s="1"/>
  <c r="AH238" i="75"/>
  <c r="AH233" i="75" s="1"/>
  <c r="Q30" i="89"/>
  <c r="AN11" i="89"/>
  <c r="AS11" i="89" s="1"/>
  <c r="AH217" i="75"/>
  <c r="AH222" i="75" s="1"/>
  <c r="AN15" i="89"/>
  <c r="M326" i="75"/>
  <c r="L222" i="75"/>
  <c r="K174" i="8"/>
  <c r="L18" i="88" s="1"/>
  <c r="L20" i="88" s="1"/>
  <c r="AO326" i="75"/>
  <c r="K244" i="8"/>
  <c r="AO279" i="75"/>
  <c r="AH184" i="75"/>
  <c r="H305" i="75"/>
  <c r="G303" i="8"/>
  <c r="G66" i="137" s="1"/>
  <c r="Q66" i="137" s="1"/>
  <c r="N722" i="75"/>
  <c r="T722" i="75"/>
  <c r="G275" i="8"/>
  <c r="X205" i="75"/>
  <c r="M1194" i="75"/>
  <c r="AA722" i="75"/>
  <c r="G301" i="8"/>
  <c r="R290" i="75"/>
  <c r="G378" i="8"/>
  <c r="N720" i="75"/>
  <c r="AQ720" i="75" s="1"/>
  <c r="AT187" i="75"/>
  <c r="G61" i="8"/>
  <c r="D6" i="137" s="1"/>
  <c r="M283" i="75"/>
  <c r="M305" i="75" s="1"/>
  <c r="E60" i="8"/>
  <c r="W288" i="75"/>
  <c r="W290" i="75" s="1"/>
  <c r="W309" i="75" s="1"/>
  <c r="AT277" i="75"/>
  <c r="D289" i="8"/>
  <c r="F398" i="75"/>
  <c r="R279" i="75"/>
  <c r="D108" i="8"/>
  <c r="K197" i="8"/>
  <c r="K160" i="8"/>
  <c r="H177" i="8"/>
  <c r="H81" i="8"/>
  <c r="K146" i="8"/>
  <c r="H243" i="8"/>
  <c r="K83" i="8"/>
  <c r="AP1207" i="75"/>
  <c r="G248" i="8"/>
  <c r="E40" i="137" s="1"/>
  <c r="G40" i="137" s="1"/>
  <c r="Q40" i="137" s="1"/>
  <c r="AC192" i="75"/>
  <c r="AT192" i="75" s="1"/>
  <c r="G342" i="8"/>
  <c r="T205" i="75"/>
  <c r="K319" i="8"/>
  <c r="P82" i="137" s="1"/>
  <c r="R82" i="137" s="1"/>
  <c r="H306" i="8"/>
  <c r="H309" i="75"/>
  <c r="K292" i="8"/>
  <c r="AM184" i="75"/>
  <c r="AT181" i="75"/>
  <c r="AN98" i="89"/>
  <c r="AS98" i="89" s="1"/>
  <c r="J357" i="8"/>
  <c r="AB279" i="75"/>
  <c r="AB309" i="75" s="1"/>
  <c r="AB305" i="75"/>
  <c r="G299" i="8"/>
  <c r="M165" i="88"/>
  <c r="M168" i="88" s="1"/>
  <c r="AL130" i="89" s="1"/>
  <c r="I357" i="8"/>
  <c r="AT342" i="75"/>
  <c r="F156" i="8"/>
  <c r="AT182" i="75"/>
  <c r="AT189" i="75"/>
  <c r="AT272" i="75"/>
  <c r="M279" i="75"/>
  <c r="AC184" i="75"/>
  <c r="AC203" i="75"/>
  <c r="AT179" i="75"/>
  <c r="G265" i="8"/>
  <c r="AN148" i="89"/>
  <c r="S148" i="89"/>
  <c r="AN2" i="89"/>
  <c r="G83" i="8"/>
  <c r="M2" i="89"/>
  <c r="I2" i="89"/>
  <c r="AN1" i="89"/>
  <c r="N148" i="89"/>
  <c r="U2" i="89"/>
  <c r="S1" i="89"/>
  <c r="K2" i="89"/>
  <c r="K54" i="8"/>
  <c r="T7" i="89" s="1"/>
  <c r="U7" i="89" s="1"/>
  <c r="K39" i="8"/>
  <c r="K275" i="8"/>
  <c r="AN34" i="89"/>
  <c r="AS34" i="89" s="1"/>
  <c r="J271" i="8"/>
  <c r="K265" i="8"/>
  <c r="K55" i="8"/>
  <c r="T8" i="89" s="1"/>
  <c r="U8" i="89" s="1"/>
  <c r="X8" i="89" s="1"/>
  <c r="AC8" i="89" s="1"/>
  <c r="AG8" i="89" s="1"/>
  <c r="K150" i="8"/>
  <c r="D157" i="88" s="1"/>
  <c r="D158" i="88" s="1"/>
  <c r="K287" i="8"/>
  <c r="V167" i="89" s="1"/>
  <c r="X167" i="89" s="1"/>
  <c r="AG167" i="89" s="1"/>
  <c r="K378" i="8"/>
  <c r="K220" i="8"/>
  <c r="G121" i="8"/>
  <c r="G187" i="8"/>
  <c r="C117" i="136" s="1"/>
  <c r="C119" i="136" s="1"/>
  <c r="I141" i="8"/>
  <c r="K78" i="8"/>
  <c r="N9" i="137" s="1"/>
  <c r="H289" i="8"/>
  <c r="H133" i="8"/>
  <c r="H148" i="8"/>
  <c r="K158" i="8"/>
  <c r="K164" i="8"/>
  <c r="K80" i="136" s="1"/>
  <c r="K384" i="8"/>
  <c r="H15" i="8"/>
  <c r="K178" i="8"/>
  <c r="D94" i="88" s="1"/>
  <c r="D95" i="88" s="1"/>
  <c r="J5" i="8"/>
  <c r="K397" i="8"/>
  <c r="P76" i="137" s="1"/>
  <c r="R76" i="137" s="1"/>
  <c r="J15" i="8"/>
  <c r="H380" i="8"/>
  <c r="J263" i="8"/>
  <c r="H5" i="8"/>
  <c r="K163" i="8"/>
  <c r="K121" i="8"/>
  <c r="I371" i="8"/>
  <c r="K21" i="8"/>
  <c r="P18" i="89" s="1"/>
  <c r="S18" i="89" s="1"/>
  <c r="K117" i="8"/>
  <c r="K144" i="8"/>
  <c r="K58" i="136" s="1"/>
  <c r="K60" i="136" s="1"/>
  <c r="J371" i="8"/>
  <c r="K8" i="8"/>
  <c r="P6" i="89" s="1"/>
  <c r="S6" i="89" s="1"/>
  <c r="I162" i="8"/>
  <c r="K74" i="8"/>
  <c r="D39" i="136" s="1"/>
  <c r="D40" i="136" s="1"/>
  <c r="N6" i="137" s="1"/>
  <c r="K11" i="8"/>
  <c r="P9" i="89" s="1"/>
  <c r="S9" i="89" s="1"/>
  <c r="X9" i="89" s="1"/>
  <c r="AC9" i="89" s="1"/>
  <c r="AG9" i="89" s="1"/>
  <c r="E141" i="8"/>
  <c r="G110" i="8"/>
  <c r="G21" i="8"/>
  <c r="F18" i="89" s="1"/>
  <c r="I18" i="89" s="1"/>
  <c r="Z18" i="89" s="1"/>
  <c r="AD18" i="89" s="1"/>
  <c r="G145" i="8"/>
  <c r="J62" i="136" s="1"/>
  <c r="J65" i="136" s="1"/>
  <c r="G345" i="8"/>
  <c r="G88" i="137" s="1"/>
  <c r="Q88" i="137" s="1"/>
  <c r="G8" i="8"/>
  <c r="F6" i="89" s="1"/>
  <c r="I6" i="89" s="1"/>
  <c r="Z6" i="89" s="1"/>
  <c r="AD6" i="89" s="1"/>
  <c r="E156" i="8"/>
  <c r="G74" i="8"/>
  <c r="G397" i="8"/>
  <c r="G76" i="137" s="1"/>
  <c r="Q76" i="137" s="1"/>
  <c r="G158" i="8"/>
  <c r="E411" i="8"/>
  <c r="G393" i="8"/>
  <c r="G322" i="8"/>
  <c r="G79" i="137" s="1"/>
  <c r="Q79" i="137" s="1"/>
  <c r="G412" i="8"/>
  <c r="G411" i="8" s="1"/>
  <c r="D116" i="8"/>
  <c r="D70" i="8"/>
  <c r="F263" i="8"/>
  <c r="G384" i="8"/>
  <c r="D98" i="8"/>
  <c r="G220" i="8"/>
  <c r="D5" i="8"/>
  <c r="E15" i="8"/>
  <c r="AP1192" i="75"/>
  <c r="AP1203" i="75"/>
  <c r="G159" i="8"/>
  <c r="J3" i="136" s="1"/>
  <c r="J5" i="136" s="1"/>
  <c r="I70" i="8"/>
  <c r="K191" i="8"/>
  <c r="L38" i="88" s="1"/>
  <c r="L40" i="88" s="1"/>
  <c r="Q66" i="89" s="1"/>
  <c r="S66" i="89" s="1"/>
  <c r="X66" i="89" s="1"/>
  <c r="AC66" i="89" s="1"/>
  <c r="AG66" i="89" s="1"/>
  <c r="D148" i="8"/>
  <c r="G153" i="8"/>
  <c r="C171" i="88" s="1"/>
  <c r="C172" i="88" s="1"/>
  <c r="K342" i="8"/>
  <c r="K345" i="8"/>
  <c r="P88" i="137" s="1"/>
  <c r="R88" i="137" s="1"/>
  <c r="G48" i="8"/>
  <c r="C21" i="88" s="1"/>
  <c r="C22" i="88" s="1"/>
  <c r="G129" i="8"/>
  <c r="C64" i="88" s="1"/>
  <c r="C65" i="88" s="1"/>
  <c r="G99" i="8"/>
  <c r="L37" i="89" s="1"/>
  <c r="M37" i="89" s="1"/>
  <c r="AA37" i="89" s="1"/>
  <c r="AE37" i="89" s="1"/>
  <c r="N53" i="89"/>
  <c r="D156" i="8"/>
  <c r="G216" i="8"/>
  <c r="K16" i="8"/>
  <c r="P15" i="89" s="1"/>
  <c r="S15" i="89" s="1"/>
  <c r="E148" i="8"/>
  <c r="K167" i="8"/>
  <c r="I41" i="8"/>
  <c r="J81" i="8"/>
  <c r="K283" i="8"/>
  <c r="X120" i="89"/>
  <c r="X2" i="89"/>
  <c r="AS2" i="89"/>
  <c r="K324" i="8"/>
  <c r="P83" i="137" s="1"/>
  <c r="R83" i="137" s="1"/>
  <c r="K218" i="8"/>
  <c r="K400" i="8"/>
  <c r="K383" i="8"/>
  <c r="H403" i="8"/>
  <c r="K376" i="8"/>
  <c r="I271" i="8"/>
  <c r="I5" i="8"/>
  <c r="K122" i="8"/>
  <c r="V38" i="89"/>
  <c r="W38" i="89" s="1"/>
  <c r="K65" i="8"/>
  <c r="K142" i="8"/>
  <c r="K50" i="136" s="1"/>
  <c r="K52" i="136" s="1"/>
  <c r="J25" i="8"/>
  <c r="K76" i="8"/>
  <c r="D52" i="136" s="1"/>
  <c r="D53" i="136" s="1"/>
  <c r="N11" i="137" s="1"/>
  <c r="N10" i="137" s="1"/>
  <c r="I411" i="8"/>
  <c r="J225" i="8"/>
  <c r="K189" i="8"/>
  <c r="K215" i="8"/>
  <c r="K250" i="8"/>
  <c r="K129" i="136" s="1"/>
  <c r="K131" i="136" s="1"/>
  <c r="K282" i="8"/>
  <c r="K293" i="8"/>
  <c r="H60" i="8"/>
  <c r="I185" i="8"/>
  <c r="K84" i="8"/>
  <c r="H116" i="8"/>
  <c r="AN142" i="89"/>
  <c r="AS142" i="89" s="1"/>
  <c r="E124" i="88"/>
  <c r="E126" i="88" s="1"/>
  <c r="AL134" i="89" s="1"/>
  <c r="M112" i="88"/>
  <c r="J315" i="8"/>
  <c r="I50" i="8"/>
  <c r="K13" i="8"/>
  <c r="P10" i="89" s="1"/>
  <c r="S10" i="89" s="1"/>
  <c r="X10" i="89" s="1"/>
  <c r="AC10" i="89" s="1"/>
  <c r="AG10" i="89" s="1"/>
  <c r="K145" i="8"/>
  <c r="K62" i="136" s="1"/>
  <c r="K65" i="136" s="1"/>
  <c r="K208" i="8"/>
  <c r="K231" i="8"/>
  <c r="K168" i="8"/>
  <c r="J403" i="8"/>
  <c r="K301" i="8"/>
  <c r="H339" i="8"/>
  <c r="E116" i="88"/>
  <c r="E118" i="88" s="1"/>
  <c r="AL129" i="89" s="1"/>
  <c r="F403" i="8"/>
  <c r="G267" i="8"/>
  <c r="C86" i="88"/>
  <c r="C90" i="88" s="1"/>
  <c r="G191" i="8"/>
  <c r="K38" i="88" s="1"/>
  <c r="K40" i="88" s="1"/>
  <c r="G341" i="8"/>
  <c r="F364" i="8"/>
  <c r="G219" i="8"/>
  <c r="L156" i="89"/>
  <c r="N156" i="89" s="1"/>
  <c r="AF156" i="89" s="1"/>
  <c r="E371" i="8"/>
  <c r="G179" i="8"/>
  <c r="E5" i="8"/>
  <c r="E113" i="8"/>
  <c r="G273" i="8"/>
  <c r="D278" i="8"/>
  <c r="D315" i="8"/>
  <c r="G377" i="8"/>
  <c r="G186" i="8"/>
  <c r="F388" i="8"/>
  <c r="E271" i="8"/>
  <c r="E350" i="8"/>
  <c r="G134" i="8"/>
  <c r="F75" i="89" s="1"/>
  <c r="F295" i="8"/>
  <c r="F207" i="8"/>
  <c r="G157" i="8"/>
  <c r="G142" i="8"/>
  <c r="J50" i="136" s="1"/>
  <c r="J52" i="136" s="1"/>
  <c r="G210" i="8"/>
  <c r="C94" i="136" s="1"/>
  <c r="G285" i="8"/>
  <c r="G297" i="8"/>
  <c r="G65" i="137" s="1"/>
  <c r="Q65" i="137" s="1"/>
  <c r="G163" i="8"/>
  <c r="E306" i="8"/>
  <c r="G208" i="8"/>
  <c r="AP1198" i="75"/>
  <c r="G227" i="8"/>
  <c r="G313" i="8"/>
  <c r="D141" i="8"/>
  <c r="F15" i="8"/>
  <c r="E98" i="8"/>
  <c r="AP1201" i="75"/>
  <c r="G53" i="8"/>
  <c r="J6" i="89" s="1"/>
  <c r="K6" i="89" s="1"/>
  <c r="AP1209" i="75"/>
  <c r="F41" i="8"/>
  <c r="F177" i="8"/>
  <c r="J331" i="8"/>
  <c r="I295" i="8"/>
  <c r="H124" i="8"/>
  <c r="H295" i="8"/>
  <c r="J41" i="8"/>
  <c r="K210" i="8"/>
  <c r="D94" i="136" s="1"/>
  <c r="J214" i="8"/>
  <c r="I225" i="8"/>
  <c r="J50" i="8"/>
  <c r="I263" i="8"/>
  <c r="V195" i="89"/>
  <c r="X195" i="89" s="1"/>
  <c r="AG195" i="89" s="1"/>
  <c r="H156" i="8"/>
  <c r="K62" i="8"/>
  <c r="K159" i="8"/>
  <c r="K3" i="136" s="1"/>
  <c r="K5" i="136" s="1"/>
  <c r="I388" i="8"/>
  <c r="J289" i="8"/>
  <c r="I60" i="8"/>
  <c r="H113" i="8"/>
  <c r="K27" i="8"/>
  <c r="K172" i="8"/>
  <c r="K247" i="8"/>
  <c r="K121" i="136" s="1"/>
  <c r="K123" i="136" s="1"/>
  <c r="K285" i="8"/>
  <c r="K94" i="8"/>
  <c r="K183" i="8"/>
  <c r="K341" i="8"/>
  <c r="K393" i="8"/>
  <c r="K307" i="8"/>
  <c r="P64" i="137" s="1"/>
  <c r="R64" i="137" s="1"/>
  <c r="E107" i="88"/>
  <c r="E109" i="88" s="1"/>
  <c r="AL75" i="89" s="1"/>
  <c r="E110" i="88"/>
  <c r="AL141" i="89" s="1"/>
  <c r="K266" i="8"/>
  <c r="K392" i="8"/>
  <c r="P75" i="137" s="1"/>
  <c r="R75" i="137" s="1"/>
  <c r="I148" i="8"/>
  <c r="M124" i="88"/>
  <c r="K45" i="8"/>
  <c r="K310" i="8"/>
  <c r="K89" i="8"/>
  <c r="P39" i="89" s="1"/>
  <c r="S39" i="89" s="1"/>
  <c r="X39" i="89" s="1"/>
  <c r="AC39" i="89" s="1"/>
  <c r="AG39" i="89" s="1"/>
  <c r="K90" i="8"/>
  <c r="P40" i="89" s="1"/>
  <c r="S40" i="89" s="1"/>
  <c r="X40" i="89" s="1"/>
  <c r="AC40" i="89" s="1"/>
  <c r="AG40" i="89" s="1"/>
  <c r="I92" i="8"/>
  <c r="K61" i="8"/>
  <c r="H70" i="8"/>
  <c r="H141" i="8"/>
  <c r="H86" i="8"/>
  <c r="K128" i="8"/>
  <c r="D109" i="136" s="1"/>
  <c r="D111" i="136" s="1"/>
  <c r="J207" i="8"/>
  <c r="J246" i="8"/>
  <c r="I124" i="8"/>
  <c r="I107" i="8" s="1"/>
  <c r="G4" i="20" s="1"/>
  <c r="K193" i="8"/>
  <c r="K27" i="136" s="1"/>
  <c r="K29" i="136" s="1"/>
  <c r="K129" i="8"/>
  <c r="D64" i="88" s="1"/>
  <c r="D65" i="88" s="1"/>
  <c r="K166" i="8"/>
  <c r="K20" i="8"/>
  <c r="K405" i="8"/>
  <c r="M135" i="88"/>
  <c r="K43" i="8"/>
  <c r="D4" i="88" s="1"/>
  <c r="D5" i="88" s="1"/>
  <c r="E4" i="88"/>
  <c r="E5" i="88" s="1"/>
  <c r="K219" i="8"/>
  <c r="AN97" i="89"/>
  <c r="AS97" i="89" s="1"/>
  <c r="I177" i="8"/>
  <c r="K221" i="8"/>
  <c r="L145" i="88" s="1"/>
  <c r="L146" i="88" s="1"/>
  <c r="M145" i="88"/>
  <c r="M146" i="88" s="1"/>
  <c r="AL90" i="89" s="1"/>
  <c r="P139" i="88"/>
  <c r="M140" i="88" s="1"/>
  <c r="K149" i="8"/>
  <c r="D113" i="136" s="1"/>
  <c r="D115" i="136" s="1"/>
  <c r="H170" i="8"/>
  <c r="J306" i="8"/>
  <c r="K186" i="8"/>
  <c r="K37" i="8"/>
  <c r="P12" i="89" s="1"/>
  <c r="S12" i="89" s="1"/>
  <c r="X12" i="89" s="1"/>
  <c r="AC12" i="89" s="1"/>
  <c r="AG12" i="89" s="1"/>
  <c r="K329" i="8"/>
  <c r="K327" i="8" s="1"/>
  <c r="J60" i="8"/>
  <c r="K385" i="8"/>
  <c r="M108" i="88"/>
  <c r="V161" i="89"/>
  <c r="X161" i="89" s="1"/>
  <c r="AG161" i="89" s="1"/>
  <c r="H108" i="8"/>
  <c r="K127" i="8"/>
  <c r="D60" i="88" s="1"/>
  <c r="D61" i="88" s="1"/>
  <c r="E60" i="88"/>
  <c r="H185" i="8"/>
  <c r="M34" i="88"/>
  <c r="M36" i="88" s="1"/>
  <c r="K229" i="8"/>
  <c r="K180" i="8"/>
  <c r="I380" i="8"/>
  <c r="I315" i="8"/>
  <c r="M120" i="88"/>
  <c r="H196" i="8"/>
  <c r="M55" i="88"/>
  <c r="M57" i="88" s="1"/>
  <c r="P114" i="88"/>
  <c r="M115" i="88" s="1"/>
  <c r="I339" i="8"/>
  <c r="K323" i="8"/>
  <c r="V201" i="89" s="1"/>
  <c r="X201" i="89" s="1"/>
  <c r="AG201" i="89" s="1"/>
  <c r="AN12" i="89"/>
  <c r="AS12" i="89" s="1"/>
  <c r="M128" i="88"/>
  <c r="E278" i="8"/>
  <c r="G408" i="8"/>
  <c r="G403" i="8" s="1"/>
  <c r="G172" i="8"/>
  <c r="F306" i="8"/>
  <c r="G146" i="8"/>
  <c r="G90" i="8"/>
  <c r="F40" i="89" s="1"/>
  <c r="I40" i="89" s="1"/>
  <c r="Z40" i="89" s="1"/>
  <c r="AD40" i="89" s="1"/>
  <c r="M1195" i="75"/>
  <c r="AB1195" i="75"/>
  <c r="E403" i="8"/>
  <c r="F380" i="8"/>
  <c r="F50" i="8"/>
  <c r="F170" i="8"/>
  <c r="G26" i="8"/>
  <c r="F14" i="89" s="1"/>
  <c r="I14" i="89" s="1"/>
  <c r="Z14" i="89" s="1"/>
  <c r="AD14" i="89" s="1"/>
  <c r="F141" i="8"/>
  <c r="F124" i="8"/>
  <c r="D41" i="8"/>
  <c r="G183" i="8"/>
  <c r="K51" i="88"/>
  <c r="K53" i="88" s="1"/>
  <c r="G230" i="8"/>
  <c r="F162" i="8"/>
  <c r="F271" i="8"/>
  <c r="G62" i="8"/>
  <c r="G68" i="8"/>
  <c r="J19" i="89" s="1"/>
  <c r="K19" i="89" s="1"/>
  <c r="AA19" i="89" s="1"/>
  <c r="AE19" i="89" s="1"/>
  <c r="G310" i="8"/>
  <c r="G45" i="8"/>
  <c r="G73" i="8"/>
  <c r="E4" i="137" s="1"/>
  <c r="G168" i="8"/>
  <c r="J96" i="136" s="1"/>
  <c r="G353" i="8"/>
  <c r="AF1069" i="75" s="1"/>
  <c r="E225" i="8"/>
  <c r="G247" i="8"/>
  <c r="J121" i="136" s="1"/>
  <c r="J123" i="136" s="1"/>
  <c r="E295" i="8"/>
  <c r="F5" i="8"/>
  <c r="D177" i="8"/>
  <c r="E41" i="8"/>
  <c r="F70" i="8"/>
  <c r="G253" i="8"/>
  <c r="G127" i="8"/>
  <c r="C60" i="88" s="1"/>
  <c r="C61" i="88" s="1"/>
  <c r="G131" i="8"/>
  <c r="D225" i="8"/>
  <c r="G229" i="8"/>
  <c r="G87" i="8"/>
  <c r="F38" i="89" s="1"/>
  <c r="I38" i="89" s="1"/>
  <c r="Z38" i="89" s="1"/>
  <c r="AD38" i="89" s="1"/>
  <c r="G173" i="8"/>
  <c r="J7" i="136" s="1"/>
  <c r="J9" i="136" s="1"/>
  <c r="F92" i="8"/>
  <c r="F80" i="8" s="1"/>
  <c r="H3" i="1" s="1"/>
  <c r="G55" i="8"/>
  <c r="J8" i="89" s="1"/>
  <c r="K8" i="89" s="1"/>
  <c r="AA8" i="89" s="1"/>
  <c r="AE8" i="89" s="1"/>
  <c r="F60" i="8"/>
  <c r="E185" i="8"/>
  <c r="F371" i="8"/>
  <c r="E81" i="8"/>
  <c r="D124" i="8"/>
  <c r="K110" i="88"/>
  <c r="N110" i="88" s="1"/>
  <c r="K111" i="88" s="1"/>
  <c r="G320" i="8"/>
  <c r="G20" i="8"/>
  <c r="L200" i="89"/>
  <c r="N200" i="89" s="1"/>
  <c r="G37" i="8"/>
  <c r="F12" i="89" s="1"/>
  <c r="I12" i="89" s="1"/>
  <c r="Z12" i="89" s="1"/>
  <c r="AD12" i="89" s="1"/>
  <c r="G222" i="8"/>
  <c r="G329" i="8"/>
  <c r="G327" i="8" s="1"/>
  <c r="E124" i="8"/>
  <c r="G280" i="8"/>
  <c r="D339" i="8"/>
  <c r="G94" i="8"/>
  <c r="G396" i="8"/>
  <c r="F225" i="8"/>
  <c r="N77" i="89"/>
  <c r="AB77" i="89" s="1"/>
  <c r="AF77" i="89" s="1"/>
  <c r="G24" i="89"/>
  <c r="I24" i="89" s="1"/>
  <c r="Z24" i="89" s="1"/>
  <c r="AD24" i="89" s="1"/>
  <c r="N47" i="89"/>
  <c r="N105" i="89"/>
  <c r="AB105" i="89" s="1"/>
  <c r="AF105" i="89" s="1"/>
  <c r="X44" i="89"/>
  <c r="AC44" i="89" s="1"/>
  <c r="AG44" i="89" s="1"/>
  <c r="M44" i="89"/>
  <c r="N28" i="89"/>
  <c r="AB28" i="89" s="1"/>
  <c r="AF28" i="89" s="1"/>
  <c r="N48" i="89"/>
  <c r="N120" i="89"/>
  <c r="X105" i="89"/>
  <c r="AC105" i="89" s="1"/>
  <c r="AG105" i="89" s="1"/>
  <c r="N62" i="89"/>
  <c r="N50" i="89"/>
  <c r="AB50" i="89" s="1"/>
  <c r="AF50" i="89" s="1"/>
  <c r="N26" i="89"/>
  <c r="AB26" i="89" s="1"/>
  <c r="AF26" i="89" s="1"/>
  <c r="N45" i="89"/>
  <c r="N44" i="89" s="1"/>
  <c r="AB44" i="89" s="1"/>
  <c r="AF44" i="89" s="1"/>
  <c r="D60" i="8"/>
  <c r="K318" i="8"/>
  <c r="P81" i="137" s="1"/>
  <c r="R81" i="137" s="1"/>
  <c r="H315" i="8"/>
  <c r="G116" i="8"/>
  <c r="J388" i="8"/>
  <c r="E207" i="8"/>
  <c r="F20" i="89"/>
  <c r="I20" i="89" s="1"/>
  <c r="Z20" i="89" s="1"/>
  <c r="AD20" i="89" s="1"/>
  <c r="G46" i="8"/>
  <c r="C26" i="136" s="1"/>
  <c r="C27" i="136" s="1"/>
  <c r="G218" i="8"/>
  <c r="G312" i="8"/>
  <c r="D306" i="8"/>
  <c r="K273" i="8"/>
  <c r="G13" i="8"/>
  <c r="F10" i="89" s="1"/>
  <c r="I10" i="89" s="1"/>
  <c r="Z10" i="89" s="1"/>
  <c r="AD10" i="89" s="1"/>
  <c r="I81" i="8"/>
  <c r="K82" i="8"/>
  <c r="J86" i="8"/>
  <c r="G130" i="8"/>
  <c r="C68" i="88" s="1"/>
  <c r="C69" i="88" s="1"/>
  <c r="K77" i="8"/>
  <c r="L9" i="137" s="1"/>
  <c r="J70" i="8"/>
  <c r="K114" i="8"/>
  <c r="H41" i="8"/>
  <c r="K42" i="8"/>
  <c r="P24" i="89" s="1"/>
  <c r="G65" i="8"/>
  <c r="K377" i="8"/>
  <c r="G17" i="8"/>
  <c r="G84" i="8"/>
  <c r="G189" i="8"/>
  <c r="J19" i="136" s="1"/>
  <c r="J21" i="136" s="1"/>
  <c r="F185" i="8"/>
  <c r="G215" i="8"/>
  <c r="G336" i="8"/>
  <c r="G331" i="8" s="1"/>
  <c r="E331" i="8"/>
  <c r="J177" i="8"/>
  <c r="K78" i="88"/>
  <c r="K82" i="88" s="1"/>
  <c r="P72" i="89"/>
  <c r="S72" i="89" s="1"/>
  <c r="X72" i="89" s="1"/>
  <c r="AC72" i="89" s="1"/>
  <c r="AG72" i="89" s="1"/>
  <c r="K47" i="88"/>
  <c r="K49" i="88" s="1"/>
  <c r="K53" i="8"/>
  <c r="T6" i="89" s="1"/>
  <c r="U6" i="89" s="1"/>
  <c r="G72" i="8"/>
  <c r="C34" i="136" s="1"/>
  <c r="C36" i="136" s="1"/>
  <c r="E7" i="137" s="1"/>
  <c r="E70" i="8"/>
  <c r="I403" i="8"/>
  <c r="K408" i="8"/>
  <c r="F420" i="8"/>
  <c r="G421" i="8"/>
  <c r="G420" i="8" s="1"/>
  <c r="E246" i="8"/>
  <c r="I246" i="8"/>
  <c r="U1194" i="75"/>
  <c r="D371" i="8"/>
  <c r="G376" i="8"/>
  <c r="G266" i="8"/>
  <c r="E263" i="8"/>
  <c r="E339" i="8"/>
  <c r="K396" i="8"/>
  <c r="K17" i="8"/>
  <c r="I15" i="8"/>
  <c r="D25" i="8"/>
  <c r="G27" i="8"/>
  <c r="F19" i="89" s="1"/>
  <c r="I19" i="89" s="1"/>
  <c r="Z19" i="89" s="1"/>
  <c r="AD19" i="89" s="1"/>
  <c r="G122" i="8"/>
  <c r="F120" i="8"/>
  <c r="F148" i="8"/>
  <c r="G149" i="8"/>
  <c r="C113" i="136" s="1"/>
  <c r="C115" i="136" s="1"/>
  <c r="J185" i="8"/>
  <c r="J364" i="8"/>
  <c r="K366" i="8"/>
  <c r="K68" i="8"/>
  <c r="T19" i="89" s="1"/>
  <c r="U19" i="89" s="1"/>
  <c r="K334" i="8"/>
  <c r="K331" i="8" s="1"/>
  <c r="I331" i="8"/>
  <c r="E388" i="8"/>
  <c r="J295" i="8"/>
  <c r="I207" i="8"/>
  <c r="D214" i="8"/>
  <c r="I214" i="8"/>
  <c r="F246" i="8"/>
  <c r="J162" i="8"/>
  <c r="E162" i="8"/>
  <c r="J399" i="8"/>
  <c r="G231" i="8"/>
  <c r="G11" i="8"/>
  <c r="F9" i="89" s="1"/>
  <c r="I9" i="89" s="1"/>
  <c r="Z9" i="89" s="1"/>
  <c r="AD9" i="89" s="1"/>
  <c r="H388" i="8"/>
  <c r="P90" i="89"/>
  <c r="V178" i="89"/>
  <c r="X178" i="89" s="1"/>
  <c r="AG178" i="89" s="1"/>
  <c r="D112" i="88"/>
  <c r="G112" i="88" s="1"/>
  <c r="D113" i="88" s="1"/>
  <c r="D115" i="88" s="1"/>
  <c r="Q60" i="89" s="1"/>
  <c r="S60" i="89" s="1"/>
  <c r="X60" i="89" s="1"/>
  <c r="AC60" i="89" s="1"/>
  <c r="AG60" i="89" s="1"/>
  <c r="V151" i="89"/>
  <c r="P33" i="89"/>
  <c r="S33" i="89" s="1"/>
  <c r="X33" i="89" s="1"/>
  <c r="AC33" i="89" s="1"/>
  <c r="AG33" i="89" s="1"/>
  <c r="K110" i="8"/>
  <c r="H371" i="8"/>
  <c r="F141" i="89"/>
  <c r="L167" i="89"/>
  <c r="N167" i="89" s="1"/>
  <c r="AF167" i="89" s="1"/>
  <c r="C211" i="88"/>
  <c r="C212" i="88" s="1"/>
  <c r="L178" i="89"/>
  <c r="N178" i="89" s="1"/>
  <c r="AF178" i="89" s="1"/>
  <c r="C216" i="88"/>
  <c r="C217" i="88" s="1"/>
  <c r="AP1186" i="75"/>
  <c r="L38" i="89"/>
  <c r="M38" i="89" s="1"/>
  <c r="AA38" i="89" s="1"/>
  <c r="AE38" i="89" s="1"/>
  <c r="G54" i="8"/>
  <c r="J7" i="89" s="1"/>
  <c r="K7" i="89" s="1"/>
  <c r="L196" i="89"/>
  <c r="N196" i="89" s="1"/>
  <c r="AF196" i="89" s="1"/>
  <c r="L159" i="89"/>
  <c r="N159" i="89" s="1"/>
  <c r="AF159" i="89" s="1"/>
  <c r="D185" i="8"/>
  <c r="G136" i="8"/>
  <c r="E24" i="137" s="1"/>
  <c r="E21" i="137" s="1"/>
  <c r="I61" i="89"/>
  <c r="Z61" i="89" s="1"/>
  <c r="AD61" i="89" s="1"/>
  <c r="L194" i="89"/>
  <c r="N194" i="89" s="1"/>
  <c r="AF194" i="89" s="1"/>
  <c r="M69" i="89"/>
  <c r="AA69" i="89" s="1"/>
  <c r="AE69" i="89" s="1"/>
  <c r="M39" i="89"/>
  <c r="AA39" i="89" s="1"/>
  <c r="AE39" i="89" s="1"/>
  <c r="K216" i="88"/>
  <c r="K217" i="88" s="1"/>
  <c r="K136" i="8"/>
  <c r="N24" i="137" s="1"/>
  <c r="N21" i="137" s="1"/>
  <c r="D17" i="88"/>
  <c r="D18" i="88" s="1"/>
  <c r="L139" i="88"/>
  <c r="O139" i="88" s="1"/>
  <c r="H263" i="8"/>
  <c r="L135" i="88"/>
  <c r="L131" i="88"/>
  <c r="D216" i="88"/>
  <c r="V153" i="89"/>
  <c r="V159" i="89"/>
  <c r="X159" i="89" s="1"/>
  <c r="P38" i="89"/>
  <c r="S38" i="89" s="1"/>
  <c r="L34" i="88"/>
  <c r="L36" i="88" s="1"/>
  <c r="L153" i="88"/>
  <c r="L155" i="88" s="1"/>
  <c r="K411" i="8"/>
  <c r="L197" i="88"/>
  <c r="L202" i="88" s="1"/>
  <c r="L189" i="88"/>
  <c r="L193" i="88" s="1"/>
  <c r="P20" i="89"/>
  <c r="S20" i="89" s="1"/>
  <c r="K391" i="8"/>
  <c r="P74" i="137" s="1"/>
  <c r="R74" i="137" s="1"/>
  <c r="V206" i="89"/>
  <c r="X206" i="89" s="1"/>
  <c r="AG206" i="89" s="1"/>
  <c r="D25" i="88"/>
  <c r="D27" i="88" s="1"/>
  <c r="P238" i="75" s="1"/>
  <c r="P233" i="75" s="1"/>
  <c r="V156" i="89"/>
  <c r="X156" i="89" s="1"/>
  <c r="AG156" i="89" s="1"/>
  <c r="L216" i="88"/>
  <c r="L217" i="88" s="1"/>
  <c r="J107" i="8"/>
  <c r="H4" i="20" s="1"/>
  <c r="V173" i="89"/>
  <c r="X173" i="89" s="1"/>
  <c r="V196" i="89"/>
  <c r="X196" i="89" s="1"/>
  <c r="AG196" i="89" s="1"/>
  <c r="K361" i="8"/>
  <c r="K357" i="8" s="1"/>
  <c r="P54" i="137" s="1"/>
  <c r="R54" i="137" s="1"/>
  <c r="J35" i="8"/>
  <c r="V172" i="89"/>
  <c r="X172" i="89" s="1"/>
  <c r="D32" i="88"/>
  <c r="D35" i="88" s="1"/>
  <c r="R355" i="75" s="1"/>
  <c r="R348" i="75" s="1"/>
  <c r="K179" i="88"/>
  <c r="K184" i="88" s="1"/>
  <c r="K122" i="88"/>
  <c r="N122" i="88" s="1"/>
  <c r="L202" i="89"/>
  <c r="N202" i="89" s="1"/>
  <c r="AF202" i="89" s="1"/>
  <c r="K135" i="88"/>
  <c r="K136" i="88" s="1"/>
  <c r="L151" i="89"/>
  <c r="L206" i="89"/>
  <c r="N206" i="89" s="1"/>
  <c r="AF206" i="89" s="1"/>
  <c r="K43" i="88"/>
  <c r="K45" i="88" s="1"/>
  <c r="C189" i="88"/>
  <c r="C191" i="88" s="1"/>
  <c r="D113" i="8"/>
  <c r="C40" i="88"/>
  <c r="C42" i="88" s="1"/>
  <c r="AO301" i="75" s="1"/>
  <c r="AO294" i="75" s="1"/>
  <c r="AO305" i="75" s="1"/>
  <c r="G16" i="8"/>
  <c r="D15" i="8"/>
  <c r="G114" i="8"/>
  <c r="F71" i="89"/>
  <c r="G284" i="8"/>
  <c r="K157" i="88"/>
  <c r="K159" i="88" s="1"/>
  <c r="F22" i="89"/>
  <c r="F33" i="89"/>
  <c r="K161" i="88"/>
  <c r="K163" i="88" s="1"/>
  <c r="G243" i="8"/>
  <c r="F34" i="89"/>
  <c r="K189" i="88"/>
  <c r="K193" i="88" s="1"/>
  <c r="C112" i="88"/>
  <c r="K131" i="88"/>
  <c r="K133" i="88" s="1"/>
  <c r="F29" i="8"/>
  <c r="G238" i="8"/>
  <c r="G391" i="8"/>
  <c r="G74" i="137" s="1"/>
  <c r="Q74" i="137" s="1"/>
  <c r="D388" i="8"/>
  <c r="G274" i="8"/>
  <c r="D271" i="8"/>
  <c r="L157" i="88"/>
  <c r="L159" i="88" s="1"/>
  <c r="E35" i="8"/>
  <c r="AP1255" i="75"/>
  <c r="K284" i="8"/>
  <c r="M1189" i="75"/>
  <c r="G223" i="8"/>
  <c r="K254" i="8"/>
  <c r="K146" i="136" s="1"/>
  <c r="K150" i="136" s="1"/>
  <c r="H246" i="8"/>
  <c r="K22" i="88"/>
  <c r="K24" i="88" s="1"/>
  <c r="I29" i="8"/>
  <c r="K369" i="8"/>
  <c r="H364" i="8"/>
  <c r="D181" i="88"/>
  <c r="D183" i="88" s="1"/>
  <c r="F35" i="8"/>
  <c r="D35" i="8"/>
  <c r="G38" i="8"/>
  <c r="C9" i="136" s="1"/>
  <c r="C10" i="136" s="1"/>
  <c r="J278" i="8"/>
  <c r="AB1189" i="75"/>
  <c r="E214" i="8"/>
  <c r="G254" i="8"/>
  <c r="J146" i="136" s="1"/>
  <c r="J150" i="136" s="1"/>
  <c r="D246" i="8"/>
  <c r="F137" i="89"/>
  <c r="J29" i="8"/>
  <c r="J380" i="8"/>
  <c r="K382" i="8"/>
  <c r="G361" i="8"/>
  <c r="G357" i="8" s="1"/>
  <c r="G54" i="137" s="1"/>
  <c r="Q54" i="137" s="1"/>
  <c r="D357" i="8"/>
  <c r="G291" i="8"/>
  <c r="G289" i="8" s="1"/>
  <c r="G63" i="137" s="1"/>
  <c r="Q63" i="137" s="1"/>
  <c r="I35" i="8"/>
  <c r="D50" i="8"/>
  <c r="G52" i="8"/>
  <c r="G93" i="8"/>
  <c r="D92" i="8"/>
  <c r="K104" i="8"/>
  <c r="V41" i="89" s="1"/>
  <c r="W41" i="89" s="1"/>
  <c r="V194" i="89"/>
  <c r="X194" i="89" s="1"/>
  <c r="AG194" i="89" s="1"/>
  <c r="G209" i="8"/>
  <c r="D207" i="8"/>
  <c r="K209" i="8"/>
  <c r="H207" i="8"/>
  <c r="K223" i="8"/>
  <c r="H214" i="8"/>
  <c r="I278" i="8"/>
  <c r="D40" i="88"/>
  <c r="D42" i="88" s="1"/>
  <c r="AO355" i="75" s="1"/>
  <c r="AO348" i="75" s="1"/>
  <c r="E29" i="8"/>
  <c r="K201" i="8"/>
  <c r="K39" i="136" s="1"/>
  <c r="K41" i="136" s="1"/>
  <c r="G382" i="8"/>
  <c r="D380" i="8"/>
  <c r="K352" i="8"/>
  <c r="D12" i="88"/>
  <c r="D13" i="88" s="1"/>
  <c r="R442" i="75" s="1"/>
  <c r="D295" i="8"/>
  <c r="G302" i="8"/>
  <c r="V37" i="89"/>
  <c r="W37" i="89" s="1"/>
  <c r="P71" i="89"/>
  <c r="S71" i="89" s="1"/>
  <c r="X71" i="89" s="1"/>
  <c r="AC71" i="89" s="1"/>
  <c r="AG71" i="89" s="1"/>
  <c r="G165" i="8"/>
  <c r="J84" i="136" s="1"/>
  <c r="D162" i="8"/>
  <c r="K401" i="8"/>
  <c r="H399" i="8"/>
  <c r="K274" i="8"/>
  <c r="H271" i="8"/>
  <c r="D350" i="8"/>
  <c r="G352" i="8"/>
  <c r="AF1068" i="75" s="1"/>
  <c r="L14" i="88"/>
  <c r="L16" i="88" s="1"/>
  <c r="C120" i="88"/>
  <c r="K281" i="8"/>
  <c r="H278" i="8"/>
  <c r="T18" i="89"/>
  <c r="U18" i="89" s="1"/>
  <c r="G417" i="8"/>
  <c r="G416" i="8" s="1"/>
  <c r="F416" i="8"/>
  <c r="G369" i="8"/>
  <c r="G364" i="8" s="1"/>
  <c r="G55" i="137" s="1"/>
  <c r="Q55" i="137" s="1"/>
  <c r="D364" i="8"/>
  <c r="G386" i="8"/>
  <c r="D86" i="88"/>
  <c r="D90" i="88" s="1"/>
  <c r="I289" i="8"/>
  <c r="K291" i="8"/>
  <c r="H35" i="8"/>
  <c r="K38" i="8"/>
  <c r="D9" i="136" s="1"/>
  <c r="D10" i="136" s="1"/>
  <c r="K52" i="8"/>
  <c r="H50" i="8"/>
  <c r="K93" i="8"/>
  <c r="H92" i="8"/>
  <c r="AK41" i="89" s="1"/>
  <c r="G104" i="8"/>
  <c r="L41" i="89" s="1"/>
  <c r="K238" i="8"/>
  <c r="K417" i="8"/>
  <c r="K416" i="8" s="1"/>
  <c r="U1189" i="75"/>
  <c r="F214" i="8"/>
  <c r="F278" i="8"/>
  <c r="K302" i="8"/>
  <c r="D29" i="8"/>
  <c r="G31" i="8"/>
  <c r="H29" i="8"/>
  <c r="K31" i="8"/>
  <c r="H162" i="8"/>
  <c r="K165" i="8"/>
  <c r="K84" i="136" s="1"/>
  <c r="G201" i="8"/>
  <c r="J39" i="136" s="1"/>
  <c r="J41" i="136" s="1"/>
  <c r="D196" i="8"/>
  <c r="G401" i="8"/>
  <c r="G399" i="8" s="1"/>
  <c r="AP1251" i="75" l="1"/>
  <c r="K25" i="8"/>
  <c r="N40" i="137"/>
  <c r="P40" i="137" s="1"/>
  <c r="R40" i="137" s="1"/>
  <c r="H359" i="75"/>
  <c r="AS143" i="89"/>
  <c r="AS203" i="89"/>
  <c r="AS204" i="89" s="1"/>
  <c r="AS209" i="89" s="1"/>
  <c r="P53" i="137"/>
  <c r="R53" i="137" s="1"/>
  <c r="AO1068" i="75"/>
  <c r="AS17" i="89"/>
  <c r="G64" i="137"/>
  <c r="Q64" i="137" s="1"/>
  <c r="P116" i="89"/>
  <c r="S116" i="89" s="1"/>
  <c r="X116" i="89" s="1"/>
  <c r="AC116" i="89" s="1"/>
  <c r="AG116" i="89" s="1"/>
  <c r="D121" i="136"/>
  <c r="D123" i="136" s="1"/>
  <c r="L170" i="89"/>
  <c r="N170" i="89" s="1"/>
  <c r="AF170" i="89" s="1"/>
  <c r="AN75" i="89"/>
  <c r="AS75" i="89" s="1"/>
  <c r="P9" i="137"/>
  <c r="R9" i="137" s="1"/>
  <c r="W359" i="75"/>
  <c r="L8" i="137"/>
  <c r="AG359" i="75"/>
  <c r="X222" i="75"/>
  <c r="X243" i="75" s="1"/>
  <c r="G256" i="8"/>
  <c r="AS15" i="89"/>
  <c r="K139" i="88"/>
  <c r="N139" i="88" s="1"/>
  <c r="K140" i="88" s="1"/>
  <c r="G54" i="89" s="1"/>
  <c r="I54" i="89" s="1"/>
  <c r="Z54" i="89" s="1"/>
  <c r="AD54" i="89" s="1"/>
  <c r="P19" i="89"/>
  <c r="S19" i="89" s="1"/>
  <c r="X19" i="89" s="1"/>
  <c r="AC19" i="89" s="1"/>
  <c r="AG19" i="89" s="1"/>
  <c r="L230" i="75"/>
  <c r="L243" i="75" s="1"/>
  <c r="AB333" i="75"/>
  <c r="AB363" i="75" s="1"/>
  <c r="AS7" i="89"/>
  <c r="AS5" i="89" s="1"/>
  <c r="AO333" i="75"/>
  <c r="AO363" i="75" s="1"/>
  <c r="T230" i="75"/>
  <c r="T243" i="75" s="1"/>
  <c r="AP13" i="89"/>
  <c r="AS69" i="89"/>
  <c r="AS68" i="89" s="1"/>
  <c r="AN68" i="89"/>
  <c r="AL54" i="89"/>
  <c r="AN54" i="89" s="1"/>
  <c r="AL24" i="89"/>
  <c r="AN24" i="89" s="1"/>
  <c r="M100" i="136"/>
  <c r="K102" i="136" s="1"/>
  <c r="AG173" i="89"/>
  <c r="AL80" i="89"/>
  <c r="AN80" i="89" s="1"/>
  <c r="AT225" i="75"/>
  <c r="AT337" i="75"/>
  <c r="AG171" i="89"/>
  <c r="AL67" i="89"/>
  <c r="AN67" i="89" s="1"/>
  <c r="AS67" i="89" s="1"/>
  <c r="AL65" i="89"/>
  <c r="AN65" i="89" s="1"/>
  <c r="AS65" i="89" s="1"/>
  <c r="AP5" i="89"/>
  <c r="L190" i="89"/>
  <c r="N190" i="89" s="1"/>
  <c r="AN132" i="89"/>
  <c r="AS132" i="89" s="1"/>
  <c r="P241" i="75"/>
  <c r="K133" i="8"/>
  <c r="P86" i="137"/>
  <c r="R86" i="137" s="1"/>
  <c r="Q147" i="89"/>
  <c r="S147" i="89" s="1"/>
  <c r="X147" i="89" s="1"/>
  <c r="AC147" i="89" s="1"/>
  <c r="AG147" i="89" s="1"/>
  <c r="Q145" i="89"/>
  <c r="S145" i="89" s="1"/>
  <c r="X145" i="89" s="1"/>
  <c r="AC145" i="89" s="1"/>
  <c r="AG145" i="89" s="1"/>
  <c r="N32" i="137"/>
  <c r="P32" i="137" s="1"/>
  <c r="R32" i="137" s="1"/>
  <c r="L24" i="89"/>
  <c r="M24" i="89" s="1"/>
  <c r="AA24" i="89" s="1"/>
  <c r="AE24" i="89" s="1"/>
  <c r="P195" i="75"/>
  <c r="P203" i="75" s="1"/>
  <c r="AX409" i="75"/>
  <c r="E32" i="137"/>
  <c r="G32" i="137" s="1"/>
  <c r="Q32" i="137" s="1"/>
  <c r="F142" i="89"/>
  <c r="P67" i="137"/>
  <c r="R67" i="137" s="1"/>
  <c r="P57" i="137"/>
  <c r="R57" i="137" s="1"/>
  <c r="N5" i="137"/>
  <c r="N3" i="137" s="1"/>
  <c r="M84" i="136"/>
  <c r="K86" i="136" s="1"/>
  <c r="L118" i="88"/>
  <c r="O118" i="88" s="1"/>
  <c r="L119" i="88" s="1"/>
  <c r="K88" i="136"/>
  <c r="T15" i="89"/>
  <c r="U15" i="89" s="1"/>
  <c r="X15" i="89" s="1"/>
  <c r="AC15" i="89" s="1"/>
  <c r="AG15" i="89" s="1"/>
  <c r="M6" i="137"/>
  <c r="F94" i="136"/>
  <c r="D96" i="136" s="1"/>
  <c r="L30" i="88"/>
  <c r="L32" i="88" s="1"/>
  <c r="K19" i="136"/>
  <c r="K21" i="136" s="1"/>
  <c r="T17" i="89"/>
  <c r="U17" i="89" s="1"/>
  <c r="M8" i="137"/>
  <c r="L122" i="88"/>
  <c r="O122" i="88" s="1"/>
  <c r="L123" i="88" s="1"/>
  <c r="K92" i="136"/>
  <c r="AT442" i="75"/>
  <c r="AT461" i="75" s="1"/>
  <c r="D18" i="136"/>
  <c r="D19" i="136" s="1"/>
  <c r="L11" i="137" s="1"/>
  <c r="D120" i="88"/>
  <c r="G120" i="88" s="1"/>
  <c r="D90" i="136"/>
  <c r="L149" i="88"/>
  <c r="L150" i="88" s="1"/>
  <c r="N33" i="137"/>
  <c r="P33" i="137" s="1"/>
  <c r="R33" i="137" s="1"/>
  <c r="P87" i="89"/>
  <c r="S87" i="89" s="1"/>
  <c r="X87" i="89" s="1"/>
  <c r="AC87" i="89" s="1"/>
  <c r="AG87" i="89" s="1"/>
  <c r="N31" i="137"/>
  <c r="P31" i="137" s="1"/>
  <c r="R31" i="137" s="1"/>
  <c r="N34" i="137"/>
  <c r="P34" i="137" s="1"/>
  <c r="R34" i="137" s="1"/>
  <c r="N42" i="137"/>
  <c r="P42" i="137" s="1"/>
  <c r="R59" i="137"/>
  <c r="P16" i="89"/>
  <c r="S16" i="89" s="1"/>
  <c r="L7" i="137"/>
  <c r="K113" i="8"/>
  <c r="AG704" i="75" s="1"/>
  <c r="D76" i="136"/>
  <c r="L26" i="88"/>
  <c r="L28" i="88" s="1"/>
  <c r="K15" i="136"/>
  <c r="K17" i="136" s="1"/>
  <c r="P30" i="89"/>
  <c r="S30" i="89" s="1"/>
  <c r="X30" i="89" s="1"/>
  <c r="AC30" i="89" s="1"/>
  <c r="AG30" i="89" s="1"/>
  <c r="D22" i="136"/>
  <c r="D23" i="136" s="1"/>
  <c r="L12" i="137" s="1"/>
  <c r="P12" i="137" s="1"/>
  <c r="R12" i="137" s="1"/>
  <c r="AP1234" i="75"/>
  <c r="N29" i="137"/>
  <c r="P29" i="137" s="1"/>
  <c r="R29" i="137" s="1"/>
  <c r="T16" i="89"/>
  <c r="U16" i="89" s="1"/>
  <c r="M7" i="137"/>
  <c r="L126" i="88"/>
  <c r="O126" i="88" s="1"/>
  <c r="L127" i="88" s="1"/>
  <c r="K96" i="136"/>
  <c r="L59" i="88"/>
  <c r="L68" i="88" s="1"/>
  <c r="V57" i="89" s="1"/>
  <c r="W57" i="89" s="1"/>
  <c r="W56" i="89" s="1"/>
  <c r="W55" i="89" s="1"/>
  <c r="K43" i="136"/>
  <c r="K46" i="136" s="1"/>
  <c r="N18" i="137" s="1"/>
  <c r="N17" i="137" s="1"/>
  <c r="N28" i="137"/>
  <c r="L106" i="88"/>
  <c r="O106" i="88" s="1"/>
  <c r="L107" i="88" s="1"/>
  <c r="K76" i="136"/>
  <c r="M80" i="136"/>
  <c r="K82" i="136" s="1"/>
  <c r="P60" i="137"/>
  <c r="R60" i="137" s="1"/>
  <c r="L96" i="88"/>
  <c r="L100" i="88" s="1"/>
  <c r="K68" i="136"/>
  <c r="K70" i="136" s="1"/>
  <c r="L47" i="88"/>
  <c r="L49" i="88" s="1"/>
  <c r="Q78" i="89" s="1"/>
  <c r="S78" i="89" s="1"/>
  <c r="X78" i="89" s="1"/>
  <c r="AC78" i="89" s="1"/>
  <c r="AG78" i="89" s="1"/>
  <c r="K31" i="136"/>
  <c r="K33" i="136" s="1"/>
  <c r="K243" i="8"/>
  <c r="K117" i="136"/>
  <c r="K119" i="136" s="1"/>
  <c r="N46" i="137"/>
  <c r="P46" i="137" s="1"/>
  <c r="R46" i="137" s="1"/>
  <c r="P70" i="137"/>
  <c r="D83" i="136"/>
  <c r="D85" i="136" s="1"/>
  <c r="L6" i="137"/>
  <c r="N39" i="137"/>
  <c r="P39" i="137" s="1"/>
  <c r="L24" i="137"/>
  <c r="P24" i="137" s="1"/>
  <c r="R24" i="137" s="1"/>
  <c r="P77" i="137"/>
  <c r="R77" i="137" s="1"/>
  <c r="L7" i="89"/>
  <c r="M7" i="89" s="1"/>
  <c r="N7" i="89" s="1"/>
  <c r="AB7" i="89" s="1"/>
  <c r="AF7" i="89" s="1"/>
  <c r="G139" i="89"/>
  <c r="I139" i="89" s="1"/>
  <c r="N139" i="89" s="1"/>
  <c r="AP840" i="75" s="1"/>
  <c r="D8" i="137"/>
  <c r="G29" i="89"/>
  <c r="I29" i="89" s="1"/>
  <c r="Z29" i="89" s="1"/>
  <c r="AD29" i="89" s="1"/>
  <c r="Z391" i="75"/>
  <c r="Z413" i="75" s="1"/>
  <c r="K120" i="88"/>
  <c r="G86" i="137"/>
  <c r="Q86" i="137" s="1"/>
  <c r="G147" i="89"/>
  <c r="I147" i="89" s="1"/>
  <c r="N147" i="89" s="1"/>
  <c r="AB147" i="89" s="1"/>
  <c r="AF147" i="89" s="1"/>
  <c r="G118" i="89"/>
  <c r="I118" i="89" s="1"/>
  <c r="N118" i="89" s="1"/>
  <c r="AB118" i="89" s="1"/>
  <c r="AF118" i="89" s="1"/>
  <c r="G66" i="89"/>
  <c r="I66" i="89" s="1"/>
  <c r="Z66" i="89" s="1"/>
  <c r="AD66" i="89" s="1"/>
  <c r="G53" i="137"/>
  <c r="Q53" i="137" s="1"/>
  <c r="G90" i="89"/>
  <c r="G57" i="137"/>
  <c r="Q57" i="137" s="1"/>
  <c r="AT417" i="75"/>
  <c r="J81" i="136"/>
  <c r="C91" i="136"/>
  <c r="C6" i="137"/>
  <c r="E33" i="137"/>
  <c r="G33" i="137" s="1"/>
  <c r="Q33" i="137" s="1"/>
  <c r="G113" i="8"/>
  <c r="T704" i="75" s="1"/>
  <c r="C76" i="136"/>
  <c r="E28" i="137"/>
  <c r="F16" i="89"/>
  <c r="I16" i="89" s="1"/>
  <c r="Z16" i="89" s="1"/>
  <c r="AD16" i="89" s="1"/>
  <c r="C7" i="137"/>
  <c r="L96" i="136"/>
  <c r="J97" i="136" s="1"/>
  <c r="F30" i="89"/>
  <c r="C22" i="136"/>
  <c r="C23" i="136" s="1"/>
  <c r="C12" i="137" s="1"/>
  <c r="G12" i="137" s="1"/>
  <c r="Q12" i="137" s="1"/>
  <c r="E34" i="137"/>
  <c r="G34" i="137" s="1"/>
  <c r="Q34" i="137" s="1"/>
  <c r="K96" i="88"/>
  <c r="K100" i="88" s="1"/>
  <c r="J68" i="136"/>
  <c r="J70" i="136" s="1"/>
  <c r="AP1190" i="75"/>
  <c r="E29" i="137"/>
  <c r="G29" i="137" s="1"/>
  <c r="Q29" i="137" s="1"/>
  <c r="E94" i="136"/>
  <c r="C95" i="136" s="1"/>
  <c r="E31" i="137"/>
  <c r="G31" i="137" s="1"/>
  <c r="Q31" i="137" s="1"/>
  <c r="K34" i="88"/>
  <c r="K36" i="88" s="1"/>
  <c r="J23" i="136"/>
  <c r="J25" i="136" s="1"/>
  <c r="J102" i="136"/>
  <c r="E42" i="137"/>
  <c r="G42" i="137" s="1"/>
  <c r="E43" i="137"/>
  <c r="G43" i="137" s="1"/>
  <c r="Q43" i="137" s="1"/>
  <c r="C11" i="137"/>
  <c r="G77" i="137"/>
  <c r="Q77" i="137" s="1"/>
  <c r="L84" i="136"/>
  <c r="J85" i="136" s="1"/>
  <c r="F17" i="89"/>
  <c r="I17" i="89" s="1"/>
  <c r="Z17" i="89" s="1"/>
  <c r="AD17" i="89" s="1"/>
  <c r="C8" i="137"/>
  <c r="K197" i="88"/>
  <c r="K202" i="88" s="1"/>
  <c r="J141" i="136"/>
  <c r="J144" i="136" s="1"/>
  <c r="J16" i="89"/>
  <c r="K16" i="89" s="1"/>
  <c r="D7" i="137"/>
  <c r="K59" i="88"/>
  <c r="K68" i="88" s="1"/>
  <c r="L57" i="89" s="1"/>
  <c r="M57" i="89" s="1"/>
  <c r="AA57" i="89" s="1"/>
  <c r="AE57" i="89" s="1"/>
  <c r="J43" i="136"/>
  <c r="J46" i="136" s="1"/>
  <c r="E18" i="137" s="1"/>
  <c r="E17" i="137" s="1"/>
  <c r="K106" i="88"/>
  <c r="N106" i="88" s="1"/>
  <c r="K107" i="88" s="1"/>
  <c r="J76" i="136"/>
  <c r="K26" i="88"/>
  <c r="K28" i="88" s="1"/>
  <c r="J15" i="136"/>
  <c r="J17" i="136" s="1"/>
  <c r="AK301" i="75"/>
  <c r="AK294" i="75" s="1"/>
  <c r="C39" i="136"/>
  <c r="C40" i="136" s="1"/>
  <c r="E6" i="137" s="1"/>
  <c r="E5" i="137" s="1"/>
  <c r="E3" i="137" s="1"/>
  <c r="G60" i="137"/>
  <c r="Q60" i="137" s="1"/>
  <c r="G67" i="137"/>
  <c r="Q67" i="137" s="1"/>
  <c r="J94" i="136"/>
  <c r="Q59" i="137"/>
  <c r="C24" i="137"/>
  <c r="G24" i="137" s="1"/>
  <c r="Q24" i="137" s="1"/>
  <c r="G70" i="137"/>
  <c r="L88" i="136"/>
  <c r="J90" i="136" s="1"/>
  <c r="Q39" i="137"/>
  <c r="G37" i="137"/>
  <c r="Q52" i="137"/>
  <c r="E46" i="137"/>
  <c r="G46" i="137" s="1"/>
  <c r="Q46" i="137" s="1"/>
  <c r="C83" i="136"/>
  <c r="C85" i="136" s="1"/>
  <c r="AB62" i="89"/>
  <c r="AF62" i="89" s="1"/>
  <c r="AI676" i="75"/>
  <c r="P676" i="75" s="1"/>
  <c r="AB120" i="89"/>
  <c r="AF120" i="89" s="1"/>
  <c r="AP836" i="75"/>
  <c r="AB48" i="89"/>
  <c r="AF48" i="89" s="1"/>
  <c r="AI662" i="75"/>
  <c r="P662" i="75" s="1"/>
  <c r="AB53" i="89"/>
  <c r="AF53" i="89" s="1"/>
  <c r="AI667" i="75"/>
  <c r="P667" i="75" s="1"/>
  <c r="AB45" i="89"/>
  <c r="AF45" i="89" s="1"/>
  <c r="AI659" i="75"/>
  <c r="P659" i="75" s="1"/>
  <c r="AB47" i="89"/>
  <c r="AF47" i="89" s="1"/>
  <c r="AI661" i="75"/>
  <c r="P661" i="75" s="1"/>
  <c r="AC120" i="89"/>
  <c r="AG120" i="89" s="1"/>
  <c r="AW836" i="75"/>
  <c r="AT330" i="75"/>
  <c r="AH243" i="75"/>
  <c r="AM222" i="75"/>
  <c r="AM243" i="75" s="1"/>
  <c r="AG706" i="75"/>
  <c r="AS83" i="89"/>
  <c r="AF171" i="89"/>
  <c r="G140" i="89"/>
  <c r="I140" i="89" s="1"/>
  <c r="N140" i="89" s="1"/>
  <c r="AB140" i="89" s="1"/>
  <c r="AF140" i="89" s="1"/>
  <c r="L180" i="89"/>
  <c r="N180" i="89" s="1"/>
  <c r="AF180" i="89" s="1"/>
  <c r="L198" i="89"/>
  <c r="N198" i="89" s="1"/>
  <c r="AF198" i="89" s="1"/>
  <c r="F84" i="89"/>
  <c r="I84" i="89" s="1"/>
  <c r="N84" i="89" s="1"/>
  <c r="AB84" i="89" s="1"/>
  <c r="AF84" i="89" s="1"/>
  <c r="F96" i="89"/>
  <c r="I96" i="89" s="1"/>
  <c r="N96" i="89" s="1"/>
  <c r="AB96" i="89" s="1"/>
  <c r="AF96" i="89" s="1"/>
  <c r="L153" i="89"/>
  <c r="N153" i="89" s="1"/>
  <c r="AF153" i="89" s="1"/>
  <c r="F98" i="89"/>
  <c r="I98" i="89" s="1"/>
  <c r="N98" i="89" s="1"/>
  <c r="AB98" i="89" s="1"/>
  <c r="AF98" i="89" s="1"/>
  <c r="L184" i="89"/>
  <c r="N184" i="89" s="1"/>
  <c r="AF184" i="89" s="1"/>
  <c r="L164" i="89"/>
  <c r="N164" i="89" s="1"/>
  <c r="AF164" i="89" s="1"/>
  <c r="L201" i="89"/>
  <c r="N201" i="89" s="1"/>
  <c r="AF201" i="89" s="1"/>
  <c r="F94" i="89"/>
  <c r="I94" i="89" s="1"/>
  <c r="N94" i="89" s="1"/>
  <c r="AB94" i="89" s="1"/>
  <c r="AF94" i="89" s="1"/>
  <c r="F100" i="89"/>
  <c r="I100" i="89" s="1"/>
  <c r="N100" i="89" s="1"/>
  <c r="AB100" i="89" s="1"/>
  <c r="AF100" i="89" s="1"/>
  <c r="F86" i="89"/>
  <c r="I86" i="89" s="1"/>
  <c r="N86" i="89" s="1"/>
  <c r="AB86" i="89" s="1"/>
  <c r="AF86" i="89" s="1"/>
  <c r="L172" i="89"/>
  <c r="N172" i="89" s="1"/>
  <c r="AF172" i="89" s="1"/>
  <c r="F97" i="89"/>
  <c r="I97" i="89" s="1"/>
  <c r="N97" i="89" s="1"/>
  <c r="AB97" i="89" s="1"/>
  <c r="AF97" i="89" s="1"/>
  <c r="L207" i="89"/>
  <c r="N207" i="89" s="1"/>
  <c r="AF207" i="89" s="1"/>
  <c r="F87" i="89"/>
  <c r="I87" i="89" s="1"/>
  <c r="N87" i="89" s="1"/>
  <c r="AB87" i="89" s="1"/>
  <c r="AF87" i="89" s="1"/>
  <c r="L192" i="89"/>
  <c r="N192" i="89" s="1"/>
  <c r="AF192" i="89" s="1"/>
  <c r="P133" i="89"/>
  <c r="S133" i="89" s="1"/>
  <c r="X133" i="89" s="1"/>
  <c r="AC133" i="89" s="1"/>
  <c r="AG133" i="89" s="1"/>
  <c r="P86" i="89"/>
  <c r="S86" i="89" s="1"/>
  <c r="X86" i="89" s="1"/>
  <c r="AC86" i="89" s="1"/>
  <c r="AG86" i="89" s="1"/>
  <c r="AN129" i="89"/>
  <c r="AS129" i="89" s="1"/>
  <c r="V165" i="89"/>
  <c r="X165" i="89" s="1"/>
  <c r="AG165" i="89" s="1"/>
  <c r="P84" i="89"/>
  <c r="S84" i="89" s="1"/>
  <c r="X84" i="89" s="1"/>
  <c r="AC84" i="89" s="1"/>
  <c r="AG84" i="89" s="1"/>
  <c r="P96" i="89"/>
  <c r="S96" i="89" s="1"/>
  <c r="X96" i="89" s="1"/>
  <c r="AC96" i="89" s="1"/>
  <c r="AG96" i="89" s="1"/>
  <c r="P130" i="89"/>
  <c r="P98" i="89"/>
  <c r="S98" i="89" s="1"/>
  <c r="X98" i="89" s="1"/>
  <c r="AC98" i="89" s="1"/>
  <c r="AG98" i="89" s="1"/>
  <c r="AN130" i="89"/>
  <c r="AS130" i="89" s="1"/>
  <c r="Q140" i="89"/>
  <c r="S140" i="89" s="1"/>
  <c r="X140" i="89" s="1"/>
  <c r="AC140" i="89" s="1"/>
  <c r="AG140" i="89" s="1"/>
  <c r="V184" i="89"/>
  <c r="X184" i="89" s="1"/>
  <c r="AG184" i="89" s="1"/>
  <c r="P94" i="89"/>
  <c r="S94" i="89" s="1"/>
  <c r="X94" i="89" s="1"/>
  <c r="AC94" i="89" s="1"/>
  <c r="AG94" i="89" s="1"/>
  <c r="AN90" i="89"/>
  <c r="AS90" i="89" s="1"/>
  <c r="AS89" i="89" s="1"/>
  <c r="P97" i="89"/>
  <c r="S97" i="89" s="1"/>
  <c r="X97" i="89" s="1"/>
  <c r="AC97" i="89" s="1"/>
  <c r="AG97" i="89" s="1"/>
  <c r="V190" i="89"/>
  <c r="X190" i="89" s="1"/>
  <c r="AN141" i="89"/>
  <c r="AS141" i="89" s="1"/>
  <c r="V170" i="89"/>
  <c r="X170" i="89" s="1"/>
  <c r="P101" i="89"/>
  <c r="S101" i="89" s="1"/>
  <c r="X101" i="89" s="1"/>
  <c r="AC101" i="89" s="1"/>
  <c r="AG101" i="89" s="1"/>
  <c r="AN134" i="89"/>
  <c r="AS134" i="89" s="1"/>
  <c r="V202" i="89"/>
  <c r="X202" i="89" s="1"/>
  <c r="AG202" i="89" s="1"/>
  <c r="K116" i="8"/>
  <c r="P137" i="89"/>
  <c r="AC205" i="75"/>
  <c r="L173" i="89"/>
  <c r="N173" i="89" s="1"/>
  <c r="T706" i="75"/>
  <c r="AQ719" i="75"/>
  <c r="T910" i="75"/>
  <c r="Q63" i="89"/>
  <c r="S63" i="89" s="1"/>
  <c r="X63" i="89" s="1"/>
  <c r="AC63" i="89" s="1"/>
  <c r="AG63" i="89" s="1"/>
  <c r="P243" i="75"/>
  <c r="AT217" i="75"/>
  <c r="W363" i="75"/>
  <c r="AD442" i="75"/>
  <c r="AD461" i="75" s="1"/>
  <c r="R461" i="75"/>
  <c r="R435" i="75"/>
  <c r="R457" i="75" s="1"/>
  <c r="L161" i="88"/>
  <c r="L163" i="88" s="1"/>
  <c r="Q29" i="89"/>
  <c r="S29" i="89" s="1"/>
  <c r="X29" i="89" s="1"/>
  <c r="AC29" i="89" s="1"/>
  <c r="AG29" i="89" s="1"/>
  <c r="Z442" i="75"/>
  <c r="AO359" i="75"/>
  <c r="AH241" i="75"/>
  <c r="Q24" i="89"/>
  <c r="S24" i="89" s="1"/>
  <c r="F442" i="75"/>
  <c r="AK355" i="75"/>
  <c r="AT355" i="75" s="1"/>
  <c r="M333" i="75"/>
  <c r="M363" i="75" s="1"/>
  <c r="M359" i="75"/>
  <c r="AQ722" i="75"/>
  <c r="F116" i="89"/>
  <c r="I116" i="89" s="1"/>
  <c r="N116" i="89" s="1"/>
  <c r="AB116" i="89" s="1"/>
  <c r="AF116" i="89" s="1"/>
  <c r="AP1194" i="75"/>
  <c r="J15" i="89"/>
  <c r="K15" i="89" s="1"/>
  <c r="AA15" i="89" s="1"/>
  <c r="AE15" i="89" s="1"/>
  <c r="L11" i="89"/>
  <c r="M11" i="89" s="1"/>
  <c r="AA11" i="89" s="1"/>
  <c r="AE11" i="89" s="1"/>
  <c r="AH200" i="75"/>
  <c r="AH205" i="75" s="1"/>
  <c r="F72" i="89"/>
  <c r="I72" i="89" s="1"/>
  <c r="Z72" i="89" s="1"/>
  <c r="AD72" i="89" s="1"/>
  <c r="T709" i="75"/>
  <c r="G30" i="89"/>
  <c r="AD398" i="75"/>
  <c r="AD391" i="75" s="1"/>
  <c r="AD413" i="75" s="1"/>
  <c r="AT288" i="75"/>
  <c r="AO309" i="75"/>
  <c r="P37" i="89"/>
  <c r="S37" i="89" s="1"/>
  <c r="X37" i="89" s="1"/>
  <c r="AC37" i="89" s="1"/>
  <c r="AG37" i="89" s="1"/>
  <c r="V200" i="89"/>
  <c r="X200" i="89" s="1"/>
  <c r="AG200" i="89" s="1"/>
  <c r="K148" i="8"/>
  <c r="AS95" i="89"/>
  <c r="F133" i="89"/>
  <c r="I133" i="89" s="1"/>
  <c r="N133" i="89" s="1"/>
  <c r="AB133" i="89" s="1"/>
  <c r="AF133" i="89" s="1"/>
  <c r="AG279" i="75"/>
  <c r="AT279" i="75" s="1"/>
  <c r="AT276" i="75"/>
  <c r="L184" i="75"/>
  <c r="P74" i="89"/>
  <c r="S74" i="89" s="1"/>
  <c r="X74" i="89" s="1"/>
  <c r="AC74" i="89" s="1"/>
  <c r="AG74" i="89" s="1"/>
  <c r="AG703" i="75"/>
  <c r="AT331" i="75"/>
  <c r="G145" i="89"/>
  <c r="I145" i="89" s="1"/>
  <c r="N145" i="89" s="1"/>
  <c r="AB145" i="89" s="1"/>
  <c r="AF145" i="89" s="1"/>
  <c r="AM195" i="75"/>
  <c r="AM203" i="75" s="1"/>
  <c r="F74" i="89"/>
  <c r="I74" i="89" s="1"/>
  <c r="Z74" i="89" s="1"/>
  <c r="AD74" i="89" s="1"/>
  <c r="T703" i="75"/>
  <c r="AT287" i="75"/>
  <c r="M290" i="75"/>
  <c r="AT344" i="75"/>
  <c r="AT341" i="75"/>
  <c r="R363" i="75"/>
  <c r="R359" i="75"/>
  <c r="AT326" i="75"/>
  <c r="F417" i="75"/>
  <c r="F391" i="75"/>
  <c r="D217" i="88"/>
  <c r="AG290" i="75"/>
  <c r="AT283" i="75"/>
  <c r="AG305" i="75"/>
  <c r="P205" i="75"/>
  <c r="L195" i="75"/>
  <c r="F37" i="89"/>
  <c r="I37" i="89" s="1"/>
  <c r="Z37" i="89" s="1"/>
  <c r="AD37" i="89" s="1"/>
  <c r="N6" i="89"/>
  <c r="AB6" i="89" s="1"/>
  <c r="AF6" i="89" s="1"/>
  <c r="G120" i="8"/>
  <c r="U5" i="89"/>
  <c r="P34" i="89"/>
  <c r="S34" i="89" s="1"/>
  <c r="X34" i="89" s="1"/>
  <c r="AC34" i="89" s="1"/>
  <c r="AG34" i="89" s="1"/>
  <c r="K263" i="8"/>
  <c r="L110" i="88"/>
  <c r="O110" i="88" s="1"/>
  <c r="L111" i="88" s="1"/>
  <c r="C181" i="88"/>
  <c r="C183" i="88" s="1"/>
  <c r="G108" i="8"/>
  <c r="N18" i="89"/>
  <c r="AB18" i="89" s="1"/>
  <c r="AF18" i="89" s="1"/>
  <c r="G69" i="89"/>
  <c r="I69" i="89" s="1"/>
  <c r="Z69" i="89" s="1"/>
  <c r="AD69" i="89" s="1"/>
  <c r="D45" i="88"/>
  <c r="D46" i="88" s="1"/>
  <c r="V192" i="89"/>
  <c r="X192" i="89" s="1"/>
  <c r="AG192" i="89" s="1"/>
  <c r="P141" i="89"/>
  <c r="K156" i="8"/>
  <c r="V20" i="89"/>
  <c r="W20" i="89" s="1"/>
  <c r="X20" i="89" s="1"/>
  <c r="AC20" i="89" s="1"/>
  <c r="AG20" i="89" s="1"/>
  <c r="X18" i="89"/>
  <c r="AC18" i="89" s="1"/>
  <c r="AG18" i="89" s="1"/>
  <c r="K81" i="8"/>
  <c r="D78" i="88"/>
  <c r="D82" i="88" s="1"/>
  <c r="M116" i="88"/>
  <c r="P17" i="89"/>
  <c r="S17" i="89" s="1"/>
  <c r="P22" i="89"/>
  <c r="S22" i="89" s="1"/>
  <c r="X22" i="89" s="1"/>
  <c r="AC22" i="89" s="1"/>
  <c r="AG22" i="89" s="1"/>
  <c r="K120" i="8"/>
  <c r="L78" i="88"/>
  <c r="L82" i="88" s="1"/>
  <c r="K399" i="8"/>
  <c r="J80" i="8"/>
  <c r="H3" i="20" s="1"/>
  <c r="V208" i="89"/>
  <c r="X208" i="89" s="1"/>
  <c r="AG208" i="89" s="1"/>
  <c r="K35" i="8"/>
  <c r="K306" i="8"/>
  <c r="Q142" i="89"/>
  <c r="K86" i="88"/>
  <c r="K91" i="88" s="1"/>
  <c r="L20" i="89"/>
  <c r="M20" i="89" s="1"/>
  <c r="AA20" i="89" s="1"/>
  <c r="AE20" i="89" s="1"/>
  <c r="L208" i="89"/>
  <c r="N208" i="89" s="1"/>
  <c r="AF208" i="89" s="1"/>
  <c r="L195" i="89"/>
  <c r="N195" i="89" s="1"/>
  <c r="AF195" i="89" s="1"/>
  <c r="L191" i="89"/>
  <c r="N191" i="89" s="1"/>
  <c r="AF191" i="89" s="1"/>
  <c r="L166" i="89"/>
  <c r="N166" i="89" s="1"/>
  <c r="AF166" i="89" s="1"/>
  <c r="K3" i="88"/>
  <c r="K5" i="88" s="1"/>
  <c r="G177" i="8"/>
  <c r="D80" i="8"/>
  <c r="F3" i="1" s="1"/>
  <c r="L160" i="89"/>
  <c r="N160" i="89" s="1"/>
  <c r="AF160" i="89" s="1"/>
  <c r="E80" i="8"/>
  <c r="G3" i="1" s="1"/>
  <c r="G339" i="8"/>
  <c r="AP1239" i="75"/>
  <c r="V166" i="89"/>
  <c r="X166" i="89" s="1"/>
  <c r="AG166" i="89" s="1"/>
  <c r="K92" i="8"/>
  <c r="P41" i="89" s="1"/>
  <c r="S41" i="89" s="1"/>
  <c r="X41" i="89" s="1"/>
  <c r="AC41" i="89" s="1"/>
  <c r="AG41" i="89" s="1"/>
  <c r="L175" i="88"/>
  <c r="L177" i="88" s="1"/>
  <c r="Q137" i="89" s="1"/>
  <c r="X38" i="89"/>
  <c r="AC38" i="89" s="1"/>
  <c r="AG38" i="89" s="1"/>
  <c r="I80" i="8"/>
  <c r="G3" i="20" s="1"/>
  <c r="K124" i="8"/>
  <c r="D149" i="88"/>
  <c r="D153" i="88" s="1"/>
  <c r="K170" i="8"/>
  <c r="K289" i="8"/>
  <c r="P63" i="137" s="1"/>
  <c r="R63" i="137" s="1"/>
  <c r="K207" i="8"/>
  <c r="K5" i="8"/>
  <c r="L4" i="137" s="1"/>
  <c r="K15" i="8"/>
  <c r="I213" i="8"/>
  <c r="G6" i="20" s="1"/>
  <c r="K339" i="8"/>
  <c r="K380" i="8"/>
  <c r="K403" i="8"/>
  <c r="V191" i="89"/>
  <c r="X191" i="89" s="1"/>
  <c r="AG191" i="89" s="1"/>
  <c r="K108" i="8"/>
  <c r="X6" i="89"/>
  <c r="AC6" i="89" s="1"/>
  <c r="AG6" i="89" s="1"/>
  <c r="L86" i="88"/>
  <c r="L91" i="88" s="1"/>
  <c r="L165" i="88"/>
  <c r="L168" i="88" s="1"/>
  <c r="I349" i="8"/>
  <c r="G8" i="20" s="1"/>
  <c r="H107" i="8"/>
  <c r="F4" i="20" s="1"/>
  <c r="AN56" i="89"/>
  <c r="J213" i="8"/>
  <c r="H6" i="20" s="1"/>
  <c r="K177" i="8"/>
  <c r="K141" i="8"/>
  <c r="K246" i="8"/>
  <c r="K271" i="8"/>
  <c r="P61" i="137" s="1"/>
  <c r="R61" i="137" s="1"/>
  <c r="V207" i="89"/>
  <c r="X207" i="89" s="1"/>
  <c r="AG207" i="89" s="1"/>
  <c r="P132" i="89"/>
  <c r="G133" i="8"/>
  <c r="F107" i="8"/>
  <c r="H4" i="1" s="1"/>
  <c r="G315" i="8"/>
  <c r="E107" i="8"/>
  <c r="G4" i="1" s="1"/>
  <c r="G271" i="8"/>
  <c r="G61" i="137" s="1"/>
  <c r="Q61" i="137" s="1"/>
  <c r="G70" i="8"/>
  <c r="G156" i="8"/>
  <c r="L157" i="89"/>
  <c r="N157" i="89" s="1"/>
  <c r="AF157" i="89" s="1"/>
  <c r="AP1195" i="75"/>
  <c r="N9" i="89"/>
  <c r="AB9" i="89" s="1"/>
  <c r="AF9" i="89" s="1"/>
  <c r="N12" i="89"/>
  <c r="AB12" i="89" s="1"/>
  <c r="AF12" i="89" s="1"/>
  <c r="G371" i="8"/>
  <c r="K165" i="88"/>
  <c r="K168" i="88" s="1"/>
  <c r="F90" i="89"/>
  <c r="E213" i="8"/>
  <c r="G6" i="1" s="1"/>
  <c r="G225" i="8"/>
  <c r="F101" i="89"/>
  <c r="I101" i="89" s="1"/>
  <c r="N101" i="89" s="1"/>
  <c r="AB101" i="89" s="1"/>
  <c r="AF101" i="89" s="1"/>
  <c r="G50" i="8"/>
  <c r="D4" i="137" s="1"/>
  <c r="G86" i="8"/>
  <c r="AA6" i="89"/>
  <c r="AE6" i="89" s="1"/>
  <c r="G141" i="8"/>
  <c r="F213" i="8"/>
  <c r="H6" i="1" s="1"/>
  <c r="C12" i="88"/>
  <c r="C13" i="88" s="1"/>
  <c r="D107" i="8"/>
  <c r="F4" i="1" s="1"/>
  <c r="G142" i="89"/>
  <c r="E349" i="8"/>
  <c r="G8" i="1" s="1"/>
  <c r="G60" i="8"/>
  <c r="C78" i="88"/>
  <c r="C82" i="88" s="1"/>
  <c r="G207" i="8"/>
  <c r="G246" i="8"/>
  <c r="G78" i="89"/>
  <c r="I78" i="89" s="1"/>
  <c r="N78" i="89" s="1"/>
  <c r="AB78" i="89" s="1"/>
  <c r="AF78" i="89" s="1"/>
  <c r="G306" i="8"/>
  <c r="F349" i="8"/>
  <c r="H8" i="1" s="1"/>
  <c r="K86" i="8"/>
  <c r="D106" i="88"/>
  <c r="G106" i="88" s="1"/>
  <c r="D107" i="88" s="1"/>
  <c r="D109" i="88" s="1"/>
  <c r="K214" i="8"/>
  <c r="J349" i="8"/>
  <c r="H8" i="20" s="1"/>
  <c r="K41" i="8"/>
  <c r="K185" i="8"/>
  <c r="L3" i="88"/>
  <c r="L5" i="88" s="1"/>
  <c r="V160" i="89"/>
  <c r="X160" i="89" s="1"/>
  <c r="AG160" i="89" s="1"/>
  <c r="D145" i="88"/>
  <c r="D147" i="88" s="1"/>
  <c r="K371" i="8"/>
  <c r="L43" i="88"/>
  <c r="L45" i="88" s="1"/>
  <c r="K225" i="8"/>
  <c r="V157" i="89"/>
  <c r="X157" i="89" s="1"/>
  <c r="AG157" i="89" s="1"/>
  <c r="K50" i="8"/>
  <c r="M4" i="137" s="1"/>
  <c r="AS74" i="89"/>
  <c r="J140" i="8"/>
  <c r="H5" i="20" s="1"/>
  <c r="I140" i="8"/>
  <c r="G5" i="20" s="1"/>
  <c r="AN5" i="89"/>
  <c r="H80" i="8"/>
  <c r="F3" i="20" s="1"/>
  <c r="AN41" i="89"/>
  <c r="K315" i="8"/>
  <c r="D211" i="88"/>
  <c r="D212" i="88" s="1"/>
  <c r="AN13" i="89"/>
  <c r="M141" i="88"/>
  <c r="AL119" i="89" s="1"/>
  <c r="K14" i="88"/>
  <c r="K16" i="88" s="1"/>
  <c r="G63" i="89" s="1"/>
  <c r="I63" i="89" s="1"/>
  <c r="Z63" i="89" s="1"/>
  <c r="AD63" i="89" s="1"/>
  <c r="E140" i="8"/>
  <c r="G5" i="1" s="1"/>
  <c r="F140" i="8"/>
  <c r="H5" i="1" s="1"/>
  <c r="C149" i="88"/>
  <c r="C153" i="88" s="1"/>
  <c r="G170" i="8"/>
  <c r="K126" i="88"/>
  <c r="N126" i="88" s="1"/>
  <c r="K128" i="88" s="1"/>
  <c r="F132" i="89"/>
  <c r="G41" i="8"/>
  <c r="J17" i="89"/>
  <c r="K17" i="89" s="1"/>
  <c r="G81" i="8"/>
  <c r="AF200" i="89"/>
  <c r="G148" i="8"/>
  <c r="G185" i="8"/>
  <c r="G25" i="8"/>
  <c r="K30" i="88"/>
  <c r="K32" i="88" s="1"/>
  <c r="AP1230" i="75"/>
  <c r="G92" i="8"/>
  <c r="F41" i="89" s="1"/>
  <c r="I41" i="89" s="1"/>
  <c r="Z41" i="89" s="1"/>
  <c r="AD41" i="89" s="1"/>
  <c r="E262" i="8"/>
  <c r="G7" i="1" s="1"/>
  <c r="M43" i="89"/>
  <c r="AA43" i="89" s="1"/>
  <c r="AE43" i="89" s="1"/>
  <c r="AA44" i="89"/>
  <c r="AE44" i="89" s="1"/>
  <c r="G5" i="8"/>
  <c r="C4" i="137" s="1"/>
  <c r="D213" i="8"/>
  <c r="F6" i="1" s="1"/>
  <c r="N10" i="89"/>
  <c r="AB10" i="89" s="1"/>
  <c r="AF10" i="89" s="1"/>
  <c r="C32" i="88"/>
  <c r="C35" i="88" s="1"/>
  <c r="R301" i="75" s="1"/>
  <c r="R294" i="75" s="1"/>
  <c r="R305" i="75" s="1"/>
  <c r="L21" i="89"/>
  <c r="M21" i="89" s="1"/>
  <c r="AA21" i="89" s="1"/>
  <c r="AE21" i="89" s="1"/>
  <c r="G124" i="8"/>
  <c r="K364" i="8"/>
  <c r="P55" i="137" s="1"/>
  <c r="R55" i="137" s="1"/>
  <c r="AG172" i="89"/>
  <c r="K60" i="8"/>
  <c r="K70" i="8"/>
  <c r="G263" i="8"/>
  <c r="K98" i="8"/>
  <c r="N15" i="137" s="1"/>
  <c r="AG159" i="89"/>
  <c r="X153" i="89"/>
  <c r="AG153" i="89" s="1"/>
  <c r="V7" i="89"/>
  <c r="W7" i="89" s="1"/>
  <c r="X100" i="89"/>
  <c r="AC100" i="89" s="1"/>
  <c r="AG100" i="89" s="1"/>
  <c r="X151" i="89"/>
  <c r="N19" i="89"/>
  <c r="AB19" i="89" s="1"/>
  <c r="AF19" i="89" s="1"/>
  <c r="N8" i="89"/>
  <c r="AB8" i="89" s="1"/>
  <c r="AF8" i="89" s="1"/>
  <c r="D4" i="8"/>
  <c r="F2" i="1" s="1"/>
  <c r="M41" i="89"/>
  <c r="AA41" i="89" s="1"/>
  <c r="AE41" i="89" s="1"/>
  <c r="N151" i="89"/>
  <c r="E4" i="8"/>
  <c r="G2" i="1" s="1"/>
  <c r="N14" i="89"/>
  <c r="AB14" i="89" s="1"/>
  <c r="AF14" i="89" s="1"/>
  <c r="N61" i="89"/>
  <c r="N40" i="89"/>
  <c r="AB40" i="89" s="1"/>
  <c r="AF40" i="89" s="1"/>
  <c r="N38" i="89"/>
  <c r="AB38" i="89" s="1"/>
  <c r="AF38" i="89" s="1"/>
  <c r="I33" i="89"/>
  <c r="Z33" i="89" s="1"/>
  <c r="AD33" i="89" s="1"/>
  <c r="I22" i="89"/>
  <c r="Z22" i="89" s="1"/>
  <c r="AD22" i="89" s="1"/>
  <c r="I34" i="89"/>
  <c r="Z34" i="89" s="1"/>
  <c r="AD34" i="89" s="1"/>
  <c r="I71" i="89"/>
  <c r="Z71" i="89" s="1"/>
  <c r="AD71" i="89" s="1"/>
  <c r="N39" i="89"/>
  <c r="AB39" i="89" s="1"/>
  <c r="AF39" i="89" s="1"/>
  <c r="M68" i="89"/>
  <c r="AA68" i="89" s="1"/>
  <c r="AE68" i="89" s="1"/>
  <c r="K5" i="89"/>
  <c r="L140" i="88"/>
  <c r="Q54" i="89" s="1"/>
  <c r="S54" i="89" s="1"/>
  <c r="L141" i="88"/>
  <c r="I4" i="8"/>
  <c r="G2" i="20" s="1"/>
  <c r="K388" i="8"/>
  <c r="AP1253" i="75"/>
  <c r="Q139" i="89"/>
  <c r="S139" i="89" s="1"/>
  <c r="L211" i="88"/>
  <c r="L212" i="88" s="1"/>
  <c r="D116" i="88"/>
  <c r="D118" i="88" s="1"/>
  <c r="J262" i="8"/>
  <c r="H7" i="20" s="1"/>
  <c r="H349" i="8"/>
  <c r="F8" i="20" s="1"/>
  <c r="H4" i="8"/>
  <c r="F2" i="20" s="1"/>
  <c r="J4" i="8"/>
  <c r="H2" i="20" s="1"/>
  <c r="H140" i="8"/>
  <c r="F5" i="20" s="1"/>
  <c r="H213" i="8"/>
  <c r="F6" i="20" s="1"/>
  <c r="V16" i="89"/>
  <c r="W16" i="89" s="1"/>
  <c r="K124" i="88"/>
  <c r="K123" i="88"/>
  <c r="C106" i="88"/>
  <c r="F106" i="88" s="1"/>
  <c r="G15" i="8"/>
  <c r="F15" i="89"/>
  <c r="F4" i="8"/>
  <c r="H2" i="1" s="1"/>
  <c r="K112" i="88"/>
  <c r="D140" i="8"/>
  <c r="F5" i="1" s="1"/>
  <c r="G278" i="8"/>
  <c r="G62" i="137" s="1"/>
  <c r="Q62" i="137" s="1"/>
  <c r="F112" i="88"/>
  <c r="C113" i="88" s="1"/>
  <c r="C115" i="88" s="1"/>
  <c r="G60" i="89" s="1"/>
  <c r="L114" i="88"/>
  <c r="V174" i="89"/>
  <c r="X174" i="89" s="1"/>
  <c r="AG174" i="89" s="1"/>
  <c r="K295" i="8"/>
  <c r="Q69" i="89"/>
  <c r="S69" i="89" s="1"/>
  <c r="X69" i="89" s="1"/>
  <c r="AC69" i="89" s="1"/>
  <c r="AG69" i="89" s="1"/>
  <c r="L152" i="89"/>
  <c r="N152" i="89" s="1"/>
  <c r="AF152" i="89" s="1"/>
  <c r="G350" i="8"/>
  <c r="G98" i="8"/>
  <c r="E15" i="137" s="1"/>
  <c r="V152" i="89"/>
  <c r="X152" i="89" s="1"/>
  <c r="AG152" i="89" s="1"/>
  <c r="K350" i="8"/>
  <c r="I262" i="8"/>
  <c r="G7" i="20" s="1"/>
  <c r="V154" i="89"/>
  <c r="X154" i="89" s="1"/>
  <c r="AG154" i="89" s="1"/>
  <c r="K162" i="8"/>
  <c r="L154" i="89"/>
  <c r="N154" i="89" s="1"/>
  <c r="AF154" i="89" s="1"/>
  <c r="H262" i="8"/>
  <c r="F7" i="20" s="1"/>
  <c r="K55" i="88"/>
  <c r="K57" i="88" s="1"/>
  <c r="G80" i="89" s="1"/>
  <c r="I80" i="89" s="1"/>
  <c r="Z80" i="89" s="1"/>
  <c r="AD80" i="89" s="1"/>
  <c r="G196" i="8"/>
  <c r="L155" i="89"/>
  <c r="N155" i="89" s="1"/>
  <c r="AF155" i="89" s="1"/>
  <c r="F120" i="88"/>
  <c r="C121" i="88" s="1"/>
  <c r="C123" i="88" s="1"/>
  <c r="G64" i="89" s="1"/>
  <c r="I64" i="89" s="1"/>
  <c r="Z64" i="89" s="1"/>
  <c r="AD64" i="89" s="1"/>
  <c r="L174" i="89"/>
  <c r="N174" i="89" s="1"/>
  <c r="AF174" i="89" s="1"/>
  <c r="G295" i="8"/>
  <c r="L55" i="88"/>
  <c r="L57" i="88" s="1"/>
  <c r="Q80" i="89" s="1"/>
  <c r="S80" i="89" s="1"/>
  <c r="X80" i="89" s="1"/>
  <c r="AC80" i="89" s="1"/>
  <c r="AG80" i="89" s="1"/>
  <c r="K196" i="8"/>
  <c r="F85" i="89"/>
  <c r="I85" i="89" s="1"/>
  <c r="N85" i="89" s="1"/>
  <c r="G214" i="8"/>
  <c r="K211" i="88"/>
  <c r="K212" i="88" s="1"/>
  <c r="G388" i="8"/>
  <c r="P11" i="89"/>
  <c r="S11" i="89" s="1"/>
  <c r="X11" i="89" s="1"/>
  <c r="AC11" i="89" s="1"/>
  <c r="AG11" i="89" s="1"/>
  <c r="K29" i="8"/>
  <c r="F11" i="89"/>
  <c r="I11" i="89" s="1"/>
  <c r="Z11" i="89" s="1"/>
  <c r="AD11" i="89" s="1"/>
  <c r="G29" i="8"/>
  <c r="AP1240" i="75"/>
  <c r="F262" i="8"/>
  <c r="H7" i="1" s="1"/>
  <c r="P21" i="89"/>
  <c r="S21" i="89" s="1"/>
  <c r="D349" i="8"/>
  <c r="F8" i="1" s="1"/>
  <c r="W36" i="89"/>
  <c r="Q27" i="89"/>
  <c r="S27" i="89" s="1"/>
  <c r="X27" i="89" s="1"/>
  <c r="AC27" i="89" s="1"/>
  <c r="AG27" i="89" s="1"/>
  <c r="V21" i="89"/>
  <c r="W21" i="89" s="1"/>
  <c r="L168" i="89"/>
  <c r="N168" i="89" s="1"/>
  <c r="AF168" i="89" s="1"/>
  <c r="K204" i="88"/>
  <c r="K206" i="88" s="1"/>
  <c r="L204" i="88"/>
  <c r="L206" i="88" s="1"/>
  <c r="Q132" i="89" s="1"/>
  <c r="V164" i="89"/>
  <c r="X164" i="89" s="1"/>
  <c r="K278" i="8"/>
  <c r="P62" i="137" s="1"/>
  <c r="R62" i="137" s="1"/>
  <c r="K114" i="88"/>
  <c r="G162" i="8"/>
  <c r="G380" i="8"/>
  <c r="P85" i="89"/>
  <c r="S85" i="89" s="1"/>
  <c r="G35" i="8"/>
  <c r="F21" i="89"/>
  <c r="I21" i="89" s="1"/>
  <c r="Z21" i="89" s="1"/>
  <c r="AD21" i="89" s="1"/>
  <c r="AP1189" i="75"/>
  <c r="D262" i="8"/>
  <c r="F7" i="1" s="1"/>
  <c r="AS13" i="89" l="1"/>
  <c r="P8" i="137"/>
  <c r="R8" i="137" s="1"/>
  <c r="AP4" i="89"/>
  <c r="AP3" i="89" s="1"/>
  <c r="N169" i="89"/>
  <c r="AN73" i="89"/>
  <c r="L128" i="88"/>
  <c r="AS73" i="89"/>
  <c r="N45" i="137"/>
  <c r="P45" i="137" s="1"/>
  <c r="R45" i="137" s="1"/>
  <c r="X17" i="89"/>
  <c r="AC17" i="89" s="1"/>
  <c r="AG17" i="89" s="1"/>
  <c r="C18" i="137"/>
  <c r="G18" i="137" s="1"/>
  <c r="U13" i="89"/>
  <c r="U4" i="89" s="1"/>
  <c r="U3" i="89" s="1"/>
  <c r="AS55" i="89"/>
  <c r="K101" i="136"/>
  <c r="AS80" i="89"/>
  <c r="AS76" i="89" s="1"/>
  <c r="AN76" i="89"/>
  <c r="AS54" i="89"/>
  <c r="AS43" i="89" s="1"/>
  <c r="AN43" i="89"/>
  <c r="AS24" i="89"/>
  <c r="AS23" i="89" s="1"/>
  <c r="AN23" i="89"/>
  <c r="AN4" i="89" s="1"/>
  <c r="AN55" i="89"/>
  <c r="AG190" i="89"/>
  <c r="Q90" i="89"/>
  <c r="S90" i="89" s="1"/>
  <c r="X90" i="89" s="1"/>
  <c r="AC90" i="89" s="1"/>
  <c r="AG90" i="89" s="1"/>
  <c r="AL135" i="89"/>
  <c r="AN135" i="89" s="1"/>
  <c r="AS135" i="89" s="1"/>
  <c r="AS124" i="89" s="1"/>
  <c r="AF190" i="89"/>
  <c r="L124" i="88"/>
  <c r="X143" i="89"/>
  <c r="AC143" i="89" s="1"/>
  <c r="AG143" i="89" s="1"/>
  <c r="I142" i="89"/>
  <c r="N142" i="89" s="1"/>
  <c r="AB142" i="89" s="1"/>
  <c r="AF142" i="89" s="1"/>
  <c r="D5" i="137"/>
  <c r="D3" i="137" s="1"/>
  <c r="D2" i="137" s="1"/>
  <c r="G8" i="137"/>
  <c r="Q8" i="137" s="1"/>
  <c r="AG151" i="89"/>
  <c r="X149" i="89"/>
  <c r="N149" i="89"/>
  <c r="AA7" i="89"/>
  <c r="AE7" i="89" s="1"/>
  <c r="G4" i="137"/>
  <c r="Q4" i="137" s="1"/>
  <c r="I30" i="89"/>
  <c r="Z30" i="89" s="1"/>
  <c r="AD30" i="89" s="1"/>
  <c r="X16" i="89"/>
  <c r="AC16" i="89" s="1"/>
  <c r="AG16" i="89" s="1"/>
  <c r="L120" i="88"/>
  <c r="D121" i="88"/>
  <c r="D123" i="88" s="1"/>
  <c r="Q64" i="89" s="1"/>
  <c r="S64" i="89" s="1"/>
  <c r="X64" i="89" s="1"/>
  <c r="AC64" i="89" s="1"/>
  <c r="AG64" i="89" s="1"/>
  <c r="D124" i="88"/>
  <c r="D126" i="88" s="1"/>
  <c r="Q134" i="89" s="1"/>
  <c r="S134" i="89" s="1"/>
  <c r="X134" i="89" s="1"/>
  <c r="AC134" i="89" s="1"/>
  <c r="AG134" i="89" s="1"/>
  <c r="K85" i="136"/>
  <c r="D95" i="136"/>
  <c r="L18" i="137"/>
  <c r="P18" i="137" s="1"/>
  <c r="P4" i="137"/>
  <c r="P6" i="137"/>
  <c r="L5" i="137"/>
  <c r="P51" i="137"/>
  <c r="P84" i="137"/>
  <c r="R84" i="137" s="1"/>
  <c r="R70" i="137"/>
  <c r="N14" i="137"/>
  <c r="N2" i="137" s="1"/>
  <c r="M96" i="136"/>
  <c r="K98" i="136" s="1"/>
  <c r="F77" i="136"/>
  <c r="D80" i="136" s="1"/>
  <c r="N49" i="137" s="1"/>
  <c r="P49" i="137" s="1"/>
  <c r="P7" i="137"/>
  <c r="R7" i="137" s="1"/>
  <c r="P58" i="137"/>
  <c r="R58" i="137" s="1"/>
  <c r="P69" i="137"/>
  <c r="R69" i="137" s="1"/>
  <c r="R42" i="137"/>
  <c r="F91" i="136"/>
  <c r="D92" i="136" s="1"/>
  <c r="N43" i="137" s="1"/>
  <c r="P43" i="137" s="1"/>
  <c r="R43" i="137" s="1"/>
  <c r="L15" i="137"/>
  <c r="P15" i="137" s="1"/>
  <c r="R39" i="137"/>
  <c r="P37" i="137"/>
  <c r="P11" i="137"/>
  <c r="L10" i="137"/>
  <c r="K81" i="136"/>
  <c r="M76" i="136"/>
  <c r="K78" i="136" s="1"/>
  <c r="P28" i="137"/>
  <c r="N27" i="137"/>
  <c r="M92" i="136"/>
  <c r="K94" i="136" s="1"/>
  <c r="M5" i="137"/>
  <c r="M3" i="137" s="1"/>
  <c r="M2" i="137" s="1"/>
  <c r="M88" i="136"/>
  <c r="K90" i="136" s="1"/>
  <c r="N66" i="89"/>
  <c r="AB66" i="89" s="1"/>
  <c r="AF66" i="89" s="1"/>
  <c r="I90" i="89"/>
  <c r="N90" i="89" s="1"/>
  <c r="AB90" i="89" s="1"/>
  <c r="AF90" i="89" s="1"/>
  <c r="K108" i="88"/>
  <c r="AB139" i="89"/>
  <c r="AF139" i="89" s="1"/>
  <c r="G51" i="137"/>
  <c r="Q51" i="137" s="1"/>
  <c r="N29" i="89"/>
  <c r="AB29" i="89" s="1"/>
  <c r="AF29" i="89" s="1"/>
  <c r="AK309" i="75"/>
  <c r="E45" i="137"/>
  <c r="G45" i="137" s="1"/>
  <c r="Q45" i="137" s="1"/>
  <c r="J98" i="136"/>
  <c r="N17" i="89"/>
  <c r="AB17" i="89" s="1"/>
  <c r="AF17" i="89" s="1"/>
  <c r="C20" i="137"/>
  <c r="G20" i="137" s="1"/>
  <c r="Q20" i="137" s="1"/>
  <c r="G132" i="89"/>
  <c r="I132" i="89" s="1"/>
  <c r="N132" i="89" s="1"/>
  <c r="AB132" i="89" s="1"/>
  <c r="AF132" i="89" s="1"/>
  <c r="J89" i="136"/>
  <c r="C5" i="137"/>
  <c r="C15" i="137"/>
  <c r="G15" i="137" s="1"/>
  <c r="Q37" i="137"/>
  <c r="G84" i="137"/>
  <c r="Q84" i="137" s="1"/>
  <c r="Q70" i="137"/>
  <c r="G69" i="137"/>
  <c r="Q69" i="137" s="1"/>
  <c r="J86" i="136"/>
  <c r="C96" i="136"/>
  <c r="E27" i="137"/>
  <c r="G28" i="137"/>
  <c r="E77" i="136"/>
  <c r="C80" i="136" s="1"/>
  <c r="E49" i="137" s="1"/>
  <c r="G49" i="137" s="1"/>
  <c r="G6" i="137"/>
  <c r="G58" i="137"/>
  <c r="Q58" i="137" s="1"/>
  <c r="L76" i="136"/>
  <c r="J78" i="136" s="1"/>
  <c r="E14" i="137"/>
  <c r="E2" i="137" s="1"/>
  <c r="C10" i="137"/>
  <c r="G11" i="137"/>
  <c r="Q42" i="137"/>
  <c r="G7" i="137"/>
  <c r="Q7" i="137" s="1"/>
  <c r="AB61" i="89"/>
  <c r="AF61" i="89" s="1"/>
  <c r="AI675" i="75"/>
  <c r="P675" i="75" s="1"/>
  <c r="AT222" i="75"/>
  <c r="N138" i="89"/>
  <c r="N92" i="89"/>
  <c r="AB92" i="89" s="1"/>
  <c r="AF92" i="89" s="1"/>
  <c r="N205" i="89"/>
  <c r="X92" i="89"/>
  <c r="AC92" i="89" s="1"/>
  <c r="AG92" i="89" s="1"/>
  <c r="N197" i="89"/>
  <c r="N95" i="89"/>
  <c r="AB95" i="89" s="1"/>
  <c r="AF95" i="89" s="1"/>
  <c r="N179" i="89"/>
  <c r="L188" i="89"/>
  <c r="N188" i="89" s="1"/>
  <c r="AF188" i="89" s="1"/>
  <c r="G130" i="89"/>
  <c r="I130" i="89" s="1"/>
  <c r="N130" i="89" s="1"/>
  <c r="AB130" i="89" s="1"/>
  <c r="AF130" i="89" s="1"/>
  <c r="G126" i="89"/>
  <c r="I126" i="89" s="1"/>
  <c r="N126" i="89" s="1"/>
  <c r="AB126" i="89" s="1"/>
  <c r="AF126" i="89" s="1"/>
  <c r="G137" i="89"/>
  <c r="I137" i="89" s="1"/>
  <c r="N137" i="89" s="1"/>
  <c r="AB137" i="89" s="1"/>
  <c r="AF137" i="89" s="1"/>
  <c r="X95" i="89"/>
  <c r="AC95" i="89" s="1"/>
  <c r="AG95" i="89" s="1"/>
  <c r="Q129" i="89"/>
  <c r="S129" i="89" s="1"/>
  <c r="X129" i="89" s="1"/>
  <c r="AC129" i="89" s="1"/>
  <c r="AG129" i="89" s="1"/>
  <c r="Q119" i="89"/>
  <c r="S119" i="89" s="1"/>
  <c r="X119" i="89" s="1"/>
  <c r="AC119" i="89" s="1"/>
  <c r="AG119" i="89" s="1"/>
  <c r="V198" i="89"/>
  <c r="X198" i="89" s="1"/>
  <c r="AG198" i="89" s="1"/>
  <c r="S137" i="89"/>
  <c r="X137" i="89" s="1"/>
  <c r="AC137" i="89" s="1"/>
  <c r="AG137" i="89" s="1"/>
  <c r="V188" i="89"/>
  <c r="X188" i="89" s="1"/>
  <c r="AG188" i="89" s="1"/>
  <c r="AN119" i="89"/>
  <c r="AS119" i="89" s="1"/>
  <c r="AS104" i="89" s="1"/>
  <c r="P142" i="89"/>
  <c r="S142" i="89" s="1"/>
  <c r="X142" i="89" s="1"/>
  <c r="AC142" i="89" s="1"/>
  <c r="AG142" i="89" s="1"/>
  <c r="Q130" i="89"/>
  <c r="S130" i="89" s="1"/>
  <c r="X130" i="89" s="1"/>
  <c r="AC130" i="89" s="1"/>
  <c r="AG130" i="89" s="1"/>
  <c r="Q126" i="89"/>
  <c r="S126" i="89" s="1"/>
  <c r="X126" i="89" s="1"/>
  <c r="AC126" i="89" s="1"/>
  <c r="AG126" i="89" s="1"/>
  <c r="AF173" i="89"/>
  <c r="AD435" i="75"/>
  <c r="AD457" i="75" s="1"/>
  <c r="V24" i="89"/>
  <c r="W24" i="89" s="1"/>
  <c r="W23" i="89" s="1"/>
  <c r="F453" i="75"/>
  <c r="F461" i="75" s="1"/>
  <c r="AK348" i="75"/>
  <c r="AK363" i="75"/>
  <c r="Z461" i="75"/>
  <c r="Z435" i="75"/>
  <c r="Z457" i="75" s="1"/>
  <c r="F435" i="75"/>
  <c r="AX442" i="75"/>
  <c r="M5" i="89"/>
  <c r="AA5" i="89" s="1"/>
  <c r="AE5" i="89" s="1"/>
  <c r="AH195" i="75"/>
  <c r="AH203" i="75" s="1"/>
  <c r="AT301" i="75"/>
  <c r="G27" i="89"/>
  <c r="I27" i="89" s="1"/>
  <c r="Z27" i="89" s="1"/>
  <c r="AD27" i="89" s="1"/>
  <c r="R398" i="75"/>
  <c r="AD417" i="75"/>
  <c r="R309" i="75"/>
  <c r="AG710" i="75"/>
  <c r="AT230" i="75"/>
  <c r="AG363" i="75"/>
  <c r="N143" i="89"/>
  <c r="AB143" i="89" s="1"/>
  <c r="AF143" i="89" s="1"/>
  <c r="AT290" i="75"/>
  <c r="AT294" i="75"/>
  <c r="AT305" i="75" s="1"/>
  <c r="AK305" i="75"/>
  <c r="AT200" i="75"/>
  <c r="V180" i="89"/>
  <c r="X180" i="89" s="1"/>
  <c r="AG180" i="89" s="1"/>
  <c r="AM205" i="75"/>
  <c r="AG309" i="75"/>
  <c r="L203" i="75"/>
  <c r="F413" i="75"/>
  <c r="H363" i="75"/>
  <c r="AT333" i="75"/>
  <c r="M309" i="75"/>
  <c r="L205" i="75"/>
  <c r="AT184" i="75"/>
  <c r="AF169" i="89"/>
  <c r="L112" i="88"/>
  <c r="N69" i="89"/>
  <c r="AB69" i="89" s="1"/>
  <c r="AF69" i="89" s="1"/>
  <c r="G57" i="89"/>
  <c r="I57" i="89" s="1"/>
  <c r="I56" i="89" s="1"/>
  <c r="Z56" i="89" s="1"/>
  <c r="AD56" i="89" s="1"/>
  <c r="V168" i="89"/>
  <c r="X168" i="89" s="1"/>
  <c r="AG168" i="89" s="1"/>
  <c r="Q57" i="89"/>
  <c r="S57" i="89" s="1"/>
  <c r="X57" i="89" s="1"/>
  <c r="AC57" i="89" s="1"/>
  <c r="AG57" i="89" s="1"/>
  <c r="X205" i="89"/>
  <c r="Q67" i="89"/>
  <c r="S67" i="89" s="1"/>
  <c r="X67" i="89" s="1"/>
  <c r="AC67" i="89" s="1"/>
  <c r="AG67" i="89" s="1"/>
  <c r="K213" i="8"/>
  <c r="I6" i="20" s="1"/>
  <c r="G67" i="89"/>
  <c r="I67" i="89" s="1"/>
  <c r="Z67" i="89" s="1"/>
  <c r="AD67" i="89" s="1"/>
  <c r="G107" i="8"/>
  <c r="I4" i="1" s="1"/>
  <c r="L163" i="89"/>
  <c r="N163" i="89"/>
  <c r="AF163" i="89" s="1"/>
  <c r="S36" i="89"/>
  <c r="K107" i="8"/>
  <c r="I4" i="20" s="1"/>
  <c r="K4" i="8"/>
  <c r="I2" i="20" s="1"/>
  <c r="K80" i="8"/>
  <c r="I3" i="20" s="1"/>
  <c r="S132" i="89"/>
  <c r="X132" i="89" s="1"/>
  <c r="AC132" i="89" s="1"/>
  <c r="AG132" i="89" s="1"/>
  <c r="V162" i="89"/>
  <c r="X162" i="89" s="1"/>
  <c r="AG162" i="89" s="1"/>
  <c r="Z78" i="89"/>
  <c r="AD78" i="89" s="1"/>
  <c r="L162" i="89"/>
  <c r="N162" i="89" s="1"/>
  <c r="G213" i="8"/>
  <c r="I6" i="1" s="1"/>
  <c r="G9" i="1"/>
  <c r="K127" i="88"/>
  <c r="V155" i="89"/>
  <c r="X155" i="89" s="1"/>
  <c r="AG155" i="89" s="1"/>
  <c r="AS41" i="89"/>
  <c r="AS36" i="89" s="1"/>
  <c r="AN36" i="89"/>
  <c r="G80" i="8"/>
  <c r="I3" i="1" s="1"/>
  <c r="I36" i="89"/>
  <c r="Z36" i="89" s="1"/>
  <c r="AD36" i="89" s="1"/>
  <c r="N74" i="89"/>
  <c r="AB74" i="89" s="1"/>
  <c r="AF74" i="89" s="1"/>
  <c r="N37" i="89"/>
  <c r="AB37" i="89" s="1"/>
  <c r="AF37" i="89" s="1"/>
  <c r="I68" i="89"/>
  <c r="Z68" i="89" s="1"/>
  <c r="AD68" i="89" s="1"/>
  <c r="M36" i="89"/>
  <c r="AA36" i="89" s="1"/>
  <c r="AE36" i="89" s="1"/>
  <c r="L16" i="89"/>
  <c r="M16" i="89" s="1"/>
  <c r="AG170" i="89"/>
  <c r="N41" i="89"/>
  <c r="X21" i="89"/>
  <c r="AC21" i="89" s="1"/>
  <c r="AG21" i="89" s="1"/>
  <c r="G9" i="20"/>
  <c r="X169" i="89"/>
  <c r="X99" i="89"/>
  <c r="X183" i="89"/>
  <c r="AG183" i="89" s="1"/>
  <c r="AG164" i="89"/>
  <c r="X163" i="89"/>
  <c r="AG163" i="89" s="1"/>
  <c r="X85" i="89"/>
  <c r="AC85" i="89" s="1"/>
  <c r="AG85" i="89" s="1"/>
  <c r="X139" i="89"/>
  <c r="K349" i="8"/>
  <c r="I8" i="20" s="1"/>
  <c r="W5" i="89"/>
  <c r="X7" i="89"/>
  <c r="AC7" i="89" s="1"/>
  <c r="AG7" i="89" s="1"/>
  <c r="X54" i="89"/>
  <c r="AC54" i="89" s="1"/>
  <c r="AG54" i="89" s="1"/>
  <c r="M56" i="89"/>
  <c r="N22" i="89"/>
  <c r="AB22" i="89" s="1"/>
  <c r="AF22" i="89" s="1"/>
  <c r="N24" i="89"/>
  <c r="AB24" i="89" s="1"/>
  <c r="AF24" i="89" s="1"/>
  <c r="N20" i="89"/>
  <c r="AB20" i="89" s="1"/>
  <c r="AF20" i="89" s="1"/>
  <c r="AF151" i="89"/>
  <c r="N99" i="89"/>
  <c r="N33" i="89"/>
  <c r="AB33" i="89" s="1"/>
  <c r="AF33" i="89" s="1"/>
  <c r="N183" i="89"/>
  <c r="AF183" i="89" s="1"/>
  <c r="I60" i="89"/>
  <c r="Z60" i="89" s="1"/>
  <c r="AD60" i="89" s="1"/>
  <c r="N71" i="89"/>
  <c r="AB71" i="89" s="1"/>
  <c r="AF71" i="89" s="1"/>
  <c r="N34" i="89"/>
  <c r="AB34" i="89" s="1"/>
  <c r="AF34" i="89" s="1"/>
  <c r="C107" i="88"/>
  <c r="C109" i="88" s="1"/>
  <c r="M23" i="89"/>
  <c r="AA23" i="89" s="1"/>
  <c r="AE23" i="89" s="1"/>
  <c r="N63" i="89"/>
  <c r="N72" i="89"/>
  <c r="AB72" i="89" s="1"/>
  <c r="AF72" i="89" s="1"/>
  <c r="I15" i="89"/>
  <c r="Z15" i="89" s="1"/>
  <c r="AD15" i="89" s="1"/>
  <c r="AA17" i="89"/>
  <c r="AE17" i="89" s="1"/>
  <c r="K13" i="89"/>
  <c r="I76" i="89"/>
  <c r="Z76" i="89" s="1"/>
  <c r="AD76" i="89" s="1"/>
  <c r="N83" i="89"/>
  <c r="AB85" i="89"/>
  <c r="AF85" i="89" s="1"/>
  <c r="W13" i="89"/>
  <c r="S43" i="89"/>
  <c r="X36" i="89"/>
  <c r="H9" i="20"/>
  <c r="D110" i="88"/>
  <c r="K140" i="8"/>
  <c r="I5" i="20" s="1"/>
  <c r="F9" i="20"/>
  <c r="S5" i="89"/>
  <c r="C116" i="88"/>
  <c r="C118" i="88" s="1"/>
  <c r="C110" i="88"/>
  <c r="H9" i="1"/>
  <c r="F9" i="1"/>
  <c r="K141" i="88"/>
  <c r="G262" i="8"/>
  <c r="I7" i="1" s="1"/>
  <c r="N54" i="89"/>
  <c r="AI668" i="75" s="1"/>
  <c r="P668" i="75" s="1"/>
  <c r="I43" i="89"/>
  <c r="N64" i="89"/>
  <c r="Q75" i="89"/>
  <c r="S75" i="89" s="1"/>
  <c r="X75" i="89" s="1"/>
  <c r="AC75" i="89" s="1"/>
  <c r="AG75" i="89" s="1"/>
  <c r="G4" i="8"/>
  <c r="I2" i="1" s="1"/>
  <c r="L150" i="89"/>
  <c r="O114" i="88"/>
  <c r="L116" i="88" s="1"/>
  <c r="N21" i="89"/>
  <c r="N114" i="88"/>
  <c r="K115" i="88" s="1"/>
  <c r="V163" i="89"/>
  <c r="L108" i="88"/>
  <c r="C124" i="88"/>
  <c r="C126" i="88" s="1"/>
  <c r="G349" i="8"/>
  <c r="I8" i="1" s="1"/>
  <c r="K262" i="8"/>
  <c r="X76" i="89"/>
  <c r="S76" i="89"/>
  <c r="S23" i="89"/>
  <c r="N11" i="89"/>
  <c r="I5" i="89"/>
  <c r="Z5" i="89" s="1"/>
  <c r="AD5" i="89" s="1"/>
  <c r="S13" i="89"/>
  <c r="S68" i="89"/>
  <c r="X68" i="89"/>
  <c r="G140" i="8"/>
  <c r="I5" i="1" s="1"/>
  <c r="N80" i="89"/>
  <c r="AS4" i="89" l="1"/>
  <c r="X35" i="75"/>
  <c r="AO1074" i="75"/>
  <c r="J35" i="75"/>
  <c r="AF1074" i="75"/>
  <c r="X89" i="89"/>
  <c r="AC89" i="89" s="1"/>
  <c r="AG89" i="89" s="1"/>
  <c r="AS35" i="89"/>
  <c r="L20" i="137"/>
  <c r="P20" i="137" s="1"/>
  <c r="R20" i="137" s="1"/>
  <c r="AC76" i="89"/>
  <c r="AG76" i="89" s="1"/>
  <c r="AN35" i="89"/>
  <c r="AN3" i="89" s="1"/>
  <c r="AG205" i="89"/>
  <c r="AI680" i="75"/>
  <c r="P680" i="75" s="1"/>
  <c r="AC99" i="89"/>
  <c r="AG99" i="89" s="1"/>
  <c r="AG149" i="89"/>
  <c r="AB83" i="89"/>
  <c r="AF83" i="89" s="1"/>
  <c r="AB99" i="89"/>
  <c r="AF99" i="89" s="1"/>
  <c r="AF149" i="89"/>
  <c r="N176" i="89"/>
  <c r="AF162" i="89"/>
  <c r="N30" i="89"/>
  <c r="AB30" i="89" s="1"/>
  <c r="AF30" i="89" s="1"/>
  <c r="D91" i="136"/>
  <c r="L3" i="137"/>
  <c r="R15" i="137"/>
  <c r="N44" i="137"/>
  <c r="P44" i="137" s="1"/>
  <c r="R44" i="137" s="1"/>
  <c r="R49" i="137"/>
  <c r="P47" i="137"/>
  <c r="R47" i="137" s="1"/>
  <c r="R18" i="137"/>
  <c r="K89" i="136"/>
  <c r="K93" i="136"/>
  <c r="R28" i="137"/>
  <c r="P27" i="137"/>
  <c r="K77" i="136"/>
  <c r="R11" i="137"/>
  <c r="P10" i="137"/>
  <c r="R10" i="137" s="1"/>
  <c r="R37" i="137"/>
  <c r="D77" i="136"/>
  <c r="D78" i="136" s="1"/>
  <c r="L22" i="137" s="1"/>
  <c r="K97" i="136"/>
  <c r="P68" i="137"/>
  <c r="R51" i="137"/>
  <c r="P5" i="137"/>
  <c r="R5" i="137" s="1"/>
  <c r="R6" i="137"/>
  <c r="R4" i="137"/>
  <c r="N89" i="89"/>
  <c r="C3" i="137"/>
  <c r="E44" i="137"/>
  <c r="G44" i="137" s="1"/>
  <c r="C77" i="136"/>
  <c r="C78" i="136" s="1"/>
  <c r="C22" i="137" s="1"/>
  <c r="G22" i="137" s="1"/>
  <c r="G5" i="137"/>
  <c r="Q6" i="137"/>
  <c r="G47" i="137"/>
  <c r="Q47" i="137" s="1"/>
  <c r="Q49" i="137"/>
  <c r="G10" i="137"/>
  <c r="Q10" i="137" s="1"/>
  <c r="Q11" i="137"/>
  <c r="J77" i="136"/>
  <c r="C19" i="137" s="1"/>
  <c r="Q28" i="137"/>
  <c r="G27" i="137"/>
  <c r="G68" i="137"/>
  <c r="Q15" i="137"/>
  <c r="Q18" i="137"/>
  <c r="AC139" i="89"/>
  <c r="AG139" i="89" s="1"/>
  <c r="AW840" i="75"/>
  <c r="AB63" i="89"/>
  <c r="AF63" i="89" s="1"/>
  <c r="AI677" i="75"/>
  <c r="P677" i="75" s="1"/>
  <c r="AP839" i="75"/>
  <c r="AB64" i="89"/>
  <c r="AF64" i="89" s="1"/>
  <c r="AI678" i="75"/>
  <c r="P678" i="75" s="1"/>
  <c r="AB138" i="89"/>
  <c r="AF138" i="89" s="1"/>
  <c r="X197" i="89"/>
  <c r="AF197" i="89"/>
  <c r="AF205" i="89"/>
  <c r="AF179" i="89"/>
  <c r="N193" i="89"/>
  <c r="AF193" i="89" s="1"/>
  <c r="AS103" i="89"/>
  <c r="G119" i="89"/>
  <c r="I119" i="89" s="1"/>
  <c r="N119" i="89" s="1"/>
  <c r="AB119" i="89" s="1"/>
  <c r="AF119" i="89" s="1"/>
  <c r="G141" i="89"/>
  <c r="I141" i="89" s="1"/>
  <c r="N141" i="89" s="1"/>
  <c r="G134" i="89"/>
  <c r="I134" i="89" s="1"/>
  <c r="N134" i="89" s="1"/>
  <c r="AB134" i="89" s="1"/>
  <c r="AF134" i="89" s="1"/>
  <c r="G129" i="89"/>
  <c r="I129" i="89" s="1"/>
  <c r="N129" i="89" s="1"/>
  <c r="AB129" i="89" s="1"/>
  <c r="AF129" i="89" s="1"/>
  <c r="Q141" i="89"/>
  <c r="S141" i="89" s="1"/>
  <c r="X141" i="89" s="1"/>
  <c r="AT195" i="75"/>
  <c r="AX461" i="75"/>
  <c r="X24" i="89"/>
  <c r="AC24" i="89" s="1"/>
  <c r="AG24" i="89" s="1"/>
  <c r="AX435" i="75"/>
  <c r="AK359" i="75"/>
  <c r="AT359" i="75" s="1"/>
  <c r="AT348" i="75"/>
  <c r="AX453" i="75"/>
  <c r="F446" i="75"/>
  <c r="AX446" i="75" s="1"/>
  <c r="AT309" i="75"/>
  <c r="AT203" i="75"/>
  <c r="I23" i="89"/>
  <c r="Z23" i="89" s="1"/>
  <c r="AD23" i="89" s="1"/>
  <c r="N27" i="89"/>
  <c r="R417" i="75"/>
  <c r="AX417" i="75" s="1"/>
  <c r="R391" i="75"/>
  <c r="AX398" i="75"/>
  <c r="AT363" i="75"/>
  <c r="X179" i="89"/>
  <c r="AT205" i="75"/>
  <c r="I7" i="20"/>
  <c r="I9" i="20" s="1"/>
  <c r="G75" i="89"/>
  <c r="I75" i="89" s="1"/>
  <c r="Z75" i="89" s="1"/>
  <c r="AD75" i="89" s="1"/>
  <c r="T710" i="75"/>
  <c r="AG169" i="89"/>
  <c r="N57" i="89"/>
  <c r="Z57" i="89"/>
  <c r="AD57" i="89" s="1"/>
  <c r="S56" i="89"/>
  <c r="N67" i="89"/>
  <c r="L158" i="89"/>
  <c r="X13" i="89"/>
  <c r="AC36" i="89"/>
  <c r="AG36" i="89" s="1"/>
  <c r="V150" i="89"/>
  <c r="AC68" i="89"/>
  <c r="AG68" i="89" s="1"/>
  <c r="X176" i="89"/>
  <c r="N158" i="89"/>
  <c r="AF158" i="89" s="1"/>
  <c r="N36" i="89"/>
  <c r="G65" i="89"/>
  <c r="I65" i="89" s="1"/>
  <c r="Z65" i="89" s="1"/>
  <c r="AD65" i="89" s="1"/>
  <c r="Z43" i="89"/>
  <c r="AD43" i="89" s="1"/>
  <c r="I13" i="89"/>
  <c r="Z13" i="89" s="1"/>
  <c r="AD13" i="89" s="1"/>
  <c r="AB41" i="89"/>
  <c r="AF41" i="89" s="1"/>
  <c r="K116" i="88"/>
  <c r="AA16" i="89"/>
  <c r="AE16" i="89" s="1"/>
  <c r="N16" i="89"/>
  <c r="AB16" i="89" s="1"/>
  <c r="AF16" i="89" s="1"/>
  <c r="M13" i="89"/>
  <c r="M4" i="89" s="1"/>
  <c r="X5" i="89"/>
  <c r="X56" i="89"/>
  <c r="AC56" i="89" s="1"/>
  <c r="AG56" i="89" s="1"/>
  <c r="X125" i="89"/>
  <c r="AC125" i="89" s="1"/>
  <c r="AG125" i="89" s="1"/>
  <c r="X83" i="89"/>
  <c r="W4" i="89"/>
  <c r="W3" i="89" s="1"/>
  <c r="X187" i="89"/>
  <c r="S4" i="89"/>
  <c r="L115" i="88"/>
  <c r="Q65" i="89" s="1"/>
  <c r="S65" i="89" s="1"/>
  <c r="X65" i="89" s="1"/>
  <c r="AC65" i="89" s="1"/>
  <c r="AG65" i="89" s="1"/>
  <c r="X43" i="89"/>
  <c r="X138" i="89"/>
  <c r="X104" i="89"/>
  <c r="N187" i="89"/>
  <c r="AA56" i="89"/>
  <c r="AE56" i="89" s="1"/>
  <c r="M55" i="89"/>
  <c r="N125" i="89"/>
  <c r="AB125" i="89" s="1"/>
  <c r="AF125" i="89" s="1"/>
  <c r="N15" i="89"/>
  <c r="AB15" i="89" s="1"/>
  <c r="AF15" i="89" s="1"/>
  <c r="K4" i="89"/>
  <c r="K3" i="89" s="1"/>
  <c r="N60" i="89"/>
  <c r="N68" i="89"/>
  <c r="N76" i="89"/>
  <c r="AB80" i="89"/>
  <c r="AF80" i="89" s="1"/>
  <c r="N43" i="89"/>
  <c r="AB54" i="89"/>
  <c r="AF54" i="89" s="1"/>
  <c r="AB21" i="89"/>
  <c r="AF21" i="89" s="1"/>
  <c r="N5" i="89"/>
  <c r="AB11" i="89"/>
  <c r="AF11" i="89" s="1"/>
  <c r="V158" i="89"/>
  <c r="X158" i="89"/>
  <c r="AG158" i="89" s="1"/>
  <c r="I10" i="1"/>
  <c r="I9" i="1"/>
  <c r="X150" i="89"/>
  <c r="Q135" i="89"/>
  <c r="S135" i="89" s="1"/>
  <c r="N150" i="89"/>
  <c r="BF1074" i="75" s="1"/>
  <c r="AF1073" i="75" s="1"/>
  <c r="X73" i="89"/>
  <c r="S73" i="89"/>
  <c r="P41" i="137" l="1"/>
  <c r="R41" i="137" s="1"/>
  <c r="AS3" i="89"/>
  <c r="AS102" i="89" s="1"/>
  <c r="AG150" i="89"/>
  <c r="BF1073" i="75"/>
  <c r="AO1073" i="75" s="1"/>
  <c r="AC43" i="89"/>
  <c r="AG43" i="89" s="1"/>
  <c r="AC5" i="89"/>
  <c r="AG5" i="89" s="1"/>
  <c r="AC141" i="89"/>
  <c r="AG141" i="89" s="1"/>
  <c r="AG197" i="89"/>
  <c r="AC13" i="89"/>
  <c r="AG13" i="89" s="1"/>
  <c r="AG179" i="89"/>
  <c r="X193" i="89"/>
  <c r="AG193" i="89" s="1"/>
  <c r="AC73" i="89"/>
  <c r="AG73" i="89" s="1"/>
  <c r="AC83" i="89"/>
  <c r="AG83" i="89" s="1"/>
  <c r="AG176" i="89"/>
  <c r="AF176" i="89"/>
  <c r="N23" i="89"/>
  <c r="AB89" i="89"/>
  <c r="AF89" i="89" s="1"/>
  <c r="AI669" i="75"/>
  <c r="P669" i="75" s="1"/>
  <c r="P3" i="137"/>
  <c r="R3" i="137" s="1"/>
  <c r="P85" i="137"/>
  <c r="R68" i="137"/>
  <c r="L21" i="137"/>
  <c r="P22" i="137"/>
  <c r="R27" i="137"/>
  <c r="L19" i="137"/>
  <c r="C21" i="137"/>
  <c r="Q44" i="137"/>
  <c r="G41" i="137"/>
  <c r="G21" i="137"/>
  <c r="Q21" i="137" s="1"/>
  <c r="Q22" i="137"/>
  <c r="G19" i="137"/>
  <c r="C17" i="137"/>
  <c r="Q5" i="137"/>
  <c r="G3" i="137"/>
  <c r="Q3" i="137" s="1"/>
  <c r="G85" i="137"/>
  <c r="Q68" i="137"/>
  <c r="Q27" i="137"/>
  <c r="AC138" i="89"/>
  <c r="AG138" i="89" s="1"/>
  <c r="AW839" i="75"/>
  <c r="AB57" i="89"/>
  <c r="AF57" i="89" s="1"/>
  <c r="AI671" i="75"/>
  <c r="P671" i="75" s="1"/>
  <c r="AB60" i="89"/>
  <c r="AF60" i="89" s="1"/>
  <c r="AI674" i="75"/>
  <c r="P674" i="75" s="1"/>
  <c r="AB67" i="89"/>
  <c r="AF67" i="89" s="1"/>
  <c r="AI681" i="75"/>
  <c r="P681" i="75" s="1"/>
  <c r="AB141" i="89"/>
  <c r="AF141" i="89" s="1"/>
  <c r="G135" i="89"/>
  <c r="I135" i="89" s="1"/>
  <c r="N135" i="89" s="1"/>
  <c r="AB135" i="89" s="1"/>
  <c r="AF135" i="89" s="1"/>
  <c r="X23" i="89"/>
  <c r="AB27" i="89"/>
  <c r="AF27" i="89" s="1"/>
  <c r="F457" i="75"/>
  <c r="AX457" i="75" s="1"/>
  <c r="R413" i="75"/>
  <c r="AX413" i="75" s="1"/>
  <c r="AX391" i="75"/>
  <c r="I73" i="89"/>
  <c r="Z73" i="89" s="1"/>
  <c r="AD73" i="89" s="1"/>
  <c r="N75" i="89"/>
  <c r="AB75" i="89" s="1"/>
  <c r="AF75" i="89" s="1"/>
  <c r="I10" i="20"/>
  <c r="AT243" i="75"/>
  <c r="AT238" i="75"/>
  <c r="AB5" i="89"/>
  <c r="AF5" i="89" s="1"/>
  <c r="AB43" i="89"/>
  <c r="AF43" i="89" s="1"/>
  <c r="AB36" i="89"/>
  <c r="AF36" i="89" s="1"/>
  <c r="AB76" i="89"/>
  <c r="AF76" i="89" s="1"/>
  <c r="N56" i="89"/>
  <c r="AB56" i="89" s="1"/>
  <c r="AF56" i="89" s="1"/>
  <c r="AA13" i="89"/>
  <c r="AE13" i="89" s="1"/>
  <c r="I55" i="89"/>
  <c r="Z55" i="89" s="1"/>
  <c r="AD55" i="89" s="1"/>
  <c r="N65" i="89"/>
  <c r="I4" i="89"/>
  <c r="AB68" i="89"/>
  <c r="AF68" i="89" s="1"/>
  <c r="AF187" i="89"/>
  <c r="X177" i="89"/>
  <c r="N13" i="89"/>
  <c r="N177" i="89"/>
  <c r="N203" i="89" s="1"/>
  <c r="AF203" i="89" s="1"/>
  <c r="AG187" i="89"/>
  <c r="S55" i="89"/>
  <c r="X55" i="89"/>
  <c r="AC104" i="89"/>
  <c r="AG104" i="89" s="1"/>
  <c r="AG859" i="75"/>
  <c r="AG862" i="75" s="1"/>
  <c r="X175" i="89"/>
  <c r="X135" i="89"/>
  <c r="AC135" i="89" s="1"/>
  <c r="AG135" i="89" s="1"/>
  <c r="AA4" i="89"/>
  <c r="AE4" i="89" s="1"/>
  <c r="M35" i="89"/>
  <c r="AA55" i="89"/>
  <c r="AE55" i="89" s="1"/>
  <c r="N104" i="89"/>
  <c r="N175" i="89"/>
  <c r="AF150" i="89"/>
  <c r="P36" i="137" l="1"/>
  <c r="R36" i="137" s="1"/>
  <c r="Z4" i="89"/>
  <c r="AD4" i="89" s="1"/>
  <c r="X203" i="89"/>
  <c r="AG203" i="89" s="1"/>
  <c r="AC23" i="89"/>
  <c r="AG23" i="89" s="1"/>
  <c r="AS82" i="89"/>
  <c r="AS81" i="89" s="1"/>
  <c r="AG175" i="89"/>
  <c r="AC55" i="89"/>
  <c r="AG55" i="89" s="1"/>
  <c r="AB23" i="89"/>
  <c r="AF23" i="89" s="1"/>
  <c r="AF175" i="89"/>
  <c r="R22" i="137"/>
  <c r="P21" i="137"/>
  <c r="R21" i="137" s="1"/>
  <c r="P19" i="137"/>
  <c r="L17" i="137"/>
  <c r="L14" i="137" s="1"/>
  <c r="L2" i="137" s="1"/>
  <c r="P87" i="137"/>
  <c r="R85" i="137"/>
  <c r="C14" i="137"/>
  <c r="C2" i="137" s="1"/>
  <c r="Q41" i="137"/>
  <c r="G36" i="137"/>
  <c r="Q36" i="137" s="1"/>
  <c r="Q19" i="137"/>
  <c r="G17" i="137"/>
  <c r="Q85" i="137"/>
  <c r="G87" i="137"/>
  <c r="AB65" i="89"/>
  <c r="AF65" i="89" s="1"/>
  <c r="AI679" i="75"/>
  <c r="P679" i="75" s="1"/>
  <c r="P682" i="75" s="1"/>
  <c r="N124" i="89"/>
  <c r="X4" i="89"/>
  <c r="AT241" i="75"/>
  <c r="N73" i="89"/>
  <c r="AT233" i="75"/>
  <c r="AB13" i="89"/>
  <c r="AF13" i="89" s="1"/>
  <c r="I35" i="89"/>
  <c r="Z35" i="89" s="1"/>
  <c r="AD35" i="89" s="1"/>
  <c r="N55" i="89"/>
  <c r="S35" i="89"/>
  <c r="S3" i="89" s="1"/>
  <c r="AG177" i="89"/>
  <c r="X35" i="89"/>
  <c r="AF177" i="89"/>
  <c r="N4" i="89"/>
  <c r="X124" i="89"/>
  <c r="AA35" i="89"/>
  <c r="AE35" i="89" s="1"/>
  <c r="M3" i="89"/>
  <c r="AA3" i="89" s="1"/>
  <c r="AE3" i="89" s="1"/>
  <c r="AB104" i="89"/>
  <c r="AF104" i="89" s="1"/>
  <c r="T859" i="75"/>
  <c r="T862" i="75" s="1"/>
  <c r="N204" i="89"/>
  <c r="I3" i="89" l="1"/>
  <c r="X204" i="89"/>
  <c r="X209" i="89" s="1"/>
  <c r="AC4" i="89"/>
  <c r="AG4" i="89" s="1"/>
  <c r="AB4" i="89"/>
  <c r="AF4" i="89" s="1"/>
  <c r="AC35" i="89"/>
  <c r="AG35" i="89" s="1"/>
  <c r="N103" i="89"/>
  <c r="AF204" i="89"/>
  <c r="AI682" i="75"/>
  <c r="T864" i="75"/>
  <c r="R87" i="137"/>
  <c r="P89" i="137"/>
  <c r="R19" i="137"/>
  <c r="P17" i="137"/>
  <c r="Q87" i="137"/>
  <c r="G89" i="137"/>
  <c r="Q17" i="137"/>
  <c r="G14" i="137"/>
  <c r="AB124" i="89"/>
  <c r="AF124" i="89" s="1"/>
  <c r="AB73" i="89"/>
  <c r="AF73" i="89" s="1"/>
  <c r="AB55" i="89"/>
  <c r="AF55" i="89" s="1"/>
  <c r="X3" i="89"/>
  <c r="N35" i="89"/>
  <c r="AC124" i="89"/>
  <c r="AG124" i="89" s="1"/>
  <c r="AG864" i="75"/>
  <c r="AG865" i="75" s="1"/>
  <c r="X103" i="89"/>
  <c r="N209" i="89"/>
  <c r="X34" i="75" l="1"/>
  <c r="Z3" i="89"/>
  <c r="AD3" i="89" s="1"/>
  <c r="AG204" i="89"/>
  <c r="AG209" i="89"/>
  <c r="AC103" i="89"/>
  <c r="AG103" i="89" s="1"/>
  <c r="AF209" i="89"/>
  <c r="AB35" i="89"/>
  <c r="AF35" i="89" s="1"/>
  <c r="AB103" i="89"/>
  <c r="AF103" i="89" s="1"/>
  <c r="R89" i="137"/>
  <c r="R17" i="137"/>
  <c r="P14" i="137"/>
  <c r="G2" i="137"/>
  <c r="Q14" i="137"/>
  <c r="Q89" i="137"/>
  <c r="AC3" i="89"/>
  <c r="AG3" i="89" s="1"/>
  <c r="N3" i="89"/>
  <c r="J34" i="75" s="1"/>
  <c r="X102" i="89"/>
  <c r="P2" i="137" l="1"/>
  <c r="R14" i="137"/>
  <c r="G35" i="137"/>
  <c r="Q2" i="137"/>
  <c r="AB3" i="89"/>
  <c r="AF3" i="89" s="1"/>
  <c r="N102" i="89"/>
  <c r="X82" i="89"/>
  <c r="AC102" i="89"/>
  <c r="AG102" i="89" s="1"/>
  <c r="Z209" i="89"/>
  <c r="R2" i="137" l="1"/>
  <c r="P35" i="137"/>
  <c r="Q35" i="137"/>
  <c r="G26" i="137"/>
  <c r="E89" i="137"/>
  <c r="AB102" i="89"/>
  <c r="AF102" i="89" s="1"/>
  <c r="BG795" i="75"/>
  <c r="AI814" i="75" s="1"/>
  <c r="N82" i="89"/>
  <c r="S209" i="89"/>
  <c r="X81" i="89"/>
  <c r="AC82" i="89"/>
  <c r="AG82" i="89" s="1"/>
  <c r="AC81" i="89" l="1"/>
  <c r="AG81" i="89" s="1"/>
  <c r="AB82" i="89"/>
  <c r="AF82" i="89" s="1"/>
  <c r="R35" i="137"/>
  <c r="P26" i="137"/>
  <c r="N89" i="137"/>
  <c r="G25" i="137"/>
  <c r="Q25" i="137" s="1"/>
  <c r="Q26" i="137"/>
  <c r="AI798" i="75"/>
  <c r="N81" i="89"/>
  <c r="AB81" i="89" l="1"/>
  <c r="AF81" i="89" s="1"/>
  <c r="R26" i="137"/>
  <c r="P25" i="137"/>
  <c r="R25" i="137" s="1"/>
</calcChain>
</file>

<file path=xl/comments1.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jazyk</t>
        </r>
      </text>
    </comment>
  </commentList>
</comments>
</file>

<file path=xl/comments3.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4.xml><?xml version="1.0" encoding="utf-8"?>
<comments xmlns="http://schemas.openxmlformats.org/spreadsheetml/2006/main">
  <authors>
    <author>Kamil Gróf</author>
  </authors>
  <commentList>
    <comment ref="A28" authorId="0">
      <text>
        <r>
          <rPr>
            <sz val="9"/>
            <color indexed="81"/>
            <rFont val="Tahoma"/>
            <family val="2"/>
            <charset val="238"/>
          </rPr>
          <t>pozrite si dátumy</t>
        </r>
      </text>
    </comment>
    <comment ref="P29" authorId="0">
      <text>
        <r>
          <rPr>
            <sz val="9"/>
            <color indexed="81"/>
            <rFont val="Tahoma"/>
            <family val="2"/>
            <charset val="238"/>
          </rPr>
          <t>pozrite : ano / nie</t>
        </r>
      </text>
    </comment>
    <comment ref="A38" authorId="0">
      <text>
        <r>
          <rPr>
            <b/>
            <sz val="9"/>
            <color indexed="81"/>
            <rFont val="Tahoma"/>
            <family val="2"/>
            <charset val="238"/>
          </rPr>
          <t>pozrite si dátumy</t>
        </r>
      </text>
    </comment>
    <comment ref="A40" authorId="0">
      <text>
        <r>
          <rPr>
            <b/>
            <sz val="9"/>
            <color indexed="81"/>
            <rFont val="Tahoma"/>
            <family val="2"/>
            <charset val="238"/>
          </rPr>
          <t>pozrite si dátumy</t>
        </r>
      </text>
    </comment>
    <comment ref="A42" authorId="0">
      <text>
        <r>
          <rPr>
            <b/>
            <sz val="9"/>
            <color indexed="81"/>
            <rFont val="Tahoma"/>
            <family val="2"/>
            <charset val="238"/>
          </rPr>
          <t>pozrite si dátumy</t>
        </r>
      </text>
    </comment>
    <comment ref="AK55" authorId="0">
      <text>
        <r>
          <rPr>
            <sz val="9"/>
            <color indexed="81"/>
            <rFont val="Tahoma"/>
            <family val="2"/>
            <charset val="238"/>
          </rPr>
          <t>vyberajte z ponuky ano / nie</t>
        </r>
      </text>
    </comment>
    <comment ref="AY100" authorId="0">
      <text>
        <r>
          <rPr>
            <sz val="9"/>
            <color indexed="81"/>
            <rFont val="Tahoma"/>
            <family val="2"/>
            <charset val="238"/>
          </rPr>
          <t>vyberajte z ponuky ano / nie</t>
        </r>
        <r>
          <rPr>
            <b/>
            <sz val="9"/>
            <color indexed="81"/>
            <rFont val="Tahoma"/>
            <family val="2"/>
            <charset val="238"/>
          </rPr>
          <t xml:space="preserve">
</t>
        </r>
      </text>
    </comment>
    <comment ref="A169" authorId="0">
      <text>
        <r>
          <rPr>
            <b/>
            <sz val="9"/>
            <color indexed="81"/>
            <rFont val="Tahoma"/>
            <family val="2"/>
            <charset val="238"/>
          </rPr>
          <t>pozrite si dátumy</t>
        </r>
      </text>
    </comment>
  </commentList>
</comments>
</file>

<file path=xl/comments5.xml><?xml version="1.0" encoding="utf-8"?>
<comments xmlns="http://schemas.openxmlformats.org/spreadsheetml/2006/main">
  <authors>
    <author>Kamil Gróf</author>
  </authors>
  <commentList>
    <comment ref="AK42" authorId="0">
      <text/>
    </comment>
  </commentList>
</comments>
</file>

<file path=xl/comments6.xml><?xml version="1.0" encoding="utf-8"?>
<comments xmlns="http://schemas.openxmlformats.org/spreadsheetml/2006/main">
  <authors>
    <author>Veronika B</author>
  </authors>
  <commentList>
    <comment ref="N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042 ide na riadok súvahy 6 automaticky
ak doriadku 6 napíšete hodnotu , tak sa táto hodnota odpočíta  z riadku 5, tak aby celkova hodnota syntetického účtu nebola ovplyvnená</t>
        </r>
      </text>
    </comment>
  </commentList>
</comments>
</file>

<file path=xl/comments7.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sharedStrings.xml><?xml version="1.0" encoding="utf-8"?>
<sst xmlns="http://schemas.openxmlformats.org/spreadsheetml/2006/main" count="8302" uniqueCount="5013">
  <si>
    <t>Poskytnuté preddavky na dlhodobý nehmotný majetok</t>
  </si>
  <si>
    <t>052000</t>
  </si>
  <si>
    <t>Poskytnuté preddavky na dlhodobý hmotný majetok</t>
  </si>
  <si>
    <t>053000</t>
  </si>
  <si>
    <t>Poskytnuté preddavky na dlhodobý finančný majetok</t>
  </si>
  <si>
    <t>06</t>
  </si>
  <si>
    <t xml:space="preserve">Dlhodobý finančný majetok </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</si>
  <si>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</si>
  <si>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</si>
  <si>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</si>
  <si>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</si>
  <si>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</si>
  <si>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</si>
  <si>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</si>
  <si>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</si>
  <si>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</si>
  <si>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</si>
  <si>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</si>
  <si>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Ostatné pôžičky</t>
  </si>
  <si>
    <t>069000</t>
  </si>
  <si>
    <t>Ostatný dlhodobý finančný majetok</t>
  </si>
  <si>
    <t>07</t>
  </si>
  <si>
    <t xml:space="preserve">Oprávky k dlhodobému nehmotnému majetku </t>
  </si>
  <si>
    <t>070</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</si>
  <si>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</si>
  <si>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</si>
  <si>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</si>
  <si>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</si>
  <si>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</si>
  <si>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</si>
  <si>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</si>
  <si>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</si>
  <si>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</si>
  <si>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</si>
  <si>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</si>
  <si>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</si>
  <si>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</si>
  <si>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</si>
  <si>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</si>
  <si>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08</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</si>
  <si>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</si>
  <si>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</si>
  <si>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</si>
  <si>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</si>
  <si>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</si>
  <si>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</si>
  <si>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</si>
  <si>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</si>
  <si>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</si>
  <si>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</si>
  <si>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</si>
  <si>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</si>
  <si>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</si>
  <si>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</si>
  <si>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</si>
  <si>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</si>
  <si>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</si>
  <si>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</si>
  <si>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565</t>
  </si>
  <si>
    <t>Deferred income (384)</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</si>
  <si>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</si>
  <si>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</si>
  <si>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</si>
  <si>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</si>
  <si>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</si>
  <si>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</si>
  <si>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</si>
  <si>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</si>
  <si>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</si>
  <si>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</si>
  <si>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</si>
  <si>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</si>
  <si>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</si>
  <si>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</si>
  <si>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</si>
  <si>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</si>
  <si>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Účtová trieda 1 -Zásoby</t>
  </si>
  <si>
    <t>Materiál</t>
  </si>
  <si>
    <t>111000</t>
  </si>
  <si>
    <t>Obstaranie  materiálu</t>
  </si>
  <si>
    <t>112000</t>
  </si>
  <si>
    <t>Materiál na sklade</t>
  </si>
  <si>
    <t>119000</t>
  </si>
  <si>
    <t>Materiál na ceste</t>
  </si>
  <si>
    <t>12</t>
  </si>
  <si>
    <t>Zásoby vlastnej výroby</t>
  </si>
  <si>
    <t>121000</t>
  </si>
  <si>
    <t>Nedokončená výroba</t>
  </si>
  <si>
    <t>122000</t>
  </si>
  <si>
    <t>Polotovary vlastnej výroby</t>
  </si>
  <si>
    <t>123000</t>
  </si>
  <si>
    <t>Výrobky</t>
  </si>
  <si>
    <t>124000</t>
  </si>
  <si>
    <t>Zvieratá</t>
  </si>
  <si>
    <t>13</t>
  </si>
  <si>
    <t>Tovar</t>
  </si>
  <si>
    <t>131000</t>
  </si>
  <si>
    <t>Obstaranie tovaru</t>
  </si>
  <si>
    <t>132000</t>
  </si>
  <si>
    <t>Tovar na sklade a v predajniach</t>
  </si>
  <si>
    <t>139000</t>
  </si>
  <si>
    <t>Tovar na ceste</t>
  </si>
  <si>
    <t>19</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</si>
  <si>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</si>
  <si>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</si>
  <si>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</si>
  <si>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</si>
  <si>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</si>
  <si>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</si>
  <si>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</si>
  <si>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</si>
  <si>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</si>
  <si>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</si>
  <si>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</si>
  <si>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</si>
  <si>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</si>
  <si>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 xml:space="preserve">Účtová trieda 2 - Finančné účty </t>
  </si>
  <si>
    <t>21</t>
  </si>
  <si>
    <t>Peniaze</t>
  </si>
  <si>
    <t>210</t>
  </si>
  <si>
    <t>211000</t>
  </si>
  <si>
    <t>Pokladnica</t>
  </si>
  <si>
    <t>213000</t>
  </si>
  <si>
    <t>Ceniny</t>
  </si>
  <si>
    <t>Účty v bankách</t>
  </si>
  <si>
    <t>221000</t>
  </si>
  <si>
    <t>Bankové účty</t>
  </si>
  <si>
    <t>222</t>
  </si>
  <si>
    <t>Bankové účty klientov</t>
  </si>
  <si>
    <t>Bežné bankové úvery</t>
  </si>
  <si>
    <t>231000</t>
  </si>
  <si>
    <t>Krátkodobé bankové úvery</t>
  </si>
  <si>
    <t>232000</t>
  </si>
  <si>
    <t>Eskontné úvery</t>
  </si>
  <si>
    <t>24</t>
  </si>
  <si>
    <t>Iné krátkodobé finančné výpomoci</t>
  </si>
  <si>
    <t>241000</t>
  </si>
  <si>
    <t>Vydané krátkodobé dlhopisy</t>
  </si>
  <si>
    <t>249000</t>
  </si>
  <si>
    <t>Ostatné krátkodobé finančné výpomoci</t>
  </si>
  <si>
    <t>25</t>
  </si>
  <si>
    <t>Krátkodobý finančný majetok</t>
  </si>
  <si>
    <t>251000</t>
  </si>
  <si>
    <t>Majetkové cenné papiere na obchodovanie</t>
  </si>
  <si>
    <t>252000</t>
  </si>
  <si>
    <t>Vlastné akcie a vlastné obchodné podiely</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</si>
  <si>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</si>
  <si>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</si>
  <si>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</si>
  <si>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</si>
  <si>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</si>
  <si>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</si>
  <si>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</si>
  <si>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</si>
  <si>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</si>
  <si>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</si>
  <si>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</si>
  <si>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</si>
  <si>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</si>
  <si>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29</t>
  </si>
  <si>
    <t>Opravné položky ku krátkodobému finančnému majetku</t>
  </si>
  <si>
    <t>291000</t>
  </si>
  <si>
    <t>Opravná položka ku krátkodobému finančnému majetku</t>
  </si>
  <si>
    <t>293</t>
  </si>
  <si>
    <t>Opravná položka k dlžným cenným papierom</t>
  </si>
  <si>
    <t>Účtová trieda 3 - Zúčtovacie vzťahy</t>
  </si>
  <si>
    <t>Pohľadávky</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</si>
  <si>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</si>
  <si>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</si>
  <si>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</si>
  <si>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</si>
  <si>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</si>
  <si>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</si>
  <si>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</si>
  <si>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</si>
  <si>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</si>
  <si>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</si>
  <si>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</si>
  <si>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</si>
  <si>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</si>
  <si>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</si>
  <si>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</si>
  <si>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</si>
  <si>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</si>
  <si>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</si>
  <si>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</si>
  <si>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</si>
  <si>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</si>
  <si>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</si>
  <si>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</si>
  <si>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</si>
  <si>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</si>
  <si>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</si>
  <si>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</si>
  <si>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</si>
  <si>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</si>
  <si>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</si>
  <si>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</si>
  <si>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</si>
  <si>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</si>
  <si>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</si>
  <si>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</si>
  <si>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</si>
  <si>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</si>
  <si>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</si>
  <si>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</si>
  <si>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</si>
  <si>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</si>
  <si>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</si>
  <si>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</si>
  <si>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</si>
  <si>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</si>
  <si>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</si>
  <si>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</si>
  <si>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</si>
  <si>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</si>
  <si>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</si>
  <si>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</si>
  <si>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</si>
  <si>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</si>
  <si>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</si>
  <si>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</si>
  <si>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</si>
  <si>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</si>
  <si>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</si>
  <si>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</si>
  <si>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</si>
  <si>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</si>
  <si>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</si>
  <si>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</si>
  <si>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</si>
  <si>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</si>
  <si>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</si>
  <si>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</si>
  <si>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</si>
  <si>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</si>
  <si>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</si>
  <si>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</si>
  <si>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</si>
  <si>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</si>
  <si>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</si>
  <si>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</si>
  <si>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</si>
  <si>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</si>
  <si>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</si>
  <si>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</si>
  <si>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</si>
  <si>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</si>
  <si>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</si>
  <si>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</si>
  <si>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</si>
  <si>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</si>
  <si>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</si>
  <si>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</si>
  <si>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Iné pohľadávky</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</si>
  <si>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</si>
  <si>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</si>
  <si>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</si>
  <si>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</si>
  <si>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</si>
  <si>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</si>
  <si>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</si>
  <si>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</si>
  <si>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</si>
  <si>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</si>
  <si>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</si>
  <si>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</si>
  <si>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</si>
  <si>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</si>
  <si>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</si>
  <si>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</si>
  <si>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</si>
  <si>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</si>
  <si>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</si>
  <si>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</si>
  <si>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</si>
  <si>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39</t>
  </si>
  <si>
    <t>Opravná položka k zúčtovacím vzťahom a vnútorné zúčtovanie</t>
  </si>
  <si>
    <t>391000</t>
  </si>
  <si>
    <t>Opravná položka k pohľadávkam</t>
  </si>
  <si>
    <t>395000</t>
  </si>
  <si>
    <t>Vnútorné zúčtovanie</t>
  </si>
  <si>
    <t>398000</t>
  </si>
  <si>
    <t>Spojovací účet pri združení</t>
  </si>
  <si>
    <t>Účtová trieda 4 - Kapitálové účty a dlhodobé záväzky</t>
  </si>
  <si>
    <t>41</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</si>
  <si>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</si>
  <si>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</si>
  <si>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</si>
  <si>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</si>
  <si>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</si>
  <si>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</si>
  <si>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</si>
  <si>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</si>
  <si>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</si>
  <si>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</si>
  <si>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</si>
  <si>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</si>
  <si>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</si>
  <si>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</si>
  <si>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</si>
  <si>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</si>
  <si>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</si>
  <si>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</si>
  <si>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</si>
  <si>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</si>
  <si>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</si>
  <si>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</si>
  <si>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</si>
  <si>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</si>
  <si>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</si>
  <si>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</si>
  <si>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</si>
  <si>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</si>
  <si>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</si>
  <si>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</si>
  <si>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</si>
  <si>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</si>
  <si>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Výsledok hospodárenia</t>
  </si>
  <si>
    <t>431000</t>
  </si>
  <si>
    <t>Výsledok hospodárenia vo schvaľovacom konaní</t>
  </si>
  <si>
    <t>441</t>
  </si>
  <si>
    <t>Sociálny fond</t>
  </si>
  <si>
    <t>Rezervy</t>
  </si>
  <si>
    <t>451000</t>
  </si>
  <si>
    <t>Rezervy zákonné</t>
  </si>
  <si>
    <t>454</t>
  </si>
  <si>
    <t>Rezerva na kurzové straty</t>
  </si>
  <si>
    <t>459000</t>
  </si>
  <si>
    <t>Ostatné rezervy</t>
  </si>
  <si>
    <t>46</t>
  </si>
  <si>
    <t>Bankové úvery</t>
  </si>
  <si>
    <t>461000</t>
  </si>
  <si>
    <t>47</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</si>
  <si>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</si>
  <si>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</si>
  <si>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</si>
  <si>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</si>
  <si>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</si>
  <si>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</si>
  <si>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</si>
  <si>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</si>
  <si>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</si>
  <si>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</si>
  <si>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</si>
  <si>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</si>
  <si>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</si>
  <si>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</si>
  <si>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</si>
  <si>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</si>
  <si>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</si>
  <si>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48</t>
  </si>
  <si>
    <t>Odložený daňový záväzok a odložená daňová pohľadávka</t>
  </si>
  <si>
    <t>481000</t>
  </si>
  <si>
    <t>Odložený daňový záväzok a odložená daňová pohľadávka</t>
  </si>
  <si>
    <t>49</t>
  </si>
  <si>
    <t>Fyzická osoba - podnikateľ</t>
  </si>
  <si>
    <t>491000</t>
  </si>
  <si>
    <t>Vlastné imanie fyzickej osoby - podnikateľa</t>
  </si>
  <si>
    <t>Účtová trieda 5 - Náklady</t>
  </si>
  <si>
    <t>50</t>
  </si>
  <si>
    <t>Spotrebované nákupy</t>
  </si>
  <si>
    <t>500</t>
  </si>
  <si>
    <t>501000</t>
  </si>
  <si>
    <t>Spotreba materiálu</t>
  </si>
  <si>
    <t>502000</t>
  </si>
  <si>
    <t>Spotreba energie</t>
  </si>
  <si>
    <t>503000</t>
  </si>
  <si>
    <t>Spotreba ostatných neskladovateľných dodávok</t>
  </si>
  <si>
    <t>504000</t>
  </si>
  <si>
    <t>Predaný tovar</t>
  </si>
  <si>
    <t>51</t>
  </si>
  <si>
    <t>Služby</t>
  </si>
  <si>
    <t>510</t>
  </si>
  <si>
    <t>511000</t>
  </si>
  <si>
    <t>Opravy a udržiavanie</t>
  </si>
  <si>
    <t>512000</t>
  </si>
  <si>
    <t>Cestovné</t>
  </si>
  <si>
    <t>513000</t>
  </si>
  <si>
    <t>Náklady na reprezentáciu</t>
  </si>
  <si>
    <t>518000</t>
  </si>
  <si>
    <t>Ostatné služby</t>
  </si>
  <si>
    <t>52</t>
  </si>
  <si>
    <t>Osobné náklady</t>
  </si>
  <si>
    <t>520</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</si>
  <si>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</si>
  <si>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</si>
  <si>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</si>
  <si>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</si>
  <si>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</si>
  <si>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</si>
  <si>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</si>
  <si>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</si>
  <si>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</si>
  <si>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</si>
  <si>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</si>
  <si>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</si>
  <si>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</si>
  <si>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</si>
  <si>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</si>
  <si>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</si>
  <si>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53</t>
  </si>
  <si>
    <t>606</t>
  </si>
  <si>
    <t>607</t>
  </si>
  <si>
    <t>119</t>
  </si>
  <si>
    <t>120</t>
  </si>
  <si>
    <t>121</t>
  </si>
  <si>
    <t>122</t>
  </si>
  <si>
    <t>123</t>
  </si>
  <si>
    <t>124</t>
  </si>
  <si>
    <t>133</t>
  </si>
  <si>
    <t xml:space="preserve">Nehnuteľnosti na predaj </t>
  </si>
  <si>
    <t>221</t>
  </si>
  <si>
    <t>255</t>
  </si>
  <si>
    <t>291</t>
  </si>
  <si>
    <t>311</t>
  </si>
  <si>
    <t>312</t>
  </si>
  <si>
    <t>313</t>
  </si>
  <si>
    <t>314</t>
  </si>
  <si>
    <t>315</t>
  </si>
  <si>
    <t>316</t>
  </si>
  <si>
    <t>321</t>
  </si>
  <si>
    <t>323</t>
  </si>
  <si>
    <t>335</t>
  </si>
  <si>
    <t>336</t>
  </si>
  <si>
    <t>341</t>
  </si>
  <si>
    <t>342</t>
  </si>
  <si>
    <t>343</t>
  </si>
  <si>
    <t>345</t>
  </si>
  <si>
    <t>346</t>
  </si>
  <si>
    <t>347</t>
  </si>
  <si>
    <t>351</t>
  </si>
  <si>
    <t>354</t>
  </si>
  <si>
    <t>355</t>
  </si>
  <si>
    <t>358</t>
  </si>
  <si>
    <t>361</t>
  </si>
  <si>
    <t>371</t>
  </si>
  <si>
    <t>372</t>
  </si>
  <si>
    <t>373</t>
  </si>
  <si>
    <t>374</t>
  </si>
  <si>
    <t>375</t>
  </si>
  <si>
    <t>376</t>
  </si>
  <si>
    <t>377</t>
  </si>
  <si>
    <t>378</t>
  </si>
  <si>
    <t>381</t>
  </si>
  <si>
    <t>382</t>
  </si>
  <si>
    <t>383</t>
  </si>
  <si>
    <t>384</t>
  </si>
  <si>
    <t>385</t>
  </si>
  <si>
    <t>391</t>
  </si>
  <si>
    <t>398</t>
  </si>
  <si>
    <t>451</t>
  </si>
  <si>
    <t>459</t>
  </si>
  <si>
    <t>461</t>
  </si>
  <si>
    <t>471</t>
  </si>
  <si>
    <t>473</t>
  </si>
  <si>
    <t>474</t>
  </si>
  <si>
    <t>475</t>
  </si>
  <si>
    <t>476</t>
  </si>
  <si>
    <t>478</t>
  </si>
  <si>
    <t>479</t>
  </si>
  <si>
    <t>481</t>
  </si>
  <si>
    <t>505</t>
  </si>
  <si>
    <t>507</t>
  </si>
  <si>
    <t>547</t>
  </si>
  <si>
    <t>548</t>
  </si>
  <si>
    <t>549</t>
  </si>
  <si>
    <t>553</t>
  </si>
  <si>
    <t>Názov položky</t>
  </si>
  <si>
    <t>Bezprostredne predchádzajúce účtovné obdobie</t>
  </si>
  <si>
    <t>Priemerný prepočítaný počet zamestnancov</t>
  </si>
  <si>
    <t>počet vedúcich zamestnancov</t>
  </si>
  <si>
    <t>Komentár :</t>
  </si>
  <si>
    <t>od</t>
  </si>
  <si>
    <t>Tabuľka č. 1</t>
  </si>
  <si>
    <t>v %</t>
  </si>
  <si>
    <t>d</t>
  </si>
  <si>
    <t>e</t>
  </si>
  <si>
    <t>Spolu</t>
  </si>
  <si>
    <t>Tabuľka č. 2</t>
  </si>
  <si>
    <t>f</t>
  </si>
  <si>
    <t>Suma</t>
  </si>
  <si>
    <t xml:space="preserve">Dlhodobý nehmotný majetok </t>
  </si>
  <si>
    <t>Dlhodobý hmotný majetok</t>
  </si>
  <si>
    <t>Zásoby</t>
  </si>
  <si>
    <t>Dlhodobé pohľadávky</t>
  </si>
  <si>
    <t>Krátkodobé pohľadávky</t>
  </si>
  <si>
    <t>Finančné účty</t>
  </si>
  <si>
    <t>Účty v bankách s dobou viazanosti dlhšou ako jeden rok</t>
  </si>
  <si>
    <t>125</t>
  </si>
  <si>
    <t>Nehnuteľnosť na predaj</t>
  </si>
  <si>
    <t xml:space="preserve">Hodnota </t>
  </si>
  <si>
    <t>Náklady na obstarávanie nehnuteľnosti na predaj za účtovné obdobie</t>
  </si>
  <si>
    <t>Náklady na obstaranie nehnuteľnosti na predaj od začiatku obstarávania</t>
  </si>
  <si>
    <t>Zásoby, na ktoré je zriadené záložné právo</t>
  </si>
  <si>
    <t>Výnosy zo zákazkovej výroby</t>
  </si>
  <si>
    <t>Náklady na zákazkovú výrobu</t>
  </si>
  <si>
    <t>Hrubý zisk / hrubá strata</t>
  </si>
  <si>
    <t>Hodnota zákazkovej výroby</t>
  </si>
  <si>
    <t>Suma prijatých preddavkov</t>
  </si>
  <si>
    <t>Suma zadržanej platby</t>
  </si>
  <si>
    <t>Pohľadávky voči spoločníkom, členom a združeniu</t>
  </si>
  <si>
    <t>Pohľadávky spolu</t>
  </si>
  <si>
    <t>V lehote splatnosti</t>
  </si>
  <si>
    <t>Stav na konci</t>
  </si>
  <si>
    <t>Krátkodobé pohľadávky spolu</t>
  </si>
  <si>
    <t>Dlhodobé pohľadávky spolu</t>
  </si>
  <si>
    <t>Opis predmetu záložného práva</t>
  </si>
  <si>
    <t>Hodnota pohľadávok, na ktoré sa zriadilo záložné právo</t>
  </si>
  <si>
    <t>Úbytky</t>
  </si>
  <si>
    <t>Prírastky</t>
  </si>
  <si>
    <t>Krátkodobý finančný majetok spolu</t>
  </si>
  <si>
    <t>Krátkodobý finančný majetok, na ktorý bolo zriadené záložné právo</t>
  </si>
  <si>
    <t>Majetkové CP na obchodovanie</t>
  </si>
  <si>
    <t>Dlhové CP na obchodovanie</t>
  </si>
  <si>
    <t>Emisné kvóty (komodity)</t>
  </si>
  <si>
    <t>Splatnosť</t>
  </si>
  <si>
    <t>do jedného roka vrátane</t>
  </si>
  <si>
    <t>Istina</t>
  </si>
  <si>
    <t>Finančný výnos</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</si>
  <si>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</si>
  <si>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</si>
  <si>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</si>
  <si>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</si>
  <si>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</si>
  <si>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</si>
  <si>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</si>
  <si>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</si>
  <si>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</si>
  <si>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</si>
  <si>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</si>
  <si>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</si>
  <si>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</si>
  <si>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</si>
  <si>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</si>
  <si>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Použitie</t>
  </si>
  <si>
    <t>Zrušenie</t>
  </si>
  <si>
    <t>Krátkodobé rezervy, z toho:</t>
  </si>
  <si>
    <t>Záväzky po lehote splatnosti</t>
  </si>
  <si>
    <t>Krátkodobé záväzky spolu</t>
  </si>
  <si>
    <t>Dlhodobé záväzky spolu</t>
  </si>
  <si>
    <t>Krátkodobé finančné výpomoci</t>
  </si>
  <si>
    <t>odpočítateľné</t>
  </si>
  <si>
    <t>zdaniteľné</t>
  </si>
  <si>
    <t>Možnosť umorovať daňovú stratu v budúcnosti</t>
  </si>
  <si>
    <t>Možnosť previesť nevyužité daňové odpočty</t>
  </si>
  <si>
    <t>Odložená daňová pohľadávka</t>
  </si>
  <si>
    <t>Uplatnená daňová pohľadávka</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</si>
  <si>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</si>
  <si>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</si>
  <si>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</si>
  <si>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</si>
  <si>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</si>
  <si>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</si>
  <si>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</si>
  <si>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</si>
  <si>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</si>
  <si>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</si>
  <si>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</si>
  <si>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Počet</t>
  </si>
  <si>
    <t>Emisný kurz</t>
  </si>
  <si>
    <t>Úrok</t>
  </si>
  <si>
    <t>Mena</t>
  </si>
  <si>
    <t>Dlhodobé bankové úvery</t>
  </si>
  <si>
    <t>Krátkodobé pôžičky</t>
  </si>
  <si>
    <t>Deriváty určené na obchodovanie, z toho:</t>
  </si>
  <si>
    <t>Zabezpečovacie deriváty, z toho:</t>
  </si>
  <si>
    <t>Zabezpečovaná položka</t>
  </si>
  <si>
    <t>Reálna hodnota</t>
  </si>
  <si>
    <t>Majetok vykázaný v súvahe</t>
  </si>
  <si>
    <t>Záväzok vykázaný v súvahe</t>
  </si>
  <si>
    <t>Zmluvy, ktoré sa neúčtujú na súvahových účtoch</t>
  </si>
  <si>
    <t>Očakávané budúce obchody dosiaľ zmluvne nezabezpečené</t>
  </si>
  <si>
    <t>Finančný náklad</t>
  </si>
  <si>
    <t>Reprezentačné</t>
  </si>
  <si>
    <t>Výnosy zo zákazky</t>
  </si>
  <si>
    <t>Výnosy z nehnuteľnosti na predaj</t>
  </si>
  <si>
    <t>Iné výnosy súvisiace s bežnou činnosťou</t>
  </si>
  <si>
    <t>Náklady voči audítorovi, audítorskej spoločnosti, z toho:</t>
  </si>
  <si>
    <t>Základ dane</t>
  </si>
  <si>
    <t>Daň</t>
  </si>
  <si>
    <t>teoretická daň</t>
  </si>
  <si>
    <t>Daňovo neuznané náklady</t>
  </si>
  <si>
    <t>Výnosy nepodliehajúce dani</t>
  </si>
  <si>
    <t>Umorenie daňovej straty</t>
  </si>
  <si>
    <t>Splatná daň z príjmov</t>
  </si>
  <si>
    <t>Odložená daň z príjmov</t>
  </si>
  <si>
    <t>Celková daň z príjmov</t>
  </si>
  <si>
    <t>K. Informácie o podsúvahových položkách</t>
  </si>
  <si>
    <t>Presuny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</si>
  <si>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</si>
  <si>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</si>
  <si>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</si>
  <si>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</si>
  <si>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</si>
  <si>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</si>
  <si>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</si>
  <si>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Dane a poplatky</t>
  </si>
  <si>
    <t>530</t>
  </si>
  <si>
    <t>531000</t>
  </si>
  <si>
    <t>Cestná daň</t>
  </si>
  <si>
    <t>532000</t>
  </si>
  <si>
    <t>Daň z nehnuteľností</t>
  </si>
  <si>
    <t>538000</t>
  </si>
  <si>
    <t>54</t>
  </si>
  <si>
    <t>Iné  náklady na  hospodársku činnosť</t>
  </si>
  <si>
    <t>540</t>
  </si>
  <si>
    <t>Iné prevádzkové náklady</t>
  </si>
  <si>
    <t>541000</t>
  </si>
  <si>
    <t>Zostatková cena predaného dlhodobého nehmotného majetku a dlhodobého hmotného majetku</t>
  </si>
  <si>
    <t>542000</t>
  </si>
  <si>
    <t>Predaný materiál</t>
  </si>
  <si>
    <t>543000</t>
  </si>
  <si>
    <t>Dary</t>
  </si>
  <si>
    <t>544000</t>
  </si>
  <si>
    <t>Zmluvné pokuty, penále a úroky z omeškania</t>
  </si>
  <si>
    <t>545000</t>
  </si>
  <si>
    <t>Ostatné pokuty, penále a úroky z omeškania</t>
  </si>
  <si>
    <t>546000</t>
  </si>
  <si>
    <t>Odpis pohľadávky</t>
  </si>
  <si>
    <t>548000</t>
  </si>
  <si>
    <t>549000</t>
  </si>
  <si>
    <t>Manká a škody</t>
  </si>
  <si>
    <t>55</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</si>
  <si>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</si>
  <si>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</si>
  <si>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</si>
  <si>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</si>
  <si>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</si>
  <si>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</si>
  <si>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</si>
  <si>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</si>
  <si>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</si>
  <si>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</si>
  <si>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</si>
  <si>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</si>
  <si>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</si>
  <si>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</si>
  <si>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</si>
  <si>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56</t>
  </si>
  <si>
    <t>Finančné náklady</t>
  </si>
  <si>
    <t>560</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</si>
  <si>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</si>
  <si>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</si>
  <si>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</si>
  <si>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</si>
  <si>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</si>
  <si>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</si>
  <si>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</si>
  <si>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</si>
  <si>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</si>
  <si>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</si>
  <si>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</si>
  <si>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</si>
  <si>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</si>
  <si>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</si>
  <si>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</si>
  <si>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</si>
  <si>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57</t>
  </si>
  <si>
    <t>Rezervy a opravné položky finančných nákladov</t>
  </si>
  <si>
    <t>574000</t>
  </si>
  <si>
    <t>Tvorba rezerv</t>
  </si>
  <si>
    <t>579000</t>
  </si>
  <si>
    <t>Tvorba opravných položiek</t>
  </si>
  <si>
    <t>58</t>
  </si>
  <si>
    <t>Mimoriadne náklady</t>
  </si>
  <si>
    <t>580</t>
  </si>
  <si>
    <t>581000</t>
  </si>
  <si>
    <t>Náklady na zmenu metódy</t>
  </si>
  <si>
    <t>582000</t>
  </si>
  <si>
    <t>Škody</t>
  </si>
  <si>
    <t>584000</t>
  </si>
  <si>
    <t>588000</t>
  </si>
  <si>
    <t>Ostatné mimoriadne náklady</t>
  </si>
  <si>
    <t>589000</t>
  </si>
  <si>
    <t>59</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</si>
  <si>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</si>
  <si>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</si>
  <si>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</si>
  <si>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</si>
  <si>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</si>
  <si>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</si>
  <si>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</si>
  <si>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</si>
  <si>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</si>
  <si>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</si>
  <si>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</si>
  <si>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</si>
  <si>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</si>
  <si>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</si>
  <si>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</si>
  <si>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</si>
  <si>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Účtová trieda 6 - Výnosy</t>
  </si>
  <si>
    <t>60</t>
  </si>
  <si>
    <t>Tržby za vlastné výkony a  tovar</t>
  </si>
  <si>
    <t>600</t>
  </si>
  <si>
    <t>Tržby za vlastné výkony a tovar</t>
  </si>
  <si>
    <t>601000</t>
  </si>
  <si>
    <t>Tržby za vlastné výrobky</t>
  </si>
  <si>
    <t>602000</t>
  </si>
  <si>
    <t>Tržby z predaja služieb</t>
  </si>
  <si>
    <t>604000</t>
  </si>
  <si>
    <t>Tržby za tovar</t>
  </si>
  <si>
    <t>61</t>
  </si>
  <si>
    <t>Zmeny stavu vnútroorganizačných zásob</t>
  </si>
  <si>
    <t>610</t>
  </si>
  <si>
    <t>Zmeny stavu vnútropodnikových zásob</t>
  </si>
  <si>
    <t>611000</t>
  </si>
  <si>
    <t>Zmena stavu nedokončenej výroby</t>
  </si>
  <si>
    <t>612000</t>
  </si>
  <si>
    <t>Zmena stavu polotovarov</t>
  </si>
  <si>
    <t>613000</t>
  </si>
  <si>
    <t>Zmena stavu výrobkov</t>
  </si>
  <si>
    <t>614000</t>
  </si>
  <si>
    <t>Zmena stavu zvierat</t>
  </si>
  <si>
    <t>62</t>
  </si>
  <si>
    <t>Aktivácia</t>
  </si>
  <si>
    <t>620</t>
  </si>
  <si>
    <t>621000</t>
  </si>
  <si>
    <t>Aktivácia materiálu a tovaru</t>
  </si>
  <si>
    <t>622000</t>
  </si>
  <si>
    <t>Aktivácia vnútroorganizačných služieb</t>
  </si>
  <si>
    <t>623000</t>
  </si>
  <si>
    <t>Aktivácia dlhodobého nehmotného majetku</t>
  </si>
  <si>
    <t>624000</t>
  </si>
  <si>
    <t>Aktivácia dlhodobého hmotného majetku</t>
  </si>
  <si>
    <t>64</t>
  </si>
  <si>
    <t>Iné  výnosy z hospodárskej činnosti</t>
  </si>
  <si>
    <t>640</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</si>
  <si>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</si>
  <si>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</si>
  <si>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</si>
  <si>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</si>
  <si>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</si>
  <si>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</si>
  <si>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</si>
  <si>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</si>
  <si>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</si>
  <si>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</si>
  <si>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</si>
  <si>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65</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</si>
  <si>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</si>
  <si>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</si>
  <si>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</si>
  <si>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</si>
  <si>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</si>
  <si>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</si>
  <si>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</si>
  <si>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</si>
  <si>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</si>
  <si>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</si>
  <si>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</si>
  <si>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</si>
  <si>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66</t>
  </si>
  <si>
    <t>Finančné výnosy</t>
  </si>
  <si>
    <t>660</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</si>
  <si>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</si>
  <si>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</si>
  <si>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</si>
  <si>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</si>
  <si>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</si>
  <si>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</si>
  <si>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</si>
  <si>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</si>
  <si>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</si>
  <si>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</si>
  <si>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</si>
  <si>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</si>
  <si>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</si>
  <si>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</si>
  <si>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</si>
  <si>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67</t>
  </si>
  <si>
    <t>Zúčtovanie rezerv a opravných položiek finančných výnosov</t>
  </si>
  <si>
    <t>674000</t>
  </si>
  <si>
    <t>Zúčtovanie rezerv</t>
  </si>
  <si>
    <t>679000</t>
  </si>
  <si>
    <t>Zúčtovanie opravných položiek</t>
  </si>
  <si>
    <t>68</t>
  </si>
  <si>
    <t>Mimoriadne výnosy</t>
  </si>
  <si>
    <t>680</t>
  </si>
  <si>
    <t>681000</t>
  </si>
  <si>
    <t>Výnosy zo zmeny metódy</t>
  </si>
  <si>
    <t>682000</t>
  </si>
  <si>
    <t>Náhrady škôd</t>
  </si>
  <si>
    <t>684000</t>
  </si>
  <si>
    <t>688000</t>
  </si>
  <si>
    <t>Ostatné mimoriadne výnosy</t>
  </si>
  <si>
    <t>689000</t>
  </si>
  <si>
    <t>69</t>
  </si>
  <si>
    <t>Prevodové účty</t>
  </si>
  <si>
    <t>697000</t>
  </si>
  <si>
    <t>Prevod výnosov z hospodárskej činnosti</t>
  </si>
  <si>
    <t>698000</t>
  </si>
  <si>
    <t>Prevod finančných výnosov</t>
  </si>
  <si>
    <t>7</t>
  </si>
  <si>
    <t>10</t>
  </si>
  <si>
    <t>14</t>
  </si>
  <si>
    <t>16</t>
  </si>
  <si>
    <t>17</t>
  </si>
  <si>
    <t>18</t>
  </si>
  <si>
    <t>20</t>
  </si>
  <si>
    <t>28</t>
  </si>
  <si>
    <t>Účtová trieda 7 – Uzávierkové účty  a podsúvahové účty</t>
  </si>
  <si>
    <t>70</t>
  </si>
  <si>
    <t>Súvahové uzávierkové účty</t>
  </si>
  <si>
    <t>701000</t>
  </si>
  <si>
    <t>Začiatočný účet súvahový</t>
  </si>
  <si>
    <t>702000</t>
  </si>
  <si>
    <t>Konečný účet súvahový</t>
  </si>
  <si>
    <t>71</t>
  </si>
  <si>
    <t>Výsledkový  uzávierkový účet</t>
  </si>
  <si>
    <t>710000</t>
  </si>
  <si>
    <t>Účet ziskov a strát</t>
  </si>
  <si>
    <t>75 až 79 - Podsúvahové účty</t>
  </si>
  <si>
    <t>Účtové triedy 8 a 9 – Vnútroorganizačné účtovníctvo</t>
  </si>
  <si>
    <t>Bežné účtovné obdobie</t>
  </si>
  <si>
    <t>a</t>
  </si>
  <si>
    <t>b</t>
  </si>
  <si>
    <t>c</t>
  </si>
  <si>
    <t>010</t>
  </si>
  <si>
    <t>012</t>
  </si>
  <si>
    <t>013</t>
  </si>
  <si>
    <t>014</t>
  </si>
  <si>
    <t>015</t>
  </si>
  <si>
    <t>019</t>
  </si>
  <si>
    <t>020</t>
  </si>
  <si>
    <t>021</t>
  </si>
  <si>
    <t>022</t>
  </si>
  <si>
    <t>025</t>
  </si>
  <si>
    <t>026</t>
  </si>
  <si>
    <t>029</t>
  </si>
  <si>
    <t>030</t>
  </si>
  <si>
    <t>031</t>
  </si>
  <si>
    <t>032</t>
  </si>
  <si>
    <t>041</t>
  </si>
  <si>
    <t>042</t>
  </si>
  <si>
    <t>043</t>
  </si>
  <si>
    <t>051</t>
  </si>
  <si>
    <t>052</t>
  </si>
  <si>
    <t>053</t>
  </si>
  <si>
    <t>060</t>
  </si>
  <si>
    <t>061</t>
  </si>
  <si>
    <t>DIČ</t>
  </si>
  <si>
    <t>062</t>
  </si>
  <si>
    <t>063</t>
  </si>
  <si>
    <t>065</t>
  </si>
  <si>
    <t>066</t>
  </si>
  <si>
    <t>067</t>
  </si>
  <si>
    <t>069</t>
  </si>
  <si>
    <t>Emisné ážio (412)</t>
  </si>
  <si>
    <t>072</t>
  </si>
  <si>
    <t>Ostatné kapitálové fondy (413)</t>
  </si>
  <si>
    <t>073</t>
  </si>
  <si>
    <t>074</t>
  </si>
  <si>
    <t>075</t>
  </si>
  <si>
    <t>079</t>
  </si>
  <si>
    <t>080</t>
  </si>
  <si>
    <t>081</t>
  </si>
  <si>
    <t>082</t>
  </si>
  <si>
    <t>085</t>
  </si>
  <si>
    <t>086</t>
  </si>
  <si>
    <t>089</t>
  </si>
  <si>
    <t>090</t>
  </si>
  <si>
    <t>091</t>
  </si>
  <si>
    <t>092</t>
  </si>
  <si>
    <t>093</t>
  </si>
  <si>
    <t>094</t>
  </si>
  <si>
    <t>095</t>
  </si>
  <si>
    <t>096</t>
  </si>
  <si>
    <t>097</t>
  </si>
  <si>
    <t>098</t>
  </si>
  <si>
    <t>100</t>
  </si>
  <si>
    <t>101</t>
  </si>
  <si>
    <t>102</t>
  </si>
  <si>
    <t>103</t>
  </si>
  <si>
    <t>104</t>
  </si>
  <si>
    <t>105</t>
  </si>
  <si>
    <t>106</t>
  </si>
  <si>
    <t>107</t>
  </si>
  <si>
    <t>108</t>
  </si>
  <si>
    <t>109</t>
  </si>
  <si>
    <t>110</t>
  </si>
  <si>
    <t>111</t>
  </si>
  <si>
    <t>112</t>
  </si>
  <si>
    <t>113</t>
  </si>
  <si>
    <t>114</t>
  </si>
  <si>
    <t>115</t>
  </si>
  <si>
    <t>116</t>
  </si>
  <si>
    <t>117</t>
  </si>
  <si>
    <t>118</t>
  </si>
  <si>
    <t>UCETSYNT</t>
  </si>
  <si>
    <t>NAZOVUCT</t>
  </si>
  <si>
    <t>POCSTAV</t>
  </si>
  <si>
    <t>MD</t>
  </si>
  <si>
    <t>DAL</t>
  </si>
  <si>
    <t>ZOSTATOK</t>
  </si>
  <si>
    <t>0</t>
  </si>
  <si>
    <t>SUM</t>
  </si>
  <si>
    <t>1</t>
  </si>
  <si>
    <t>2</t>
  </si>
  <si>
    <t>3</t>
  </si>
  <si>
    <t>4</t>
  </si>
  <si>
    <t>5</t>
  </si>
  <si>
    <t>6</t>
  </si>
  <si>
    <t>0-6</t>
  </si>
  <si>
    <t>mesiac</t>
  </si>
  <si>
    <t>rok</t>
  </si>
  <si>
    <t>do</t>
  </si>
  <si>
    <t>Účtovná závierka</t>
  </si>
  <si>
    <t>IČO</t>
  </si>
  <si>
    <t>PSČ</t>
  </si>
  <si>
    <t>.</t>
  </si>
  <si>
    <t>37</t>
  </si>
  <si>
    <t>38</t>
  </si>
  <si>
    <t>22</t>
  </si>
  <si>
    <t>23</t>
  </si>
  <si>
    <t>45</t>
  </si>
  <si>
    <t>32</t>
  </si>
  <si>
    <t>33</t>
  </si>
  <si>
    <t>42</t>
  </si>
  <si>
    <t>26</t>
  </si>
  <si>
    <t>43</t>
  </si>
  <si>
    <t>09</t>
  </si>
  <si>
    <t>15</t>
  </si>
  <si>
    <t>36</t>
  </si>
  <si>
    <t>27</t>
  </si>
  <si>
    <t>35</t>
  </si>
  <si>
    <t>34</t>
  </si>
  <si>
    <t>31</t>
  </si>
  <si>
    <t>x</t>
  </si>
  <si>
    <t>Číslo účtu</t>
  </si>
  <si>
    <t>Názov</t>
  </si>
  <si>
    <t>POC.STAV</t>
  </si>
  <si>
    <t>Účtová trieda  0 – Dlhodobý majetok</t>
  </si>
  <si>
    <t>01</t>
  </si>
  <si>
    <t>Dlhodobý nehmotný majetok</t>
  </si>
  <si>
    <t>010000</t>
  </si>
  <si>
    <t>Nehmotný investičný majetok</t>
  </si>
  <si>
    <t>011000</t>
  </si>
  <si>
    <t>Zriaďovacie výdavky</t>
  </si>
  <si>
    <t>012000</t>
  </si>
  <si>
    <t>Aktivované náklady na vývoj</t>
  </si>
  <si>
    <t>013000</t>
  </si>
  <si>
    <t>Softvér</t>
  </si>
  <si>
    <t>014000</t>
  </si>
  <si>
    <t>Oceniteľné práva</t>
  </si>
  <si>
    <t>015000</t>
  </si>
  <si>
    <t>Goodwill</t>
  </si>
  <si>
    <t>018</t>
  </si>
  <si>
    <t>Drobný nehmotný investičný majetok</t>
  </si>
  <si>
    <t>019000</t>
  </si>
  <si>
    <t>Ostatný dlhodobý nehmotný majetok</t>
  </si>
  <si>
    <t>02</t>
  </si>
  <si>
    <t>Dlhodobý hmotný  majetok - odpisovaný</t>
  </si>
  <si>
    <t>021000</t>
  </si>
  <si>
    <t>Stavby</t>
  </si>
  <si>
    <t>022000</t>
  </si>
  <si>
    <t>Samostatné hnuteľné veci a súbory hnuteľných vecí</t>
  </si>
  <si>
    <t>023</t>
  </si>
  <si>
    <t>Dopravné prostriedky</t>
  </si>
  <si>
    <t>024</t>
  </si>
  <si>
    <t>Inventár</t>
  </si>
  <si>
    <t>025000</t>
  </si>
  <si>
    <t>Pestovateľské celky trvalých porastov</t>
  </si>
  <si>
    <t>026000</t>
  </si>
  <si>
    <t>Základné stádo a ťažné zvieratá</t>
  </si>
  <si>
    <t>028</t>
  </si>
  <si>
    <t>Drobný hmotný investičný majetok</t>
  </si>
  <si>
    <t>029000</t>
  </si>
  <si>
    <t>Ostatný dlhodobý hmotný majetok</t>
  </si>
  <si>
    <t>03</t>
  </si>
  <si>
    <t>Dlhodobý hmotný  majetok - neodpisovaný</t>
  </si>
  <si>
    <t>031000</t>
  </si>
  <si>
    <t>Pozemky</t>
  </si>
  <si>
    <t>032000</t>
  </si>
  <si>
    <t>Umelecké diela a zbierky</t>
  </si>
  <si>
    <t>04</t>
  </si>
  <si>
    <t xml:space="preserve">Obstaranie dlhodobého majetku </t>
  </si>
  <si>
    <t>040</t>
  </si>
  <si>
    <t>Obstaranie nehmotných a hmotných investícií</t>
  </si>
  <si>
    <t>041000</t>
  </si>
  <si>
    <t>Obstaranie dlhodobého nehmotného majetku</t>
  </si>
  <si>
    <t>042000</t>
  </si>
  <si>
    <t>Obstaranie dlhodobého hmotného majetku</t>
  </si>
  <si>
    <t>043000</t>
  </si>
  <si>
    <t>Obstaranie dlhodobého finančného majetku</t>
  </si>
  <si>
    <t>05</t>
  </si>
  <si>
    <t xml:space="preserve">Poskytnuté preddavky na  dlhodobý majetok </t>
  </si>
  <si>
    <t>050</t>
  </si>
  <si>
    <t>Poskytnuté preddavky  na nehmotný a hmotný invest.majetok</t>
  </si>
  <si>
    <t>051000</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</si>
  <si>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</si>
  <si>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</si>
  <si>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</si>
  <si>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</si>
  <si>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</si>
  <si>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</si>
  <si>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</si>
  <si>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</si>
  <si>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</si>
  <si>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</si>
  <si>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</si>
  <si>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</si>
  <si>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</si>
  <si>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</si>
  <si>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</si>
  <si>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</si>
  <si>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</si>
  <si>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</si>
  <si>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</si>
  <si>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</si>
  <si>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</si>
  <si>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</si>
  <si>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</si>
  <si>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</si>
  <si>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</si>
  <si>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</si>
  <si>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</si>
  <si>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</si>
  <si>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</si>
  <si>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 xml:space="preserve">Tvorba a zúčtovanie opravných položiek k pohľadávkam </t>
  </si>
  <si>
    <t xml:space="preserve">Ostatné náklady na hospodársku činnosť </t>
  </si>
  <si>
    <t xml:space="preserve">Manká a škody </t>
  </si>
  <si>
    <t>11</t>
  </si>
  <si>
    <t>0 - Dlhodobý majetok</t>
  </si>
  <si>
    <t xml:space="preserve">Aktíva </t>
  </si>
  <si>
    <t xml:space="preserve">Súvahový </t>
  </si>
  <si>
    <t xml:space="preserve">Software </t>
  </si>
  <si>
    <t xml:space="preserve">Oceniteľné práva </t>
  </si>
  <si>
    <t xml:space="preserve">Goodwill </t>
  </si>
  <si>
    <t xml:space="preserve">Ostatný dlhodobý nehmotný majetok </t>
  </si>
  <si>
    <t xml:space="preserve">Dlhodobý hmotný majetok - odpisovaný </t>
  </si>
  <si>
    <t xml:space="preserve">Stavby </t>
  </si>
  <si>
    <t xml:space="preserve">Samostatné hnuteľné veci a súbory hnuteľných vecí </t>
  </si>
  <si>
    <t xml:space="preserve">Pestovateľské celky trvalých porastov </t>
  </si>
  <si>
    <t xml:space="preserve">Základné stádo a ťažné zvieratá </t>
  </si>
  <si>
    <t xml:space="preserve">Ostatný dlhodobý hmotný majetok </t>
  </si>
  <si>
    <t xml:space="preserve">Dlhodobý hmotný majetok - neodpisovaný </t>
  </si>
  <si>
    <t xml:space="preserve">Pozemky </t>
  </si>
  <si>
    <t xml:space="preserve">Umelecké diela a zbierky </t>
  </si>
  <si>
    <t xml:space="preserve">Obstaranie dlhodobého nehmotného majetku </t>
  </si>
  <si>
    <t xml:space="preserve">Obstaranie dlhodobého hmotného majetku </t>
  </si>
  <si>
    <t xml:space="preserve">Obstaranie dlhodobého finančného majetku </t>
  </si>
  <si>
    <t xml:space="preserve">Poskytnuté preddavky na dlhodobý majetok </t>
  </si>
  <si>
    <t xml:space="preserve">Poskytnuté preddavky na dlhodobý nehmotný majetok </t>
  </si>
  <si>
    <t xml:space="preserve">Poskytnuté preddavky na dlhodobý hmotný majetok </t>
  </si>
  <si>
    <t xml:space="preserve">Poskytnuté preddavky na dlhodobý finančný majetok </t>
  </si>
  <si>
    <t xml:space="preserve">Podielové cenné papiere a podiely v dcérskej účtovnej jednotke </t>
  </si>
  <si>
    <t xml:space="preserve">Podielové cenné papiere a podiely v podnikoch s podstatným vplyvom </t>
  </si>
  <si>
    <t xml:space="preserve">Realizovateľné cenné papiere a podiely </t>
  </si>
  <si>
    <t xml:space="preserve">Dlhové cenné papiere držané do splatnosti </t>
  </si>
  <si>
    <t xml:space="preserve">Ostatné pôžičky </t>
  </si>
  <si>
    <t xml:space="preserve">Ostatný dlhodobý finančný majetok </t>
  </si>
  <si>
    <t xml:space="preserve">Oprávky k dlhodobému nehmotnému majetku </t>
  </si>
  <si>
    <t xml:space="preserve">Pasíva </t>
  </si>
  <si>
    <t xml:space="preserve">Oprávky k aktivovaným nákladom na vývoj </t>
  </si>
  <si>
    <t xml:space="preserve">Oprávky k softwaru </t>
  </si>
  <si>
    <t xml:space="preserve">Oprávky k oceniteľným právam </t>
  </si>
  <si>
    <t xml:space="preserve">Oprávky ku goodwillu </t>
  </si>
  <si>
    <t xml:space="preserve">Oprávky k ostatnému dlhodobému nehmotnému majetku </t>
  </si>
  <si>
    <t xml:space="preserve">Oprávky k dlhodobému hmotnému majetku </t>
  </si>
  <si>
    <t xml:space="preserve">Oprávky k stavbám </t>
  </si>
  <si>
    <t xml:space="preserve">Oprávky k samostatným hnuteľným veciam a k súboru hnuteľných vecí </t>
  </si>
  <si>
    <t xml:space="preserve">Oprávky k pestovateľkým celkom trvalých porastov </t>
  </si>
  <si>
    <t xml:space="preserve">Oprávky k základnému stádu a ťažným zvieratám </t>
  </si>
  <si>
    <t xml:space="preserve">Oprávky k ostatnému dlhodobému hmotnému majetku </t>
  </si>
  <si>
    <t xml:space="preserve">Opravné položky k dlhodobému majetku </t>
  </si>
  <si>
    <t xml:space="preserve">Opravné položky k dlhodobému nehmotnému majetku </t>
  </si>
  <si>
    <t xml:space="preserve">Opravné položky k dlhodobému hmotnému majetku </t>
  </si>
  <si>
    <t xml:space="preserve">Opravné položky k nedokončenému dlhodobému nehmotnému majetku </t>
  </si>
  <si>
    <t xml:space="preserve">Opravné položky k nedokončenému dlhodobému hmotnému majetku </t>
  </si>
  <si>
    <t xml:space="preserve">Opravné položky k poskytnutým preddavkom na dlhodobý majetok </t>
  </si>
  <si>
    <t xml:space="preserve">Opravné položky k dlhodobému finančnému majetku </t>
  </si>
  <si>
    <t xml:space="preserve">Opravné položky k nadobudnutému majetku </t>
  </si>
  <si>
    <t xml:space="preserve">Oprávky k opravnej položke k nadobudnutému majetku </t>
  </si>
  <si>
    <t>1 - zásoby</t>
  </si>
  <si>
    <t xml:space="preserve">Materiál </t>
  </si>
  <si>
    <t xml:space="preserve">Obstaranie materiálu </t>
  </si>
  <si>
    <t xml:space="preserve">Materiál na sklade </t>
  </si>
  <si>
    <t xml:space="preserve">Materiál na ceste </t>
  </si>
  <si>
    <t xml:space="preserve">Zásoby vlastnej výroby </t>
  </si>
  <si>
    <t xml:space="preserve">Nedokončená výroba </t>
  </si>
  <si>
    <t xml:space="preserve">Polotovary vlastnej výroby </t>
  </si>
  <si>
    <t xml:space="preserve">Výrobky </t>
  </si>
  <si>
    <t xml:space="preserve">Zvieratá </t>
  </si>
  <si>
    <t>130</t>
  </si>
  <si>
    <t xml:space="preserve">Tovar </t>
  </si>
  <si>
    <t>131</t>
  </si>
  <si>
    <t xml:space="preserve">Obstaranie tovaru </t>
  </si>
  <si>
    <t>132</t>
  </si>
  <si>
    <t xml:space="preserve">Tovar na sklade a v predajniach </t>
  </si>
  <si>
    <t>139</t>
  </si>
  <si>
    <t xml:space="preserve">Tovar na ceste </t>
  </si>
  <si>
    <t>190</t>
  </si>
  <si>
    <t xml:space="preserve">Opravné položky k zásobám </t>
  </si>
  <si>
    <t>191</t>
  </si>
  <si>
    <t xml:space="preserve">Opravné položky k materiálu </t>
  </si>
  <si>
    <t>192</t>
  </si>
  <si>
    <t xml:space="preserve">Opravné položky k nedokončenej výrobe </t>
  </si>
  <si>
    <t>193</t>
  </si>
  <si>
    <t xml:space="preserve">Opravné položky k polotovarom vlastnej výroby </t>
  </si>
  <si>
    <t>194</t>
  </si>
  <si>
    <t xml:space="preserve">Opravné položky k výrobkom </t>
  </si>
  <si>
    <t>195</t>
  </si>
  <si>
    <t xml:space="preserve">Opravné položky k zvieratám </t>
  </si>
  <si>
    <t>196</t>
  </si>
  <si>
    <t xml:space="preserve">Opravné položky k tovaru </t>
  </si>
  <si>
    <t>2 - Finančné účty</t>
  </si>
  <si>
    <t xml:space="preserve">Peniaze </t>
  </si>
  <si>
    <t>211</t>
  </si>
  <si>
    <t xml:space="preserve">Pokladnica </t>
  </si>
  <si>
    <t>213</t>
  </si>
  <si>
    <t xml:space="preserve">Ceniny </t>
  </si>
  <si>
    <t>220</t>
  </si>
  <si>
    <t xml:space="preserve">Účty v bankách </t>
  </si>
  <si>
    <t xml:space="preserve">Bankové účty </t>
  </si>
  <si>
    <t>230</t>
  </si>
  <si>
    <t xml:space="preserve">Bežné bankové úvery </t>
  </si>
  <si>
    <t>231</t>
  </si>
  <si>
    <t xml:space="preserve">Krátkodobé bankové úvery </t>
  </si>
  <si>
    <t>232</t>
  </si>
  <si>
    <t xml:space="preserve">Eskontné úvery </t>
  </si>
  <si>
    <t>240</t>
  </si>
  <si>
    <t xml:space="preserve">Iné krátkodobé finančné výpomoci </t>
  </si>
  <si>
    <t>241</t>
  </si>
  <si>
    <t xml:space="preserve">Vydané krátkodobé dlhopisy </t>
  </si>
  <si>
    <t>249</t>
  </si>
  <si>
    <t xml:space="preserve">Ostatné krátkodobé finančné výpomoci </t>
  </si>
  <si>
    <t>250</t>
  </si>
  <si>
    <t xml:space="preserve">Krátkodobý finančný majetok </t>
  </si>
  <si>
    <t>251</t>
  </si>
  <si>
    <t xml:space="preserve">Majetkové cenné papiere na obchodovanie </t>
  </si>
  <si>
    <t>252</t>
  </si>
  <si>
    <t xml:space="preserve">Vlastné akcie a vlastné obchodné podiely </t>
  </si>
  <si>
    <t>253</t>
  </si>
  <si>
    <t xml:space="preserve">Dlhové cenné papiere na obchodovanie </t>
  </si>
  <si>
    <t xml:space="preserve">Vlastné dlhopisy </t>
  </si>
  <si>
    <t>256</t>
  </si>
  <si>
    <t xml:space="preserve">Dlhové cenné papiere so splatnosťou do jedného roka držané do splatnosti </t>
  </si>
  <si>
    <t>257</t>
  </si>
  <si>
    <t xml:space="preserve">Ostatné realizovateľné cenné papiere </t>
  </si>
  <si>
    <t>259</t>
  </si>
  <si>
    <t xml:space="preserve">Obstaranie krátkodobého finančného majetku </t>
  </si>
  <si>
    <t>260</t>
  </si>
  <si>
    <t xml:space="preserve">Prevody medzi finančnými účtami </t>
  </si>
  <si>
    <t>261</t>
  </si>
  <si>
    <t xml:space="preserve">Peniaze na ceste </t>
  </si>
  <si>
    <t>290</t>
  </si>
  <si>
    <t xml:space="preserve">Opravné položky ku krátkodobému finančnému majetku </t>
  </si>
  <si>
    <t>3 - Zúčtovacie vzťahy</t>
  </si>
  <si>
    <t>310</t>
  </si>
  <si>
    <t xml:space="preserve">Pohľadávky </t>
  </si>
  <si>
    <t xml:space="preserve">Odberatelia </t>
  </si>
  <si>
    <t xml:space="preserve">Zmenky na inkaso </t>
  </si>
  <si>
    <t xml:space="preserve">Pohľadávky za eskontované cenné papiere </t>
  </si>
  <si>
    <t xml:space="preserve">Poskytnuté preddavky </t>
  </si>
  <si>
    <t xml:space="preserve">Ostatné pohľadávky </t>
  </si>
  <si>
    <t xml:space="preserve">Čistá hodnota zákazky </t>
  </si>
  <si>
    <t>320</t>
  </si>
  <si>
    <t xml:space="preserve">Záväzky </t>
  </si>
  <si>
    <t xml:space="preserve">Dodávatelia </t>
  </si>
  <si>
    <t>322</t>
  </si>
  <si>
    <t xml:space="preserve">Zmenky na úhradu </t>
  </si>
  <si>
    <t xml:space="preserve">Krátkodobé rezervy </t>
  </si>
  <si>
    <t>324</t>
  </si>
  <si>
    <t xml:space="preserve">Prijaté preddavky </t>
  </si>
  <si>
    <t>325</t>
  </si>
  <si>
    <t xml:space="preserve">Ostatné záväzky </t>
  </si>
  <si>
    <t>326</t>
  </si>
  <si>
    <t xml:space="preserve">Nevyfaktúrované dodávky </t>
  </si>
  <si>
    <t>330</t>
  </si>
  <si>
    <t xml:space="preserve">Zúčtovanie so zamestnancami a orgánmi sociálneho poistenia a zdravotného poistenia </t>
  </si>
  <si>
    <t>331</t>
  </si>
  <si>
    <t xml:space="preserve">Zamestnanci </t>
  </si>
  <si>
    <t>333</t>
  </si>
  <si>
    <t xml:space="preserve">Ostatné záväzky voči zamestnancom </t>
  </si>
  <si>
    <t xml:space="preserve">Pohľadávky voči zamestnancom </t>
  </si>
  <si>
    <t xml:space="preserve">Zúčtovanie s orgánmi sociálneho zabezpečenia a zdravotného poistenia </t>
  </si>
  <si>
    <t>340</t>
  </si>
  <si>
    <t xml:space="preserve">Zúčtovanie daní a dotácií </t>
  </si>
  <si>
    <t xml:space="preserve">Daň z príjmov </t>
  </si>
  <si>
    <t xml:space="preserve">Ostatné priame dane </t>
  </si>
  <si>
    <t xml:space="preserve">Daň z pridanej hodnoty </t>
  </si>
  <si>
    <t xml:space="preserve">Ostatné dane a poplatky </t>
  </si>
  <si>
    <t xml:space="preserve">Dotácie zo štátneho rozpočtu </t>
  </si>
  <si>
    <t xml:space="preserve">Ostatné dotácie </t>
  </si>
  <si>
    <t>350</t>
  </si>
  <si>
    <t xml:space="preserve">Pohľadávky voči spoločníkom a združeniu </t>
  </si>
  <si>
    <t>353</t>
  </si>
  <si>
    <t xml:space="preserve">Pohľadávky za upísané vlastné imanie </t>
  </si>
  <si>
    <t xml:space="preserve">Pohľadávky voči spoločníkom a členom pri úhrade straty </t>
  </si>
  <si>
    <t xml:space="preserve">Ostatné pohľadávky voči spoločníkom a členom </t>
  </si>
  <si>
    <t xml:space="preserve">Pohľadávky voči účastníkom združenia </t>
  </si>
  <si>
    <t>360</t>
  </si>
  <si>
    <t xml:space="preserve">Záväzky voči spoločníkom a združeniu </t>
  </si>
  <si>
    <t>364</t>
  </si>
  <si>
    <t xml:space="preserve">Záväzky voči spoločníkom a členom pri rozdeľovaní zisku </t>
  </si>
  <si>
    <t>365</t>
  </si>
  <si>
    <t>366</t>
  </si>
  <si>
    <t xml:space="preserve">Záväzky voči spoločníkom a členom zo závislej činnosti </t>
  </si>
  <si>
    <t>367</t>
  </si>
  <si>
    <t xml:space="preserve">Záväzky z upísaných nesplatených cenných papierov a vkladov </t>
  </si>
  <si>
    <t>368</t>
  </si>
  <si>
    <t xml:space="preserve">Záväzky voči účastníkom združenia </t>
  </si>
  <si>
    <t>370</t>
  </si>
  <si>
    <t xml:space="preserve">Iné pohľadávky a iné záväzky </t>
  </si>
  <si>
    <t xml:space="preserve">Pohľadávky z predaja podniku </t>
  </si>
  <si>
    <t xml:space="preserve">Záväzky z kúpy podniku </t>
  </si>
  <si>
    <t xml:space="preserve">Pohľadávky a záväzky z pevných termínových operácií </t>
  </si>
  <si>
    <t xml:space="preserve">Pohľadávky z nájmu </t>
  </si>
  <si>
    <t xml:space="preserve">Pohľadávky z vydaných dlhopisov </t>
  </si>
  <si>
    <t xml:space="preserve">Nakúpené opcie </t>
  </si>
  <si>
    <t xml:space="preserve">Predané opcie </t>
  </si>
  <si>
    <t xml:space="preserve">Iné pohľadávky </t>
  </si>
  <si>
    <t>379</t>
  </si>
  <si>
    <t xml:space="preserve">Iné záväzky </t>
  </si>
  <si>
    <t>380</t>
  </si>
  <si>
    <t xml:space="preserve">Časové rozlíšenie nákladov a výnosov </t>
  </si>
  <si>
    <t xml:space="preserve">Komplexné náklady budúcich období </t>
  </si>
  <si>
    <t xml:space="preserve">Výdavky budúcich období </t>
  </si>
  <si>
    <t xml:space="preserve">Výnosy budúcich období </t>
  </si>
  <si>
    <t>390</t>
  </si>
  <si>
    <t xml:space="preserve">Opravná položka k zúčtovacím vzťahom a vnútorné zúčtovanie </t>
  </si>
  <si>
    <t xml:space="preserve">Opravné položky k pohľadávkam </t>
  </si>
  <si>
    <t>395</t>
  </si>
  <si>
    <t xml:space="preserve">Vnútorné zúčtovanie </t>
  </si>
  <si>
    <t xml:space="preserve">Spojovací účet pri združení </t>
  </si>
  <si>
    <t>4 - Kapitálové účty a dlhodobé záväzky</t>
  </si>
  <si>
    <t>410</t>
  </si>
  <si>
    <t xml:space="preserve">Základné imanie a kapitálové fondy </t>
  </si>
  <si>
    <t>Súvahový</t>
  </si>
  <si>
    <t>411</t>
  </si>
  <si>
    <t xml:space="preserve">Základné imanie </t>
  </si>
  <si>
    <t>412</t>
  </si>
  <si>
    <t xml:space="preserve">Emisné ážio </t>
  </si>
  <si>
    <t>413</t>
  </si>
  <si>
    <t xml:space="preserve">Ostatné kapitálové fondy </t>
  </si>
  <si>
    <t>414</t>
  </si>
  <si>
    <t xml:space="preserve">Oceňovacie rozdiely z precenenia majetku a záväzkov </t>
  </si>
  <si>
    <t>415</t>
  </si>
  <si>
    <t xml:space="preserve">Oceňovacie rozdiely z kapitálových účastnín </t>
  </si>
  <si>
    <t>416</t>
  </si>
  <si>
    <t xml:space="preserve">Oceňovacie rozdiely z precenenia pri zlúčení, splynutí a rozdelení </t>
  </si>
  <si>
    <t>417</t>
  </si>
  <si>
    <t xml:space="preserve">Zákonný rezervný fond z kapitálových vkladov </t>
  </si>
  <si>
    <t>418</t>
  </si>
  <si>
    <t xml:space="preserve">Nedeliteľný fond z kapitálových vkladov </t>
  </si>
  <si>
    <t>419</t>
  </si>
  <si>
    <t xml:space="preserve">Zmeny základného imania </t>
  </si>
  <si>
    <t>420</t>
  </si>
  <si>
    <t xml:space="preserve">Fondy tvorené zo zisku a prevedené výsledky hospodárenia </t>
  </si>
  <si>
    <t>421</t>
  </si>
  <si>
    <t xml:space="preserve">Zákonný rezervný fond </t>
  </si>
  <si>
    <t>422</t>
  </si>
  <si>
    <t xml:space="preserve">Nedeliteľný fond </t>
  </si>
  <si>
    <t>423</t>
  </si>
  <si>
    <t xml:space="preserve">Štatutárne fondy </t>
  </si>
  <si>
    <t>427</t>
  </si>
  <si>
    <t xml:space="preserve">Ostatné fondy </t>
  </si>
  <si>
    <t>428</t>
  </si>
  <si>
    <t xml:space="preserve">Nerozdelený zisk minulých rokov </t>
  </si>
  <si>
    <t>429</t>
  </si>
  <si>
    <t xml:space="preserve">Neuhradená strata minulých rokov </t>
  </si>
  <si>
    <t>430</t>
  </si>
  <si>
    <t xml:space="preserve">Výsledok hospodárenia </t>
  </si>
  <si>
    <t>431</t>
  </si>
  <si>
    <t xml:space="preserve">Výsledok hospodárenia v schvaľovaní </t>
  </si>
  <si>
    <t>450</t>
  </si>
  <si>
    <t xml:space="preserve">Rezervy </t>
  </si>
  <si>
    <t xml:space="preserve">Rezervy zákonné </t>
  </si>
  <si>
    <t xml:space="preserve">Ostatné rezervy </t>
  </si>
  <si>
    <t>460</t>
  </si>
  <si>
    <t xml:space="preserve">Bankové úvery </t>
  </si>
  <si>
    <t>470</t>
  </si>
  <si>
    <t xml:space="preserve">Dlhodobé záväzky </t>
  </si>
  <si>
    <t>472</t>
  </si>
  <si>
    <t xml:space="preserve">Záväzky zo sociálneho fondu </t>
  </si>
  <si>
    <t xml:space="preserve">Vydané dlhopisy </t>
  </si>
  <si>
    <t xml:space="preserve">Záväzky z nájmu </t>
  </si>
  <si>
    <t xml:space="preserve">Dlhodobé prijaté preddavky </t>
  </si>
  <si>
    <t xml:space="preserve">Dlhodobé nevyfaktúrované dodávky </t>
  </si>
  <si>
    <t xml:space="preserve">Dlhodobé zmenky na úhradu </t>
  </si>
  <si>
    <t xml:space="preserve">Ostatné dlhodobé záväzky </t>
  </si>
  <si>
    <t>480</t>
  </si>
  <si>
    <t xml:space="preserve">Odložený daňový záväzok a odložená daňová pohľadávka </t>
  </si>
  <si>
    <t>490</t>
  </si>
  <si>
    <t xml:space="preserve">Fyzická osoba - podnikateľ </t>
  </si>
  <si>
    <t>491</t>
  </si>
  <si>
    <t xml:space="preserve">Vlastné imanie fyzickej osoby - podnikateľa </t>
  </si>
  <si>
    <t>5 - Náklady</t>
  </si>
  <si>
    <t xml:space="preserve">Spotrebované nákupy </t>
  </si>
  <si>
    <t xml:space="preserve">Nákladový </t>
  </si>
  <si>
    <t xml:space="preserve">Výsledkový </t>
  </si>
  <si>
    <t>501</t>
  </si>
  <si>
    <t xml:space="preserve">Spotreba materiálu </t>
  </si>
  <si>
    <t>502</t>
  </si>
  <si>
    <t xml:space="preserve">Spotreba energie </t>
  </si>
  <si>
    <t>503</t>
  </si>
  <si>
    <t xml:space="preserve">Spotreba ostatných neskladovateľných dodávok </t>
  </si>
  <si>
    <t>504</t>
  </si>
  <si>
    <t xml:space="preserve">Predaný tovar </t>
  </si>
  <si>
    <t xml:space="preserve">Tvorba a zúčtovanie opravných položiek k zásobám </t>
  </si>
  <si>
    <t xml:space="preserve">Predaná nehnuteľnosť </t>
  </si>
  <si>
    <t xml:space="preserve">Služby </t>
  </si>
  <si>
    <t>511</t>
  </si>
  <si>
    <t xml:space="preserve">Opravy a udržiavanie </t>
  </si>
  <si>
    <t>512</t>
  </si>
  <si>
    <t xml:space="preserve">Cestovné </t>
  </si>
  <si>
    <t>513</t>
  </si>
  <si>
    <t xml:space="preserve">Náklady na reprezentáciu </t>
  </si>
  <si>
    <t>518</t>
  </si>
  <si>
    <t xml:space="preserve">Ostatné služby </t>
  </si>
  <si>
    <t xml:space="preserve">Osobné náklady </t>
  </si>
  <si>
    <t>521</t>
  </si>
  <si>
    <t xml:space="preserve">Mzdové náklady </t>
  </si>
  <si>
    <t>522</t>
  </si>
  <si>
    <t xml:space="preserve">Príjmy spoločníkov a členov zo závislej činnosti </t>
  </si>
  <si>
    <t>523</t>
  </si>
  <si>
    <t xml:space="preserve">Odmeny členom orgánov spoločnosti a družstva </t>
  </si>
  <si>
    <t>524</t>
  </si>
  <si>
    <t xml:space="preserve">Zákonné sociálne poistenie </t>
  </si>
  <si>
    <t>525</t>
  </si>
  <si>
    <t xml:space="preserve">Ostatné sociálne zabezpečenie </t>
  </si>
  <si>
    <t>526</t>
  </si>
  <si>
    <t xml:space="preserve">Sociálne náklady fyzickej osoby - podnikateľa </t>
  </si>
  <si>
    <t>527</t>
  </si>
  <si>
    <t xml:space="preserve">Zákonné sociálne náklady </t>
  </si>
  <si>
    <t>528</t>
  </si>
  <si>
    <t xml:space="preserve">Ostatné sociálne náklady </t>
  </si>
  <si>
    <t xml:space="preserve">Dane a poplatky </t>
  </si>
  <si>
    <t>531</t>
  </si>
  <si>
    <t xml:space="preserve">Daň z motorových vozidiel </t>
  </si>
  <si>
    <t xml:space="preserve">Daň z nehnuteľností </t>
  </si>
  <si>
    <t>538</t>
  </si>
  <si>
    <t xml:space="preserve">Iné náklady na hospodársku činnosť </t>
  </si>
  <si>
    <t>541</t>
  </si>
  <si>
    <t xml:space="preserve">Zostatková cena predaného dlhodobého nehmotného majetku a dlhodobého hmotného majetku </t>
  </si>
  <si>
    <t>542</t>
  </si>
  <si>
    <t xml:space="preserve">Predaný materiál </t>
  </si>
  <si>
    <t>543</t>
  </si>
  <si>
    <t xml:space="preserve">Dary </t>
  </si>
  <si>
    <t>544</t>
  </si>
  <si>
    <t xml:space="preserve">Zmluvné pokuty, penále a úroky z omeškania </t>
  </si>
  <si>
    <t>545</t>
  </si>
  <si>
    <t xml:space="preserve">Ostatné pokuty, penále a úroky z omeškania </t>
  </si>
  <si>
    <t>546</t>
  </si>
  <si>
    <t xml:space="preserve">Odpis pohľadávky </t>
  </si>
  <si>
    <t>550</t>
  </si>
  <si>
    <t xml:space="preserve">Odpisy a opravné položky k dlhodobému majetku </t>
  </si>
  <si>
    <t>551</t>
  </si>
  <si>
    <t xml:space="preserve">Odpisy dlhodobého mehmotného majetku a dlhodobého hmotného majetku </t>
  </si>
  <si>
    <t xml:space="preserve">Tvorba a zúčtovanie opravných položiek k dlhodobému majetku </t>
  </si>
  <si>
    <t>555</t>
  </si>
  <si>
    <t xml:space="preserve">Zúčtovanie komplexných nákladov budúcich období </t>
  </si>
  <si>
    <t>557</t>
  </si>
  <si>
    <t xml:space="preserve">Zúčtovanie oprávky k opravnej položke k nadobudnutému majetku </t>
  </si>
  <si>
    <t xml:space="preserve">Finančné náklady </t>
  </si>
  <si>
    <t>561</t>
  </si>
  <si>
    <t xml:space="preserve">Predané cenné papiere a podiely </t>
  </si>
  <si>
    <t>562</t>
  </si>
  <si>
    <t xml:space="preserve">Úroky </t>
  </si>
  <si>
    <t>563</t>
  </si>
  <si>
    <t xml:space="preserve">Kurzové straty </t>
  </si>
  <si>
    <t>564</t>
  </si>
  <si>
    <t xml:space="preserve">Náklady na precenenie cenných papierov </t>
  </si>
  <si>
    <t xml:space="preserve">Tvorba a zúčtovanie opravných položiek k finančnému majetku </t>
  </si>
  <si>
    <t>566</t>
  </si>
  <si>
    <t xml:space="preserve">Náklady na krátkodobý finančný majetok </t>
  </si>
  <si>
    <t>567</t>
  </si>
  <si>
    <t xml:space="preserve">Náklady na derivátové operácie </t>
  </si>
  <si>
    <t>568</t>
  </si>
  <si>
    <t xml:space="preserve">Ostatné finančné náklady </t>
  </si>
  <si>
    <t>569</t>
  </si>
  <si>
    <t xml:space="preserve">Manká a škody na finančnom majetku </t>
  </si>
  <si>
    <t>574</t>
  </si>
  <si>
    <t xml:space="preserve">Tvorba a zúčtování finančních rezerv </t>
  </si>
  <si>
    <t>579</t>
  </si>
  <si>
    <t xml:space="preserve">Tvorba a zúčtování opravných položek ve finanční činnosti </t>
  </si>
  <si>
    <t xml:space="preserve">Mimoriadne náklady </t>
  </si>
  <si>
    <t>582</t>
  </si>
  <si>
    <t xml:space="preserve">Škody </t>
  </si>
  <si>
    <t>588</t>
  </si>
  <si>
    <t xml:space="preserve">Ostatné mimoriadne náklady </t>
  </si>
  <si>
    <t>590</t>
  </si>
  <si>
    <t xml:space="preserve">Dane z príjmov a prevodové účty </t>
  </si>
  <si>
    <t>591</t>
  </si>
  <si>
    <t xml:space="preserve">Splatná daň z príjmov bežnej činnosti </t>
  </si>
  <si>
    <t>592</t>
  </si>
  <si>
    <t>593</t>
  </si>
  <si>
    <t xml:space="preserve">Splatná daň z príjmov z mimoriadnej činnosti </t>
  </si>
  <si>
    <t>594</t>
  </si>
  <si>
    <t xml:space="preserve">Odložená daň z príjmov z mimoriadnej činnosti </t>
  </si>
  <si>
    <t>595</t>
  </si>
  <si>
    <t xml:space="preserve">Dodatočné odvody dane z príjmov </t>
  </si>
  <si>
    <t>596</t>
  </si>
  <si>
    <t xml:space="preserve">Prevod podielov na výsledku hospodárenia spoločníkom </t>
  </si>
  <si>
    <t>597</t>
  </si>
  <si>
    <t xml:space="preserve">Prevod nákladov na hospodársku činnosť </t>
  </si>
  <si>
    <t>598</t>
  </si>
  <si>
    <t xml:space="preserve">Prevod finančných nákladov </t>
  </si>
  <si>
    <t>6 - Výnosy</t>
  </si>
  <si>
    <t xml:space="preserve">Tržby za vlastné výkony a tovar </t>
  </si>
  <si>
    <t xml:space="preserve">Výnosový </t>
  </si>
  <si>
    <t>601</t>
  </si>
  <si>
    <t xml:space="preserve">Tržby za vlastné výrobky </t>
  </si>
  <si>
    <t>602</t>
  </si>
  <si>
    <t xml:space="preserve">Tržby z predaja služieb </t>
  </si>
  <si>
    <t>604</t>
  </si>
  <si>
    <t xml:space="preserve">Tržby za tovar </t>
  </si>
  <si>
    <t xml:space="preserve">Výnosy za zákazky </t>
  </si>
  <si>
    <t xml:space="preserve">Výnosy z nehnuťelnosti na predaj </t>
  </si>
  <si>
    <t xml:space="preserve">Zmena stavu vnútroorganizačných zásob </t>
  </si>
  <si>
    <t>611</t>
  </si>
  <si>
    <t xml:space="preserve">Zmena stavu nedokončenej výroby </t>
  </si>
  <si>
    <t>612</t>
  </si>
  <si>
    <t xml:space="preserve">Zmena stavu polotovarov </t>
  </si>
  <si>
    <t>613</t>
  </si>
  <si>
    <t xml:space="preserve">Zmena stavu výrobkov </t>
  </si>
  <si>
    <t>614</t>
  </si>
  <si>
    <t xml:space="preserve">Zmena stavu zvierat </t>
  </si>
  <si>
    <t xml:space="preserve">Aktivácia </t>
  </si>
  <si>
    <t>621</t>
  </si>
  <si>
    <t xml:space="preserve">Aktivácia materiálu a tovaru </t>
  </si>
  <si>
    <t>622</t>
  </si>
  <si>
    <t xml:space="preserve">Aktivácia vnútroorganizačných služieb </t>
  </si>
  <si>
    <t>623</t>
  </si>
  <si>
    <t xml:space="preserve">Aktivácia dlhodobého nehmotného majetku </t>
  </si>
  <si>
    <t>624</t>
  </si>
  <si>
    <t xml:space="preserve">Aktivácia dlhodobého hmotného majetku </t>
  </si>
  <si>
    <t xml:space="preserve">Iné výnosy z hospodárskej činnosti </t>
  </si>
  <si>
    <t>641</t>
  </si>
  <si>
    <t xml:space="preserve">Tržby z predaja dlhodobého nehmotného majetku a dlhodobého hmotného majetku </t>
  </si>
  <si>
    <t>642</t>
  </si>
  <si>
    <t xml:space="preserve">Tržby z predaja materiálu </t>
  </si>
  <si>
    <t>644</t>
  </si>
  <si>
    <t>645</t>
  </si>
  <si>
    <t>646</t>
  </si>
  <si>
    <t xml:space="preserve">Výnosy z odpísaných pohľadávok </t>
  </si>
  <si>
    <t>648</t>
  </si>
  <si>
    <t xml:space="preserve">Ostatné výnosy z hospodárskej činnosti </t>
  </si>
  <si>
    <t>650</t>
  </si>
  <si>
    <t xml:space="preserve">Zúčtovanie niektorých položiek z hospodárskej činnosti </t>
  </si>
  <si>
    <t>655</t>
  </si>
  <si>
    <t>657</t>
  </si>
  <si>
    <t xml:space="preserve">Zúčtovanie oprávky opravnej položke k nadobudnutému majetku </t>
  </si>
  <si>
    <t xml:space="preserve">Finančné výnosy </t>
  </si>
  <si>
    <t>661</t>
  </si>
  <si>
    <t xml:space="preserve">Tržby z predaja cenných papierov a podielov </t>
  </si>
  <si>
    <t>662</t>
  </si>
  <si>
    <t>663</t>
  </si>
  <si>
    <t xml:space="preserve">Kurzové zisky </t>
  </si>
  <si>
    <t>664</t>
  </si>
  <si>
    <t xml:space="preserve">Výnosy z precenenia cenných papierov </t>
  </si>
  <si>
    <t>665</t>
  </si>
  <si>
    <t xml:space="preserve">Výnosy z dlhodobého finančného majetku </t>
  </si>
  <si>
    <t>666</t>
  </si>
  <si>
    <t xml:space="preserve">Výnosy z krátkodobého finančného majetku </t>
  </si>
  <si>
    <t>667</t>
  </si>
  <si>
    <t xml:space="preserve">Výnosy z derivátových operácií </t>
  </si>
  <si>
    <t>668</t>
  </si>
  <si>
    <t xml:space="preserve">Ostatné finančné výnosy </t>
  </si>
  <si>
    <t xml:space="preserve">Mimoriadne výnosy </t>
  </si>
  <si>
    <t>682</t>
  </si>
  <si>
    <t xml:space="preserve">Náhrady škôd </t>
  </si>
  <si>
    <t>688</t>
  </si>
  <si>
    <t xml:space="preserve">Ostatné mimoriadne výnosy </t>
  </si>
  <si>
    <t>690</t>
  </si>
  <si>
    <t xml:space="preserve">Prevodové účty </t>
  </si>
  <si>
    <t>697</t>
  </si>
  <si>
    <t xml:space="preserve">Prevod výnosov z hospodárskej činnosti </t>
  </si>
  <si>
    <t>698</t>
  </si>
  <si>
    <t xml:space="preserve">Prevod finančných výnosov </t>
  </si>
  <si>
    <t>7 - Uzávierkové účty a podsúvahové účty</t>
  </si>
  <si>
    <t>700</t>
  </si>
  <si>
    <t xml:space="preserve">Súvahové uzávierkové </t>
  </si>
  <si>
    <t xml:space="preserve">účty </t>
  </si>
  <si>
    <t>Uzávierkový</t>
  </si>
  <si>
    <t>701</t>
  </si>
  <si>
    <t xml:space="preserve">Začiatočný účet </t>
  </si>
  <si>
    <t xml:space="preserve">Uzávierkový </t>
  </si>
  <si>
    <t>702</t>
  </si>
  <si>
    <t xml:space="preserve">Konečný účet </t>
  </si>
  <si>
    <t>710</t>
  </si>
  <si>
    <t xml:space="preserve">Účet ziskov a strát </t>
  </si>
  <si>
    <t>711</t>
  </si>
  <si>
    <t xml:space="preserve">Začiatočný účet nákladov a výnosov </t>
  </si>
  <si>
    <t>ROCNE OBRATY</t>
  </si>
  <si>
    <t>KONECNY STAV</t>
  </si>
  <si>
    <t>532</t>
  </si>
  <si>
    <t xml:space="preserve">Náklady budúcich období </t>
  </si>
  <si>
    <t xml:space="preserve">Príjmy budúcich období </t>
  </si>
  <si>
    <t>Tvorba</t>
  </si>
  <si>
    <t>pôžičky</t>
  </si>
  <si>
    <t xml:space="preserve">Aktivované náklady na vývoj </t>
  </si>
  <si>
    <t>g</t>
  </si>
  <si>
    <t>h</t>
  </si>
  <si>
    <t>i</t>
  </si>
  <si>
    <t>Zostatková hodnota</t>
  </si>
  <si>
    <t>Hodnota</t>
  </si>
  <si>
    <t>j</t>
  </si>
  <si>
    <t>Dlhodobý nehmotný majetok, na ktorý je zriadené záložné právo</t>
  </si>
  <si>
    <t>Dlhodobý hmotný majetok, na ktorý je zriadené záložné právo</t>
  </si>
  <si>
    <t>Ostatné realizovateľné CP a podiely</t>
  </si>
  <si>
    <t>Obstarávaný DFM na účely vykonania vplyvu v inej ÚJ</t>
  </si>
  <si>
    <t>Dlhodobý finančný majetok spolu</t>
  </si>
  <si>
    <t xml:space="preserve">b </t>
  </si>
  <si>
    <t>Dlhodobý finančný majetok</t>
  </si>
  <si>
    <t>Dlhodobé pôžičky</t>
  </si>
  <si>
    <t>Dlhodobé pôžičky spolu</t>
  </si>
  <si>
    <t>Dlhodobý finančný majetok, na ktorý je zriadené záložné právo</t>
  </si>
  <si>
    <t>Hodnota predmetu</t>
  </si>
  <si>
    <t>E-mailová adresa</t>
  </si>
  <si>
    <t>Obec</t>
  </si>
  <si>
    <t>Obchodné meno (názov) účtovnej jednotky</t>
  </si>
  <si>
    <t>SK NACE</t>
  </si>
  <si>
    <t>Bezprostredne predchádzajúce obdobie</t>
  </si>
  <si>
    <t>Daňové identifikačné číslo</t>
  </si>
  <si>
    <t>Za obdobie</t>
  </si>
  <si>
    <t>podnikateľa</t>
  </si>
  <si>
    <t>imanie fyzickej osoby-</t>
  </si>
  <si>
    <t>Účet 491 - Vlastné</t>
  </si>
  <si>
    <t>vlastného imania</t>
  </si>
  <si>
    <t>Ostatné položky</t>
  </si>
  <si>
    <t>účtovného obdobia</t>
  </si>
  <si>
    <t>hospodárenia bežného</t>
  </si>
  <si>
    <t>Výsledok</t>
  </si>
  <si>
    <t>Neuhradená</t>
  </si>
  <si>
    <t>zlúčení, splynutí</t>
  </si>
  <si>
    <t>z precenenia pri</t>
  </si>
  <si>
    <t>Oceňovacie rozdiely</t>
  </si>
  <si>
    <t>z precenenia majetku</t>
  </si>
  <si>
    <t>Pohľadávky za upísané</t>
  </si>
  <si>
    <t>imania</t>
  </si>
  <si>
    <t>obchodné podiely</t>
  </si>
  <si>
    <t>Vlastné akcie a vlastné</t>
  </si>
  <si>
    <t>obdobia</t>
  </si>
  <si>
    <t>účtovného</t>
  </si>
  <si>
    <t>na konci</t>
  </si>
  <si>
    <t>Stav na začiatku</t>
  </si>
  <si>
    <t>Položka vlastného</t>
  </si>
  <si>
    <t>Stav</t>
  </si>
  <si>
    <t>Nerozdelený zisk</t>
  </si>
  <si>
    <t>37. Informácie k prílohe č. 3 časti P. o zmenách vlastného imania</t>
  </si>
  <si>
    <t>L. Informácie o iných aktívach a pasívach</t>
  </si>
  <si>
    <t>Komentár k tab.36</t>
  </si>
  <si>
    <t>Zmena sadzby dane</t>
  </si>
  <si>
    <t>daňovej pohľadávky</t>
  </si>
  <si>
    <t>Vplyv nevykázanej odloženej</t>
  </si>
  <si>
    <t>pred zdanením, z toho:</t>
  </si>
  <si>
    <t xml:space="preserve">d </t>
  </si>
  <si>
    <t>účtovné obdobie</t>
  </si>
  <si>
    <t>Bezprostredne predchádzajúce</t>
  </si>
  <si>
    <t>36. Informácie k prílohe č. 3 časti J. písm. f) a g) o daniach z príjmov</t>
  </si>
  <si>
    <t>Komentár k tab.35</t>
  </si>
  <si>
    <t>nákladov a výnosov</t>
  </si>
  <si>
    <t>účtované priamo na účty vlastného imania bez účtovania na účty</t>
  </si>
  <si>
    <t>Suma odloženej dani z príjmov, ktorá sa vzťahuje na položky</t>
  </si>
  <si>
    <t>ktorým nebola účtovaná odložená daňová pohľadávka</t>
  </si>
  <si>
    <t>odpočtov a iných nárokov a odpočítateľných dočasných rozdielov, ku</t>
  </si>
  <si>
    <t>Suma neuplatneného umorenia daňovej straty, nevyužitých daňových</t>
  </si>
  <si>
    <t>účtovných obdobiach</t>
  </si>
  <si>
    <t>bežnom účtovnom období, o ktorej sa účtovalo v predchádzajúcich</t>
  </si>
  <si>
    <t>z dôvodu neúčtovania tej časti odloženej daňovej pohľadávky v</t>
  </si>
  <si>
    <t>Suma odloženého daňového záväzku, ktorý vznikol</t>
  </si>
  <si>
    <t>pohľadávka neúčtovala</t>
  </si>
  <si>
    <t>sa v predchádzajúcich účtovných obdobiach odložená daňová</t>
  </si>
  <si>
    <t>dočasných rozdielov predchádzajúcich účtovných období, ku ktorým</t>
  </si>
  <si>
    <t>straty, nevyužitých daňových odpočtov a iných nárokov, ako aj</t>
  </si>
  <si>
    <t>Suma odloženej daňovej pohľadávky týkajúca sa umorenia daňovej</t>
  </si>
  <si>
    <t>výnos vyplývajúci zo zmeny sadzby dane z príjmov</t>
  </si>
  <si>
    <t>Suma odloženého daňového záväzku účtovaného ako náklad alebo</t>
  </si>
  <si>
    <t>výnos vyplývajúca zo zmeny sadzby dane z príjmov</t>
  </si>
  <si>
    <t>Suma odloženej daňovej pohľadávky účtovanej ako náklad alebo</t>
  </si>
  <si>
    <t>obdobie</t>
  </si>
  <si>
    <t>predchádzajúce</t>
  </si>
  <si>
    <t>Bežné účtovné</t>
  </si>
  <si>
    <t>Bezprostredne</t>
  </si>
  <si>
    <t>35. Informácie k prílohe č. 3 časti J. písm. a) až e) o daniach z príjmov</t>
  </si>
  <si>
    <t>Komentár k tab.34</t>
  </si>
  <si>
    <t>ostatné neaudítorské služby</t>
  </si>
  <si>
    <t>daňové poradenstvo</t>
  </si>
  <si>
    <t>súvisiace audítorské služby</t>
  </si>
  <si>
    <t>iné uisťovacie audítorské služby</t>
  </si>
  <si>
    <t>náklady za overenie individuálnej účtovnej závierky</t>
  </si>
  <si>
    <t>34. Informácie k prílohe č. 3 časti I. o nákladoch voči audítorovi, audítorskej spoločnosti</t>
  </si>
  <si>
    <t>Komentár k tab.33</t>
  </si>
  <si>
    <t>33. Informácie k prílohe č. 3 časti H. písm. g) o čistom obrate</t>
  </si>
  <si>
    <t>Komentár k tab.32</t>
  </si>
  <si>
    <t>ziskov a strát</t>
  </si>
  <si>
    <t>zásob vo výkaze</t>
  </si>
  <si>
    <t>vnútroorganizačných</t>
  </si>
  <si>
    <t>Zmena stavu</t>
  </si>
  <si>
    <t>a polotovary vlastnej výroby</t>
  </si>
  <si>
    <t>účtovné</t>
  </si>
  <si>
    <t>stav</t>
  </si>
  <si>
    <t>zostatok</t>
  </si>
  <si>
    <t>Bežné</t>
  </si>
  <si>
    <t>Začiatočný</t>
  </si>
  <si>
    <t>Konečný</t>
  </si>
  <si>
    <t>zásob</t>
  </si>
  <si>
    <t>predchádzajúce účtovné</t>
  </si>
  <si>
    <t>32. Informácie k prílohe č. 3 časti H. písm. b) o zmene stavu vnútroorganizačných zásob</t>
  </si>
  <si>
    <t>Komentár k tab.31</t>
  </si>
  <si>
    <t>vrátane</t>
  </si>
  <si>
    <t>päť rokov</t>
  </si>
  <si>
    <t>do piatich rokov</t>
  </si>
  <si>
    <t>roka</t>
  </si>
  <si>
    <t>viac ako</t>
  </si>
  <si>
    <t>od jedného roka</t>
  </si>
  <si>
    <t>do jedného</t>
  </si>
  <si>
    <t>položky</t>
  </si>
  <si>
    <t>Bezprostredne predchádzajúce účtovné</t>
  </si>
  <si>
    <t>31. Informácie k prílohe č. 3 časti G. písm. m) o majetku prenajatom formou finančného prenájmu</t>
  </si>
  <si>
    <t>Komentár k tab.30</t>
  </si>
  <si>
    <t>30. Informácie k prílohe č. 3 časti G. písm. l) o položkách zabezpečených derivátmi</t>
  </si>
  <si>
    <t>Komentár k tab.29</t>
  </si>
  <si>
    <t>imanie</t>
  </si>
  <si>
    <t>hospodárenia</t>
  </si>
  <si>
    <t>vlastné</t>
  </si>
  <si>
    <t>výsledok</t>
  </si>
  <si>
    <t>(+/-) s vplyvom na</t>
  </si>
  <si>
    <t>Zmena reálnej hodnoty</t>
  </si>
  <si>
    <t>podkladového nástroja</t>
  </si>
  <si>
    <t>záväzku</t>
  </si>
  <si>
    <t>pohľadávky</t>
  </si>
  <si>
    <t>Dohodnutá cena</t>
  </si>
  <si>
    <t>Účtovná hodnota</t>
  </si>
  <si>
    <t>29. Informácie k prílohe č. 3 časti G. písm. k) o významných položkách derivátov za bežné účtovné</t>
  </si>
  <si>
    <t>Komentár k tab.28</t>
  </si>
  <si>
    <t>dzajúce</t>
  </si>
  <si>
    <t>predchá-</t>
  </si>
  <si>
    <t>za bežné</t>
  </si>
  <si>
    <t>splatnosti</t>
  </si>
  <si>
    <t>p. a.</t>
  </si>
  <si>
    <t>mene</t>
  </si>
  <si>
    <t>Dátum</t>
  </si>
  <si>
    <t>mene za</t>
  </si>
  <si>
    <t>v eurách</t>
  </si>
  <si>
    <t>v príslušnej</t>
  </si>
  <si>
    <t>istiny</t>
  </si>
  <si>
    <t>Suma istiny</t>
  </si>
  <si>
    <t>finančných výpomociach</t>
  </si>
  <si>
    <t>28. Informácie k prílohe č. 3 časti G. písm. i) o bankových úveroch, pôžičkách a krátkodobých</t>
  </si>
  <si>
    <t>Komentár k tab.27</t>
  </si>
  <si>
    <t>hodnota</t>
  </si>
  <si>
    <t>dlhopisu</t>
  </si>
  <si>
    <t>Menovitá</t>
  </si>
  <si>
    <t>Názov vydaného</t>
  </si>
  <si>
    <t>27. Informácie k prílohe č. 3 časti G. písm. h) o vydaných dlhopisoch</t>
  </si>
  <si>
    <t>Komentár k tab.26</t>
  </si>
  <si>
    <t>26. Informácie k prílohe č. 3 časti G. písm. g) o záväzkoch zo sociálneho fondu</t>
  </si>
  <si>
    <t>Komentár k tab.25</t>
  </si>
  <si>
    <t>Sadzba dane z príjmov ( v %)</t>
  </si>
  <si>
    <t>záväzkov a daňovou základňou, z toho:</t>
  </si>
  <si>
    <t>Dočasné rozdiely medzi účtovnou hodnotou</t>
  </si>
  <si>
    <t>a daňovou základňou, z toho:</t>
  </si>
  <si>
    <t>Dočasné rozdiely medzi účtovnou hodnotou majetku</t>
  </si>
  <si>
    <t xml:space="preserve">Bežné účtovné </t>
  </si>
  <si>
    <t>odloženom daňovom záväzku</t>
  </si>
  <si>
    <t>25. Informácie k prílohe č. 3 časti F. písm. v) a časti G. písm. f) o odloženej daňovej pohľadávke alebo o</t>
  </si>
  <si>
    <t>Komentár k tab.24</t>
  </si>
  <si>
    <t>Záväzky so zostatkovou dobou splatnosti</t>
  </si>
  <si>
    <t>jeden rok až päť rokov</t>
  </si>
  <si>
    <t>nad päť rokov</t>
  </si>
  <si>
    <t>24. Informácie k prílohe č. 3 časti G. písm. c) a d) o záväzkoch</t>
  </si>
  <si>
    <t>Komentár k tab.23</t>
  </si>
  <si>
    <t>23. Informácie k prílohe č. 3 časti G. písm. b) o rezervách</t>
  </si>
  <si>
    <t>Komentár k tab.22</t>
  </si>
  <si>
    <t>Prevod na účet neuhradenej straty minulých rokov</t>
  </si>
  <si>
    <t>Úhrada straty spoločníkmi, členmi</t>
  </si>
  <si>
    <t>o vysporiadaní účtovnej straty</t>
  </si>
  <si>
    <t>22. Informácie k prílohe č. 3 časti G. písm. a) tretiemu bodu o rozdelení účtovného zisku alebo</t>
  </si>
  <si>
    <t>Komentár k tab.21</t>
  </si>
  <si>
    <t>21. Informácie k prílohe č. 3 časti F. písm. zc) o majetku prenajatom formou finančného prenájmu</t>
  </si>
  <si>
    <t>Komentár k tab.20</t>
  </si>
  <si>
    <t>na vlastné imanie</t>
  </si>
  <si>
    <t>(+/-)</t>
  </si>
  <si>
    <t>ocenenia</t>
  </si>
  <si>
    <t>renia bežného</t>
  </si>
  <si>
    <t>hodnoty</t>
  </si>
  <si>
    <t>Vplyv</t>
  </si>
  <si>
    <t>na výsledok hospodá-</t>
  </si>
  <si>
    <t>Vplyv ocenenia</t>
  </si>
  <si>
    <t>ktorému sa zostavuje účtovná závierka reálnou hodnotou</t>
  </si>
  <si>
    <t>Komentár k tab.19</t>
  </si>
  <si>
    <t>Hodnota za bežné</t>
  </si>
  <si>
    <t>záložné právo</t>
  </si>
  <si>
    <t>19. Informácie k prílohe č. 3 časti F. písm. y) o krátkodobom finančnom majetku, na ktorý bolo zriadené</t>
  </si>
  <si>
    <t>Komentár k tab.18</t>
  </si>
  <si>
    <t>účtovníctva</t>
  </si>
  <si>
    <t>nosti</t>
  </si>
  <si>
    <t>majetku z</t>
  </si>
  <si>
    <t>opodstatne-</t>
  </si>
  <si>
    <t>OP</t>
  </si>
  <si>
    <t>vyradenia</t>
  </si>
  <si>
    <t>zániku</t>
  </si>
  <si>
    <t>na začiatku</t>
  </si>
  <si>
    <t>Stav OP</t>
  </si>
  <si>
    <t>z dôvodu</t>
  </si>
  <si>
    <t>Zúčtovanie OP</t>
  </si>
  <si>
    <t>majetku</t>
  </si>
  <si>
    <t>Komentár k tab.17</t>
  </si>
  <si>
    <t xml:space="preserve">Stav </t>
  </si>
  <si>
    <t>Pokladnica, ceniny</t>
  </si>
  <si>
    <t>17. Informácie k prílohe č. 3 časti F. písm. w) o krátkodobom finančnom majetku</t>
  </si>
  <si>
    <t>Komentár k tab.16</t>
  </si>
  <si>
    <t>zabezpečenia</t>
  </si>
  <si>
    <t>Pohľadávky kryté záložným právom alebo inou formou</t>
  </si>
  <si>
    <t>záložného práva</t>
  </si>
  <si>
    <t>inou formou zabezpečenia</t>
  </si>
  <si>
    <t>16. Informácie k prílohe č. 3 časti F. písm. t) a u) o pohľadávkach zabezpečených záložným právom alebo</t>
  </si>
  <si>
    <t>Komentár k tab.15</t>
  </si>
  <si>
    <t>Daňové pohľadávky a dotácie</t>
  </si>
  <si>
    <t>Sociálne poistenie</t>
  </si>
  <si>
    <t>Po lehote</t>
  </si>
  <si>
    <t>15. Informácie k prílohe č. 3 časti F. písm. s) o vekovej štruktúre pohľadávok</t>
  </si>
  <si>
    <t>Komentár k tab.14</t>
  </si>
  <si>
    <t>a MÚJ</t>
  </si>
  <si>
    <t>z účtovníctva</t>
  </si>
  <si>
    <t>opodstatnenosti</t>
  </si>
  <si>
    <t>z dôvodu zániku</t>
  </si>
  <si>
    <t>14. Informácie k prílohe č. 3 časti F. písm. r) o vývoji opravnej položky k pohľadávkam</t>
  </si>
  <si>
    <t>Komentár k tab.13</t>
  </si>
  <si>
    <t>metódou nulového zisku</t>
  </si>
  <si>
    <t>Úprava nárokov podľa stupňa dokončenia alebo</t>
  </si>
  <si>
    <t>predaj</t>
  </si>
  <si>
    <t>zákazkovej výstavbe nehnuteľnosti určenej na</t>
  </si>
  <si>
    <t>Vyfakturované nároky za vykonanú prácu na</t>
  </si>
  <si>
    <t>bežného účtovného</t>
  </si>
  <si>
    <t>predaj až do konca</t>
  </si>
  <si>
    <t>určenej na predaj</t>
  </si>
  <si>
    <t>nehnuteľnosti určenej na</t>
  </si>
  <si>
    <t>Za bežné účtovné</t>
  </si>
  <si>
    <t>Hodnota zákazkovej výstavby nehnuteľnosti</t>
  </si>
  <si>
    <t>zákazkovej výstavby</t>
  </si>
  <si>
    <t>Sumár od začiatku</t>
  </si>
  <si>
    <t>Tabuľka č. 4</t>
  </si>
  <si>
    <t>nehnuteľnosti určenej na predaj</t>
  </si>
  <si>
    <t>Náklady na zákazkovú výstavbu</t>
  </si>
  <si>
    <t>Výnosy zo zákazkovej výstavby</t>
  </si>
  <si>
    <t>predaj až do konca bežného</t>
  </si>
  <si>
    <t>Za bezprostredne</t>
  </si>
  <si>
    <t>Tabuľka č. 3</t>
  </si>
  <si>
    <t>zákazkovej výrobe</t>
  </si>
  <si>
    <t>konca bežného účtovného</t>
  </si>
  <si>
    <t>zákazkovej výroby až do</t>
  </si>
  <si>
    <t>do konca bežného</t>
  </si>
  <si>
    <t>Za bežné</t>
  </si>
  <si>
    <t>zákazkovej výroby až</t>
  </si>
  <si>
    <t>Komentár k tab.12</t>
  </si>
  <si>
    <t>12. Informácie k prílohe č. 3 časti F. písm. p) o zásobách, na ktoré je zriadené záložné právo</t>
  </si>
  <si>
    <t>Komentár k tab.11</t>
  </si>
  <si>
    <t>Zásoby spolu</t>
  </si>
  <si>
    <t>zásoby</t>
  </si>
  <si>
    <t>Poskytnuté preddavky na</t>
  </si>
  <si>
    <t>polotovary vlastnej výroby</t>
  </si>
  <si>
    <t>Nedokončená výroba a</t>
  </si>
  <si>
    <t>11. Informácie k prílohe č. 3 časti F. písm. o) o opravných položkách k zásobám</t>
  </si>
  <si>
    <t>Komentár k tab.10</t>
  </si>
  <si>
    <t>období</t>
  </si>
  <si>
    <t>účtovnom</t>
  </si>
  <si>
    <t>z účtovníctva v</t>
  </si>
  <si>
    <t>Zníženie</t>
  </si>
  <si>
    <t>Zvýšenie</t>
  </si>
  <si>
    <t>Vyradenie</t>
  </si>
  <si>
    <t>10. Informácie k prílohe č. 3 časti F. písm. j) a l) o poskytnutých dlhodobých pôžičkách</t>
  </si>
  <si>
    <t>Komentár k tab.9</t>
  </si>
  <si>
    <t>splatnosti spolu</t>
  </si>
  <si>
    <t>Dlhové CP držané do</t>
  </si>
  <si>
    <t>roka vrátane</t>
  </si>
  <si>
    <t>Do splatnosti do jedného</t>
  </si>
  <si>
    <t>rok a najviac tri roky vrátane</t>
  </si>
  <si>
    <t>Do splatnosti viac ako jeden</t>
  </si>
  <si>
    <t>roky a najviac päť rokov</t>
  </si>
  <si>
    <t>Do splatnosti viac ako tri</t>
  </si>
  <si>
    <t>rokov</t>
  </si>
  <si>
    <t>Do splatnosti viac ako päť</t>
  </si>
  <si>
    <t>ného</t>
  </si>
  <si>
    <t>v účtovnom</t>
  </si>
  <si>
    <t>CP</t>
  </si>
  <si>
    <t>držané do splatnosti</t>
  </si>
  <si>
    <t>účtov-</t>
  </si>
  <si>
    <t>Druh</t>
  </si>
  <si>
    <t>Dlhové CP</t>
  </si>
  <si>
    <t>dlhového CP z</t>
  </si>
  <si>
    <t>začiatku</t>
  </si>
  <si>
    <t>Stav na</t>
  </si>
  <si>
    <t>9. Informácie k prílohe č. 3 časti F. písm. j) a l) o dlhových CP držaných do splatnosti</t>
  </si>
  <si>
    <t>Komentár k tab.8</t>
  </si>
  <si>
    <t>DFM spolu</t>
  </si>
  <si>
    <t>umiestnený DFM</t>
  </si>
  <si>
    <t>DFM</t>
  </si>
  <si>
    <t>v ktorej má ÚJ</t>
  </si>
  <si>
    <t>právach</t>
  </si>
  <si>
    <t>hospodárenia ÚJ,</t>
  </si>
  <si>
    <t>imania ÚJ,</t>
  </si>
  <si>
    <t>na hlasovacích</t>
  </si>
  <si>
    <t>na ZI</t>
  </si>
  <si>
    <t>Účtovná</t>
  </si>
  <si>
    <t>vlastného</t>
  </si>
  <si>
    <t>Podiel ÚJ</t>
  </si>
  <si>
    <t>a sídlo spoločnosti,</t>
  </si>
  <si>
    <t>Obchodné meno</t>
  </si>
  <si>
    <t>8. Informácie k prílohe č. 3 časti F. písm. i) o štruktúre dlhodobého finančného majetku</t>
  </si>
  <si>
    <t>Komentár k tab.7</t>
  </si>
  <si>
    <t>Hodnota za bežné účtovné</t>
  </si>
  <si>
    <t>7. Informácie k prílohe č. 3 časti F. písm. m) o dlhodobom finančnom majetku</t>
  </si>
  <si>
    <t>Komentár k tab.6</t>
  </si>
  <si>
    <t>Opravné položky</t>
  </si>
  <si>
    <t>Prvotné ocenenie</t>
  </si>
  <si>
    <t>vaný</t>
  </si>
  <si>
    <t>stará-</t>
  </si>
  <si>
    <t>majetok</t>
  </si>
  <si>
    <t>pred-</t>
  </si>
  <si>
    <t>Ob-</t>
  </si>
  <si>
    <t>ný</t>
  </si>
  <si>
    <t>finančný</t>
  </si>
  <si>
    <t>nuté</t>
  </si>
  <si>
    <t>Ostat-</t>
  </si>
  <si>
    <t>Dlhodobý</t>
  </si>
  <si>
    <t>Poskyt-</t>
  </si>
  <si>
    <t>6. Informácie k prílohe č. 3 časti F. písm. j) o dlhodobom finančnom majetku</t>
  </si>
  <si>
    <t>Komentár k tab.5</t>
  </si>
  <si>
    <t>5. Informácie k prílohe č. 3 časti F. písm. c) o dlhodobom hmotnom majetku</t>
  </si>
  <si>
    <t>Komentár k tab.4</t>
  </si>
  <si>
    <t>Oprávky</t>
  </si>
  <si>
    <t>vecí</t>
  </si>
  <si>
    <t>ných</t>
  </si>
  <si>
    <t>DHM</t>
  </si>
  <si>
    <t>zvieratá</t>
  </si>
  <si>
    <t>porastov</t>
  </si>
  <si>
    <t>hnuteľ-</t>
  </si>
  <si>
    <t>na</t>
  </si>
  <si>
    <t>tatný</t>
  </si>
  <si>
    <t>a ťažné</t>
  </si>
  <si>
    <t>trvalých</t>
  </si>
  <si>
    <t>súbory</t>
  </si>
  <si>
    <t>davky</t>
  </si>
  <si>
    <t>Os-</t>
  </si>
  <si>
    <t>stádo</t>
  </si>
  <si>
    <t>celky</t>
  </si>
  <si>
    <t>Základné</t>
  </si>
  <si>
    <t>teľské</t>
  </si>
  <si>
    <t>né veci</t>
  </si>
  <si>
    <t>hmotný majetok</t>
  </si>
  <si>
    <t>Pestova-</t>
  </si>
  <si>
    <t>tatné</t>
  </si>
  <si>
    <t>Samos-</t>
  </si>
  <si>
    <t>4. Informácie k prílohe č. 3 časti F. písm. a) o dlhodobom hmotnom majetku</t>
  </si>
  <si>
    <t>Komentár k tab.3</t>
  </si>
  <si>
    <t>3. Informácie k prílohe č. 3 časti F. písm. c) o dlhodobom nehmotnom majetku</t>
  </si>
  <si>
    <t>Komentár k tab.2</t>
  </si>
  <si>
    <t>na vývoj</t>
  </si>
  <si>
    <t>na DNM</t>
  </si>
  <si>
    <t>DNM</t>
  </si>
  <si>
    <t>práva</t>
  </si>
  <si>
    <t>náklady</t>
  </si>
  <si>
    <t>preddavky</t>
  </si>
  <si>
    <t>rávaný</t>
  </si>
  <si>
    <t>teľné</t>
  </si>
  <si>
    <t>vané</t>
  </si>
  <si>
    <t>Dlhodobý nehmotný</t>
  </si>
  <si>
    <t>Poskytnuté</t>
  </si>
  <si>
    <t>Obsta-</t>
  </si>
  <si>
    <t>Oceni-</t>
  </si>
  <si>
    <t>Aktivo-</t>
  </si>
  <si>
    <t>2. Informácie k prílohe č. 3 časti F. písm. a) o dlhodobom nehmotnom majetku</t>
  </si>
  <si>
    <t>C. Účasť účtovnej jednotky na konsolidujúcej účtovnej jednotky, ktorá zostavuje konsolidovanú účtovnú závierku</t>
  </si>
  <si>
    <t>b/ informácia o štruktúre spoločníkov</t>
  </si>
  <si>
    <t>a/2  dozorný orgán</t>
  </si>
  <si>
    <t>a/1 - štatutárny orgán</t>
  </si>
  <si>
    <t>zostavuje účtovná závierka, z toho:</t>
  </si>
  <si>
    <t>Stav zamestnancov ku dňu, ku ktorému sa</t>
  </si>
  <si>
    <t>H.</t>
  </si>
  <si>
    <t>G.</t>
  </si>
  <si>
    <t>F.</t>
  </si>
  <si>
    <t>E.</t>
  </si>
  <si>
    <t>D.</t>
  </si>
  <si>
    <t>C.</t>
  </si>
  <si>
    <t>B.</t>
  </si>
  <si>
    <t>A.</t>
  </si>
  <si>
    <t>*</t>
  </si>
  <si>
    <t xml:space="preserve">Dátum výpisu: </t>
  </si>
  <si>
    <t>B. Informácie o členoch štatutárnych orgánov, dozorných orgánov a iných orgánov účtovnej jednotky (nepovinný údaj )</t>
  </si>
  <si>
    <t>(b) Cenné papiere vo vlastníctve orgánov verejnej moci a  iných osôb, v ktorých má orgán verejnej moci väčšinový podiel</t>
  </si>
  <si>
    <t>(c) Výška dotácií a návratných finančných výpomoci</t>
  </si>
  <si>
    <t>(e) Výška ponúknutých záruk orgánom verejnej moci a inou účtovnou jednotkou , v ktorých má orgán verejnej moci väčšinový podiel</t>
  </si>
  <si>
    <t>( sa uvedú informácie o finančných vzťahoch medzi orgánom verejnej moci a ÚJ )</t>
  </si>
  <si>
    <t>(c) o nenávratných finančných príspevkoch alebo pôžičkách za zvýhodnených podmienok</t>
  </si>
  <si>
    <t>(e) o vzdaní sa dividend alebo podielov na zisku</t>
  </si>
  <si>
    <t>(c) o organizačnej štruktúre ÚJ a jednotlivých činnostiach</t>
  </si>
  <si>
    <t>(d) o všetkých druhoch činnosti účtovnej jednotky</t>
  </si>
  <si>
    <t>Aktuálny rok 2013</t>
  </si>
  <si>
    <t>Predošlý rok 2012</t>
  </si>
  <si>
    <t xml:space="preserve">Pôžičky prepojeným účtovným jednotkám </t>
  </si>
  <si>
    <t>Pôžičky a ostatný dlhodobý finančný majetok so zostatkovou dobou splatnosti najviac jeden rok</t>
  </si>
  <si>
    <t xml:space="preserve">Účty v bankách s dobou viazanosti dlhšou ako jeden rok </t>
  </si>
  <si>
    <t xml:space="preserve">Pôžičky v rámci podielovej účasti okrem prepojeným účtovným jednotkám </t>
  </si>
  <si>
    <t>V prepojených účtovných jednotkách</t>
  </si>
  <si>
    <t>Okrem v prepojených účtovných jednotkách</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</si>
  <si>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</si>
  <si>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</si>
  <si>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</si>
  <si>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</si>
  <si>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</si>
  <si>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Dlhové CP a ostatný dlhodobý finančný majetok</t>
  </si>
  <si>
    <t>Pôžičky a ostatný dlhodobý finančný majetok so zostatko- vou dobou splatnosti najviac jeden rok</t>
  </si>
  <si>
    <t xml:space="preserve">Poskytnu- té pred- davky na dlhodobý finančný majetok </t>
  </si>
  <si>
    <t>Pohľadávky z obchodného styku voči prepojeným účtovným jednotkám</t>
  </si>
  <si>
    <t>Pohľadávky z obchodného styku v rámci podielovej účasti okrem pohľadávok voči prepojeným ÚJ</t>
  </si>
  <si>
    <t>Ostatné pohľadávky z obchodného styku</t>
  </si>
  <si>
    <t xml:space="preserve">Ostatné pohľadávky voči prepojeným účtovným jednotkám </t>
  </si>
  <si>
    <t>Ostatné pohľadávky v rámci podielovej účasti okrem pohľadávok voči prepojeným ÚJ</t>
  </si>
  <si>
    <t>Ostatné pohľadávky v rámci podielovej účasti okrem pohľadá- vok voči prepojeným ÚJ</t>
  </si>
  <si>
    <t>Pohľadávky z derivátových operácií</t>
  </si>
  <si>
    <t>Pohľadávky z obchodného styku voči prepojeným ÚJ</t>
  </si>
  <si>
    <t>Ostatné pohľadávky z obchod. styku</t>
  </si>
  <si>
    <t>Čistá hodnota zákazky</t>
  </si>
  <si>
    <t>Ostatné pohľadávky voči prepojeným účtovným jednotkám</t>
  </si>
  <si>
    <t>Ostatné pohľadávky voči prepojeným ÚJ</t>
  </si>
  <si>
    <t>Krátkodobý finančný majetok v prepojených ÚJ</t>
  </si>
  <si>
    <t>Krátkodobý finančný majetok bez krátkodobého finančného majetku v prepojených ÚJ</t>
  </si>
  <si>
    <t>Obstarávaný krátkodobý finančný majetok</t>
  </si>
  <si>
    <t>Obstarávaný krátkod. finan. majetok</t>
  </si>
  <si>
    <t>20. Informácie k prílohe č. 3 časti F. písm. za) o ocenení krátkodobého a dlhodobého finančného majetku, ku dňu ku</t>
  </si>
  <si>
    <t>Ostatné realizovateľné cenné papiere a podiely</t>
  </si>
  <si>
    <t>Dlhové cenné papiere a ostatný dlhodobý finančný majetok</t>
  </si>
  <si>
    <t>Podielové cenné papiere a podiely s podielovou účasťou okrem v prepojených ÚJ</t>
  </si>
  <si>
    <t>Dlhodobý a krátkodobý finančný majetok spolu</t>
  </si>
  <si>
    <t>Zvýšenie / zníženie</t>
  </si>
  <si>
    <t>Dlhodobé zák. rezervy podľa § 20 ods. 9 ZDP, z toho:</t>
  </si>
  <si>
    <t>Bežné / Bezprostredne predchádzajúce účtovné obdobie</t>
  </si>
  <si>
    <t>b1</t>
  </si>
  <si>
    <t>b2</t>
  </si>
  <si>
    <t>c1</t>
  </si>
  <si>
    <t>c2</t>
  </si>
  <si>
    <t>d1</t>
  </si>
  <si>
    <t>d2</t>
  </si>
  <si>
    <t>e1</t>
  </si>
  <si>
    <t>e2</t>
  </si>
  <si>
    <t>f1</t>
  </si>
  <si>
    <t>f2</t>
  </si>
  <si>
    <t xml:space="preserve">nevyfakturované dodávky energie </t>
  </si>
  <si>
    <t xml:space="preserve">nevyfakturované neskladovateľné dodávky </t>
  </si>
  <si>
    <t>nevyfakturované dodávky služieb</t>
  </si>
  <si>
    <t xml:space="preserve">nevyčerpané dovolenky, prémie </t>
  </si>
  <si>
    <t>odstupné</t>
  </si>
  <si>
    <t>zostavenie, overenie a zverejnenie ÚZ</t>
  </si>
  <si>
    <t xml:space="preserve">nezmluvné pokuty a sankcie </t>
  </si>
  <si>
    <t xml:space="preserve">súdne poplatky </t>
  </si>
  <si>
    <t>bonusy, skontá, rabaty</t>
  </si>
  <si>
    <t>úroky z omeškania</t>
  </si>
  <si>
    <t>provízie obchodným zástupcom</t>
  </si>
  <si>
    <t>Krátkodobé zák. rezervy podľa ZDP</t>
  </si>
  <si>
    <t>Čistý obrat (časť účt. tr. 6 podľa zákona)</t>
  </si>
  <si>
    <t>k</t>
  </si>
  <si>
    <t>l</t>
  </si>
  <si>
    <t>Podielové CP a podiely v prepoje ných účtovných jednotkách</t>
  </si>
  <si>
    <t>Podielové CP a podiely s podielovou účasťou okrem v prepoje ných ÚJ</t>
  </si>
  <si>
    <t xml:space="preserve">Poskytnu- té preddavky na dlhodobý finančný majetok </t>
  </si>
  <si>
    <t>18. Informácie k prílohe č. 3 časti F. písm. x) o vývoji opravnej položky ku krátkodobému finančnému majetku</t>
  </si>
  <si>
    <t>13. Informácie k prílohe č. 3 časti F. písm. q) o zákazkovej výrobe a o zákazkovej výstavbe nehnuteľnosti určenej na predaj</t>
  </si>
  <si>
    <t>Komentár k tab.37a</t>
  </si>
  <si>
    <t>Komentár k tab.37b</t>
  </si>
  <si>
    <t>( ktorých činnosť je zaradená do kategórie priemyselnej výroby podľa osobitého predpisu - čistý obrat dosiahol viac 
ako  250 000 000 € v predchádzajúcom účtovnom období )</t>
  </si>
  <si>
    <t>44</t>
  </si>
  <si>
    <t>40</t>
  </si>
  <si>
    <t>63</t>
  </si>
  <si>
    <t>30</t>
  </si>
  <si>
    <t>Neobežný majetok r. 03 + r. 11 + r. 21</t>
  </si>
  <si>
    <t>Dlhodobý hmotný majetok súčet (r. 12 až r. 20)</t>
  </si>
  <si>
    <t>Obežný majetok r. 34 + r. 41 + r. 53 + r. 66 + r. 71</t>
  </si>
  <si>
    <t>Zásoby súčet (r. 35 až r. 40)</t>
  </si>
  <si>
    <t>Dlhodobé pohľadávky súčet (r. 42 + r. 46 až r. 52)</t>
  </si>
  <si>
    <t>Pohľadávky z obchodného styku súčet (r. 43 až r. 45)</t>
  </si>
  <si>
    <t>Krátkodobé pohľadávky súčet (r. 54 + r. 58 až r. 65)</t>
  </si>
  <si>
    <t>Pohľadávky z obchodného styku súčet (r. 55 až r. 57)</t>
  </si>
  <si>
    <t>Finančné účty r. 72 + r. 73</t>
  </si>
  <si>
    <t>72</t>
  </si>
  <si>
    <t>73</t>
  </si>
  <si>
    <t>Časové rozlíšenie súčet (r. 75 až r. 78)</t>
  </si>
  <si>
    <t>74</t>
  </si>
  <si>
    <t>75</t>
  </si>
  <si>
    <t>76</t>
  </si>
  <si>
    <t>77</t>
  </si>
  <si>
    <t>78</t>
  </si>
  <si>
    <t>79</t>
  </si>
  <si>
    <t>80</t>
  </si>
  <si>
    <t>Základné imanie súčet (r. 82 až r. 84)</t>
  </si>
  <si>
    <t>81</t>
  </si>
  <si>
    <t>82</t>
  </si>
  <si>
    <t>83</t>
  </si>
  <si>
    <t>84</t>
  </si>
  <si>
    <t>85</t>
  </si>
  <si>
    <t>86</t>
  </si>
  <si>
    <t>Zákonné rezervné fondy r. 88 + r. 89</t>
  </si>
  <si>
    <t>87</t>
  </si>
  <si>
    <t>88</t>
  </si>
  <si>
    <t>89</t>
  </si>
  <si>
    <t>Ostatné fondy zo zisku r. 91 + r. 92</t>
  </si>
  <si>
    <t>90</t>
  </si>
  <si>
    <t>91</t>
  </si>
  <si>
    <t>92</t>
  </si>
  <si>
    <t>Oceňovacie rozdiely z precenenia súčet (r. 94 až r. 96)</t>
  </si>
  <si>
    <t>93</t>
  </si>
  <si>
    <t>94</t>
  </si>
  <si>
    <t>95</t>
  </si>
  <si>
    <t>96</t>
  </si>
  <si>
    <t>Výsledok hospodárenia minulých rokov r. 98 + r. 99</t>
  </si>
  <si>
    <t>97</t>
  </si>
  <si>
    <t>98</t>
  </si>
  <si>
    <t>99</t>
  </si>
  <si>
    <t>Dlhodobé záväzky súčet (r. 103 + r. 107 až r. 117)</t>
  </si>
  <si>
    <t>Dlhodobé rezervy r. 119 + r. 120</t>
  </si>
  <si>
    <t>Dlhodobé bankové úvery (461A, 46XA)</t>
  </si>
  <si>
    <t>Krátkodobé záväzky súčet (r. 123 + r. 127 až r. 135)</t>
  </si>
  <si>
    <t>126</t>
  </si>
  <si>
    <t>127</t>
  </si>
  <si>
    <t>128</t>
  </si>
  <si>
    <t>129</t>
  </si>
  <si>
    <t>134</t>
  </si>
  <si>
    <t>135</t>
  </si>
  <si>
    <t>Krátkodobé rezervy r. 137 + r. 138</t>
  </si>
  <si>
    <t>136</t>
  </si>
  <si>
    <t>137</t>
  </si>
  <si>
    <t>138</t>
  </si>
  <si>
    <t>Bežné bankové úvery (221A, 231, 232, 23X, 461A, 46XA)</t>
  </si>
  <si>
    <t>140</t>
  </si>
  <si>
    <t>Časové rozlíšenie súčet (r. 142 až r. 145)</t>
  </si>
  <si>
    <t>141</t>
  </si>
  <si>
    <t>142</t>
  </si>
  <si>
    <t>143</t>
  </si>
  <si>
    <t>144</t>
  </si>
  <si>
    <t>145</t>
  </si>
  <si>
    <t>Výsledok hospodárenia z hospodárskej činnosti (+/-) (r. 02 - r. 10)</t>
  </si>
  <si>
    <t>Výnosové úroky (r. 40 + r. 41)</t>
  </si>
  <si>
    <t>Výsledok hospodárenia za účtovné obdobie pred zdanením (+/-) (r. 27 + r. 55)</t>
  </si>
  <si>
    <t>Aktívne analytické účty v súvahe</t>
  </si>
  <si>
    <t>Aktívne / pasívne analytické účty v súvahe</t>
  </si>
  <si>
    <t>Pasívne analytické účty v súvahe</t>
  </si>
  <si>
    <t>Analytické účty vo výkaze ZaS</t>
  </si>
  <si>
    <t>m</t>
  </si>
  <si>
    <t>Obstarávaný
dlhodobý finančný
majetok</t>
  </si>
  <si>
    <t>strata minulých rokov 429</t>
  </si>
  <si>
    <t>minulých rokov 428</t>
  </si>
  <si>
    <t>a rozdelení 416</t>
  </si>
  <si>
    <t>z kapitálových účastín 415</t>
  </si>
  <si>
    <t>a záväzkov 414</t>
  </si>
  <si>
    <t>Ostatné fondy 427</t>
  </si>
  <si>
    <t>Štatutárne fondy 423</t>
  </si>
  <si>
    <t>Rezervný fond na vlast akcie a vlastné podiely417,421</t>
  </si>
  <si>
    <t>Zákonný rezervný fond a nedeliteľný fond 418,422</t>
  </si>
  <si>
    <t>Ostatné kapitálové fondy 413</t>
  </si>
  <si>
    <t>Emisné ážio 412</t>
  </si>
  <si>
    <t>vlastné imanie 353</t>
  </si>
  <si>
    <t>Zmena základného imania 419</t>
  </si>
  <si>
    <t>Základné imanie 411, 491</t>
  </si>
  <si>
    <t xml:space="preserve"> </t>
  </si>
  <si>
    <t>účtovného obdobia 431</t>
  </si>
  <si>
    <t>TU NEMATE POVOLENY VSTUP - TU SU PRENESENE VSTUPNE UDAJE HK 2014 A 2013 A Z TEJTO TAB VYTVARAM SUVAHU  A DO POZNAMOK UKLADAM UDAJE</t>
  </si>
  <si>
    <t>syntetika</t>
  </si>
  <si>
    <t>Účty v bankách s dobou viazanosti dlhšou ako jeden rok (22XA)</t>
  </si>
  <si>
    <t>Pohľadávky za upísané vlastné imanie (/-/353)</t>
  </si>
  <si>
    <t>Tržby z predaja tovaru (604, 607)</t>
  </si>
  <si>
    <t>Aktivácia (účtová skupina 62)</t>
  </si>
  <si>
    <t>Tržby z predaja dlhodobého nehmotného majetku, dlhodobého hmotného majetku a materiálu (641, 642)</t>
  </si>
  <si>
    <t>Služby (účtová skupina 51)</t>
  </si>
  <si>
    <t>Dane a poplatky (účtová skupina 53)</t>
  </si>
  <si>
    <t>Zostatková cena predaného dlhodobého majetku a predaného materiálu (541, 542)</t>
  </si>
  <si>
    <t>Tržby z predaja cenných papierov a podielov (661)</t>
  </si>
  <si>
    <t>Kurzové zisky (663)</t>
  </si>
  <si>
    <t>Predané cenné papiere a podiely (561)</t>
  </si>
  <si>
    <t>Náklady na krátkodobý finančný majetok (566)</t>
  </si>
  <si>
    <t>Kurzové straty (563)</t>
  </si>
  <si>
    <t>Netto</t>
  </si>
  <si>
    <t>Spolu majetok r. 02 + r. 33 + r. 74</t>
  </si>
  <si>
    <t>VERMÖGENSGEGENSTÄNDE INSGESAMT Z. 02 + Z. 33 + Z. 74</t>
  </si>
  <si>
    <t>Anlagevermögen Z. 03 + Z. 11 + Z. 21</t>
  </si>
  <si>
    <t>A.I.</t>
  </si>
  <si>
    <t>Dlhodobý nehmotný majetok súčet  (r. 04 až r. 10)</t>
  </si>
  <si>
    <t>Langfristige immaterielle Vermögensgegenstände Summe (Z. 04 bis Z. 10)</t>
  </si>
  <si>
    <t>A.I.1.</t>
  </si>
  <si>
    <t>Aktivované náklady na vývoj (012) - /072, 091A/</t>
  </si>
  <si>
    <t>Aktivierte Entwicklungskosten (012) - /072, 091A/</t>
  </si>
  <si>
    <t>2.</t>
  </si>
  <si>
    <t>Softvér (013)-/073, 091A/</t>
  </si>
  <si>
    <t>Software (013)-/073, 091A/</t>
  </si>
  <si>
    <t>3.</t>
  </si>
  <si>
    <t>Oceniteľné práva (014)-/074, 091A/</t>
  </si>
  <si>
    <t>Bewertbare Rechte (014) - /074, 091A/</t>
  </si>
  <si>
    <t>4.</t>
  </si>
  <si>
    <t>Goodwill (015) - /075, 091A/</t>
  </si>
  <si>
    <t>5.</t>
  </si>
  <si>
    <t>Ostatný dlhodobý nehmotný majetok (019, 01X)
- /079, 07X, 091A/</t>
  </si>
  <si>
    <t>Other non-current intangible assets (019, 01X)
- /079, 07X, 091A/</t>
  </si>
  <si>
    <t>Sonstige langfristige immaterielle Vermögensgegenstände (019, 01X) - /079, 07X, 091A/</t>
  </si>
  <si>
    <t>6.</t>
  </si>
  <si>
    <t>Obstarávaný dlhodobý nehmotný majetok (041)
- /093/</t>
  </si>
  <si>
    <t>Acquisition of non-current intangible assets (041) - /093/</t>
  </si>
  <si>
    <t>Langfristige immaterielle Vermögensgegenstände in Anschaffung (041) - /093/</t>
  </si>
  <si>
    <t>7.</t>
  </si>
  <si>
    <t>Poskytnuté preddavky na dlhodobý nehmotný majetok (051) - /095A/</t>
  </si>
  <si>
    <t>Advance payments made for non-current intangible assets (051) - /095A/</t>
  </si>
  <si>
    <t>Geleistete Anzahlungen auf langfristige immaterielle Vermögensgegenstände (051) - /095A/</t>
  </si>
  <si>
    <t>A.II.</t>
  </si>
  <si>
    <t>Property, plant and equipment - total (lines 12 to 20)</t>
  </si>
  <si>
    <t>Sachanlagen Summe (Z. 12 bis Z. 20)</t>
  </si>
  <si>
    <t xml:space="preserve">A.II.1. </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</si>
  <si>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</si>
  <si>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</si>
  <si>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</si>
  <si>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</si>
  <si>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</si>
  <si>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</si>
  <si>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</si>
  <si>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</si>
  <si>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</si>
  <si>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</si>
  <si>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</si>
  <si>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</si>
  <si>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</si>
  <si>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</si>
  <si>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</si>
  <si>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</si>
  <si>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</si>
  <si>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</si>
  <si>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</si>
  <si>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</si>
  <si>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</si>
  <si>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8.</t>
  </si>
  <si>
    <t>Poskytnuté preddavky na dlhodobý hmotný majetok (052) - /095A/</t>
  </si>
  <si>
    <t>Advance payments made for property, plant and equipment (052) - /095A/</t>
  </si>
  <si>
    <t>Geleistete Anzahlungen auf Sachanlagen (052)
- /095A/</t>
  </si>
  <si>
    <t>9.</t>
  </si>
  <si>
    <t>Opravná položka k nadobudnutému majetku 
(+/- 097) +/- 098</t>
  </si>
  <si>
    <t>Value adjustment to acquired assets (+/- 097) +/- 098</t>
  </si>
  <si>
    <t>Korrekturposten zum angeschafften Vermögen 
(+/- 097) +/- 098</t>
  </si>
  <si>
    <t>A.III.</t>
  </si>
  <si>
    <t>Dlhodobý finančný majetok súčet (r. 22 až r. 32)</t>
  </si>
  <si>
    <t>Non-current financial assets - total (lines 22 to 32)</t>
  </si>
  <si>
    <t>Finanzanlagen Summe  (Z. 22 bis Z. 32)</t>
  </si>
  <si>
    <t>A.III.1.</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</si>
  <si>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</si>
  <si>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</si>
  <si>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</si>
  <si>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</si>
  <si>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</si>
  <si>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</si>
  <si>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</si>
  <si>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</si>
  <si>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</si>
  <si>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</si>
  <si>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</si>
  <si>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</si>
  <si>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</si>
  <si>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</si>
  <si>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</si>
  <si>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</si>
  <si>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</si>
  <si>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</si>
  <si>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</si>
  <si>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</si>
  <si>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</si>
  <si>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</si>
  <si>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</si>
  <si>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</si>
  <si>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Bank accounts with notice period exceeding one year (22XA)</t>
  </si>
  <si>
    <t>Bankguthaben mit einer Bindungsfrist von mehr als einem Jahr (22XA)</t>
  </si>
  <si>
    <t>10.</t>
  </si>
  <si>
    <t>Obstarávaný dlhodobý finančný majetok (043) - /096A/</t>
  </si>
  <si>
    <t>Acquisition of non-current financial assets(043) - /096A/</t>
  </si>
  <si>
    <t>Finanzanlagen in Anschaffung  (043) - /096A/</t>
  </si>
  <si>
    <t>11.</t>
  </si>
  <si>
    <t>Poskytnuté preddavky na dlhodobý finančný majetok (053) - /095A/</t>
  </si>
  <si>
    <t>Advance payments made for non-current financial assets (053) - /095A/</t>
  </si>
  <si>
    <t>Geleistete Anzahlungen auf Finanzanlagen 
(053) - /095A/</t>
  </si>
  <si>
    <t>Current assets line 34 + line 41 + line 53 + line 66 + line 71</t>
  </si>
  <si>
    <t>Umlaufvermögen Z. 34 + Z. 41 + Z. 53 + Z. 66 + Z. 71</t>
  </si>
  <si>
    <t>B.I.</t>
  </si>
  <si>
    <t>Inventory - total (lines 35 to 40)</t>
  </si>
  <si>
    <t>Vorräte Summe (Z. 35 bis Z. 40)</t>
  </si>
  <si>
    <t>B.I.1.</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</si>
  <si>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</si>
  <si>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</si>
  <si>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</si>
  <si>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</si>
  <si>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</si>
  <si>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</si>
  <si>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</si>
  <si>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</si>
  <si>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</si>
  <si>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</si>
  <si>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</si>
  <si>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</si>
  <si>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</si>
  <si>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</si>
  <si>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</si>
  <si>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</si>
  <si>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</si>
  <si>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</si>
  <si>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B.II.</t>
  </si>
  <si>
    <t>Non-current receivables - total (line 42 + lines 46 to 52)</t>
  </si>
  <si>
    <t>Langfristige Forderungen Summe  (Z. 42 + Z. 46 bis Z. 52)</t>
  </si>
  <si>
    <t>B.II.1.</t>
  </si>
  <si>
    <t>Trade receivables - total (lines 43 to 45)</t>
  </si>
  <si>
    <t>Forderungen aus Lieferungen und Leistungen Summe
(Z. 43 bis Z. 45)</t>
  </si>
  <si>
    <t>1.a.</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</si>
  <si>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</si>
  <si>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</si>
  <si>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</si>
  <si>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1.b.</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</si>
  <si>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</si>
  <si>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</si>
  <si>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</si>
  <si>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1.c.</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</si>
  <si>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</si>
  <si>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</si>
  <si>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</si>
  <si>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</si>
  <si>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</si>
  <si>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</si>
  <si>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</si>
  <si>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</si>
  <si>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</si>
  <si>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</si>
  <si>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</si>
  <si>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</si>
  <si>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</si>
  <si>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</si>
  <si>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</si>
  <si>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</si>
  <si>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</si>
  <si>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</si>
  <si>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</si>
  <si>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</si>
  <si>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</si>
  <si>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</si>
  <si>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</si>
  <si>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</si>
  <si>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B.III.</t>
  </si>
  <si>
    <t>Current receivables - total (line 54 + lines 58 to 65)</t>
  </si>
  <si>
    <t>Kurzfristige Forderungen Summe (Z. 54 + Z. 58 bis Z. 65)</t>
  </si>
  <si>
    <t>B.III.1.</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</si>
  <si>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</si>
  <si>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</si>
  <si>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</si>
  <si>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</si>
  <si>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</si>
  <si>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</si>
  <si>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</si>
  <si>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</si>
  <si>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</si>
  <si>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</si>
  <si>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</si>
  <si>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</si>
  <si>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</si>
  <si>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</si>
  <si>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</si>
  <si>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</si>
  <si>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</si>
  <si>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</si>
  <si>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</si>
  <si>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</si>
  <si>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</si>
  <si>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B.IV.</t>
  </si>
  <si>
    <t>Krátkodobý finančný majetok súčet (r . 67 až r. 70)</t>
  </si>
  <si>
    <t>Current financial assets - total (lines 67 to 70)</t>
  </si>
  <si>
    <t>Kurzfristiges Finanzvermögen Summe (Z . 67 bis Z. 70)</t>
  </si>
  <si>
    <t>B.IV.1.</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</si>
  <si>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</si>
  <si>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</si>
  <si>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</si>
  <si>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</si>
  <si>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</si>
  <si>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</si>
  <si>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</si>
  <si>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</si>
  <si>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</si>
  <si>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</si>
  <si>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</si>
  <si>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</si>
  <si>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B.V.</t>
  </si>
  <si>
    <t>Financial accounts line 72 + line 73</t>
  </si>
  <si>
    <t>Finanzkonten Z. 72 + Z. 73</t>
  </si>
  <si>
    <t>B.V.1.</t>
  </si>
  <si>
    <t>Peniaze (211, 213, 21X)</t>
  </si>
  <si>
    <t>Cash (211, 213, 21X)</t>
  </si>
  <si>
    <t>Geld (211, 213, 21X)</t>
  </si>
  <si>
    <t>Účty v bankách (221A, 22X, +/- 261)</t>
  </si>
  <si>
    <t>Bank accounts (221A, 22X, +/- 261)</t>
  </si>
  <si>
    <t>Bankguthaben (221A, 22X, +/- 261)</t>
  </si>
  <si>
    <t>Accruals/deferrals - total (lines 75 to 78)</t>
  </si>
  <si>
    <t>Rechnungsabgrenzungsposten Summe (Z. 75 bis Z. 78)</t>
  </si>
  <si>
    <t>C.1.</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</si>
  <si>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</si>
  <si>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</si>
  <si>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</si>
  <si>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</si>
  <si>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</si>
  <si>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</si>
  <si>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</si>
  <si>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</si>
  <si>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</si>
  <si>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</si>
  <si>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</si>
  <si>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</si>
  <si>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</si>
  <si>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</si>
  <si>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</si>
  <si>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</si>
  <si>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</si>
  <si>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</si>
  <si>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</si>
  <si>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</si>
  <si>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</si>
  <si>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</si>
  <si>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</si>
  <si>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</si>
  <si>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</si>
  <si>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</si>
  <si>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Unpaid share capital (/-/353)</t>
  </si>
  <si>
    <t>Forderungen aus ausstehenden Einlagen auf das Eigenkapital (/-/353)</t>
  </si>
  <si>
    <t>Share premium (412)</t>
  </si>
  <si>
    <t>Ausgabeagio (412)</t>
  </si>
  <si>
    <t xml:space="preserve">A.III. </t>
  </si>
  <si>
    <t>Other capital funds (413)</t>
  </si>
  <si>
    <t>Sonstige Kapitalrücklagen (413)</t>
  </si>
  <si>
    <t>A.IV.</t>
  </si>
  <si>
    <t>Legal reserve funds line 88 + line 89</t>
  </si>
  <si>
    <t>Gesetzliche Rücklagen Z. 88 + Z. 89</t>
  </si>
  <si>
    <t>A.IV.1.</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</si>
  <si>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</si>
  <si>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</si>
  <si>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</si>
  <si>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</si>
  <si>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</si>
  <si>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</si>
  <si>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A.V.</t>
  </si>
  <si>
    <t>Other funds created from profit line 91 + line 92</t>
  </si>
  <si>
    <t>Sonstige Gewinnrücklagen Z. 91 + Z. 92</t>
  </si>
  <si>
    <t>A.V.1.</t>
  </si>
  <si>
    <t>Štatutárne fondy (423, 42X)</t>
  </si>
  <si>
    <t>Statutory funds (423, 42X)</t>
  </si>
  <si>
    <t>Satzungsmäßigen Rücklagen (423, 42X)</t>
  </si>
  <si>
    <t>Ostatné fondy (427, 42X)</t>
  </si>
  <si>
    <t>Other funds (427, 42X)</t>
  </si>
  <si>
    <t>Sonstige Rücklagen (427, 42X)</t>
  </si>
  <si>
    <t>A.VI.</t>
  </si>
  <si>
    <t>Differences from revaluation - total (lines 94 to 96)</t>
  </si>
  <si>
    <t>Bewertungsdifferenzen aus der Neubewertung Summe (Z. 94 bis Z. 96)</t>
  </si>
  <si>
    <t>A.VI.1.</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</si>
  <si>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</si>
  <si>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</si>
  <si>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</si>
  <si>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</si>
  <si>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</si>
  <si>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</si>
  <si>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</si>
  <si>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</si>
  <si>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</si>
  <si>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A.VII.</t>
  </si>
  <si>
    <t>Net profit/loss of previous years line 98 + line 99</t>
  </si>
  <si>
    <t>Gewinnvortrag/Verlustvortrag Z. 98 + Z. 99</t>
  </si>
  <si>
    <t>A.VII.1.</t>
  </si>
  <si>
    <t>Nerozdelený zisk minulých rokov (428)</t>
  </si>
  <si>
    <t>Retained earnings from previous years (428)</t>
  </si>
  <si>
    <t>Gewinnvortrag (428)</t>
  </si>
  <si>
    <t>Neuhradená strata minulých rokov (/-/429)</t>
  </si>
  <si>
    <t>Accumulated losses from previous years (/-/429)</t>
  </si>
  <si>
    <t>Verlustvortrag (/-/429)</t>
  </si>
  <si>
    <t>A.VIII.</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</si>
  <si>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</si>
  <si>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</si>
  <si>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</si>
  <si>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</si>
  <si>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</si>
  <si>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</si>
  <si>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</si>
  <si>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</si>
  <si>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</si>
  <si>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</si>
  <si>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</si>
  <si>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</si>
  <si>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</si>
  <si>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</si>
  <si>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</si>
  <si>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</si>
  <si>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</si>
  <si>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</si>
  <si>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</si>
  <si>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</si>
  <si>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</si>
  <si>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</si>
  <si>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</si>
  <si>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</si>
  <si>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</si>
  <si>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</si>
  <si>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</si>
  <si>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</si>
  <si>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</si>
  <si>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</si>
  <si>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</si>
  <si>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</si>
  <si>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</si>
  <si>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</si>
  <si>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</si>
  <si>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</si>
  <si>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</si>
  <si>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</si>
  <si>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</si>
  <si>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</si>
  <si>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</si>
  <si>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</si>
  <si>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</si>
  <si>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</si>
  <si>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</si>
  <si>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</si>
  <si>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</si>
  <si>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12.</t>
  </si>
  <si>
    <t>Odložený daňový záväzok (481A)</t>
  </si>
  <si>
    <t>Deferred tax liability (481A)</t>
  </si>
  <si>
    <t>Latente Steuerverbindlichkeit (481A)</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</si>
  <si>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</si>
  <si>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</si>
  <si>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</si>
  <si>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</si>
  <si>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</si>
  <si>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</si>
  <si>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</si>
  <si>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</si>
  <si>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Long-term bank loans (461A, 46XA)</t>
  </si>
  <si>
    <t>Langfristige Bankkredite (461A, 46XA)</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</si>
  <si>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</si>
  <si>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</si>
  <si>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</si>
  <si>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</si>
  <si>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</si>
  <si>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</si>
  <si>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</si>
  <si>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</si>
  <si>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</si>
  <si>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</si>
  <si>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</si>
  <si>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</si>
  <si>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</si>
  <si>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</si>
  <si>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</si>
  <si>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</si>
  <si>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</si>
  <si>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</si>
  <si>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</si>
  <si>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</si>
  <si>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</si>
  <si>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</si>
  <si>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</si>
  <si>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</si>
  <si>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</si>
  <si>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</si>
  <si>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</si>
  <si>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</si>
  <si>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</si>
  <si>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</si>
  <si>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</si>
  <si>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</si>
  <si>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</si>
  <si>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</si>
  <si>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</si>
  <si>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</si>
  <si>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</si>
  <si>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</si>
  <si>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</si>
  <si>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</si>
  <si>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</si>
  <si>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</si>
  <si>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</si>
  <si>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</si>
  <si>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</si>
  <si>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</si>
  <si>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B.VI.</t>
  </si>
  <si>
    <t>Current bank loans (221A, 231, 232, 23X, 461A, 46XA)</t>
  </si>
  <si>
    <t>Laufende Bankkredite (221A, 231, 232, 23X, 461A, 46XA)</t>
  </si>
  <si>
    <t>B.VII.</t>
  </si>
  <si>
    <t>Krátkodobé finančné výpomoci (241, 249, 24X, 473A,
 /-/255A)</t>
  </si>
  <si>
    <t>Short-term financial assistance (241, 249, 24X, 473A
/-/255A)</t>
  </si>
  <si>
    <t>Kurzfristige Finanzierungshilfen (241, 249, 24X, 473A
/-/255A)</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</si>
  <si>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</si>
  <si>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</si>
  <si>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</si>
  <si>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</si>
  <si>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</si>
  <si>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</si>
  <si>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</si>
  <si>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</si>
  <si>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</si>
  <si>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</si>
  <si>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</si>
  <si>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</si>
  <si>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</si>
  <si>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</si>
  <si>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Net turnover (part of account class 6 according to the Act)</t>
  </si>
  <si>
    <t>Nettoumsatzerlöse (Teil der Kontenklasse 6 gemäß dem Gesetz)</t>
  </si>
  <si>
    <t>**</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</si>
  <si>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</si>
  <si>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</si>
  <si>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</si>
  <si>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I.</t>
  </si>
  <si>
    <t>Revenue from the sale of merchandise (604, 607)</t>
  </si>
  <si>
    <t>Umsatzerlöse aus dem Verkauf von Waren (604, 607)</t>
  </si>
  <si>
    <t xml:space="preserve">II. </t>
  </si>
  <si>
    <t>Tržby z predaja vlastných výrobkov (601)</t>
  </si>
  <si>
    <t>Revenue from the sale of own products (601)</t>
  </si>
  <si>
    <t>Erlöse aus dem Verkauf von eigenen Erzeugnissen (601)</t>
  </si>
  <si>
    <t>III.</t>
  </si>
  <si>
    <t>Tržby z predaja služieb (602, 606)</t>
  </si>
  <si>
    <t>Revenue from the sale of services (602, 606)</t>
  </si>
  <si>
    <t>Erlöse aus dem Verkauf von Dienstleistungen (602, 606)</t>
  </si>
  <si>
    <t>IV.</t>
  </si>
  <si>
    <t>Zmeny stavu vnútroorganizačných zásob (+/-)
(účtová skupina 61)</t>
  </si>
  <si>
    <t>Changes in internal inventory (+/-) (account group 61)</t>
  </si>
  <si>
    <t>Bestandsveränderung der innerbetrieblichen Vorräte (+/-) (Kontengruppe 61)</t>
  </si>
  <si>
    <t>V.</t>
  </si>
  <si>
    <t>Own work capitalized (account group 62)</t>
  </si>
  <si>
    <t>Aktivierte Eigenleistungen  (Kontengruppe 62)</t>
  </si>
  <si>
    <t>VI.</t>
  </si>
  <si>
    <t>Revenue from the sale of non-current intangible assets, property, plant and equipment, and raw materials (641, 642)</t>
  </si>
  <si>
    <t>Erlöse aus dem Verkauf von langfristigen immateriellen Vermögensgegenständen, Sachanlagen und Material (641, 642)</t>
  </si>
  <si>
    <t>VII.</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</si>
  <si>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</si>
  <si>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</si>
  <si>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</si>
  <si>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</si>
  <si>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</si>
  <si>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</si>
  <si>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</si>
  <si>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</si>
  <si>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</si>
  <si>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</si>
  <si>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</si>
  <si>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</si>
  <si>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</si>
  <si>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</si>
  <si>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</si>
  <si>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Services (account group 51)</t>
  </si>
  <si>
    <t>Dienstleistungen (Kontengruppe 51)</t>
  </si>
  <si>
    <t>Osobné náklady súčet (r. 16 až r. 19)</t>
  </si>
  <si>
    <t>Personnel expenses - total (lines 16 to 19)</t>
  </si>
  <si>
    <t>Personalaufwendungen (Z. 16 bis Z. 19)</t>
  </si>
  <si>
    <t>E.1.</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</si>
  <si>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</si>
  <si>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</si>
  <si>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</si>
  <si>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</si>
  <si>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</si>
  <si>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</si>
  <si>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</si>
  <si>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</si>
  <si>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</si>
  <si>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</si>
  <si>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</si>
  <si>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</si>
  <si>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</si>
  <si>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</si>
  <si>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</si>
  <si>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</si>
  <si>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</si>
  <si>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G.1.</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</si>
  <si>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</si>
  <si>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</si>
  <si>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</si>
  <si>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</si>
  <si>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</si>
  <si>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</si>
  <si>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</si>
  <si>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</si>
  <si>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</si>
  <si>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</si>
  <si>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</si>
  <si>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J.</t>
  </si>
  <si>
    <t>Ostatné náklady na hospodársku činnosť 
(543, 544, 545, 546, 548, 549, 555, 557)</t>
  </si>
  <si>
    <t>Other operating expenses
(543, 544, 545, 546, 548, 549, 555, 557)</t>
  </si>
  <si>
    <t>Sonstige betriebliche Aufwendungen
(543, 544, 545, 546, 548, 549, 555, 557)</t>
  </si>
  <si>
    <t>***</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</si>
  <si>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</si>
  <si>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</si>
  <si>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</si>
  <si>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</si>
  <si>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</si>
  <si>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</si>
  <si>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</si>
  <si>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</si>
  <si>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VIII.</t>
  </si>
  <si>
    <t>Revenue from the sale of securities and shares (661)</t>
  </si>
  <si>
    <t>Erlöse aus dem Verkauf von Wertpapieren und Anteilen (661)</t>
  </si>
  <si>
    <t>IX.</t>
  </si>
  <si>
    <t>Výnosy z dlhodobého finančného majetku súčet
(r. 32 až r. 34)</t>
  </si>
  <si>
    <t>Income from non-current financial assets 
(lines 32 to 34)</t>
  </si>
  <si>
    <t>Erträge aus Finanzanlagen (Z. 32 bis Z. 34)</t>
  </si>
  <si>
    <t>IX.1.</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</si>
  <si>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</si>
  <si>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</si>
  <si>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</si>
  <si>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</si>
  <si>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</si>
  <si>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</si>
  <si>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</si>
  <si>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</si>
  <si>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</si>
  <si>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X.</t>
  </si>
  <si>
    <t>Výnosy z krátkodobého finančného majetku súčet
(r. 36 až r. 38)</t>
  </si>
  <si>
    <t>Income from current financial assets - total
(lines 36 to 38)</t>
  </si>
  <si>
    <t>Erträge aus dem kurzfristigen Finanzvermögen Summe (Z. 36 bis Z. 38)</t>
  </si>
  <si>
    <t>X.1.</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</si>
  <si>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</si>
  <si>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</si>
  <si>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</si>
  <si>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</si>
  <si>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</si>
  <si>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</si>
  <si>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</si>
  <si>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</si>
  <si>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</si>
  <si>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XI.</t>
  </si>
  <si>
    <t>Interest income (line 40 + line 41)</t>
  </si>
  <si>
    <t>Zinserträge (Z. 40 + Z. 41)</t>
  </si>
  <si>
    <t>XI.1.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</si>
  <si>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</si>
  <si>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</si>
  <si>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</si>
  <si>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</si>
  <si>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</si>
  <si>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</si>
  <si>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XII.</t>
  </si>
  <si>
    <t>Exchange rate gains (663)</t>
  </si>
  <si>
    <t>Kursgewinne (663)</t>
  </si>
  <si>
    <t>XIII.</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</si>
  <si>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</si>
  <si>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</si>
  <si>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</si>
  <si>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XIV.</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</si>
  <si>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</si>
  <si>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</si>
  <si>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</si>
  <si>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</si>
  <si>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</si>
  <si>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</si>
  <si>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K.</t>
  </si>
  <si>
    <t>Securities and shares sold (561)</t>
  </si>
  <si>
    <t>Verkaufte Wertpapiere und Anteile (561)</t>
  </si>
  <si>
    <t>L.</t>
  </si>
  <si>
    <t>Expenses related to current financial assets (566)</t>
  </si>
  <si>
    <t>Aufwendungen auf kurzfristiges Finanzvermögen (566)</t>
  </si>
  <si>
    <t>M.</t>
  </si>
  <si>
    <t>Opravné položky k finančnému majetku (+/-) (565)</t>
  </si>
  <si>
    <t>Value adjustments to financial assets (+/-) (565)</t>
  </si>
  <si>
    <t>Wertberichtigungen zum Finanzvermögen (+/-) (565)</t>
  </si>
  <si>
    <t>N.</t>
  </si>
  <si>
    <t>Nákladové úroky (r. 50 + r. 51)</t>
  </si>
  <si>
    <t>Interest expense (line 50 + line 51)</t>
  </si>
  <si>
    <t>Zinsaufwendungen (Z. 50 + Z. 51)</t>
  </si>
  <si>
    <t>N.1.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</si>
  <si>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</si>
  <si>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</si>
  <si>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</si>
  <si>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</si>
  <si>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</si>
  <si>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</si>
  <si>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O.</t>
  </si>
  <si>
    <t>Exchange rate losses (563)</t>
  </si>
  <si>
    <t>Kursverluste (563)</t>
  </si>
  <si>
    <t>P.</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</si>
  <si>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</si>
  <si>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</si>
  <si>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</si>
  <si>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Q.</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</si>
  <si>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</si>
  <si>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</si>
  <si>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</si>
  <si>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</si>
  <si>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</si>
  <si>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</si>
  <si>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t>
  </si>
  <si>
    <t>Profit/loss for the accounting period before tax (+/-) (line 27 + line 55)</t>
  </si>
  <si>
    <t>Jahresüberschuss/Jahresfehlbetrag vor Steuern (+/-) (r. 27 + r. 55)</t>
  </si>
  <si>
    <t>R.</t>
  </si>
  <si>
    <t>Daň z príjmov (r. 58 + r. 59)</t>
  </si>
  <si>
    <t>Income tax (line 58 + line 59)</t>
  </si>
  <si>
    <t>Einkommensteuer (Z. 58 + Z. 59)</t>
  </si>
  <si>
    <t>R.1.</t>
  </si>
  <si>
    <t>Daň z príjmov  splatná (591, 595)</t>
  </si>
  <si>
    <t>Income tax - current (591, 595)</t>
  </si>
  <si>
    <t>Einkommensteuer fällig (591, 595)</t>
  </si>
  <si>
    <t>Daň z príjmov odložená (+/-) (592)</t>
  </si>
  <si>
    <t>Income tax - deferred (+/-) (592)</t>
  </si>
  <si>
    <t>Einkommensteuer latent (+/-) (592)</t>
  </si>
  <si>
    <t>S.</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</si>
  <si>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</si>
  <si>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</si>
  <si>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</si>
  <si>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</si>
  <si>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</si>
  <si>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</si>
  <si>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</si>
  <si>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</si>
  <si>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</si>
  <si>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</si>
  <si>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</si>
  <si>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</si>
  <si>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</si>
  <si>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</si>
  <si>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</si>
  <si>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</si>
  <si>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</si>
  <si>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</si>
  <si>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</si>
  <si>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</si>
  <si>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</si>
  <si>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</si>
  <si>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</si>
  <si>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</si>
  <si>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</si>
  <si>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2</t>
  </si>
  <si>
    <t>Korrektur-Teil 2</t>
  </si>
  <si>
    <t>Net</t>
  </si>
  <si>
    <t>Text</t>
  </si>
  <si>
    <t>Skutočnosť</t>
  </si>
  <si>
    <t>Actual data</t>
  </si>
  <si>
    <t>Istbestand</t>
  </si>
  <si>
    <t>Correction-Part 1</t>
  </si>
  <si>
    <t>Korrektur-Teil 1</t>
  </si>
  <si>
    <t>TOTAL ASSETS line 02 + line 33 + line 74</t>
  </si>
  <si>
    <t>Non-current assets line 03 + line 11 + line 21</t>
  </si>
  <si>
    <t>Non-current intangible assets - total  (lines 04 to 10)</t>
  </si>
  <si>
    <t>Capitalized development costs (012) - /072, 091A/</t>
  </si>
  <si>
    <t>Valuable rights (014)-/074, 091A/</t>
  </si>
  <si>
    <t>Slovenský jazyk</t>
  </si>
  <si>
    <t>Anglický jazyk</t>
  </si>
  <si>
    <t>Nemecký jazyk</t>
  </si>
  <si>
    <t>Účtovná jednotka</t>
  </si>
  <si>
    <t xml:space="preserve"> - riadna</t>
  </si>
  <si>
    <t xml:space="preserve"> - malá</t>
  </si>
  <si>
    <t xml:space="preserve"> - mimoriadna</t>
  </si>
  <si>
    <t xml:space="preserve"> - veľká</t>
  </si>
  <si>
    <t xml:space="preserve"> - priebežná</t>
  </si>
  <si>
    <t>(vyznačí sa</t>
  </si>
  <si>
    <t>)</t>
  </si>
  <si>
    <t>Priložené súčasti účtovej závierky</t>
  </si>
  <si>
    <t>Súvaha (Úč POD 1-01)</t>
  </si>
  <si>
    <t>Výkaz ziskov a strát(Úč POD 2-01)</t>
  </si>
  <si>
    <t>Poznámky (Úč POD 3-01)</t>
  </si>
  <si>
    <t>Sídlo účtovnej jednotky, ulica a číslo</t>
  </si>
  <si>
    <t>Označenie obchodného registra a číslo zápisu obchodnej spoločnosti</t>
  </si>
  <si>
    <t>Telefónne číslo</t>
  </si>
  <si>
    <t>Faxové číslo</t>
  </si>
  <si>
    <t>Zostavená dňa:</t>
  </si>
  <si>
    <t>Schválená dňa:</t>
  </si>
  <si>
    <t>Podpisový záznam štatutárneho orgánu účtovnej jednotky alebo člena štatutárneho orgánu účtovnej jednotky alebo podpisový záznam fyzickej osoby, ktorá je účtovnou jednotkou:</t>
  </si>
  <si>
    <t>podnikateľov v podvojnom učtovníctve zostavená</t>
  </si>
  <si>
    <t xml:space="preserve">            </t>
  </si>
  <si>
    <t>ÚČTOVNÁ ZÁVIERKA</t>
  </si>
  <si>
    <t>Tax identification number</t>
  </si>
  <si>
    <t>of entrepreneurs maintaining accounts under the system of double entry bookkeeping</t>
  </si>
  <si>
    <t>Financial statements</t>
  </si>
  <si>
    <t>Accounting entity</t>
  </si>
  <si>
    <t>For the period</t>
  </si>
  <si>
    <t>Month</t>
  </si>
  <si>
    <t>Year</t>
  </si>
  <si>
    <t xml:space="preserve"> - ordinary</t>
  </si>
  <si>
    <t xml:space="preserve"> - extraordinary</t>
  </si>
  <si>
    <t>- interim</t>
  </si>
  <si>
    <t xml:space="preserve"> - small</t>
  </si>
  <si>
    <t xml:space="preserve"> - large</t>
  </si>
  <si>
    <t>(check</t>
  </si>
  <si>
    <t>Attached parts of the financial statements</t>
  </si>
  <si>
    <t>Balance Sheet
(Úč POD 1-01)
(in whole euros)</t>
  </si>
  <si>
    <t>Income Statement
(Úč POD 2-01)
(in whole euros)</t>
  </si>
  <si>
    <t>Notes to the Financial Statements (Úč POD 3-01)
(In whole euros or eurocents)</t>
  </si>
  <si>
    <t>from</t>
  </si>
  <si>
    <t>to</t>
  </si>
  <si>
    <t>Legal name (designation) of the accounting entity</t>
  </si>
  <si>
    <t>Registered office of the accounting entity, street and number</t>
  </si>
  <si>
    <t>Zip code</t>
  </si>
  <si>
    <t>Municipality</t>
  </si>
  <si>
    <t>Designation of the Commercial Register and company registration number</t>
  </si>
  <si>
    <t>Telephone</t>
  </si>
  <si>
    <t>Fax</t>
  </si>
  <si>
    <t>Email</t>
  </si>
  <si>
    <t>Prepared on:</t>
  </si>
  <si>
    <t>Approved on:</t>
  </si>
  <si>
    <t>Signature of the accounting entity's statutory body or a member of the accounting entity's statutory body or the signature of a sole trader who is the accounting entity:</t>
  </si>
  <si>
    <t>Identification number (IČO)</t>
  </si>
  <si>
    <t>Preceding period</t>
  </si>
  <si>
    <t>JAHRESABSCHLUSS</t>
  </si>
  <si>
    <t>der Unternehmer in der doppelten Buchführung erstellt</t>
  </si>
  <si>
    <t>zum</t>
  </si>
  <si>
    <t>Unmittelbare</t>
  </si>
  <si>
    <t>Jahresabschluss</t>
  </si>
  <si>
    <t>Buchführungseinheit</t>
  </si>
  <si>
    <t>Für den Zeitraum</t>
  </si>
  <si>
    <t>Monat</t>
  </si>
  <si>
    <t>Jahr</t>
  </si>
  <si>
    <t xml:space="preserve"> - ordentlicher</t>
  </si>
  <si>
    <t xml:space="preserve"> - außerordentlicher</t>
  </si>
  <si>
    <t xml:space="preserve"> - Zwischenabschluss</t>
  </si>
  <si>
    <t xml:space="preserve"> - kleine</t>
  </si>
  <si>
    <t xml:space="preserve"> - große</t>
  </si>
  <si>
    <t>(mit einem   zu bezeichnen)</t>
  </si>
  <si>
    <t>Beiliegende Bestandteile des Jahresabschlusses</t>
  </si>
  <si>
    <t>Bilanz (Úč POD 1-01)</t>
  </si>
  <si>
    <t>Gewinn- und Verlustrechnung (Úč POD 2-01)</t>
  </si>
  <si>
    <t xml:space="preserve">Anhang (Úč POD 3-01) </t>
  </si>
  <si>
    <t>vom</t>
  </si>
  <si>
    <t>bis</t>
  </si>
  <si>
    <t xml:space="preserve">Handelsname  (Bezeichnung) der Buchführungseinheit </t>
  </si>
  <si>
    <t>Sitz der Buchführungseinheit, Straße und Nummer</t>
  </si>
  <si>
    <t>PLZ</t>
  </si>
  <si>
    <t>Ort</t>
  </si>
  <si>
    <t>Bezeichnung des Handelsregisters und die Nummer der Eintragung der Handelsgesellschaft</t>
  </si>
  <si>
    <t>Telefonnummer</t>
  </si>
  <si>
    <t>Faxnummer</t>
  </si>
  <si>
    <t>E-Mail</t>
  </si>
  <si>
    <t>Erstellt am:</t>
  </si>
  <si>
    <t>Festgestellt am:</t>
  </si>
  <si>
    <t>Unterschriftsaufzeichnung des statutarischen Organs der Buchführungseinheit oder des Mitglieds des Statutarorgans der Buchführungseinheit oder die Unterschriftsaufzeichnung der natürlichen Person, die eine Buchführungseinheit ist:</t>
  </si>
  <si>
    <t>as of</t>
  </si>
  <si>
    <t>FINANCIAL STATEMENTS</t>
  </si>
  <si>
    <t>Účtovná závierka ku dňu :</t>
  </si>
  <si>
    <t xml:space="preserve">Hlavička </t>
  </si>
  <si>
    <t>Vložte postupne tieto údaje</t>
  </si>
  <si>
    <t>Dátum zápisu do OR: 10.06.2005</t>
  </si>
  <si>
    <t>Zoznam výpisov: OR OS Banská Bystrica</t>
  </si>
  <si>
    <t>Vložka číslo 10516/S</t>
  </si>
  <si>
    <t xml:space="preserve">Spolu </t>
  </si>
  <si>
    <t>3. Informácie o počte zamestnancov</t>
  </si>
  <si>
    <t>4. Údaje o neobmedzenom ručení</t>
  </si>
  <si>
    <t>5. Právny dôvod na zostavenie účtovnej závierky</t>
  </si>
  <si>
    <t>6. Dátum schválenia účtovnej závierky za predchádzajúce účtovné obdobie</t>
  </si>
  <si>
    <t>7. Zverejnenie účtovnej závierky za predchádzajúce účtovné obdobie</t>
  </si>
  <si>
    <t>ÚJ nie je neobmedzene ručiacim spoločníkom v iných spoločnostiach podľa § 56 ods. 5 Obchodného zákonníka</t>
  </si>
  <si>
    <t xml:space="preserve">D. Informácie o účtovných metódach a všeobecných účtovných zásadách </t>
  </si>
  <si>
    <t>Účtovná závierka bola zostavená za predpokladu, že ÚJ bude nepretržite pokračovať vo svojej činnosti (going concern).</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</si>
  <si>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</si>
  <si>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Drobný dlhodobý nehmotný majetok</t>
  </si>
  <si>
    <t>Predpokladaná doba používania v rokoch</t>
  </si>
  <si>
    <t>Metóda odpisovania</t>
  </si>
  <si>
    <t>Ročná odpisová sadzba v %</t>
  </si>
  <si>
    <t>lineárna</t>
  </si>
  <si>
    <t>rôzna</t>
  </si>
  <si>
    <t>jednorazový odpis</t>
  </si>
  <si>
    <t>Stroje, prístroje a zariadenia</t>
  </si>
  <si>
    <t>4 až 12</t>
  </si>
  <si>
    <t>4 až 6</t>
  </si>
  <si>
    <t>degresívna</t>
  </si>
  <si>
    <t>8,3 až 25</t>
  </si>
  <si>
    <t>16,67 až 30</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</si>
  <si>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</si>
  <si>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</si>
  <si>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</si>
  <si>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</si>
  <si>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</si>
  <si>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</si>
  <si>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</si>
  <si>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</si>
  <si>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</si>
  <si>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</si>
  <si>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</si>
  <si>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</si>
  <si>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</si>
  <si>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</si>
  <si>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</si>
  <si>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</si>
  <si>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</si>
  <si>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</si>
  <si>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</si>
  <si>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</si>
  <si>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</si>
  <si>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</si>
  <si>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</si>
  <si>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Majetok a záväzky zabezpečené derivátmi sa oceňujú reálnou hodnotou. Zmeny reálnych hodnôt majetku a záväzkov zabezpečených derivátmi sa účtujú bez vplyvu na výsledok hospodárenia, priamo do vlastného imania.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</si>
  <si>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</si>
  <si>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F. Informácie o údajoch na strane aktív súvahy</t>
  </si>
  <si>
    <t>Ako finančné účty sú vykázané peniaze v pokladnici, účty v bankách a cenné papiere. Účtami v bankách môže ÚJ voľne disponovať.</t>
  </si>
  <si>
    <t>G Informácie o údajoch na strane pasív súvahy</t>
  </si>
  <si>
    <t>H Informácie o výnosoch</t>
  </si>
  <si>
    <t>1. Najatý majetok</t>
  </si>
  <si>
    <t>Spoločnosť má administratívne priestory v nájme od tretej osoby. Nájomná zmluva je uzatvorená na dobu neurčitú s
možnosťou výpovede v určených prípadoch.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</si>
  <si>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</si>
  <si>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</si>
  <si>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</si>
  <si>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</si>
  <si>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</si>
  <si>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</si>
  <si>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Členom štatutárnych orgánov neboli vyplatené žiadne odmeny a neboli poskytnuté pôžičky.</t>
  </si>
  <si>
    <t>P.  Informácie o vlastnom imaní</t>
  </si>
  <si>
    <t>M.  Informácie o skutočnostiach, ktoré nastali po dni, ku ktorému sa zostavuje účtovná závierka, do dňa zostavenia účtovnej závierky</t>
  </si>
  <si>
    <t>Dňa 10.1.2016 došlo ku .....</t>
  </si>
  <si>
    <t>N. Informácie o príjmoch a výhodách členov štatutárnych, dozorných a iných orgánov účtovnej jednotky</t>
  </si>
  <si>
    <t>O. Informácie o ekonomických vzťahoch účtovnej jednotky a spriaznených osôb</t>
  </si>
  <si>
    <t>E.  Prehľad peňažných tokov k 30.12.2015</t>
  </si>
  <si>
    <t>ÚJ nie je povinná zostavovať Prehľad peňažných tokov.</t>
  </si>
  <si>
    <t>J.  Informácie o daniach z príjmov</t>
  </si>
  <si>
    <t>I.  Informácie o nákladoch</t>
  </si>
  <si>
    <t xml:space="preserve">R.  Informácie o účtovných jednotkách podľa § 23 ods. 6 </t>
  </si>
  <si>
    <t xml:space="preserve">S.  Informácie o účtovných jednotkách podľa § 23 ods. 6 </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</si>
  <si>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</si>
  <si>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2. Hlavnými činnosťami spoločnosti sú:</t>
  </si>
  <si>
    <t>Údaje o počte zamestnancov za bežné účtovné obdobie a bezprostredne predchádzajúce účtovné obdobie sú uvedené v nasledujúcom prehľade:</t>
  </si>
  <si>
    <t>8. Schválenie audítora</t>
  </si>
  <si>
    <t>Sídlo</t>
  </si>
  <si>
    <t>Miesto uloženia konsolidovanej závierky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</si>
  <si>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</si>
  <si>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a2. Účtovné zásady a účtovné metódy</t>
  </si>
  <si>
    <t>a1. Východiská pre zostavenie účtovnej závierky</t>
  </si>
  <si>
    <t>Spôsob oceňovania</t>
  </si>
  <si>
    <t>Druh zmeny</t>
  </si>
  <si>
    <t>Dôvod zmeny</t>
  </si>
  <si>
    <t>Popis zmeny</t>
  </si>
  <si>
    <t>Peňažné vyjadrenie vplyvu na hodnoty majetku, záväzkov, vlastného imania, výsledku hospodárenia</t>
  </si>
  <si>
    <t>Postupy účtovania</t>
  </si>
  <si>
    <t>Usporiadanie položiek účtovnej závierky</t>
  </si>
  <si>
    <t>Obsahové vymedzenie položiek účtovnej závierky</t>
  </si>
  <si>
    <t>Spôsob odpisovania</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</si>
  <si>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</si>
  <si>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</si>
  <si>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</si>
  <si>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</si>
  <si>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</si>
  <si>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b3. Odpisy dlhodobého nehmotného majetku vychádzajú:</t>
  </si>
  <si>
    <t>• z predpokladanej doby používania a predpokladaného priebehu jeho opotrebenia</t>
  </si>
  <si>
    <t>Odpisovať sa začína: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</si>
  <si>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</si>
  <si>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</si>
  <si>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</si>
  <si>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</si>
  <si>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</si>
  <si>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</si>
  <si>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 z doby odpisovania stanovenej zákonom o dani z príjmov</t>
  </si>
  <si>
    <t>b4.  Odpisy dlhodobého hmotného majetku vychádzajú:</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</si>
  <si>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</si>
  <si>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</si>
  <si>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</si>
  <si>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l) Zamestnanecké požitky</t>
  </si>
  <si>
    <t>m) Splatná daň z príjmov</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</si>
  <si>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</si>
  <si>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</si>
  <si>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p) Výdavky budúcich období a výnosy budúcich období</t>
  </si>
  <si>
    <t>r) Emisné kvóty</t>
  </si>
  <si>
    <t>s) Dotácie zo štátneho rozpočtu</t>
  </si>
  <si>
    <t xml:space="preserve">t) Prenájom (lízing)
</t>
  </si>
  <si>
    <t>v) Deriváty</t>
  </si>
  <si>
    <t>y) Majetok a záväzky zabezpečené derivátmi</t>
  </si>
  <si>
    <t>x) Cudzia mena</t>
  </si>
  <si>
    <t>z) Výnosy</t>
  </si>
  <si>
    <t xml:space="preserve"> Pôžičky účtovnej jednotke v rámci podielovej účasti</t>
  </si>
  <si>
    <t>Pohľadávky v rámci podielovej účasti</t>
  </si>
  <si>
    <t>Záväzky v rámci podielovej účasti</t>
  </si>
  <si>
    <t xml:space="preserve"> Ostatné záväzky voči spoločníkom a členom</t>
  </si>
  <si>
    <t>Dlhodobé záväzky v rámci podielovej účasti</t>
  </si>
  <si>
    <t>a3. Zmeny oproti predchádzajúcemu účtovnému obdobiu</t>
  </si>
  <si>
    <t>n) Lízing</t>
  </si>
  <si>
    <t>Aktívo-</t>
  </si>
  <si>
    <t>dávky</t>
  </si>
  <si>
    <t>bezprostredne</t>
  </si>
  <si>
    <t>(a) Informácie o zložení a výške základného imania pripadajúce na orgány verejnej moci a iné osoby, v ktorých má orgán verejnej moci väčšinový podiel</t>
  </si>
  <si>
    <t>(d) Výška prijatých úverov, poskytnutých prečerpaní úverov, prijatých kapitálových príspevkov s uvedením úrokových sadzieb</t>
  </si>
  <si>
    <t>(f) Výška vyplatených dividend a výška nerozdeleného zisku</t>
  </si>
  <si>
    <t>(g) Iná forma prijateľnej štátnej pomoci, najmä odpustenie súm, ktoré ÚJ dlhuje štátu alebo inému subjektu verejnej správy</t>
  </si>
  <si>
    <t>(a) o náhradách strát z hospodárskej činnosti ÚJ</t>
  </si>
  <si>
    <t xml:space="preserve">(b) o peňažných a nepeňažných vkladoch </t>
  </si>
  <si>
    <t>(d) o finančných výhodách , ktorými sú napríklad nevymáhanie pohľadávky  voči ÚJ</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</si>
  <si>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</si>
  <si>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</si>
  <si>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</si>
  <si>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</si>
  <si>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q) Transférové oceňovanie</t>
  </si>
  <si>
    <t xml:space="preserve">V spoločnosti je vypracovaná smernica ktorej súčasťou je aj transférové oceňovanie spoločnosti </t>
  </si>
  <si>
    <t xml:space="preserve">c,  spoločnosť je členom skupiny
</t>
  </si>
  <si>
    <t>ANO</t>
  </si>
  <si>
    <t>NIE</t>
  </si>
  <si>
    <t>d,  spoločnosť má spriaznené a závislé osoby</t>
  </si>
  <si>
    <t>Poznámky Úč POD 3-01
Poznámky ÚČ POD 3-01</t>
  </si>
  <si>
    <t>Úč POD 3-01</t>
  </si>
  <si>
    <t>Nastavte si analytiku v liste ANALYTIKAVUJ, pretože niektoré účty sa vo výkazoch opakujú</t>
  </si>
  <si>
    <t>Poznámky Úč MÚJ 3 - 01</t>
  </si>
  <si>
    <t>ÚJ</t>
  </si>
  <si>
    <t>Čl. I  Všeobecné údaje</t>
  </si>
  <si>
    <t>(1)  Informácie o účtovnej jednotke</t>
  </si>
  <si>
    <t xml:space="preserve">Dátum zápisu do OR: </t>
  </si>
  <si>
    <t xml:space="preserve">Zoznam výpisov: </t>
  </si>
  <si>
    <t>Oddiel :</t>
  </si>
  <si>
    <t>Vložka číslo</t>
  </si>
  <si>
    <t>Predmet činnosti:</t>
  </si>
  <si>
    <t>(2) Údaje o konsolidovanom celku, a to</t>
  </si>
  <si>
    <t>b) Účasť účtovnej jednotky na konsolidujúcej účtovnej jednotky, ktorá zostavuje konsolidovanú účtovnú závierku</t>
  </si>
  <si>
    <t xml:space="preserve">c) Informácie o významných položkách súvahy a výkazu ziskov s strát </t>
  </si>
  <si>
    <t>d) Informácie o účtovných zásadách a účtovných metódach</t>
  </si>
  <si>
    <t>(3) Priemerný prepočítaný počet zamestnancov</t>
  </si>
  <si>
    <t>Komentár</t>
  </si>
  <si>
    <t>Čl. II Informácie o prijatých postupoch</t>
  </si>
  <si>
    <t>(1) Informácia, či je účtovná závierka zostavená za splnenia predpokladu, že účtovná jednotka bude nepretržite pokračovať vo svojej činnosti</t>
  </si>
  <si>
    <t xml:space="preserve">(2)  Spôsob oceňovania jednotlivých položiek majetku a záväzkov, </t>
  </si>
  <si>
    <t>a) dlhodobého nehmotného majetku, dlhodobého hmotného majetku a dlhodobého finančného majetku,</t>
  </si>
  <si>
    <t>b) zásob obstaraných kúpou, zásob vytvorených vlastnou činnosťou,</t>
  </si>
  <si>
    <t>c) pohľadávok,</t>
  </si>
  <si>
    <t>d) krátkodobého finančného majetku,</t>
  </si>
  <si>
    <t>e) záväzkov vrátane rezerv, dlhopisov, pôžičiek a úverov,</t>
  </si>
  <si>
    <t>f) derivátových operácií.</t>
  </si>
  <si>
    <t>(3) Spôsob zostavenia odpisového plánu pre jednotlivé druhy dlhodobého hmotného majetku  a dlhodobého nehmotného majetku</t>
  </si>
  <si>
    <t>Druh investičného majetku</t>
  </si>
  <si>
    <t>Odpisová</t>
  </si>
  <si>
    <t xml:space="preserve">ročná </t>
  </si>
  <si>
    <t>metóda</t>
  </si>
  <si>
    <t>odpis.</t>
  </si>
  <si>
    <t>spôsob stanovenia</t>
  </si>
  <si>
    <t>doba</t>
  </si>
  <si>
    <t>sadzba</t>
  </si>
  <si>
    <t>odpisovej sadzby</t>
  </si>
  <si>
    <t xml:space="preserve">Dlhodobý hmotný majetok </t>
  </si>
  <si>
    <t>(4) Zmeny účtovných zásad a zmeny účtovných metód s uvedením dôvodu týchto zmien a vyčíslením ich vplyvu</t>
  </si>
  <si>
    <t>a) finančnú hodnotu majetku</t>
  </si>
  <si>
    <t>b) záväzkov</t>
  </si>
  <si>
    <t>c) základného imania a výsledku hospodárenia účtovnej jednotky</t>
  </si>
  <si>
    <t>(5) Informácie o dotáciách a ich oceňovanie  v účtovníctve</t>
  </si>
  <si>
    <t xml:space="preserve">(6) Informácie o účtovaní významných opráv chýb minulých účtovných období v bežnom účtovnom období vplyvu na nerozdelený zisk </t>
  </si>
  <si>
    <t xml:space="preserve"> minulých rokov alebo neuhradenú stratu minulých rokov</t>
  </si>
  <si>
    <t>Čl. III Informácie, ktoré vysvetľujú a dopĺňajú súvahu a výkaz ziskov a strát</t>
  </si>
  <si>
    <t>(1) Význame informácia o sume a dôvodoch vzniku jednotlivých položiek nákladov alebo výnosov(napr. predaj podniku, škody...)</t>
  </si>
  <si>
    <t>(2) Informácie o záväzkoch</t>
  </si>
  <si>
    <t>a) celkovej sume záväzkov so zostatkovou dobou splatnosti dlhšou ako päť rokov</t>
  </si>
  <si>
    <t>b) celkovej sume zabezpečených záväzkov, opis a spôsoby zabezpečenia záväzkov.</t>
  </si>
  <si>
    <t>(3) Informácie o vlastných akciách, a to</t>
  </si>
  <si>
    <t>a) dôvode nadobudnutia vlastných akcií počas účtovného obdobia,</t>
  </si>
  <si>
    <t xml:space="preserve">Bežné </t>
  </si>
  <si>
    <t>akcii</t>
  </si>
  <si>
    <t xml:space="preserve"> hodnota</t>
  </si>
  <si>
    <t xml:space="preserve">účtovné </t>
  </si>
  <si>
    <t xml:space="preserve">Nadobudnuté vlastné akcie </t>
  </si>
  <si>
    <t xml:space="preserve">Vlastné akcie  </t>
  </si>
  <si>
    <t>V držbe vlastné akcie k poslednému dňu účtovného obdobia</t>
  </si>
  <si>
    <t>(4) Informácie o orgánoch účtovnej jednotky, a to</t>
  </si>
  <si>
    <t>a) výške jednotlivých druhov záruk alebo iných zabezpečení poskytnutých pre členov štatutárneho orgánu, dozorného orgánu a iného orgánu účtovnej jednotky, a to v členení za jednotlivé orgány,</t>
  </si>
  <si>
    <t>Druh záruk alebo iné zabezpečenie</t>
  </si>
  <si>
    <t>Druh orgánu ÚJ</t>
  </si>
  <si>
    <t>b) pôžičkách poskytnutých členom štatutárneho orgánu, dozorného orgánu a iného orgánu účtovnej jednotky a to</t>
  </si>
  <si>
    <t>1. celková suma poskytnutých pôžičiek k poslednému dňu účtovného obdobia v členení za jednotlivé orgány</t>
  </si>
  <si>
    <t>Druh poskytnutých pôžičiek</t>
  </si>
  <si>
    <t>2. celková suma splatených pôžičiek k poslednému dňu účtovného obdobia v členení  za jednotlivé orgány,</t>
  </si>
  <si>
    <t xml:space="preserve">Splatené pôžičky </t>
  </si>
  <si>
    <t>3. celková suma odpustených pôžičiek a odpísaných pôžičiek k poslednému dňu účtovného obdobia v členení za jednotlivé orgány,</t>
  </si>
  <si>
    <t xml:space="preserve">Odpustené  pôžičky </t>
  </si>
  <si>
    <t>c) hlavných podmienkach, na základe ktorých im boli záruky alebo iné zabezpečenie a pôžičky poskytnuté; pri pôžičkách sa uvádzajú úrokové sadzby,</t>
  </si>
  <si>
    <t>d) celkovej sume použitých finančných prostriedkov alebo iného plnenia na súkromné účely</t>
  </si>
  <si>
    <t>(5) Informácie o povinnostiach účtovnej jednotky, a to</t>
  </si>
  <si>
    <t>a) celkovej sume finančných povinností, ktoré sa nevykazujú v súvahe, ale sú významné na posúdenie finančnej situácie účtovnej jednotky</t>
  </si>
  <si>
    <t>b) celkovej sume významných podmienených záväzkov</t>
  </si>
  <si>
    <t xml:space="preserve">1. možná povinnosť, ktorá vznikla ako dôsledok minulej udalosti a ktorej existencia závisí od toho, či nastane alebo nenastane </t>
  </si>
  <si>
    <t>2. existujúca povinnosť, ktorá vznikla ako dôsledok minulej udalosti, ale ktorá sa nevykazuje v súvahe</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</si>
  <si>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</si>
  <si>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</si>
  <si>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</si>
  <si>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TATO TABULKA JE ZAMKNUTA - TU UZ JE VYRATANA SUVAHA - UDAJE POTREBUJEM PRE POZNAMKY "D" A "F " POHLADAVKY A ZAVAZKY ......</t>
  </si>
  <si>
    <t>SPOLU MAJETOK r. 02 + r. 13</t>
  </si>
  <si>
    <t>Neobežný majetok r. 03 + r. 04 + r. 09</t>
  </si>
  <si>
    <t>Dlhodobý nehmotný majetok(012, 013, 014, 015, 019, 01X, 041, 051) - /072, 073, 074, 075, 079, 07X, 091, 093, 095A/</t>
  </si>
  <si>
    <t>Dlhodobý hmotný majetok r. 05 až r. 08</t>
  </si>
  <si>
    <t>Pozemky a stavby 021, 031,042A, 052A) - /081,092A, 094A, 095A/</t>
  </si>
  <si>
    <t>Samostatné hnuteľné veci a súbory hnuteľných vecí (022, 02X, 042A, 052A) - /082, 08XA, 092A, 094A, 095A/</t>
  </si>
  <si>
    <t>Ostatný dlhodobý hmotný majetok (025, 026, 029, 02X, 032, 042A, 052A) - /085, 086, 089, 08XA, 092A, 094A, 095A/</t>
  </si>
  <si>
    <t>Opravná položka k nadobudnutému majetku (+/- 097 ) - /+/- 098/</t>
  </si>
  <si>
    <t>Dlhodobý finančný majetok r. 10 až r. 12</t>
  </si>
  <si>
    <t>Podielové cenné papiere (061, 062, 063, 043A, 053A) - /095A, 096A/</t>
  </si>
  <si>
    <t>Ostatný dlhodobý finančný majetok (065A, 066A, 067A, 069, 06XA, 043A, 053A)-/095A, 096A/</t>
  </si>
  <si>
    <t>Ostatný dlhodobý finančný majetok so splatnosťou najviac jeden rok (065A, 066A, 067A, 06XA) - /096A/</t>
  </si>
  <si>
    <t>Obežný majetok r. 14 + r. 15+ r. 16 + r. 20</t>
  </si>
  <si>
    <t>Zásoby (112, 119, 11X, 121, 122, 123, 124, 12X, 132, 133, 13X, 139, 314A) - /191, 192,193, 194,195, 196, 19X, 391A/</t>
  </si>
  <si>
    <t>Dlhodobé pohľadávky (311A, 312A, 313A, 314A, 315A, 316A, 31XA, 335A, 33XA, 354A, 358A, 35XA, 371A, 374A, 375A, 378A, 381A, 382A, 385A) - /391A/</t>
  </si>
  <si>
    <t>Krátkodobé pohľadávky súčet (r. 047 až r. 054)</t>
  </si>
  <si>
    <t>Pohľadávky z obchodného styku (311A, 312A, 313A, 314A, 315A, 316A, 31XA) - /391A/</t>
  </si>
  <si>
    <t>Sociálne poistenie, daňové pohľadávky a dotácie (336A, 341A, 342A, 343A, 345A, 346A, 347A, 34XA) - /391A/</t>
  </si>
  <si>
    <t>Ostatné pohľadávky (335A, 33XA, 351, 354A, 355, 358A, 35XA, 371A, 374A, 375A, 378A, 381A, 382A, 385A, 398A) - /391A/</t>
  </si>
  <si>
    <t>Finančné účty r. 21 až r. 23</t>
  </si>
  <si>
    <t>Peniaze a účty v bankách  (211, 213, 21X, 221A, 22XA, +/- 261)</t>
  </si>
  <si>
    <t>Ostatné finančné účty (251, 253, 256,  257, 25X, 259, 314A) - /291,29X/</t>
  </si>
  <si>
    <t>Spolu vlastné imanie a záväzky r. 25 + r. 35</t>
  </si>
  <si>
    <t>Vlastné imanie r. 26 + r. 30 + r. 31 + r. 32 + r. 33 + r. 34</t>
  </si>
  <si>
    <t>Základné imanie r. 27 až r. 29</t>
  </si>
  <si>
    <t>Základné imanie a zmeny základného imania (411, +/-419) alebo (+/-491)</t>
  </si>
  <si>
    <t>Vlastné akcie a obchodné podiely (/-/252)</t>
  </si>
  <si>
    <t>Kapitálové fondy (412, 413, 417, 418)</t>
  </si>
  <si>
    <t>Oceňovacie rozdiely (+/- 415, 416)</t>
  </si>
  <si>
    <t>Fondy zo zisku (421, 422, 423, 427, 42X)</t>
  </si>
  <si>
    <t>Nerozdelený zisk alebo neuhradená strata minulých rokov (428, /-/ 429)</t>
  </si>
  <si>
    <t>Výsledok hospodárenia za účtovné obdobie po zdanení (+/-) r. 01 - (r. 26 + r. 30 + r. 31 + r. 32 + r. 33 + r. 35)</t>
  </si>
  <si>
    <t>Záväzky r. 36 + r. 39 + r. 40 + r. 45 + r. 46</t>
  </si>
  <si>
    <t>Rezervy r. 37 + r. 38</t>
  </si>
  <si>
    <t xml:space="preserve">Dlhodobé rezervy (451A, 459A, 45XA) </t>
  </si>
  <si>
    <t>Krátkodobé rezervy (323, 32XA, 451A, 459A, 45XA)</t>
  </si>
  <si>
    <t>Dlhodobé záväzky (316A, 321A, 32XA, 372A, 471A, 473A, 474A, 475A, 476A, 478A, 479A, 47XA, /-/255A, 383A, 384A)</t>
  </si>
  <si>
    <t>Krátkodobé záväzky r. 41 až r. 44</t>
  </si>
  <si>
    <t>Krátkodobé záväzky z obchodného styku (316A, 321A, 32XA, 322, 324, 325, 326, 32X, 475A, 476A, 478A, 479A, 47XA)</t>
  </si>
  <si>
    <t>Záväzky voči zamestnancom a zo sociálneho poistenia (331, 333, 336A, 33X, 479A)</t>
  </si>
  <si>
    <t>Daňové záväzky a dotácie (341A, 342A, 343A, 345A, 346A, 347A, 34XA)</t>
  </si>
  <si>
    <t>Ostatné krátkodobé záväzky (361A, 364, 365, 366, 367, 368A, 36X, 372A, 379, 383A, 384A, 398A, 471A, 474A, 478A, 479A, 47XA)</t>
  </si>
  <si>
    <t>Krátkodobé finančné výpomoci (241, 249, 24X, 473A, /-/ 255A)</t>
  </si>
  <si>
    <t>Bankové úvery 46 r. 47 + r. 48</t>
  </si>
  <si>
    <t>Bankové úvery dlhodobé (461A, 46XA)</t>
  </si>
  <si>
    <t>Výnosy z hospodárskej činnosti spolu r. 02 až r. 07</t>
  </si>
  <si>
    <t>Tržby z predaja vlastných výrobkov a služieb (601, 602, 606)</t>
  </si>
  <si>
    <t>Zmena stavu vnútroorganizačných zásob (+/-) (účtová skupina 61)</t>
  </si>
  <si>
    <t>Ostatné výnosy z hospodárskej činnosti (644, 645, 646, 648</t>
  </si>
  <si>
    <t>Náklady na hospodársku činnosť spolu r. 09 až r. 17</t>
  </si>
  <si>
    <t>Náklady vynaložené na obstaranie predaného tovaru (504, 505A, 507)</t>
  </si>
  <si>
    <t>Spotreba matariálu, energie a ostatných neskladovateľných dodávok (501, 502, 503, 505A)</t>
  </si>
  <si>
    <t>Osobné náklady (účtová skupina 52)</t>
  </si>
  <si>
    <t>Odpisy a opravné položky k dlhodobému nehmotnému majetku a dlhodobému hmotnému majetku (551, 553)</t>
  </si>
  <si>
    <t>Tvorba a zúčtovanie opravných položiek k pohľadávkam (+/-) ( 547)</t>
  </si>
  <si>
    <t>Ostatné náklady na hospodársku činnosť (543, 544, 545, 546, 548, 549, 555, 557, (-) 597)</t>
  </si>
  <si>
    <t>Výsledok hospodárenia z hospodárskej činnosti (+/-) (r. 01 - r. 08)</t>
  </si>
  <si>
    <t>Pridaná hodnota (r. 02 - r. 09) + (r. 03 + r. 04 + r. 05) - ( r. 10 + r. 11)</t>
  </si>
  <si>
    <t>Výnosy z finančnej činnosti spolu r. 21 až r. 26</t>
  </si>
  <si>
    <t>Výnosy z dlhodobého finančného majetku (665)</t>
  </si>
  <si>
    <t>Výnosy z krátkodobého finančného majetku (666)</t>
  </si>
  <si>
    <t>Výnosové úroky (662)</t>
  </si>
  <si>
    <t>Ostatné výnosy z finančnej činnosti (668, (-) 698)</t>
  </si>
  <si>
    <t>Náklady na finančnú činnosť spolu r. 28 až r. 33</t>
  </si>
  <si>
    <t>Tvorba a zúčtovanie opravných položiek k finančnému majetku (+/-) (565)</t>
  </si>
  <si>
    <t>Nákladové úroky (562)</t>
  </si>
  <si>
    <t>Ostatné náklady na finančnú činnosť (568, 569, (-) 598)</t>
  </si>
  <si>
    <t>Výsledok hospodárenia z finančnej činnosti (+/-) (r. 20 - r. 27)</t>
  </si>
  <si>
    <t>Výsledok hospodárenia pred zdanením (+/-) (r. 18 + r. 34)</t>
  </si>
  <si>
    <t>Daň z príjmov (591, 595)</t>
  </si>
  <si>
    <t>Výsledok hospodárenia po zdanení (+/-) (r. 35 - r. 36)</t>
  </si>
  <si>
    <t>Prevod podielov na výsledku hospodárenia spoločníkom (+/- ) (596)</t>
  </si>
  <si>
    <t>Výsledok hospodárenia za účtovné obdobie po zdanení (+/-) (r. 37 - r. 38)</t>
  </si>
  <si>
    <t>Capitalized development costs</t>
  </si>
  <si>
    <t>Software</t>
  </si>
  <si>
    <t>Valuable rights</t>
  </si>
  <si>
    <t>Other non-current intangible assets</t>
  </si>
  <si>
    <t/>
  </si>
  <si>
    <t>Individual movable assets and sets of movable assets</t>
  </si>
  <si>
    <t>Perennial crops</t>
  </si>
  <si>
    <t>Livestock</t>
  </si>
  <si>
    <t>Other property, plant and equipment</t>
  </si>
  <si>
    <t>Land</t>
  </si>
  <si>
    <t>Work of art</t>
  </si>
  <si>
    <t>Acquisition of non-current intangible</t>
  </si>
  <si>
    <t>Acquisition of property, plant and equipment</t>
  </si>
  <si>
    <t>Acquisition of non-current financial assets</t>
  </si>
  <si>
    <t>Advance payments made for non-current intangible assets</t>
  </si>
  <si>
    <t>Advance payments made for property, plant advanand equipment</t>
  </si>
  <si>
    <t>Advance payments made for non-current financial assets</t>
  </si>
  <si>
    <t>Shares and ownership interests in a subsidiary</t>
  </si>
  <si>
    <t>Shares and ownership interests with significant influence ov</t>
  </si>
  <si>
    <t>Other long-term shares and ownership interests</t>
  </si>
  <si>
    <t>Long term debt shares till maturity day</t>
  </si>
  <si>
    <t>Intercompany loans</t>
  </si>
  <si>
    <t>Other non-current loans</t>
  </si>
  <si>
    <t>Other non-current financial assets</t>
  </si>
  <si>
    <t>Accumulated amortization, capitalized development costs</t>
  </si>
  <si>
    <t>Accumulated amortization, software</t>
  </si>
  <si>
    <t>Accumulated amortization, valuable rights</t>
  </si>
  <si>
    <t>Accumulated amortization, goodwill</t>
  </si>
  <si>
    <t>Accumulated amortization, other non-current intangible asse</t>
  </si>
  <si>
    <t>Accumulated depreciation, buildings</t>
  </si>
  <si>
    <t>Accumulated depreciation, individual movable assets and sets</t>
  </si>
  <si>
    <t>Accumulated depreciation, perennial crops</t>
  </si>
  <si>
    <t>Accumulated depreciation, livestock</t>
  </si>
  <si>
    <t>Accumulated depreciation, other property, plant and equipmen</t>
  </si>
  <si>
    <t>Value adjustment to non current intangible assets</t>
  </si>
  <si>
    <t>Value adjustment to tangible fixed assets</t>
  </si>
  <si>
    <t>Value adjustment to acquisition of non-current intangible as</t>
  </si>
  <si>
    <t>Value adjustment to acquisition of non-current tangible asse</t>
  </si>
  <si>
    <t>Value adjustment to advance payments made for non-current in</t>
  </si>
  <si>
    <t>Value adjustment to advance payments made for non-current ta</t>
  </si>
  <si>
    <t>Value adjustment to acquired assets</t>
  </si>
  <si>
    <t>Accumulated depreciaiton to value adjustment to acquiered as</t>
  </si>
  <si>
    <t>Acquisition of raw material</t>
  </si>
  <si>
    <t>Raw material on stock</t>
  </si>
  <si>
    <t>Material in transit</t>
  </si>
  <si>
    <t>Work in progress</t>
  </si>
  <si>
    <t>Semi-finished products</t>
  </si>
  <si>
    <t>Finished goods</t>
  </si>
  <si>
    <t>Animals</t>
  </si>
  <si>
    <t>Acqusition of merchandise</t>
  </si>
  <si>
    <t>Merchandise</t>
  </si>
  <si>
    <t>Merchandise in transit</t>
  </si>
  <si>
    <t>Value adjustment to raw material on stock</t>
  </si>
  <si>
    <t>Value adjustment to work in progress</t>
  </si>
  <si>
    <t>Value adjustment to semi-finished products</t>
  </si>
  <si>
    <t>Value adjustment to finished goods</t>
  </si>
  <si>
    <t>Value adjustment to animals</t>
  </si>
  <si>
    <t>Value adjustment to merchandise</t>
  </si>
  <si>
    <t>Cash on hand</t>
  </si>
  <si>
    <t>Postal and other stationary</t>
  </si>
  <si>
    <t>Bank accounts</t>
  </si>
  <si>
    <t>Current bank loans</t>
  </si>
  <si>
    <t>Discount bank loans</t>
  </si>
  <si>
    <t>Short- term issued bonds</t>
  </si>
  <si>
    <t>Other short term financial loans</t>
  </si>
  <si>
    <t>Property shares for dealing</t>
  </si>
  <si>
    <t>Own shares and ownership interests</t>
  </si>
  <si>
    <t>Debt shares for dealing</t>
  </si>
  <si>
    <t>Own bonds</t>
  </si>
  <si>
    <t>Debt shares with maturity day up to 1 year</t>
  </si>
  <si>
    <t>Other short term shares</t>
  </si>
  <si>
    <t>Acquisition of current financial assets</t>
  </si>
  <si>
    <t>Cash in transit</t>
  </si>
  <si>
    <t>Value adjustment to current financial assets</t>
  </si>
  <si>
    <t>Trade receivables</t>
  </si>
  <si>
    <t>Bills of exchange receivable</t>
  </si>
  <si>
    <t>Receivable from bills discounted</t>
  </si>
  <si>
    <t>Advances paid</t>
  </si>
  <si>
    <t>Other trade receivables</t>
  </si>
  <si>
    <t>Contract net value</t>
  </si>
  <si>
    <t>Trade liabilities</t>
  </si>
  <si>
    <t>Bills of exchange payable</t>
  </si>
  <si>
    <t>Short-term provisions</t>
  </si>
  <si>
    <t>Advances received</t>
  </si>
  <si>
    <t>Other trade paybles</t>
  </si>
  <si>
    <t>Unbilled supplies</t>
  </si>
  <si>
    <t>Liabilities to employees</t>
  </si>
  <si>
    <t>Other liabilities to employees</t>
  </si>
  <si>
    <t>Other receivables from employees</t>
  </si>
  <si>
    <t>Liabilities related to social security (336, 479a)</t>
  </si>
  <si>
    <t>Tax liabilities - corporate income Tax</t>
  </si>
  <si>
    <t>Tax liabilities - income Tax</t>
  </si>
  <si>
    <t>Tax liabilities - value added tax</t>
  </si>
  <si>
    <t>Other tax liabilities and fees</t>
  </si>
  <si>
    <t>Subsidies from national budget</t>
  </si>
  <si>
    <t>Receivables from a subsidiary and a parent</t>
  </si>
  <si>
    <t>Receivables related to unpaid share capital</t>
  </si>
  <si>
    <t>Receivables from partnerts and members from the loss settlem</t>
  </si>
  <si>
    <t>Other receivables from partners and memebrs</t>
  </si>
  <si>
    <t>Receivables from the accociates</t>
  </si>
  <si>
    <t>Liabilities to a subsidiary and a parent</t>
  </si>
  <si>
    <t>Liabilities to partners and association</t>
  </si>
  <si>
    <t>Other liatbilities to parteners and association from distrib</t>
  </si>
  <si>
    <t>Liabilities to partners from payroll</t>
  </si>
  <si>
    <t>Liabilities from unpaid securities</t>
  </si>
  <si>
    <t>Liabilities to the partners of association</t>
  </si>
  <si>
    <t>Receivables from the sale of business</t>
  </si>
  <si>
    <t>Paybales from the salse of business</t>
  </si>
  <si>
    <t>Receivables and payables from fisxed futures options</t>
  </si>
  <si>
    <t>Receivables from rent</t>
  </si>
  <si>
    <t>Receivables from the issued bonds</t>
  </si>
  <si>
    <t>Purchases options</t>
  </si>
  <si>
    <t>Sold options</t>
  </si>
  <si>
    <t>Other receivables</t>
  </si>
  <si>
    <t>Other liabilities</t>
  </si>
  <si>
    <t>Prepaid expenses</t>
  </si>
  <si>
    <t>Complex prepaid expenses</t>
  </si>
  <si>
    <t>Accrued expenses</t>
  </si>
  <si>
    <t>Deferred income</t>
  </si>
  <si>
    <t>Accrued income</t>
  </si>
  <si>
    <t>Value adjustment to accounts receivable</t>
  </si>
  <si>
    <t>Suspense account</t>
  </si>
  <si>
    <t>Control account, associations</t>
  </si>
  <si>
    <t>Share capital</t>
  </si>
  <si>
    <t>Share premium</t>
  </si>
  <si>
    <t>Other capital fund</t>
  </si>
  <si>
    <t>Valuation differences from revaluation of equity and paybles</t>
  </si>
  <si>
    <t>Valuation differences from revaluation of shares</t>
  </si>
  <si>
    <t>Valuation differences from revaluation due to merger</t>
  </si>
  <si>
    <t>Indivisible fund from contribution of capital</t>
  </si>
  <si>
    <t>Changes in share capital</t>
  </si>
  <si>
    <t>Legal reserve fund created from profit</t>
  </si>
  <si>
    <t>Non-distributable fund</t>
  </si>
  <si>
    <t>Statutory funds</t>
  </si>
  <si>
    <t>Other funds</t>
  </si>
  <si>
    <t>Retained earnings from previous years</t>
  </si>
  <si>
    <t>Accumulated losses from previous years</t>
  </si>
  <si>
    <t>Profit and loss account before approval</t>
  </si>
  <si>
    <t>Legal provisions</t>
  </si>
  <si>
    <t>Other long-term provisions</t>
  </si>
  <si>
    <t>Long-term bank loans</t>
  </si>
  <si>
    <t>Non-current liabilities to a subsidiary and a parent</t>
  </si>
  <si>
    <t>Liabilities related to social fund</t>
  </si>
  <si>
    <t>Bonds issued</t>
  </si>
  <si>
    <t>Non-current liabilities from rental</t>
  </si>
  <si>
    <t>Long-term advance payments received</t>
  </si>
  <si>
    <t>Unbilled long-term supplies</t>
  </si>
  <si>
    <t>Long-term bills of exchange to be paid</t>
  </si>
  <si>
    <t>Non-current trade liabilities</t>
  </si>
  <si>
    <t>Deferred tax asset</t>
  </si>
  <si>
    <t>Own capital sole trader</t>
  </si>
  <si>
    <t>Consumed raw materials</t>
  </si>
  <si>
    <t>Energy consumption</t>
  </si>
  <si>
    <t>Consumption of other non-inventory supplies</t>
  </si>
  <si>
    <t>Cost of merchandise sold</t>
  </si>
  <si>
    <t>Value adjustment to inventory</t>
  </si>
  <si>
    <t>Repairs and maintenance</t>
  </si>
  <si>
    <t>Travel expenses</t>
  </si>
  <si>
    <t>Entertainment expenses</t>
  </si>
  <si>
    <t>Services</t>
  </si>
  <si>
    <t>Wages and salaries</t>
  </si>
  <si>
    <t>Wages and salaries - members</t>
  </si>
  <si>
    <t>Remuneration of board members of company or cooperative</t>
  </si>
  <si>
    <t>Law social security expenses</t>
  </si>
  <si>
    <t>Other social security expenses</t>
  </si>
  <si>
    <t>Social expenses of sole trader</t>
  </si>
  <si>
    <t>Law social expenses</t>
  </si>
  <si>
    <t>Other social expenses</t>
  </si>
  <si>
    <t>Road tax</t>
  </si>
  <si>
    <t>Property tax</t>
  </si>
  <si>
    <t>Other taxes and fees</t>
  </si>
  <si>
    <t>Net book value of non-current assets sold</t>
  </si>
  <si>
    <t>Carrying value of raw materials sold</t>
  </si>
  <si>
    <t>Gifts</t>
  </si>
  <si>
    <t>Contract penalties and interests</t>
  </si>
  <si>
    <t>Other penalties and interests</t>
  </si>
  <si>
    <t>Write off bad debts</t>
  </si>
  <si>
    <t>Provision to bad and doubtfull debts</t>
  </si>
  <si>
    <t>Other operating expenses</t>
  </si>
  <si>
    <t>Shortage and damage</t>
  </si>
  <si>
    <t>Amortization intangible assets and depreciation to property,</t>
  </si>
  <si>
    <t>Value adjustment to fixed assets</t>
  </si>
  <si>
    <t>Clearing of complex prepaid expenses</t>
  </si>
  <si>
    <t>Depreciaiton to value adjustment to acquiered asset</t>
  </si>
  <si>
    <t>Securities and shares sold</t>
  </si>
  <si>
    <t>Interest expense</t>
  </si>
  <si>
    <t>Exchange rate losses</t>
  </si>
  <si>
    <t>Loss on revaluation of securities</t>
  </si>
  <si>
    <t>Adjustment value to financial assets</t>
  </si>
  <si>
    <t>Expenses related to current financial assets</t>
  </si>
  <si>
    <t>Expenses related to derivative transactions</t>
  </si>
  <si>
    <t>Other expenses related to financial activities</t>
  </si>
  <si>
    <t>Shortage and damage of financial assets</t>
  </si>
  <si>
    <t>Damage</t>
  </si>
  <si>
    <t>Other extraordinary expenses</t>
  </si>
  <si>
    <t>Current income tax on ordinary activities</t>
  </si>
  <si>
    <t>Deferred income tax on ordinary activities</t>
  </si>
  <si>
    <t>Current income tax on extraordinary activities</t>
  </si>
  <si>
    <t>Deferred income tax on extraordinary activities</t>
  </si>
  <si>
    <t>Income tax related to previous year</t>
  </si>
  <si>
    <t>Transfer of profit share to members</t>
  </si>
  <si>
    <t>Transfer of operative expenses</t>
  </si>
  <si>
    <t>Transfer of financial expenses</t>
  </si>
  <si>
    <t>Revenue from the sale of own products</t>
  </si>
  <si>
    <t>Revenue from the sale of services</t>
  </si>
  <si>
    <t>Revenue from the sale of merchandise</t>
  </si>
  <si>
    <t>Changes in inventory - work in progress</t>
  </si>
  <si>
    <t>Changes in inventory - semifinished goods</t>
  </si>
  <si>
    <t>Changes in inventory - final products</t>
  </si>
  <si>
    <t>Changes in inventory - animals</t>
  </si>
  <si>
    <t>Own work capitalized - material nad mechandise</t>
  </si>
  <si>
    <t>Own work capitalized - internal services</t>
  </si>
  <si>
    <t>Own work capitalized - intangible assets</t>
  </si>
  <si>
    <t>Own work capitalized - plant, property and equipments</t>
  </si>
  <si>
    <t>Revenue from the sale of non-current assets</t>
  </si>
  <si>
    <t>Revenue from the sale of raw materials</t>
  </si>
  <si>
    <t>contract penalties and interests</t>
  </si>
  <si>
    <t>Income from bad debts write-off</t>
  </si>
  <si>
    <t>Other operating income</t>
  </si>
  <si>
    <t>Clearing off value adjustment to acquiered asset</t>
  </si>
  <si>
    <t>Revenue from the sale of securities and shares</t>
  </si>
  <si>
    <t>Interest income</t>
  </si>
  <si>
    <t>Exchange rate gains</t>
  </si>
  <si>
    <t>Gains on revaluation of securities</t>
  </si>
  <si>
    <t>Income from securities and ownership interests in a subsidia</t>
  </si>
  <si>
    <t>Income from current financial assets</t>
  </si>
  <si>
    <t>Income from derivative transactions</t>
  </si>
  <si>
    <t>Other income from financial activities</t>
  </si>
  <si>
    <t>Income from damage reimbursement</t>
  </si>
  <si>
    <t>Other extraordinary income</t>
  </si>
  <si>
    <t>Transfer of operative income</t>
  </si>
  <si>
    <t>Transfer of of financal income</t>
  </si>
  <si>
    <t>Opening balance sheet account</t>
  </si>
  <si>
    <t>Closing balance sheet account</t>
  </si>
  <si>
    <t>Profit and loss account</t>
  </si>
  <si>
    <t>Buildings, halls and construction</t>
  </si>
  <si>
    <t>Grundstücke</t>
  </si>
  <si>
    <t>Terreni</t>
  </si>
  <si>
    <t>Impianti, macchinari ed attrez.</t>
  </si>
  <si>
    <t>Bauten</t>
  </si>
  <si>
    <t>Edifici, fabbriac. e costruz.</t>
  </si>
  <si>
    <t>Anlagen im Bau (Langfrist.mat..Anlag.)</t>
  </si>
  <si>
    <t>Immob. mater. in corso dacqui</t>
  </si>
  <si>
    <t>Ammort. edifici, fabricate ...</t>
  </si>
  <si>
    <t>Ricavi finanziari diversi</t>
  </si>
  <si>
    <t>Kursgewinne</t>
  </si>
  <si>
    <t>Profitti su cambi</t>
  </si>
  <si>
    <t>Zinsen</t>
  </si>
  <si>
    <t>Interessi attivi</t>
  </si>
  <si>
    <t>Altri ricavi caratteristici</t>
  </si>
  <si>
    <t>Ricavi di vendita del material</t>
  </si>
  <si>
    <t>Ricavi di vendita immobil. Ced</t>
  </si>
  <si>
    <t>Ricavi di vendita merce</t>
  </si>
  <si>
    <t>Ricavi di vendita servizi</t>
  </si>
  <si>
    <t>Imp. - redd. attiv. ordin. - differita</t>
  </si>
  <si>
    <t>Imp. - redd. attiv. ordin. - versare</t>
  </si>
  <si>
    <t>Costi fin. div.</t>
  </si>
  <si>
    <t>Kursverluste</t>
  </si>
  <si>
    <t>Perdite su cambi</t>
  </si>
  <si>
    <t>Interessi</t>
  </si>
  <si>
    <t>Ammortamento delle immobiliz.</t>
  </si>
  <si>
    <t>Altri costi caratteristici</t>
  </si>
  <si>
    <t>Storno dei crediti inesigibili</t>
  </si>
  <si>
    <t>Penalita e multe diverse</t>
  </si>
  <si>
    <t>Penalita e multe contrattuali</t>
  </si>
  <si>
    <t>Valore residou delle immob. Ced</t>
  </si>
  <si>
    <t>Iposte e tasse indirette dive.</t>
  </si>
  <si>
    <t>Immobiliensteuer</t>
  </si>
  <si>
    <t>Imposta sugli immobili</t>
  </si>
  <si>
    <t>Imposta stradale</t>
  </si>
  <si>
    <t>Costi sociali obbligatiori</t>
  </si>
  <si>
    <t>Quote di previdenza soc. Obblig</t>
  </si>
  <si>
    <t>Comp. ai soci lavoro dipendente</t>
  </si>
  <si>
    <t>Salari</t>
  </si>
  <si>
    <t>Sonstige Dienstleistungen</t>
  </si>
  <si>
    <t>Costi di servizi diversi</t>
  </si>
  <si>
    <t>Repräsentationskosten</t>
  </si>
  <si>
    <t>Costi di rapperesantanza</t>
  </si>
  <si>
    <t>Costi di riparaz. e manutenz</t>
  </si>
  <si>
    <t>Verkaufte Ware</t>
  </si>
  <si>
    <t>Costo della merce vebduta</t>
  </si>
  <si>
    <t>Cons. di forniturre non immagaz.</t>
  </si>
  <si>
    <t>Energieverbrauch</t>
  </si>
  <si>
    <t>Consumo dell energia</t>
  </si>
  <si>
    <t>Consumo del materiale</t>
  </si>
  <si>
    <t>Sonstige langfristige Verbindlichkeiten</t>
  </si>
  <si>
    <t>Debiti a lungo termine diversi</t>
  </si>
  <si>
    <t>Verbindlichkeiten aus Verpachtung</t>
  </si>
  <si>
    <t>Debiti per rate di affitto</t>
  </si>
  <si>
    <t>Verbindlichkeiten vom Sozialfonds</t>
  </si>
  <si>
    <t>Fondo sociale</t>
  </si>
  <si>
    <t>Bankkredite</t>
  </si>
  <si>
    <t>Mutui passivi</t>
  </si>
  <si>
    <t>Risult. dellesercizio da approv</t>
  </si>
  <si>
    <t>Verlustvortrag</t>
  </si>
  <si>
    <t>Perdite nono coperte</t>
  </si>
  <si>
    <t>Gewinnvortrag</t>
  </si>
  <si>
    <t>Profiti non distribuiti</t>
  </si>
  <si>
    <t>Fondo di reserva legale</t>
  </si>
  <si>
    <t>Fondi di capitale diversi</t>
  </si>
  <si>
    <t>Capitale sociale</t>
  </si>
  <si>
    <t>Allinterno dellunita contabile</t>
  </si>
  <si>
    <t>Fondo svalutazione crediti</t>
  </si>
  <si>
    <t>Ratei attivi</t>
  </si>
  <si>
    <t>Risconti attivi</t>
  </si>
  <si>
    <t>Debiti diversi</t>
  </si>
  <si>
    <t>Crediti diversi</t>
  </si>
  <si>
    <t>Debiti verso soci diversi</t>
  </si>
  <si>
    <t>Mehrwertsteuer</t>
  </si>
  <si>
    <t>IVA</t>
  </si>
  <si>
    <t>Aktivierte Entwicklungskosten</t>
  </si>
  <si>
    <t>Bewertbare Rechte</t>
  </si>
  <si>
    <t>Sonstiges langfristiges immaterielles Eigentum</t>
  </si>
  <si>
    <t>Eigenständige Mobilien und Mobilienkomplexe</t>
  </si>
  <si>
    <t>Anbaukomplexe der Dauerkulturen</t>
  </si>
  <si>
    <t>Grundherde und Lasttiere</t>
  </si>
  <si>
    <t>Sonstiges langfristiges materielles Eigentum</t>
  </si>
  <si>
    <t>Kunstwerke und Sammlungen</t>
  </si>
  <si>
    <t>Beschaffung von langfristigem Finanzvermögen</t>
  </si>
  <si>
    <t>Geleistete Anzahlungen für langfristiges immaterielles Eigentum</t>
  </si>
  <si>
    <t>Geleistete Anzahlungen für langfristiges materielles Eigentum</t>
  </si>
  <si>
    <t>Geleistete Anzahlungen für langfristiges Finanzvermögen</t>
  </si>
  <si>
    <t>Beteiligungspapiere und Anteile in gesteuerter Person</t>
  </si>
  <si>
    <t>Beteiligungspap. und Anteile in der Gesellsch. mit wesentlich. Einfluß</t>
  </si>
  <si>
    <t>Realisierbare Wertpapiere und Anteile</t>
  </si>
  <si>
    <t>Schuldwertpapiere gehalten zur Verfallszeit</t>
  </si>
  <si>
    <t>Anleihen der Rechnungseinheit in konzolidierter Ganzheit</t>
  </si>
  <si>
    <t>Sonstige Anleihen</t>
  </si>
  <si>
    <t>Sonstiges langfristiges Finanzvermögen</t>
  </si>
  <si>
    <t>Berichtigungen zu aktivierten Entwicklungskosten</t>
  </si>
  <si>
    <t>Berichtigungen zum Software</t>
  </si>
  <si>
    <t>Berichtigungen zu bewertbaren Rechten</t>
  </si>
  <si>
    <t>Berichtigungen zum Goodwill</t>
  </si>
  <si>
    <t>Berichtigungen zu sonstigem langfristigem immateriellem Eigentum</t>
  </si>
  <si>
    <t>Berichtigungen zu Bauten</t>
  </si>
  <si>
    <t>Berichtigungen zu eigenständigen Mobilien und zum Mobilienkomplex</t>
  </si>
  <si>
    <t>Berichtigungen zu Anbaukomplexen der Dauerkulturen</t>
  </si>
  <si>
    <t>Berichtigungen zur Grundherde und zu Lasttieren</t>
  </si>
  <si>
    <t>Berichtigungen zu sonstigem langfristigem materiellem Eigentum</t>
  </si>
  <si>
    <t>Berichtigungsposten zu langfristigem immateriellem Eigentum</t>
  </si>
  <si>
    <t>Berichtigungsposten zu langfristigem materiellem Eigentum</t>
  </si>
  <si>
    <t>Berichtigungspost. zu unvollendet. langfristig. immateriell. Eigent.</t>
  </si>
  <si>
    <t>Berichtigungspost. zu unvollendet. langfristig. materiell. Eigent.</t>
  </si>
  <si>
    <t>Berichtigungspost. zu geleistet. Anzahlungen für langfristig. Eigent.</t>
  </si>
  <si>
    <t>Berichtigungsposten zu langfristigem Finanzvermögen</t>
  </si>
  <si>
    <t>Berichtigungsposten zu erworbenem Eigentum</t>
  </si>
  <si>
    <t>Berichtigungen zum Berichtigungsposten zu erworbenem Eigentum</t>
  </si>
  <si>
    <t>Materialbeschaffung</t>
  </si>
  <si>
    <t>Material auf Lager</t>
  </si>
  <si>
    <t>Material unterwegs</t>
  </si>
  <si>
    <t>Unvollendete Produktion</t>
  </si>
  <si>
    <t>Halbfabrikate eigener Produktion</t>
  </si>
  <si>
    <t>Erzeugnisse</t>
  </si>
  <si>
    <t>Tiere</t>
  </si>
  <si>
    <t>Warenbeschaffung</t>
  </si>
  <si>
    <t>Waren auf Lager und auf Laden</t>
  </si>
  <si>
    <t>Immobilie zum Verkauf</t>
  </si>
  <si>
    <t>Waren unterwegs</t>
  </si>
  <si>
    <t>Berichtigungsposten zu Material</t>
  </si>
  <si>
    <t>Berichtigungsposten zu unvollendeter Produktion</t>
  </si>
  <si>
    <t>Berichtigungsposten zu Halbfabrikaten eigener Produktion</t>
  </si>
  <si>
    <t>Berichtigungsposten zu Erzeugnissen</t>
  </si>
  <si>
    <t>Berichtigungsposten zu Tieren</t>
  </si>
  <si>
    <t>Berichtigungsposten zur Ware</t>
  </si>
  <si>
    <t>Kasse</t>
  </si>
  <si>
    <t>Werte</t>
  </si>
  <si>
    <t>Bankkonten</t>
  </si>
  <si>
    <t>Kurzfristige Bankkredite</t>
  </si>
  <si>
    <t>Eskontkredite</t>
  </si>
  <si>
    <t>Emittierte kurzfristige Schuldscheine</t>
  </si>
  <si>
    <t>Sonstige kurzfristige Finanzaushilfen</t>
  </si>
  <si>
    <t>Handelsfähige Besitzwertpapiere</t>
  </si>
  <si>
    <t>Eigenaktien und eigene Handelsanteile</t>
  </si>
  <si>
    <t>Handelsfähige Schuldwertpapiere</t>
  </si>
  <si>
    <t>Eigene Schuldscheine</t>
  </si>
  <si>
    <t>Schuldwertpapiere mit der Verfallszeit bis eines Jahres</t>
  </si>
  <si>
    <t>Sonstige realisierbare Wertpapiere</t>
  </si>
  <si>
    <t>Beschaffung von kurzfristigem Finanzvermögen</t>
  </si>
  <si>
    <t>Geld unterwegs</t>
  </si>
  <si>
    <t>Berichtigungsposten zu kurzfristigem Finanzvermögen</t>
  </si>
  <si>
    <t>Abnehmer</t>
  </si>
  <si>
    <t>Inkassowechsel</t>
  </si>
  <si>
    <t>Forderungen für diskontierte Wertpapiere</t>
  </si>
  <si>
    <t>Geleistete Anzahlungen</t>
  </si>
  <si>
    <t>Sonstige Forderungen</t>
  </si>
  <si>
    <t>Nettowert des Vertrags</t>
  </si>
  <si>
    <t>Lieferanten</t>
  </si>
  <si>
    <t>Vergütungswechsel</t>
  </si>
  <si>
    <t>Kurzfristige Reserven</t>
  </si>
  <si>
    <t>Angenommene Anzahlungen</t>
  </si>
  <si>
    <t>Angestellten</t>
  </si>
  <si>
    <t>Forderungen gegenüber den Angestellten</t>
  </si>
  <si>
    <t>Abrechnung mit Behörden der Sozialfürsorge und der Krankversicherung</t>
  </si>
  <si>
    <t>Einkommensteuer</t>
  </si>
  <si>
    <t>Sonstige direkte Steuern</t>
  </si>
  <si>
    <t>Sonstige Steuern und Gebühren</t>
  </si>
  <si>
    <t>Haushaltzuschüsse</t>
  </si>
  <si>
    <t>Sonstige Dotationen</t>
  </si>
  <si>
    <t>Forderungen im Rahmen konzolidierter Ganzheit</t>
  </si>
  <si>
    <t>Forderungen für gezeichnetes Eigenkapital</t>
  </si>
  <si>
    <t>Forderungen gebenüber den Gesellschaftlern gegen die Verlustvergütung</t>
  </si>
  <si>
    <t>Sonstige Forderungen gegenüber den Gesellschaftlern</t>
  </si>
  <si>
    <t>Forderungen gegenüber den Teilnehmern der Vereinigung</t>
  </si>
  <si>
    <t>Verbindlichkeiten im Rahmen konsolidierter Ganzheit</t>
  </si>
  <si>
    <t>Verbindlichkeit. gegenüber der Gesellschaft gegen die Gewinnverteilung</t>
  </si>
  <si>
    <t>Sonst. Verbindlichkeit. gegenüber der Gesellschaft und den Mitgliedern</t>
  </si>
  <si>
    <t>Verbindlichkeit.gegenüber Gesells.und Mitgliedern von abhäng.Tätigkeit</t>
  </si>
  <si>
    <t>Verbindlichkeiten von gezeichneten ungetilgten Wertpapier. und Anlagen</t>
  </si>
  <si>
    <t>Verbindlichkeiten gegenüber den Teilnehmern der Vereinigung</t>
  </si>
  <si>
    <t>Forderungen von der Betriebsveräußerung</t>
  </si>
  <si>
    <t>Verbindlichkeiten vom Unternehmenskauf</t>
  </si>
  <si>
    <t>Forderungen und Verbindlichkeiten von fixen Termingeschäften</t>
  </si>
  <si>
    <t>Forderungen aus Miete</t>
  </si>
  <si>
    <t>Forderungen aus ausgegebenen Schuldverschreibungen</t>
  </si>
  <si>
    <t>Ankaufoptionen</t>
  </si>
  <si>
    <t>Verkaufsoptionen</t>
  </si>
  <si>
    <t>Sonstige Verbindlichkeiten</t>
  </si>
  <si>
    <t>Kosten für künftige Abrechnungszeiträume</t>
  </si>
  <si>
    <t>Komplexkosten für künftige Abrechnungszeiträume</t>
  </si>
  <si>
    <t>Ausgaben für künftige Abrechnungszeiträume</t>
  </si>
  <si>
    <t>Erlöse für künftige Abrechnungszeiträume</t>
  </si>
  <si>
    <t>Einnahmen für künftige Abrechnungszeiträume</t>
  </si>
  <si>
    <t>Berichtigungsposten zu Forderungen</t>
  </si>
  <si>
    <t>Innerbetriebliche Verrechnung</t>
  </si>
  <si>
    <t>Verbindungskonto bei Körperschaft</t>
  </si>
  <si>
    <t>Grundkapital</t>
  </si>
  <si>
    <t>Emissionsagio</t>
  </si>
  <si>
    <t>Sonstige Kapitalfonds</t>
  </si>
  <si>
    <t>Umbewertungsdifferenzen des Vermögens und der Verbindlichkeiten</t>
  </si>
  <si>
    <t>Bewertungsdifferenzen von Kapitalbeteiligungen</t>
  </si>
  <si>
    <t>Umbewertungsdifferenzen anläßlich der Verschmelzung und der Teilung</t>
  </si>
  <si>
    <t>Rücklage von Kapitaleinlagen</t>
  </si>
  <si>
    <t>Unteilbarer Fonds von Kapitaleinlagen</t>
  </si>
  <si>
    <t>Veränderung des Grundkapitals</t>
  </si>
  <si>
    <t>Rücklage</t>
  </si>
  <si>
    <t>Unteilbarer Fonds</t>
  </si>
  <si>
    <t>Statutarische Fonds</t>
  </si>
  <si>
    <t>Sonstige Fonds</t>
  </si>
  <si>
    <t>Wirtschafsergebnis im Genehmigungsprocess</t>
  </si>
  <si>
    <t>Gesetzliche Reserven</t>
  </si>
  <si>
    <t>Sonstige Reserven</t>
  </si>
  <si>
    <t>Langfristige angenommene Anzahlungen</t>
  </si>
  <si>
    <t>Langfristige nicht berechnete Lieferungen</t>
  </si>
  <si>
    <t>Langfristige Wechsel zur Vergütung</t>
  </si>
  <si>
    <t>Langfristige Verbindlichkeiten im Rahmen konzolidierter Ganzheit</t>
  </si>
  <si>
    <t>Ausgegebene Schuldverschreibungen</t>
  </si>
  <si>
    <t>Latente Steuerverbindlichkeit und verschobene Steuerforderung</t>
  </si>
  <si>
    <t>Eigenkapital natürlicher Person - Einzelunternehmer</t>
  </si>
  <si>
    <t>Materialverbrauch</t>
  </si>
  <si>
    <t>Verbrauch sonstiger Sperrlieferungen</t>
  </si>
  <si>
    <t>Bildung und Abrechnung der Berichtigungsposten zu Reserven</t>
  </si>
  <si>
    <t>Verkaufte Immobilie</t>
  </si>
  <si>
    <t>Instandstellung und Instandhaltung</t>
  </si>
  <si>
    <t>Fahrgeld</t>
  </si>
  <si>
    <t>Lohnkosten</t>
  </si>
  <si>
    <t>Einnahmen der Gesellschaftler und Mitglieder aus abhängiger Tätigkeit</t>
  </si>
  <si>
    <t>Vergütungen für Mitglieder der Gesellschaftorg. und der Genossenschaft</t>
  </si>
  <si>
    <t>Gesetzliche Sozialfürsorge</t>
  </si>
  <si>
    <t>Sonstige Sozialfürsorge</t>
  </si>
  <si>
    <t>Sozialkosten natürlicher Person - Einzelunternehmer</t>
  </si>
  <si>
    <t>Gesetzliche Sozialkosten</t>
  </si>
  <si>
    <t>Sonstige Sozialkosten</t>
  </si>
  <si>
    <t>Verkehrssteuer</t>
  </si>
  <si>
    <t>Restwert verkauften langfrist. immateriellen und materiellen Eigentums</t>
  </si>
  <si>
    <t>Verkauftes Material</t>
  </si>
  <si>
    <t>Spenden</t>
  </si>
  <si>
    <t>Vertragsstrafen, Geldbußen und Verzugszinsen</t>
  </si>
  <si>
    <t>Sonstige Strafen, Geldbußen und Verzugszinsen</t>
  </si>
  <si>
    <t>Forderungsabschreibung</t>
  </si>
  <si>
    <t>Bildung und Abrechnung der Berichtigungsposten zu Forderungen</t>
  </si>
  <si>
    <t>Sonstige Wirtschaftstätigkeitskosten</t>
  </si>
  <si>
    <t>Fehlbeträge und Schaden</t>
  </si>
  <si>
    <t>Abschreibung langfristigen immateriellen und materiellen Eigentums</t>
  </si>
  <si>
    <t>Bildung / Abrechnung der Berichtigungsposten zu langfristigem Vermögen</t>
  </si>
  <si>
    <t>Abrechnung der Komplexkosten für künftige Abrechnungszeiträume</t>
  </si>
  <si>
    <t>Abrechn.der Wertberichtig.zum Berichtigungsposten auf erwerbt.Eigentum</t>
  </si>
  <si>
    <t>Verkaufte Wertpapiere und Anteile</t>
  </si>
  <si>
    <t>Umbewertungskosten der Wertpapiere</t>
  </si>
  <si>
    <t>Bildung und Abrechnung der Berichtigungsposten zu Finanzvermögen</t>
  </si>
  <si>
    <t>Kosten für kurzfristiges Finanzvermögen</t>
  </si>
  <si>
    <t>Kosten für derivative Operationen</t>
  </si>
  <si>
    <t>Sonstige Finanzkosten</t>
  </si>
  <si>
    <t>Fehlbeträge und Schaden auf Finanzvermögen</t>
  </si>
  <si>
    <t>Reservenbildung</t>
  </si>
  <si>
    <t>Fällige Einkommensteuer von ordentlicher Tätigkeit</t>
  </si>
  <si>
    <t>Gestundete Einkommensteuer von ordentlicher Tätigkeit</t>
  </si>
  <si>
    <t>Fällige Einkommensteuer von außerordentlicher Tätigkeit</t>
  </si>
  <si>
    <t>Gestundete Einkommensteuer von außerordentlicher Tätigkeit</t>
  </si>
  <si>
    <t>Nachträgliche Abgaben der Einkommensteuer</t>
  </si>
  <si>
    <t>Überweisung der Anteile des Wirtschafsergebnisses den Gesellschaftern</t>
  </si>
  <si>
    <t>Vortrag der Wirtschaftstätigkeitskosten</t>
  </si>
  <si>
    <t>Vortrag der Finanzkosten</t>
  </si>
  <si>
    <t>Erlöse für eigene Produkte</t>
  </si>
  <si>
    <t>Erlöse aus Verkauf von Diensteistungen</t>
  </si>
  <si>
    <t>Erlöse für Ware</t>
  </si>
  <si>
    <t>Vertragserlöse</t>
  </si>
  <si>
    <t>Erlöse vom Verkauf der Immobilie</t>
  </si>
  <si>
    <t>Bestandsveränderung unvollendeter Produktion</t>
  </si>
  <si>
    <t>Bestandsveränderung der Halbfabrikate</t>
  </si>
  <si>
    <t>Bestandveränderung der Erzeugnisse</t>
  </si>
  <si>
    <t>Bestandveränderung der Tiere</t>
  </si>
  <si>
    <t>Material- und Warenaktivierung</t>
  </si>
  <si>
    <t>Aktivierung innerorganisatoricher Diensteistungen</t>
  </si>
  <si>
    <t>Aktivierung langfristiges immaterielles Eigentums</t>
  </si>
  <si>
    <t>Aktivierung langfristiges materielles Eigentums</t>
  </si>
  <si>
    <t>Erlöse aus Verkauf von langfrist. immater. und materiellen Eigentum</t>
  </si>
  <si>
    <t>Erlöse aus Verkauf von Material</t>
  </si>
  <si>
    <t>Sonstige Vertragsstrafen, Geldbußen und Verzugszinsen</t>
  </si>
  <si>
    <t>Erträge aus abgeschriebenen Forderungen</t>
  </si>
  <si>
    <t>Sonstige Erträge aus der Wirtschaftstätigkeit</t>
  </si>
  <si>
    <t>Abrechn.der Wertberichtig. zum Berichtigungsposten auf erwerb.Eigentum</t>
  </si>
  <si>
    <t>Erlöse aus Verkauf von Wertpapieren und Anteilen</t>
  </si>
  <si>
    <t>Erträge aus der Umbewertung der Wertpapiere</t>
  </si>
  <si>
    <t>Erträge aus langfristigem Finanzvermögen</t>
  </si>
  <si>
    <t>Erträge aus kurzfristigem Finanzvermögen</t>
  </si>
  <si>
    <t>Erträge aus Derivatsoperationen</t>
  </si>
  <si>
    <t>Sonstige Finanzerträge</t>
  </si>
  <si>
    <t>Schadenersatz</t>
  </si>
  <si>
    <t>Sonstige außergewöhnliche Erträge</t>
  </si>
  <si>
    <t>Vortrag der Erträge aus der Wirtschaftstätigkeit</t>
  </si>
  <si>
    <t>Vortrag der Finanzerträge</t>
  </si>
  <si>
    <t>Anfangsbilanzkonto</t>
  </si>
  <si>
    <t>Abschlußbilanzkonto</t>
  </si>
  <si>
    <t>Gewinn- und Verlustrechnung</t>
  </si>
  <si>
    <r>
      <rPr>
        <b/>
        <sz val="10"/>
        <color rgb="FF0000CC"/>
        <rFont val="Arial CE"/>
        <family val="2"/>
        <charset val="238"/>
      </rPr>
      <t>V tomto liste (hk2016) vkladáte údaje za rok 2016</t>
    </r>
    <r>
      <rPr>
        <b/>
        <sz val="10"/>
        <rFont val="Arial CE"/>
        <family val="2"/>
        <charset val="238"/>
      </rPr>
      <t xml:space="preserve"> </t>
    </r>
    <r>
      <rPr>
        <b/>
        <sz val="7"/>
        <rFont val="Arial CE"/>
        <family val="2"/>
        <charset val="238"/>
      </rPr>
      <t xml:space="preserve">  1</t>
    </r>
    <r>
      <rPr>
        <sz val="7"/>
        <rFont val="Arial CE"/>
        <family val="2"/>
        <charset val="238"/>
      </rPr>
      <t xml:space="preserve">. Píšete len syntetické účty / 3 znaky / - účty musia ísť chronologicky za sebou a nesmú sa opakovať   </t>
    </r>
    <r>
      <rPr>
        <b/>
        <sz val="7"/>
        <rFont val="Arial CE"/>
        <family val="2"/>
        <charset val="238"/>
      </rPr>
      <t>2</t>
    </r>
    <r>
      <rPr>
        <sz val="7"/>
        <rFont val="Arial CE"/>
        <family val="2"/>
        <charset val="238"/>
      </rPr>
      <t xml:space="preserve">. Zadávate len počiatočné stavy   </t>
    </r>
    <r>
      <rPr>
        <b/>
        <sz val="7"/>
        <rFont val="Arial CE"/>
        <family val="2"/>
        <charset val="238"/>
      </rPr>
      <t>3</t>
    </r>
    <r>
      <rPr>
        <sz val="7"/>
        <rFont val="Arial CE"/>
        <family val="2"/>
        <charset val="238"/>
      </rPr>
      <t xml:space="preserve">. nevstupujte do stĺpcov s označením " SUM "   </t>
    </r>
    <r>
      <rPr>
        <b/>
        <sz val="7"/>
        <rFont val="Arial CE"/>
        <family val="2"/>
        <charset val="238"/>
      </rPr>
      <t>4</t>
    </r>
    <r>
      <rPr>
        <sz val="7"/>
        <rFont val="Arial CE"/>
        <family val="2"/>
        <charset val="238"/>
      </rPr>
      <t xml:space="preserve">. Vstupujete do ročných obratov   </t>
    </r>
    <r>
      <rPr>
        <b/>
        <sz val="7"/>
        <rFont val="Arial CE"/>
        <family val="2"/>
        <charset val="238"/>
      </rPr>
      <t xml:space="preserve"> 5</t>
    </r>
    <r>
      <rPr>
        <sz val="7"/>
        <rFont val="Arial CE"/>
        <family val="2"/>
        <charset val="238"/>
      </rPr>
      <t xml:space="preserve">. Ročné obraty sú dôležité pre prírastky a úbytky  v  tabuľkách DNM. DHM, FN, ..... </t>
    </r>
    <r>
      <rPr>
        <b/>
        <sz val="7"/>
        <rFont val="Arial CE"/>
        <family val="2"/>
        <charset val="238"/>
      </rPr>
      <t>6</t>
    </r>
    <r>
      <rPr>
        <sz val="7"/>
        <rFont val="Arial CE"/>
        <family val="2"/>
        <charset val="238"/>
      </rPr>
      <t xml:space="preserve">. V hornej časti  listu máte tabuľku - TRIEDY, aby ste vedeli identifikovať chybu pri opisovaní. </t>
    </r>
    <r>
      <rPr>
        <b/>
        <sz val="7"/>
        <rFont val="Arial CE"/>
        <family val="2"/>
        <charset val="238"/>
      </rPr>
      <t>7</t>
    </r>
    <r>
      <rPr>
        <sz val="7"/>
        <rFont val="Arial CE"/>
        <family val="2"/>
        <charset val="238"/>
      </rPr>
      <t xml:space="preserve">. Čísla účtov musia mať formát  </t>
    </r>
    <r>
      <rPr>
        <b/>
        <sz val="7"/>
        <rFont val="Arial CE"/>
        <family val="2"/>
        <charset val="238"/>
      </rPr>
      <t>TEXT(</t>
    </r>
    <r>
      <rPr>
        <sz val="7"/>
        <rFont val="Arial CE"/>
        <family val="2"/>
        <charset val="238"/>
      </rPr>
      <t xml:space="preserve"> kvôli majetkovým účtom  </t>
    </r>
    <r>
      <rPr>
        <b/>
        <sz val="7"/>
        <rFont val="Arial CE"/>
        <family val="2"/>
        <charset val="238"/>
      </rPr>
      <t>8.</t>
    </r>
    <r>
      <rPr>
        <sz val="7"/>
        <rFont val="Arial CE"/>
        <family val="2"/>
        <charset val="238"/>
      </rPr>
      <t xml:space="preserve"> Ak Vám súhlasí hlavná kniha prejdite do listu s názvom  HK2014 alebo na ANALYTIKAVUJ </t>
    </r>
  </si>
  <si>
    <r>
      <rPr>
        <b/>
        <sz val="10"/>
        <color rgb="FF0000CC"/>
        <rFont val="Arial CE"/>
        <family val="2"/>
        <charset val="238"/>
      </rPr>
      <t xml:space="preserve">V tomto liste (hk2015) vkladáte údaje za rok 2015 </t>
    </r>
    <r>
      <rPr>
        <sz val="7"/>
        <rFont val="Arial CE"/>
        <family val="2"/>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t>
    </r>
    <r>
      <rPr>
        <b/>
        <sz val="7"/>
        <rFont val="Arial CE"/>
        <family val="2"/>
        <charset val="238"/>
      </rPr>
      <t>ANALYTIKAVUJ</t>
    </r>
    <r>
      <rPr>
        <sz val="7"/>
        <rFont val="Arial CE"/>
        <family val="2"/>
        <charset val="238"/>
      </rPr>
      <t xml:space="preserve"> </t>
    </r>
  </si>
  <si>
    <t>je neobmedzene ručiacim spoločníkom v iných spoločnostiach podľa § 56 ods. 5 Obchodného zákonníka</t>
  </si>
  <si>
    <t>ano</t>
  </si>
  <si>
    <t>nie</t>
  </si>
  <si>
    <t xml:space="preserve">Oddiel : </t>
  </si>
  <si>
    <t>ne</t>
  </si>
  <si>
    <t>zahŕňa do konsolidovanej účtovnej závierky iných spoločností a tiež nezostavuje konsolidovanú účtovnú závierku za iné spoločnosti.</t>
  </si>
  <si>
    <r>
      <t xml:space="preserve">ÚJ sa </t>
    </r>
    <r>
      <rPr>
        <sz val="8"/>
        <color rgb="FF0000CC"/>
        <rFont val="Arial Narrow"/>
        <family val="2"/>
        <charset val="238"/>
      </rPr>
      <t/>
    </r>
  </si>
  <si>
    <t>je povinná zostavovať Prehľad peňažných tokov.</t>
  </si>
  <si>
    <r>
      <t xml:space="preserve">Prehľad o pohybe dlhodobého nehmotného majetku a dlhodobého hmotného majetku od </t>
    </r>
    <r>
      <rPr>
        <sz val="8"/>
        <color rgb="FF0000CC"/>
        <rFont val="Arial Narrow"/>
        <family val="2"/>
        <charset val="238"/>
      </rPr>
      <t>1. januára 2016 do 31. decembra 2016</t>
    </r>
    <r>
      <rPr>
        <sz val="8"/>
        <rFont val="Arial Narrow"/>
        <family val="2"/>
        <charset val="238"/>
      </rPr>
      <t xml:space="preserve"> a za porovnateľné obdobie od </t>
    </r>
    <r>
      <rPr>
        <sz val="8"/>
        <color rgb="FF0000CC"/>
        <rFont val="Arial Narrow"/>
        <family val="2"/>
        <charset val="238"/>
      </rPr>
      <t>1. januára 2015 do 31. decembra 2015</t>
    </r>
    <r>
      <rPr>
        <sz val="8"/>
        <rFont val="Arial Narrow"/>
        <family val="2"/>
        <charset val="238"/>
      </rPr>
      <t xml:space="preserve"> je uvedený v tabuľkách na nasledujúcich stranách.</t>
    </r>
  </si>
  <si>
    <t>Subjekt verejného záujmu:Spoločnosť</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</si>
  <si>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</si>
  <si>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</si>
  <si>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</si>
  <si>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</si>
  <si>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Netto aktíva celkom</t>
  </si>
  <si>
    <t>Čistý obrat celkom</t>
  </si>
  <si>
    <t>Počet zamestnancov</t>
  </si>
  <si>
    <t>ano / nie</t>
  </si>
  <si>
    <t>01110</t>
  </si>
  <si>
    <t>Poľnohospodárstvo, lesníctvo a rybolov</t>
  </si>
  <si>
    <t>Administratívne a podporné služby</t>
  </si>
  <si>
    <t>Architektonické činnosti</t>
  </si>
  <si>
    <t>71110</t>
  </si>
  <si>
    <t>Pestovanie obilnín (okrem ryže), strukovín a olejnatých semien</t>
  </si>
  <si>
    <t>Autokempingy, táboriská a miesta pre karavány</t>
  </si>
  <si>
    <t>55300</t>
  </si>
  <si>
    <t>Pestovanie ryže</t>
  </si>
  <si>
    <t>Baliace činnosti</t>
  </si>
  <si>
    <t>82920</t>
  </si>
  <si>
    <t>Pestovanie zeleniny a melónov, koreňovej a hľuzovej zeleniny</t>
  </si>
  <si>
    <t>Činenie a apretovanie kože; úprava a farbenie kožušín</t>
  </si>
  <si>
    <t>15110</t>
  </si>
  <si>
    <t>Pestovanie cukrovej trstiny</t>
  </si>
  <si>
    <t>Činnosti agentúr sprostredkujúcich zamestnania</t>
  </si>
  <si>
    <t>78100</t>
  </si>
  <si>
    <t>Pestovanie tabaku</t>
  </si>
  <si>
    <t>Činnosti agentúr sprostredkujúcich zamestnanie na dobu určitú</t>
  </si>
  <si>
    <t>78200</t>
  </si>
  <si>
    <t>Pestovanie plodín na vlákno</t>
  </si>
  <si>
    <t>Činnosti bezdrôtových telekomunikácií</t>
  </si>
  <si>
    <t>61200</t>
  </si>
  <si>
    <t>Pestovanie ostatných netrvácnych plodín</t>
  </si>
  <si>
    <t>Činnosti botanických a zoologických záhrad a prírodných rezervácií</t>
  </si>
  <si>
    <t>91040</t>
  </si>
  <si>
    <t>Pestovanie hrozna</t>
  </si>
  <si>
    <t>Činnosti centrálnej banky</t>
  </si>
  <si>
    <t>64110</t>
  </si>
  <si>
    <t>Pestovanie tropického a subtropického ovocia</t>
  </si>
  <si>
    <t>Činnosti cestovných agentúr</t>
  </si>
  <si>
    <t>79110</t>
  </si>
  <si>
    <t>Pestovanie citrusových plodov</t>
  </si>
  <si>
    <t>Činnosti cestovných kancelárií</t>
  </si>
  <si>
    <t>79120</t>
  </si>
  <si>
    <t>Pestovanie jadrového a kôstkového ov</t>
  </si>
  <si>
    <t>Činnosti cirkevných organizácií</t>
  </si>
  <si>
    <t>94910</t>
  </si>
  <si>
    <t>Pestovanie ostatného stromového a kríkového ovocia a orechov</t>
  </si>
  <si>
    <t>Činnosti drôtových telekomunikácií</t>
  </si>
  <si>
    <t>61100</t>
  </si>
  <si>
    <t>Pestovanie olejnatého ovocia</t>
  </si>
  <si>
    <t>Činnosti herní a stávkových kancelárií</t>
  </si>
  <si>
    <t>92000</t>
  </si>
  <si>
    <t>Pestovanie nápojových plodín</t>
  </si>
  <si>
    <t>Činnosti holdingových spoločností</t>
  </si>
  <si>
    <t>64200</t>
  </si>
  <si>
    <t>Pestovanie korenín, aromatických, liečivých a farmaceutických plodín</t>
  </si>
  <si>
    <t>Činnosti inkasných agentúr a posúdenie úveruschopnosti</t>
  </si>
  <si>
    <t>82910</t>
  </si>
  <si>
    <t>Pestovanie ostatných trvácnych plodín</t>
  </si>
  <si>
    <t>Činnosti investičných manažérov</t>
  </si>
  <si>
    <t>66300</t>
  </si>
  <si>
    <t>Rozmnožovanie rastlín</t>
  </si>
  <si>
    <t>Činnosti knižníc a archívov</t>
  </si>
  <si>
    <t>91010</t>
  </si>
  <si>
    <t>Chov dojníc</t>
  </si>
  <si>
    <t>Činnosti lunaparkov a zábavných parkov</t>
  </si>
  <si>
    <t>93210</t>
  </si>
  <si>
    <t>Chov ostatného dobytka a byvolov</t>
  </si>
  <si>
    <t>Činnosti mládežníckych organizácií</t>
  </si>
  <si>
    <t>94991</t>
  </si>
  <si>
    <t>Chov koní a ostatných koňovitých zvierat</t>
  </si>
  <si>
    <t>Činnosti múzeí</t>
  </si>
  <si>
    <t>91020</t>
  </si>
  <si>
    <t>Chov tiav a ťavovitých zvierat</t>
  </si>
  <si>
    <t>Činnosti nemocníc</t>
  </si>
  <si>
    <t>86100</t>
  </si>
  <si>
    <t>Chov oviec a kôz</t>
  </si>
  <si>
    <t>Činnosti odborových organizácií</t>
  </si>
  <si>
    <t>94200</t>
  </si>
  <si>
    <t>Chov ošípaných</t>
  </si>
  <si>
    <t>Činnosti ostatných členských organizácií</t>
  </si>
  <si>
    <t>94999</t>
  </si>
  <si>
    <t>Chov hydiny</t>
  </si>
  <si>
    <t>Činnosti podnikateľských a zamestnávateľských členských organizácií</t>
  </si>
  <si>
    <t>94110</t>
  </si>
  <si>
    <t>Chov hospodárskych zvierat</t>
  </si>
  <si>
    <t>Činnosti poisťovacích agentov a maklérov</t>
  </si>
  <si>
    <t>66220</t>
  </si>
  <si>
    <t>Chov kožušinových zvierat</t>
  </si>
  <si>
    <t>Činnosti politických organizácií</t>
  </si>
  <si>
    <t>94920</t>
  </si>
  <si>
    <t>Chov domácich neúžitkových zvierat</t>
  </si>
  <si>
    <t>Činnosti poskytovateľov univerzálnej poštovej služby</t>
  </si>
  <si>
    <t>53100</t>
  </si>
  <si>
    <t>Chov zveriny</t>
  </si>
  <si>
    <t>Činnosti profesijných členských organizácií</t>
  </si>
  <si>
    <t>94120</t>
  </si>
  <si>
    <t>Chov laboratórnych zvierat</t>
  </si>
  <si>
    <t>Činnosti spravodajských agentúr</t>
  </si>
  <si>
    <t>63910</t>
  </si>
  <si>
    <t>Chov iných drobných hospodárskych zvierat</t>
  </si>
  <si>
    <t>Činnosti stredísk poskytujúcich služby prostredníctvom telefónu - call centrá</t>
  </si>
  <si>
    <t>82200</t>
  </si>
  <si>
    <t>Zmiešané hospodárstvo</t>
  </si>
  <si>
    <t>Činnosti súvisiace s krajinnou úpravou</t>
  </si>
  <si>
    <t>81300</t>
  </si>
  <si>
    <t>Služby súvisiace s pestovaním plodín</t>
  </si>
  <si>
    <t>Činnosti súvisiace s riadením počítačového príslušenstva</t>
  </si>
  <si>
    <t>62030</t>
  </si>
  <si>
    <t>Služby súvisiace s chovom zvierat</t>
  </si>
  <si>
    <t>Činnosti škôl pre výučbu vedenia dopravných prostriedkov</t>
  </si>
  <si>
    <t>85530</t>
  </si>
  <si>
    <t>Služby súvisiace so zberom úrody</t>
  </si>
  <si>
    <t>Činnosti špeciálnej lekárskej praxe</t>
  </si>
  <si>
    <t>86220</t>
  </si>
  <si>
    <t>Spracovanie semien na sadenie</t>
  </si>
  <si>
    <t>Činnosti športových klubov</t>
  </si>
  <si>
    <t>93120</t>
  </si>
  <si>
    <t>Lov, odchyt a súvisiace služby</t>
  </si>
  <si>
    <t>Činnosti v oblasti nehnuteľností</t>
  </si>
  <si>
    <t>Lesné hospodárstvo a ostatné služby v lesníctve</t>
  </si>
  <si>
    <t>Činnosti všeobecnej lekárskej praxe</t>
  </si>
  <si>
    <t>86210</t>
  </si>
  <si>
    <t>Ťažba dreva</t>
  </si>
  <si>
    <t>Činnosti záujmových organizácií</t>
  </si>
  <si>
    <t>94992</t>
  </si>
  <si>
    <t>Zber divorastúceho materiálu (okrem dreva)</t>
  </si>
  <si>
    <t>Čistenie a odvod odpadových vôd</t>
  </si>
  <si>
    <t>37000</t>
  </si>
  <si>
    <t>Služby súvisiace s lesníctvom</t>
  </si>
  <si>
    <t>Demolácia</t>
  </si>
  <si>
    <t>43110</t>
  </si>
  <si>
    <t>Služby súvisiace s ťažbou dreva</t>
  </si>
  <si>
    <t>Demontáž vrakov</t>
  </si>
  <si>
    <t>38310</t>
  </si>
  <si>
    <t>Ostatné služby poskytované v lesníctve</t>
  </si>
  <si>
    <t>Denná starostlivosť o deti</t>
  </si>
  <si>
    <t>88910</t>
  </si>
  <si>
    <t>Morský rybolov</t>
  </si>
  <si>
    <t>Destilovanie, úprava a miešanie alkoholu</t>
  </si>
  <si>
    <t>11010</t>
  </si>
  <si>
    <t>Riečny rybolov</t>
  </si>
  <si>
    <t>Distribúcia filmov, videozáznamov a televíznych programov</t>
  </si>
  <si>
    <t>59130</t>
  </si>
  <si>
    <t>Morská akvakultúra</t>
  </si>
  <si>
    <t>Dobývanie dekoračného a stavebného kameňa, vápenca, sadrovca, kriedy a bridlice</t>
  </si>
  <si>
    <t>08110</t>
  </si>
  <si>
    <t>Riečna akvakultúra</t>
  </si>
  <si>
    <t>Dobývanie ostatných neželezných kovových rúd</t>
  </si>
  <si>
    <t>07290</t>
  </si>
  <si>
    <t>Ťažba a dobývanie</t>
  </si>
  <si>
    <t>Dobývanie uránových a tóriových rúd</t>
  </si>
  <si>
    <t>07210</t>
  </si>
  <si>
    <t>Ťažba čierneho uhlia</t>
  </si>
  <si>
    <t>Dobývanie železných rúd</t>
  </si>
  <si>
    <t>07100</t>
  </si>
  <si>
    <t>Ťažba lignitu</t>
  </si>
  <si>
    <t>Dodávka elektriny, plynu, pary a studeného vzduchu</t>
  </si>
  <si>
    <t>Ťažba ropy</t>
  </si>
  <si>
    <t>Dodávka jedál</t>
  </si>
  <si>
    <t>56210</t>
  </si>
  <si>
    <t>Ťažba zemného plynu</t>
  </si>
  <si>
    <t>Dodávka pary a rozvod studeného vzduchu</t>
  </si>
  <si>
    <t>35300</t>
  </si>
  <si>
    <t>Dodávka vody; čistenie a odvod odpadových vôd, odpady a služby odstraňovania odpadov</t>
  </si>
  <si>
    <t>Doprava a skladovanie</t>
  </si>
  <si>
    <t>Dôchodkové zabezpečenie</t>
  </si>
  <si>
    <t>65300</t>
  </si>
  <si>
    <t>Elektrická inštalácia</t>
  </si>
  <si>
    <t>43210</t>
  </si>
  <si>
    <t>Prevádzka štrkovísk a pieskovísk; ťažba ílu a kaolínu</t>
  </si>
  <si>
    <t>Finančné a poisťovacie činnosti</t>
  </si>
  <si>
    <t>Ťažba chemických a hnojivových minerálov</t>
  </si>
  <si>
    <t>Finančný lízing</t>
  </si>
  <si>
    <t>64910</t>
  </si>
  <si>
    <t>Ťažba rašeliny</t>
  </si>
  <si>
    <t>Fitnescentrá</t>
  </si>
  <si>
    <t>93130</t>
  </si>
  <si>
    <t>Ťažba soli</t>
  </si>
  <si>
    <t>Fotografické činnosti</t>
  </si>
  <si>
    <t>74200</t>
  </si>
  <si>
    <t>Iná ťažba a dobývanie i. n.</t>
  </si>
  <si>
    <t>Generálne čistenie budov</t>
  </si>
  <si>
    <t>81210</t>
  </si>
  <si>
    <t>Pomocné činnosti pri ťažbe ropy a zemného pl</t>
  </si>
  <si>
    <t>Geodetické činnosti</t>
  </si>
  <si>
    <t>71123</t>
  </si>
  <si>
    <t>Pomocné činnosti pri iných ťažbách a dobývaní</t>
  </si>
  <si>
    <t>Geologický prieskum</t>
  </si>
  <si>
    <t>71122</t>
  </si>
  <si>
    <t>Priemyselná výroba</t>
  </si>
  <si>
    <t>Hotelové a podobné ubytovanie</t>
  </si>
  <si>
    <t>55100</t>
  </si>
  <si>
    <t>Spracovanie a konzervovanie mäsa</t>
  </si>
  <si>
    <t>01410</t>
  </si>
  <si>
    <t>Spracovanie a konzervovanie hydinového mäsa</t>
  </si>
  <si>
    <t>01493</t>
  </si>
  <si>
    <t>Spracovanie mäsových a hydinových mäsových výrobkov</t>
  </si>
  <si>
    <t>01491</t>
  </si>
  <si>
    <t>Spracovanie a konzervovanie rýb, kôrovcov a mäkkýšov</t>
  </si>
  <si>
    <t>01470</t>
  </si>
  <si>
    <t>Spracovanie a konzervovanie zemiakov</t>
  </si>
  <si>
    <t>01499</t>
  </si>
  <si>
    <t>Výroba ovocnej a zeleninovej šťavy</t>
  </si>
  <si>
    <t>01430</t>
  </si>
  <si>
    <t>Iné spracovanie a konzervovanie ovocia a zeleniny</t>
  </si>
  <si>
    <t>01492</t>
  </si>
  <si>
    <t>Výroba olejov a tukov</t>
  </si>
  <si>
    <t>01495</t>
  </si>
  <si>
    <t>Výroba margarínu a podobných jedlých tukov</t>
  </si>
  <si>
    <t>01420</t>
  </si>
  <si>
    <t>Prevádzka mliekarní a výroba syrov</t>
  </si>
  <si>
    <t>01460</t>
  </si>
  <si>
    <t>Výroba zmrzliny</t>
  </si>
  <si>
    <t>01450</t>
  </si>
  <si>
    <t>Výroba mlynských výrobkov</t>
  </si>
  <si>
    <t>01440</t>
  </si>
  <si>
    <t>Výroba škrobu a škrobových výrobkov</t>
  </si>
  <si>
    <t>01494</t>
  </si>
  <si>
    <t>Výroba chleba; výroba čerstvého pečiva a koláčov</t>
  </si>
  <si>
    <t>08990</t>
  </si>
  <si>
    <t>Výroba suchárov a keksov; výroba trvanlivého pečiva a koláčov</t>
  </si>
  <si>
    <t>Iná tlač</t>
  </si>
  <si>
    <t>18120</t>
  </si>
  <si>
    <t>Výroba rezancov, cestovín, kuskusu a podobných múčnych výrobkov</t>
  </si>
  <si>
    <t>10390</t>
  </si>
  <si>
    <t>Výroba cukru</t>
  </si>
  <si>
    <t>Informácie a komunikácia</t>
  </si>
  <si>
    <t>Výroba kakaa, čokolády a cukroviniek</t>
  </si>
  <si>
    <t>Inštalácia kanalizačných, výhrevných a klimatizačných zariadení</t>
  </si>
  <si>
    <t>43220</t>
  </si>
  <si>
    <t>Spracovanie čaju a kávy</t>
  </si>
  <si>
    <t>Inštalácia priemyselných strojov a prístrojov</t>
  </si>
  <si>
    <t>33200</t>
  </si>
  <si>
    <t>Výroba korenín a chuťových prísad</t>
  </si>
  <si>
    <t>Inžinierske činnosti a poradenstvo</t>
  </si>
  <si>
    <t>71121</t>
  </si>
  <si>
    <t>Výroba pripravených pokrmov a jedla</t>
  </si>
  <si>
    <t>Jedálne</t>
  </si>
  <si>
    <t>56101</t>
  </si>
  <si>
    <t>Výroba a príprava homogenizovaných a diétnych potravín</t>
  </si>
  <si>
    <t>Kadernícke a kozmetické služby</t>
  </si>
  <si>
    <t>96020</t>
  </si>
  <si>
    <t>Výroba ostatných potravinárskych výrobkov i. n.</t>
  </si>
  <si>
    <t>Kombinované administratívno-kancelárske činnosti</t>
  </si>
  <si>
    <t>82110</t>
  </si>
  <si>
    <t>Výroba a príprava krmív pre hospodárske zvieratá</t>
  </si>
  <si>
    <t>Kombinované pomocné činnosti</t>
  </si>
  <si>
    <t>81100</t>
  </si>
  <si>
    <t>Výroba a príprava krmív pre domáce zvieratá</t>
  </si>
  <si>
    <t>Konečná úprava textilu</t>
  </si>
  <si>
    <t>13300</t>
  </si>
  <si>
    <t>Kopírovanie, príprava dokumentov a ostatné špecializované pomocné administratívne činnosti</t>
  </si>
  <si>
    <t>82190</t>
  </si>
  <si>
    <t>Výroba hroznového vína</t>
  </si>
  <si>
    <t>Kovanie, lisovanie, razenie a valcovanie kovov; prášková metalurgia</t>
  </si>
  <si>
    <t>25500</t>
  </si>
  <si>
    <t>Výroba jablčného vína a iného ovocného vína</t>
  </si>
  <si>
    <t>Kozmická doprava</t>
  </si>
  <si>
    <t>51220</t>
  </si>
  <si>
    <t>Výroba iných nedestilovaných kvasených nápojov</t>
  </si>
  <si>
    <t>Kúpa a predaj vlastných nehnuteľností</t>
  </si>
  <si>
    <t>68100</t>
  </si>
  <si>
    <t>Výroba piva</t>
  </si>
  <si>
    <t>Lekárne</t>
  </si>
  <si>
    <t>47730</t>
  </si>
  <si>
    <t>Výroba sladu</t>
  </si>
  <si>
    <t>02100</t>
  </si>
  <si>
    <t>Výroba nealkoholických nápojov; produkcia minerálnych vôd a iných fľaškových vôd</t>
  </si>
  <si>
    <t>Lízing duševného vlastníctva a podobných produktov okrem prác chránených autorskými právami</t>
  </si>
  <si>
    <t>77400</t>
  </si>
  <si>
    <t>Výroba tabakových výrobkov</t>
  </si>
  <si>
    <t>01700</t>
  </si>
  <si>
    <t>Príprava a spriadanie textilných vlákien</t>
  </si>
  <si>
    <t>Maloobchod s audio- a videonahrávkami v špecializovaných predajniach</t>
  </si>
  <si>
    <t>47630</t>
  </si>
  <si>
    <t>Tkanie textilu</t>
  </si>
  <si>
    <t>Maloobchod s audio- a videoprístrojmi v špecializovaných predajniach</t>
  </si>
  <si>
    <t>47430</t>
  </si>
  <si>
    <t>Maloobchod s dielmi a príslušenstvom motorových vozidiel</t>
  </si>
  <si>
    <t>45320</t>
  </si>
  <si>
    <t>Výroba pleteného a háčkovaného textilu</t>
  </si>
  <si>
    <t>Maloobchod s elektrickými zariadeniami pre domácnosť v špecializovaných predajniach</t>
  </si>
  <si>
    <t>47540</t>
  </si>
  <si>
    <t>Výroba posteľnej bielizne a textilných výrobkov pre domácnosť</t>
  </si>
  <si>
    <t>Maloobchod s hodinami a šperkami v špecializovaných predajniach</t>
  </si>
  <si>
    <t>47770</t>
  </si>
  <si>
    <t>Výroba bytových doplnkov okrem kobercov</t>
  </si>
  <si>
    <t>Maloobchod s hračkami a hrami v špecializovaných predajniach</t>
  </si>
  <si>
    <t>47650</t>
  </si>
  <si>
    <t>Výroba ostatných textilných výrobkov okrem odevov</t>
  </si>
  <si>
    <t>Maloobchod s chlebom, pečivom, cukrárskymi výrobkami v špecializovaných predajniach</t>
  </si>
  <si>
    <t>47240</t>
  </si>
  <si>
    <t>Výroba kobercov a rohoží</t>
  </si>
  <si>
    <t>Maloobchod s knihami v špecializovaných predajniach</t>
  </si>
  <si>
    <t>47610</t>
  </si>
  <si>
    <t>Výroba povrazov, šnúr, motúzov a sieťovín</t>
  </si>
  <si>
    <t>Maloobchod s kobercami, rohožami, podlahovými alebo nástennými krytinami v špecializovaných predajniach</t>
  </si>
  <si>
    <t>47530</t>
  </si>
  <si>
    <t>Výroba netkaného textilu a výrobkov z neho okrem odevov</t>
  </si>
  <si>
    <t>Maloobchod s kozmetickými a toaletnými výrobkami v špecializovaných predajniach</t>
  </si>
  <si>
    <t>47750</t>
  </si>
  <si>
    <t>Výroba ostatného technického a pracovného textilu</t>
  </si>
  <si>
    <t>Maloobchod s kvetmi, rastlinami, semenami, hnojivami, domácimi zvieratami a krmivom pre zvieratá v špecializovaných predajniach</t>
  </si>
  <si>
    <t>47760</t>
  </si>
  <si>
    <t>Výroba ostatného textilu i. n.</t>
  </si>
  <si>
    <t>Maloobchod s mäsom a mäsovými výrobkami v špecializovaných predajniach</t>
  </si>
  <si>
    <t>47220</t>
  </si>
  <si>
    <t>Výroba kožených odevov</t>
  </si>
  <si>
    <t>Maloobchod s nábytkom, svietidlami a inými domácimi potrebami v špecializovaných predajniach</t>
  </si>
  <si>
    <t>47590</t>
  </si>
  <si>
    <t>Výroba pracovných odevov</t>
  </si>
  <si>
    <t>Maloobchod s nápojmi v špecializovaných predajniach</t>
  </si>
  <si>
    <t>47250</t>
  </si>
  <si>
    <t>Výroba ostatného vrchného ošatenia</t>
  </si>
  <si>
    <t>Maloobchod s novinami a kancelárskymi potrebami v špecializovaných predajniach</t>
  </si>
  <si>
    <t>47620</t>
  </si>
  <si>
    <t>Výroba spodnej bielizne</t>
  </si>
  <si>
    <t>Maloobchod s obuvou a koženými výrobkami v špecializovaných predajniach</t>
  </si>
  <si>
    <t>47720</t>
  </si>
  <si>
    <t>Výroba ostatných odevov a doplnkov</t>
  </si>
  <si>
    <t>Maloobchod s odevmi v špecializovaných predajniach</t>
  </si>
  <si>
    <t>47710</t>
  </si>
  <si>
    <t>Výroba kožušinových výrobkov</t>
  </si>
  <si>
    <t>Maloobchod s ovocím a zeleninou v špecializovaných predajniach</t>
  </si>
  <si>
    <t>47210</t>
  </si>
  <si>
    <t>Výroba pletených a háčkovaných pančúch</t>
  </si>
  <si>
    <t>Maloobchod s počítačmi, periférnymi jednotkami a softvérom v špecializovaných predajniach</t>
  </si>
  <si>
    <t>47410</t>
  </si>
  <si>
    <t>Výroba ostatných pletených a háčkovaných odevov</t>
  </si>
  <si>
    <t>Maloobchod s pohonnými látkami v špecializovaných predajniach</t>
  </si>
  <si>
    <t>47300</t>
  </si>
  <si>
    <t>Maloobchod s použitým tovarom v predajniach</t>
  </si>
  <si>
    <t>47790</t>
  </si>
  <si>
    <t>Výroba kufrov, kabeliek a podobných výrobkov, sediel a popruhov</t>
  </si>
  <si>
    <t>Maloobchod s rybami, kôrovcami a mäkkýšmi v špecializovaných predajniach</t>
  </si>
  <si>
    <t>47230</t>
  </si>
  <si>
    <t>Výroba obuvi</t>
  </si>
  <si>
    <t>Maloobchod s tabakovými výrobkami v špecializovaných predajniach</t>
  </si>
  <si>
    <t>47260</t>
  </si>
  <si>
    <t>Pilovanie a hobľovanie dreva</t>
  </si>
  <si>
    <t>Maloobchod s telekomunikačnými prístrojmi v špecializovaných predajniach</t>
  </si>
  <si>
    <t>47420</t>
  </si>
  <si>
    <t>Výroba dosiek a drevených panelov</t>
  </si>
  <si>
    <t>Maloobchod s textilom v špecializovaných predajniach</t>
  </si>
  <si>
    <t>47510</t>
  </si>
  <si>
    <t>Výroba podlahových parkiet</t>
  </si>
  <si>
    <t>Maloobchod so športovými potrebami v špecializovaných predajniach</t>
  </si>
  <si>
    <t>47640</t>
  </si>
  <si>
    <t>Výroba stavebnostolárska a tesárska</t>
  </si>
  <si>
    <t>Maloobchod so zdravotníckymi a ortopedickými pomôckami v špecializovaných predajniach</t>
  </si>
  <si>
    <t>47740</t>
  </si>
  <si>
    <t>Výroba prvkov na montované stavby</t>
  </si>
  <si>
    <t>Maloobchod so železiarskym tovarom, farbami a sklom v špecializovaných predajniach</t>
  </si>
  <si>
    <t>47520</t>
  </si>
  <si>
    <t>Výroba ostatná stavebnostolárska a tesárska i. n.</t>
  </si>
  <si>
    <t>Maloobchod v nešpecializovaných predajniach najmä s potravinami, nápojmi a tabakom</t>
  </si>
  <si>
    <t>47110</t>
  </si>
  <si>
    <t>Výroba drevených kontajnerov</t>
  </si>
  <si>
    <t>Maloobchod v stánkoch a na trhoch s ostatným tovarom</t>
  </si>
  <si>
    <t>47890</t>
  </si>
  <si>
    <t>Výroba ostatných výrobkov z dreva; výroba výrobkov z korku, slamy a prúteného materiálu</t>
  </si>
  <si>
    <t>Maloobchod v stánkoch a na trhoch s potravinami, nápojmi a tabakom</t>
  </si>
  <si>
    <t>47810</t>
  </si>
  <si>
    <t>Výroba celulózy</t>
  </si>
  <si>
    <t>Maloobchod v stánkoch a na trhoch s textilom, odevmi a obuvou</t>
  </si>
  <si>
    <t>47820</t>
  </si>
  <si>
    <t>Výroba papiera a lepenky</t>
  </si>
  <si>
    <t>Maľovanie a zasklievanie</t>
  </si>
  <si>
    <t>43340</t>
  </si>
  <si>
    <t>Výroba vlnitého papiera a lepenky a škatúľ z papiera a lepenky</t>
  </si>
  <si>
    <t>Manipulácia s nákladom</t>
  </si>
  <si>
    <t>52240</t>
  </si>
  <si>
    <t>Výroba výrobkov pre domácnosť, hygienické a toaletné výrobky</t>
  </si>
  <si>
    <t>Mestská alebo prímestská osobná pozemná doprava</t>
  </si>
  <si>
    <t>49310</t>
  </si>
  <si>
    <t>Výroba papiernických potrieb</t>
  </si>
  <si>
    <t>03210</t>
  </si>
  <si>
    <t>Výroba tapiet</t>
  </si>
  <si>
    <t>03110</t>
  </si>
  <si>
    <t>Výroba ostatných výrobkov z papiera a lepenky</t>
  </si>
  <si>
    <t>Nakladateľstvo v oblasti počítačových hier</t>
  </si>
  <si>
    <t>58210</t>
  </si>
  <si>
    <t>Tlač novín</t>
  </si>
  <si>
    <t>Nákladná cestná doprava</t>
  </si>
  <si>
    <t>49410</t>
  </si>
  <si>
    <t>Nákladná letecká doprava</t>
  </si>
  <si>
    <t>51210</t>
  </si>
  <si>
    <t>Služby pre tlač a médiá</t>
  </si>
  <si>
    <t>Nákladná železničná doprava</t>
  </si>
  <si>
    <t>49200</t>
  </si>
  <si>
    <t>Viazanie kníh a služby súvisiace s viazaním kníh</t>
  </si>
  <si>
    <t>Námorná a pobrežná nákladná vodná doprava</t>
  </si>
  <si>
    <t>50200</t>
  </si>
  <si>
    <t>Reprodukcia záznamových médií</t>
  </si>
  <si>
    <t>Námorná a pobrežná osobná vodná doprava</t>
  </si>
  <si>
    <t>50100</t>
  </si>
  <si>
    <t>Výroba produktov koksárenských pecí</t>
  </si>
  <si>
    <t>Nešpecializovaný veľkoobchod</t>
  </si>
  <si>
    <t>46900</t>
  </si>
  <si>
    <t>Výroba rafinovaných ropných produktov</t>
  </si>
  <si>
    <t>Nešpecializovaný veľkoobchod s potravinami, nápojmi a tabakom</t>
  </si>
  <si>
    <t>46390</t>
  </si>
  <si>
    <t>Výroba priemyselných plynov</t>
  </si>
  <si>
    <t>Neživotné poistenie</t>
  </si>
  <si>
    <t>65120</t>
  </si>
  <si>
    <t>Výroba farbív a pigmentov</t>
  </si>
  <si>
    <t>Obkladanie stien a kladenie dlážkových krytín</t>
  </si>
  <si>
    <t>43330</t>
  </si>
  <si>
    <t>Výroba ostatných základných anorganických chemikálií</t>
  </si>
  <si>
    <t>Obrábanie</t>
  </si>
  <si>
    <t>25620</t>
  </si>
  <si>
    <t>Výroba ostatných základných organických chemikálií</t>
  </si>
  <si>
    <t>Obrana</t>
  </si>
  <si>
    <t>84220</t>
  </si>
  <si>
    <t>Výroba priemyselných hnojív a dusíkatých zlúčenín</t>
  </si>
  <si>
    <t>Odborné učilištia</t>
  </si>
  <si>
    <t>85322</t>
  </si>
  <si>
    <t>Výroba plastov v primárnej forme</t>
  </si>
  <si>
    <t>Odborné, vedecké a technické činnosti</t>
  </si>
  <si>
    <t>Výroba syntetického kaučuku v primárnej forme</t>
  </si>
  <si>
    <t>Odlievanie ľahkých kovov</t>
  </si>
  <si>
    <t>24530</t>
  </si>
  <si>
    <t>Výroba pesticídov a iných agrochemických produktov</t>
  </si>
  <si>
    <t>Odlievanie ocele</t>
  </si>
  <si>
    <t>24520</t>
  </si>
  <si>
    <t>Výroba farieb, lakov a podobných náterov, tlačiarenských farieb a tmelov</t>
  </si>
  <si>
    <t>Odlievanie ostatných neželezných kovov</t>
  </si>
  <si>
    <t>24540</t>
  </si>
  <si>
    <t>Výroba mydla a pracích prostriedkov, čistiacich a leštiacich prípravkov</t>
  </si>
  <si>
    <t>Odlievanie železa</t>
  </si>
  <si>
    <t>24510</t>
  </si>
  <si>
    <t>Výroba parfumérskych a toaletných prípravkov</t>
  </si>
  <si>
    <t>Omietkarské práce</t>
  </si>
  <si>
    <t>43310</t>
  </si>
  <si>
    <t>Výroba výbušnín</t>
  </si>
  <si>
    <t>Opracovanie a povrchová úprava kovov</t>
  </si>
  <si>
    <t>25610</t>
  </si>
  <si>
    <t>Výroba lepidiel</t>
  </si>
  <si>
    <t>Oprava a údržba lietadiel a kozmických lodí</t>
  </si>
  <si>
    <t>33160</t>
  </si>
  <si>
    <t>Výroba éterických olejov</t>
  </si>
  <si>
    <t>Oprava a údržba lodí a člnov</t>
  </si>
  <si>
    <t>33150</t>
  </si>
  <si>
    <t>Výroba ostatných chemických výrobkov i. n.</t>
  </si>
  <si>
    <t>Oprava a údržba motorových vozidiel</t>
  </si>
  <si>
    <t>45200</t>
  </si>
  <si>
    <t>Výroba umelých vlákien</t>
  </si>
  <si>
    <t>Oprava a údržba ostatných dopravných prostriedkov</t>
  </si>
  <si>
    <t>33170</t>
  </si>
  <si>
    <t>Výroba základných farmaceutických vý</t>
  </si>
  <si>
    <t>Oprava domácich zariadení a zariadení pre dom a záhradu</t>
  </si>
  <si>
    <t>95220</t>
  </si>
  <si>
    <t>Výroba farmaceutických prípravkov</t>
  </si>
  <si>
    <t>Oprava elektrických prístrojov</t>
  </si>
  <si>
    <t>33140</t>
  </si>
  <si>
    <t>Výroba gumených pneumatík a duší; protektorovanie a oprava pneumatík</t>
  </si>
  <si>
    <t>Oprava elektronických a optických prístrojov</t>
  </si>
  <si>
    <t>33130</t>
  </si>
  <si>
    <t>Výroba ostatných výrobkov z gumy</t>
  </si>
  <si>
    <t>Oprava hodín, hodiniek a šperkov</t>
  </si>
  <si>
    <t>95250</t>
  </si>
  <si>
    <t>Výroba plastových dosiek, fólií, hadíc a profilov</t>
  </si>
  <si>
    <t>Oprava iných osobných potrieb a potrieb pre domácnosti</t>
  </si>
  <si>
    <t>95290</t>
  </si>
  <si>
    <t>Výroba plastových obalov</t>
  </si>
  <si>
    <t>Oprava komunikačných zariadení</t>
  </si>
  <si>
    <t>95120</t>
  </si>
  <si>
    <t>Výroba výrobkov z plastu pre stavebníctvo</t>
  </si>
  <si>
    <t>Oprava kovových konštrukcií</t>
  </si>
  <si>
    <t>33110</t>
  </si>
  <si>
    <t>Výroba ostatných plastových výrobkov</t>
  </si>
  <si>
    <t>Oprava nábytku a domácich zariadení</t>
  </si>
  <si>
    <t>95240</t>
  </si>
  <si>
    <t>Výroba plochého skla</t>
  </si>
  <si>
    <t>Oprava obuvi a koženého tovaru</t>
  </si>
  <si>
    <t>95230</t>
  </si>
  <si>
    <t>Tvarovanie a spracovanie plochého skla</t>
  </si>
  <si>
    <t>Oprava ostatných prístrojov</t>
  </si>
  <si>
    <t>33190</t>
  </si>
  <si>
    <t>Výroba dutého skla</t>
  </si>
  <si>
    <t>Oprava počítačov a periférnych zariadení</t>
  </si>
  <si>
    <t>95110</t>
  </si>
  <si>
    <t>Výroba sklenených vlákien</t>
  </si>
  <si>
    <t>Oprava spotrebnej elektroniky</t>
  </si>
  <si>
    <t>95210</t>
  </si>
  <si>
    <t>Výroba a spracovanie ostatného skla vrátane technického skla</t>
  </si>
  <si>
    <t>Oprava strojov</t>
  </si>
  <si>
    <t>33120</t>
  </si>
  <si>
    <t>Výroba žiaruvzdorných výrobkov</t>
  </si>
  <si>
    <t>Organizovanie kongresov a podnikateľských výstav</t>
  </si>
  <si>
    <t>82300</t>
  </si>
  <si>
    <t>Výroba keramických obkladačiek a dlaždíc</t>
  </si>
  <si>
    <t>Osobná letecká doprava</t>
  </si>
  <si>
    <t>51100</t>
  </si>
  <si>
    <t>Výroba tehál, obkladačiek a stavebných výrobkov z pálenej hliny</t>
  </si>
  <si>
    <t>Osobná železničná doprava, medzimestská</t>
  </si>
  <si>
    <t>49100</t>
  </si>
  <si>
    <t>Výroba keramického riadu a porcelánových predmetov pre domácnosť</t>
  </si>
  <si>
    <t>Ostatná osobná pozemná doprava i. n.</t>
  </si>
  <si>
    <t>49390</t>
  </si>
  <si>
    <t>Výroba domácich a dekoratívnych keramických predmetov i. n.</t>
  </si>
  <si>
    <t>Ostatná potrubná doprava</t>
  </si>
  <si>
    <t>49509</t>
  </si>
  <si>
    <t>Výroba keramického sanitárneho vybavenia</t>
  </si>
  <si>
    <t>Ostatná sociálna starostlivosť bez ubytovania i. n.</t>
  </si>
  <si>
    <t>88990</t>
  </si>
  <si>
    <t>Výroba keramických izolátorov a izolačných doplnkov</t>
  </si>
  <si>
    <t>Ostatná starostlivosť v pobytových zariadeniach</t>
  </si>
  <si>
    <t>87900</t>
  </si>
  <si>
    <t>Výroba ostatných technických keramických výrobkov</t>
  </si>
  <si>
    <t>Ostatná stavebná inštalácia</t>
  </si>
  <si>
    <t>43290</t>
  </si>
  <si>
    <t>Výroba ostatných keramických výrobkov</t>
  </si>
  <si>
    <t>Ostatná výroba i. n.</t>
  </si>
  <si>
    <t>32990</t>
  </si>
  <si>
    <t>Výroba cementu</t>
  </si>
  <si>
    <t>Ostatná zdravotná starostlivosť i.n.</t>
  </si>
  <si>
    <t>86909</t>
  </si>
  <si>
    <t>Výroba vápna a sadry</t>
  </si>
  <si>
    <t>Ostatné činnosti</t>
  </si>
  <si>
    <t>Výroba betónových výrobkov na stavebné účely</t>
  </si>
  <si>
    <t>Ostatné čistiace činnosti</t>
  </si>
  <si>
    <t>81290</t>
  </si>
  <si>
    <t>Výroba sadrových výrobkov na stavebné účely</t>
  </si>
  <si>
    <t>Ostatné finančné služby okrem poistenia a dôchodkového zabezpečenia i. n.</t>
  </si>
  <si>
    <t>64990</t>
  </si>
  <si>
    <t>Výroba transportného betónu</t>
  </si>
  <si>
    <t>Ostatné informačné služby i. n.</t>
  </si>
  <si>
    <t>63990</t>
  </si>
  <si>
    <t>Výroba malty</t>
  </si>
  <si>
    <t>Ostatné inžinierske činnosti a súvisiace technické poradenstvo</t>
  </si>
  <si>
    <t>71129</t>
  </si>
  <si>
    <t>Výroba cementových vlákien</t>
  </si>
  <si>
    <t>Ostatné jedálenské služby</t>
  </si>
  <si>
    <t>56290</t>
  </si>
  <si>
    <t>Výroba ostatných výrobkov z betónu, sadry a cementu</t>
  </si>
  <si>
    <t>Ostatné nakladateľstvo v oblasti softvéru</t>
  </si>
  <si>
    <t>58290</t>
  </si>
  <si>
    <t>Rezanie, tvarovanie a konečná úprava kameňa</t>
  </si>
  <si>
    <t>Ostatné odborné, vedecké a technické činnosti i. n.</t>
  </si>
  <si>
    <t>74900</t>
  </si>
  <si>
    <t>Výroba brúsnych výrobkov</t>
  </si>
  <si>
    <t>Ostatné osobné služby i. n.</t>
  </si>
  <si>
    <t>96090</t>
  </si>
  <si>
    <t>Výroba ostatných nekovových minerálnych výrobkov i. n.</t>
  </si>
  <si>
    <t>Ostatné peňažné sprostredkovanie</t>
  </si>
  <si>
    <t>64190</t>
  </si>
  <si>
    <t>Výroba surového železa, ocele a ferozliatin</t>
  </si>
  <si>
    <t>Ostatné pomocné činnosti finančných služieb okrem poistenia a dôchodkového zabezpečenia</t>
  </si>
  <si>
    <t>66190</t>
  </si>
  <si>
    <t>Výroba rúr, rúrok, dutých profilov a súvisiaceho príslušenstva z ocele</t>
  </si>
  <si>
    <t>Ostatné pomocné činnosti v doprave</t>
  </si>
  <si>
    <t>52290</t>
  </si>
  <si>
    <t>Ťahanie tyčí za studena</t>
  </si>
  <si>
    <t>Ostatné pomocné činnosti v poisťovníctve a dôchodkovom zabezpečení</t>
  </si>
  <si>
    <t>66290</t>
  </si>
  <si>
    <t>Valcovanie pásov za studena</t>
  </si>
  <si>
    <t>Ostatné pomocné obchodné činnosti i. n.</t>
  </si>
  <si>
    <t>82990</t>
  </si>
  <si>
    <t>Tvarovanie alebo skladanie za studena</t>
  </si>
  <si>
    <t>Ostatné poskytovanie ľudských zdrojov</t>
  </si>
  <si>
    <t>78300</t>
  </si>
  <si>
    <t>Ťahanie drôtov za studena</t>
  </si>
  <si>
    <t>Ostatné poskytovanie úverov</t>
  </si>
  <si>
    <t>64920</t>
  </si>
  <si>
    <t>Výroba drahých kovov</t>
  </si>
  <si>
    <t>Ostatné poštové služby a služby kuriérov</t>
  </si>
  <si>
    <t>53200</t>
  </si>
  <si>
    <t>Výroba hliníka</t>
  </si>
  <si>
    <t>Ostatné priemyselné čistenie budov</t>
  </si>
  <si>
    <t>81220</t>
  </si>
  <si>
    <t>Výroba olova, zinku a cínu</t>
  </si>
  <si>
    <t>Ostatné rezervačné služby a súvisiace činnosti</t>
  </si>
  <si>
    <t>79900</t>
  </si>
  <si>
    <t>Výroba medi</t>
  </si>
  <si>
    <t>02409</t>
  </si>
  <si>
    <t>Výroba ostatných neželezných kovov</t>
  </si>
  <si>
    <t>Ostatné služby týkajúce sa informačných technológií a počítačov</t>
  </si>
  <si>
    <t>62090</t>
  </si>
  <si>
    <t>Výroba jadrového paliva</t>
  </si>
  <si>
    <t>Ostatné stavebné kompletizačné a dokončovacie práce</t>
  </si>
  <si>
    <t>43390</t>
  </si>
  <si>
    <t>Ostatné stredné technické a odborné školstvo</t>
  </si>
  <si>
    <t>85329</t>
  </si>
  <si>
    <t>Ostatné špecializované stavebné práce i. n.</t>
  </si>
  <si>
    <t>43990</t>
  </si>
  <si>
    <t>Ostatné športové činnosti</t>
  </si>
  <si>
    <t>93190</t>
  </si>
  <si>
    <t>Ostatné telekomunikačné činnosti</t>
  </si>
  <si>
    <t>61900</t>
  </si>
  <si>
    <t>Výroba kovových konštrukcií a ich častí</t>
  </si>
  <si>
    <t>Ostatné účelové stravovanie</t>
  </si>
  <si>
    <t>56109</t>
  </si>
  <si>
    <t>Výroba kovových dverí a okien</t>
  </si>
  <si>
    <t>Ostatné vydavateľské činnosti</t>
  </si>
  <si>
    <t>58190</t>
  </si>
  <si>
    <t>Výroba radiátorov ústredného kúrenia a bojlerov</t>
  </si>
  <si>
    <t>Ostatné vzdelávanie i. n.</t>
  </si>
  <si>
    <t>85590</t>
  </si>
  <si>
    <t>Výroba ostatných nádrží, zásobníkov a kontajnerov z kovu</t>
  </si>
  <si>
    <t>Ostatné zábavné činnosti a voľnočasové aktivity</t>
  </si>
  <si>
    <t>93290</t>
  </si>
  <si>
    <t>Výroba parných kotlov okrem kotlov ústredného kúrenia</t>
  </si>
  <si>
    <t>Ostatný maloobchod mimo predajní, stánkov a trhov</t>
  </si>
  <si>
    <t>47990</t>
  </si>
  <si>
    <t>Výroba zbraní a munície</t>
  </si>
  <si>
    <t>Ostatný maloobchod s novým tovarom v špecializovaných predajniach</t>
  </si>
  <si>
    <t>47781</t>
  </si>
  <si>
    <t>Ostatný maloobchod s novým tovarom v špecializovaných predajniach i. n.</t>
  </si>
  <si>
    <t>47789</t>
  </si>
  <si>
    <t>Ostatný maloobchod s potravinami v špecializovaných predajniach</t>
  </si>
  <si>
    <t>47290</t>
  </si>
  <si>
    <t>Ostatný maloobchod v nešpecializovaných predajniach</t>
  </si>
  <si>
    <t>47190</t>
  </si>
  <si>
    <t>Výroba nožiarskych výrobkov</t>
  </si>
  <si>
    <t>Ostatný výskum a experimentálny vývoj v oblasti prírodných a technických vied</t>
  </si>
  <si>
    <t>72190</t>
  </si>
  <si>
    <t>Výroba zámkov a pántov</t>
  </si>
  <si>
    <t>Ošetrovateľská služba v pobytových zariadeniach</t>
  </si>
  <si>
    <t>87100</t>
  </si>
  <si>
    <t>Výroba náradia</t>
  </si>
  <si>
    <t>Ozdravovacie činnosti a ostatné činnosti nakladania s odpadom</t>
  </si>
  <si>
    <t>39000</t>
  </si>
  <si>
    <t>Výroba oceľových zásobníkov a podobných kontajnerov</t>
  </si>
  <si>
    <t>Pátracie služby</t>
  </si>
  <si>
    <t>80300</t>
  </si>
  <si>
    <t>Výroba obalov z ľahkých kovov</t>
  </si>
  <si>
    <t>01230</t>
  </si>
  <si>
    <t>Výroba drôtených výrobkov, reťazí a pružín</t>
  </si>
  <si>
    <t>01140</t>
  </si>
  <si>
    <t>Výroba upínadiel, strojných skrutiek</t>
  </si>
  <si>
    <t>01210</t>
  </si>
  <si>
    <t>Výroba ostatných kovových výrobkov i. n.</t>
  </si>
  <si>
    <t>01240</t>
  </si>
  <si>
    <t>Výroba elektronických komponentov</t>
  </si>
  <si>
    <t>01280</t>
  </si>
  <si>
    <t>Výroba montovaných elektronických dosiek</t>
  </si>
  <si>
    <t>01270</t>
  </si>
  <si>
    <t>Výroba počítačov a periférnych zariadení</t>
  </si>
  <si>
    <t>Výroba telefónnych zariadení a mobilných komunikačných zariadení</t>
  </si>
  <si>
    <t>01260</t>
  </si>
  <si>
    <t>Výroba vysielacích zariadení a vysielačov</t>
  </si>
  <si>
    <t>01250</t>
  </si>
  <si>
    <t>Výroba ostatných komunikačných zariadení</t>
  </si>
  <si>
    <t>01190</t>
  </si>
  <si>
    <t>Výroba spotrebnej elektroniky</t>
  </si>
  <si>
    <t>01290</t>
  </si>
  <si>
    <t>Výroba nástrojov a zariadení na meranie, testovanie a navigovanie</t>
  </si>
  <si>
    <t>01160</t>
  </si>
  <si>
    <t>Výroba hodín a hodiniek</t>
  </si>
  <si>
    <t>01120</t>
  </si>
  <si>
    <t>Výroba prístrojov na ožarovanie, elektromedicínskych a elektroterapeutických prístrojov</t>
  </si>
  <si>
    <t>01150</t>
  </si>
  <si>
    <t>Výroba optických nástrojov a fotografických prístrojov</t>
  </si>
  <si>
    <t>01220</t>
  </si>
  <si>
    <t>Výroba magnetických a optických médií</t>
  </si>
  <si>
    <t>01130</t>
  </si>
  <si>
    <t>Výroba elektrických motorov, generátorov a transformátorov</t>
  </si>
  <si>
    <t>16100</t>
  </si>
  <si>
    <t>Výroba elektrických distribučných a kontrolných zariadení</t>
  </si>
  <si>
    <t>Počítačové programovanie</t>
  </si>
  <si>
    <t>62010</t>
  </si>
  <si>
    <t>Výroba batérií a akumulátorov</t>
  </si>
  <si>
    <t>Podpora a usmerňovanie ekonomiky</t>
  </si>
  <si>
    <t>84130</t>
  </si>
  <si>
    <t>Výroba optických káblov</t>
  </si>
  <si>
    <t>Podporné činnosti súvisiace s výrobou filmov, videozáznamov a televíznych programov</t>
  </si>
  <si>
    <t>59120</t>
  </si>
  <si>
    <t>Výroba ostatných elektronických a elektrických drôtov a káblov</t>
  </si>
  <si>
    <t>Podporné činnosti súvisiace so scénickým umením</t>
  </si>
  <si>
    <t>90020</t>
  </si>
  <si>
    <t>Výroba elektroinštalačných zariadení</t>
  </si>
  <si>
    <t>Pohrebné a súvisiace služby</t>
  </si>
  <si>
    <t>96030</t>
  </si>
  <si>
    <t>Výroba elektrických svietidiel</t>
  </si>
  <si>
    <t>Pokrývačské práce</t>
  </si>
  <si>
    <t>43910</t>
  </si>
  <si>
    <t>Výroba elektrických zariadení pre domácnosti</t>
  </si>
  <si>
    <t>Výroba neelektrických zariadení pre domácnosti</t>
  </si>
  <si>
    <t>Pomaturitné neterciárne vzdelávanie</t>
  </si>
  <si>
    <t>85410</t>
  </si>
  <si>
    <t>Výroba ostatných elektrických zariadení</t>
  </si>
  <si>
    <t>09900</t>
  </si>
  <si>
    <t>Výroba motorov a turbín okrem motorov pre lietadlá, autá a bicykle</t>
  </si>
  <si>
    <t>09100</t>
  </si>
  <si>
    <t>Výroba zariadení na kvapalný pohon</t>
  </si>
  <si>
    <t>Pomocné vzdelávacie činnosti</t>
  </si>
  <si>
    <t>85600</t>
  </si>
  <si>
    <t>Výroba iných čerpadiel a kompresorov</t>
  </si>
  <si>
    <t>Poradenské služby v oblasti podnikania a riadenia</t>
  </si>
  <si>
    <t>70220</t>
  </si>
  <si>
    <t>Výroba iných kohútikov a ventilov</t>
  </si>
  <si>
    <t>Poradenstvo týkajúce sa počítačov</t>
  </si>
  <si>
    <t>62020</t>
  </si>
  <si>
    <t>Výroba ložísk, ozubených kolies, prevodových a ovládacích prvkov</t>
  </si>
  <si>
    <t>Potrubná doprava plynu</t>
  </si>
  <si>
    <t>49501</t>
  </si>
  <si>
    <t>Výroba rúr, pecí a horákov k peciam</t>
  </si>
  <si>
    <t>Potrubná doprava ropy</t>
  </si>
  <si>
    <t>49502</t>
  </si>
  <si>
    <t>Výroba dvíhacích a manipulačných zariadení</t>
  </si>
  <si>
    <t>Povinné sociálne zabezpečenie</t>
  </si>
  <si>
    <t>84300</t>
  </si>
  <si>
    <t>Výroba kancelárskych strojov a zariadení (okrem počítačov a periférnych zariadení)</t>
  </si>
  <si>
    <t>Pranie a chemické čistenie textilných a kožušinových výrobkov</t>
  </si>
  <si>
    <t>96010</t>
  </si>
  <si>
    <t>Výroba ručného náradia na mechanický pohon</t>
  </si>
  <si>
    <t>Právne činnosti</t>
  </si>
  <si>
    <t>69100</t>
  </si>
  <si>
    <t>Výroba chladiacich a ventilačných zariadení iných ako pre domácnosti</t>
  </si>
  <si>
    <t>Predaj automobilov a ľahkých motorových vozidiel</t>
  </si>
  <si>
    <t>45110</t>
  </si>
  <si>
    <t>Výroba ostatných strojov na všeobecné účely i. n.</t>
  </si>
  <si>
    <t>Predaj elektriny</t>
  </si>
  <si>
    <t>35140</t>
  </si>
  <si>
    <t>Výroba strojov pre poľnohospodárstvo a lesníctvo</t>
  </si>
  <si>
    <t>Predaj ostatných motorových vozidiel</t>
  </si>
  <si>
    <t>45190</t>
  </si>
  <si>
    <t>Výroba strojov na obrábanie kovov</t>
  </si>
  <si>
    <t>Predaj plynu prepravovaného potrubím</t>
  </si>
  <si>
    <t>35230</t>
  </si>
  <si>
    <t>Výroba ostatných strojov na obrábanie</t>
  </si>
  <si>
    <t>Predaj vysielacieho času</t>
  </si>
  <si>
    <t>73120</t>
  </si>
  <si>
    <t>Výroba strojov pre metalurgiu</t>
  </si>
  <si>
    <t>Predaj, údržba a oprava motocyklov a ich dielov a príslušenstva</t>
  </si>
  <si>
    <t>45400</t>
  </si>
  <si>
    <t>Výroba strojov pre baníctvo, ťažbu a stavebníctvo</t>
  </si>
  <si>
    <t>Predškolská výchova</t>
  </si>
  <si>
    <t>85100</t>
  </si>
  <si>
    <t>Výroba strojov na spracovanie potravín, nápojov a tabaku</t>
  </si>
  <si>
    <t>Prekladateľské a tlmočnícke činnosti</t>
  </si>
  <si>
    <t>74300</t>
  </si>
  <si>
    <t>Výroba strojov pre textilný, odevný a kožiarsky priemysel</t>
  </si>
  <si>
    <t>Premietanie filmov</t>
  </si>
  <si>
    <t>59140</t>
  </si>
  <si>
    <t>Výroba strojov na výrobu papiera a lepenky</t>
  </si>
  <si>
    <t>Prenájom a lízing automobilov a ľahkých motorových vozidiel</t>
  </si>
  <si>
    <t>77110</t>
  </si>
  <si>
    <t>Výroba strojov na výrobu plastov a gumy</t>
  </si>
  <si>
    <t>Prenájom a lízing kancelárskych strojov a zariadení (vrátane počítačov)</t>
  </si>
  <si>
    <t>77330</t>
  </si>
  <si>
    <t>Výroba ostatných strojov na špeciálne účely i. n.</t>
  </si>
  <si>
    <t>Prenájom a lízing leteckých dopravných prostriedkov</t>
  </si>
  <si>
    <t>77350</t>
  </si>
  <si>
    <t>Výroba motorových vozidiel</t>
  </si>
  <si>
    <t>Prenájom a lízing nákladných automobilov a ostatných ťažkých vozidiel</t>
  </si>
  <si>
    <t>77120</t>
  </si>
  <si>
    <t>Výroba karosérií pre motorové vozidlá; výroba návesov a prívesov</t>
  </si>
  <si>
    <t>Prenájom a lízing ostatných osobných potrieb a potrieb pre domácnosť</t>
  </si>
  <si>
    <t>77290</t>
  </si>
  <si>
    <t>Výroba elektrických a elektronických prístrojov pre motorové vozidlá</t>
  </si>
  <si>
    <t>Prenájom a lízing ostatných strojov, zariadení a iného hmotného majetku i. n.</t>
  </si>
  <si>
    <t>77390</t>
  </si>
  <si>
    <t>Výroba ostatných dielov a príslušenstva pre motorové vozidlá</t>
  </si>
  <si>
    <t>Prenájom a lízing poľnohospodárskych strojov a zariadení</t>
  </si>
  <si>
    <t>77310</t>
  </si>
  <si>
    <t>Stavba lodí a plávajúcich konštrukcií</t>
  </si>
  <si>
    <t>Prenájom a lízing rekreačných a športových potrieb</t>
  </si>
  <si>
    <t>77210</t>
  </si>
  <si>
    <t>Stavba rekreačných a športových člnov</t>
  </si>
  <si>
    <t>Prenájom a lízing stavbárskych strojov a zariadení</t>
  </si>
  <si>
    <t>77320</t>
  </si>
  <si>
    <t>Výroba železničných lokomotív a vozového parku</t>
  </si>
  <si>
    <t>Prenájom a lízing vodných dopravných prostriedkov</t>
  </si>
  <si>
    <t>77340</t>
  </si>
  <si>
    <t>Výroba lietadiel a kozmických lodí a podobných zariadení</t>
  </si>
  <si>
    <t>Prenájom a prevádzkovanie vlastných alebo prenajatých nehnuteľností</t>
  </si>
  <si>
    <t>68200</t>
  </si>
  <si>
    <t>Výroba vojenských bojových vozidiel</t>
  </si>
  <si>
    <t>Prenájom videopások a diskov</t>
  </si>
  <si>
    <t>77220</t>
  </si>
  <si>
    <t>Výroba motocyklov</t>
  </si>
  <si>
    <t>Prenos elektriny</t>
  </si>
  <si>
    <t>35120</t>
  </si>
  <si>
    <t>Výroba bicyklov a invalidných vozíkov</t>
  </si>
  <si>
    <t>Prevádzka historických pamiatok a budov a podobných turistických zaujímavostí</t>
  </si>
  <si>
    <t>91030</t>
  </si>
  <si>
    <t>Výroba ostatných dopravných prostriedkov i. n.</t>
  </si>
  <si>
    <t>Prevádzka kultúrnych zariadení</t>
  </si>
  <si>
    <t>90040</t>
  </si>
  <si>
    <t>Výroba kancelárskeho nábytku a nábytku do obchodov</t>
  </si>
  <si>
    <t>10510</t>
  </si>
  <si>
    <t>Výroba kuchynského nábytku</t>
  </si>
  <si>
    <t>Prevádzka športových zariadení</t>
  </si>
  <si>
    <t>93110</t>
  </si>
  <si>
    <t>Výroba matracov</t>
  </si>
  <si>
    <t>08120</t>
  </si>
  <si>
    <t>Výroba ostatného nábytku</t>
  </si>
  <si>
    <t>Razenie mincí</t>
  </si>
  <si>
    <t>Prieskum trhu a verejnej mienky</t>
  </si>
  <si>
    <t>73200</t>
  </si>
  <si>
    <t>Výroba šperkov a podobných predmetov</t>
  </si>
  <si>
    <t>Prieskumné vrty a vrtné práce</t>
  </si>
  <si>
    <t>43130</t>
  </si>
  <si>
    <t>Výroba bižutérie a podobných predmetov</t>
  </si>
  <si>
    <t>13100</t>
  </si>
  <si>
    <t>Výroba hudobných nástrojov</t>
  </si>
  <si>
    <t>Príprava a zverejňovanie zvukových nahrávok</t>
  </si>
  <si>
    <t>59200</t>
  </si>
  <si>
    <t>Výroba športových potrieb</t>
  </si>
  <si>
    <t>Protipožiarna ochrana</t>
  </si>
  <si>
    <t>84250</t>
  </si>
  <si>
    <t>Výroba hier a hračiek</t>
  </si>
  <si>
    <t>32110</t>
  </si>
  <si>
    <t>Výroba lekárskych a dentálnych nástrojov a potrieb</t>
  </si>
  <si>
    <t>Realitné kancelárie</t>
  </si>
  <si>
    <t>68310</t>
  </si>
  <si>
    <t>Výroba metiel a kief</t>
  </si>
  <si>
    <t>Recyklácia triedených materiálov</t>
  </si>
  <si>
    <t>38320</t>
  </si>
  <si>
    <t>Reklamné agentúry</t>
  </si>
  <si>
    <t>73110</t>
  </si>
  <si>
    <t>18200</t>
  </si>
  <si>
    <t>23700</t>
  </si>
  <si>
    <t>03220</t>
  </si>
  <si>
    <t>03120</t>
  </si>
  <si>
    <t>Rozhlasové vysielanie</t>
  </si>
  <si>
    <t>60100</t>
  </si>
  <si>
    <t>01300</t>
  </si>
  <si>
    <t>Rozvod elektriny</t>
  </si>
  <si>
    <t>35130</t>
  </si>
  <si>
    <t>Rozvod plynných palív potrubím</t>
  </si>
  <si>
    <t>35220</t>
  </si>
  <si>
    <t>Satelitné telekomunikačné činnosti</t>
  </si>
  <si>
    <t>61300</t>
  </si>
  <si>
    <t>Scénické umenie</t>
  </si>
  <si>
    <t>90010</t>
  </si>
  <si>
    <t>Výroba elektriny</t>
  </si>
  <si>
    <t>Skladovanie a uskladňovanie</t>
  </si>
  <si>
    <t>52100</t>
  </si>
  <si>
    <t>Služby pohostinstiev</t>
  </si>
  <si>
    <t>56300</t>
  </si>
  <si>
    <t>18130</t>
  </si>
  <si>
    <t>Služby spojené s prevádzkovaním bezpečnostných systémov</t>
  </si>
  <si>
    <t>80200</t>
  </si>
  <si>
    <t>Výroba plynu</t>
  </si>
  <si>
    <t>01620</t>
  </si>
  <si>
    <t>02401</t>
  </si>
  <si>
    <t>01610</t>
  </si>
  <si>
    <t>02402</t>
  </si>
  <si>
    <t>01630</t>
  </si>
  <si>
    <t>Zber, úprava a dodávka pitnej a úžitkovej vody</t>
  </si>
  <si>
    <t>Služby týkajúce sa telesnej pohody</t>
  </si>
  <si>
    <t>96040</t>
  </si>
  <si>
    <t>Zber, úprava a dodávka ostatnej vody</t>
  </si>
  <si>
    <t>Služby v oblasti styku a komunikácie s verejnosťou</t>
  </si>
  <si>
    <t>70210</t>
  </si>
  <si>
    <t>Služby webového portálu</t>
  </si>
  <si>
    <t>63120</t>
  </si>
  <si>
    <t>Zber iného ako nebezpečného odpadu</t>
  </si>
  <si>
    <t>Služby zdravotníckych laboratórií</t>
  </si>
  <si>
    <t>86901</t>
  </si>
  <si>
    <t>Zber nebezpečného odpadu</t>
  </si>
  <si>
    <t>Sociálna práca bez ubytovania pre staršie osoby a osoby so zdravotným postihnutím</t>
  </si>
  <si>
    <t>88100</t>
  </si>
  <si>
    <t>Spracúvanie a likvidácia iného ako nebezpečného odpadu</t>
  </si>
  <si>
    <t>10120</t>
  </si>
  <si>
    <t>Spracúvanie a likvidácia nebezpečného odpadu</t>
  </si>
  <si>
    <t>10110</t>
  </si>
  <si>
    <t>10200</t>
  </si>
  <si>
    <t>10310</t>
  </si>
  <si>
    <t>10830</t>
  </si>
  <si>
    <t>Stavebníctvo</t>
  </si>
  <si>
    <t>Spracovanie dát, poskytovanie serverového priestoru na internete a súvisiace služby</t>
  </si>
  <si>
    <t>63110</t>
  </si>
  <si>
    <t>Vypracovanie stavebných projektov</t>
  </si>
  <si>
    <t>10130</t>
  </si>
  <si>
    <t>Výstavba obytných budov</t>
  </si>
  <si>
    <t>01640</t>
  </si>
  <si>
    <t>Výstavba neobytných budov</t>
  </si>
  <si>
    <t>38210</t>
  </si>
  <si>
    <t>Výstavba obytných a neobytných budov i.n.</t>
  </si>
  <si>
    <t>38220</t>
  </si>
  <si>
    <t>Výstavba ciest a diaľnic</t>
  </si>
  <si>
    <t>Správa finančných trhov</t>
  </si>
  <si>
    <t>66110</t>
  </si>
  <si>
    <t>Výstavba železníc a podzemných železníc</t>
  </si>
  <si>
    <t>Správa nehnuteľností na základe poplatkov alebo zmlúv</t>
  </si>
  <si>
    <t>68320</t>
  </si>
  <si>
    <t>Výstavba mostov a tunelov</t>
  </si>
  <si>
    <t>Spravodlivosť a súdnictvo</t>
  </si>
  <si>
    <t>84230</t>
  </si>
  <si>
    <t>Výstavba rozvodov pre plyn a kvapaliny</t>
  </si>
  <si>
    <t>Sprostredkovanie obchodu s drevom a stavebným materiálom</t>
  </si>
  <si>
    <t>46130</t>
  </si>
  <si>
    <t>Výstavba elektrických a telekomunikačných sietí</t>
  </si>
  <si>
    <t>Sprostredkovanie obchodu s komoditami a cennými papiermi</t>
  </si>
  <si>
    <t>66120</t>
  </si>
  <si>
    <t>Výstavba vodných diel</t>
  </si>
  <si>
    <t>Sprostredkovanie obchodu s nábytkom, tovarom pre domácnosť a železiarskym tovarom</t>
  </si>
  <si>
    <t>46150</t>
  </si>
  <si>
    <t>Výstavba ostatných inžinierskych stavieb i. n.</t>
  </si>
  <si>
    <t>Sprostredkovanie obchodu s palivami, rudami, kovmi a priemyselnými chemikáliami</t>
  </si>
  <si>
    <t>46120</t>
  </si>
  <si>
    <t>Sprostredkovanie obchodu s poľnohospodárskymi surovinami, živými zvieratami, textilnými surovinami a polotovarmi</t>
  </si>
  <si>
    <t>46110</t>
  </si>
  <si>
    <t>Zemné práce</t>
  </si>
  <si>
    <t>Sprostredkovanie obchodu s potravinami, nápojmi a tabakom</t>
  </si>
  <si>
    <t>46170</t>
  </si>
  <si>
    <t>Sprostredkovanie obchodu s rozličným tovarom</t>
  </si>
  <si>
    <t>46190</t>
  </si>
  <si>
    <t>Sprostredkovanie obchodu s textilom, odevmi, obuvou a koženým tovarom</t>
  </si>
  <si>
    <t>46160</t>
  </si>
  <si>
    <t>Sprostredkovanie obchodu so strojmi, priemyselnými zariadeniami, loďami a lietadlami</t>
  </si>
  <si>
    <t>46140</t>
  </si>
  <si>
    <t>Sťahovacie služby</t>
  </si>
  <si>
    <t>49420</t>
  </si>
  <si>
    <t>Starostlivosť o osoby s mentálnym postihnutím, duševne choré a drogovo závislé osoby v pobytových zariadeniach</t>
  </si>
  <si>
    <t>87200</t>
  </si>
  <si>
    <t>Stolárske práce</t>
  </si>
  <si>
    <t>Starostlivosť o staršie osoby a osoby so zdravotným postihnutím v pobytových zariadeniach</t>
  </si>
  <si>
    <t>87300</t>
  </si>
  <si>
    <t>30110</t>
  </si>
  <si>
    <t>30120</t>
  </si>
  <si>
    <t>43320</t>
  </si>
  <si>
    <t>Stredné odborné školstvo</t>
  </si>
  <si>
    <t>85321</t>
  </si>
  <si>
    <t>Veľkoobchod a maloobchod; oprava motorových vozidiel a motocyklov</t>
  </si>
  <si>
    <t>Stredné všeobecnovzdelávacie školstvo</t>
  </si>
  <si>
    <t>85310</t>
  </si>
  <si>
    <t>Súkromné bezpečnostné služby</t>
  </si>
  <si>
    <t>80100</t>
  </si>
  <si>
    <t>Školské a študentské jedálne</t>
  </si>
  <si>
    <t>56102</t>
  </si>
  <si>
    <t>Špecializované dizajnérske činnosti</t>
  </si>
  <si>
    <t>74100</t>
  </si>
  <si>
    <t>Veľkoobchod s dielmi a príslušenstvom motorových vozidiel</t>
  </si>
  <si>
    <t>Špecializované sprostredkovanie obchodu s iným špecifickým tovarom</t>
  </si>
  <si>
    <t>46180</t>
  </si>
  <si>
    <t>Športová a rekreačná výchova</t>
  </si>
  <si>
    <t>85510</t>
  </si>
  <si>
    <t>24340</t>
  </si>
  <si>
    <t>24310</t>
  </si>
  <si>
    <t>Taxislužba</t>
  </si>
  <si>
    <t>49320</t>
  </si>
  <si>
    <t>05100</t>
  </si>
  <si>
    <t>02200</t>
  </si>
  <si>
    <t>08910</t>
  </si>
  <si>
    <t>05200</t>
  </si>
  <si>
    <t>08920</t>
  </si>
  <si>
    <t>06100</t>
  </si>
  <si>
    <t>Veľkoobchod s obilím, nespracovaným tabakom, semenami a krmivom</t>
  </si>
  <si>
    <t>08930</t>
  </si>
  <si>
    <t>Veľkoobchod s kvetmi a rastlinami</t>
  </si>
  <si>
    <t>06200</t>
  </si>
  <si>
    <t>Veľkoobchod so živými zvieratami</t>
  </si>
  <si>
    <t>Technické testovanie a analýzy</t>
  </si>
  <si>
    <t>71200</t>
  </si>
  <si>
    <t>Veľkoobchod s kožou, kožušinou a opracovanou kožou</t>
  </si>
  <si>
    <t>Terciárne vzdelávanie</t>
  </si>
  <si>
    <t>85420</t>
  </si>
  <si>
    <t>Veľkoobchod s ovocím a zeleninou</t>
  </si>
  <si>
    <t>13200</t>
  </si>
  <si>
    <t>Veľkoobchod s mäsom a mäsovými výrobkami</t>
  </si>
  <si>
    <t>18110</t>
  </si>
  <si>
    <t>Veľkoobchod s mliečnymi produktmi, vajcami a jedlým olejom a tukom</t>
  </si>
  <si>
    <t>Trasty, fondy a podobné finančné subjekty</t>
  </si>
  <si>
    <t>64300</t>
  </si>
  <si>
    <t>Veľkoobchod s nápojmi</t>
  </si>
  <si>
    <t>Turistické a iné krátkodobé ubytovanie</t>
  </si>
  <si>
    <t>55200</t>
  </si>
  <si>
    <t>Veľkoobchod s tabakovými výrobkami</t>
  </si>
  <si>
    <t>23120</t>
  </si>
  <si>
    <t>Veľkoobchod s cukrom a čokoládou a cukrovinkami</t>
  </si>
  <si>
    <t>24330</t>
  </si>
  <si>
    <t>Veľkoobchod s kávou, čajom, kakaom a korením</t>
  </si>
  <si>
    <t>Ubytovacie a stravovacie služby</t>
  </si>
  <si>
    <t>Veľkoobchod s inými potravinami vrátane rýb, kôrovcov a mäkkýšov</t>
  </si>
  <si>
    <t>Ubytovanie v ubytovniach a ostatné dočasné ubytovanie</t>
  </si>
  <si>
    <t>55909</t>
  </si>
  <si>
    <t>Ubytovanie vo vysokoškolských internátoch</t>
  </si>
  <si>
    <t>55901</t>
  </si>
  <si>
    <t>Veľkoobchod s textilom</t>
  </si>
  <si>
    <t>Účtovnícke a audítorské činnosti, vedenie účtovných kníh; daňové poradenstvo</t>
  </si>
  <si>
    <t>69200</t>
  </si>
  <si>
    <t>Veľkoobchod s odevmi a obuvou</t>
  </si>
  <si>
    <t>Umelecká tvorba</t>
  </si>
  <si>
    <t>90030</t>
  </si>
  <si>
    <t>Veľkoobchod s elektrickými zariadeniami pre domácnosť</t>
  </si>
  <si>
    <t>Umelecké vzdelávanie</t>
  </si>
  <si>
    <t>85520</t>
  </si>
  <si>
    <t>Veľkoobchod s porcelánom a sklom a čistiacimi prostriedkami</t>
  </si>
  <si>
    <t>Umenie, zábava a rekreácia</t>
  </si>
  <si>
    <t>Veľkoobchod s parfumérskym a kozmetickým tovarom</t>
  </si>
  <si>
    <t>Usmerňovanie činností zariadení poskytujúcich zdravotnícku starostlivosť, vzdelávanie, kultúrne a iné sociálne služby okrem sociálneho zabezpečenia</t>
  </si>
  <si>
    <t>84120</t>
  </si>
  <si>
    <t>Veľkoobchod s farmaceutickým tovarom</t>
  </si>
  <si>
    <t>24320</t>
  </si>
  <si>
    <t>Veľkoobchod s nábytkom, kobercami a svietidlami</t>
  </si>
  <si>
    <t>Vedenie firiem</t>
  </si>
  <si>
    <t>70100</t>
  </si>
  <si>
    <t>Veľkoobchod s hodinami a šperkmi</t>
  </si>
  <si>
    <t>Vedľajšie činnosti v leteckej doprave</t>
  </si>
  <si>
    <t>52230</t>
  </si>
  <si>
    <t>Veľkoobchod s ostatnými domácimi potrebami</t>
  </si>
  <si>
    <t>Vedľajšie činnosti v pozemnej doprave</t>
  </si>
  <si>
    <t>52210</t>
  </si>
  <si>
    <t>Veľkoobchod s počítačmi, počítačovými periférnymi zariadeniami a softvérom</t>
  </si>
  <si>
    <t>Vedľajšie činnosti vo vodnej doprave</t>
  </si>
  <si>
    <t>52220</t>
  </si>
  <si>
    <t>Veľkoobchod s elektronickými a telekomunikačnými zariadeniami a ich dielmi</t>
  </si>
  <si>
    <t>Veľkoobchod s poľnohospodárskymi strojmi, zariadeniami a príslušenstvom</t>
  </si>
  <si>
    <t>46360</t>
  </si>
  <si>
    <t>Veľkoobchod s obrábacími strojmi</t>
  </si>
  <si>
    <t>45310</t>
  </si>
  <si>
    <t>Veľkoobchod so strojmi pre baníctvo, stavebníctvo a stavebné inžinierstvo</t>
  </si>
  <si>
    <t>Veľkoobchod s drevom, stavebným materiálom a sanitárnymi zariadeniami</t>
  </si>
  <si>
    <t>46730</t>
  </si>
  <si>
    <t>Veľkoobchod so strojmi pre textilný priemysel a so šijacími a pletacími strojmi</t>
  </si>
  <si>
    <t>46430</t>
  </si>
  <si>
    <t>Veľkoobchod s kancelárskym nábytkom</t>
  </si>
  <si>
    <t>46520</t>
  </si>
  <si>
    <t>Veľkoobchod s ostatnými kancelárskymi strojmi a zariadeniami</t>
  </si>
  <si>
    <t>46460</t>
  </si>
  <si>
    <t>Veľkoobchod s ostatnými strojmi a zariadeniami</t>
  </si>
  <si>
    <t>46480</t>
  </si>
  <si>
    <t>Veľkoobchod s pevnými, kvapalnými a plynnými palivami a súvisiacimi produktmi</t>
  </si>
  <si>
    <t>Veľkoobchod s chemickými výrobkami</t>
  </si>
  <si>
    <t>46750</t>
  </si>
  <si>
    <t>Veľkoobchod s kovmi a kovovými rudami</t>
  </si>
  <si>
    <t>46380</t>
  </si>
  <si>
    <t>46650</t>
  </si>
  <si>
    <t>Veľkoobchod so železiarskym a inštalatérskym tovarom a vykurovacími zariadeniami a potrebami</t>
  </si>
  <si>
    <t>46370</t>
  </si>
  <si>
    <t>46720</t>
  </si>
  <si>
    <t>Veľkoobchod s ostatnými medziproduktmi</t>
  </si>
  <si>
    <t>46240</t>
  </si>
  <si>
    <t>Veľkoobchod s odpadom a šrotom</t>
  </si>
  <si>
    <t>46220</t>
  </si>
  <si>
    <t>46320</t>
  </si>
  <si>
    <t>46330</t>
  </si>
  <si>
    <t>46470</t>
  </si>
  <si>
    <t>46340</t>
  </si>
  <si>
    <t>46210</t>
  </si>
  <si>
    <t>46620</t>
  </si>
  <si>
    <t>46420</t>
  </si>
  <si>
    <t>46770</t>
  </si>
  <si>
    <t>46490</t>
  </si>
  <si>
    <t>46660</t>
  </si>
  <si>
    <t>46760</t>
  </si>
  <si>
    <t>46690</t>
  </si>
  <si>
    <t>46310</t>
  </si>
  <si>
    <t>46450</t>
  </si>
  <si>
    <t>46710</t>
  </si>
  <si>
    <t>46510</t>
  </si>
  <si>
    <t>46610</t>
  </si>
  <si>
    <t>46440</t>
  </si>
  <si>
    <t>46350</t>
  </si>
  <si>
    <t>46410</t>
  </si>
  <si>
    <t>46630</t>
  </si>
  <si>
    <t>46640</t>
  </si>
  <si>
    <t>46740</t>
  </si>
  <si>
    <t>46230</t>
  </si>
  <si>
    <t>Verejná správa a obrana; povinné sociálne zabezpečenie</t>
  </si>
  <si>
    <t>Verejný poriadok a bezpečnosť</t>
  </si>
  <si>
    <t>84240</t>
  </si>
  <si>
    <t>Veterinárne činnosti</t>
  </si>
  <si>
    <t>75000</t>
  </si>
  <si>
    <t>18140</t>
  </si>
  <si>
    <t>Vnútrozemská nákladná vodná doprava</t>
  </si>
  <si>
    <t>50400</t>
  </si>
  <si>
    <t>Vnútrozemská osobná vodná doprava</t>
  </si>
  <si>
    <t>50300</t>
  </si>
  <si>
    <t>Všeobecná verejná správa</t>
  </si>
  <si>
    <t>84110</t>
  </si>
  <si>
    <t>Vyčíslenie rizík a náhrad škôd</t>
  </si>
  <si>
    <t>66210</t>
  </si>
  <si>
    <t>Vydávanie adresárov a katalógov</t>
  </si>
  <si>
    <t>58120</t>
  </si>
  <si>
    <t>Vydávanie časopisov a periodík</t>
  </si>
  <si>
    <t>58140</t>
  </si>
  <si>
    <t>Vydávanie kníh</t>
  </si>
  <si>
    <t>58110</t>
  </si>
  <si>
    <t>Vydávanie novín</t>
  </si>
  <si>
    <t>58130</t>
  </si>
  <si>
    <t>41100</t>
  </si>
  <si>
    <t>Zásielkový predaj alebo predaj cez internet</t>
  </si>
  <si>
    <t>10860</t>
  </si>
  <si>
    <t>10920</t>
  </si>
  <si>
    <t>10910</t>
  </si>
  <si>
    <t>23190</t>
  </si>
  <si>
    <t>27200</t>
  </si>
  <si>
    <t>23610</t>
  </si>
  <si>
    <t>30920</t>
  </si>
  <si>
    <t>32130</t>
  </si>
  <si>
    <t>23910</t>
  </si>
  <si>
    <t>13922</t>
  </si>
  <si>
    <t>17110</t>
  </si>
  <si>
    <t>23650</t>
  </si>
  <si>
    <t>23510</t>
  </si>
  <si>
    <t>10810</t>
  </si>
  <si>
    <t>23419</t>
  </si>
  <si>
    <t>16210</t>
  </si>
  <si>
    <t>24410</t>
  </si>
  <si>
    <t>16240</t>
  </si>
  <si>
    <t>25930</t>
  </si>
  <si>
    <t>23130</t>
  </si>
  <si>
    <t>28220</t>
  </si>
  <si>
    <t>29310</t>
  </si>
  <si>
    <t>27120</t>
  </si>
  <si>
    <t>27110</t>
  </si>
  <si>
    <t>27400</t>
  </si>
  <si>
    <t>27510</t>
  </si>
  <si>
    <t>35110</t>
  </si>
  <si>
    <t>27330</t>
  </si>
  <si>
    <t>26110</t>
  </si>
  <si>
    <t>20530</t>
  </si>
  <si>
    <t>20120</t>
  </si>
  <si>
    <t>20300</t>
  </si>
  <si>
    <t>21200</t>
  </si>
  <si>
    <t>Výroba filmov, videozáznamov a televíznych programov</t>
  </si>
  <si>
    <t>59110</t>
  </si>
  <si>
    <t>22110</t>
  </si>
  <si>
    <t>32400</t>
  </si>
  <si>
    <t>24420</t>
  </si>
  <si>
    <t>26520</t>
  </si>
  <si>
    <t>11020</t>
  </si>
  <si>
    <t>32200</t>
  </si>
  <si>
    <t>28250</t>
  </si>
  <si>
    <t>10710</t>
  </si>
  <si>
    <t>28130</t>
  </si>
  <si>
    <t>28140</t>
  </si>
  <si>
    <t>11040</t>
  </si>
  <si>
    <t>11030</t>
  </si>
  <si>
    <t>24460</t>
  </si>
  <si>
    <t>10820</t>
  </si>
  <si>
    <t>31010</t>
  </si>
  <si>
    <t>28230</t>
  </si>
  <si>
    <t>29200</t>
  </si>
  <si>
    <t>23411</t>
  </si>
  <si>
    <t>23420</t>
  </si>
  <si>
    <t>23430</t>
  </si>
  <si>
    <t>Vysielanie televízie a predplatené programy televízie</t>
  </si>
  <si>
    <t>23310</t>
  </si>
  <si>
    <t>13930</t>
  </si>
  <si>
    <t>10840</t>
  </si>
  <si>
    <t>25120</t>
  </si>
  <si>
    <t>25110</t>
  </si>
  <si>
    <t>14110</t>
  </si>
  <si>
    <t>14200</t>
  </si>
  <si>
    <t>15120</t>
  </si>
  <si>
    <t>31020</t>
  </si>
  <si>
    <t>32500</t>
  </si>
  <si>
    <t>20520</t>
  </si>
  <si>
    <t>30300</t>
  </si>
  <si>
    <t>28150</t>
  </si>
  <si>
    <t>26800</t>
  </si>
  <si>
    <t>23640</t>
  </si>
  <si>
    <t>10420</t>
  </si>
  <si>
    <t>31030</t>
  </si>
  <si>
    <t>24440</t>
  </si>
  <si>
    <t>32910</t>
  </si>
  <si>
    <t>10610</t>
  </si>
  <si>
    <t>26120</t>
  </si>
  <si>
    <t>Životné poistenie</t>
  </si>
  <si>
    <t>30910</t>
  </si>
  <si>
    <t>28110</t>
  </si>
  <si>
    <t>Zaistenie</t>
  </si>
  <si>
    <t>29100</t>
  </si>
  <si>
    <t>20410</t>
  </si>
  <si>
    <t>25730</t>
  </si>
  <si>
    <t>26510</t>
  </si>
  <si>
    <t>11070</t>
  </si>
  <si>
    <t>27520</t>
  </si>
  <si>
    <t>13950</t>
  </si>
  <si>
    <t>25710</t>
  </si>
  <si>
    <t>25920</t>
  </si>
  <si>
    <t>15200</t>
  </si>
  <si>
    <t>25910</t>
  </si>
  <si>
    <t>10410</t>
  </si>
  <si>
    <t>24430</t>
  </si>
  <si>
    <t>27310</t>
  </si>
  <si>
    <t>26700</t>
  </si>
  <si>
    <t>16239</t>
  </si>
  <si>
    <t>31090</t>
  </si>
  <si>
    <t>13960</t>
  </si>
  <si>
    <t>13990</t>
  </si>
  <si>
    <t>14130</t>
  </si>
  <si>
    <t>29320</t>
  </si>
  <si>
    <t>30990</t>
  </si>
  <si>
    <t>27900</t>
  </si>
  <si>
    <t>27320</t>
  </si>
  <si>
    <t>20590</t>
  </si>
  <si>
    <t>23490</t>
  </si>
  <si>
    <t>Výskum a experimentálny vývoj v oblasti biotechnológie</t>
  </si>
  <si>
    <t>26309</t>
  </si>
  <si>
    <t>25990</t>
  </si>
  <si>
    <t>Výskum a experimentálny vývoj v oblasti spoločenských a humanitných vied</t>
  </si>
  <si>
    <t>25290</t>
  </si>
  <si>
    <t>23990</t>
  </si>
  <si>
    <t>24450</t>
  </si>
  <si>
    <t>14190</t>
  </si>
  <si>
    <t>22290</t>
  </si>
  <si>
    <t>14390</t>
  </si>
  <si>
    <t>10890</t>
  </si>
  <si>
    <t>28490</t>
  </si>
  <si>
    <t>28990</t>
  </si>
  <si>
    <t>28290</t>
  </si>
  <si>
    <t>23440</t>
  </si>
  <si>
    <t>13929</t>
  </si>
  <si>
    <t>23690</t>
  </si>
  <si>
    <t>16290</t>
  </si>
  <si>
    <t>22190</t>
  </si>
  <si>
    <t>17290</t>
  </si>
  <si>
    <t>20130</t>
  </si>
  <si>
    <t>20140</t>
  </si>
  <si>
    <t>10320</t>
  </si>
  <si>
    <t>17120</t>
  </si>
  <si>
    <t>17230</t>
  </si>
  <si>
    <t>20420</t>
  </si>
  <si>
    <t>25300</t>
  </si>
  <si>
    <t>20200</t>
  </si>
  <si>
    <t>11050</t>
  </si>
  <si>
    <t>20160</t>
  </si>
  <si>
    <t>22210</t>
  </si>
  <si>
    <t>22220</t>
  </si>
  <si>
    <t>13910</t>
  </si>
  <si>
    <t>14310</t>
  </si>
  <si>
    <t>23110</t>
  </si>
  <si>
    <t>35210</t>
  </si>
  <si>
    <t>26200</t>
  </si>
  <si>
    <t>16220</t>
  </si>
  <si>
    <t>13921</t>
  </si>
  <si>
    <t>13940</t>
  </si>
  <si>
    <t>14120</t>
  </si>
  <si>
    <t>20150</t>
  </si>
  <si>
    <t>20110</t>
  </si>
  <si>
    <t>10850</t>
  </si>
  <si>
    <t>26600</t>
  </si>
  <si>
    <t>19100</t>
  </si>
  <si>
    <t>16232</t>
  </si>
  <si>
    <t>25210</t>
  </si>
  <si>
    <t>19200</t>
  </si>
  <si>
    <t>10730</t>
  </si>
  <si>
    <t>28240</t>
  </si>
  <si>
    <t>Zahraničné veci</t>
  </si>
  <si>
    <t>28210</t>
  </si>
  <si>
    <t>24200</t>
  </si>
  <si>
    <t>23620</t>
  </si>
  <si>
    <t>23140</t>
  </si>
  <si>
    <t>11060</t>
  </si>
  <si>
    <t>14140</t>
  </si>
  <si>
    <t>Vzdelávanie</t>
  </si>
  <si>
    <t>26400</t>
  </si>
  <si>
    <t>16231</t>
  </si>
  <si>
    <t>Základné školstvo</t>
  </si>
  <si>
    <t>28410</t>
  </si>
  <si>
    <t>28930</t>
  </si>
  <si>
    <t>28950</t>
  </si>
  <si>
    <t>28960</t>
  </si>
  <si>
    <t>28920</t>
  </si>
  <si>
    <t>28910</t>
  </si>
  <si>
    <t>28300</t>
  </si>
  <si>
    <t>28940</t>
  </si>
  <si>
    <t>10720</t>
  </si>
  <si>
    <t>24100</t>
  </si>
  <si>
    <t>20170</t>
  </si>
  <si>
    <t>10620</t>
  </si>
  <si>
    <t>Zdravotníctvo a sociálna pomoc</t>
  </si>
  <si>
    <t>32120</t>
  </si>
  <si>
    <t>32300</t>
  </si>
  <si>
    <t>12000</t>
  </si>
  <si>
    <t>17240</t>
  </si>
  <si>
    <t>Zubná lekárska prax</t>
  </si>
  <si>
    <t>23320</t>
  </si>
  <si>
    <t>26301</t>
  </si>
  <si>
    <t>23630</t>
  </si>
  <si>
    <t>20600</t>
  </si>
  <si>
    <t>25940</t>
  </si>
  <si>
    <t>23520</t>
  </si>
  <si>
    <t>17210</t>
  </si>
  <si>
    <t>30400</t>
  </si>
  <si>
    <t>20510</t>
  </si>
  <si>
    <t>17220</t>
  </si>
  <si>
    <t>22230</t>
  </si>
  <si>
    <t>26302</t>
  </si>
  <si>
    <t>21100</t>
  </si>
  <si>
    <t>25720</t>
  </si>
  <si>
    <t>28120</t>
  </si>
  <si>
    <t>25400</t>
  </si>
  <si>
    <t>10520</t>
  </si>
  <si>
    <t>30200</t>
  </si>
  <si>
    <t>23200</t>
  </si>
  <si>
    <t>60200</t>
  </si>
  <si>
    <t>72110</t>
  </si>
  <si>
    <t>72200</t>
  </si>
  <si>
    <t>42110</t>
  </si>
  <si>
    <t>42220</t>
  </si>
  <si>
    <t>42130</t>
  </si>
  <si>
    <t>41202</t>
  </si>
  <si>
    <t>41209</t>
  </si>
  <si>
    <t>41201</t>
  </si>
  <si>
    <t>42990</t>
  </si>
  <si>
    <t>42210</t>
  </si>
  <si>
    <t>42910</t>
  </si>
  <si>
    <t>42120</t>
  </si>
  <si>
    <t>84210</t>
  </si>
  <si>
    <t>65200</t>
  </si>
  <si>
    <t>85200</t>
  </si>
  <si>
    <t>47910</t>
  </si>
  <si>
    <t>02300</t>
  </si>
  <si>
    <t>38110</t>
  </si>
  <si>
    <t>38120</t>
  </si>
  <si>
    <t>36009</t>
  </si>
  <si>
    <t>36001</t>
  </si>
  <si>
    <t>43120</t>
  </si>
  <si>
    <t>01500</t>
  </si>
  <si>
    <t>86230</t>
  </si>
  <si>
    <t>65110</t>
  </si>
  <si>
    <t xml:space="preserve">Bezprostredne predchádzajúce </t>
  </si>
  <si>
    <t>A. Informácie o účtovnej jednotke :</t>
  </si>
  <si>
    <t>k :</t>
  </si>
  <si>
    <r>
      <t xml:space="preserve">Účtovná závierka ÚJ k </t>
    </r>
    <r>
      <rPr>
        <b/>
        <sz val="8"/>
        <color rgb="FF0000CC"/>
        <rFont val="Arial Narrow"/>
        <family val="2"/>
        <charset val="238"/>
      </rPr>
      <t>31. decembru 2016</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2016 do 31. decembra 2016</t>
    </r>
  </si>
  <si>
    <t>PS MD</t>
  </si>
  <si>
    <t>PS DAL</t>
  </si>
  <si>
    <t>PS SUM</t>
  </si>
  <si>
    <t>ROK DAL</t>
  </si>
  <si>
    <t>Poznámky komplet VUJ + Micro</t>
  </si>
  <si>
    <t>Majetková účasť</t>
  </si>
  <si>
    <t>Základná činnosť</t>
  </si>
  <si>
    <t>Názov (spriaznená spoločnosť, nezávisle osoby)</t>
  </si>
  <si>
    <t xml:space="preserve">ba,  spoločnosť je členom skupiny
</t>
  </si>
  <si>
    <t>bb,  spoločnosť má spriaznené a závislé osoby</t>
  </si>
  <si>
    <t>2023787480</t>
  </si>
  <si>
    <t>47 200 375</t>
  </si>
  <si>
    <t>84.25.0</t>
  </si>
  <si>
    <t>KASPO partners, s.r.o.</t>
  </si>
  <si>
    <t>Kalinčiakova 37</t>
  </si>
  <si>
    <t xml:space="preserve">903 01 </t>
  </si>
  <si>
    <t>Senec</t>
  </si>
  <si>
    <t>0904286572</t>
  </si>
  <si>
    <t>dmikulcova@gmail.com</t>
  </si>
  <si>
    <t>OR OS BA I. odd. Sro, vložka 89862/B</t>
  </si>
  <si>
    <t>Sro</t>
  </si>
  <si>
    <t>8962/B</t>
  </si>
  <si>
    <t>1. špecialista požiarnej ochrany</t>
  </si>
  <si>
    <t>2. sprostredkovateľaká činnosť v oblasti obchodu</t>
  </si>
  <si>
    <t>3. sprostredkovateľská činnosť v oblasti služiieb</t>
  </si>
  <si>
    <t>4. prenájom hnuteľných vecí</t>
  </si>
  <si>
    <t>5. činnosť podnikateľských, organizačných a ekonomických poradcov</t>
  </si>
  <si>
    <r>
      <t xml:space="preserve">Účtovná závierka ÚJ </t>
    </r>
    <r>
      <rPr>
        <b/>
        <sz val="8"/>
        <color rgb="FF0000CC"/>
        <rFont val="Arial Narrow"/>
        <family val="2"/>
        <charset val="238"/>
      </rPr>
      <t>k 31. decembra 2015</t>
    </r>
    <r>
      <rPr>
        <sz val="8"/>
        <rFont val="Arial Narrow"/>
        <family val="2"/>
        <charset val="238"/>
      </rPr>
      <t xml:space="preserve">, za predchádzajúce účtovné obdobie, bola schválená valným zhromaždením Spoločnosti </t>
    </r>
    <r>
      <rPr>
        <b/>
        <sz val="8"/>
        <color rgb="FF0000CC"/>
        <rFont val="Arial Narrow"/>
        <family val="2"/>
        <charset val="238"/>
      </rPr>
      <t>20.06.2016</t>
    </r>
  </si>
  <si>
    <r>
      <t xml:space="preserve">Účtovná závierka Spoločnosti k </t>
    </r>
    <r>
      <rPr>
        <sz val="8"/>
        <color rgb="FF0000CC"/>
        <rFont val="Arial Narrow"/>
        <family val="2"/>
        <charset val="238"/>
      </rPr>
      <t>31.12.2015</t>
    </r>
    <r>
      <rPr>
        <sz val="8"/>
        <rFont val="Arial Narrow"/>
        <family val="2"/>
        <charset val="238"/>
      </rPr>
      <t xml:space="preserve"> spolu so správou audítora o overení účtovnej závierky k </t>
    </r>
    <r>
      <rPr>
        <sz val="8"/>
        <color rgb="FF0000CC"/>
        <rFont val="Arial Narrow"/>
        <family val="2"/>
        <charset val="238"/>
      </rPr>
      <t xml:space="preserve">31.12.2015 </t>
    </r>
    <r>
      <rPr>
        <sz val="8"/>
        <rFont val="Arial Narrow"/>
        <family val="2"/>
        <charset val="238"/>
      </rPr>
      <t>a bola uložená do registra účtovných závierok dňa</t>
    </r>
    <r>
      <rPr>
        <sz val="8"/>
        <color rgb="FFFF0000"/>
        <rFont val="Arial Narrow"/>
        <family val="2"/>
        <charset val="238"/>
      </rPr>
      <t xml:space="preserve"> 27.05.2016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</si>
</sst>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yy"/>
    <numFmt numFmtId="165" formatCode="dd/"/>
    <numFmt numFmtId="166" formatCode="mm/"/>
  </numFmts>
  <fonts count="105" x14ac:knownFonts="1">
    <font>
      <sz val="10"/>
      <name val="Arial CE"/>
      <charset val="238"/>
    </font>
    <font>
      <sz val="11"/>
      <color indexed="8"/>
      <name val="Calibri"/>
      <family val="2"/>
      <charset val="238"/>
    </font>
    <font>
      <sz val="10"/>
      <name val="Arial CE"/>
      <family val="2"/>
      <charset val="238"/>
    </font>
    <font>
      <sz val="10"/>
      <name val="Arial"/>
      <family val="2"/>
      <charset val="238"/>
    </font>
    <font>
      <sz val="8"/>
      <name val="Arial CE"/>
      <family val="2"/>
      <charset val="238"/>
    </font>
    <font>
      <sz val="8"/>
      <color indexed="57"/>
      <name val="Arial CE"/>
      <family val="2"/>
      <charset val="238"/>
    </font>
    <font>
      <sz val="10"/>
      <color indexed="10"/>
      <name val="Arial CE"/>
      <family val="2"/>
      <charset val="238"/>
    </font>
    <font>
      <sz val="8"/>
      <name val="Arial CE"/>
      <family val="2"/>
      <charset val="238"/>
    </font>
    <font>
      <b/>
      <sz val="8"/>
      <color indexed="10"/>
      <name val="Arial CE"/>
      <family val="2"/>
      <charset val="238"/>
    </font>
    <font>
      <sz val="8"/>
      <color indexed="10"/>
      <name val="Arial CE"/>
      <family val="2"/>
      <charset val="238"/>
    </font>
    <font>
      <sz val="8"/>
      <color indexed="12"/>
      <name val="Arial CE"/>
      <family val="2"/>
      <charset val="238"/>
    </font>
    <font>
      <b/>
      <sz val="8"/>
      <color indexed="12"/>
      <name val="Arial CE"/>
      <family val="2"/>
      <charset val="238"/>
    </font>
    <font>
      <b/>
      <sz val="8"/>
      <name val="Arial CE"/>
      <family val="2"/>
      <charset val="238"/>
    </font>
    <font>
      <b/>
      <sz val="8"/>
      <color indexed="17"/>
      <name val="Arial CE"/>
      <family val="2"/>
      <charset val="238"/>
    </font>
    <font>
      <sz val="8"/>
      <name val="Arial"/>
      <family val="2"/>
      <charset val="238"/>
    </font>
    <font>
      <sz val="10"/>
      <name val="Arial CE"/>
      <family val="2"/>
      <charset val="238"/>
    </font>
    <font>
      <sz val="10"/>
      <name val="Arial CE"/>
      <family val="2"/>
      <charset val="238"/>
    </font>
    <font>
      <sz val="10"/>
      <name val="MS Sans Serif"/>
      <family val="2"/>
      <charset val="238"/>
    </font>
    <font>
      <sz val="8.5"/>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sz val="8"/>
      <color indexed="12"/>
      <name val="Arial"/>
      <family val="2"/>
      <charset val="238"/>
    </font>
    <font>
      <sz val="8"/>
      <color indexed="12"/>
      <name val="Arial CE"/>
      <family val="2"/>
      <charset val="238"/>
    </font>
    <font>
      <b/>
      <sz val="10"/>
      <name val="Arial CE"/>
      <family val="2"/>
      <charset val="238"/>
    </font>
    <font>
      <sz val="10"/>
      <name val="MS Sans Serif"/>
      <family val="2"/>
      <charset val="238"/>
    </font>
    <font>
      <sz val="8.5"/>
      <name val="MS Sans Serif"/>
      <family val="2"/>
      <charset val="238"/>
    </font>
    <font>
      <sz val="9"/>
      <name val="Arial CE"/>
      <family val="2"/>
      <charset val="238"/>
    </font>
    <font>
      <sz val="9"/>
      <color indexed="0"/>
      <name val="Arial"/>
      <family val="2"/>
      <charset val="238"/>
    </font>
    <font>
      <sz val="8"/>
      <name val="MS Sans Serif"/>
      <family val="2"/>
      <charset val="238"/>
    </font>
    <font>
      <sz val="8.5"/>
      <color indexed="10"/>
      <name val="MS Sans Serif"/>
      <family val="2"/>
      <charset val="238"/>
    </font>
    <font>
      <b/>
      <sz val="8.5"/>
      <color indexed="30"/>
      <name val="MS Sans Serif"/>
      <family val="2"/>
      <charset val="238"/>
    </font>
    <font>
      <u/>
      <sz val="11.5"/>
      <color indexed="12"/>
      <name val="Arial CE"/>
      <family val="2"/>
      <charset val="238"/>
    </font>
    <font>
      <sz val="7"/>
      <name val="Arial CE"/>
      <family val="2"/>
      <charset val="238"/>
    </font>
    <font>
      <sz val="9"/>
      <name val="Arial Narrow"/>
      <family val="2"/>
      <charset val="238"/>
    </font>
    <font>
      <sz val="8"/>
      <name val="Arial Narrow"/>
      <family val="2"/>
      <charset val="238"/>
    </font>
    <font>
      <b/>
      <sz val="9"/>
      <name val="Arial Narrow"/>
      <family val="2"/>
      <charset val="238"/>
    </font>
    <font>
      <b/>
      <sz val="8"/>
      <name val="Arial Narrow"/>
      <family val="2"/>
      <charset val="238"/>
    </font>
    <font>
      <b/>
      <sz val="7.5"/>
      <name val="Arial Narrow"/>
      <family val="2"/>
      <charset val="238"/>
    </font>
    <font>
      <sz val="8.5"/>
      <name val="Arial Narrow"/>
      <family val="2"/>
      <charset val="238"/>
    </font>
    <font>
      <b/>
      <sz val="8.5"/>
      <name val="Arial Narrow"/>
      <family val="2"/>
      <charset val="238"/>
    </font>
    <font>
      <b/>
      <sz val="8.25"/>
      <name val="Arial Narrow"/>
      <family val="2"/>
      <charset val="238"/>
    </font>
    <font>
      <sz val="8.25"/>
      <name val="Arial Narrow"/>
      <family val="2"/>
      <charset val="238"/>
    </font>
    <font>
      <sz val="9"/>
      <color indexed="81"/>
      <name val="Tahoma"/>
      <family val="2"/>
      <charset val="238"/>
    </font>
    <font>
      <b/>
      <sz val="12"/>
      <color indexed="39"/>
      <name val="Tahoma"/>
      <family val="2"/>
      <charset val="238"/>
    </font>
    <font>
      <b/>
      <sz val="10"/>
      <name val="Arial Narrow"/>
      <family val="2"/>
      <charset val="238"/>
    </font>
    <font>
      <sz val="8"/>
      <color indexed="81"/>
      <name val="Arial Narrow"/>
      <family val="2"/>
      <charset val="238"/>
    </font>
    <font>
      <sz val="10"/>
      <name val="Helv"/>
    </font>
    <font>
      <sz val="8"/>
      <name val="Century Gothic"/>
      <family val="2"/>
    </font>
    <font>
      <sz val="10"/>
      <name val="Arial Narrow"/>
      <family val="2"/>
      <charset val="238"/>
    </font>
    <font>
      <i/>
      <sz val="10"/>
      <name val="Arial Narrow"/>
      <family val="2"/>
      <charset val="238"/>
    </font>
    <font>
      <b/>
      <sz val="16"/>
      <name val="Arial Black"/>
      <family val="2"/>
      <charset val="238"/>
    </font>
    <font>
      <sz val="8"/>
      <name val="Century Gothic"/>
      <family val="2"/>
      <charset val="238"/>
    </font>
    <font>
      <sz val="9"/>
      <color theme="1"/>
      <name val="Calibri"/>
      <family val="2"/>
      <charset val="238"/>
      <scheme val="minor"/>
    </font>
    <font>
      <sz val="11"/>
      <color theme="1"/>
      <name val="Calibri"/>
      <family val="2"/>
      <charset val="238"/>
      <scheme val="minor"/>
    </font>
    <font>
      <b/>
      <sz val="8"/>
      <color rgb="FF000000"/>
      <name val="Arial"/>
      <family val="2"/>
      <charset val="238"/>
    </font>
    <font>
      <b/>
      <sz val="10"/>
      <color rgb="FF006600"/>
      <name val="Arial CE"/>
      <family val="2"/>
      <charset val="238"/>
    </font>
    <font>
      <b/>
      <sz val="10"/>
      <color rgb="FF0000CC"/>
      <name val="Arial CE"/>
      <family val="2"/>
      <charset val="238"/>
    </font>
    <font>
      <b/>
      <sz val="10"/>
      <color rgb="FFFF0000"/>
      <name val="Arial CE"/>
      <family val="2"/>
      <charset val="238"/>
    </font>
    <font>
      <b/>
      <sz val="12"/>
      <color rgb="FF0000CC"/>
      <name val="Arial CE"/>
      <family val="2"/>
      <charset val="238"/>
    </font>
    <font>
      <sz val="8"/>
      <color rgb="FF0000CC"/>
      <name val="Arial Narrow"/>
      <family val="2"/>
      <charset val="238"/>
    </font>
    <font>
      <sz val="8"/>
      <color theme="0"/>
      <name val="Arial Narrow"/>
      <family val="2"/>
      <charset val="238"/>
    </font>
    <font>
      <sz val="10"/>
      <color theme="0"/>
      <name val="Arial CE"/>
      <family val="2"/>
      <charset val="238"/>
    </font>
    <font>
      <sz val="12"/>
      <color theme="0"/>
      <name val="Arial Narrow"/>
      <family val="2"/>
      <charset val="238"/>
    </font>
    <font>
      <u/>
      <sz val="12"/>
      <color theme="0"/>
      <name val="Arial Narrow"/>
      <family val="2"/>
      <charset val="238"/>
    </font>
    <font>
      <b/>
      <sz val="11"/>
      <color rgb="FFFF0000"/>
      <name val="Arial Narrow"/>
      <family val="2"/>
      <charset val="238"/>
    </font>
    <font>
      <sz val="9"/>
      <color rgb="FF006100"/>
      <name val="Calibri"/>
      <family val="2"/>
      <charset val="238"/>
      <scheme val="minor"/>
    </font>
    <font>
      <b/>
      <sz val="7"/>
      <name val="Arial CE"/>
      <family val="2"/>
      <charset val="238"/>
    </font>
    <font>
      <b/>
      <sz val="9"/>
      <color rgb="FF0000CC"/>
      <name val="Arial Narrow"/>
      <family val="2"/>
      <charset val="238"/>
    </font>
    <font>
      <b/>
      <sz val="10"/>
      <name val="Arial CE"/>
      <family val="2"/>
      <charset val="238"/>
    </font>
    <font>
      <sz val="9"/>
      <color rgb="FF0000CC"/>
      <name val="Arial Narrow"/>
      <family val="2"/>
      <charset val="238"/>
    </font>
    <font>
      <sz val="8"/>
      <color rgb="FF000000"/>
      <name val="Arial Narrow"/>
      <family val="2"/>
      <charset val="238"/>
    </font>
    <font>
      <sz val="10"/>
      <color rgb="FFFF0000"/>
      <name val="Arial CE"/>
      <family val="2"/>
      <charset val="238"/>
    </font>
    <font>
      <b/>
      <sz val="12"/>
      <color rgb="FFFF0000"/>
      <name val="Arial CE"/>
      <family val="2"/>
      <charset val="238"/>
    </font>
    <font>
      <b/>
      <sz val="10"/>
      <color rgb="FFC00000"/>
      <name val="Arial CE"/>
      <family val="2"/>
      <charset val="238"/>
    </font>
    <font>
      <b/>
      <sz val="8"/>
      <color rgb="FFFF0000"/>
      <name val="Arial CE"/>
      <family val="2"/>
      <charset val="238"/>
    </font>
    <font>
      <b/>
      <sz val="8"/>
      <color rgb="FF0000CC"/>
      <name val="Arial CE"/>
      <family val="2"/>
      <charset val="238"/>
    </font>
    <font>
      <sz val="8"/>
      <color rgb="FF0000CC"/>
      <name val="Arial CE"/>
      <family val="2"/>
      <charset val="238"/>
    </font>
    <font>
      <b/>
      <sz val="8"/>
      <color rgb="FFC00000"/>
      <name val="Arial CE"/>
      <family val="2"/>
      <charset val="238"/>
    </font>
    <font>
      <b/>
      <sz val="8"/>
      <color rgb="FFA50021"/>
      <name val="Arial CE"/>
      <family val="2"/>
      <charset val="238"/>
    </font>
    <font>
      <sz val="11"/>
      <color theme="0"/>
      <name val="Calibri"/>
      <family val="2"/>
      <charset val="238"/>
      <scheme val="minor"/>
    </font>
    <font>
      <sz val="10"/>
      <color theme="0"/>
      <name val="Arial"/>
      <family val="2"/>
      <charset val="238"/>
    </font>
    <font>
      <sz val="10"/>
      <color rgb="FFFF0000"/>
      <name val="Arial CE"/>
      <charset val="238"/>
    </font>
    <font>
      <sz val="14"/>
      <color theme="0"/>
      <name val="Arial CE"/>
      <family val="2"/>
      <charset val="238"/>
    </font>
    <font>
      <b/>
      <sz val="11"/>
      <color indexed="9"/>
      <name val="Tahoma"/>
      <family val="2"/>
      <charset val="238"/>
    </font>
    <font>
      <b/>
      <sz val="9"/>
      <color indexed="12"/>
      <name val="Arial CE"/>
      <family val="2"/>
      <charset val="238"/>
    </font>
    <font>
      <b/>
      <sz val="9"/>
      <color indexed="10"/>
      <name val="Arial CE"/>
      <family val="2"/>
      <charset val="238"/>
    </font>
    <font>
      <b/>
      <sz val="9"/>
      <name val="Arial CE"/>
      <family val="2"/>
      <charset val="238"/>
    </font>
    <font>
      <b/>
      <sz val="9"/>
      <color indexed="17"/>
      <name val="Arial CE"/>
      <family val="2"/>
      <charset val="238"/>
    </font>
    <font>
      <sz val="8.5"/>
      <color theme="0"/>
      <name val="Arial"/>
      <family val="2"/>
      <charset val="238"/>
    </font>
    <font>
      <b/>
      <sz val="8.5"/>
      <color theme="0"/>
      <name val="Arial"/>
      <family val="2"/>
      <charset val="238"/>
    </font>
    <font>
      <sz val="8"/>
      <name val="Arial CE"/>
      <charset val="238"/>
    </font>
    <font>
      <sz val="9"/>
      <name val="Calibri"/>
      <family val="2"/>
      <charset val="238"/>
      <scheme val="minor"/>
    </font>
    <font>
      <sz val="8"/>
      <name val="Calibri"/>
      <family val="2"/>
      <charset val="238"/>
      <scheme val="minor"/>
    </font>
    <font>
      <b/>
      <sz val="10"/>
      <name val="Arial CE"/>
      <charset val="238"/>
    </font>
    <font>
      <b/>
      <sz val="8"/>
      <color rgb="FF0000CC"/>
      <name val="Arial Narrow"/>
      <family val="2"/>
      <charset val="238"/>
    </font>
    <font>
      <sz val="8"/>
      <color rgb="FFFF0000"/>
      <name val="Arial Narrow"/>
      <family val="2"/>
      <charset val="238"/>
    </font>
    <font>
      <sz val="9"/>
      <color theme="0"/>
      <name val="Arial Narrow"/>
      <family val="2"/>
      <charset val="238"/>
    </font>
    <font>
      <b/>
      <sz val="8"/>
      <color rgb="FF0000CC"/>
      <name val="Arial CE"/>
      <charset val="238"/>
    </font>
    <font>
      <b/>
      <sz val="9"/>
      <color indexed="81"/>
      <name val="Tahoma"/>
      <family val="2"/>
      <charset val="238"/>
    </font>
    <font>
      <b/>
      <sz val="9"/>
      <color theme="0"/>
      <name val="Arial Narrow"/>
      <family val="2"/>
      <charset val="238"/>
    </font>
  </fonts>
  <fills count="23">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indexed="44"/>
        <bgColor indexed="64"/>
      </patternFill>
    </fill>
    <fill>
      <patternFill patternType="solid">
        <fgColor indexed="27"/>
        <bgColor indexed="64"/>
      </patternFill>
    </fill>
    <fill>
      <patternFill patternType="solid">
        <fgColor rgb="FFFFFFCC"/>
      </patternFill>
    </fill>
    <fill>
      <patternFill patternType="solid">
        <fgColor rgb="FFCCFFCC"/>
        <bgColor indexed="64"/>
      </patternFill>
    </fill>
    <fill>
      <patternFill patternType="solid">
        <fgColor rgb="FFDDDDDD"/>
        <bgColor indexed="64"/>
      </patternFill>
    </fill>
    <fill>
      <patternFill patternType="solid">
        <fgColor rgb="FFFFFFCC"/>
        <bgColor indexed="64"/>
      </patternFill>
    </fill>
    <fill>
      <patternFill patternType="solid">
        <fgColor rgb="FFCCFFFF"/>
        <bgColor indexed="64"/>
      </patternFill>
    </fill>
    <fill>
      <patternFill patternType="solid">
        <fgColor rgb="FFCCCCFF"/>
        <bgColor indexed="64"/>
      </patternFill>
    </fill>
    <fill>
      <patternFill patternType="solid">
        <fgColor rgb="FF0000CC"/>
        <bgColor indexed="64"/>
      </patternFill>
    </fill>
    <fill>
      <patternFill patternType="solid">
        <fgColor rgb="FFC6EFCE"/>
      </patternFill>
    </fill>
    <fill>
      <patternFill patternType="solid">
        <fgColor rgb="FFFFFF00"/>
        <bgColor indexed="64"/>
      </patternFill>
    </fill>
    <fill>
      <patternFill patternType="solid">
        <fgColor rgb="FFCCECFF"/>
        <bgColor indexed="64"/>
      </patternFill>
    </fill>
    <fill>
      <patternFill patternType="solid">
        <fgColor indexed="9"/>
        <bgColor indexed="64"/>
      </patternFill>
    </fill>
    <fill>
      <patternFill patternType="solid">
        <fgColor rgb="FFCCFF99"/>
        <bgColor indexed="64"/>
      </patternFill>
    </fill>
    <fill>
      <patternFill patternType="solid">
        <fgColor theme="0"/>
        <bgColor indexed="64"/>
      </patternFill>
    </fill>
    <fill>
      <patternFill patternType="solid">
        <fgColor theme="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0" tint="-4.9989318521683403E-2"/>
      </top>
      <bottom style="thin">
        <color theme="0" tint="-4.9989318521683403E-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top style="hair">
        <color theme="0" tint="-0.24994659260841701"/>
      </top>
      <bottom style="hair">
        <color theme="0" tint="-0.24994659260841701"/>
      </bottom>
      <diagonal/>
    </border>
    <border>
      <left/>
      <right/>
      <top/>
      <bottom style="hair">
        <color theme="0" tint="-0.24994659260841701"/>
      </bottom>
      <diagonal/>
    </border>
    <border>
      <left/>
      <right/>
      <top style="hair">
        <color theme="0" tint="-0.24994659260841701"/>
      </top>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19">
    <xf numFmtId="0" fontId="0" fillId="0" borderId="0"/>
    <xf numFmtId="0" fontId="36" fillId="0" borderId="0" applyNumberFormat="0" applyFill="0" applyBorder="0" applyAlignment="0" applyProtection="0">
      <alignment vertical="top"/>
      <protection locked="0"/>
    </xf>
    <xf numFmtId="0" fontId="15" fillId="0" borderId="0">
      <alignment vertical="center"/>
    </xf>
    <xf numFmtId="0" fontId="51" fillId="0" borderId="0"/>
    <xf numFmtId="0" fontId="3" fillId="0" borderId="0" applyNumberFormat="0" applyFill="0" applyBorder="0" applyAlignment="0" applyProtection="0"/>
    <xf numFmtId="0" fontId="17" fillId="0" borderId="0"/>
    <xf numFmtId="0" fontId="17" fillId="0" borderId="0"/>
    <xf numFmtId="0" fontId="32" fillId="0" borderId="0" applyNumberFormat="0" applyFill="0" applyBorder="0" applyAlignment="0" applyProtection="0">
      <alignment vertical="top"/>
      <protection locked="0"/>
    </xf>
    <xf numFmtId="0" fontId="2" fillId="0" borderId="0"/>
    <xf numFmtId="0" fontId="58" fillId="0" borderId="0"/>
    <xf numFmtId="0" fontId="29" fillId="0" borderId="0"/>
    <xf numFmtId="0" fontId="15" fillId="0" borderId="0"/>
    <xf numFmtId="0" fontId="57" fillId="0" borderId="0"/>
    <xf numFmtId="0" fontId="3" fillId="0" borderId="0"/>
    <xf numFmtId="0" fontId="4" fillId="0" borderId="0"/>
    <xf numFmtId="0" fontId="1" fillId="9" borderId="32" applyNumberFormat="0" applyFont="0" applyAlignment="0" applyProtection="0"/>
    <xf numFmtId="0" fontId="59" fillId="0" borderId="0">
      <alignment horizontal="right" vertical="top"/>
    </xf>
    <xf numFmtId="0" fontId="70" fillId="16" borderId="0" applyNumberFormat="0" applyBorder="0" applyAlignment="0" applyProtection="0"/>
    <xf numFmtId="0" fontId="84" fillId="22" borderId="0" applyNumberFormat="0" applyBorder="0" applyAlignment="0" applyProtection="0"/>
  </cellStyleXfs>
  <cellXfs count="1254">
    <xf numFmtId="0" fontId="0" fillId="0" borderId="0" xfId="0"/>
    <xf numFmtId="49" fontId="5" fillId="2" borderId="0" xfId="14" applyNumberFormat="1" applyFont="1" applyFill="1" applyProtection="1">
      <protection hidden="1"/>
    </xf>
    <xf numFmtId="1" fontId="5" fillId="2" borderId="0" xfId="14" applyNumberFormat="1" applyFont="1" applyFill="1" applyProtection="1">
      <protection hidden="1"/>
    </xf>
    <xf numFmtId="4" fontId="5" fillId="2" borderId="1" xfId="14" applyNumberFormat="1" applyFont="1" applyFill="1" applyBorder="1" applyAlignment="1" applyProtection="1">
      <alignment horizontal="center"/>
      <protection hidden="1"/>
    </xf>
    <xf numFmtId="4" fontId="5" fillId="2" borderId="1" xfId="14" applyNumberFormat="1" applyFont="1" applyFill="1" applyBorder="1" applyProtection="1">
      <protection hidden="1"/>
    </xf>
    <xf numFmtId="0" fontId="7" fillId="0" borderId="0" xfId="0" applyFont="1" applyFill="1" applyProtection="1">
      <protection hidden="1"/>
    </xf>
    <xf numFmtId="0" fontId="0" fillId="0" borderId="0" xfId="0" applyProtection="1">
      <protection hidden="1"/>
    </xf>
    <xf numFmtId="0" fontId="0" fillId="0" borderId="0" xfId="0" applyFill="1" applyProtection="1">
      <protection hidden="1"/>
    </xf>
    <xf numFmtId="49" fontId="0" fillId="0" borderId="0" xfId="0" applyNumberFormat="1" applyProtection="1">
      <protection hidden="1"/>
    </xf>
    <xf numFmtId="4" fontId="13" fillId="3" borderId="1" xfId="0" applyNumberFormat="1" applyFont="1" applyFill="1" applyBorder="1" applyProtection="1">
      <protection hidden="1"/>
    </xf>
    <xf numFmtId="0" fontId="7" fillId="0" borderId="0" xfId="0" applyFont="1" applyProtection="1">
      <protection hidden="1"/>
    </xf>
    <xf numFmtId="49" fontId="7" fillId="0" borderId="0" xfId="0" applyNumberFormat="1" applyFont="1" applyProtection="1">
      <protection hidden="1"/>
    </xf>
    <xf numFmtId="4" fontId="7" fillId="0" borderId="0" xfId="0" applyNumberFormat="1" applyFont="1" applyProtection="1">
      <protection hidden="1"/>
    </xf>
    <xf numFmtId="4" fontId="4" fillId="0" borderId="0" xfId="0" applyNumberFormat="1" applyFont="1" applyProtection="1">
      <protection hidden="1"/>
    </xf>
    <xf numFmtId="0" fontId="0" fillId="0" borderId="0" xfId="0" applyFill="1" applyBorder="1" applyProtection="1">
      <protection hidden="1"/>
    </xf>
    <xf numFmtId="0" fontId="15" fillId="0" borderId="0" xfId="0" applyFont="1" applyProtection="1">
      <protection hidden="1"/>
    </xf>
    <xf numFmtId="4" fontId="15" fillId="0" borderId="0" xfId="0" applyNumberFormat="1" applyFont="1" applyProtection="1">
      <protection hidden="1"/>
    </xf>
    <xf numFmtId="4" fontId="16" fillId="0" borderId="0" xfId="0" applyNumberFormat="1" applyFont="1" applyProtection="1">
      <protection hidden="1"/>
    </xf>
    <xf numFmtId="49" fontId="15" fillId="0" borderId="0" xfId="0" applyNumberFormat="1" applyFont="1" applyFill="1" applyProtection="1">
      <protection hidden="1"/>
    </xf>
    <xf numFmtId="49" fontId="15" fillId="0" borderId="0" xfId="0" applyNumberFormat="1" applyFont="1" applyProtection="1">
      <protection hidden="1"/>
    </xf>
    <xf numFmtId="49" fontId="18" fillId="0" borderId="0" xfId="5" quotePrefix="1" applyNumberFormat="1" applyFont="1" applyProtection="1">
      <protection hidden="1"/>
    </xf>
    <xf numFmtId="0" fontId="18" fillId="0" borderId="0" xfId="5" quotePrefix="1" applyFont="1" applyProtection="1">
      <protection hidden="1"/>
    </xf>
    <xf numFmtId="2" fontId="10" fillId="2" borderId="1" xfId="14" applyNumberFormat="1" applyFont="1" applyFill="1" applyBorder="1" applyAlignment="1" applyProtection="1">
      <alignment horizontal="center"/>
      <protection hidden="1"/>
    </xf>
    <xf numFmtId="0" fontId="18" fillId="0" borderId="0" xfId="5" applyFont="1" applyFill="1" applyBorder="1" applyProtection="1">
      <protection hidden="1"/>
    </xf>
    <xf numFmtId="49" fontId="19" fillId="4" borderId="2" xfId="5" applyNumberFormat="1" applyFont="1" applyFill="1" applyBorder="1" applyAlignment="1" applyProtection="1">
      <alignment horizontal="left"/>
      <protection hidden="1"/>
    </xf>
    <xf numFmtId="0" fontId="19" fillId="4" borderId="3" xfId="5" applyFont="1" applyFill="1" applyBorder="1" applyProtection="1">
      <protection hidden="1"/>
    </xf>
    <xf numFmtId="2" fontId="20" fillId="4" borderId="1" xfId="5" applyNumberFormat="1" applyFont="1" applyFill="1" applyBorder="1" applyProtection="1">
      <protection hidden="1"/>
    </xf>
    <xf numFmtId="49" fontId="21" fillId="2" borderId="1" xfId="5" quotePrefix="1" applyNumberFormat="1" applyFont="1" applyFill="1" applyBorder="1" applyProtection="1">
      <protection hidden="1"/>
    </xf>
    <xf numFmtId="0" fontId="18" fillId="2" borderId="1" xfId="5" applyFont="1" applyFill="1" applyBorder="1" applyProtection="1">
      <protection hidden="1"/>
    </xf>
    <xf numFmtId="0" fontId="21" fillId="2" borderId="1" xfId="5" quotePrefix="1" applyFont="1" applyFill="1" applyBorder="1" applyProtection="1">
      <protection hidden="1"/>
    </xf>
    <xf numFmtId="2" fontId="22" fillId="2" borderId="4" xfId="5" applyNumberFormat="1" applyFont="1" applyFill="1" applyBorder="1" applyProtection="1">
      <protection hidden="1"/>
    </xf>
    <xf numFmtId="49" fontId="18" fillId="0" borderId="5" xfId="5" quotePrefix="1" applyNumberFormat="1" applyFont="1" applyBorder="1" applyProtection="1">
      <protection hidden="1"/>
    </xf>
    <xf numFmtId="0" fontId="18" fillId="0" borderId="0" xfId="5" quotePrefix="1" applyFont="1" applyBorder="1" applyProtection="1">
      <protection hidden="1"/>
    </xf>
    <xf numFmtId="0" fontId="23" fillId="0" borderId="0" xfId="6" quotePrefix="1" applyFont="1" applyProtection="1">
      <protection hidden="1"/>
    </xf>
    <xf numFmtId="2" fontId="23" fillId="0" borderId="0" xfId="5" applyNumberFormat="1" applyFont="1" applyBorder="1" applyProtection="1">
      <protection hidden="1"/>
    </xf>
    <xf numFmtId="2" fontId="18" fillId="0" borderId="0" xfId="5" applyNumberFormat="1" applyFont="1" applyBorder="1" applyProtection="1">
      <protection hidden="1"/>
    </xf>
    <xf numFmtId="49" fontId="18" fillId="0" borderId="5" xfId="5" applyNumberFormat="1" applyFont="1" applyBorder="1" applyProtection="1">
      <protection hidden="1"/>
    </xf>
    <xf numFmtId="2" fontId="18" fillId="0" borderId="6" xfId="5" applyNumberFormat="1" applyFont="1" applyBorder="1" applyProtection="1">
      <protection hidden="1"/>
    </xf>
    <xf numFmtId="49" fontId="18" fillId="0" borderId="7" xfId="5" quotePrefix="1" applyNumberFormat="1" applyFont="1" applyBorder="1" applyProtection="1">
      <protection hidden="1"/>
    </xf>
    <xf numFmtId="0" fontId="18" fillId="0" borderId="6" xfId="5" quotePrefix="1" applyFont="1" applyBorder="1" applyProtection="1">
      <protection hidden="1"/>
    </xf>
    <xf numFmtId="49" fontId="21" fillId="0" borderId="0" xfId="5" applyNumberFormat="1" applyFont="1" applyFill="1" applyBorder="1" applyProtection="1">
      <protection hidden="1"/>
    </xf>
    <xf numFmtId="0" fontId="23" fillId="0" borderId="0" xfId="6" quotePrefix="1" applyFont="1" applyFill="1" applyProtection="1">
      <protection hidden="1"/>
    </xf>
    <xf numFmtId="49" fontId="21" fillId="2" borderId="0" xfId="5" applyNumberFormat="1" applyFont="1" applyFill="1" applyBorder="1" applyProtection="1">
      <protection hidden="1"/>
    </xf>
    <xf numFmtId="0" fontId="18" fillId="2" borderId="0" xfId="5" applyFont="1" applyFill="1" applyBorder="1" applyProtection="1">
      <protection hidden="1"/>
    </xf>
    <xf numFmtId="49" fontId="18" fillId="0" borderId="0" xfId="6" applyNumberFormat="1" applyFont="1" applyProtection="1">
      <protection hidden="1"/>
    </xf>
    <xf numFmtId="2" fontId="18" fillId="0" borderId="0" xfId="5" applyNumberFormat="1" applyFont="1" applyFill="1" applyBorder="1" applyProtection="1">
      <protection hidden="1"/>
    </xf>
    <xf numFmtId="2" fontId="20" fillId="4" borderId="3" xfId="5" applyNumberFormat="1" applyFont="1" applyFill="1" applyBorder="1" applyProtection="1">
      <protection hidden="1"/>
    </xf>
    <xf numFmtId="49" fontId="21" fillId="2" borderId="8" xfId="5" quotePrefix="1" applyNumberFormat="1" applyFont="1" applyFill="1" applyBorder="1" applyProtection="1">
      <protection hidden="1"/>
    </xf>
    <xf numFmtId="0" fontId="18" fillId="2" borderId="4" xfId="5" applyFont="1" applyFill="1" applyBorder="1" applyProtection="1">
      <protection hidden="1"/>
    </xf>
    <xf numFmtId="0" fontId="21" fillId="2" borderId="4" xfId="5" quotePrefix="1" applyFont="1" applyFill="1" applyBorder="1" applyProtection="1">
      <protection hidden="1"/>
    </xf>
    <xf numFmtId="0" fontId="24" fillId="0" borderId="0" xfId="5" applyFont="1" applyFill="1" applyBorder="1" applyProtection="1">
      <protection hidden="1"/>
    </xf>
    <xf numFmtId="2" fontId="18" fillId="0" borderId="0" xfId="5" applyNumberFormat="1" applyFont="1" applyProtection="1">
      <protection hidden="1"/>
    </xf>
    <xf numFmtId="49" fontId="18" fillId="0" borderId="5" xfId="5" quotePrefix="1" applyNumberFormat="1" applyFont="1" applyFill="1" applyBorder="1" applyProtection="1">
      <protection hidden="1"/>
    </xf>
    <xf numFmtId="0" fontId="17" fillId="0" borderId="6" xfId="5" applyBorder="1" applyProtection="1">
      <protection hidden="1"/>
    </xf>
    <xf numFmtId="0" fontId="17" fillId="0" borderId="0" xfId="5" applyFont="1" applyFill="1" applyBorder="1" applyProtection="1">
      <protection hidden="1"/>
    </xf>
    <xf numFmtId="49" fontId="21" fillId="2" borderId="8" xfId="5" applyNumberFormat="1" applyFont="1" applyFill="1" applyBorder="1" applyProtection="1">
      <protection hidden="1"/>
    </xf>
    <xf numFmtId="49" fontId="18" fillId="0" borderId="0" xfId="5" applyNumberFormat="1" applyFont="1" applyProtection="1">
      <protection hidden="1"/>
    </xf>
    <xf numFmtId="0" fontId="25" fillId="0" borderId="0" xfId="5" applyFont="1" applyFill="1" applyBorder="1" applyProtection="1">
      <protection hidden="1"/>
    </xf>
    <xf numFmtId="49" fontId="18" fillId="0" borderId="0" xfId="5" quotePrefix="1" applyNumberFormat="1" applyFont="1" applyFill="1" applyBorder="1" applyProtection="1">
      <protection hidden="1"/>
    </xf>
    <xf numFmtId="0" fontId="18" fillId="0" borderId="0" xfId="5" quotePrefix="1" applyFont="1" applyFill="1" applyBorder="1" applyProtection="1">
      <protection hidden="1"/>
    </xf>
    <xf numFmtId="49" fontId="18" fillId="0" borderId="0" xfId="5" quotePrefix="1" applyNumberFormat="1" applyFont="1" applyFill="1" applyProtection="1">
      <protection hidden="1"/>
    </xf>
    <xf numFmtId="49" fontId="18" fillId="0" borderId="0" xfId="6" applyNumberFormat="1" applyFont="1" applyFill="1" applyProtection="1">
      <protection hidden="1"/>
    </xf>
    <xf numFmtId="49" fontId="18" fillId="0" borderId="0" xfId="5" applyNumberFormat="1" applyFont="1" applyFill="1" applyBorder="1" applyProtection="1">
      <protection hidden="1"/>
    </xf>
    <xf numFmtId="0" fontId="18" fillId="0" borderId="0" xfId="5" applyFont="1" applyProtection="1">
      <protection hidden="1"/>
    </xf>
    <xf numFmtId="4" fontId="26" fillId="2" borderId="1" xfId="13" applyNumberFormat="1" applyFont="1" applyFill="1" applyBorder="1" applyProtection="1">
      <protection hidden="1"/>
    </xf>
    <xf numFmtId="4" fontId="27" fillId="2" borderId="1" xfId="14" applyNumberFormat="1" applyFont="1" applyFill="1" applyBorder="1" applyProtection="1">
      <protection hidden="1"/>
    </xf>
    <xf numFmtId="49" fontId="18" fillId="0" borderId="0" xfId="5" quotePrefix="1" applyNumberFormat="1" applyFont="1" applyAlignment="1" applyProtection="1">
      <alignment wrapText="1"/>
      <protection hidden="1"/>
    </xf>
    <xf numFmtId="49" fontId="18" fillId="5" borderId="5" xfId="5" applyNumberFormat="1" applyFont="1" applyFill="1" applyBorder="1" applyProtection="1">
      <protection hidden="1"/>
    </xf>
    <xf numFmtId="0" fontId="18" fillId="5" borderId="0" xfId="5" quotePrefix="1" applyFont="1" applyFill="1" applyBorder="1" applyProtection="1">
      <protection hidden="1"/>
    </xf>
    <xf numFmtId="49" fontId="30" fillId="5" borderId="7" xfId="5" applyNumberFormat="1" applyFont="1" applyFill="1" applyBorder="1" applyProtection="1">
      <protection hidden="1"/>
    </xf>
    <xf numFmtId="49" fontId="34" fillId="0" borderId="0" xfId="5" applyNumberFormat="1" applyFont="1" applyProtection="1">
      <protection hidden="1"/>
    </xf>
    <xf numFmtId="49" fontId="30" fillId="0" borderId="0" xfId="5" applyNumberFormat="1" applyFont="1" applyProtection="1">
      <protection hidden="1"/>
    </xf>
    <xf numFmtId="49" fontId="34" fillId="0" borderId="0" xfId="5" quotePrefix="1" applyNumberFormat="1" applyFont="1" applyProtection="1">
      <protection hidden="1"/>
    </xf>
    <xf numFmtId="1" fontId="5" fillId="0" borderId="0" xfId="14" applyNumberFormat="1" applyFont="1" applyFill="1" applyProtection="1">
      <protection hidden="1"/>
    </xf>
    <xf numFmtId="1" fontId="8" fillId="0" borderId="0" xfId="14" applyNumberFormat="1" applyFont="1" applyFill="1" applyProtection="1">
      <protection hidden="1"/>
    </xf>
    <xf numFmtId="0" fontId="15" fillId="0" borderId="0" xfId="0" applyFont="1" applyFill="1" applyProtection="1">
      <protection hidden="1"/>
    </xf>
    <xf numFmtId="0" fontId="4" fillId="0" borderId="0" xfId="0" applyFont="1" applyProtection="1">
      <protection hidden="1"/>
    </xf>
    <xf numFmtId="0" fontId="4" fillId="0" borderId="0" xfId="0" applyFont="1" applyFill="1" applyAlignment="1" applyProtection="1">
      <protection hidden="1"/>
    </xf>
    <xf numFmtId="0" fontId="4" fillId="0" borderId="0" xfId="0" applyFont="1" applyAlignment="1" applyProtection="1">
      <protection hidden="1"/>
    </xf>
    <xf numFmtId="49" fontId="4" fillId="0" borderId="0" xfId="0" applyNumberFormat="1" applyFont="1" applyProtection="1">
      <protection hidden="1"/>
    </xf>
    <xf numFmtId="0" fontId="7" fillId="0" borderId="0" xfId="0" applyFont="1" applyFill="1" applyBorder="1" applyAlignment="1" applyProtection="1">
      <alignment horizontal="center"/>
      <protection hidden="1"/>
    </xf>
    <xf numFmtId="0" fontId="31" fillId="0" borderId="0" xfId="0" applyFont="1"/>
    <xf numFmtId="2" fontId="10" fillId="6" borderId="9" xfId="14" applyNumberFormat="1" applyFont="1" applyFill="1" applyBorder="1" applyProtection="1">
      <protection hidden="1"/>
    </xf>
    <xf numFmtId="2" fontId="20" fillId="6" borderId="9" xfId="5" applyNumberFormat="1" applyFont="1" applyFill="1" applyBorder="1" applyProtection="1">
      <protection hidden="1"/>
    </xf>
    <xf numFmtId="2" fontId="22" fillId="6" borderId="4" xfId="5" applyNumberFormat="1" applyFont="1" applyFill="1" applyBorder="1" applyProtection="1">
      <protection hidden="1"/>
    </xf>
    <xf numFmtId="2" fontId="23" fillId="6" borderId="0" xfId="5" applyNumberFormat="1" applyFont="1" applyFill="1" applyBorder="1" applyProtection="1">
      <protection hidden="1"/>
    </xf>
    <xf numFmtId="2" fontId="18" fillId="6" borderId="0" xfId="5" applyNumberFormat="1" applyFont="1" applyFill="1" applyBorder="1" applyProtection="1">
      <protection hidden="1"/>
    </xf>
    <xf numFmtId="2" fontId="18" fillId="6" borderId="6" xfId="5" applyNumberFormat="1" applyFont="1" applyFill="1" applyBorder="1" applyProtection="1">
      <protection hidden="1"/>
    </xf>
    <xf numFmtId="2" fontId="22" fillId="6" borderId="10" xfId="5" applyNumberFormat="1" applyFont="1" applyFill="1" applyBorder="1" applyProtection="1">
      <protection hidden="1"/>
    </xf>
    <xf numFmtId="2" fontId="20" fillId="6" borderId="11" xfId="5" applyNumberFormat="1" applyFont="1" applyFill="1" applyBorder="1" applyProtection="1">
      <protection hidden="1"/>
    </xf>
    <xf numFmtId="2" fontId="18" fillId="6" borderId="0" xfId="5" applyNumberFormat="1" applyFont="1" applyFill="1" applyProtection="1">
      <protection hidden="1"/>
    </xf>
    <xf numFmtId="2" fontId="20" fillId="6" borderId="3" xfId="5" applyNumberFormat="1" applyFont="1" applyFill="1" applyBorder="1" applyProtection="1">
      <protection hidden="1"/>
    </xf>
    <xf numFmtId="2" fontId="10" fillId="7" borderId="9" xfId="14" applyNumberFormat="1" applyFont="1" applyFill="1" applyBorder="1" applyProtection="1">
      <protection hidden="1"/>
    </xf>
    <xf numFmtId="2" fontId="20" fillId="7" borderId="9" xfId="5" applyNumberFormat="1" applyFont="1" applyFill="1" applyBorder="1" applyProtection="1">
      <protection hidden="1"/>
    </xf>
    <xf numFmtId="2" fontId="22" fillId="7" borderId="4" xfId="5" applyNumberFormat="1" applyFont="1" applyFill="1" applyBorder="1" applyProtection="1">
      <protection hidden="1"/>
    </xf>
    <xf numFmtId="2" fontId="23" fillId="7" borderId="0" xfId="5" applyNumberFormat="1" applyFont="1" applyFill="1" applyBorder="1" applyProtection="1">
      <protection hidden="1"/>
    </xf>
    <xf numFmtId="2" fontId="18" fillId="7" borderId="0" xfId="5" applyNumberFormat="1" applyFont="1" applyFill="1" applyBorder="1" applyProtection="1">
      <protection hidden="1"/>
    </xf>
    <xf numFmtId="2" fontId="18" fillId="7" borderId="6" xfId="5" applyNumberFormat="1" applyFont="1" applyFill="1" applyBorder="1" applyProtection="1">
      <protection hidden="1"/>
    </xf>
    <xf numFmtId="2" fontId="22" fillId="7" borderId="10" xfId="5" applyNumberFormat="1" applyFont="1" applyFill="1" applyBorder="1" applyProtection="1">
      <protection hidden="1"/>
    </xf>
    <xf numFmtId="2" fontId="20" fillId="7" borderId="11" xfId="5" applyNumberFormat="1" applyFont="1" applyFill="1" applyBorder="1" applyProtection="1">
      <protection hidden="1"/>
    </xf>
    <xf numFmtId="2" fontId="18" fillId="7" borderId="0" xfId="5" applyNumberFormat="1" applyFont="1" applyFill="1" applyProtection="1">
      <protection hidden="1"/>
    </xf>
    <xf numFmtId="2" fontId="20" fillId="7" borderId="3" xfId="5" applyNumberFormat="1" applyFont="1" applyFill="1" applyBorder="1" applyProtection="1">
      <protection hidden="1"/>
    </xf>
    <xf numFmtId="0" fontId="18" fillId="7" borderId="0" xfId="5" applyFont="1" applyFill="1" applyBorder="1" applyProtection="1">
      <protection hidden="1"/>
    </xf>
    <xf numFmtId="49" fontId="18" fillId="0" borderId="12" xfId="5" quotePrefix="1" applyNumberFormat="1" applyFont="1" applyBorder="1" applyProtection="1">
      <protection hidden="1"/>
    </xf>
    <xf numFmtId="0" fontId="18" fillId="0" borderId="13" xfId="5" quotePrefix="1" applyFont="1" applyBorder="1" applyProtection="1">
      <protection hidden="1"/>
    </xf>
    <xf numFmtId="2" fontId="18" fillId="0" borderId="13" xfId="5" applyNumberFormat="1" applyFont="1" applyBorder="1" applyProtection="1">
      <protection hidden="1"/>
    </xf>
    <xf numFmtId="2" fontId="18" fillId="6" borderId="13" xfId="5" applyNumberFormat="1" applyFont="1" applyFill="1" applyBorder="1" applyProtection="1">
      <protection hidden="1"/>
    </xf>
    <xf numFmtId="2" fontId="18" fillId="7" borderId="13" xfId="5" applyNumberFormat="1" applyFont="1" applyFill="1" applyBorder="1" applyProtection="1">
      <protection hidden="1"/>
    </xf>
    <xf numFmtId="49" fontId="18" fillId="0" borderId="0" xfId="5" quotePrefix="1" applyNumberFormat="1" applyFont="1" applyBorder="1" applyProtection="1">
      <protection hidden="1"/>
    </xf>
    <xf numFmtId="49" fontId="29" fillId="0" borderId="0" xfId="0" applyNumberFormat="1" applyFont="1" applyProtection="1">
      <protection hidden="1"/>
    </xf>
    <xf numFmtId="49" fontId="0" fillId="5" borderId="0" xfId="0" applyNumberFormat="1" applyFill="1" applyProtection="1">
      <protection hidden="1"/>
    </xf>
    <xf numFmtId="49" fontId="7" fillId="0" borderId="0" xfId="0" applyNumberFormat="1" applyFont="1" applyFill="1" applyProtection="1">
      <protection hidden="1"/>
    </xf>
    <xf numFmtId="4" fontId="9" fillId="2" borderId="0" xfId="14" applyNumberFormat="1" applyFont="1" applyFill="1" applyAlignment="1" applyProtection="1">
      <alignment horizontal="center"/>
      <protection hidden="1"/>
    </xf>
    <xf numFmtId="49" fontId="7" fillId="0" borderId="0" xfId="0" applyNumberFormat="1" applyFont="1" applyFill="1" applyAlignment="1" applyProtection="1">
      <alignment vertical="center" wrapText="1"/>
      <protection hidden="1"/>
    </xf>
    <xf numFmtId="49" fontId="0" fillId="0" borderId="0" xfId="0" applyNumberFormat="1" applyFill="1" applyProtection="1">
      <protection hidden="1"/>
    </xf>
    <xf numFmtId="4" fontId="9" fillId="2" borderId="1" xfId="14" applyNumberFormat="1" applyFont="1" applyFill="1" applyBorder="1" applyProtection="1">
      <protection hidden="1"/>
    </xf>
    <xf numFmtId="4" fontId="9" fillId="2" borderId="1" xfId="14" applyNumberFormat="1" applyFont="1" applyFill="1" applyBorder="1" applyAlignment="1" applyProtection="1">
      <alignment horizontal="center"/>
      <protection hidden="1"/>
    </xf>
    <xf numFmtId="1" fontId="7" fillId="8" borderId="1" xfId="14" applyNumberFormat="1" applyFont="1" applyFill="1" applyBorder="1" applyAlignment="1" applyProtection="1">
      <alignment wrapText="1"/>
      <protection hidden="1"/>
    </xf>
    <xf numFmtId="49" fontId="4" fillId="0" borderId="0" xfId="0" applyNumberFormat="1" applyFont="1" applyFill="1" applyProtection="1">
      <protection hidden="1"/>
    </xf>
    <xf numFmtId="4" fontId="12" fillId="0" borderId="3" xfId="0" applyNumberFormat="1" applyFont="1" applyFill="1" applyBorder="1" applyProtection="1">
      <protection hidden="1"/>
    </xf>
    <xf numFmtId="4" fontId="12" fillId="0" borderId="1" xfId="0" applyNumberFormat="1" applyFont="1" applyFill="1" applyBorder="1" applyProtection="1">
      <protection hidden="1"/>
    </xf>
    <xf numFmtId="4" fontId="9" fillId="2" borderId="0" xfId="14" applyNumberFormat="1" applyFont="1" applyFill="1" applyAlignment="1" applyProtection="1">
      <protection hidden="1"/>
    </xf>
    <xf numFmtId="49" fontId="4" fillId="0" borderId="0" xfId="0" applyNumberFormat="1" applyFont="1" applyAlignment="1" applyProtection="1">
      <protection hidden="1"/>
    </xf>
    <xf numFmtId="1" fontId="7" fillId="8" borderId="1" xfId="14" applyNumberFormat="1" applyFont="1" applyFill="1" applyBorder="1" applyAlignment="1" applyProtection="1">
      <protection hidden="1"/>
    </xf>
    <xf numFmtId="4" fontId="27" fillId="2" borderId="1" xfId="14" applyNumberFormat="1" applyFont="1" applyFill="1" applyBorder="1" applyAlignment="1" applyProtection="1">
      <protection hidden="1"/>
    </xf>
    <xf numFmtId="0" fontId="10" fillId="0" borderId="0" xfId="0" applyFont="1" applyFill="1" applyAlignment="1" applyProtection="1">
      <protection hidden="1"/>
    </xf>
    <xf numFmtId="0" fontId="9" fillId="0" borderId="0" xfId="0" applyFont="1" applyFill="1" applyAlignment="1" applyProtection="1">
      <protection hidden="1"/>
    </xf>
    <xf numFmtId="0" fontId="7" fillId="0" borderId="0" xfId="0" applyFont="1" applyAlignment="1" applyProtection="1">
      <protection hidden="1"/>
    </xf>
    <xf numFmtId="0" fontId="0" fillId="0" borderId="0" xfId="0" applyBorder="1" applyProtection="1">
      <protection hidden="1"/>
    </xf>
    <xf numFmtId="0" fontId="39" fillId="0" borderId="0" xfId="0" applyFont="1" applyProtection="1">
      <protection hidden="1"/>
    </xf>
    <xf numFmtId="0" fontId="0" fillId="0" borderId="0" xfId="0" applyAlignment="1" applyProtection="1">
      <alignment horizontal="right"/>
      <protection hidden="1"/>
    </xf>
    <xf numFmtId="2" fontId="0" fillId="0" borderId="0" xfId="0" applyNumberFormat="1" applyProtection="1">
      <protection hidden="1"/>
    </xf>
    <xf numFmtId="49" fontId="60" fillId="11" borderId="0" xfId="0" applyNumberFormat="1" applyFont="1" applyFill="1" applyProtection="1">
      <protection hidden="1"/>
    </xf>
    <xf numFmtId="0" fontId="60" fillId="11" borderId="0" xfId="0" applyFont="1" applyFill="1" applyAlignment="1" applyProtection="1">
      <alignment horizontal="right"/>
      <protection hidden="1"/>
    </xf>
    <xf numFmtId="2" fontId="61" fillId="11" borderId="0" xfId="0" applyNumberFormat="1" applyFont="1" applyFill="1" applyProtection="1">
      <protection hidden="1"/>
    </xf>
    <xf numFmtId="49" fontId="60" fillId="0" borderId="11" xfId="0" applyNumberFormat="1" applyFont="1" applyBorder="1" applyProtection="1">
      <protection hidden="1"/>
    </xf>
    <xf numFmtId="0" fontId="60" fillId="0" borderId="13" xfId="0" applyFont="1" applyBorder="1" applyAlignment="1" applyProtection="1">
      <alignment horizontal="right"/>
      <protection hidden="1"/>
    </xf>
    <xf numFmtId="49" fontId="60" fillId="12" borderId="11" xfId="0" applyNumberFormat="1" applyFont="1" applyFill="1" applyBorder="1" applyProtection="1">
      <protection hidden="1"/>
    </xf>
    <xf numFmtId="0" fontId="60" fillId="12" borderId="13" xfId="0" applyFont="1" applyFill="1" applyBorder="1" applyAlignment="1" applyProtection="1">
      <alignment horizontal="right"/>
      <protection hidden="1"/>
    </xf>
    <xf numFmtId="2" fontId="28" fillId="12" borderId="13" xfId="0" applyNumberFormat="1" applyFont="1" applyFill="1" applyBorder="1" applyProtection="1">
      <protection hidden="1"/>
    </xf>
    <xf numFmtId="2" fontId="28" fillId="12" borderId="19" xfId="0" applyNumberFormat="1" applyFont="1" applyFill="1" applyBorder="1" applyProtection="1">
      <protection hidden="1"/>
    </xf>
    <xf numFmtId="49" fontId="60" fillId="12" borderId="14" xfId="0" applyNumberFormat="1" applyFont="1" applyFill="1" applyBorder="1" applyProtection="1">
      <protection hidden="1"/>
    </xf>
    <xf numFmtId="0" fontId="60" fillId="12" borderId="15" xfId="0" applyFont="1" applyFill="1" applyBorder="1" applyAlignment="1" applyProtection="1">
      <alignment horizontal="right"/>
      <protection hidden="1"/>
    </xf>
    <xf numFmtId="2" fontId="28" fillId="12" borderId="15" xfId="0" applyNumberFormat="1" applyFont="1" applyFill="1" applyBorder="1" applyProtection="1">
      <protection hidden="1"/>
    </xf>
    <xf numFmtId="2" fontId="28" fillId="12" borderId="16" xfId="0" applyNumberFormat="1" applyFont="1" applyFill="1" applyBorder="1" applyProtection="1">
      <protection hidden="1"/>
    </xf>
    <xf numFmtId="49" fontId="60" fillId="0" borderId="14" xfId="0" applyNumberFormat="1" applyFont="1" applyBorder="1" applyProtection="1">
      <protection hidden="1"/>
    </xf>
    <xf numFmtId="0" fontId="60" fillId="0" borderId="15" xfId="0" applyFont="1" applyBorder="1" applyAlignment="1" applyProtection="1">
      <alignment horizontal="right"/>
      <protection hidden="1"/>
    </xf>
    <xf numFmtId="49" fontId="60" fillId="0" borderId="0" xfId="0" applyNumberFormat="1" applyFont="1" applyProtection="1">
      <protection hidden="1"/>
    </xf>
    <xf numFmtId="0" fontId="60" fillId="0" borderId="0" xfId="0" applyFont="1" applyAlignment="1" applyProtection="1">
      <alignment horizontal="right"/>
      <protection hidden="1"/>
    </xf>
    <xf numFmtId="49" fontId="60" fillId="0" borderId="17" xfId="0" applyNumberFormat="1" applyFont="1" applyBorder="1" applyProtection="1">
      <protection hidden="1"/>
    </xf>
    <xf numFmtId="0" fontId="60" fillId="0" borderId="0" xfId="0" applyFont="1" applyBorder="1" applyAlignment="1" applyProtection="1">
      <alignment horizontal="right"/>
      <protection hidden="1"/>
    </xf>
    <xf numFmtId="2" fontId="0" fillId="0" borderId="0" xfId="0" applyNumberFormat="1" applyBorder="1" applyProtection="1">
      <protection hidden="1"/>
    </xf>
    <xf numFmtId="49" fontId="60" fillId="12" borderId="17" xfId="0" applyNumberFormat="1" applyFont="1" applyFill="1" applyBorder="1" applyProtection="1">
      <protection hidden="1"/>
    </xf>
    <xf numFmtId="0" fontId="60" fillId="12" borderId="0" xfId="0" applyFont="1" applyFill="1" applyBorder="1" applyAlignment="1" applyProtection="1">
      <alignment horizontal="right"/>
      <protection hidden="1"/>
    </xf>
    <xf numFmtId="2" fontId="28" fillId="12" borderId="0" xfId="0" applyNumberFormat="1" applyFont="1" applyFill="1" applyBorder="1" applyProtection="1">
      <protection hidden="1"/>
    </xf>
    <xf numFmtId="2" fontId="28" fillId="12" borderId="18" xfId="0" applyNumberFormat="1" applyFont="1" applyFill="1" applyBorder="1" applyProtection="1">
      <protection hidden="1"/>
    </xf>
    <xf numFmtId="49" fontId="60" fillId="0" borderId="0" xfId="0" applyNumberFormat="1" applyFont="1" applyBorder="1" applyProtection="1">
      <protection hidden="1"/>
    </xf>
    <xf numFmtId="2" fontId="0" fillId="0" borderId="0" xfId="0" applyNumberFormat="1" applyFill="1" applyBorder="1" applyProtection="1">
      <protection hidden="1"/>
    </xf>
    <xf numFmtId="2" fontId="0" fillId="12" borderId="15" xfId="0" applyNumberFormat="1" applyFont="1" applyFill="1" applyBorder="1" applyProtection="1">
      <protection hidden="1"/>
    </xf>
    <xf numFmtId="2" fontId="0" fillId="12" borderId="16" xfId="0" applyNumberFormat="1" applyFont="1" applyFill="1" applyBorder="1" applyProtection="1">
      <protection hidden="1"/>
    </xf>
    <xf numFmtId="49" fontId="62" fillId="11" borderId="0" xfId="0" applyNumberFormat="1" applyFont="1" applyFill="1" applyProtection="1">
      <protection hidden="1"/>
    </xf>
    <xf numFmtId="49" fontId="62" fillId="0" borderId="11" xfId="0" applyNumberFormat="1" applyFont="1" applyBorder="1" applyProtection="1">
      <protection hidden="1"/>
    </xf>
    <xf numFmtId="0" fontId="0" fillId="0" borderId="13" xfId="0" applyBorder="1" applyAlignment="1" applyProtection="1">
      <alignment horizontal="right"/>
      <protection hidden="1"/>
    </xf>
    <xf numFmtId="2" fontId="61" fillId="0" borderId="13" xfId="0" applyNumberFormat="1" applyFont="1" applyBorder="1" applyProtection="1">
      <protection hidden="1"/>
    </xf>
    <xf numFmtId="2" fontId="61" fillId="0" borderId="19" xfId="0" applyNumberFormat="1" applyFont="1" applyBorder="1" applyProtection="1">
      <protection hidden="1"/>
    </xf>
    <xf numFmtId="0" fontId="62" fillId="0" borderId="13" xfId="0" applyFont="1" applyBorder="1" applyAlignment="1" applyProtection="1">
      <alignment horizontal="right"/>
      <protection hidden="1"/>
    </xf>
    <xf numFmtId="49" fontId="62" fillId="0" borderId="17" xfId="0" applyNumberFormat="1" applyFont="1" applyBorder="1" applyProtection="1">
      <protection hidden="1"/>
    </xf>
    <xf numFmtId="0" fontId="62" fillId="0" borderId="0" xfId="0" applyFont="1" applyBorder="1" applyAlignment="1" applyProtection="1">
      <alignment horizontal="right"/>
      <protection hidden="1"/>
    </xf>
    <xf numFmtId="49" fontId="62" fillId="0" borderId="14" xfId="0" applyNumberFormat="1" applyFont="1" applyBorder="1" applyProtection="1">
      <protection hidden="1"/>
    </xf>
    <xf numFmtId="0" fontId="62" fillId="0" borderId="15" xfId="0" applyFont="1" applyBorder="1" applyAlignment="1" applyProtection="1">
      <alignment horizontal="right"/>
      <protection hidden="1"/>
    </xf>
    <xf numFmtId="2" fontId="61" fillId="0" borderId="15" xfId="0" applyNumberFormat="1" applyFont="1" applyBorder="1" applyProtection="1">
      <protection hidden="1"/>
    </xf>
    <xf numFmtId="2" fontId="61" fillId="0" borderId="16" xfId="0" applyNumberFormat="1" applyFont="1" applyBorder="1" applyProtection="1">
      <protection hidden="1"/>
    </xf>
    <xf numFmtId="2" fontId="0" fillId="12" borderId="0" xfId="0" applyNumberFormat="1" applyFill="1" applyBorder="1" applyProtection="1">
      <protection hidden="1"/>
    </xf>
    <xf numFmtId="2" fontId="0" fillId="12" borderId="18" xfId="0" applyNumberFormat="1" applyFill="1" applyBorder="1" applyProtection="1">
      <protection hidden="1"/>
    </xf>
    <xf numFmtId="49" fontId="62" fillId="0" borderId="0" xfId="0" applyNumberFormat="1" applyFont="1" applyProtection="1">
      <protection hidden="1"/>
    </xf>
    <xf numFmtId="0" fontId="62" fillId="0" borderId="0" xfId="0" applyFont="1" applyAlignment="1" applyProtection="1">
      <alignment horizontal="right"/>
      <protection hidden="1"/>
    </xf>
    <xf numFmtId="2" fontId="62" fillId="0" borderId="0" xfId="0" applyNumberFormat="1" applyFont="1" applyBorder="1" applyProtection="1">
      <protection hidden="1"/>
    </xf>
    <xf numFmtId="2" fontId="62" fillId="0" borderId="18" xfId="0" applyNumberFormat="1" applyFont="1" applyBorder="1" applyProtection="1">
      <protection hidden="1"/>
    </xf>
    <xf numFmtId="2" fontId="61" fillId="0" borderId="0" xfId="0" applyNumberFormat="1" applyFont="1" applyBorder="1" applyProtection="1">
      <protection hidden="1"/>
    </xf>
    <xf numFmtId="2" fontId="61" fillId="0" borderId="18" xfId="0" applyNumberFormat="1" applyFont="1" applyBorder="1" applyProtection="1">
      <protection hidden="1"/>
    </xf>
    <xf numFmtId="2" fontId="62" fillId="0" borderId="15" xfId="0" applyNumberFormat="1" applyFont="1" applyBorder="1" applyProtection="1">
      <protection hidden="1"/>
    </xf>
    <xf numFmtId="2" fontId="62" fillId="0" borderId="16" xfId="0" applyNumberFormat="1" applyFont="1" applyBorder="1" applyProtection="1">
      <protection hidden="1"/>
    </xf>
    <xf numFmtId="49" fontId="61" fillId="11" borderId="0" xfId="0" applyNumberFormat="1" applyFont="1" applyFill="1" applyProtection="1">
      <protection hidden="1"/>
    </xf>
    <xf numFmtId="49" fontId="61" fillId="0" borderId="11" xfId="0" applyNumberFormat="1" applyFont="1" applyBorder="1" applyProtection="1">
      <protection hidden="1"/>
    </xf>
    <xf numFmtId="0" fontId="61" fillId="0" borderId="13" xfId="0" applyFont="1" applyBorder="1" applyAlignment="1" applyProtection="1">
      <alignment horizontal="right"/>
      <protection hidden="1"/>
    </xf>
    <xf numFmtId="49" fontId="61" fillId="0" borderId="14" xfId="0" applyNumberFormat="1" applyFont="1" applyBorder="1" applyProtection="1">
      <protection hidden="1"/>
    </xf>
    <xf numFmtId="0" fontId="61" fillId="0" borderId="15" xfId="0" applyFont="1" applyBorder="1" applyAlignment="1" applyProtection="1">
      <alignment horizontal="right"/>
      <protection hidden="1"/>
    </xf>
    <xf numFmtId="49" fontId="61" fillId="0" borderId="0" xfId="0" applyNumberFormat="1" applyFont="1" applyProtection="1">
      <protection hidden="1"/>
    </xf>
    <xf numFmtId="0" fontId="61" fillId="0" borderId="0" xfId="0" applyFont="1" applyAlignment="1" applyProtection="1">
      <alignment horizontal="right"/>
      <protection hidden="1"/>
    </xf>
    <xf numFmtId="49" fontId="61" fillId="0" borderId="17" xfId="0" applyNumberFormat="1" applyFont="1" applyBorder="1" applyProtection="1">
      <protection hidden="1"/>
    </xf>
    <xf numFmtId="0" fontId="61" fillId="0" borderId="0" xfId="0" applyFont="1" applyBorder="1" applyAlignment="1" applyProtection="1">
      <alignment horizontal="right"/>
      <protection hidden="1"/>
    </xf>
    <xf numFmtId="2" fontId="62" fillId="11" borderId="0" xfId="0" applyNumberFormat="1" applyFont="1" applyFill="1" applyProtection="1">
      <protection hidden="1"/>
    </xf>
    <xf numFmtId="49" fontId="0" fillId="0" borderId="17" xfId="0" applyNumberFormat="1" applyBorder="1" applyProtection="1">
      <protection hidden="1"/>
    </xf>
    <xf numFmtId="49" fontId="61" fillId="0" borderId="0" xfId="0" applyNumberFormat="1" applyFont="1" applyBorder="1" applyProtection="1">
      <protection hidden="1"/>
    </xf>
    <xf numFmtId="2" fontId="0" fillId="0" borderId="0" xfId="0" applyNumberFormat="1" applyFill="1" applyProtection="1">
      <protection hidden="1"/>
    </xf>
    <xf numFmtId="0" fontId="63" fillId="14" borderId="0" xfId="0" applyNumberFormat="1" applyFont="1" applyFill="1" applyProtection="1">
      <protection hidden="1"/>
    </xf>
    <xf numFmtId="0" fontId="62" fillId="11" borderId="0" xfId="0" applyFont="1" applyFill="1" applyAlignment="1" applyProtection="1">
      <alignment horizontal="right"/>
      <protection hidden="1"/>
    </xf>
    <xf numFmtId="0" fontId="61" fillId="11" borderId="0" xfId="0" applyFont="1" applyFill="1" applyAlignment="1" applyProtection="1">
      <alignment horizontal="right"/>
      <protection hidden="1"/>
    </xf>
    <xf numFmtId="4" fontId="4" fillId="0" borderId="0" xfId="0" applyNumberFormat="1" applyFont="1" applyFill="1" applyProtection="1">
      <protection hidden="1"/>
    </xf>
    <xf numFmtId="0" fontId="39" fillId="0" borderId="0" xfId="0" applyFont="1" applyBorder="1" applyProtection="1">
      <protection hidden="1"/>
    </xf>
    <xf numFmtId="0" fontId="39" fillId="0" borderId="0" xfId="0" applyFont="1" applyFill="1" applyBorder="1" applyAlignment="1" applyProtection="1">
      <protection hidden="1"/>
    </xf>
    <xf numFmtId="0" fontId="39" fillId="0" borderId="0" xfId="0" applyFont="1" applyFill="1" applyBorder="1" applyProtection="1">
      <protection hidden="1"/>
    </xf>
    <xf numFmtId="0" fontId="39" fillId="0" borderId="0" xfId="0" applyNumberFormat="1" applyFont="1" applyFill="1" applyBorder="1" applyAlignment="1" applyProtection="1">
      <protection hidden="1"/>
    </xf>
    <xf numFmtId="0" fontId="39" fillId="0" borderId="0" xfId="0" applyNumberFormat="1" applyFont="1" applyFill="1" applyBorder="1" applyProtection="1">
      <protection hidden="1"/>
    </xf>
    <xf numFmtId="2" fontId="39" fillId="0" borderId="0" xfId="0" applyNumberFormat="1" applyFont="1" applyFill="1" applyBorder="1" applyProtection="1">
      <protection hidden="1"/>
    </xf>
    <xf numFmtId="4" fontId="39" fillId="0" borderId="0" xfId="0" applyNumberFormat="1" applyFont="1" applyFill="1" applyBorder="1" applyProtection="1">
      <protection hidden="1"/>
    </xf>
    <xf numFmtId="2" fontId="39" fillId="0" borderId="0" xfId="0" applyNumberFormat="1" applyFont="1" applyFill="1" applyBorder="1" applyAlignment="1" applyProtection="1">
      <alignment horizontal="right"/>
      <protection hidden="1"/>
    </xf>
    <xf numFmtId="0" fontId="39" fillId="0" borderId="0" xfId="0" applyNumberFormat="1" applyFont="1" applyFill="1" applyBorder="1" applyAlignment="1" applyProtection="1">
      <alignment horizontal="right"/>
      <protection hidden="1"/>
    </xf>
    <xf numFmtId="49" fontId="39" fillId="0" borderId="0" xfId="0" applyNumberFormat="1" applyFont="1" applyFill="1" applyBorder="1" applyAlignment="1" applyProtection="1">
      <alignment horizontal="right"/>
      <protection hidden="1"/>
    </xf>
    <xf numFmtId="0" fontId="65" fillId="0" borderId="0" xfId="12" applyFont="1"/>
    <xf numFmtId="0" fontId="65" fillId="0" borderId="0" xfId="12" applyFont="1" applyBorder="1" applyAlignment="1">
      <alignment horizontal="right"/>
    </xf>
    <xf numFmtId="0" fontId="65" fillId="0" borderId="0" xfId="12" applyFont="1" applyBorder="1"/>
    <xf numFmtId="0" fontId="65" fillId="0" borderId="0" xfId="0" applyFont="1" applyBorder="1"/>
    <xf numFmtId="0" fontId="53" fillId="0" borderId="0" xfId="0" applyNumberFormat="1" applyFont="1" applyProtection="1">
      <protection hidden="1"/>
    </xf>
    <xf numFmtId="0" fontId="53" fillId="0" borderId="0" xfId="3" applyNumberFormat="1" applyFont="1" applyProtection="1">
      <protection hidden="1"/>
    </xf>
    <xf numFmtId="0" fontId="53" fillId="0" borderId="0" xfId="3" applyNumberFormat="1" applyFont="1" applyAlignment="1" applyProtection="1">
      <alignment horizontal="right"/>
      <protection hidden="1"/>
    </xf>
    <xf numFmtId="0" fontId="53" fillId="0" borderId="0" xfId="3" applyNumberFormat="1" applyFont="1" applyBorder="1" applyProtection="1">
      <protection hidden="1"/>
    </xf>
    <xf numFmtId="0" fontId="53" fillId="0" borderId="0" xfId="3" applyNumberFormat="1" applyFont="1" applyBorder="1" applyAlignment="1" applyProtection="1">
      <alignment horizontal="center"/>
      <protection hidden="1"/>
    </xf>
    <xf numFmtId="0" fontId="53" fillId="0" borderId="0" xfId="3" applyNumberFormat="1" applyFont="1" applyAlignment="1" applyProtection="1">
      <protection hidden="1"/>
    </xf>
    <xf numFmtId="0" fontId="49" fillId="0" borderId="0" xfId="3" applyNumberFormat="1" applyFont="1" applyProtection="1">
      <protection hidden="1"/>
    </xf>
    <xf numFmtId="0" fontId="49" fillId="0" borderId="0" xfId="3" applyNumberFormat="1" applyFont="1" applyFill="1" applyAlignment="1" applyProtection="1">
      <alignment horizontal="center" wrapText="1"/>
      <protection hidden="1"/>
    </xf>
    <xf numFmtId="0" fontId="49" fillId="0" borderId="0" xfId="3" applyNumberFormat="1" applyFont="1" applyFill="1" applyAlignment="1" applyProtection="1">
      <alignment wrapText="1"/>
      <protection hidden="1"/>
    </xf>
    <xf numFmtId="0" fontId="49" fillId="0" borderId="0" xfId="3" applyNumberFormat="1" applyFont="1" applyFill="1" applyAlignment="1" applyProtection="1">
      <alignment vertical="center"/>
      <protection hidden="1"/>
    </xf>
    <xf numFmtId="0" fontId="49" fillId="0" borderId="0" xfId="3" applyNumberFormat="1" applyFont="1" applyAlignment="1" applyProtection="1">
      <alignment wrapText="1"/>
      <protection hidden="1"/>
    </xf>
    <xf numFmtId="0" fontId="49" fillId="0" borderId="0" xfId="3" applyNumberFormat="1" applyFont="1" applyAlignment="1" applyProtection="1">
      <protection hidden="1"/>
    </xf>
    <xf numFmtId="0" fontId="53" fillId="0" borderId="0" xfId="3" applyNumberFormat="1" applyFont="1" applyBorder="1" applyAlignment="1" applyProtection="1">
      <alignment horizontal="center" vertical="center"/>
      <protection hidden="1"/>
    </xf>
    <xf numFmtId="0" fontId="54" fillId="0" borderId="0" xfId="3" applyNumberFormat="1" applyFont="1" applyProtection="1">
      <protection hidden="1"/>
    </xf>
    <xf numFmtId="0" fontId="53" fillId="0" borderId="0" xfId="3" applyNumberFormat="1" applyFont="1" applyAlignment="1" applyProtection="1">
      <alignment horizontal="center" vertical="center"/>
      <protection hidden="1"/>
    </xf>
    <xf numFmtId="0" fontId="53" fillId="0" borderId="0" xfId="3" applyNumberFormat="1" applyFont="1" applyBorder="1" applyAlignment="1" applyProtection="1">
      <alignment horizontal="left" vertical="center"/>
      <protection hidden="1"/>
    </xf>
    <xf numFmtId="0" fontId="39" fillId="0" borderId="0" xfId="0" applyNumberFormat="1" applyFont="1" applyProtection="1">
      <protection hidden="1"/>
    </xf>
    <xf numFmtId="0" fontId="56" fillId="0" borderId="0" xfId="3" applyNumberFormat="1" applyFont="1" applyProtection="1">
      <protection hidden="1"/>
    </xf>
    <xf numFmtId="0" fontId="52" fillId="0" borderId="0" xfId="3" applyNumberFormat="1" applyFont="1" applyProtection="1">
      <protection hidden="1"/>
    </xf>
    <xf numFmtId="0" fontId="52" fillId="0" borderId="0" xfId="3" applyNumberFormat="1" applyFont="1" applyBorder="1" applyAlignment="1" applyProtection="1">
      <alignment horizontal="left" vertical="center"/>
      <protection hidden="1"/>
    </xf>
    <xf numFmtId="0" fontId="52" fillId="0" borderId="0" xfId="3" applyNumberFormat="1" applyFont="1" applyBorder="1" applyProtection="1">
      <protection hidden="1"/>
    </xf>
    <xf numFmtId="0" fontId="53" fillId="0" borderId="0" xfId="0" applyNumberFormat="1" applyFont="1" applyBorder="1" applyProtection="1">
      <protection hidden="1"/>
    </xf>
    <xf numFmtId="0" fontId="52" fillId="0" borderId="0" xfId="3" applyNumberFormat="1" applyFont="1" applyBorder="1" applyAlignment="1" applyProtection="1">
      <protection hidden="1"/>
    </xf>
    <xf numFmtId="0" fontId="53" fillId="0" borderId="0" xfId="0" applyFont="1" applyProtection="1">
      <protection hidden="1"/>
    </xf>
    <xf numFmtId="49" fontId="56" fillId="0" borderId="0" xfId="3" applyNumberFormat="1" applyFont="1" applyProtection="1">
      <protection hidden="1"/>
    </xf>
    <xf numFmtId="49" fontId="52" fillId="0" borderId="0" xfId="3" applyNumberFormat="1" applyFont="1" applyProtection="1">
      <protection hidden="1"/>
    </xf>
    <xf numFmtId="49" fontId="52" fillId="0" borderId="0" xfId="3" applyNumberFormat="1" applyFont="1" applyBorder="1" applyAlignment="1" applyProtection="1">
      <alignment horizontal="left" vertical="center"/>
      <protection hidden="1"/>
    </xf>
    <xf numFmtId="49" fontId="52" fillId="0" borderId="0" xfId="3" applyNumberFormat="1" applyFont="1" applyBorder="1" applyProtection="1">
      <protection hidden="1"/>
    </xf>
    <xf numFmtId="0" fontId="53" fillId="0" borderId="0" xfId="0" applyFont="1" applyBorder="1" applyProtection="1">
      <protection hidden="1"/>
    </xf>
    <xf numFmtId="49" fontId="52" fillId="0" borderId="0" xfId="3" applyNumberFormat="1" applyFont="1" applyBorder="1" applyAlignment="1" applyProtection="1">
      <protection hidden="1"/>
    </xf>
    <xf numFmtId="2" fontId="0" fillId="0" borderId="15" xfId="0" applyNumberFormat="1" applyBorder="1" applyProtection="1">
      <protection hidden="1"/>
    </xf>
    <xf numFmtId="2" fontId="0" fillId="0" borderId="16" xfId="0" applyNumberFormat="1" applyBorder="1" applyProtection="1">
      <protection hidden="1"/>
    </xf>
    <xf numFmtId="1" fontId="39" fillId="0" borderId="0" xfId="0" applyNumberFormat="1" applyFont="1" applyFill="1" applyBorder="1" applyProtection="1">
      <protection hidden="1"/>
    </xf>
    <xf numFmtId="0" fontId="38" fillId="0" borderId="0" xfId="0" applyFont="1" applyProtection="1">
      <protection locked="0" hidden="1"/>
    </xf>
    <xf numFmtId="0" fontId="38" fillId="0" borderId="0" xfId="0" applyFont="1" applyAlignment="1" applyProtection="1">
      <protection locked="0" hidden="1"/>
    </xf>
    <xf numFmtId="0" fontId="39" fillId="0" borderId="0" xfId="0" applyFont="1" applyBorder="1" applyAlignment="1" applyProtection="1">
      <alignment vertical="top" wrapText="1"/>
      <protection locked="0" hidden="1"/>
    </xf>
    <xf numFmtId="0" fontId="53" fillId="0" borderId="1" xfId="3" applyNumberFormat="1" applyFont="1" applyBorder="1" applyAlignment="1" applyProtection="1">
      <alignment horizontal="center" vertical="center"/>
      <protection hidden="1"/>
    </xf>
    <xf numFmtId="49" fontId="62" fillId="0" borderId="0" xfId="0" applyNumberFormat="1" applyFont="1" applyAlignment="1" applyProtection="1">
      <alignment horizontal="center"/>
      <protection hidden="1"/>
    </xf>
    <xf numFmtId="2" fontId="0" fillId="13" borderId="13" xfId="0" applyNumberFormat="1" applyFill="1" applyBorder="1" applyProtection="1">
      <protection hidden="1"/>
    </xf>
    <xf numFmtId="2" fontId="0" fillId="13" borderId="19" xfId="0" applyNumberFormat="1" applyFill="1" applyBorder="1" applyProtection="1">
      <protection hidden="1"/>
    </xf>
    <xf numFmtId="2" fontId="0" fillId="13" borderId="0" xfId="0" applyNumberFormat="1" applyFill="1" applyBorder="1" applyProtection="1">
      <protection hidden="1"/>
    </xf>
    <xf numFmtId="2" fontId="0" fillId="13" borderId="18" xfId="0" applyNumberFormat="1" applyFill="1" applyBorder="1" applyProtection="1">
      <protection hidden="1"/>
    </xf>
    <xf numFmtId="2" fontId="0" fillId="13" borderId="15" xfId="0" applyNumberFormat="1" applyFill="1" applyBorder="1" applyProtection="1">
      <protection hidden="1"/>
    </xf>
    <xf numFmtId="2" fontId="0" fillId="13" borderId="16" xfId="0" applyNumberFormat="1" applyFill="1" applyBorder="1" applyProtection="1">
      <protection hidden="1"/>
    </xf>
    <xf numFmtId="0" fontId="53" fillId="0" borderId="1" xfId="3" applyNumberFormat="1" applyFont="1" applyBorder="1" applyAlignment="1" applyProtection="1">
      <alignment horizontal="center"/>
      <protection hidden="1"/>
    </xf>
    <xf numFmtId="0" fontId="39" fillId="0" borderId="0" xfId="4" applyFont="1" applyBorder="1" applyAlignment="1" applyProtection="1">
      <alignment vertical="top" wrapText="1"/>
      <protection locked="0" hidden="1"/>
    </xf>
    <xf numFmtId="0" fontId="39" fillId="0" borderId="0" xfId="4" applyFont="1" applyBorder="1" applyAlignment="1" applyProtection="1">
      <alignment horizontal="center" vertical="top" wrapText="1"/>
      <protection locked="0" hidden="1"/>
    </xf>
    <xf numFmtId="0" fontId="75" fillId="0" borderId="0" xfId="0" applyFont="1" applyAlignment="1" applyProtection="1">
      <alignment vertical="center"/>
      <protection locked="0" hidden="1"/>
    </xf>
    <xf numFmtId="49" fontId="4" fillId="0" borderId="1" xfId="0" applyNumberFormat="1" applyFont="1" applyFill="1" applyBorder="1" applyAlignment="1" applyProtection="1">
      <protection locked="0" hidden="1"/>
    </xf>
    <xf numFmtId="4" fontId="14" fillId="0" borderId="1" xfId="13" applyNumberFormat="1" applyFont="1" applyFill="1" applyBorder="1" applyAlignment="1" applyProtection="1">
      <protection locked="0" hidden="1"/>
    </xf>
    <xf numFmtId="49" fontId="4" fillId="0" borderId="1" xfId="0" applyNumberFormat="1" applyFont="1" applyFill="1" applyBorder="1" applyProtection="1">
      <protection locked="0" hidden="1"/>
    </xf>
    <xf numFmtId="0" fontId="6" fillId="0" borderId="0" xfId="0" applyFont="1" applyFill="1" applyAlignment="1" applyProtection="1">
      <alignment horizontal="center"/>
      <protection hidden="1"/>
    </xf>
    <xf numFmtId="0" fontId="7" fillId="0" borderId="0" xfId="0" applyFont="1" applyAlignment="1" applyProtection="1">
      <alignment horizontal="center"/>
      <protection hidden="1"/>
    </xf>
    <xf numFmtId="0" fontId="53" fillId="0" borderId="1" xfId="3" applyNumberFormat="1" applyFont="1" applyBorder="1" applyAlignment="1" applyProtection="1">
      <alignment horizontal="center" vertical="center"/>
      <protection locked="0" hidden="1"/>
    </xf>
    <xf numFmtId="49" fontId="33" fillId="0" borderId="1" xfId="0" applyNumberFormat="1" applyFont="1" applyFill="1" applyBorder="1" applyAlignment="1" applyProtection="1">
      <protection locked="0" hidden="1"/>
    </xf>
    <xf numFmtId="49" fontId="33" fillId="0" borderId="1" xfId="0" applyNumberFormat="1" applyFont="1" applyFill="1" applyBorder="1" applyProtection="1">
      <protection locked="0" hidden="1"/>
    </xf>
    <xf numFmtId="4" fontId="14" fillId="0" borderId="1" xfId="13" applyNumberFormat="1" applyFont="1" applyFill="1" applyBorder="1" applyProtection="1">
      <protection locked="0" hidden="1"/>
    </xf>
    <xf numFmtId="4" fontId="7" fillId="0" borderId="1" xfId="0" applyNumberFormat="1" applyFont="1" applyFill="1" applyBorder="1" applyProtection="1">
      <protection locked="0" hidden="1"/>
    </xf>
    <xf numFmtId="4" fontId="4" fillId="0" borderId="1" xfId="0" applyNumberFormat="1" applyFont="1" applyFill="1" applyBorder="1" applyProtection="1">
      <protection locked="0" hidden="1"/>
    </xf>
    <xf numFmtId="4" fontId="7" fillId="2" borderId="1" xfId="14" applyNumberFormat="1" applyFont="1" applyFill="1" applyBorder="1" applyProtection="1">
      <protection hidden="1"/>
    </xf>
    <xf numFmtId="4" fontId="7" fillId="0" borderId="1" xfId="14" applyNumberFormat="1" applyFont="1" applyFill="1" applyBorder="1" applyAlignment="1" applyProtection="1">
      <alignment wrapText="1"/>
      <protection hidden="1"/>
    </xf>
    <xf numFmtId="4" fontId="10" fillId="0" borderId="0" xfId="0" applyNumberFormat="1" applyFont="1" applyFill="1" applyProtection="1">
      <protection hidden="1"/>
    </xf>
    <xf numFmtId="4" fontId="9" fillId="0" borderId="0" xfId="0" applyNumberFormat="1" applyFont="1" applyFill="1" applyProtection="1">
      <protection hidden="1"/>
    </xf>
    <xf numFmtId="4" fontId="7" fillId="0" borderId="1" xfId="14" applyNumberFormat="1" applyFont="1" applyFill="1" applyBorder="1" applyAlignment="1" applyProtection="1">
      <protection hidden="1"/>
    </xf>
    <xf numFmtId="4" fontId="4" fillId="0" borderId="1" xfId="0" applyNumberFormat="1" applyFont="1" applyFill="1" applyBorder="1" applyAlignment="1" applyProtection="1">
      <protection locked="0" hidden="1"/>
    </xf>
    <xf numFmtId="4" fontId="39" fillId="0" borderId="0" xfId="0" applyNumberFormat="1" applyFont="1" applyFill="1" applyBorder="1" applyAlignment="1" applyProtection="1">
      <protection hidden="1"/>
    </xf>
    <xf numFmtId="4" fontId="39" fillId="0" borderId="0" xfId="0" applyNumberFormat="1" applyFont="1" applyFill="1" applyBorder="1" applyAlignment="1" applyProtection="1">
      <alignment horizontal="right"/>
      <protection hidden="1"/>
    </xf>
    <xf numFmtId="4" fontId="39" fillId="0" borderId="0" xfId="0" applyNumberFormat="1" applyFont="1" applyFill="1" applyBorder="1" applyAlignment="1" applyProtection="1">
      <alignment wrapText="1"/>
      <protection hidden="1"/>
    </xf>
    <xf numFmtId="4" fontId="39" fillId="0" borderId="0" xfId="0" applyNumberFormat="1" applyFont="1" applyFill="1" applyBorder="1" applyAlignment="1" applyProtection="1">
      <alignment horizontal="right" wrapText="1"/>
      <protection hidden="1"/>
    </xf>
    <xf numFmtId="0" fontId="72" fillId="0" borderId="0" xfId="0" applyFont="1" applyBorder="1" applyProtection="1">
      <protection locked="0" hidden="1"/>
    </xf>
    <xf numFmtId="0" fontId="74" fillId="0" borderId="0" xfId="0" applyFont="1" applyBorder="1" applyProtection="1">
      <protection locked="0" hidden="1"/>
    </xf>
    <xf numFmtId="0" fontId="74" fillId="0" borderId="0" xfId="0" applyFont="1" applyProtection="1">
      <protection locked="0" hidden="1"/>
    </xf>
    <xf numFmtId="0" fontId="39" fillId="0" borderId="0" xfId="0" applyFont="1" applyAlignment="1" applyProtection="1">
      <protection locked="0" hidden="1"/>
    </xf>
    <xf numFmtId="14" fontId="4" fillId="0" borderId="0" xfId="0" applyNumberFormat="1" applyFont="1" applyBorder="1" applyAlignment="1" applyProtection="1">
      <alignment vertical="top" wrapText="1"/>
      <protection locked="0" hidden="1"/>
    </xf>
    <xf numFmtId="0" fontId="4" fillId="0" borderId="0" xfId="0" applyFont="1" applyBorder="1" applyAlignment="1" applyProtection="1">
      <alignment vertical="top" wrapText="1"/>
      <protection locked="0" hidden="1"/>
    </xf>
    <xf numFmtId="0" fontId="73" fillId="0" borderId="0" xfId="0" applyFont="1" applyBorder="1" applyAlignment="1" applyProtection="1">
      <alignment vertical="top" wrapText="1"/>
      <protection locked="0" hidden="1"/>
    </xf>
    <xf numFmtId="0" fontId="0" fillId="0" borderId="0" xfId="0" applyBorder="1" applyAlignment="1" applyProtection="1">
      <alignment vertical="top" wrapText="1"/>
      <protection locked="0" hidden="1"/>
    </xf>
    <xf numFmtId="0" fontId="38" fillId="0" borderId="0" xfId="0" applyFont="1" applyBorder="1" applyProtection="1">
      <protection locked="0" hidden="1"/>
    </xf>
    <xf numFmtId="0" fontId="40" fillId="0" borderId="17" xfId="0" applyFont="1" applyBorder="1" applyAlignment="1" applyProtection="1">
      <protection locked="0" hidden="1"/>
    </xf>
    <xf numFmtId="0" fontId="40" fillId="0" borderId="0" xfId="0" applyFont="1" applyBorder="1" applyAlignment="1" applyProtection="1">
      <protection locked="0" hidden="1"/>
    </xf>
    <xf numFmtId="0" fontId="38" fillId="0" borderId="9" xfId="0" applyFont="1" applyBorder="1" applyProtection="1">
      <protection locked="0" hidden="1"/>
    </xf>
    <xf numFmtId="0" fontId="38" fillId="0" borderId="21" xfId="0" applyFont="1" applyBorder="1" applyProtection="1">
      <protection locked="0" hidden="1"/>
    </xf>
    <xf numFmtId="0" fontId="38" fillId="0" borderId="23" xfId="0" applyFont="1" applyBorder="1" applyProtection="1">
      <protection locked="0" hidden="1"/>
    </xf>
    <xf numFmtId="0" fontId="38" fillId="0" borderId="11" xfId="0" applyFont="1" applyBorder="1" applyProtection="1">
      <protection locked="0" hidden="1"/>
    </xf>
    <xf numFmtId="0" fontId="38" fillId="0" borderId="13" xfId="0" applyFont="1" applyBorder="1" applyProtection="1">
      <protection locked="0" hidden="1"/>
    </xf>
    <xf numFmtId="0" fontId="38" fillId="0" borderId="19" xfId="0" applyFont="1" applyBorder="1" applyProtection="1">
      <protection locked="0" hidden="1"/>
    </xf>
    <xf numFmtId="0" fontId="38" fillId="0" borderId="14" xfId="0" applyFont="1" applyBorder="1" applyProtection="1">
      <protection locked="0" hidden="1"/>
    </xf>
    <xf numFmtId="0" fontId="38" fillId="0" borderId="15" xfId="0" applyFont="1" applyBorder="1" applyProtection="1">
      <protection locked="0" hidden="1"/>
    </xf>
    <xf numFmtId="0" fontId="38" fillId="0" borderId="16" xfId="0" applyFont="1" applyBorder="1" applyProtection="1">
      <protection locked="0" hidden="1"/>
    </xf>
    <xf numFmtId="0" fontId="39" fillId="0" borderId="0" xfId="0" applyFont="1" applyBorder="1" applyAlignment="1" applyProtection="1">
      <protection locked="0" hidden="1"/>
    </xf>
    <xf numFmtId="0" fontId="72" fillId="0" borderId="0" xfId="0" applyFont="1" applyBorder="1" applyAlignment="1" applyProtection="1">
      <alignment horizontal="left" vertical="top"/>
      <protection locked="0" hidden="1"/>
    </xf>
    <xf numFmtId="0" fontId="72" fillId="0" borderId="0" xfId="0" applyFont="1" applyProtection="1">
      <protection locked="0" hidden="1"/>
    </xf>
    <xf numFmtId="0" fontId="74" fillId="0" borderId="0" xfId="0" applyFont="1" applyBorder="1" applyAlignment="1" applyProtection="1">
      <alignment horizontal="left" vertical="top"/>
      <protection locked="0" hidden="1"/>
    </xf>
    <xf numFmtId="0" fontId="74" fillId="0" borderId="0" xfId="0" applyFont="1" applyAlignment="1" applyProtection="1">
      <protection locked="0" hidden="1"/>
    </xf>
    <xf numFmtId="0" fontId="7" fillId="0" borderId="9" xfId="0" applyFont="1" applyBorder="1" applyAlignment="1" applyProtection="1">
      <alignment horizontal="justify" vertical="justify"/>
      <protection locked="0" hidden="1"/>
    </xf>
    <xf numFmtId="0" fontId="7" fillId="0" borderId="0" xfId="0" applyFont="1" applyBorder="1" applyAlignment="1" applyProtection="1">
      <alignment horizontal="justify" vertical="justify"/>
      <protection locked="0" hidden="1"/>
    </xf>
    <xf numFmtId="0" fontId="7" fillId="0" borderId="0" xfId="0" applyFont="1" applyBorder="1" applyAlignment="1" applyProtection="1">
      <alignment vertical="top" wrapText="1"/>
      <protection locked="0" hidden="1"/>
    </xf>
    <xf numFmtId="0" fontId="39" fillId="0" borderId="0" xfId="0" applyFont="1" applyBorder="1" applyProtection="1">
      <protection locked="0" hidden="1"/>
    </xf>
    <xf numFmtId="49" fontId="38" fillId="0" borderId="0" xfId="0" applyNumberFormat="1" applyFont="1" applyBorder="1" applyAlignment="1" applyProtection="1">
      <protection locked="0" hidden="1"/>
    </xf>
    <xf numFmtId="0" fontId="40" fillId="0" borderId="0" xfId="0" applyFont="1" applyBorder="1" applyAlignment="1" applyProtection="1">
      <alignment vertical="top"/>
      <protection locked="0" hidden="1"/>
    </xf>
    <xf numFmtId="0" fontId="40" fillId="0" borderId="0" xfId="0" applyFont="1" applyBorder="1" applyAlignment="1" applyProtection="1">
      <alignment horizontal="left" vertical="top"/>
      <protection locked="0" hidden="1"/>
    </xf>
    <xf numFmtId="0" fontId="40" fillId="0" borderId="0" xfId="0" applyFont="1" applyProtection="1">
      <protection locked="0" hidden="1"/>
    </xf>
    <xf numFmtId="0" fontId="40" fillId="0" borderId="11" xfId="0" applyFont="1" applyBorder="1" applyProtection="1">
      <protection locked="0" hidden="1"/>
    </xf>
    <xf numFmtId="0" fontId="40" fillId="0" borderId="13" xfId="0" applyFont="1" applyBorder="1" applyProtection="1">
      <protection locked="0" hidden="1"/>
    </xf>
    <xf numFmtId="0" fontId="40" fillId="0" borderId="17" xfId="0" applyFont="1" applyBorder="1" applyProtection="1">
      <protection locked="0" hidden="1"/>
    </xf>
    <xf numFmtId="0" fontId="40" fillId="0" borderId="0" xfId="0" applyFont="1" applyBorder="1" applyProtection="1">
      <protection locked="0" hidden="1"/>
    </xf>
    <xf numFmtId="0" fontId="38" fillId="0" borderId="18" xfId="0" applyFont="1" applyBorder="1" applyProtection="1">
      <protection locked="0" hidden="1"/>
    </xf>
    <xf numFmtId="0" fontId="40" fillId="0" borderId="14" xfId="0" applyFont="1" applyBorder="1" applyProtection="1">
      <protection locked="0" hidden="1"/>
    </xf>
    <xf numFmtId="0" fontId="38" fillId="0" borderId="22" xfId="0" applyFont="1" applyBorder="1" applyProtection="1">
      <protection locked="0" hidden="1"/>
    </xf>
    <xf numFmtId="0" fontId="38" fillId="0" borderId="5" xfId="0" applyFont="1" applyBorder="1" applyProtection="1">
      <protection locked="0" hidden="1"/>
    </xf>
    <xf numFmtId="0" fontId="38" fillId="0" borderId="20" xfId="0" applyFont="1" applyBorder="1" applyProtection="1">
      <protection locked="0" hidden="1"/>
    </xf>
    <xf numFmtId="0" fontId="39" fillId="0" borderId="0" xfId="0" applyFont="1" applyFill="1" applyBorder="1" applyAlignment="1" applyProtection="1">
      <alignment horizontal="left" vertical="top" wrapText="1"/>
      <protection locked="0" hidden="1"/>
    </xf>
    <xf numFmtId="0" fontId="40" fillId="0" borderId="19" xfId="0" applyFont="1" applyBorder="1" applyProtection="1">
      <protection locked="0" hidden="1"/>
    </xf>
    <xf numFmtId="0" fontId="40" fillId="0" borderId="18" xfId="0" applyFont="1" applyBorder="1" applyProtection="1">
      <protection locked="0" hidden="1"/>
    </xf>
    <xf numFmtId="0" fontId="38" fillId="0" borderId="12" xfId="0" applyFont="1" applyBorder="1" applyProtection="1">
      <protection locked="0" hidden="1"/>
    </xf>
    <xf numFmtId="1" fontId="39" fillId="0" borderId="13" xfId="0" applyNumberFormat="1" applyFont="1" applyBorder="1" applyProtection="1">
      <protection locked="0" hidden="1"/>
    </xf>
    <xf numFmtId="1" fontId="39" fillId="0" borderId="23" xfId="0" applyNumberFormat="1" applyFont="1" applyBorder="1" applyProtection="1">
      <protection locked="0" hidden="1"/>
    </xf>
    <xf numFmtId="1" fontId="39" fillId="0" borderId="21" xfId="0" applyNumberFormat="1" applyFont="1" applyBorder="1" applyProtection="1">
      <protection locked="0" hidden="1"/>
    </xf>
    <xf numFmtId="0" fontId="42" fillId="0" borderId="11" xfId="0" applyFont="1" applyBorder="1" applyAlignment="1" applyProtection="1">
      <alignment horizontal="center" vertical="center"/>
      <protection locked="0" hidden="1"/>
    </xf>
    <xf numFmtId="0" fontId="42" fillId="0" borderId="13" xfId="0" applyFont="1" applyBorder="1" applyAlignment="1" applyProtection="1">
      <alignment horizontal="center" vertical="center"/>
      <protection locked="0" hidden="1"/>
    </xf>
    <xf numFmtId="0" fontId="42" fillId="0" borderId="0" xfId="0" applyFont="1" applyBorder="1" applyAlignment="1" applyProtection="1">
      <protection locked="0" hidden="1"/>
    </xf>
    <xf numFmtId="1" fontId="38" fillId="0" borderId="0" xfId="0" applyNumberFormat="1" applyFont="1" applyBorder="1" applyProtection="1">
      <protection locked="0" hidden="1"/>
    </xf>
    <xf numFmtId="0" fontId="42" fillId="0" borderId="11" xfId="0" applyFont="1" applyBorder="1" applyProtection="1">
      <protection locked="0" hidden="1"/>
    </xf>
    <xf numFmtId="0" fontId="42" fillId="0" borderId="13" xfId="0" applyFont="1" applyBorder="1" applyProtection="1">
      <protection locked="0" hidden="1"/>
    </xf>
    <xf numFmtId="0" fontId="42" fillId="0" borderId="17" xfId="0" applyFont="1" applyBorder="1" applyAlignment="1" applyProtection="1">
      <protection locked="0" hidden="1"/>
    </xf>
    <xf numFmtId="0" fontId="42" fillId="0" borderId="0" xfId="0" applyFont="1" applyBorder="1" applyProtection="1">
      <protection locked="0" hidden="1"/>
    </xf>
    <xf numFmtId="0" fontId="38" fillId="0" borderId="17" xfId="0" applyFont="1" applyBorder="1" applyProtection="1">
      <protection locked="0" hidden="1"/>
    </xf>
    <xf numFmtId="0" fontId="42" fillId="0" borderId="17" xfId="0" applyFont="1" applyBorder="1" applyProtection="1">
      <protection locked="0" hidden="1"/>
    </xf>
    <xf numFmtId="1" fontId="38" fillId="0" borderId="0" xfId="0" applyNumberFormat="1" applyFont="1" applyProtection="1">
      <protection locked="0" hidden="1"/>
    </xf>
    <xf numFmtId="0" fontId="45" fillId="0" borderId="0" xfId="0" applyFont="1" applyProtection="1">
      <protection locked="0" hidden="1"/>
    </xf>
    <xf numFmtId="0" fontId="46" fillId="0" borderId="0" xfId="0" applyFont="1" applyProtection="1">
      <protection locked="0" hidden="1"/>
    </xf>
    <xf numFmtId="0" fontId="40" fillId="0" borderId="11" xfId="0" applyFont="1" applyBorder="1" applyAlignment="1" applyProtection="1">
      <protection locked="0" hidden="1"/>
    </xf>
    <xf numFmtId="0" fontId="40" fillId="0" borderId="13" xfId="0" applyFont="1" applyBorder="1" applyAlignment="1" applyProtection="1">
      <protection locked="0" hidden="1"/>
    </xf>
    <xf numFmtId="0" fontId="40" fillId="0" borderId="19" xfId="0" applyFont="1" applyBorder="1" applyAlignment="1" applyProtection="1">
      <protection locked="0" hidden="1"/>
    </xf>
    <xf numFmtId="0" fontId="38" fillId="0" borderId="9" xfId="0" applyFont="1" applyBorder="1" applyAlignment="1" applyProtection="1">
      <alignment vertical="top"/>
      <protection locked="0" hidden="1"/>
    </xf>
    <xf numFmtId="0" fontId="38" fillId="0" borderId="21" xfId="0" applyFont="1" applyBorder="1" applyAlignment="1" applyProtection="1">
      <alignment vertical="top"/>
      <protection locked="0" hidden="1"/>
    </xf>
    <xf numFmtId="0" fontId="38" fillId="0" borderId="23" xfId="0" applyFont="1" applyBorder="1" applyAlignment="1" applyProtection="1">
      <alignment vertical="top"/>
      <protection locked="0" hidden="1"/>
    </xf>
    <xf numFmtId="0" fontId="40" fillId="0" borderId="21" xfId="0" applyFont="1" applyBorder="1" applyProtection="1">
      <protection locked="0" hidden="1"/>
    </xf>
    <xf numFmtId="0" fontId="39" fillId="0" borderId="9" xfId="0" applyFont="1" applyBorder="1" applyProtection="1">
      <protection locked="0" hidden="1"/>
    </xf>
    <xf numFmtId="0" fontId="39" fillId="0" borderId="21" xfId="0" applyFont="1" applyBorder="1" applyProtection="1">
      <protection locked="0" hidden="1"/>
    </xf>
    <xf numFmtId="0" fontId="39" fillId="0" borderId="23" xfId="0" applyFont="1" applyBorder="1" applyProtection="1">
      <protection locked="0" hidden="1"/>
    </xf>
    <xf numFmtId="0" fontId="39" fillId="0" borderId="22" xfId="0" applyFont="1" applyBorder="1" applyProtection="1">
      <protection locked="0" hidden="1"/>
    </xf>
    <xf numFmtId="0" fontId="40" fillId="0" borderId="9" xfId="0" applyFont="1" applyBorder="1" applyProtection="1">
      <protection locked="0" hidden="1"/>
    </xf>
    <xf numFmtId="0" fontId="40" fillId="0" borderId="15" xfId="0" applyFont="1" applyBorder="1" applyProtection="1">
      <protection locked="0" hidden="1"/>
    </xf>
    <xf numFmtId="0" fontId="40" fillId="0" borderId="14" xfId="0" applyFont="1" applyBorder="1" applyAlignment="1" applyProtection="1">
      <protection locked="0" hidden="1"/>
    </xf>
    <xf numFmtId="0" fontId="40" fillId="0" borderId="15" xfId="0" applyFont="1" applyBorder="1" applyAlignment="1" applyProtection="1">
      <protection locked="0" hidden="1"/>
    </xf>
    <xf numFmtId="0" fontId="40" fillId="0" borderId="16" xfId="0" applyFont="1" applyBorder="1" applyAlignment="1" applyProtection="1">
      <protection locked="0" hidden="1"/>
    </xf>
    <xf numFmtId="0" fontId="43" fillId="0" borderId="11" xfId="0" applyFont="1" applyBorder="1" applyProtection="1">
      <protection locked="0" hidden="1"/>
    </xf>
    <xf numFmtId="0" fontId="43" fillId="0" borderId="9" xfId="0" applyFont="1" applyBorder="1" applyProtection="1">
      <protection locked="0" hidden="1"/>
    </xf>
    <xf numFmtId="0" fontId="40" fillId="0" borderId="18" xfId="0" applyFont="1" applyBorder="1" applyAlignment="1" applyProtection="1">
      <protection locked="0" hidden="1"/>
    </xf>
    <xf numFmtId="0" fontId="39" fillId="0" borderId="40" xfId="0" applyFont="1" applyBorder="1" applyAlignment="1" applyProtection="1">
      <alignment vertical="top" wrapText="1"/>
      <protection locked="0" hidden="1"/>
    </xf>
    <xf numFmtId="0" fontId="39" fillId="0" borderId="41" xfId="0" applyFont="1" applyBorder="1" applyAlignment="1" applyProtection="1">
      <alignment vertical="top" wrapText="1"/>
      <protection locked="0" hidden="1"/>
    </xf>
    <xf numFmtId="0" fontId="39" fillId="0" borderId="42" xfId="0" applyFont="1" applyBorder="1" applyAlignment="1" applyProtection="1">
      <alignment vertical="top" wrapText="1"/>
      <protection locked="0" hidden="1"/>
    </xf>
    <xf numFmtId="0" fontId="40" fillId="0" borderId="23" xfId="0" applyFont="1" applyBorder="1" applyProtection="1">
      <protection locked="0" hidden="1"/>
    </xf>
    <xf numFmtId="0" fontId="40" fillId="0" borderId="16" xfId="0" applyFont="1" applyBorder="1" applyProtection="1">
      <protection locked="0" hidden="1"/>
    </xf>
    <xf numFmtId="0" fontId="39" fillId="0" borderId="0" xfId="0" applyFont="1" applyProtection="1">
      <protection locked="0" hidden="1"/>
    </xf>
    <xf numFmtId="0" fontId="64" fillId="0" borderId="0" xfId="0" applyFont="1" applyBorder="1" applyAlignment="1" applyProtection="1">
      <alignment vertical="top" wrapText="1"/>
      <protection locked="0" hidden="1"/>
    </xf>
    <xf numFmtId="0" fontId="64" fillId="0" borderId="39" xfId="0" applyFont="1" applyBorder="1" applyAlignment="1" applyProtection="1">
      <alignment vertical="top" wrapText="1"/>
      <protection locked="0" hidden="1"/>
    </xf>
    <xf numFmtId="0" fontId="72" fillId="0" borderId="36" xfId="0" applyFont="1" applyBorder="1" applyAlignment="1" applyProtection="1">
      <alignment horizontal="left" vertical="top"/>
      <protection locked="0" hidden="1"/>
    </xf>
    <xf numFmtId="0" fontId="64" fillId="0" borderId="36" xfId="0" applyFont="1" applyBorder="1" applyAlignment="1" applyProtection="1">
      <alignment vertical="top" wrapText="1"/>
      <protection locked="0" hidden="1"/>
    </xf>
    <xf numFmtId="0" fontId="39" fillId="0" borderId="38" xfId="0" applyFont="1" applyBorder="1" applyAlignment="1" applyProtection="1">
      <alignment vertical="top" wrapText="1"/>
      <protection locked="0" hidden="1"/>
    </xf>
    <xf numFmtId="0" fontId="39" fillId="0" borderId="39" xfId="0" applyFont="1" applyBorder="1" applyAlignment="1" applyProtection="1">
      <alignment vertical="top" wrapText="1"/>
      <protection locked="0" hidden="1"/>
    </xf>
    <xf numFmtId="0" fontId="64" fillId="0" borderId="0" xfId="0" applyFont="1" applyBorder="1" applyAlignment="1" applyProtection="1">
      <alignment horizontal="left" vertical="top"/>
      <protection locked="0" hidden="1"/>
    </xf>
    <xf numFmtId="0" fontId="39" fillId="0" borderId="36" xfId="0" applyFont="1" applyBorder="1" applyAlignment="1" applyProtection="1">
      <alignment vertical="top" wrapText="1"/>
      <protection locked="0" hidden="1"/>
    </xf>
    <xf numFmtId="0" fontId="39" fillId="0" borderId="37" xfId="0" applyFont="1" applyBorder="1" applyAlignment="1" applyProtection="1">
      <alignment vertical="top" wrapText="1"/>
      <protection locked="0" hidden="1"/>
    </xf>
    <xf numFmtId="0" fontId="41" fillId="0" borderId="0" xfId="0" applyFont="1" applyBorder="1" applyAlignment="1" applyProtection="1">
      <alignment horizontal="left" vertical="top"/>
      <protection locked="0" hidden="1"/>
    </xf>
    <xf numFmtId="0" fontId="39" fillId="0" borderId="0" xfId="0" applyFont="1" applyBorder="1" applyAlignment="1" applyProtection="1">
      <alignment horizontal="left" vertical="top"/>
      <protection locked="0" hidden="1"/>
    </xf>
    <xf numFmtId="0" fontId="40" fillId="0" borderId="9" xfId="0" applyFont="1" applyBorder="1" applyAlignment="1" applyProtection="1">
      <protection locked="0" hidden="1"/>
    </xf>
    <xf numFmtId="0" fontId="40" fillId="0" borderId="23" xfId="0" applyFont="1" applyBorder="1" applyAlignment="1" applyProtection="1">
      <protection locked="0" hidden="1"/>
    </xf>
    <xf numFmtId="0" fontId="38" fillId="0" borderId="36" xfId="0" applyFont="1" applyBorder="1" applyAlignment="1" applyProtection="1">
      <protection locked="0" hidden="1"/>
    </xf>
    <xf numFmtId="0" fontId="38" fillId="0" borderId="37" xfId="0" applyFont="1" applyBorder="1" applyAlignment="1" applyProtection="1">
      <protection locked="0" hidden="1"/>
    </xf>
    <xf numFmtId="0" fontId="38" fillId="0" borderId="39" xfId="0" applyFont="1" applyBorder="1" applyAlignment="1" applyProtection="1">
      <protection locked="0" hidden="1"/>
    </xf>
    <xf numFmtId="0" fontId="41" fillId="0" borderId="0" xfId="0" applyFont="1" applyProtection="1">
      <protection locked="0" hidden="1"/>
    </xf>
    <xf numFmtId="0" fontId="7" fillId="0" borderId="0" xfId="0" applyNumberFormat="1" applyFont="1" applyProtection="1">
      <protection locked="0" hidden="1"/>
    </xf>
    <xf numFmtId="0" fontId="38" fillId="0" borderId="33" xfId="0" applyFont="1" applyBorder="1" applyProtection="1">
      <protection locked="0" hidden="1"/>
    </xf>
    <xf numFmtId="49" fontId="33" fillId="0" borderId="1" xfId="0" applyNumberFormat="1" applyFont="1" applyBorder="1" applyProtection="1">
      <protection locked="0" hidden="1"/>
    </xf>
    <xf numFmtId="49" fontId="12" fillId="0" borderId="1" xfId="0" applyNumberFormat="1" applyFont="1" applyFill="1" applyBorder="1" applyProtection="1">
      <protection locked="0" hidden="1"/>
    </xf>
    <xf numFmtId="0" fontId="39" fillId="0" borderId="0" xfId="0" applyFont="1" applyBorder="1" applyAlignment="1" applyProtection="1">
      <alignment vertical="justify" wrapText="1"/>
      <protection locked="0" hidden="1"/>
    </xf>
    <xf numFmtId="1" fontId="37" fillId="2" borderId="0" xfId="14" applyNumberFormat="1" applyFont="1" applyFill="1" applyAlignment="1" applyProtection="1">
      <alignment horizontal="left" vertical="top" wrapText="1"/>
      <protection hidden="1"/>
    </xf>
    <xf numFmtId="0" fontId="39" fillId="0" borderId="46" xfId="0" applyFont="1" applyBorder="1" applyAlignment="1" applyProtection="1">
      <alignment vertical="top" wrapText="1"/>
      <protection locked="0" hidden="1"/>
    </xf>
    <xf numFmtId="0" fontId="39" fillId="0" borderId="0" xfId="0" applyFont="1" applyAlignment="1" applyProtection="1">
      <alignment wrapText="1"/>
      <protection locked="0" hidden="1"/>
    </xf>
    <xf numFmtId="0" fontId="74" fillId="0" borderId="0" xfId="0" applyFont="1" applyFill="1" applyProtection="1">
      <protection locked="0" hidden="1"/>
    </xf>
    <xf numFmtId="0" fontId="64" fillId="0" borderId="0" xfId="0" applyFont="1" applyBorder="1" applyProtection="1">
      <protection locked="0" hidden="1"/>
    </xf>
    <xf numFmtId="49" fontId="67" fillId="15" borderId="34" xfId="0" applyNumberFormat="1" applyFont="1" applyFill="1" applyBorder="1" applyAlignment="1" applyProtection="1">
      <alignment horizontal="left"/>
      <protection locked="0" hidden="1"/>
    </xf>
    <xf numFmtId="49" fontId="67" fillId="15" borderId="34" xfId="0" applyNumberFormat="1" applyFont="1" applyFill="1" applyBorder="1" applyAlignment="1" applyProtection="1">
      <alignment horizontal="left" wrapText="1"/>
      <protection locked="0" hidden="1"/>
    </xf>
    <xf numFmtId="49" fontId="68" fillId="15" borderId="34" xfId="1" applyNumberFormat="1" applyFont="1" applyFill="1" applyBorder="1" applyAlignment="1" applyProtection="1">
      <alignment horizontal="left"/>
      <protection locked="0" hidden="1"/>
    </xf>
    <xf numFmtId="14" fontId="67" fillId="15" borderId="34" xfId="0" applyNumberFormat="1" applyFont="1" applyFill="1" applyBorder="1" applyAlignment="1" applyProtection="1">
      <alignment horizontal="left"/>
      <protection locked="0" hidden="1"/>
    </xf>
    <xf numFmtId="0" fontId="67" fillId="15" borderId="34" xfId="0" applyFont="1" applyFill="1" applyBorder="1" applyAlignment="1" applyProtection="1">
      <alignment horizontal="left"/>
      <protection locked="0" hidden="1"/>
    </xf>
    <xf numFmtId="0" fontId="40" fillId="0" borderId="0" xfId="0" applyFont="1" applyFill="1" applyProtection="1">
      <protection locked="0" hidden="1"/>
    </xf>
    <xf numFmtId="49" fontId="62" fillId="0" borderId="0" xfId="0" applyNumberFormat="1" applyFont="1" applyAlignment="1" applyProtection="1">
      <alignment horizontal="center"/>
      <protection hidden="1"/>
    </xf>
    <xf numFmtId="0" fontId="38" fillId="0" borderId="0" xfId="0" applyFont="1" applyBorder="1" applyProtection="1">
      <protection hidden="1"/>
    </xf>
    <xf numFmtId="0" fontId="38" fillId="0" borderId="0" xfId="0" applyFont="1" applyProtection="1">
      <protection hidden="1"/>
    </xf>
    <xf numFmtId="0" fontId="38" fillId="0" borderId="48" xfId="0" applyFont="1" applyBorder="1" applyProtection="1">
      <protection hidden="1"/>
    </xf>
    <xf numFmtId="0" fontId="38" fillId="0" borderId="0" xfId="0" applyFont="1" applyAlignment="1" applyProtection="1">
      <alignment horizontal="center"/>
      <protection hidden="1"/>
    </xf>
    <xf numFmtId="0" fontId="49" fillId="0" borderId="0" xfId="0" applyFont="1" applyBorder="1" applyAlignment="1" applyProtection="1">
      <alignment horizontal="center"/>
      <protection hidden="1"/>
    </xf>
    <xf numFmtId="0" fontId="40" fillId="0" borderId="0" xfId="0" applyFont="1" applyBorder="1" applyProtection="1">
      <protection hidden="1"/>
    </xf>
    <xf numFmtId="49" fontId="38" fillId="0" borderId="0" xfId="0" applyNumberFormat="1" applyFont="1" applyBorder="1" applyAlignment="1" applyProtection="1">
      <alignment horizontal="center"/>
      <protection hidden="1"/>
    </xf>
    <xf numFmtId="0" fontId="39" fillId="0" borderId="0" xfId="0" applyFont="1" applyAlignment="1" applyProtection="1">
      <protection hidden="1"/>
    </xf>
    <xf numFmtId="0" fontId="4" fillId="0" borderId="21" xfId="0" applyFont="1" applyBorder="1" applyAlignment="1" applyProtection="1">
      <alignment vertical="top" wrapText="1"/>
      <protection hidden="1"/>
    </xf>
    <xf numFmtId="0" fontId="38" fillId="0" borderId="0" xfId="0" applyFont="1" applyAlignment="1" applyProtection="1">
      <protection hidden="1"/>
    </xf>
    <xf numFmtId="0" fontId="40" fillId="0" borderId="0" xfId="0" applyFont="1" applyBorder="1" applyAlignment="1" applyProtection="1">
      <alignment horizontal="left" vertical="top"/>
      <protection hidden="1"/>
    </xf>
    <xf numFmtId="0" fontId="40" fillId="0" borderId="0" xfId="0" applyFont="1" applyProtection="1">
      <protection hidden="1"/>
    </xf>
    <xf numFmtId="0" fontId="38" fillId="0" borderId="0" xfId="0" applyFont="1" applyBorder="1" applyAlignment="1" applyProtection="1">
      <alignment horizontal="left" vertical="top"/>
      <protection hidden="1"/>
    </xf>
    <xf numFmtId="0" fontId="38" fillId="0" borderId="49" xfId="0" applyFont="1" applyBorder="1" applyProtection="1">
      <protection hidden="1"/>
    </xf>
    <xf numFmtId="0" fontId="38" fillId="0" borderId="9" xfId="0" applyFont="1" applyBorder="1" applyProtection="1">
      <protection hidden="1"/>
    </xf>
    <xf numFmtId="0" fontId="38" fillId="0" borderId="21" xfId="0" applyFont="1" applyBorder="1" applyProtection="1">
      <protection hidden="1"/>
    </xf>
    <xf numFmtId="0" fontId="38" fillId="0" borderId="23" xfId="0" applyFont="1" applyBorder="1" applyProtection="1">
      <protection hidden="1"/>
    </xf>
    <xf numFmtId="0" fontId="38" fillId="0" borderId="0" xfId="0" applyFont="1" applyBorder="1" applyAlignment="1" applyProtection="1">
      <protection hidden="1"/>
    </xf>
    <xf numFmtId="0" fontId="38" fillId="0" borderId="11" xfId="0" applyFont="1" applyBorder="1" applyProtection="1">
      <protection hidden="1"/>
    </xf>
    <xf numFmtId="0" fontId="38" fillId="0" borderId="13" xfId="0" applyFont="1" applyBorder="1" applyProtection="1">
      <protection hidden="1"/>
    </xf>
    <xf numFmtId="0" fontId="38" fillId="0" borderId="19" xfId="0" applyFont="1" applyBorder="1" applyProtection="1">
      <protection hidden="1"/>
    </xf>
    <xf numFmtId="0" fontId="38" fillId="0" borderId="14" xfId="0" applyFont="1" applyBorder="1" applyProtection="1">
      <protection hidden="1"/>
    </xf>
    <xf numFmtId="0" fontId="38" fillId="0" borderId="15" xfId="0" applyFont="1" applyBorder="1" applyProtection="1">
      <protection hidden="1"/>
    </xf>
    <xf numFmtId="0" fontId="38" fillId="0" borderId="16" xfId="0" applyFont="1" applyBorder="1" applyProtection="1">
      <protection hidden="1"/>
    </xf>
    <xf numFmtId="0" fontId="39" fillId="0" borderId="0" xfId="0" applyFont="1" applyBorder="1" applyAlignment="1" applyProtection="1">
      <alignment horizontal="left" vertical="top"/>
      <protection hidden="1"/>
    </xf>
    <xf numFmtId="0" fontId="41" fillId="0" borderId="0" xfId="0" applyFont="1" applyBorder="1" applyAlignment="1" applyProtection="1">
      <alignment horizontal="left" vertical="top" wrapText="1"/>
      <protection hidden="1"/>
    </xf>
    <xf numFmtId="0" fontId="28" fillId="0" borderId="0" xfId="0" applyFont="1" applyBorder="1" applyAlignment="1" applyProtection="1">
      <alignment horizontal="left" vertical="top" wrapText="1"/>
      <protection hidden="1"/>
    </xf>
    <xf numFmtId="0" fontId="0" fillId="0" borderId="0" xfId="0" applyBorder="1" applyAlignment="1" applyProtection="1">
      <alignment horizontal="left" vertical="top" wrapText="1"/>
      <protection hidden="1"/>
    </xf>
    <xf numFmtId="0" fontId="41" fillId="0" borderId="0" xfId="0" applyFont="1" applyBorder="1" applyAlignment="1" applyProtection="1">
      <alignment horizontal="left" vertical="top"/>
      <protection hidden="1"/>
    </xf>
    <xf numFmtId="0" fontId="49" fillId="0" borderId="0" xfId="0" applyFont="1" applyBorder="1" applyAlignment="1" applyProtection="1">
      <alignment horizontal="center" vertical="top" wrapText="1"/>
      <protection hidden="1"/>
    </xf>
    <xf numFmtId="0" fontId="28" fillId="0" borderId="0" xfId="0" applyFont="1" applyBorder="1" applyAlignment="1" applyProtection="1">
      <alignment horizontal="center" vertical="top" wrapText="1"/>
      <protection hidden="1"/>
    </xf>
    <xf numFmtId="0" fontId="40" fillId="0" borderId="11" xfId="0" applyFont="1" applyBorder="1" applyAlignment="1" applyProtection="1">
      <protection hidden="1"/>
    </xf>
    <xf numFmtId="0" fontId="40" fillId="0" borderId="13" xfId="0" applyFont="1" applyBorder="1" applyAlignment="1" applyProtection="1">
      <protection hidden="1"/>
    </xf>
    <xf numFmtId="0" fontId="40" fillId="0" borderId="19" xfId="0" applyFont="1" applyBorder="1" applyAlignment="1" applyProtection="1">
      <protection hidden="1"/>
    </xf>
    <xf numFmtId="0" fontId="40" fillId="0" borderId="14" xfId="0" applyFont="1" applyBorder="1" applyAlignment="1" applyProtection="1">
      <protection hidden="1"/>
    </xf>
    <xf numFmtId="0" fontId="40" fillId="0" borderId="15" xfId="0" applyFont="1" applyBorder="1" applyAlignment="1" applyProtection="1">
      <protection hidden="1"/>
    </xf>
    <xf numFmtId="0" fontId="40" fillId="0" borderId="16" xfId="0" applyFont="1" applyBorder="1" applyAlignment="1" applyProtection="1">
      <protection hidden="1"/>
    </xf>
    <xf numFmtId="0" fontId="38" fillId="0" borderId="17" xfId="0" applyFont="1" applyBorder="1" applyProtection="1">
      <protection hidden="1"/>
    </xf>
    <xf numFmtId="0" fontId="38" fillId="0" borderId="18" xfId="0" applyFont="1" applyBorder="1" applyProtection="1">
      <protection hidden="1"/>
    </xf>
    <xf numFmtId="0" fontId="40" fillId="0" borderId="9" xfId="0" applyFont="1" applyBorder="1" applyAlignment="1" applyProtection="1">
      <protection hidden="1"/>
    </xf>
    <xf numFmtId="0" fontId="40" fillId="0" borderId="21" xfId="0" applyFont="1" applyBorder="1" applyAlignment="1" applyProtection="1">
      <protection hidden="1"/>
    </xf>
    <xf numFmtId="0" fontId="39" fillId="0" borderId="0" xfId="0" applyFont="1" applyBorder="1" applyAlignment="1" applyProtection="1">
      <alignment vertical="top"/>
      <protection hidden="1"/>
    </xf>
    <xf numFmtId="0" fontId="61" fillId="0" borderId="13" xfId="0" applyFont="1" applyFill="1" applyBorder="1" applyAlignment="1" applyProtection="1">
      <alignment horizontal="right"/>
      <protection hidden="1"/>
    </xf>
    <xf numFmtId="0" fontId="61" fillId="12" borderId="13" xfId="0" applyFont="1" applyFill="1" applyBorder="1" applyAlignment="1" applyProtection="1">
      <alignment horizontal="right"/>
      <protection hidden="1"/>
    </xf>
    <xf numFmtId="0" fontId="61" fillId="0" borderId="15" xfId="0" applyFont="1" applyFill="1" applyBorder="1" applyAlignment="1" applyProtection="1">
      <alignment horizontal="right"/>
      <protection hidden="1"/>
    </xf>
    <xf numFmtId="0" fontId="61" fillId="12" borderId="15" xfId="0" applyFont="1" applyFill="1" applyBorder="1" applyAlignment="1" applyProtection="1">
      <alignment horizontal="right"/>
      <protection hidden="1"/>
    </xf>
    <xf numFmtId="49" fontId="60" fillId="0" borderId="0" xfId="0" applyNumberFormat="1" applyFont="1" applyFill="1" applyBorder="1" applyProtection="1">
      <protection hidden="1"/>
    </xf>
    <xf numFmtId="0" fontId="60" fillId="0" borderId="0" xfId="0" applyFont="1" applyFill="1" applyBorder="1" applyAlignment="1" applyProtection="1">
      <alignment horizontal="right"/>
      <protection hidden="1"/>
    </xf>
    <xf numFmtId="0" fontId="0" fillId="13" borderId="13" xfId="0" applyNumberFormat="1" applyFill="1" applyBorder="1" applyProtection="1">
      <protection hidden="1"/>
    </xf>
    <xf numFmtId="0" fontId="0" fillId="13" borderId="19" xfId="0" applyNumberFormat="1" applyFill="1" applyBorder="1" applyProtection="1">
      <protection hidden="1"/>
    </xf>
    <xf numFmtId="0" fontId="0" fillId="13" borderId="0" xfId="0" applyNumberFormat="1" applyFill="1" applyBorder="1" applyProtection="1">
      <protection hidden="1"/>
    </xf>
    <xf numFmtId="0" fontId="0" fillId="13" borderId="18" xfId="0" applyNumberFormat="1" applyFill="1" applyBorder="1" applyProtection="1">
      <protection hidden="1"/>
    </xf>
    <xf numFmtId="0" fontId="0" fillId="13" borderId="15" xfId="0" applyNumberFormat="1" applyFill="1" applyBorder="1" applyProtection="1">
      <protection hidden="1"/>
    </xf>
    <xf numFmtId="0" fontId="0" fillId="13" borderId="16" xfId="0" applyNumberFormat="1" applyFill="1" applyBorder="1" applyProtection="1">
      <protection hidden="1"/>
    </xf>
    <xf numFmtId="0" fontId="61" fillId="0" borderId="0" xfId="0" applyFont="1" applyFill="1" applyBorder="1" applyAlignment="1" applyProtection="1">
      <alignment horizontal="right"/>
      <protection hidden="1"/>
    </xf>
    <xf numFmtId="49" fontId="60" fillId="0" borderId="11" xfId="0" applyNumberFormat="1" applyFont="1" applyFill="1" applyBorder="1" applyProtection="1">
      <protection hidden="1"/>
    </xf>
    <xf numFmtId="0" fontId="60" fillId="0" borderId="13" xfId="0" applyFont="1" applyFill="1" applyBorder="1" applyAlignment="1" applyProtection="1">
      <alignment horizontal="right"/>
      <protection hidden="1"/>
    </xf>
    <xf numFmtId="2" fontId="0" fillId="0" borderId="13" xfId="0" applyNumberFormat="1" applyFill="1" applyBorder="1" applyProtection="1">
      <protection hidden="1"/>
    </xf>
    <xf numFmtId="2" fontId="28" fillId="0" borderId="0" xfId="0" applyNumberFormat="1" applyFont="1" applyFill="1" applyBorder="1" applyProtection="1">
      <protection hidden="1"/>
    </xf>
    <xf numFmtId="49" fontId="78" fillId="11" borderId="0" xfId="0" applyNumberFormat="1" applyFont="1" applyFill="1" applyProtection="1">
      <protection hidden="1"/>
    </xf>
    <xf numFmtId="0" fontId="78" fillId="11" borderId="0" xfId="0" applyFont="1" applyFill="1" applyAlignment="1" applyProtection="1">
      <alignment horizontal="right"/>
      <protection hidden="1"/>
    </xf>
    <xf numFmtId="0" fontId="78" fillId="0" borderId="13" xfId="0" applyFont="1" applyBorder="1" applyAlignment="1" applyProtection="1">
      <alignment horizontal="right"/>
      <protection hidden="1"/>
    </xf>
    <xf numFmtId="0" fontId="78" fillId="0" borderId="0" xfId="0" applyFont="1" applyBorder="1" applyAlignment="1" applyProtection="1">
      <alignment horizontal="right"/>
      <protection hidden="1"/>
    </xf>
    <xf numFmtId="0" fontId="78" fillId="0" borderId="15" xfId="0" applyFont="1" applyBorder="1" applyAlignment="1" applyProtection="1">
      <alignment horizontal="right"/>
      <protection hidden="1"/>
    </xf>
    <xf numFmtId="49" fontId="78" fillId="0" borderId="17" xfId="0" applyNumberFormat="1" applyFont="1" applyBorder="1" applyProtection="1">
      <protection hidden="1"/>
    </xf>
    <xf numFmtId="49" fontId="78" fillId="0" borderId="11" xfId="0" applyNumberFormat="1" applyFont="1" applyBorder="1" applyProtection="1">
      <protection hidden="1"/>
    </xf>
    <xf numFmtId="49" fontId="61" fillId="0" borderId="0" xfId="0" applyNumberFormat="1" applyFont="1" applyFill="1" applyBorder="1" applyProtection="1">
      <protection hidden="1"/>
    </xf>
    <xf numFmtId="2" fontId="61" fillId="0" borderId="0" xfId="0" applyNumberFormat="1" applyFont="1" applyFill="1" applyBorder="1" applyProtection="1">
      <protection hidden="1"/>
    </xf>
    <xf numFmtId="2" fontId="62" fillId="0" borderId="0" xfId="0" applyNumberFormat="1" applyFont="1" applyFill="1" applyBorder="1" applyProtection="1">
      <protection hidden="1"/>
    </xf>
    <xf numFmtId="49" fontId="0" fillId="0" borderId="0" xfId="0" applyNumberFormat="1" applyFill="1" applyBorder="1" applyProtection="1">
      <protection hidden="1"/>
    </xf>
    <xf numFmtId="0" fontId="0" fillId="0" borderId="0" xfId="0" applyFill="1" applyBorder="1" applyAlignment="1" applyProtection="1">
      <alignment horizontal="right"/>
      <protection hidden="1"/>
    </xf>
    <xf numFmtId="0" fontId="13" fillId="0" borderId="0" xfId="0" applyFont="1" applyAlignment="1" applyProtection="1">
      <protection hidden="1"/>
    </xf>
    <xf numFmtId="0" fontId="11" fillId="0" borderId="0" xfId="0" applyFont="1" applyAlignment="1" applyProtection="1">
      <alignment wrapText="1"/>
      <protection hidden="1"/>
    </xf>
    <xf numFmtId="49" fontId="11" fillId="0" borderId="0" xfId="0" applyNumberFormat="1" applyFont="1" applyAlignment="1" applyProtection="1">
      <alignment horizontal="right"/>
      <protection hidden="1"/>
    </xf>
    <xf numFmtId="2" fontId="79" fillId="0" borderId="0" xfId="0" applyNumberFormat="1" applyFont="1" applyProtection="1">
      <protection hidden="1"/>
    </xf>
    <xf numFmtId="0" fontId="4" fillId="0" borderId="0" xfId="0" applyFont="1" applyFill="1" applyProtection="1">
      <protection hidden="1"/>
    </xf>
    <xf numFmtId="2" fontId="80" fillId="0" borderId="0" xfId="0" applyNumberFormat="1" applyFont="1" applyProtection="1">
      <protection hidden="1"/>
    </xf>
    <xf numFmtId="2" fontId="81" fillId="10" borderId="0" xfId="0" applyNumberFormat="1" applyFont="1" applyFill="1" applyProtection="1">
      <protection hidden="1"/>
    </xf>
    <xf numFmtId="2" fontId="4" fillId="0" borderId="0" xfId="0" applyNumberFormat="1" applyFont="1" applyProtection="1">
      <protection hidden="1"/>
    </xf>
    <xf numFmtId="2" fontId="11" fillId="0" borderId="0" xfId="0" applyNumberFormat="1" applyFont="1" applyProtection="1">
      <protection hidden="1"/>
    </xf>
    <xf numFmtId="0" fontId="4" fillId="0" borderId="0" xfId="0" applyFont="1" applyAlignment="1" applyProtection="1">
      <alignment wrapText="1"/>
      <protection hidden="1"/>
    </xf>
    <xf numFmtId="2" fontId="4" fillId="10" borderId="0" xfId="0" applyNumberFormat="1" applyFont="1" applyFill="1" applyProtection="1">
      <protection hidden="1"/>
    </xf>
    <xf numFmtId="0" fontId="11" fillId="0" borderId="0" xfId="0" applyFont="1" applyProtection="1">
      <protection hidden="1"/>
    </xf>
    <xf numFmtId="0" fontId="11" fillId="0" borderId="0" xfId="0" applyFont="1" applyFill="1" applyProtection="1">
      <protection hidden="1"/>
    </xf>
    <xf numFmtId="0" fontId="10" fillId="0" borderId="0" xfId="0" applyFont="1" applyProtection="1">
      <protection hidden="1"/>
    </xf>
    <xf numFmtId="2" fontId="79" fillId="12" borderId="0" xfId="0" applyNumberFormat="1" applyFont="1" applyFill="1" applyProtection="1">
      <protection hidden="1"/>
    </xf>
    <xf numFmtId="0" fontId="10" fillId="0" borderId="0" xfId="0" applyFont="1" applyFill="1" applyProtection="1">
      <protection hidden="1"/>
    </xf>
    <xf numFmtId="2" fontId="80" fillId="10" borderId="0" xfId="0" applyNumberFormat="1" applyFont="1" applyFill="1" applyProtection="1">
      <protection hidden="1"/>
    </xf>
    <xf numFmtId="2" fontId="82" fillId="10" borderId="0" xfId="0" applyNumberFormat="1" applyFont="1" applyFill="1" applyProtection="1">
      <protection hidden="1"/>
    </xf>
    <xf numFmtId="4" fontId="80" fillId="0" borderId="0" xfId="0" applyNumberFormat="1" applyFont="1" applyProtection="1">
      <protection hidden="1"/>
    </xf>
    <xf numFmtId="49" fontId="4" fillId="0" borderId="0" xfId="0" applyNumberFormat="1" applyFont="1" applyAlignment="1" applyProtection="1">
      <alignment horizontal="right"/>
      <protection hidden="1"/>
    </xf>
    <xf numFmtId="2" fontId="80" fillId="20" borderId="0" xfId="0" applyNumberFormat="1" applyFont="1" applyFill="1" applyProtection="1">
      <protection hidden="1"/>
    </xf>
    <xf numFmtId="2" fontId="4" fillId="20" borderId="0" xfId="0" applyNumberFormat="1" applyFont="1" applyFill="1" applyProtection="1">
      <protection hidden="1"/>
    </xf>
    <xf numFmtId="0" fontId="4" fillId="17" borderId="0" xfId="0" applyFont="1" applyFill="1" applyProtection="1">
      <protection hidden="1"/>
    </xf>
    <xf numFmtId="2" fontId="79" fillId="20" borderId="0" xfId="0" applyNumberFormat="1" applyFont="1" applyFill="1" applyProtection="1">
      <protection hidden="1"/>
    </xf>
    <xf numFmtId="2" fontId="83" fillId="20" borderId="0" xfId="0" applyNumberFormat="1" applyFont="1" applyFill="1" applyProtection="1">
      <protection hidden="1"/>
    </xf>
    <xf numFmtId="0" fontId="39" fillId="0" borderId="52" xfId="0" applyFont="1" applyFill="1" applyBorder="1" applyProtection="1">
      <protection hidden="1"/>
    </xf>
    <xf numFmtId="0" fontId="39" fillId="0" borderId="53" xfId="0" applyFont="1" applyFill="1" applyBorder="1" applyProtection="1">
      <protection hidden="1"/>
    </xf>
    <xf numFmtId="0" fontId="39" fillId="0" borderId="54" xfId="0" applyFont="1" applyFill="1" applyBorder="1" applyProtection="1">
      <protection hidden="1"/>
    </xf>
    <xf numFmtId="0" fontId="39" fillId="0" borderId="55" xfId="0" applyFont="1" applyFill="1" applyBorder="1" applyProtection="1">
      <protection hidden="1"/>
    </xf>
    <xf numFmtId="0" fontId="39" fillId="0" borderId="56" xfId="0" applyFont="1" applyFill="1" applyBorder="1" applyProtection="1">
      <protection hidden="1"/>
    </xf>
    <xf numFmtId="2" fontId="39" fillId="0" borderId="56" xfId="0" applyNumberFormat="1" applyFont="1" applyFill="1" applyBorder="1" applyProtection="1">
      <protection hidden="1"/>
    </xf>
    <xf numFmtId="0" fontId="65" fillId="21" borderId="52" xfId="0" applyFont="1" applyFill="1" applyBorder="1" applyProtection="1">
      <protection hidden="1"/>
    </xf>
    <xf numFmtId="0" fontId="39" fillId="0" borderId="51" xfId="0" applyFont="1" applyFill="1" applyBorder="1" applyProtection="1">
      <protection hidden="1"/>
    </xf>
    <xf numFmtId="4" fontId="39" fillId="0" borderId="21" xfId="0" applyNumberFormat="1" applyFont="1" applyFill="1" applyBorder="1" applyProtection="1">
      <protection hidden="1"/>
    </xf>
    <xf numFmtId="0" fontId="86" fillId="0" borderId="0" xfId="0" applyFont="1" applyProtection="1">
      <protection hidden="1"/>
    </xf>
    <xf numFmtId="4" fontId="89" fillId="3" borderId="1" xfId="0" applyNumberFormat="1" applyFont="1" applyFill="1" applyBorder="1" applyProtection="1">
      <protection hidden="1"/>
    </xf>
    <xf numFmtId="4" fontId="90" fillId="3" borderId="1" xfId="0" applyNumberFormat="1" applyFont="1" applyFill="1" applyBorder="1" applyProtection="1">
      <protection hidden="1"/>
    </xf>
    <xf numFmtId="4" fontId="91" fillId="3" borderId="1" xfId="0" applyNumberFormat="1" applyFont="1" applyFill="1" applyBorder="1" applyProtection="1">
      <protection hidden="1"/>
    </xf>
    <xf numFmtId="4" fontId="92" fillId="3" borderId="1" xfId="0" applyNumberFormat="1" applyFont="1" applyFill="1" applyBorder="1" applyProtection="1">
      <protection hidden="1"/>
    </xf>
    <xf numFmtId="49" fontId="93" fillId="0" borderId="0" xfId="10" quotePrefix="1" applyNumberFormat="1" applyFont="1" applyProtection="1">
      <protection hidden="1"/>
    </xf>
    <xf numFmtId="0" fontId="93" fillId="0" borderId="0" xfId="10" quotePrefix="1" applyFont="1" applyProtection="1">
      <protection hidden="1"/>
    </xf>
    <xf numFmtId="0" fontId="94" fillId="0" borderId="0" xfId="10" quotePrefix="1" applyFont="1" applyProtection="1">
      <protection hidden="1"/>
    </xf>
    <xf numFmtId="0" fontId="93" fillId="0" borderId="0" xfId="10" applyFont="1" applyProtection="1">
      <protection hidden="1"/>
    </xf>
    <xf numFmtId="49" fontId="93" fillId="0" borderId="0" xfId="10" applyNumberFormat="1" applyFont="1" applyProtection="1">
      <protection hidden="1"/>
    </xf>
    <xf numFmtId="0" fontId="85" fillId="0" borderId="0" xfId="0" applyFont="1" applyFill="1" applyBorder="1"/>
    <xf numFmtId="0" fontId="85" fillId="0" borderId="0" xfId="0" applyFont="1"/>
    <xf numFmtId="0" fontId="93" fillId="17" borderId="0" xfId="10" applyFont="1" applyFill="1" applyProtection="1">
      <protection hidden="1"/>
    </xf>
    <xf numFmtId="0" fontId="94" fillId="0" borderId="0" xfId="10" applyFont="1" applyProtection="1">
      <protection hidden="1"/>
    </xf>
    <xf numFmtId="0" fontId="39" fillId="0" borderId="0" xfId="0" applyFont="1" applyFill="1" applyBorder="1" applyAlignment="1" applyProtection="1">
      <alignment wrapText="1"/>
      <protection hidden="1"/>
    </xf>
    <xf numFmtId="0" fontId="39" fillId="0" borderId="0" xfId="0" applyFont="1" applyFill="1" applyProtection="1">
      <protection hidden="1"/>
    </xf>
    <xf numFmtId="0" fontId="39" fillId="0" borderId="57" xfId="0" applyFont="1" applyFill="1" applyBorder="1" applyProtection="1">
      <protection hidden="1"/>
    </xf>
    <xf numFmtId="0" fontId="41" fillId="0" borderId="0" xfId="0" applyFont="1" applyFill="1" applyBorder="1" applyAlignment="1" applyProtection="1">
      <protection hidden="1"/>
    </xf>
    <xf numFmtId="0" fontId="38" fillId="0" borderId="0" xfId="0" applyFont="1" applyFill="1" applyBorder="1" applyAlignment="1" applyProtection="1">
      <alignment horizontal="center"/>
      <protection hidden="1"/>
    </xf>
    <xf numFmtId="0" fontId="40" fillId="0" borderId="0" xfId="0" applyFont="1" applyFill="1" applyBorder="1" applyAlignment="1" applyProtection="1">
      <alignment horizontal="center" wrapText="1"/>
      <protection hidden="1"/>
    </xf>
    <xf numFmtId="0" fontId="40" fillId="0" borderId="0" xfId="0" applyNumberFormat="1" applyFont="1" applyFill="1" applyBorder="1" applyAlignment="1" applyProtection="1">
      <protection hidden="1"/>
    </xf>
    <xf numFmtId="0" fontId="40" fillId="0" borderId="0" xfId="0" applyFont="1" applyFill="1" applyBorder="1" applyAlignment="1" applyProtection="1">
      <alignment horizontal="center"/>
      <protection hidden="1"/>
    </xf>
    <xf numFmtId="0" fontId="40" fillId="0" borderId="0" xfId="0" applyFont="1" applyFill="1" applyBorder="1" applyAlignment="1" applyProtection="1">
      <protection hidden="1"/>
    </xf>
    <xf numFmtId="4" fontId="40" fillId="0" borderId="0" xfId="0" applyNumberFormat="1" applyFont="1" applyFill="1" applyBorder="1" applyAlignment="1" applyProtection="1">
      <alignment horizontal="center"/>
      <protection hidden="1"/>
    </xf>
    <xf numFmtId="4" fontId="40" fillId="0" borderId="0" xfId="0" applyNumberFormat="1" applyFont="1" applyFill="1" applyBorder="1" applyAlignment="1" applyProtection="1">
      <protection hidden="1"/>
    </xf>
    <xf numFmtId="0" fontId="39" fillId="0" borderId="0" xfId="12" applyFont="1" applyFill="1" applyAlignment="1" applyProtection="1">
      <alignment horizontal="right"/>
      <protection hidden="1"/>
    </xf>
    <xf numFmtId="0" fontId="41" fillId="0" borderId="0" xfId="0" applyFont="1" applyFill="1" applyBorder="1" applyAlignment="1" applyProtection="1">
      <alignment horizontal="right" wrapText="1"/>
      <protection hidden="1"/>
    </xf>
    <xf numFmtId="0" fontId="41" fillId="0" borderId="0" xfId="0" applyNumberFormat="1" applyFont="1" applyFill="1" applyBorder="1" applyAlignment="1" applyProtection="1">
      <alignment horizontal="right" wrapText="1"/>
      <protection hidden="1"/>
    </xf>
    <xf numFmtId="4" fontId="41" fillId="0" borderId="21" xfId="0" applyNumberFormat="1" applyFont="1" applyFill="1" applyBorder="1" applyProtection="1">
      <protection hidden="1"/>
    </xf>
    <xf numFmtId="0" fontId="41" fillId="0" borderId="21" xfId="0" applyFont="1" applyFill="1" applyBorder="1" applyProtection="1">
      <protection hidden="1"/>
    </xf>
    <xf numFmtId="2" fontId="41" fillId="0" borderId="21" xfId="0" applyNumberFormat="1" applyFont="1" applyFill="1" applyBorder="1" applyProtection="1">
      <protection hidden="1"/>
    </xf>
    <xf numFmtId="4" fontId="41" fillId="0" borderId="21" xfId="0" applyNumberFormat="1" applyFont="1" applyFill="1" applyBorder="1" applyAlignment="1" applyProtection="1">
      <alignment horizontal="right" wrapText="1"/>
      <protection hidden="1"/>
    </xf>
    <xf numFmtId="4" fontId="41" fillId="0" borderId="23" xfId="0" applyNumberFormat="1" applyFont="1" applyFill="1" applyBorder="1" applyProtection="1">
      <protection hidden="1"/>
    </xf>
    <xf numFmtId="0" fontId="41" fillId="0" borderId="0" xfId="0" applyNumberFormat="1" applyFont="1" applyFill="1" applyBorder="1" applyAlignment="1" applyProtection="1">
      <alignment wrapText="1"/>
      <protection hidden="1"/>
    </xf>
    <xf numFmtId="0" fontId="96" fillId="0" borderId="0" xfId="17" applyNumberFormat="1" applyFont="1" applyFill="1" applyBorder="1" applyAlignment="1" applyProtection="1">
      <alignment wrapText="1"/>
      <protection hidden="1"/>
    </xf>
    <xf numFmtId="2" fontId="41" fillId="0" borderId="0" xfId="0" applyNumberFormat="1" applyFont="1" applyFill="1" applyBorder="1" applyProtection="1">
      <protection hidden="1"/>
    </xf>
    <xf numFmtId="0" fontId="41" fillId="0" borderId="0" xfId="0" applyFont="1" applyFill="1" applyBorder="1" applyProtection="1">
      <protection hidden="1"/>
    </xf>
    <xf numFmtId="4" fontId="41" fillId="0" borderId="0" xfId="0" applyNumberFormat="1" applyFont="1" applyFill="1" applyBorder="1" applyProtection="1">
      <protection hidden="1"/>
    </xf>
    <xf numFmtId="4" fontId="41" fillId="0" borderId="0" xfId="0" applyNumberFormat="1" applyFont="1" applyFill="1" applyBorder="1" applyAlignment="1" applyProtection="1">
      <alignment horizontal="right" wrapText="1"/>
      <protection hidden="1"/>
    </xf>
    <xf numFmtId="0" fontId="41" fillId="0" borderId="0" xfId="0" applyNumberFormat="1" applyFont="1" applyFill="1" applyBorder="1" applyProtection="1">
      <protection hidden="1"/>
    </xf>
    <xf numFmtId="0" fontId="39" fillId="0" borderId="0" xfId="12" applyFont="1" applyFill="1" applyProtection="1">
      <protection hidden="1"/>
    </xf>
    <xf numFmtId="4" fontId="41" fillId="0" borderId="9" xfId="0" applyNumberFormat="1" applyFont="1" applyFill="1" applyBorder="1" applyProtection="1">
      <protection hidden="1"/>
    </xf>
    <xf numFmtId="4" fontId="39" fillId="0" borderId="23" xfId="0" applyNumberFormat="1" applyFont="1" applyFill="1" applyBorder="1" applyProtection="1">
      <protection hidden="1"/>
    </xf>
    <xf numFmtId="0" fontId="41" fillId="0" borderId="0" xfId="0" applyFont="1" applyFill="1" applyBorder="1" applyAlignment="1" applyProtection="1">
      <alignment wrapText="1"/>
      <protection hidden="1"/>
    </xf>
    <xf numFmtId="2" fontId="41" fillId="0" borderId="0" xfId="0" applyNumberFormat="1" applyFont="1" applyFill="1" applyBorder="1" applyAlignment="1" applyProtection="1">
      <alignment horizontal="right" wrapText="1"/>
      <protection hidden="1"/>
    </xf>
    <xf numFmtId="1" fontId="41" fillId="0" borderId="0" xfId="0" applyNumberFormat="1" applyFont="1" applyFill="1" applyBorder="1" applyProtection="1">
      <protection hidden="1"/>
    </xf>
    <xf numFmtId="49" fontId="41" fillId="0" borderId="0" xfId="0" applyNumberFormat="1" applyFont="1" applyFill="1" applyBorder="1" applyAlignment="1" applyProtection="1">
      <alignment horizontal="right"/>
      <protection hidden="1"/>
    </xf>
    <xf numFmtId="2" fontId="41" fillId="0" borderId="0" xfId="0" applyNumberFormat="1" applyFont="1" applyFill="1" applyBorder="1" applyAlignment="1" applyProtection="1">
      <alignment horizontal="right"/>
      <protection hidden="1"/>
    </xf>
    <xf numFmtId="4" fontId="41" fillId="0" borderId="0" xfId="0" applyNumberFormat="1" applyFont="1" applyFill="1" applyBorder="1" applyAlignment="1" applyProtection="1">
      <alignment horizontal="right"/>
      <protection hidden="1"/>
    </xf>
    <xf numFmtId="0" fontId="41" fillId="0" borderId="0" xfId="0" applyNumberFormat="1" applyFont="1" applyFill="1" applyBorder="1" applyAlignment="1" applyProtection="1">
      <alignment horizontal="right"/>
      <protection hidden="1"/>
    </xf>
    <xf numFmtId="0" fontId="97" fillId="0" borderId="0" xfId="12" applyFont="1" applyFill="1" applyProtection="1">
      <protection hidden="1"/>
    </xf>
    <xf numFmtId="2" fontId="41" fillId="0" borderId="56" xfId="0" applyNumberFormat="1" applyFont="1" applyFill="1" applyBorder="1" applyProtection="1">
      <protection hidden="1"/>
    </xf>
    <xf numFmtId="2" fontId="41" fillId="0" borderId="0" xfId="0" applyNumberFormat="1" applyFont="1" applyFill="1" applyBorder="1" applyAlignment="1" applyProtection="1">
      <alignment wrapText="1"/>
      <protection hidden="1"/>
    </xf>
    <xf numFmtId="0" fontId="96" fillId="0" borderId="0" xfId="12" applyFont="1" applyFill="1" applyProtection="1">
      <protection hidden="1"/>
    </xf>
    <xf numFmtId="0" fontId="65" fillId="21" borderId="53" xfId="0" applyFont="1" applyFill="1" applyBorder="1" applyProtection="1">
      <protection hidden="1"/>
    </xf>
    <xf numFmtId="0" fontId="65" fillId="21" borderId="55" xfId="0" applyFont="1" applyFill="1" applyBorder="1" applyProtection="1">
      <protection hidden="1"/>
    </xf>
    <xf numFmtId="0" fontId="65" fillId="21" borderId="56" xfId="0" applyFont="1" applyFill="1" applyBorder="1" applyProtection="1">
      <protection hidden="1"/>
    </xf>
    <xf numFmtId="0" fontId="38" fillId="0" borderId="0" xfId="0" applyFont="1" applyAlignment="1" applyProtection="1">
      <alignment horizontal="center"/>
      <protection locked="0" hidden="1"/>
    </xf>
    <xf numFmtId="0" fontId="39" fillId="0" borderId="0" xfId="0" applyFont="1" applyBorder="1" applyAlignment="1" applyProtection="1">
      <alignment horizontal="left" vertical="top" wrapText="1"/>
      <protection locked="0" hidden="1"/>
    </xf>
    <xf numFmtId="0" fontId="39" fillId="0" borderId="0" xfId="0" applyFont="1" applyBorder="1" applyAlignment="1" applyProtection="1">
      <alignment horizontal="justify" vertical="justify" wrapText="1"/>
      <protection locked="0" hidden="1"/>
    </xf>
    <xf numFmtId="0" fontId="41" fillId="0" borderId="0" xfId="0" applyFont="1" applyBorder="1" applyAlignment="1" applyProtection="1">
      <alignment horizontal="left" vertical="top" wrapText="1"/>
      <protection locked="0" hidden="1"/>
    </xf>
    <xf numFmtId="0" fontId="73" fillId="0" borderId="0" xfId="0" applyFont="1" applyBorder="1" applyAlignment="1" applyProtection="1">
      <alignment horizontal="left" vertical="top" wrapText="1"/>
      <protection locked="0" hidden="1"/>
    </xf>
    <xf numFmtId="1" fontId="39" fillId="0" borderId="0" xfId="0" applyNumberFormat="1" applyFont="1" applyBorder="1" applyAlignment="1" applyProtection="1">
      <protection locked="0" hidden="1"/>
    </xf>
    <xf numFmtId="1" fontId="39" fillId="0" borderId="21" xfId="0" applyNumberFormat="1" applyFont="1" applyBorder="1" applyAlignment="1" applyProtection="1">
      <protection locked="0" hidden="1"/>
    </xf>
    <xf numFmtId="1" fontId="39" fillId="0" borderId="23" xfId="0" applyNumberFormat="1" applyFont="1" applyBorder="1" applyAlignment="1" applyProtection="1">
      <protection locked="0" hidden="1"/>
    </xf>
    <xf numFmtId="1" fontId="39" fillId="0" borderId="21" xfId="0" applyNumberFormat="1" applyFont="1" applyBorder="1" applyAlignment="1" applyProtection="1">
      <alignment horizontal="right"/>
      <protection locked="0" hidden="1"/>
    </xf>
    <xf numFmtId="1" fontId="38" fillId="0" borderId="21" xfId="0" applyNumberFormat="1" applyFont="1" applyBorder="1" applyAlignment="1" applyProtection="1">
      <alignment horizontal="right"/>
      <protection locked="0" hidden="1"/>
    </xf>
    <xf numFmtId="1" fontId="39" fillId="0" borderId="13" xfId="0" applyNumberFormat="1" applyFont="1" applyBorder="1" applyAlignment="1" applyProtection="1">
      <alignment horizontal="right"/>
      <protection locked="0" hidden="1"/>
    </xf>
    <xf numFmtId="1" fontId="39" fillId="0" borderId="0" xfId="0" applyNumberFormat="1" applyFont="1" applyBorder="1" applyAlignment="1" applyProtection="1">
      <alignment horizontal="right"/>
      <protection locked="0" hidden="1"/>
    </xf>
    <xf numFmtId="1" fontId="38" fillId="0" borderId="0" xfId="0" applyNumberFormat="1" applyFont="1" applyBorder="1" applyAlignment="1" applyProtection="1">
      <alignment horizontal="right"/>
      <protection locked="0" hidden="1"/>
    </xf>
    <xf numFmtId="1" fontId="38" fillId="0" borderId="17" xfId="0" applyNumberFormat="1" applyFont="1" applyBorder="1" applyAlignment="1" applyProtection="1">
      <protection locked="0" hidden="1"/>
    </xf>
    <xf numFmtId="1" fontId="38" fillId="0" borderId="0" xfId="0" applyNumberFormat="1" applyFont="1" applyBorder="1" applyAlignment="1" applyProtection="1">
      <protection locked="0" hidden="1"/>
    </xf>
    <xf numFmtId="1" fontId="38" fillId="0" borderId="21" xfId="0" applyNumberFormat="1" applyFont="1" applyBorder="1" applyAlignment="1" applyProtection="1">
      <protection locked="0" hidden="1"/>
    </xf>
    <xf numFmtId="0" fontId="42" fillId="0" borderId="17" xfId="0" applyFont="1" applyBorder="1" applyAlignment="1" applyProtection="1">
      <alignment horizontal="center" vertical="center"/>
      <protection locked="0" hidden="1"/>
    </xf>
    <xf numFmtId="0" fontId="42" fillId="0" borderId="0" xfId="0" applyFont="1" applyBorder="1" applyAlignment="1" applyProtection="1">
      <alignment horizontal="center" vertical="center"/>
      <protection locked="0" hidden="1"/>
    </xf>
    <xf numFmtId="0" fontId="39" fillId="0" borderId="9" xfId="0" applyFont="1" applyBorder="1" applyAlignment="1" applyProtection="1">
      <alignment horizontal="left"/>
      <protection locked="0" hidden="1"/>
    </xf>
    <xf numFmtId="0" fontId="39" fillId="0" borderId="21" xfId="0" applyFont="1" applyBorder="1" applyAlignment="1" applyProtection="1">
      <alignment horizontal="left"/>
      <protection locked="0" hidden="1"/>
    </xf>
    <xf numFmtId="0" fontId="39" fillId="0" borderId="23" xfId="0" applyFont="1" applyBorder="1" applyAlignment="1" applyProtection="1">
      <alignment horizontal="left"/>
      <protection locked="0" hidden="1"/>
    </xf>
    <xf numFmtId="0" fontId="40" fillId="0" borderId="21" xfId="0" applyFont="1" applyBorder="1" applyAlignment="1" applyProtection="1">
      <protection locked="0" hidden="1"/>
    </xf>
    <xf numFmtId="0" fontId="38" fillId="0" borderId="0" xfId="0" applyFont="1" applyBorder="1" applyAlignment="1" applyProtection="1">
      <protection locked="0" hidden="1"/>
    </xf>
    <xf numFmtId="0" fontId="38" fillId="0" borderId="14" xfId="0" applyFont="1" applyBorder="1" applyAlignment="1" applyProtection="1">
      <protection locked="0" hidden="1"/>
    </xf>
    <xf numFmtId="0" fontId="38" fillId="0" borderId="15" xfId="0" applyFont="1" applyBorder="1" applyAlignment="1" applyProtection="1">
      <protection locked="0" hidden="1"/>
    </xf>
    <xf numFmtId="0" fontId="38" fillId="0" borderId="16" xfId="0" applyFont="1" applyBorder="1" applyAlignment="1" applyProtection="1">
      <protection locked="0" hidden="1"/>
    </xf>
    <xf numFmtId="0" fontId="39" fillId="0" borderId="0" xfId="4" applyFont="1" applyBorder="1" applyAlignment="1" applyProtection="1">
      <alignment horizontal="left" vertical="top" wrapText="1"/>
      <protection locked="0" hidden="1"/>
    </xf>
    <xf numFmtId="0" fontId="41" fillId="0" borderId="0" xfId="0" applyFont="1" applyBorder="1" applyAlignment="1" applyProtection="1">
      <alignment vertical="top" wrapText="1"/>
      <protection locked="0" hidden="1"/>
    </xf>
    <xf numFmtId="49" fontId="0" fillId="0" borderId="0" xfId="0" applyNumberFormat="1"/>
    <xf numFmtId="0" fontId="98" fillId="0" borderId="0" xfId="0" applyFont="1"/>
    <xf numFmtId="49" fontId="0" fillId="17" borderId="0" xfId="0" applyNumberFormat="1" applyFill="1"/>
    <xf numFmtId="49" fontId="0" fillId="12" borderId="0" xfId="0" applyNumberFormat="1" applyFill="1"/>
    <xf numFmtId="14" fontId="67" fillId="15" borderId="34" xfId="0" applyNumberFormat="1" applyFont="1" applyFill="1" applyBorder="1" applyAlignment="1" applyProtection="1">
      <alignment horizontal="left"/>
      <protection hidden="1"/>
    </xf>
    <xf numFmtId="3" fontId="38" fillId="0" borderId="15" xfId="0" applyNumberFormat="1" applyFont="1" applyBorder="1" applyProtection="1">
      <protection locked="0" hidden="1"/>
    </xf>
    <xf numFmtId="3" fontId="38" fillId="0" borderId="0" xfId="0" applyNumberFormat="1" applyFont="1" applyBorder="1" applyProtection="1">
      <protection locked="0" hidden="1"/>
    </xf>
    <xf numFmtId="49" fontId="33" fillId="0" borderId="3" xfId="0" applyNumberFormat="1" applyFont="1" applyBorder="1" applyProtection="1">
      <protection locked="0" hidden="1"/>
    </xf>
    <xf numFmtId="4" fontId="7" fillId="2" borderId="3" xfId="14" applyNumberFormat="1" applyFont="1" applyFill="1" applyBorder="1" applyProtection="1">
      <protection hidden="1"/>
    </xf>
    <xf numFmtId="4" fontId="7" fillId="0" borderId="3" xfId="14" applyNumberFormat="1" applyFont="1" applyFill="1" applyBorder="1" applyAlignment="1" applyProtection="1">
      <protection hidden="1"/>
    </xf>
    <xf numFmtId="4" fontId="4" fillId="0" borderId="3" xfId="0" applyNumberFormat="1" applyFont="1" applyFill="1" applyBorder="1" applyAlignment="1" applyProtection="1">
      <protection locked="0" hidden="1"/>
    </xf>
    <xf numFmtId="4" fontId="7" fillId="0" borderId="3" xfId="0" applyNumberFormat="1" applyFont="1" applyFill="1" applyBorder="1" applyProtection="1">
      <protection locked="0" hidden="1"/>
    </xf>
    <xf numFmtId="4" fontId="26" fillId="2" borderId="3" xfId="13" applyNumberFormat="1" applyFont="1" applyFill="1" applyBorder="1" applyProtection="1">
      <protection hidden="1"/>
    </xf>
    <xf numFmtId="4" fontId="27" fillId="2" borderId="3" xfId="14" applyNumberFormat="1" applyFont="1" applyFill="1" applyBorder="1" applyProtection="1">
      <protection hidden="1"/>
    </xf>
    <xf numFmtId="49" fontId="7" fillId="0" borderId="0" xfId="0" applyNumberFormat="1" applyFont="1" applyFill="1" applyBorder="1" applyProtection="1">
      <protection hidden="1"/>
    </xf>
    <xf numFmtId="0" fontId="7" fillId="0" borderId="0" xfId="0" applyFont="1" applyBorder="1" applyProtection="1">
      <protection hidden="1"/>
    </xf>
    <xf numFmtId="0" fontId="7" fillId="0" borderId="0" xfId="0" applyFont="1" applyFill="1" applyBorder="1" applyProtection="1">
      <protection hidden="1"/>
    </xf>
    <xf numFmtId="4" fontId="4" fillId="0" borderId="0" xfId="0" applyNumberFormat="1" applyFont="1" applyFill="1" applyBorder="1" applyAlignment="1" applyProtection="1">
      <protection locked="0" hidden="1"/>
    </xf>
    <xf numFmtId="4" fontId="7" fillId="0" borderId="0" xfId="0" applyNumberFormat="1" applyFont="1" applyBorder="1" applyProtection="1">
      <protection hidden="1"/>
    </xf>
    <xf numFmtId="4" fontId="4" fillId="0" borderId="0" xfId="0" applyNumberFormat="1" applyFont="1" applyBorder="1" applyProtection="1">
      <protection hidden="1"/>
    </xf>
    <xf numFmtId="0" fontId="4" fillId="0" borderId="0" xfId="0" applyFont="1" applyBorder="1" applyProtection="1">
      <protection hidden="1"/>
    </xf>
    <xf numFmtId="0" fontId="4" fillId="0" borderId="0" xfId="0" applyNumberFormat="1" applyFont="1" applyFill="1" applyBorder="1" applyAlignment="1" applyProtection="1">
      <alignment vertical="top" wrapText="1"/>
      <protection hidden="1"/>
    </xf>
    <xf numFmtId="0" fontId="7" fillId="0" borderId="0" xfId="0" applyNumberFormat="1" applyFont="1" applyFill="1" applyBorder="1" applyAlignment="1" applyProtection="1">
      <alignment vertical="top" wrapText="1"/>
      <protection hidden="1"/>
    </xf>
    <xf numFmtId="0" fontId="0" fillId="0" borderId="0" xfId="0" applyProtection="1">
      <protection locked="0" hidden="1"/>
    </xf>
    <xf numFmtId="0" fontId="76" fillId="0" borderId="0" xfId="0" applyFont="1" applyAlignment="1" applyProtection="1">
      <alignment horizontal="center"/>
      <protection locked="0" hidden="1"/>
    </xf>
    <xf numFmtId="0" fontId="2" fillId="0" borderId="0" xfId="0" applyFont="1" applyFill="1" applyProtection="1">
      <protection locked="0" hidden="1"/>
    </xf>
    <xf numFmtId="0" fontId="66" fillId="15" borderId="0" xfId="0" applyFont="1" applyFill="1" applyProtection="1">
      <protection locked="0" hidden="1"/>
    </xf>
    <xf numFmtId="49" fontId="67" fillId="15" borderId="34" xfId="0" applyNumberFormat="1" applyFont="1" applyFill="1" applyBorder="1" applyAlignment="1" applyProtection="1">
      <alignment horizontal="center"/>
      <protection locked="0" hidden="1"/>
    </xf>
    <xf numFmtId="0" fontId="0" fillId="0" borderId="0" xfId="0" applyAlignment="1" applyProtection="1">
      <alignment wrapText="1"/>
      <protection locked="0" hidden="1"/>
    </xf>
    <xf numFmtId="0" fontId="0" fillId="0" borderId="0" xfId="0" applyAlignment="1" applyProtection="1">
      <alignment horizontal="left" wrapText="1"/>
      <protection locked="0" hidden="1"/>
    </xf>
    <xf numFmtId="0" fontId="53" fillId="17" borderId="0" xfId="0" applyNumberFormat="1" applyFont="1" applyFill="1" applyProtection="1">
      <protection hidden="1"/>
    </xf>
    <xf numFmtId="0" fontId="101" fillId="0" borderId="0" xfId="0" applyFont="1" applyFill="1" applyProtection="1">
      <protection locked="0" hidden="1"/>
    </xf>
    <xf numFmtId="0" fontId="65" fillId="0" borderId="0" xfId="0" applyFont="1" applyFill="1" applyAlignment="1" applyProtection="1">
      <protection locked="0" hidden="1"/>
    </xf>
    <xf numFmtId="0" fontId="39" fillId="17" borderId="0" xfId="0" applyFont="1" applyFill="1" applyBorder="1" applyProtection="1">
      <protection hidden="1"/>
    </xf>
    <xf numFmtId="4" fontId="102" fillId="13" borderId="0" xfId="14" applyNumberFormat="1" applyFont="1" applyFill="1" applyAlignment="1" applyProtection="1">
      <alignment horizontal="center"/>
      <protection hidden="1"/>
    </xf>
    <xf numFmtId="4" fontId="102" fillId="13" borderId="14" xfId="14" applyNumberFormat="1" applyFont="1" applyFill="1" applyBorder="1" applyAlignment="1" applyProtection="1">
      <alignment horizontal="center"/>
      <protection hidden="1"/>
    </xf>
    <xf numFmtId="4" fontId="102" fillId="13" borderId="15" xfId="14" applyNumberFormat="1" applyFont="1" applyFill="1" applyBorder="1" applyAlignment="1" applyProtection="1">
      <alignment horizontal="center"/>
      <protection hidden="1"/>
    </xf>
    <xf numFmtId="4" fontId="102" fillId="13" borderId="16" xfId="14" applyNumberFormat="1" applyFont="1" applyFill="1" applyBorder="1" applyAlignment="1" applyProtection="1">
      <alignment horizontal="center"/>
      <protection hidden="1"/>
    </xf>
    <xf numFmtId="0" fontId="7" fillId="0" borderId="0" xfId="0" applyFont="1" applyFill="1" applyAlignment="1" applyProtection="1">
      <protection hidden="1"/>
    </xf>
    <xf numFmtId="4" fontId="7" fillId="0" borderId="0" xfId="0" applyNumberFormat="1" applyFont="1" applyFill="1" applyProtection="1">
      <protection hidden="1"/>
    </xf>
    <xf numFmtId="0" fontId="42" fillId="0" borderId="0" xfId="0" applyFont="1" applyFill="1" applyBorder="1" applyAlignment="1" applyProtection="1">
      <protection locked="0" hidden="1"/>
    </xf>
    <xf numFmtId="0" fontId="38" fillId="0" borderId="0" xfId="0" applyFont="1" applyFill="1" applyProtection="1">
      <protection locked="0" hidden="1"/>
    </xf>
    <xf numFmtId="0" fontId="65" fillId="0" borderId="0" xfId="0" applyFont="1" applyFill="1" applyBorder="1" applyProtection="1">
      <protection hidden="1"/>
    </xf>
    <xf numFmtId="0" fontId="104" fillId="0" borderId="0" xfId="0" applyFont="1" applyFill="1" applyBorder="1" applyProtection="1">
      <protection hidden="1"/>
    </xf>
    <xf numFmtId="0" fontId="104" fillId="15" borderId="0" xfId="0" applyFont="1" applyFill="1" applyBorder="1" applyAlignment="1" applyProtection="1">
      <alignment horizontal="center" vertical="center"/>
      <protection locked="0" hidden="1"/>
    </xf>
    <xf numFmtId="4" fontId="5" fillId="2" borderId="9" xfId="14" applyNumberFormat="1" applyFont="1" applyFill="1" applyBorder="1" applyAlignment="1" applyProtection="1">
      <protection hidden="1"/>
    </xf>
    <xf numFmtId="4" fontId="5" fillId="2" borderId="21" xfId="14" applyNumberFormat="1" applyFont="1" applyFill="1" applyBorder="1" applyAlignment="1" applyProtection="1">
      <protection hidden="1"/>
    </xf>
    <xf numFmtId="4" fontId="5" fillId="2" borderId="23" xfId="14" applyNumberFormat="1" applyFont="1" applyFill="1" applyBorder="1" applyAlignment="1" applyProtection="1">
      <protection hidden="1"/>
    </xf>
    <xf numFmtId="0" fontId="49" fillId="0" borderId="0" xfId="3" applyNumberFormat="1" applyFont="1" applyAlignment="1" applyProtection="1">
      <alignment horizontal="center" vertical="center" wrapText="1"/>
      <protection hidden="1"/>
    </xf>
    <xf numFmtId="0" fontId="55" fillId="0" borderId="0" xfId="3" applyNumberFormat="1" applyFont="1" applyAlignment="1" applyProtection="1">
      <alignment horizontal="center"/>
      <protection hidden="1"/>
    </xf>
    <xf numFmtId="0" fontId="49" fillId="0" borderId="0" xfId="3" applyNumberFormat="1" applyFont="1" applyAlignment="1" applyProtection="1">
      <alignment horizontal="center"/>
      <protection hidden="1"/>
    </xf>
    <xf numFmtId="0" fontId="53" fillId="0" borderId="11" xfId="3" applyNumberFormat="1" applyFont="1" applyBorder="1" applyAlignment="1" applyProtection="1">
      <alignment horizontal="left"/>
      <protection hidden="1"/>
    </xf>
    <xf numFmtId="0" fontId="53" fillId="0" borderId="13" xfId="3" applyNumberFormat="1" applyFont="1" applyBorder="1" applyAlignment="1" applyProtection="1">
      <alignment horizontal="left"/>
      <protection hidden="1"/>
    </xf>
    <xf numFmtId="0" fontId="53" fillId="0" borderId="19" xfId="3" applyNumberFormat="1" applyFont="1" applyBorder="1" applyAlignment="1" applyProtection="1">
      <alignment horizontal="left"/>
      <protection hidden="1"/>
    </xf>
    <xf numFmtId="0" fontId="53" fillId="0" borderId="13" xfId="3" applyNumberFormat="1" applyFont="1" applyBorder="1" applyAlignment="1" applyProtection="1">
      <alignment horizontal="center"/>
      <protection hidden="1"/>
    </xf>
    <xf numFmtId="0" fontId="53" fillId="0" borderId="19" xfId="3" applyNumberFormat="1" applyFont="1" applyBorder="1" applyAlignment="1" applyProtection="1">
      <alignment horizontal="center"/>
      <protection hidden="1"/>
    </xf>
    <xf numFmtId="0" fontId="53" fillId="0" borderId="1" xfId="3" applyNumberFormat="1" applyFont="1" applyBorder="1" applyAlignment="1" applyProtection="1">
      <alignment horizontal="left" vertical="top" wrapText="1"/>
      <protection locked="0" hidden="1"/>
    </xf>
    <xf numFmtId="14" fontId="53" fillId="0" borderId="24" xfId="3" applyNumberFormat="1" applyFont="1" applyBorder="1" applyAlignment="1" applyProtection="1">
      <alignment horizontal="center" vertical="center"/>
      <protection locked="0" hidden="1"/>
    </xf>
    <xf numFmtId="0" fontId="53" fillId="0" borderId="24" xfId="3" applyNumberFormat="1" applyFont="1" applyBorder="1" applyAlignment="1" applyProtection="1">
      <alignment horizontal="center" vertical="center"/>
      <protection locked="0" hidden="1"/>
    </xf>
    <xf numFmtId="0" fontId="53" fillId="0" borderId="1" xfId="3" applyNumberFormat="1" applyFont="1" applyBorder="1" applyAlignment="1" applyProtection="1">
      <alignment horizontal="center" vertical="center"/>
      <protection locked="0" hidden="1"/>
    </xf>
    <xf numFmtId="0" fontId="53" fillId="0" borderId="0" xfId="3" applyNumberFormat="1" applyFont="1" applyAlignment="1" applyProtection="1">
      <alignment horizontal="center"/>
      <protection hidden="1"/>
    </xf>
    <xf numFmtId="0" fontId="69" fillId="0" borderId="0" xfId="3" applyNumberFormat="1" applyFont="1" applyBorder="1" applyAlignment="1" applyProtection="1">
      <alignment horizontal="center"/>
      <protection hidden="1"/>
    </xf>
    <xf numFmtId="0" fontId="53" fillId="0" borderId="9" xfId="3" applyNumberFormat="1" applyFont="1" applyBorder="1" applyAlignment="1" applyProtection="1">
      <alignment horizontal="center"/>
      <protection hidden="1"/>
    </xf>
    <xf numFmtId="0" fontId="53" fillId="0" borderId="21" xfId="3" applyNumberFormat="1" applyFont="1" applyBorder="1" applyAlignment="1" applyProtection="1">
      <alignment horizontal="center"/>
      <protection hidden="1"/>
    </xf>
    <xf numFmtId="0" fontId="53" fillId="0" borderId="23" xfId="3" applyNumberFormat="1" applyFont="1" applyBorder="1" applyAlignment="1" applyProtection="1">
      <alignment horizontal="center"/>
      <protection hidden="1"/>
    </xf>
    <xf numFmtId="165" fontId="49" fillId="0" borderId="0" xfId="3" applyNumberFormat="1" applyFont="1" applyFill="1" applyAlignment="1" applyProtection="1">
      <alignment horizontal="center" wrapText="1"/>
      <protection hidden="1"/>
    </xf>
    <xf numFmtId="166" fontId="49" fillId="0" borderId="0" xfId="3" applyNumberFormat="1" applyFont="1" applyAlignment="1" applyProtection="1">
      <alignment horizontal="center"/>
      <protection hidden="1"/>
    </xf>
    <xf numFmtId="164" fontId="49" fillId="0" borderId="0" xfId="3" applyNumberFormat="1" applyFont="1" applyFill="1" applyAlignment="1" applyProtection="1">
      <alignment horizontal="center" vertical="center"/>
      <protection hidden="1"/>
    </xf>
    <xf numFmtId="0" fontId="87" fillId="15" borderId="17" xfId="0" applyFont="1" applyFill="1" applyBorder="1" applyAlignment="1" applyProtection="1">
      <alignment horizontal="center"/>
      <protection hidden="1"/>
    </xf>
    <xf numFmtId="0" fontId="87" fillId="15" borderId="0" xfId="0" applyFont="1" applyFill="1" applyBorder="1" applyAlignment="1" applyProtection="1">
      <alignment horizontal="center"/>
      <protection hidden="1"/>
    </xf>
    <xf numFmtId="4" fontId="102" fillId="13" borderId="11" xfId="14" applyNumberFormat="1" applyFont="1" applyFill="1" applyBorder="1" applyAlignment="1" applyProtection="1">
      <alignment horizontal="center"/>
      <protection hidden="1"/>
    </xf>
    <xf numFmtId="4" fontId="102" fillId="13" borderId="13" xfId="14" applyNumberFormat="1" applyFont="1" applyFill="1" applyBorder="1" applyAlignment="1" applyProtection="1">
      <alignment horizontal="center"/>
      <protection hidden="1"/>
    </xf>
    <xf numFmtId="4" fontId="37" fillId="2" borderId="11" xfId="14" applyNumberFormat="1" applyFont="1" applyFill="1" applyBorder="1" applyAlignment="1" applyProtection="1">
      <alignment horizontal="left" vertical="top" wrapText="1"/>
      <protection hidden="1"/>
    </xf>
    <xf numFmtId="4" fontId="9" fillId="2" borderId="19" xfId="14" applyNumberFormat="1" applyFont="1" applyFill="1" applyBorder="1" applyAlignment="1" applyProtection="1">
      <alignment horizontal="left" vertical="top" wrapText="1"/>
      <protection hidden="1"/>
    </xf>
    <xf numFmtId="0" fontId="4" fillId="0" borderId="0" xfId="0" applyNumberFormat="1" applyFont="1" applyFill="1" applyAlignment="1" applyProtection="1">
      <alignment horizontal="left" vertical="center" wrapText="1"/>
      <protection hidden="1"/>
    </xf>
    <xf numFmtId="0" fontId="7" fillId="0" borderId="0" xfId="0" applyNumberFormat="1" applyFont="1" applyFill="1" applyAlignment="1" applyProtection="1">
      <alignment horizontal="left" vertical="center" wrapText="1"/>
      <protection hidden="1"/>
    </xf>
    <xf numFmtId="0" fontId="19" fillId="3" borderId="1" xfId="5" applyFont="1" applyFill="1" applyBorder="1" applyAlignment="1" applyProtection="1">
      <alignment horizontal="left"/>
      <protection hidden="1"/>
    </xf>
    <xf numFmtId="4" fontId="102" fillId="13" borderId="19" xfId="14" applyNumberFormat="1" applyFont="1" applyFill="1" applyBorder="1" applyAlignment="1" applyProtection="1">
      <alignment horizontal="center"/>
      <protection hidden="1"/>
    </xf>
    <xf numFmtId="1" fontId="8" fillId="2" borderId="14" xfId="14" applyNumberFormat="1" applyFont="1" applyFill="1" applyBorder="1" applyAlignment="1" applyProtection="1">
      <alignment horizontal="center"/>
      <protection hidden="1"/>
    </xf>
    <xf numFmtId="1" fontId="8" fillId="2" borderId="16" xfId="14" applyNumberFormat="1" applyFont="1" applyFill="1" applyBorder="1" applyAlignment="1" applyProtection="1">
      <alignment horizontal="center"/>
      <protection hidden="1"/>
    </xf>
    <xf numFmtId="0" fontId="7" fillId="3" borderId="1" xfId="0" applyFont="1" applyFill="1" applyBorder="1" applyAlignment="1" applyProtection="1">
      <alignment horizontal="left"/>
      <protection hidden="1"/>
    </xf>
    <xf numFmtId="0" fontId="6" fillId="0" borderId="0" xfId="0" applyFont="1" applyFill="1" applyAlignment="1" applyProtection="1">
      <alignment horizontal="center"/>
      <protection hidden="1"/>
    </xf>
    <xf numFmtId="4" fontId="5" fillId="2" borderId="9" xfId="14" applyNumberFormat="1" applyFont="1" applyFill="1" applyBorder="1" applyAlignment="1" applyProtection="1">
      <alignment horizontal="center"/>
      <protection hidden="1"/>
    </xf>
    <xf numFmtId="4" fontId="5" fillId="2" borderId="21" xfId="14" applyNumberFormat="1" applyFont="1" applyFill="1" applyBorder="1" applyAlignment="1" applyProtection="1">
      <alignment horizontal="center"/>
      <protection hidden="1"/>
    </xf>
    <xf numFmtId="4" fontId="5" fillId="2" borderId="23" xfId="14" applyNumberFormat="1" applyFont="1" applyFill="1" applyBorder="1" applyAlignment="1" applyProtection="1">
      <alignment horizontal="center"/>
      <protection hidden="1"/>
    </xf>
    <xf numFmtId="0" fontId="6" fillId="0" borderId="0" xfId="0" applyFont="1" applyFill="1" applyAlignment="1" applyProtection="1">
      <alignment horizontal="center" vertical="center" wrapText="1"/>
      <protection hidden="1"/>
    </xf>
    <xf numFmtId="4" fontId="7" fillId="0" borderId="0" xfId="0" applyNumberFormat="1" applyFont="1" applyAlignment="1" applyProtection="1">
      <alignment horizontal="center"/>
      <protection hidden="1"/>
    </xf>
    <xf numFmtId="4" fontId="9" fillId="2" borderId="11" xfId="14" applyNumberFormat="1" applyFont="1" applyFill="1" applyBorder="1" applyAlignment="1" applyProtection="1">
      <alignment horizontal="center"/>
      <protection hidden="1"/>
    </xf>
    <xf numFmtId="4" fontId="9" fillId="2" borderId="13" xfId="14" applyNumberFormat="1" applyFont="1" applyFill="1" applyBorder="1" applyAlignment="1" applyProtection="1">
      <alignment horizontal="center"/>
      <protection hidden="1"/>
    </xf>
    <xf numFmtId="4" fontId="9" fillId="2" borderId="19" xfId="14" applyNumberFormat="1" applyFont="1" applyFill="1" applyBorder="1" applyAlignment="1" applyProtection="1">
      <alignment horizontal="center"/>
      <protection hidden="1"/>
    </xf>
    <xf numFmtId="49" fontId="62" fillId="0" borderId="0" xfId="0" applyNumberFormat="1" applyFont="1" applyAlignment="1" applyProtection="1">
      <alignment horizontal="center"/>
      <protection hidden="1"/>
    </xf>
    <xf numFmtId="0" fontId="39" fillId="0" borderId="1" xfId="0" applyFont="1" applyBorder="1" applyAlignment="1" applyProtection="1">
      <alignment horizontal="center" vertical="top" wrapText="1"/>
      <protection locked="0" hidden="1"/>
    </xf>
    <xf numFmtId="0" fontId="39" fillId="0" borderId="9" xfId="0" applyFont="1" applyBorder="1" applyAlignment="1" applyProtection="1">
      <alignment horizontal="center" vertical="top" wrapText="1"/>
      <protection locked="0" hidden="1"/>
    </xf>
    <xf numFmtId="0" fontId="39" fillId="0" borderId="21" xfId="0" applyFont="1" applyBorder="1" applyAlignment="1" applyProtection="1">
      <alignment horizontal="center" vertical="top" wrapText="1"/>
      <protection locked="0" hidden="1"/>
    </xf>
    <xf numFmtId="0" fontId="39" fillId="0" borderId="23" xfId="0" applyFont="1" applyBorder="1" applyAlignment="1" applyProtection="1">
      <alignment horizontal="center" vertical="top" wrapText="1"/>
      <protection locked="0" hidden="1"/>
    </xf>
    <xf numFmtId="0" fontId="39" fillId="0" borderId="59" xfId="0" applyFont="1" applyBorder="1" applyAlignment="1" applyProtection="1">
      <alignment horizontal="center" vertical="center" wrapText="1"/>
      <protection locked="0" hidden="1"/>
    </xf>
    <xf numFmtId="0" fontId="39" fillId="0" borderId="2" xfId="0" applyFont="1" applyBorder="1" applyAlignment="1" applyProtection="1">
      <alignment horizontal="center" vertical="center" wrapText="1"/>
      <protection locked="0" hidden="1"/>
    </xf>
    <xf numFmtId="0" fontId="39" fillId="0" borderId="60" xfId="0" applyFont="1" applyBorder="1" applyAlignment="1" applyProtection="1">
      <alignment horizontal="center" vertical="center" wrapText="1"/>
      <protection locked="0" hidden="1"/>
    </xf>
    <xf numFmtId="0" fontId="39" fillId="0" borderId="7" xfId="0" applyFont="1" applyBorder="1" applyAlignment="1" applyProtection="1">
      <alignment horizontal="center" vertical="center" wrapText="1"/>
      <protection locked="0" hidden="1"/>
    </xf>
    <xf numFmtId="0" fontId="39" fillId="0" borderId="6" xfId="0" applyFont="1" applyBorder="1" applyAlignment="1" applyProtection="1">
      <alignment horizontal="center" vertical="center" wrapText="1"/>
      <protection locked="0" hidden="1"/>
    </xf>
    <xf numFmtId="0" fontId="39" fillId="0" borderId="63" xfId="0" applyFont="1" applyBorder="1" applyAlignment="1" applyProtection="1">
      <alignment horizontal="center" vertical="center" wrapText="1"/>
      <protection locked="0" hidden="1"/>
    </xf>
    <xf numFmtId="0" fontId="39" fillId="0" borderId="61" xfId="0" applyFont="1" applyBorder="1" applyAlignment="1" applyProtection="1">
      <alignment horizontal="center" vertical="center" wrapText="1"/>
      <protection locked="0" hidden="1"/>
    </xf>
    <xf numFmtId="0" fontId="39" fillId="0" borderId="64" xfId="0" applyFont="1" applyBorder="1" applyAlignment="1" applyProtection="1">
      <alignment horizontal="center" vertical="center" wrapText="1"/>
      <protection locked="0" hidden="1"/>
    </xf>
    <xf numFmtId="0" fontId="39" fillId="0" borderId="4" xfId="0" applyFont="1" applyBorder="1" applyAlignment="1" applyProtection="1">
      <alignment horizontal="center" vertical="top" wrapText="1"/>
      <protection locked="0" hidden="1"/>
    </xf>
    <xf numFmtId="0" fontId="39" fillId="0" borderId="62" xfId="0" applyFont="1" applyBorder="1" applyAlignment="1" applyProtection="1">
      <alignment horizontal="center" vertical="center" wrapText="1"/>
      <protection locked="0" hidden="1"/>
    </xf>
    <xf numFmtId="0" fontId="39" fillId="0" borderId="68" xfId="0" applyFont="1" applyBorder="1" applyAlignment="1" applyProtection="1">
      <alignment horizontal="center" vertical="center" wrapText="1"/>
      <protection locked="0" hidden="1"/>
    </xf>
    <xf numFmtId="0" fontId="39" fillId="0" borderId="65" xfId="0" applyFont="1" applyBorder="1" applyAlignment="1" applyProtection="1">
      <alignment horizontal="center" vertical="top" wrapText="1"/>
      <protection locked="0" hidden="1"/>
    </xf>
    <xf numFmtId="0" fontId="39" fillId="0" borderId="66" xfId="0" applyFont="1" applyBorder="1" applyAlignment="1" applyProtection="1">
      <alignment horizontal="center" vertical="top" wrapText="1"/>
      <protection locked="0" hidden="1"/>
    </xf>
    <xf numFmtId="0" fontId="39" fillId="0" borderId="67" xfId="0" applyFont="1" applyBorder="1" applyAlignment="1" applyProtection="1">
      <alignment horizontal="center" vertical="top" wrapText="1"/>
      <protection locked="0" hidden="1"/>
    </xf>
    <xf numFmtId="0" fontId="39" fillId="0" borderId="24" xfId="0" applyFont="1" applyBorder="1" applyAlignment="1" applyProtection="1">
      <alignment horizontal="center" vertical="top" wrapText="1"/>
      <protection locked="0" hidden="1"/>
    </xf>
    <xf numFmtId="0" fontId="39" fillId="0" borderId="14" xfId="0" applyFont="1" applyBorder="1" applyAlignment="1" applyProtection="1">
      <alignment horizontal="center" vertical="top" wrapText="1"/>
      <protection locked="0" hidden="1"/>
    </xf>
    <xf numFmtId="0" fontId="39" fillId="0" borderId="15" xfId="0" applyFont="1" applyBorder="1" applyAlignment="1" applyProtection="1">
      <alignment horizontal="center" vertical="top" wrapText="1"/>
      <protection locked="0" hidden="1"/>
    </xf>
    <xf numFmtId="0" fontId="39" fillId="0" borderId="16" xfId="0" applyFont="1" applyBorder="1" applyAlignment="1" applyProtection="1">
      <alignment horizontal="center" vertical="top" wrapText="1"/>
      <protection locked="0" hidden="1"/>
    </xf>
    <xf numFmtId="0" fontId="39" fillId="0" borderId="46" xfId="0" applyFont="1" applyBorder="1" applyAlignment="1" applyProtection="1">
      <alignment horizontal="left" vertical="top" wrapText="1"/>
      <protection locked="0" hidden="1"/>
    </xf>
    <xf numFmtId="49" fontId="99" fillId="0" borderId="46" xfId="0" applyNumberFormat="1" applyFont="1" applyFill="1" applyBorder="1" applyAlignment="1" applyProtection="1">
      <alignment horizontal="left"/>
      <protection hidden="1"/>
    </xf>
    <xf numFmtId="0" fontId="99" fillId="0" borderId="46" xfId="0" applyFont="1" applyFill="1" applyBorder="1" applyAlignment="1" applyProtection="1">
      <alignment horizontal="left"/>
      <protection hidden="1"/>
    </xf>
    <xf numFmtId="14" fontId="64" fillId="0" borderId="0" xfId="0" applyNumberFormat="1" applyFont="1" applyBorder="1" applyAlignment="1" applyProtection="1">
      <alignment horizontal="center"/>
      <protection hidden="1"/>
    </xf>
    <xf numFmtId="0" fontId="64" fillId="0" borderId="0" xfId="0" applyFont="1" applyBorder="1" applyAlignment="1" applyProtection="1">
      <alignment horizontal="center"/>
      <protection hidden="1"/>
    </xf>
    <xf numFmtId="0" fontId="39" fillId="0" borderId="58" xfId="0" applyFont="1" applyBorder="1" applyAlignment="1" applyProtection="1">
      <alignment horizontal="left" vertical="top" wrapText="1"/>
      <protection locked="0" hidden="1"/>
    </xf>
    <xf numFmtId="0" fontId="39" fillId="0" borderId="58" xfId="0" applyFont="1" applyBorder="1" applyAlignment="1" applyProtection="1">
      <alignment horizontal="center" vertical="top" wrapText="1"/>
      <protection locked="0" hidden="1"/>
    </xf>
    <xf numFmtId="0" fontId="38" fillId="0" borderId="58" xfId="0" applyFont="1" applyBorder="1" applyAlignment="1" applyProtection="1">
      <alignment horizontal="center"/>
      <protection locked="0" hidden="1"/>
    </xf>
    <xf numFmtId="3" fontId="39" fillId="0" borderId="58" xfId="0" applyNumberFormat="1" applyFont="1" applyBorder="1" applyAlignment="1" applyProtection="1">
      <alignment horizontal="right" vertical="top" wrapText="1"/>
      <protection locked="0" hidden="1"/>
    </xf>
    <xf numFmtId="0" fontId="41" fillId="0" borderId="0" xfId="0" applyFont="1" applyAlignment="1" applyProtection="1">
      <alignment horizontal="left" wrapText="1"/>
      <protection locked="0" hidden="1"/>
    </xf>
    <xf numFmtId="1" fontId="38" fillId="0" borderId="11" xfId="0" applyNumberFormat="1" applyFont="1" applyBorder="1" applyAlignment="1" applyProtection="1">
      <alignment horizontal="right"/>
      <protection locked="0" hidden="1"/>
    </xf>
    <xf numFmtId="1" fontId="38" fillId="0" borderId="13" xfId="0" applyNumberFormat="1" applyFont="1" applyBorder="1" applyAlignment="1" applyProtection="1">
      <alignment horizontal="right"/>
      <protection locked="0" hidden="1"/>
    </xf>
    <xf numFmtId="1" fontId="38" fillId="0" borderId="19" xfId="0" applyNumberFormat="1" applyFont="1" applyBorder="1" applyAlignment="1" applyProtection="1">
      <alignment horizontal="right"/>
      <protection locked="0" hidden="1"/>
    </xf>
    <xf numFmtId="1" fontId="38" fillId="0" borderId="14" xfId="0" applyNumberFormat="1" applyFont="1" applyBorder="1" applyAlignment="1" applyProtection="1">
      <alignment horizontal="right"/>
      <protection locked="0" hidden="1"/>
    </xf>
    <xf numFmtId="1" fontId="38" fillId="0" borderId="15" xfId="0" applyNumberFormat="1" applyFont="1" applyBorder="1" applyAlignment="1" applyProtection="1">
      <alignment horizontal="right"/>
      <protection locked="0" hidden="1"/>
    </xf>
    <xf numFmtId="1" fontId="38" fillId="0" borderId="16" xfId="0" applyNumberFormat="1" applyFont="1" applyBorder="1" applyAlignment="1" applyProtection="1">
      <alignment horizontal="right"/>
      <protection locked="0" hidden="1"/>
    </xf>
    <xf numFmtId="0" fontId="4" fillId="0" borderId="0" xfId="0" applyFont="1" applyBorder="1" applyAlignment="1" applyProtection="1">
      <alignment horizontal="center" vertical="top" wrapText="1"/>
      <protection locked="0" hidden="1"/>
    </xf>
    <xf numFmtId="0" fontId="4" fillId="0" borderId="0" xfId="0" applyFont="1" applyBorder="1" applyAlignment="1" applyProtection="1">
      <alignment horizontal="left" vertical="top" wrapText="1"/>
      <protection locked="0" hidden="1"/>
    </xf>
    <xf numFmtId="0" fontId="39" fillId="0" borderId="0" xfId="0" applyFont="1" applyBorder="1" applyAlignment="1" applyProtection="1">
      <alignment horizontal="left" vertical="top" wrapText="1"/>
      <protection locked="0" hidden="1"/>
    </xf>
    <xf numFmtId="1" fontId="38" fillId="0" borderId="9" xfId="0" applyNumberFormat="1" applyFont="1" applyBorder="1" applyAlignment="1" applyProtection="1">
      <alignment horizontal="right"/>
      <protection locked="0" hidden="1"/>
    </xf>
    <xf numFmtId="1" fontId="38" fillId="0" borderId="21" xfId="0" applyNumberFormat="1" applyFont="1" applyBorder="1" applyAlignment="1" applyProtection="1">
      <alignment horizontal="right"/>
      <protection locked="0" hidden="1"/>
    </xf>
    <xf numFmtId="1" fontId="38" fillId="0" borderId="23" xfId="0" applyNumberFormat="1" applyFont="1" applyBorder="1" applyAlignment="1" applyProtection="1">
      <alignment horizontal="right"/>
      <protection locked="0" hidden="1"/>
    </xf>
    <xf numFmtId="14" fontId="4" fillId="0" borderId="45" xfId="0" applyNumberFormat="1" applyFont="1" applyBorder="1" applyAlignment="1" applyProtection="1">
      <alignment horizontal="center" vertical="top" wrapText="1"/>
      <protection locked="0" hidden="1"/>
    </xf>
    <xf numFmtId="14" fontId="4" fillId="0" borderId="0" xfId="0" applyNumberFormat="1" applyFont="1" applyBorder="1" applyAlignment="1" applyProtection="1">
      <alignment horizontal="center" vertical="top" wrapText="1"/>
      <protection locked="0" hidden="1"/>
    </xf>
    <xf numFmtId="0" fontId="39" fillId="0" borderId="9" xfId="0" applyFont="1" applyBorder="1" applyAlignment="1" applyProtection="1">
      <alignment horizontal="left" vertical="top" wrapText="1"/>
      <protection locked="0" hidden="1"/>
    </xf>
    <xf numFmtId="0" fontId="39" fillId="0" borderId="21" xfId="0" applyFont="1" applyBorder="1" applyAlignment="1" applyProtection="1">
      <alignment horizontal="left" vertical="top" wrapText="1"/>
      <protection locked="0" hidden="1"/>
    </xf>
    <xf numFmtId="0" fontId="39" fillId="0" borderId="23" xfId="0" applyFont="1" applyBorder="1" applyAlignment="1" applyProtection="1">
      <alignment horizontal="left" vertical="top" wrapText="1"/>
      <protection locked="0" hidden="1"/>
    </xf>
    <xf numFmtId="0" fontId="4" fillId="0" borderId="9" xfId="0" applyFont="1" applyBorder="1" applyAlignment="1" applyProtection="1">
      <alignment horizontal="left" vertical="top" wrapText="1"/>
      <protection locked="0" hidden="1"/>
    </xf>
    <xf numFmtId="0" fontId="4" fillId="0" borderId="21" xfId="0" applyFont="1" applyBorder="1" applyAlignment="1" applyProtection="1">
      <alignment horizontal="left" vertical="top" wrapText="1"/>
      <protection locked="0" hidden="1"/>
    </xf>
    <xf numFmtId="0" fontId="4" fillId="0" borderId="23" xfId="0" applyFont="1" applyBorder="1" applyAlignment="1" applyProtection="1">
      <alignment horizontal="left" vertical="top" wrapText="1"/>
      <protection locked="0" hidden="1"/>
    </xf>
    <xf numFmtId="0" fontId="73" fillId="0" borderId="9" xfId="0" applyFont="1" applyBorder="1" applyAlignment="1" applyProtection="1">
      <alignment horizontal="left" vertical="top" wrapText="1"/>
      <protection locked="0" hidden="1"/>
    </xf>
    <xf numFmtId="0" fontId="73" fillId="0" borderId="21" xfId="0" applyFont="1" applyBorder="1" applyAlignment="1" applyProtection="1">
      <alignment horizontal="left" vertical="top" wrapText="1"/>
      <protection locked="0" hidden="1"/>
    </xf>
    <xf numFmtId="0" fontId="73" fillId="0" borderId="23" xfId="0" applyFont="1" applyBorder="1" applyAlignment="1" applyProtection="1">
      <alignment horizontal="left" vertical="top" wrapText="1"/>
      <protection locked="0" hidden="1"/>
    </xf>
    <xf numFmtId="0" fontId="40" fillId="0" borderId="14" xfId="0" applyFont="1" applyBorder="1" applyAlignment="1" applyProtection="1">
      <alignment horizontal="center"/>
      <protection locked="0" hidden="1"/>
    </xf>
    <xf numFmtId="0" fontId="40" fillId="0" borderId="15" xfId="0" applyFont="1" applyBorder="1" applyAlignment="1" applyProtection="1">
      <alignment horizontal="center"/>
      <protection locked="0" hidden="1"/>
    </xf>
    <xf numFmtId="2" fontId="38" fillId="12" borderId="0" xfId="0" applyNumberFormat="1" applyFont="1" applyFill="1" applyAlignment="1" applyProtection="1">
      <alignment horizontal="center"/>
      <protection locked="0" hidden="1"/>
    </xf>
    <xf numFmtId="4" fontId="38" fillId="0" borderId="0" xfId="0" applyNumberFormat="1" applyFont="1" applyAlignment="1" applyProtection="1">
      <alignment horizontal="center"/>
      <protection locked="0" hidden="1"/>
    </xf>
    <xf numFmtId="0" fontId="38" fillId="0" borderId="0" xfId="0" applyFont="1" applyAlignment="1" applyProtection="1">
      <alignment horizontal="center"/>
      <protection locked="0" hidden="1"/>
    </xf>
    <xf numFmtId="0" fontId="39" fillId="0" borderId="0" xfId="0" applyFont="1" applyBorder="1" applyAlignment="1" applyProtection="1">
      <alignment horizontal="center" vertical="top" wrapText="1"/>
      <protection locked="0" hidden="1"/>
    </xf>
    <xf numFmtId="0" fontId="39" fillId="12" borderId="0" xfId="0" applyFont="1" applyFill="1" applyBorder="1" applyAlignment="1" applyProtection="1">
      <alignment horizontal="center" vertical="top" wrapText="1"/>
      <protection locked="0" hidden="1"/>
    </xf>
    <xf numFmtId="0" fontId="39" fillId="0" borderId="15" xfId="0" applyFont="1" applyBorder="1" applyAlignment="1" applyProtection="1">
      <alignment horizontal="left" vertical="top" wrapText="1"/>
      <protection locked="0" hidden="1"/>
    </xf>
    <xf numFmtId="0" fontId="39" fillId="0" borderId="15" xfId="0" applyFont="1" applyBorder="1" applyAlignment="1" applyProtection="1">
      <alignment horizontal="right" vertical="top" wrapText="1"/>
      <protection locked="0" hidden="1"/>
    </xf>
    <xf numFmtId="0" fontId="39" fillId="12" borderId="15" xfId="0" applyFont="1" applyFill="1" applyBorder="1" applyAlignment="1" applyProtection="1">
      <alignment horizontal="center" vertical="top" wrapText="1"/>
      <protection locked="0" hidden="1"/>
    </xf>
    <xf numFmtId="0" fontId="39" fillId="0" borderId="0" xfId="0" applyFont="1" applyBorder="1" applyAlignment="1" applyProtection="1">
      <alignment horizontal="left" vertical="justify" wrapText="1"/>
      <protection locked="0" hidden="1"/>
    </xf>
    <xf numFmtId="0" fontId="39" fillId="0" borderId="0" xfId="0" applyFont="1" applyBorder="1" applyAlignment="1" applyProtection="1">
      <alignment horizontal="right" vertical="justify" wrapText="1"/>
      <protection locked="0" hidden="1"/>
    </xf>
    <xf numFmtId="0" fontId="95" fillId="0" borderId="9" xfId="0" applyFont="1" applyBorder="1" applyAlignment="1" applyProtection="1">
      <alignment horizontal="center" vertical="top" wrapText="1"/>
      <protection locked="0" hidden="1"/>
    </xf>
    <xf numFmtId="0" fontId="95" fillId="0" borderId="21" xfId="0" applyFont="1" applyBorder="1" applyAlignment="1" applyProtection="1">
      <alignment horizontal="center" vertical="top" wrapText="1"/>
      <protection locked="0" hidden="1"/>
    </xf>
    <xf numFmtId="0" fontId="95" fillId="0" borderId="23" xfId="0" applyFont="1" applyBorder="1" applyAlignment="1" applyProtection="1">
      <alignment horizontal="center" vertical="top" wrapText="1"/>
      <protection locked="0" hidden="1"/>
    </xf>
    <xf numFmtId="0" fontId="39" fillId="0" borderId="0" xfId="0" applyFont="1" applyBorder="1" applyAlignment="1" applyProtection="1">
      <alignment horizontal="justify" vertical="justify" wrapText="1"/>
      <protection locked="0" hidden="1"/>
    </xf>
    <xf numFmtId="0" fontId="41" fillId="0" borderId="0" xfId="0" applyFont="1" applyBorder="1" applyAlignment="1" applyProtection="1">
      <alignment horizontal="left" vertical="top" wrapText="1"/>
      <protection locked="0" hidden="1"/>
    </xf>
    <xf numFmtId="0" fontId="73" fillId="0" borderId="0" xfId="0" applyFont="1" applyBorder="1" applyAlignment="1" applyProtection="1">
      <alignment horizontal="left" vertical="top" wrapText="1"/>
      <protection locked="0" hidden="1"/>
    </xf>
    <xf numFmtId="0" fontId="4" fillId="0" borderId="9" xfId="0" applyFont="1" applyBorder="1" applyAlignment="1" applyProtection="1">
      <alignment horizontal="center" vertical="top" wrapText="1"/>
      <protection locked="0" hidden="1"/>
    </xf>
    <xf numFmtId="0" fontId="4" fillId="0" borderId="21" xfId="0" applyFont="1" applyBorder="1" applyAlignment="1" applyProtection="1">
      <alignment horizontal="center" vertical="top" wrapText="1"/>
      <protection locked="0" hidden="1"/>
    </xf>
    <xf numFmtId="0" fontId="4" fillId="0" borderId="23" xfId="0" applyFont="1" applyBorder="1" applyAlignment="1" applyProtection="1">
      <alignment horizontal="center" vertical="top" wrapText="1"/>
      <protection locked="0" hidden="1"/>
    </xf>
    <xf numFmtId="3" fontId="39" fillId="0" borderId="11" xfId="0" applyNumberFormat="1" applyFont="1" applyBorder="1" applyAlignment="1" applyProtection="1">
      <protection locked="0" hidden="1"/>
    </xf>
    <xf numFmtId="3" fontId="39" fillId="0" borderId="13" xfId="0" applyNumberFormat="1" applyFont="1" applyBorder="1" applyAlignment="1" applyProtection="1">
      <protection locked="0" hidden="1"/>
    </xf>
    <xf numFmtId="3" fontId="39" fillId="0" borderId="19" xfId="0" applyNumberFormat="1" applyFont="1" applyBorder="1" applyAlignment="1" applyProtection="1">
      <protection locked="0" hidden="1"/>
    </xf>
    <xf numFmtId="3" fontId="39" fillId="0" borderId="1" xfId="0" applyNumberFormat="1" applyFont="1" applyBorder="1" applyAlignment="1" applyProtection="1">
      <protection locked="0" hidden="1"/>
    </xf>
    <xf numFmtId="0" fontId="7" fillId="0" borderId="9" xfId="0" applyFont="1" applyBorder="1" applyAlignment="1" applyProtection="1">
      <alignment horizontal="left" vertical="center" wrapText="1" indent="1"/>
      <protection locked="0" hidden="1"/>
    </xf>
    <xf numFmtId="0" fontId="7" fillId="0" borderId="21" xfId="0" applyFont="1" applyBorder="1" applyAlignment="1" applyProtection="1">
      <alignment horizontal="left" vertical="center" wrapText="1" indent="1"/>
      <protection locked="0" hidden="1"/>
    </xf>
    <xf numFmtId="0" fontId="7" fillId="0" borderId="23" xfId="0" applyFont="1" applyBorder="1" applyAlignment="1" applyProtection="1">
      <alignment horizontal="left" vertical="center" wrapText="1" indent="1"/>
      <protection locked="0" hidden="1"/>
    </xf>
    <xf numFmtId="0" fontId="7" fillId="0" borderId="1" xfId="0" applyFont="1" applyBorder="1" applyAlignment="1" applyProtection="1">
      <alignment horizontal="center" vertical="top" wrapText="1"/>
      <protection locked="0" hidden="1"/>
    </xf>
    <xf numFmtId="3" fontId="39" fillId="0" borderId="17" xfId="0" applyNumberFormat="1" applyFont="1" applyBorder="1" applyAlignment="1" applyProtection="1">
      <protection locked="0" hidden="1"/>
    </xf>
    <xf numFmtId="3" fontId="39" fillId="0" borderId="0" xfId="0" applyNumberFormat="1" applyFont="1" applyBorder="1" applyAlignment="1" applyProtection="1">
      <protection locked="0" hidden="1"/>
    </xf>
    <xf numFmtId="3" fontId="39" fillId="0" borderId="18" xfId="0" applyNumberFormat="1" applyFont="1" applyBorder="1" applyAlignment="1" applyProtection="1">
      <protection locked="0" hidden="1"/>
    </xf>
    <xf numFmtId="3" fontId="39" fillId="0" borderId="14" xfId="0" applyNumberFormat="1" applyFont="1" applyBorder="1" applyAlignment="1" applyProtection="1">
      <protection locked="0" hidden="1"/>
    </xf>
    <xf numFmtId="3" fontId="39" fillId="0" borderId="15" xfId="0" applyNumberFormat="1" applyFont="1" applyBorder="1" applyAlignment="1" applyProtection="1">
      <protection locked="0" hidden="1"/>
    </xf>
    <xf numFmtId="3" fontId="39" fillId="0" borderId="16" xfId="0" applyNumberFormat="1" applyFont="1" applyBorder="1" applyAlignment="1" applyProtection="1">
      <protection locked="0" hidden="1"/>
    </xf>
    <xf numFmtId="3" fontId="39" fillId="0" borderId="9" xfId="0" applyNumberFormat="1" applyFont="1" applyBorder="1" applyAlignment="1" applyProtection="1">
      <protection locked="0" hidden="1"/>
    </xf>
    <xf numFmtId="3" fontId="39" fillId="0" borderId="21" xfId="0" applyNumberFormat="1" applyFont="1" applyBorder="1" applyAlignment="1" applyProtection="1">
      <protection locked="0" hidden="1"/>
    </xf>
    <xf numFmtId="3" fontId="39" fillId="0" borderId="23" xfId="0" applyNumberFormat="1" applyFont="1" applyBorder="1" applyAlignment="1" applyProtection="1">
      <protection locked="0" hidden="1"/>
    </xf>
    <xf numFmtId="3" fontId="38" fillId="0" borderId="11" xfId="0" applyNumberFormat="1" applyFont="1" applyBorder="1" applyAlignment="1" applyProtection="1">
      <alignment horizontal="right"/>
      <protection locked="0" hidden="1"/>
    </xf>
    <xf numFmtId="3" fontId="38" fillId="0" borderId="13" xfId="0" applyNumberFormat="1" applyFont="1" applyBorder="1" applyAlignment="1" applyProtection="1">
      <alignment horizontal="right"/>
      <protection locked="0" hidden="1"/>
    </xf>
    <xf numFmtId="3" fontId="38" fillId="0" borderId="19" xfId="0" applyNumberFormat="1" applyFont="1" applyBorder="1" applyAlignment="1" applyProtection="1">
      <alignment horizontal="right"/>
      <protection locked="0" hidden="1"/>
    </xf>
    <xf numFmtId="3" fontId="38" fillId="0" borderId="14" xfId="0" applyNumberFormat="1" applyFont="1" applyBorder="1" applyAlignment="1" applyProtection="1">
      <alignment horizontal="right"/>
      <protection locked="0" hidden="1"/>
    </xf>
    <xf numFmtId="3" fontId="38" fillId="0" borderId="15" xfId="0" applyNumberFormat="1" applyFont="1" applyBorder="1" applyAlignment="1" applyProtection="1">
      <alignment horizontal="right"/>
      <protection locked="0" hidden="1"/>
    </xf>
    <xf numFmtId="3" fontId="38" fillId="0" borderId="16" xfId="0" applyNumberFormat="1" applyFont="1" applyBorder="1" applyAlignment="1" applyProtection="1">
      <alignment horizontal="right"/>
      <protection locked="0" hidden="1"/>
    </xf>
    <xf numFmtId="3" fontId="38" fillId="0" borderId="17" xfId="0" applyNumberFormat="1" applyFont="1" applyBorder="1" applyAlignment="1" applyProtection="1">
      <alignment horizontal="right"/>
      <protection locked="0" hidden="1"/>
    </xf>
    <xf numFmtId="3" fontId="38" fillId="0" borderId="0" xfId="0" applyNumberFormat="1" applyFont="1" applyBorder="1" applyAlignment="1" applyProtection="1">
      <alignment horizontal="right"/>
      <protection locked="0" hidden="1"/>
    </xf>
    <xf numFmtId="3" fontId="38" fillId="0" borderId="18" xfId="0" applyNumberFormat="1" applyFont="1" applyBorder="1" applyAlignment="1" applyProtection="1">
      <alignment horizontal="right"/>
      <protection locked="0" hidden="1"/>
    </xf>
    <xf numFmtId="1" fontId="40" fillId="0" borderId="21" xfId="0" applyNumberFormat="1" applyFont="1" applyBorder="1" applyAlignment="1" applyProtection="1">
      <alignment horizontal="center"/>
      <protection locked="0" hidden="1"/>
    </xf>
    <xf numFmtId="0" fontId="40" fillId="0" borderId="9" xfId="0" applyFont="1" applyBorder="1" applyAlignment="1" applyProtection="1">
      <alignment horizontal="center"/>
      <protection locked="0" hidden="1"/>
    </xf>
    <xf numFmtId="0" fontId="40" fillId="0" borderId="21" xfId="0" applyFont="1" applyBorder="1" applyAlignment="1" applyProtection="1">
      <alignment horizontal="center"/>
      <protection locked="0" hidden="1"/>
    </xf>
    <xf numFmtId="0" fontId="40" fillId="0" borderId="23" xfId="0" applyFont="1" applyBorder="1" applyAlignment="1" applyProtection="1">
      <alignment horizontal="center"/>
      <protection locked="0" hidden="1"/>
    </xf>
    <xf numFmtId="1" fontId="38" fillId="0" borderId="1" xfId="0" applyNumberFormat="1" applyFont="1" applyBorder="1" applyAlignment="1" applyProtection="1">
      <alignment horizontal="right"/>
      <protection locked="0" hidden="1"/>
    </xf>
    <xf numFmtId="0" fontId="40" fillId="0" borderId="16" xfId="0" applyFont="1" applyBorder="1" applyAlignment="1" applyProtection="1">
      <alignment horizontal="center"/>
      <protection locked="0" hidden="1"/>
    </xf>
    <xf numFmtId="0" fontId="40" fillId="0" borderId="17" xfId="0" applyFont="1" applyBorder="1" applyAlignment="1" applyProtection="1">
      <alignment horizontal="center"/>
      <protection locked="0" hidden="1"/>
    </xf>
    <xf numFmtId="0" fontId="40" fillId="0" borderId="0" xfId="0" applyFont="1" applyBorder="1" applyAlignment="1" applyProtection="1">
      <alignment horizontal="center"/>
      <protection locked="0" hidden="1"/>
    </xf>
    <xf numFmtId="0" fontId="40" fillId="0" borderId="18" xfId="0" applyFont="1" applyBorder="1" applyAlignment="1" applyProtection="1">
      <alignment horizontal="center"/>
      <protection locked="0" hidden="1"/>
    </xf>
    <xf numFmtId="0" fontId="40" fillId="0" borderId="11" xfId="0" applyFont="1" applyBorder="1" applyAlignment="1" applyProtection="1">
      <alignment horizontal="center"/>
      <protection locked="0" hidden="1"/>
    </xf>
    <xf numFmtId="0" fontId="40" fillId="0" borderId="13" xfId="0" applyFont="1" applyBorder="1" applyAlignment="1" applyProtection="1">
      <alignment horizontal="center"/>
      <protection locked="0" hidden="1"/>
    </xf>
    <xf numFmtId="0" fontId="40" fillId="0" borderId="19" xfId="0" applyFont="1" applyBorder="1" applyAlignment="1" applyProtection="1">
      <alignment horizontal="center"/>
      <protection locked="0" hidden="1"/>
    </xf>
    <xf numFmtId="0" fontId="40" fillId="0" borderId="21" xfId="0" applyFont="1" applyBorder="1" applyAlignment="1" applyProtection="1">
      <alignment horizontal="left"/>
      <protection locked="0" hidden="1"/>
    </xf>
    <xf numFmtId="3" fontId="39" fillId="0" borderId="9" xfId="0" applyNumberFormat="1" applyFont="1" applyBorder="1" applyAlignment="1" applyProtection="1">
      <alignment horizontal="right"/>
      <protection locked="0" hidden="1"/>
    </xf>
    <xf numFmtId="3" fontId="39" fillId="0" borderId="21" xfId="0" applyNumberFormat="1" applyFont="1" applyBorder="1" applyAlignment="1" applyProtection="1">
      <alignment horizontal="right"/>
      <protection locked="0" hidden="1"/>
    </xf>
    <xf numFmtId="3" fontId="39" fillId="0" borderId="23" xfId="0" applyNumberFormat="1" applyFont="1" applyBorder="1" applyAlignment="1" applyProtection="1">
      <alignment horizontal="right"/>
      <protection locked="0" hidden="1"/>
    </xf>
    <xf numFmtId="3" fontId="39" fillId="0" borderId="11" xfId="0" applyNumberFormat="1" applyFont="1" applyBorder="1" applyAlignment="1" applyProtection="1">
      <alignment horizontal="right"/>
      <protection locked="0" hidden="1"/>
    </xf>
    <xf numFmtId="3" fontId="39" fillId="0" borderId="13" xfId="0" applyNumberFormat="1" applyFont="1" applyBorder="1" applyAlignment="1" applyProtection="1">
      <alignment horizontal="right"/>
      <protection locked="0" hidden="1"/>
    </xf>
    <xf numFmtId="3" fontId="39" fillId="0" borderId="19" xfId="0" applyNumberFormat="1" applyFont="1" applyBorder="1" applyAlignment="1" applyProtection="1">
      <alignment horizontal="right"/>
      <protection locked="0" hidden="1"/>
    </xf>
    <xf numFmtId="3" fontId="39" fillId="0" borderId="14" xfId="0" applyNumberFormat="1" applyFont="1" applyBorder="1" applyAlignment="1" applyProtection="1">
      <alignment horizontal="right"/>
      <protection locked="0" hidden="1"/>
    </xf>
    <xf numFmtId="3" fontId="39" fillId="0" borderId="15" xfId="0" applyNumberFormat="1" applyFont="1" applyBorder="1" applyAlignment="1" applyProtection="1">
      <alignment horizontal="right"/>
      <protection locked="0" hidden="1"/>
    </xf>
    <xf numFmtId="3" fontId="39" fillId="0" borderId="16" xfId="0" applyNumberFormat="1" applyFont="1" applyBorder="1" applyAlignment="1" applyProtection="1">
      <alignment horizontal="right"/>
      <protection locked="0" hidden="1"/>
    </xf>
    <xf numFmtId="3" fontId="38" fillId="0" borderId="1" xfId="0" applyNumberFormat="1" applyFont="1" applyBorder="1" applyAlignment="1" applyProtection="1">
      <alignment horizontal="right"/>
      <protection locked="0" hidden="1"/>
    </xf>
    <xf numFmtId="1" fontId="39" fillId="0" borderId="1" xfId="0" applyNumberFormat="1" applyFont="1" applyBorder="1" applyAlignment="1" applyProtection="1">
      <alignment horizontal="right"/>
      <protection locked="0" hidden="1"/>
    </xf>
    <xf numFmtId="1" fontId="39" fillId="0" borderId="9" xfId="0" applyNumberFormat="1" applyFont="1" applyBorder="1" applyAlignment="1" applyProtection="1">
      <alignment horizontal="right"/>
      <protection locked="0" hidden="1"/>
    </xf>
    <xf numFmtId="1" fontId="39" fillId="0" borderId="21" xfId="0" applyNumberFormat="1" applyFont="1" applyBorder="1" applyAlignment="1" applyProtection="1">
      <alignment horizontal="right"/>
      <protection locked="0" hidden="1"/>
    </xf>
    <xf numFmtId="1" fontId="39" fillId="0" borderId="23" xfId="0" applyNumberFormat="1" applyFont="1" applyBorder="1" applyAlignment="1" applyProtection="1">
      <alignment horizontal="right"/>
      <protection locked="0" hidden="1"/>
    </xf>
    <xf numFmtId="0" fontId="38" fillId="0" borderId="9" xfId="0" applyFont="1" applyBorder="1" applyAlignment="1" applyProtection="1">
      <alignment horizontal="left"/>
      <protection locked="0" hidden="1"/>
    </xf>
    <xf numFmtId="0" fontId="38" fillId="0" borderId="21" xfId="0" applyFont="1" applyBorder="1" applyAlignment="1" applyProtection="1">
      <alignment horizontal="left"/>
      <protection locked="0" hidden="1"/>
    </xf>
    <xf numFmtId="0" fontId="38" fillId="0" borderId="23" xfId="0" applyFont="1" applyBorder="1" applyAlignment="1" applyProtection="1">
      <alignment horizontal="left"/>
      <protection locked="0" hidden="1"/>
    </xf>
    <xf numFmtId="1" fontId="38" fillId="0" borderId="17" xfId="0" applyNumberFormat="1" applyFont="1" applyBorder="1" applyAlignment="1" applyProtection="1">
      <alignment horizontal="right"/>
      <protection locked="0" hidden="1"/>
    </xf>
    <xf numFmtId="1" fontId="38" fillId="0" borderId="0" xfId="0" applyNumberFormat="1" applyFont="1" applyBorder="1" applyAlignment="1" applyProtection="1">
      <alignment horizontal="right"/>
      <protection locked="0" hidden="1"/>
    </xf>
    <xf numFmtId="1" fontId="38" fillId="0" borderId="18" xfId="0" applyNumberFormat="1" applyFont="1" applyBorder="1" applyAlignment="1" applyProtection="1">
      <alignment horizontal="right"/>
      <protection locked="0" hidden="1"/>
    </xf>
    <xf numFmtId="0" fontId="40" fillId="0" borderId="25" xfId="0" applyFont="1" applyBorder="1" applyAlignment="1" applyProtection="1">
      <alignment horizontal="center"/>
      <protection locked="0" hidden="1"/>
    </xf>
    <xf numFmtId="14" fontId="38" fillId="0" borderId="1" xfId="0" applyNumberFormat="1" applyFont="1" applyBorder="1" applyAlignment="1" applyProtection="1">
      <alignment horizontal="right"/>
      <protection locked="0" hidden="1"/>
    </xf>
    <xf numFmtId="1" fontId="40" fillId="0" borderId="21" xfId="0" applyNumberFormat="1" applyFont="1" applyBorder="1" applyAlignment="1" applyProtection="1">
      <alignment horizontal="right"/>
      <protection locked="0" hidden="1"/>
    </xf>
    <xf numFmtId="3" fontId="38" fillId="0" borderId="9" xfId="0" applyNumberFormat="1" applyFont="1" applyBorder="1" applyAlignment="1" applyProtection="1">
      <alignment horizontal="right"/>
      <protection locked="0" hidden="1"/>
    </xf>
    <xf numFmtId="14" fontId="40" fillId="0" borderId="21" xfId="0" applyNumberFormat="1" applyFont="1" applyBorder="1" applyAlignment="1" applyProtection="1">
      <alignment horizontal="right"/>
      <protection locked="0" hidden="1"/>
    </xf>
    <xf numFmtId="0" fontId="39" fillId="0" borderId="35" xfId="0" applyFont="1" applyBorder="1" applyAlignment="1" applyProtection="1">
      <alignment horizontal="left" vertical="top"/>
      <protection locked="0" hidden="1"/>
    </xf>
    <xf numFmtId="0" fontId="39" fillId="0" borderId="36" xfId="0" applyFont="1" applyBorder="1" applyAlignment="1" applyProtection="1">
      <alignment horizontal="left" vertical="top"/>
      <protection locked="0" hidden="1"/>
    </xf>
    <xf numFmtId="0" fontId="39" fillId="0" borderId="37" xfId="0" applyFont="1" applyBorder="1" applyAlignment="1" applyProtection="1">
      <alignment horizontal="left" vertical="top"/>
      <protection locked="0" hidden="1"/>
    </xf>
    <xf numFmtId="0" fontId="39" fillId="0" borderId="40" xfId="0" applyFont="1" applyBorder="1" applyAlignment="1" applyProtection="1">
      <alignment horizontal="left" vertical="top"/>
      <protection locked="0" hidden="1"/>
    </xf>
    <xf numFmtId="0" fontId="39" fillId="0" borderId="41" xfId="0" applyFont="1" applyBorder="1" applyAlignment="1" applyProtection="1">
      <alignment horizontal="left" vertical="top"/>
      <protection locked="0" hidden="1"/>
    </xf>
    <xf numFmtId="0" fontId="39" fillId="0" borderId="42" xfId="0" applyFont="1" applyBorder="1" applyAlignment="1" applyProtection="1">
      <alignment horizontal="left" vertical="top"/>
      <protection locked="0" hidden="1"/>
    </xf>
    <xf numFmtId="0" fontId="40" fillId="0" borderId="1" xfId="0" applyFont="1" applyBorder="1" applyAlignment="1" applyProtection="1">
      <alignment horizontal="center"/>
      <protection locked="0" hidden="1"/>
    </xf>
    <xf numFmtId="1" fontId="38" fillId="0" borderId="24" xfId="0" applyNumberFormat="1" applyFont="1" applyBorder="1" applyAlignment="1" applyProtection="1">
      <alignment horizontal="right"/>
      <protection locked="0" hidden="1"/>
    </xf>
    <xf numFmtId="1" fontId="38" fillId="0" borderId="9" xfId="0" applyNumberFormat="1" applyFont="1" applyBorder="1" applyAlignment="1" applyProtection="1">
      <alignment horizontal="center"/>
      <protection locked="0" hidden="1"/>
    </xf>
    <xf numFmtId="1" fontId="38" fillId="0" borderId="21" xfId="0" applyNumberFormat="1" applyFont="1" applyBorder="1" applyAlignment="1" applyProtection="1">
      <alignment horizontal="center"/>
      <protection locked="0" hidden="1"/>
    </xf>
    <xf numFmtId="1" fontId="38" fillId="0" borderId="23" xfId="0" applyNumberFormat="1" applyFont="1" applyBorder="1" applyAlignment="1" applyProtection="1">
      <alignment horizontal="center"/>
      <protection locked="0" hidden="1"/>
    </xf>
    <xf numFmtId="1" fontId="38" fillId="0" borderId="17" xfId="0" applyNumberFormat="1" applyFont="1" applyBorder="1" applyAlignment="1" applyProtection="1">
      <protection locked="0" hidden="1"/>
    </xf>
    <xf numFmtId="1" fontId="38" fillId="0" borderId="0" xfId="0" applyNumberFormat="1" applyFont="1" applyBorder="1" applyAlignment="1" applyProtection="1">
      <protection locked="0" hidden="1"/>
    </xf>
    <xf numFmtId="14" fontId="38" fillId="0" borderId="24" xfId="0" applyNumberFormat="1" applyFont="1" applyBorder="1" applyAlignment="1" applyProtection="1">
      <alignment horizontal="right"/>
      <protection locked="0" hidden="1"/>
    </xf>
    <xf numFmtId="3" fontId="38" fillId="12" borderId="16" xfId="0" applyNumberFormat="1" applyFont="1" applyFill="1" applyBorder="1" applyAlignment="1" applyProtection="1">
      <alignment horizontal="right"/>
      <protection locked="0" hidden="1"/>
    </xf>
    <xf numFmtId="3" fontId="38" fillId="12" borderId="24" xfId="0" applyNumberFormat="1" applyFont="1" applyFill="1" applyBorder="1" applyAlignment="1" applyProtection="1">
      <alignment horizontal="right"/>
      <protection locked="0" hidden="1"/>
    </xf>
    <xf numFmtId="1" fontId="38" fillId="12" borderId="9" xfId="0" applyNumberFormat="1" applyFont="1" applyFill="1" applyBorder="1" applyAlignment="1" applyProtection="1">
      <alignment horizontal="right"/>
      <protection locked="0" hidden="1"/>
    </xf>
    <xf numFmtId="1" fontId="38" fillId="12" borderId="21" xfId="0" applyNumberFormat="1" applyFont="1" applyFill="1" applyBorder="1" applyAlignment="1" applyProtection="1">
      <alignment horizontal="right"/>
      <protection locked="0" hidden="1"/>
    </xf>
    <xf numFmtId="1" fontId="38" fillId="12" borderId="23" xfId="0" applyNumberFormat="1" applyFont="1" applyFill="1" applyBorder="1" applyAlignment="1" applyProtection="1">
      <alignment horizontal="right"/>
      <protection locked="0" hidden="1"/>
    </xf>
    <xf numFmtId="0" fontId="40" fillId="0" borderId="23" xfId="0" applyFont="1" applyBorder="1" applyAlignment="1" applyProtection="1">
      <alignment horizontal="left"/>
      <protection locked="0" hidden="1"/>
    </xf>
    <xf numFmtId="3" fontId="38" fillId="0" borderId="24" xfId="0" applyNumberFormat="1" applyFont="1" applyBorder="1" applyAlignment="1" applyProtection="1">
      <alignment horizontal="right"/>
      <protection locked="0" hidden="1"/>
    </xf>
    <xf numFmtId="0" fontId="38" fillId="0" borderId="14" xfId="0" applyFont="1" applyBorder="1" applyAlignment="1" applyProtection="1">
      <alignment horizontal="left" vertical="top" wrapText="1"/>
      <protection locked="0" hidden="1"/>
    </xf>
    <xf numFmtId="0" fontId="38" fillId="0" borderId="15" xfId="0" applyFont="1" applyBorder="1" applyAlignment="1" applyProtection="1">
      <alignment horizontal="left" vertical="top" wrapText="1"/>
      <protection locked="0" hidden="1"/>
    </xf>
    <xf numFmtId="0" fontId="38" fillId="0" borderId="16" xfId="0" applyFont="1" applyBorder="1" applyAlignment="1" applyProtection="1">
      <alignment horizontal="left" vertical="top" wrapText="1"/>
      <protection locked="0" hidden="1"/>
    </xf>
    <xf numFmtId="1" fontId="38" fillId="0" borderId="11" xfId="0" applyNumberFormat="1" applyFont="1" applyBorder="1" applyAlignment="1" applyProtection="1">
      <alignment horizontal="center"/>
      <protection locked="0" hidden="1"/>
    </xf>
    <xf numFmtId="1" fontId="38" fillId="0" borderId="13" xfId="0" applyNumberFormat="1" applyFont="1" applyBorder="1" applyAlignment="1" applyProtection="1">
      <alignment horizontal="center"/>
      <protection locked="0" hidden="1"/>
    </xf>
    <xf numFmtId="1" fontId="38" fillId="0" borderId="19" xfId="0" applyNumberFormat="1" applyFont="1" applyBorder="1" applyAlignment="1" applyProtection="1">
      <alignment horizontal="center"/>
      <protection locked="0" hidden="1"/>
    </xf>
    <xf numFmtId="1" fontId="38" fillId="0" borderId="14" xfId="0" applyNumberFormat="1" applyFont="1" applyBorder="1" applyAlignment="1" applyProtection="1">
      <alignment horizontal="center"/>
      <protection locked="0" hidden="1"/>
    </xf>
    <xf numFmtId="1" fontId="38" fillId="0" borderId="15" xfId="0" applyNumberFormat="1" applyFont="1" applyBorder="1" applyAlignment="1" applyProtection="1">
      <alignment horizontal="center"/>
      <protection locked="0" hidden="1"/>
    </xf>
    <xf numFmtId="1" fontId="38" fillId="0" borderId="16" xfId="0" applyNumberFormat="1" applyFont="1" applyBorder="1" applyAlignment="1" applyProtection="1">
      <alignment horizontal="center"/>
      <protection locked="0" hidden="1"/>
    </xf>
    <xf numFmtId="3" fontId="38" fillId="0" borderId="21" xfId="0" applyNumberFormat="1" applyFont="1" applyBorder="1" applyAlignment="1" applyProtection="1">
      <alignment horizontal="right"/>
      <protection locked="0" hidden="1"/>
    </xf>
    <xf numFmtId="3" fontId="38" fillId="0" borderId="23" xfId="0" applyNumberFormat="1" applyFont="1" applyBorder="1" applyAlignment="1" applyProtection="1">
      <alignment horizontal="right"/>
      <protection locked="0" hidden="1"/>
    </xf>
    <xf numFmtId="0" fontId="40" fillId="0" borderId="11" xfId="0" applyFont="1" applyBorder="1" applyAlignment="1" applyProtection="1">
      <alignment horizontal="center" vertical="center"/>
      <protection locked="0" hidden="1"/>
    </xf>
    <xf numFmtId="0" fontId="40" fillId="0" borderId="13" xfId="0" applyFont="1" applyBorder="1" applyAlignment="1" applyProtection="1">
      <alignment horizontal="center" vertical="center"/>
      <protection locked="0" hidden="1"/>
    </xf>
    <xf numFmtId="0" fontId="40" fillId="0" borderId="19" xfId="0" applyFont="1" applyBorder="1" applyAlignment="1" applyProtection="1">
      <alignment horizontal="center" vertical="center"/>
      <protection locked="0" hidden="1"/>
    </xf>
    <xf numFmtId="0" fontId="40" fillId="0" borderId="17" xfId="0" applyFont="1" applyBorder="1" applyAlignment="1" applyProtection="1">
      <alignment horizontal="center" vertical="center"/>
      <protection locked="0" hidden="1"/>
    </xf>
    <xf numFmtId="0" fontId="40" fillId="0" borderId="0" xfId="0" applyFont="1" applyBorder="1" applyAlignment="1" applyProtection="1">
      <alignment horizontal="center" vertical="center"/>
      <protection locked="0" hidden="1"/>
    </xf>
    <xf numFmtId="0" fontId="40" fillId="0" borderId="18" xfId="0" applyFont="1" applyBorder="1" applyAlignment="1" applyProtection="1">
      <alignment horizontal="center" vertical="center"/>
      <protection locked="0" hidden="1"/>
    </xf>
    <xf numFmtId="3" fontId="40" fillId="0" borderId="1" xfId="0" applyNumberFormat="1" applyFont="1" applyBorder="1" applyAlignment="1" applyProtection="1">
      <alignment horizontal="right"/>
      <protection locked="0" hidden="1"/>
    </xf>
    <xf numFmtId="0" fontId="39" fillId="0" borderId="9" xfId="0" applyFont="1" applyBorder="1" applyAlignment="1" applyProtection="1">
      <alignment horizontal="left"/>
      <protection locked="0" hidden="1"/>
    </xf>
    <xf numFmtId="0" fontId="39" fillId="0" borderId="21" xfId="0" applyFont="1" applyBorder="1" applyAlignment="1" applyProtection="1">
      <alignment horizontal="left"/>
      <protection locked="0" hidden="1"/>
    </xf>
    <xf numFmtId="0" fontId="39" fillId="0" borderId="23" xfId="0" applyFont="1" applyBorder="1" applyAlignment="1" applyProtection="1">
      <alignment horizontal="left"/>
      <protection locked="0" hidden="1"/>
    </xf>
    <xf numFmtId="0" fontId="39" fillId="0" borderId="11" xfId="0" applyFont="1" applyBorder="1" applyAlignment="1" applyProtection="1">
      <alignment horizontal="left"/>
      <protection locked="0" hidden="1"/>
    </xf>
    <xf numFmtId="0" fontId="39" fillId="0" borderId="13" xfId="0" applyFont="1" applyBorder="1" applyAlignment="1" applyProtection="1">
      <alignment horizontal="left"/>
      <protection locked="0" hidden="1"/>
    </xf>
    <xf numFmtId="0" fontId="39" fillId="0" borderId="19" xfId="0" applyFont="1" applyBorder="1" applyAlignment="1" applyProtection="1">
      <alignment horizontal="left"/>
      <protection locked="0" hidden="1"/>
    </xf>
    <xf numFmtId="1" fontId="39" fillId="0" borderId="11" xfId="0" applyNumberFormat="1" applyFont="1" applyBorder="1" applyAlignment="1" applyProtection="1">
      <alignment horizontal="right"/>
      <protection locked="0" hidden="1"/>
    </xf>
    <xf numFmtId="1" fontId="39" fillId="0" borderId="13" xfId="0" applyNumberFormat="1" applyFont="1" applyBorder="1" applyAlignment="1" applyProtection="1">
      <alignment horizontal="right"/>
      <protection locked="0" hidden="1"/>
    </xf>
    <xf numFmtId="1" fontId="39" fillId="0" borderId="19" xfId="0" applyNumberFormat="1" applyFont="1" applyBorder="1" applyAlignment="1" applyProtection="1">
      <alignment horizontal="right"/>
      <protection locked="0" hidden="1"/>
    </xf>
    <xf numFmtId="1" fontId="39" fillId="0" borderId="3" xfId="0" applyNumberFormat="1" applyFont="1" applyBorder="1" applyAlignment="1" applyProtection="1">
      <alignment horizontal="right"/>
      <protection locked="0" hidden="1"/>
    </xf>
    <xf numFmtId="0" fontId="38" fillId="0" borderId="24" xfId="0" applyFont="1" applyBorder="1" applyAlignment="1" applyProtection="1">
      <alignment horizontal="left"/>
      <protection locked="0" hidden="1"/>
    </xf>
    <xf numFmtId="1" fontId="39" fillId="0" borderId="17" xfId="0" applyNumberFormat="1" applyFont="1" applyBorder="1" applyAlignment="1" applyProtection="1">
      <alignment horizontal="right"/>
      <protection locked="0" hidden="1"/>
    </xf>
    <xf numFmtId="1" fontId="39" fillId="0" borderId="0" xfId="0" applyNumberFormat="1" applyFont="1" applyBorder="1" applyAlignment="1" applyProtection="1">
      <alignment horizontal="right"/>
      <protection locked="0" hidden="1"/>
    </xf>
    <xf numFmtId="1" fontId="39" fillId="0" borderId="18" xfId="0" applyNumberFormat="1" applyFont="1" applyBorder="1" applyAlignment="1" applyProtection="1">
      <alignment horizontal="right"/>
      <protection locked="0" hidden="1"/>
    </xf>
    <xf numFmtId="1" fontId="39" fillId="0" borderId="14" xfId="0" applyNumberFormat="1" applyFont="1" applyBorder="1" applyAlignment="1" applyProtection="1">
      <alignment horizontal="right"/>
      <protection locked="0" hidden="1"/>
    </xf>
    <xf numFmtId="1" fontId="39" fillId="0" borderId="15" xfId="0" applyNumberFormat="1" applyFont="1" applyBorder="1" applyAlignment="1" applyProtection="1">
      <alignment horizontal="right"/>
      <protection locked="0" hidden="1"/>
    </xf>
    <xf numFmtId="1" fontId="39" fillId="0" borderId="16" xfId="0" applyNumberFormat="1" applyFont="1" applyBorder="1" applyAlignment="1" applyProtection="1">
      <alignment horizontal="right"/>
      <protection locked="0" hidden="1"/>
    </xf>
    <xf numFmtId="1" fontId="38" fillId="12" borderId="9" xfId="0" applyNumberFormat="1" applyFont="1" applyFill="1" applyBorder="1" applyAlignment="1" applyProtection="1">
      <protection locked="0" hidden="1"/>
    </xf>
    <xf numFmtId="1" fontId="38" fillId="12" borderId="21" xfId="0" applyNumberFormat="1" applyFont="1" applyFill="1" applyBorder="1" applyAlignment="1" applyProtection="1">
      <protection locked="0" hidden="1"/>
    </xf>
    <xf numFmtId="1" fontId="38" fillId="12" borderId="23" xfId="0" applyNumberFormat="1" applyFont="1" applyFill="1" applyBorder="1" applyAlignment="1" applyProtection="1">
      <protection locked="0" hidden="1"/>
    </xf>
    <xf numFmtId="1" fontId="38" fillId="0" borderId="11" xfId="0" applyNumberFormat="1" applyFont="1" applyBorder="1" applyAlignment="1" applyProtection="1">
      <protection locked="0" hidden="1"/>
    </xf>
    <xf numFmtId="1" fontId="38" fillId="0" borderId="13" xfId="0" applyNumberFormat="1" applyFont="1" applyBorder="1" applyAlignment="1" applyProtection="1">
      <protection locked="0" hidden="1"/>
    </xf>
    <xf numFmtId="1" fontId="38" fillId="0" borderId="19" xfId="0" applyNumberFormat="1" applyFont="1" applyBorder="1" applyAlignment="1" applyProtection="1">
      <protection locked="0" hidden="1"/>
    </xf>
    <xf numFmtId="1" fontId="38" fillId="0" borderId="18" xfId="0" applyNumberFormat="1" applyFont="1" applyBorder="1" applyAlignment="1" applyProtection="1">
      <protection locked="0" hidden="1"/>
    </xf>
    <xf numFmtId="1" fontId="38" fillId="0" borderId="14" xfId="0" applyNumberFormat="1" applyFont="1" applyBorder="1" applyAlignment="1" applyProtection="1">
      <protection locked="0" hidden="1"/>
    </xf>
    <xf numFmtId="1" fontId="38" fillId="0" borderId="15" xfId="0" applyNumberFormat="1" applyFont="1" applyBorder="1" applyAlignment="1" applyProtection="1">
      <protection locked="0" hidden="1"/>
    </xf>
    <xf numFmtId="1" fontId="38" fillId="0" borderId="16" xfId="0" applyNumberFormat="1" applyFont="1" applyBorder="1" applyAlignment="1" applyProtection="1">
      <protection locked="0" hidden="1"/>
    </xf>
    <xf numFmtId="0" fontId="40" fillId="0" borderId="26" xfId="0" applyFont="1" applyBorder="1" applyAlignment="1" applyProtection="1">
      <alignment horizontal="center"/>
      <protection locked="0" hidden="1"/>
    </xf>
    <xf numFmtId="0" fontId="40" fillId="0" borderId="27" xfId="0" applyFont="1" applyBorder="1" applyAlignment="1" applyProtection="1">
      <alignment horizontal="center"/>
      <protection locked="0" hidden="1"/>
    </xf>
    <xf numFmtId="0" fontId="40" fillId="0" borderId="20" xfId="0" applyFont="1" applyBorder="1" applyAlignment="1" applyProtection="1">
      <alignment horizontal="center"/>
      <protection locked="0" hidden="1"/>
    </xf>
    <xf numFmtId="0" fontId="38" fillId="0" borderId="14" xfId="0" applyFont="1" applyBorder="1" applyAlignment="1" applyProtection="1">
      <alignment horizontal="left" wrapText="1"/>
      <protection locked="0" hidden="1"/>
    </xf>
    <xf numFmtId="0" fontId="38" fillId="0" borderId="15" xfId="0" applyFont="1" applyBorder="1" applyAlignment="1" applyProtection="1">
      <alignment horizontal="left" wrapText="1"/>
      <protection locked="0" hidden="1"/>
    </xf>
    <xf numFmtId="1" fontId="39" fillId="12" borderId="9" xfId="0" applyNumberFormat="1" applyFont="1" applyFill="1" applyBorder="1" applyAlignment="1" applyProtection="1">
      <alignment horizontal="right"/>
      <protection locked="0" hidden="1"/>
    </xf>
    <xf numFmtId="1" fontId="39" fillId="12" borderId="21" xfId="0" applyNumberFormat="1" applyFont="1" applyFill="1" applyBorder="1" applyAlignment="1" applyProtection="1">
      <alignment horizontal="right"/>
      <protection locked="0" hidden="1"/>
    </xf>
    <xf numFmtId="1" fontId="39" fillId="12" borderId="23" xfId="0" applyNumberFormat="1" applyFont="1" applyFill="1" applyBorder="1" applyAlignment="1" applyProtection="1">
      <alignment horizontal="right"/>
      <protection locked="0" hidden="1"/>
    </xf>
    <xf numFmtId="1" fontId="39" fillId="12" borderId="1" xfId="0" applyNumberFormat="1" applyFont="1" applyFill="1" applyBorder="1" applyAlignment="1" applyProtection="1">
      <alignment horizontal="right"/>
      <protection locked="0" hidden="1"/>
    </xf>
    <xf numFmtId="1" fontId="38" fillId="0" borderId="9" xfId="0" applyNumberFormat="1" applyFont="1" applyFill="1" applyBorder="1" applyAlignment="1" applyProtection="1">
      <protection locked="0" hidden="1"/>
    </xf>
    <xf numFmtId="1" fontId="38" fillId="0" borderId="21" xfId="0" applyNumberFormat="1" applyFont="1" applyFill="1" applyBorder="1" applyAlignment="1" applyProtection="1">
      <protection locked="0" hidden="1"/>
    </xf>
    <xf numFmtId="1" fontId="38" fillId="0" borderId="23" xfId="0" applyNumberFormat="1" applyFont="1" applyFill="1" applyBorder="1" applyAlignment="1" applyProtection="1">
      <protection locked="0" hidden="1"/>
    </xf>
    <xf numFmtId="1" fontId="38" fillId="0" borderId="9" xfId="0" applyNumberFormat="1" applyFont="1" applyBorder="1" applyAlignment="1" applyProtection="1">
      <protection locked="0" hidden="1"/>
    </xf>
    <xf numFmtId="1" fontId="38" fillId="0" borderId="21" xfId="0" applyNumberFormat="1" applyFont="1" applyBorder="1" applyAlignment="1" applyProtection="1">
      <protection locked="0" hidden="1"/>
    </xf>
    <xf numFmtId="1" fontId="38" fillId="0" borderId="23" xfId="0" applyNumberFormat="1" applyFont="1" applyBorder="1" applyAlignment="1" applyProtection="1">
      <protection locked="0" hidden="1"/>
    </xf>
    <xf numFmtId="1" fontId="39" fillId="0" borderId="11" xfId="0" applyNumberFormat="1" applyFont="1" applyBorder="1" applyAlignment="1" applyProtection="1">
      <protection locked="0" hidden="1"/>
    </xf>
    <xf numFmtId="1" fontId="39" fillId="0" borderId="13" xfId="0" applyNumberFormat="1" applyFont="1" applyBorder="1" applyAlignment="1" applyProtection="1">
      <protection locked="0" hidden="1"/>
    </xf>
    <xf numFmtId="1" fontId="39" fillId="0" borderId="19" xfId="0" applyNumberFormat="1" applyFont="1" applyBorder="1" applyAlignment="1" applyProtection="1">
      <protection locked="0" hidden="1"/>
    </xf>
    <xf numFmtId="1" fontId="39" fillId="0" borderId="17" xfId="0" applyNumberFormat="1" applyFont="1" applyBorder="1" applyAlignment="1" applyProtection="1">
      <protection locked="0" hidden="1"/>
    </xf>
    <xf numFmtId="1" fontId="39" fillId="0" borderId="0" xfId="0" applyNumberFormat="1" applyFont="1" applyBorder="1" applyAlignment="1" applyProtection="1">
      <protection locked="0" hidden="1"/>
    </xf>
    <xf numFmtId="1" fontId="39" fillId="0" borderId="18" xfId="0" applyNumberFormat="1" applyFont="1" applyBorder="1" applyAlignment="1" applyProtection="1">
      <protection locked="0" hidden="1"/>
    </xf>
    <xf numFmtId="1" fontId="39" fillId="0" borderId="14" xfId="0" applyNumberFormat="1" applyFont="1" applyBorder="1" applyAlignment="1" applyProtection="1">
      <protection locked="0" hidden="1"/>
    </xf>
    <xf numFmtId="1" fontId="39" fillId="0" borderId="15" xfId="0" applyNumberFormat="1" applyFont="1" applyBorder="1" applyAlignment="1" applyProtection="1">
      <protection locked="0" hidden="1"/>
    </xf>
    <xf numFmtId="1" fontId="39" fillId="0" borderId="16" xfId="0" applyNumberFormat="1" applyFont="1" applyBorder="1" applyAlignment="1" applyProtection="1">
      <protection locked="0" hidden="1"/>
    </xf>
    <xf numFmtId="0" fontId="40" fillId="0" borderId="24" xfId="0" applyFont="1" applyBorder="1" applyAlignment="1" applyProtection="1">
      <alignment horizontal="center"/>
      <protection locked="0" hidden="1"/>
    </xf>
    <xf numFmtId="1" fontId="39" fillId="0" borderId="9" xfId="0" applyNumberFormat="1" applyFont="1" applyBorder="1" applyAlignment="1" applyProtection="1">
      <protection locked="0" hidden="1"/>
    </xf>
    <xf numFmtId="1" fontId="39" fillId="0" borderId="21" xfId="0" applyNumberFormat="1" applyFont="1" applyBorder="1" applyAlignment="1" applyProtection="1">
      <protection locked="0" hidden="1"/>
    </xf>
    <xf numFmtId="1" fontId="39" fillId="0" borderId="23" xfId="0" applyNumberFormat="1" applyFont="1" applyBorder="1" applyAlignment="1" applyProtection="1">
      <protection locked="0" hidden="1"/>
    </xf>
    <xf numFmtId="0" fontId="40" fillId="0" borderId="3" xfId="0" applyFont="1" applyBorder="1" applyAlignment="1" applyProtection="1">
      <alignment horizontal="center"/>
      <protection locked="0" hidden="1"/>
    </xf>
    <xf numFmtId="1" fontId="39" fillId="0" borderId="1" xfId="0" applyNumberFormat="1" applyFont="1" applyFill="1" applyBorder="1" applyAlignment="1" applyProtection="1">
      <alignment horizontal="right"/>
      <protection locked="0" hidden="1"/>
    </xf>
    <xf numFmtId="1" fontId="39" fillId="12" borderId="9" xfId="0" applyNumberFormat="1" applyFont="1" applyFill="1" applyBorder="1" applyAlignment="1" applyProtection="1">
      <alignment horizontal="right" wrapText="1"/>
      <protection locked="0" hidden="1"/>
    </xf>
    <xf numFmtId="1" fontId="39" fillId="12" borderId="21" xfId="0" applyNumberFormat="1" applyFont="1" applyFill="1" applyBorder="1" applyAlignment="1" applyProtection="1">
      <alignment horizontal="right" wrapText="1"/>
      <protection locked="0" hidden="1"/>
    </xf>
    <xf numFmtId="1" fontId="39" fillId="12" borderId="23" xfId="0" applyNumberFormat="1" applyFont="1" applyFill="1" applyBorder="1" applyAlignment="1" applyProtection="1">
      <alignment horizontal="right" wrapText="1"/>
      <protection locked="0" hidden="1"/>
    </xf>
    <xf numFmtId="1" fontId="39" fillId="12" borderId="1" xfId="0" applyNumberFormat="1" applyFont="1" applyFill="1" applyBorder="1" applyAlignment="1" applyProtection="1">
      <protection locked="0" hidden="1"/>
    </xf>
    <xf numFmtId="1" fontId="39" fillId="0" borderId="1" xfId="0" applyNumberFormat="1" applyFont="1" applyBorder="1" applyAlignment="1" applyProtection="1">
      <protection locked="0" hidden="1"/>
    </xf>
    <xf numFmtId="0" fontId="42" fillId="0" borderId="3" xfId="0" applyFont="1" applyBorder="1" applyAlignment="1" applyProtection="1">
      <alignment horizontal="center" vertical="top" wrapText="1"/>
      <protection locked="0" hidden="1"/>
    </xf>
    <xf numFmtId="0" fontId="42" fillId="0" borderId="25" xfId="0" applyFont="1" applyBorder="1" applyAlignment="1" applyProtection="1">
      <alignment horizontal="center" vertical="top" wrapText="1"/>
      <protection locked="0" hidden="1"/>
    </xf>
    <xf numFmtId="0" fontId="40" fillId="0" borderId="14" xfId="0" applyFont="1" applyBorder="1" applyAlignment="1" applyProtection="1">
      <alignment horizontal="center" vertical="center"/>
      <protection locked="0" hidden="1"/>
    </xf>
    <xf numFmtId="0" fontId="40" fillId="0" borderId="15" xfId="0" applyFont="1" applyBorder="1" applyAlignment="1" applyProtection="1">
      <alignment horizontal="center" vertical="center"/>
      <protection locked="0" hidden="1"/>
    </xf>
    <xf numFmtId="0" fontId="40" fillId="0" borderId="16" xfId="0" applyFont="1" applyBorder="1" applyAlignment="1" applyProtection="1">
      <alignment horizontal="center" vertical="center"/>
      <protection locked="0" hidden="1"/>
    </xf>
    <xf numFmtId="0" fontId="42" fillId="0" borderId="17" xfId="0" applyFont="1" applyBorder="1" applyAlignment="1" applyProtection="1">
      <alignment horizontal="center" vertical="center"/>
      <protection locked="0" hidden="1"/>
    </xf>
    <xf numFmtId="0" fontId="42" fillId="0" borderId="0" xfId="0" applyFont="1" applyBorder="1" applyAlignment="1" applyProtection="1">
      <alignment horizontal="center" vertical="center"/>
      <protection locked="0" hidden="1"/>
    </xf>
    <xf numFmtId="0" fontId="42" fillId="0" borderId="18" xfId="0" applyFont="1" applyBorder="1" applyAlignment="1" applyProtection="1">
      <alignment horizontal="center" vertical="center"/>
      <protection locked="0" hidden="1"/>
    </xf>
    <xf numFmtId="0" fontId="42" fillId="0" borderId="3" xfId="0" applyFont="1" applyBorder="1" applyAlignment="1" applyProtection="1">
      <alignment horizontal="center" vertical="center" wrapText="1"/>
      <protection locked="0" hidden="1"/>
    </xf>
    <xf numFmtId="0" fontId="42" fillId="0" borderId="25" xfId="0" applyFont="1" applyBorder="1" applyAlignment="1" applyProtection="1">
      <alignment horizontal="center" vertical="center" wrapText="1"/>
      <protection locked="0" hidden="1"/>
    </xf>
    <xf numFmtId="0" fontId="39" fillId="0" borderId="35" xfId="0" applyFont="1" applyBorder="1" applyAlignment="1" applyProtection="1">
      <alignment horizontal="left" vertical="top" wrapText="1"/>
      <protection locked="0" hidden="1"/>
    </xf>
    <xf numFmtId="0" fontId="39" fillId="0" borderId="36" xfId="0" applyFont="1" applyBorder="1" applyAlignment="1" applyProtection="1">
      <alignment horizontal="left" vertical="top" wrapText="1"/>
      <protection locked="0" hidden="1"/>
    </xf>
    <xf numFmtId="0" fontId="39" fillId="0" borderId="37" xfId="0" applyFont="1" applyBorder="1" applyAlignment="1" applyProtection="1">
      <alignment horizontal="left" vertical="top" wrapText="1"/>
      <protection locked="0" hidden="1"/>
    </xf>
    <xf numFmtId="0" fontId="39" fillId="0" borderId="40" xfId="0" applyFont="1" applyBorder="1" applyAlignment="1" applyProtection="1">
      <alignment horizontal="left" vertical="top" wrapText="1"/>
      <protection locked="0" hidden="1"/>
    </xf>
    <xf numFmtId="0" fontId="39" fillId="0" borderId="41" xfId="0" applyFont="1" applyBorder="1" applyAlignment="1" applyProtection="1">
      <alignment horizontal="left" vertical="top" wrapText="1"/>
      <protection locked="0" hidden="1"/>
    </xf>
    <xf numFmtId="0" fontId="39" fillId="0" borderId="42" xfId="0" applyFont="1" applyBorder="1" applyAlignment="1" applyProtection="1">
      <alignment horizontal="left" vertical="top" wrapText="1"/>
      <protection locked="0" hidden="1"/>
    </xf>
    <xf numFmtId="0" fontId="38" fillId="0" borderId="11" xfId="0" applyFont="1" applyBorder="1" applyAlignment="1" applyProtection="1">
      <alignment horizontal="left" vertical="top" wrapText="1"/>
      <protection locked="0" hidden="1"/>
    </xf>
    <xf numFmtId="0" fontId="38" fillId="0" borderId="13" xfId="0" applyFont="1" applyBorder="1" applyAlignment="1" applyProtection="1">
      <alignment horizontal="left" vertical="top" wrapText="1"/>
      <protection locked="0" hidden="1"/>
    </xf>
    <xf numFmtId="0" fontId="38" fillId="0" borderId="19" xfId="0" applyFont="1" applyBorder="1" applyAlignment="1" applyProtection="1">
      <alignment horizontal="left" vertical="top" wrapText="1"/>
      <protection locked="0" hidden="1"/>
    </xf>
    <xf numFmtId="0" fontId="38" fillId="0" borderId="11" xfId="0" applyFont="1" applyBorder="1" applyAlignment="1" applyProtection="1">
      <alignment horizontal="left" vertical="top"/>
      <protection locked="0" hidden="1"/>
    </xf>
    <xf numFmtId="0" fontId="38" fillId="0" borderId="13" xfId="0" applyFont="1" applyBorder="1" applyAlignment="1" applyProtection="1">
      <alignment horizontal="left" vertical="top"/>
      <protection locked="0" hidden="1"/>
    </xf>
    <xf numFmtId="0" fontId="38" fillId="0" borderId="19" xfId="0" applyFont="1" applyBorder="1" applyAlignment="1" applyProtection="1">
      <alignment horizontal="left" vertical="top"/>
      <protection locked="0" hidden="1"/>
    </xf>
    <xf numFmtId="0" fontId="42" fillId="0" borderId="17" xfId="0" applyFont="1" applyBorder="1" applyAlignment="1" applyProtection="1">
      <alignment horizontal="center" vertical="center" wrapText="1"/>
      <protection locked="0" hidden="1"/>
    </xf>
    <xf numFmtId="0" fontId="42" fillId="0" borderId="0" xfId="0" applyFont="1" applyBorder="1" applyAlignment="1" applyProtection="1">
      <alignment horizontal="center" vertical="center" wrapText="1"/>
      <protection locked="0" hidden="1"/>
    </xf>
    <xf numFmtId="0" fontId="38" fillId="0" borderId="9" xfId="0" applyFont="1" applyBorder="1" applyAlignment="1" applyProtection="1">
      <alignment horizontal="left" wrapText="1"/>
      <protection locked="0" hidden="1"/>
    </xf>
    <xf numFmtId="0" fontId="38" fillId="0" borderId="21" xfId="0" applyFont="1" applyBorder="1" applyAlignment="1" applyProtection="1">
      <alignment horizontal="left" wrapText="1"/>
      <protection locked="0" hidden="1"/>
    </xf>
    <xf numFmtId="0" fontId="38" fillId="0" borderId="23" xfId="0" applyFont="1" applyBorder="1" applyAlignment="1" applyProtection="1">
      <alignment horizontal="left" wrapText="1"/>
      <protection locked="0" hidden="1"/>
    </xf>
    <xf numFmtId="0" fontId="40" fillId="0" borderId="9" xfId="0" applyFont="1" applyBorder="1" applyAlignment="1" applyProtection="1">
      <alignment horizontal="left"/>
      <protection locked="0" hidden="1"/>
    </xf>
    <xf numFmtId="0" fontId="40" fillId="0" borderId="1" xfId="0" applyFont="1" applyBorder="1" applyAlignment="1" applyProtection="1">
      <alignment horizontal="center" vertical="center"/>
      <protection locked="0" hidden="1"/>
    </xf>
    <xf numFmtId="0" fontId="38" fillId="0" borderId="1" xfId="0" applyFont="1" applyBorder="1" applyAlignment="1" applyProtection="1">
      <alignment horizontal="left"/>
      <protection locked="0" hidden="1"/>
    </xf>
    <xf numFmtId="0" fontId="40" fillId="0" borderId="9" xfId="0" applyFont="1" applyBorder="1" applyAlignment="1" applyProtection="1">
      <alignment horizontal="left" vertical="top"/>
      <protection locked="0" hidden="1"/>
    </xf>
    <xf numFmtId="0" fontId="40" fillId="0" borderId="21" xfId="0" applyFont="1" applyBorder="1" applyAlignment="1" applyProtection="1">
      <alignment horizontal="left" vertical="top"/>
      <protection locked="0" hidden="1"/>
    </xf>
    <xf numFmtId="0" fontId="40" fillId="0" borderId="23" xfId="0" applyFont="1" applyBorder="1" applyAlignment="1" applyProtection="1">
      <alignment horizontal="left" vertical="top"/>
      <protection locked="0" hidden="1"/>
    </xf>
    <xf numFmtId="0" fontId="38" fillId="0" borderId="9" xfId="0" applyFont="1" applyBorder="1" applyAlignment="1" applyProtection="1">
      <alignment horizontal="left" vertical="top" wrapText="1"/>
      <protection locked="0" hidden="1"/>
    </xf>
    <xf numFmtId="0" fontId="38" fillId="0" borderId="21" xfId="0" applyFont="1" applyBorder="1" applyAlignment="1" applyProtection="1">
      <alignment horizontal="left" vertical="top" wrapText="1"/>
      <protection locked="0" hidden="1"/>
    </xf>
    <xf numFmtId="0" fontId="38" fillId="0" borderId="23" xfId="0" applyFont="1" applyBorder="1" applyAlignment="1" applyProtection="1">
      <alignment horizontal="left" vertical="top" wrapText="1"/>
      <protection locked="0" hidden="1"/>
    </xf>
    <xf numFmtId="3" fontId="38" fillId="18" borderId="1" xfId="0" applyNumberFormat="1" applyFont="1" applyFill="1" applyBorder="1" applyAlignment="1" applyProtection="1">
      <alignment horizontal="right"/>
      <protection locked="0" hidden="1"/>
    </xf>
    <xf numFmtId="0" fontId="39" fillId="0" borderId="9" xfId="0" applyFont="1" applyBorder="1" applyAlignment="1" applyProtection="1">
      <alignment horizontal="left" wrapText="1"/>
      <protection locked="0" hidden="1"/>
    </xf>
    <xf numFmtId="0" fontId="39" fillId="0" borderId="21" xfId="0" applyFont="1" applyBorder="1" applyAlignment="1" applyProtection="1">
      <alignment horizontal="left" wrapText="1"/>
      <protection locked="0" hidden="1"/>
    </xf>
    <xf numFmtId="0" fontId="39" fillId="0" borderId="23" xfId="0" applyFont="1" applyBorder="1" applyAlignment="1" applyProtection="1">
      <alignment horizontal="left" wrapText="1"/>
      <protection locked="0" hidden="1"/>
    </xf>
    <xf numFmtId="3" fontId="40" fillId="0" borderId="23" xfId="0" applyNumberFormat="1" applyFont="1" applyBorder="1" applyAlignment="1" applyProtection="1">
      <alignment horizontal="right"/>
      <protection locked="0" hidden="1"/>
    </xf>
    <xf numFmtId="3" fontId="40" fillId="18" borderId="1" xfId="0" applyNumberFormat="1" applyFont="1" applyFill="1" applyBorder="1" applyAlignment="1" applyProtection="1">
      <alignment horizontal="right"/>
      <protection locked="0" hidden="1"/>
    </xf>
    <xf numFmtId="3" fontId="38" fillId="0" borderId="3" xfId="0" applyNumberFormat="1" applyFont="1" applyBorder="1" applyAlignment="1" applyProtection="1">
      <alignment horizontal="right"/>
      <protection locked="0" hidden="1"/>
    </xf>
    <xf numFmtId="3" fontId="38" fillId="18" borderId="3" xfId="0" applyNumberFormat="1" applyFont="1" applyFill="1" applyBorder="1" applyAlignment="1" applyProtection="1">
      <alignment horizontal="right"/>
      <protection locked="0" hidden="1"/>
    </xf>
    <xf numFmtId="0" fontId="40" fillId="0" borderId="3" xfId="0" applyFont="1" applyBorder="1" applyAlignment="1" applyProtection="1">
      <alignment horizontal="center" vertical="center" wrapText="1"/>
      <protection locked="0" hidden="1"/>
    </xf>
    <xf numFmtId="0" fontId="40" fillId="0" borderId="24" xfId="0" applyFont="1" applyBorder="1" applyAlignment="1" applyProtection="1">
      <alignment horizontal="center" vertical="center" wrapText="1"/>
      <protection locked="0" hidden="1"/>
    </xf>
    <xf numFmtId="0" fontId="38" fillId="0" borderId="9" xfId="0" applyFont="1" applyBorder="1" applyAlignment="1" applyProtection="1">
      <alignment horizontal="left" vertical="top"/>
      <protection locked="0" hidden="1"/>
    </xf>
    <xf numFmtId="0" fontId="38" fillId="0" borderId="21" xfId="0" applyFont="1" applyBorder="1" applyAlignment="1" applyProtection="1">
      <alignment horizontal="left" vertical="top"/>
      <protection locked="0" hidden="1"/>
    </xf>
    <xf numFmtId="0" fontId="38" fillId="0" borderId="23" xfId="0" applyFont="1" applyBorder="1" applyAlignment="1" applyProtection="1">
      <alignment horizontal="left" vertical="top"/>
      <protection locked="0" hidden="1"/>
    </xf>
    <xf numFmtId="0" fontId="40" fillId="0" borderId="3" xfId="0" applyFont="1" applyBorder="1" applyAlignment="1" applyProtection="1">
      <alignment horizontal="center" vertical="center"/>
      <protection locked="0" hidden="1"/>
    </xf>
    <xf numFmtId="0" fontId="40" fillId="0" borderId="24" xfId="0" applyFont="1" applyBorder="1" applyAlignment="1" applyProtection="1">
      <alignment horizontal="center" vertical="center"/>
      <protection locked="0" hidden="1"/>
    </xf>
    <xf numFmtId="0" fontId="39" fillId="0" borderId="1" xfId="0" applyFont="1" applyBorder="1" applyAlignment="1" applyProtection="1">
      <alignment horizontal="left"/>
      <protection locked="0" hidden="1"/>
    </xf>
    <xf numFmtId="0" fontId="40" fillId="0" borderId="1" xfId="0" applyFont="1" applyBorder="1" applyAlignment="1" applyProtection="1">
      <alignment horizontal="left"/>
      <protection locked="0" hidden="1"/>
    </xf>
    <xf numFmtId="0" fontId="40" fillId="0" borderId="14" xfId="0" applyFont="1" applyBorder="1" applyAlignment="1" applyProtection="1">
      <alignment horizontal="left" vertical="top" wrapText="1"/>
      <protection locked="0" hidden="1"/>
    </xf>
    <xf numFmtId="0" fontId="40" fillId="0" borderId="15" xfId="0" applyFont="1" applyBorder="1" applyAlignment="1" applyProtection="1">
      <alignment horizontal="left" vertical="top" wrapText="1"/>
      <protection locked="0" hidden="1"/>
    </xf>
    <xf numFmtId="0" fontId="40" fillId="0" borderId="16" xfId="0" applyFont="1" applyBorder="1" applyAlignment="1" applyProtection="1">
      <alignment horizontal="left" vertical="top" wrapText="1"/>
      <protection locked="0" hidden="1"/>
    </xf>
    <xf numFmtId="0" fontId="41" fillId="0" borderId="1" xfId="0" applyFont="1" applyBorder="1" applyAlignment="1" applyProtection="1">
      <alignment horizontal="left"/>
      <protection locked="0" hidden="1"/>
    </xf>
    <xf numFmtId="1" fontId="39" fillId="0" borderId="24" xfId="0" applyNumberFormat="1" applyFont="1" applyBorder="1" applyAlignment="1" applyProtection="1">
      <alignment horizontal="right"/>
      <protection locked="0" hidden="1"/>
    </xf>
    <xf numFmtId="0" fontId="43" fillId="0" borderId="28" xfId="0" applyFont="1" applyBorder="1" applyAlignment="1" applyProtection="1">
      <alignment horizontal="left" vertical="top" wrapText="1"/>
      <protection locked="0" hidden="1"/>
    </xf>
    <xf numFmtId="0" fontId="43" fillId="0" borderId="29" xfId="0" applyFont="1" applyBorder="1" applyAlignment="1" applyProtection="1">
      <alignment horizontal="left" vertical="top" wrapText="1"/>
      <protection locked="0" hidden="1"/>
    </xf>
    <xf numFmtId="0" fontId="43" fillId="0" borderId="30" xfId="0" applyFont="1" applyBorder="1" applyAlignment="1" applyProtection="1">
      <alignment horizontal="left" vertical="top" wrapText="1"/>
      <protection locked="0" hidden="1"/>
    </xf>
    <xf numFmtId="1" fontId="40" fillId="0" borderId="1" xfId="0" applyNumberFormat="1" applyFont="1" applyBorder="1" applyAlignment="1" applyProtection="1">
      <protection locked="0" hidden="1"/>
    </xf>
    <xf numFmtId="1" fontId="40" fillId="0" borderId="9" xfId="0" applyNumberFormat="1" applyFont="1" applyBorder="1" applyAlignment="1" applyProtection="1">
      <alignment horizontal="right"/>
      <protection locked="0" hidden="1"/>
    </xf>
    <xf numFmtId="1" fontId="40" fillId="0" borderId="23" xfId="0" applyNumberFormat="1" applyFont="1" applyBorder="1" applyAlignment="1" applyProtection="1">
      <alignment horizontal="right"/>
      <protection locked="0" hidden="1"/>
    </xf>
    <xf numFmtId="1" fontId="40" fillId="0" borderId="9" xfId="0" applyNumberFormat="1" applyFont="1" applyBorder="1" applyAlignment="1" applyProtection="1">
      <protection locked="0" hidden="1"/>
    </xf>
    <xf numFmtId="1" fontId="40" fillId="0" borderId="21" xfId="0" applyNumberFormat="1" applyFont="1" applyBorder="1" applyAlignment="1" applyProtection="1">
      <protection locked="0" hidden="1"/>
    </xf>
    <xf numFmtId="1" fontId="40" fillId="0" borderId="23" xfId="0" applyNumberFormat="1" applyFont="1" applyBorder="1" applyAlignment="1" applyProtection="1">
      <protection locked="0" hidden="1"/>
    </xf>
    <xf numFmtId="3" fontId="40" fillId="0" borderId="9" xfId="0" applyNumberFormat="1" applyFont="1" applyBorder="1" applyAlignment="1" applyProtection="1">
      <alignment horizontal="right"/>
      <protection locked="0" hidden="1"/>
    </xf>
    <xf numFmtId="3" fontId="40" fillId="0" borderId="21" xfId="0" applyNumberFormat="1" applyFont="1" applyBorder="1" applyAlignment="1" applyProtection="1">
      <alignment horizontal="right"/>
      <protection locked="0" hidden="1"/>
    </xf>
    <xf numFmtId="0" fontId="44" fillId="0" borderId="28" xfId="0" applyFont="1" applyBorder="1" applyAlignment="1" applyProtection="1">
      <alignment horizontal="left" vertical="top" wrapText="1"/>
      <protection locked="0" hidden="1"/>
    </xf>
    <xf numFmtId="0" fontId="44" fillId="0" borderId="29" xfId="0" applyFont="1" applyBorder="1" applyAlignment="1" applyProtection="1">
      <alignment horizontal="left" vertical="top" wrapText="1"/>
      <protection locked="0" hidden="1"/>
    </xf>
    <xf numFmtId="0" fontId="44" fillId="0" borderId="30" xfId="0" applyFont="1" applyBorder="1" applyAlignment="1" applyProtection="1">
      <alignment horizontal="left" vertical="top" wrapText="1"/>
      <protection locked="0" hidden="1"/>
    </xf>
    <xf numFmtId="3" fontId="40" fillId="0" borderId="16" xfId="0" applyNumberFormat="1" applyFont="1" applyBorder="1" applyAlignment="1" applyProtection="1">
      <alignment horizontal="right"/>
      <protection locked="0" hidden="1"/>
    </xf>
    <xf numFmtId="3" fontId="40" fillId="0" borderId="24" xfId="0" applyNumberFormat="1" applyFont="1" applyBorder="1" applyAlignment="1" applyProtection="1">
      <alignment horizontal="right"/>
      <protection locked="0" hidden="1"/>
    </xf>
    <xf numFmtId="0" fontId="40" fillId="0" borderId="21" xfId="0" applyFont="1" applyBorder="1" applyAlignment="1" applyProtection="1">
      <protection locked="0" hidden="1"/>
    </xf>
    <xf numFmtId="1" fontId="40" fillId="0" borderId="1" xfId="0" applyNumberFormat="1" applyFont="1" applyBorder="1" applyAlignment="1" applyProtection="1">
      <alignment horizontal="right"/>
      <protection locked="0" hidden="1"/>
    </xf>
    <xf numFmtId="1" fontId="40" fillId="0" borderId="28" xfId="0" applyNumberFormat="1" applyFont="1" applyBorder="1" applyAlignment="1" applyProtection="1">
      <alignment horizontal="right"/>
      <protection locked="0" hidden="1"/>
    </xf>
    <xf numFmtId="1" fontId="40" fillId="0" borderId="29" xfId="0" applyNumberFormat="1" applyFont="1" applyBorder="1" applyAlignment="1" applyProtection="1">
      <alignment horizontal="right"/>
      <protection locked="0" hidden="1"/>
    </xf>
    <xf numFmtId="1" fontId="40" fillId="0" borderId="30" xfId="0" applyNumberFormat="1" applyFont="1" applyBorder="1" applyAlignment="1" applyProtection="1">
      <alignment horizontal="right"/>
      <protection locked="0" hidden="1"/>
    </xf>
    <xf numFmtId="1" fontId="38" fillId="0" borderId="14" xfId="0" applyNumberFormat="1" applyFont="1" applyBorder="1" applyAlignment="1" applyProtection="1">
      <alignment horizontal="left" vertical="top"/>
      <protection locked="0" hidden="1"/>
    </xf>
    <xf numFmtId="1" fontId="38" fillId="0" borderId="15" xfId="0" applyNumberFormat="1" applyFont="1" applyBorder="1" applyAlignment="1" applyProtection="1">
      <alignment horizontal="left" vertical="top"/>
      <protection locked="0" hidden="1"/>
    </xf>
    <xf numFmtId="1" fontId="38" fillId="0" borderId="16" xfId="0" applyNumberFormat="1" applyFont="1" applyBorder="1" applyAlignment="1" applyProtection="1">
      <alignment horizontal="left" vertical="top"/>
      <protection locked="0" hidden="1"/>
    </xf>
    <xf numFmtId="3" fontId="38" fillId="18" borderId="11" xfId="0" applyNumberFormat="1" applyFont="1" applyFill="1" applyBorder="1" applyAlignment="1" applyProtection="1">
      <alignment horizontal="right"/>
      <protection locked="0" hidden="1"/>
    </xf>
    <xf numFmtId="3" fontId="38" fillId="18" borderId="13" xfId="0" applyNumberFormat="1" applyFont="1" applyFill="1" applyBorder="1" applyAlignment="1" applyProtection="1">
      <alignment horizontal="right"/>
      <protection locked="0" hidden="1"/>
    </xf>
    <xf numFmtId="3" fontId="38" fillId="18" borderId="19" xfId="0" applyNumberFormat="1" applyFont="1" applyFill="1" applyBorder="1" applyAlignment="1" applyProtection="1">
      <alignment horizontal="right"/>
      <protection locked="0" hidden="1"/>
    </xf>
    <xf numFmtId="3" fontId="38" fillId="18" borderId="14" xfId="0" applyNumberFormat="1" applyFont="1" applyFill="1" applyBorder="1" applyAlignment="1" applyProtection="1">
      <alignment horizontal="right"/>
      <protection locked="0" hidden="1"/>
    </xf>
    <xf numFmtId="3" fontId="38" fillId="18" borderId="15" xfId="0" applyNumberFormat="1" applyFont="1" applyFill="1" applyBorder="1" applyAlignment="1" applyProtection="1">
      <alignment horizontal="right"/>
      <protection locked="0" hidden="1"/>
    </xf>
    <xf numFmtId="3" fontId="38" fillId="18" borderId="16" xfId="0" applyNumberFormat="1" applyFont="1" applyFill="1" applyBorder="1" applyAlignment="1" applyProtection="1">
      <alignment horizontal="right"/>
      <protection locked="0" hidden="1"/>
    </xf>
    <xf numFmtId="0" fontId="43" fillId="0" borderId="26" xfId="0" applyFont="1" applyBorder="1" applyAlignment="1" applyProtection="1">
      <alignment horizontal="left" vertical="top" wrapText="1"/>
      <protection locked="0" hidden="1"/>
    </xf>
    <xf numFmtId="0" fontId="43" fillId="0" borderId="27" xfId="0" applyFont="1" applyBorder="1" applyAlignment="1" applyProtection="1">
      <alignment horizontal="left" vertical="top" wrapText="1"/>
      <protection locked="0" hidden="1"/>
    </xf>
    <xf numFmtId="0" fontId="43" fillId="0" borderId="31" xfId="0" applyFont="1" applyBorder="1" applyAlignment="1" applyProtection="1">
      <alignment horizontal="left" vertical="top" wrapText="1"/>
      <protection locked="0" hidden="1"/>
    </xf>
    <xf numFmtId="1" fontId="38" fillId="0" borderId="17" xfId="0" applyNumberFormat="1" applyFont="1" applyBorder="1" applyAlignment="1" applyProtection="1">
      <alignment horizontal="left" vertical="top"/>
      <protection locked="0" hidden="1"/>
    </xf>
    <xf numFmtId="1" fontId="38" fillId="0" borderId="0" xfId="0" applyNumberFormat="1" applyFont="1" applyBorder="1" applyAlignment="1" applyProtection="1">
      <alignment horizontal="left" vertical="top"/>
      <protection locked="0" hidden="1"/>
    </xf>
    <xf numFmtId="1" fontId="38" fillId="0" borderId="18" xfId="0" applyNumberFormat="1" applyFont="1" applyBorder="1" applyAlignment="1" applyProtection="1">
      <alignment horizontal="left" vertical="top"/>
      <protection locked="0" hidden="1"/>
    </xf>
    <xf numFmtId="1" fontId="38" fillId="0" borderId="9" xfId="0" applyNumberFormat="1" applyFont="1" applyBorder="1" applyAlignment="1" applyProtection="1">
      <alignment horizontal="left" vertical="top"/>
      <protection locked="0" hidden="1"/>
    </xf>
    <xf numFmtId="1" fontId="38" fillId="0" borderId="21" xfId="0" applyNumberFormat="1" applyFont="1" applyBorder="1" applyAlignment="1" applyProtection="1">
      <alignment horizontal="left" vertical="top"/>
      <protection locked="0" hidden="1"/>
    </xf>
    <xf numFmtId="1" fontId="38" fillId="0" borderId="23" xfId="0" applyNumberFormat="1" applyFont="1" applyBorder="1" applyAlignment="1" applyProtection="1">
      <alignment horizontal="left" vertical="top"/>
      <protection locked="0" hidden="1"/>
    </xf>
    <xf numFmtId="0" fontId="38" fillId="0" borderId="14" xfId="0" applyFont="1" applyBorder="1" applyAlignment="1" applyProtection="1">
      <alignment horizontal="left" vertical="top"/>
      <protection locked="0" hidden="1"/>
    </xf>
    <xf numFmtId="0" fontId="38" fillId="0" borderId="15" xfId="0" applyFont="1" applyBorder="1" applyAlignment="1" applyProtection="1">
      <alignment horizontal="left" vertical="top"/>
      <protection locked="0" hidden="1"/>
    </xf>
    <xf numFmtId="0" fontId="38" fillId="0" borderId="16" xfId="0" applyFont="1" applyBorder="1" applyAlignment="1" applyProtection="1">
      <alignment horizontal="left" vertical="top"/>
      <protection locked="0" hidden="1"/>
    </xf>
    <xf numFmtId="0" fontId="40" fillId="0" borderId="11" xfId="0" applyFont="1" applyBorder="1" applyAlignment="1" applyProtection="1">
      <alignment horizontal="center" wrapText="1"/>
      <protection locked="0" hidden="1"/>
    </xf>
    <xf numFmtId="0" fontId="40" fillId="0" borderId="13" xfId="0" applyFont="1" applyBorder="1" applyAlignment="1" applyProtection="1">
      <alignment horizontal="center" wrapText="1"/>
      <protection locked="0" hidden="1"/>
    </xf>
    <xf numFmtId="0" fontId="40" fillId="0" borderId="19" xfId="0" applyFont="1" applyBorder="1" applyAlignment="1" applyProtection="1">
      <alignment horizontal="center" wrapText="1"/>
      <protection locked="0" hidden="1"/>
    </xf>
    <xf numFmtId="0" fontId="40" fillId="0" borderId="17" xfId="0" applyFont="1" applyBorder="1" applyAlignment="1" applyProtection="1">
      <alignment horizontal="center" wrapText="1"/>
      <protection locked="0" hidden="1"/>
    </xf>
    <xf numFmtId="0" fontId="40" fillId="0" borderId="0" xfId="0" applyFont="1" applyBorder="1" applyAlignment="1" applyProtection="1">
      <alignment horizontal="center" wrapText="1"/>
      <protection locked="0" hidden="1"/>
    </xf>
    <xf numFmtId="0" fontId="40" fillId="0" borderId="18" xfId="0" applyFont="1" applyBorder="1" applyAlignment="1" applyProtection="1">
      <alignment horizontal="center" wrapText="1"/>
      <protection locked="0" hidden="1"/>
    </xf>
    <xf numFmtId="3" fontId="40" fillId="0" borderId="17" xfId="0" applyNumberFormat="1" applyFont="1" applyBorder="1" applyAlignment="1" applyProtection="1">
      <alignment horizontal="center"/>
      <protection locked="0" hidden="1"/>
    </xf>
    <xf numFmtId="3" fontId="40" fillId="0" borderId="0" xfId="0" applyNumberFormat="1" applyFont="1" applyBorder="1" applyAlignment="1" applyProtection="1">
      <alignment horizontal="center"/>
      <protection locked="0" hidden="1"/>
    </xf>
    <xf numFmtId="3" fontId="40" fillId="0" borderId="18" xfId="0" applyNumberFormat="1" applyFont="1" applyBorder="1" applyAlignment="1" applyProtection="1">
      <alignment horizontal="center"/>
      <protection locked="0" hidden="1"/>
    </xf>
    <xf numFmtId="0" fontId="38" fillId="0" borderId="17" xfId="0" applyFont="1" applyBorder="1" applyAlignment="1" applyProtection="1">
      <alignment horizontal="left" vertical="top" wrapText="1"/>
      <protection locked="0" hidden="1"/>
    </xf>
    <xf numFmtId="0" fontId="38" fillId="0" borderId="0" xfId="0" applyFont="1" applyBorder="1" applyAlignment="1" applyProtection="1">
      <alignment horizontal="left" vertical="top" wrapText="1"/>
      <protection locked="0" hidden="1"/>
    </xf>
    <xf numFmtId="0" fontId="38" fillId="0" borderId="18" xfId="0" applyFont="1" applyBorder="1" applyAlignment="1" applyProtection="1">
      <alignment horizontal="left" vertical="top" wrapText="1"/>
      <protection locked="0" hidden="1"/>
    </xf>
    <xf numFmtId="3" fontId="38" fillId="12" borderId="1" xfId="0" applyNumberFormat="1" applyFont="1" applyFill="1" applyBorder="1" applyAlignment="1" applyProtection="1">
      <alignment horizontal="right"/>
      <protection locked="0" hidden="1"/>
    </xf>
    <xf numFmtId="0" fontId="39" fillId="0" borderId="38" xfId="0" applyFont="1" applyBorder="1" applyAlignment="1" applyProtection="1">
      <alignment horizontal="left" vertical="top" wrapText="1"/>
      <protection locked="0" hidden="1"/>
    </xf>
    <xf numFmtId="0" fontId="39" fillId="0" borderId="39" xfId="0" applyFont="1" applyBorder="1" applyAlignment="1" applyProtection="1">
      <alignment horizontal="left" vertical="top" wrapText="1"/>
      <protection locked="0" hidden="1"/>
    </xf>
    <xf numFmtId="0" fontId="38" fillId="0" borderId="11" xfId="0" applyFont="1" applyBorder="1" applyAlignment="1" applyProtection="1">
      <alignment horizontal="left"/>
      <protection locked="0" hidden="1"/>
    </xf>
    <xf numFmtId="0" fontId="38" fillId="0" borderId="13" xfId="0" applyFont="1" applyBorder="1" applyAlignment="1" applyProtection="1">
      <alignment horizontal="left"/>
      <protection locked="0" hidden="1"/>
    </xf>
    <xf numFmtId="0" fontId="38" fillId="0" borderId="19" xfId="0" applyFont="1" applyBorder="1" applyAlignment="1" applyProtection="1">
      <alignment horizontal="left"/>
      <protection locked="0" hidden="1"/>
    </xf>
    <xf numFmtId="0" fontId="38" fillId="0" borderId="14" xfId="0" applyFont="1" applyBorder="1" applyAlignment="1" applyProtection="1">
      <alignment horizontal="left"/>
      <protection locked="0" hidden="1"/>
    </xf>
    <xf numFmtId="0" fontId="38" fillId="0" borderId="15" xfId="0" applyFont="1" applyBorder="1" applyAlignment="1" applyProtection="1">
      <alignment horizontal="left"/>
      <protection locked="0" hidden="1"/>
    </xf>
    <xf numFmtId="0" fontId="38" fillId="0" borderId="16" xfId="0" applyFont="1" applyBorder="1" applyAlignment="1" applyProtection="1">
      <alignment horizontal="left"/>
      <protection locked="0" hidden="1"/>
    </xf>
    <xf numFmtId="1" fontId="38" fillId="0" borderId="24" xfId="0" applyNumberFormat="1" applyFont="1" applyBorder="1" applyAlignment="1" applyProtection="1">
      <protection locked="0" hidden="1"/>
    </xf>
    <xf numFmtId="0" fontId="40" fillId="0" borderId="9" xfId="0" applyFont="1" applyBorder="1" applyAlignment="1" applyProtection="1">
      <alignment horizontal="center" vertical="center"/>
      <protection locked="0" hidden="1"/>
    </xf>
    <xf numFmtId="0" fontId="40" fillId="0" borderId="21" xfId="0" applyFont="1" applyBorder="1" applyAlignment="1" applyProtection="1">
      <alignment horizontal="center" vertical="center"/>
      <protection locked="0" hidden="1"/>
    </xf>
    <xf numFmtId="0" fontId="40" fillId="0" borderId="23" xfId="0" applyFont="1" applyBorder="1" applyAlignment="1" applyProtection="1">
      <alignment horizontal="center" vertical="center"/>
      <protection locked="0" hidden="1"/>
    </xf>
    <xf numFmtId="0" fontId="38" fillId="0" borderId="24" xfId="0" applyFont="1" applyBorder="1" applyAlignment="1" applyProtection="1">
      <alignment horizontal="left" vertical="center"/>
      <protection locked="0" hidden="1"/>
    </xf>
    <xf numFmtId="0" fontId="38" fillId="0" borderId="1" xfId="0" applyFont="1" applyBorder="1" applyAlignment="1" applyProtection="1">
      <alignment horizontal="left" vertical="center"/>
      <protection locked="0" hidden="1"/>
    </xf>
    <xf numFmtId="0" fontId="40" fillId="0" borderId="11" xfId="0" applyFont="1" applyBorder="1" applyAlignment="1" applyProtection="1">
      <alignment horizontal="left"/>
      <protection locked="0" hidden="1"/>
    </xf>
    <xf numFmtId="0" fontId="40" fillId="0" borderId="13" xfId="0" applyFont="1" applyBorder="1" applyAlignment="1" applyProtection="1">
      <alignment horizontal="left"/>
      <protection locked="0" hidden="1"/>
    </xf>
    <xf numFmtId="0" fontId="40" fillId="0" borderId="19" xfId="0" applyFont="1" applyBorder="1" applyAlignment="1" applyProtection="1">
      <alignment horizontal="left"/>
      <protection locked="0" hidden="1"/>
    </xf>
    <xf numFmtId="0" fontId="40" fillId="0" borderId="14" xfId="0" applyFont="1" applyBorder="1" applyAlignment="1" applyProtection="1">
      <alignment horizontal="left"/>
      <protection locked="0" hidden="1"/>
    </xf>
    <xf numFmtId="0" fontId="40" fillId="0" borderId="15" xfId="0" applyFont="1" applyBorder="1" applyAlignment="1" applyProtection="1">
      <alignment horizontal="left"/>
      <protection locked="0" hidden="1"/>
    </xf>
    <xf numFmtId="0" fontId="40" fillId="0" borderId="16" xfId="0" applyFont="1" applyBorder="1" applyAlignment="1" applyProtection="1">
      <alignment horizontal="left"/>
      <protection locked="0" hidden="1"/>
    </xf>
    <xf numFmtId="0" fontId="38" fillId="0" borderId="17" xfId="0" applyFont="1" applyBorder="1" applyAlignment="1" applyProtection="1">
      <alignment horizontal="left"/>
      <protection locked="0" hidden="1"/>
    </xf>
    <xf numFmtId="0" fontId="38" fillId="0" borderId="0" xfId="0" applyFont="1" applyBorder="1" applyAlignment="1" applyProtection="1">
      <alignment horizontal="left"/>
      <protection locked="0" hidden="1"/>
    </xf>
    <xf numFmtId="0" fontId="38" fillId="0" borderId="18" xfId="0" applyFont="1" applyBorder="1" applyAlignment="1" applyProtection="1">
      <alignment horizontal="left"/>
      <protection locked="0" hidden="1"/>
    </xf>
    <xf numFmtId="1" fontId="38" fillId="0" borderId="9" xfId="0" applyNumberFormat="1" applyFont="1" applyFill="1" applyBorder="1" applyAlignment="1" applyProtection="1">
      <alignment horizontal="right"/>
      <protection locked="0" hidden="1"/>
    </xf>
    <xf numFmtId="1" fontId="38" fillId="0" borderId="21" xfId="0" applyNumberFormat="1" applyFont="1" applyFill="1" applyBorder="1" applyAlignment="1" applyProtection="1">
      <alignment horizontal="right"/>
      <protection locked="0" hidden="1"/>
    </xf>
    <xf numFmtId="1" fontId="38" fillId="0" borderId="23" xfId="0" applyNumberFormat="1" applyFont="1" applyFill="1" applyBorder="1" applyAlignment="1" applyProtection="1">
      <alignment horizontal="right"/>
      <protection locked="0" hidden="1"/>
    </xf>
    <xf numFmtId="0" fontId="38" fillId="0" borderId="13" xfId="0" applyFont="1" applyBorder="1" applyAlignment="1" applyProtection="1">
      <alignment horizontal="right"/>
      <protection locked="0" hidden="1"/>
    </xf>
    <xf numFmtId="0" fontId="38" fillId="0" borderId="19" xfId="0" applyFont="1" applyBorder="1" applyAlignment="1" applyProtection="1">
      <alignment horizontal="right"/>
      <protection locked="0" hidden="1"/>
    </xf>
    <xf numFmtId="0" fontId="38" fillId="0" borderId="17" xfId="0" applyFont="1" applyBorder="1" applyAlignment="1" applyProtection="1">
      <alignment horizontal="right"/>
      <protection locked="0" hidden="1"/>
    </xf>
    <xf numFmtId="0" fontId="38" fillId="0" borderId="0" xfId="0" applyFont="1" applyBorder="1" applyAlignment="1" applyProtection="1">
      <alignment horizontal="right"/>
      <protection locked="0" hidden="1"/>
    </xf>
    <xf numFmtId="0" fontId="38" fillId="0" borderId="18" xfId="0" applyFont="1" applyBorder="1" applyAlignment="1" applyProtection="1">
      <alignment horizontal="right"/>
      <protection locked="0" hidden="1"/>
    </xf>
    <xf numFmtId="0" fontId="38" fillId="0" borderId="14" xfId="0" applyFont="1" applyBorder="1" applyAlignment="1" applyProtection="1">
      <alignment horizontal="right"/>
      <protection locked="0" hidden="1"/>
    </xf>
    <xf numFmtId="0" fontId="38" fillId="0" borderId="15" xfId="0" applyFont="1" applyBorder="1" applyAlignment="1" applyProtection="1">
      <alignment horizontal="right"/>
      <protection locked="0" hidden="1"/>
    </xf>
    <xf numFmtId="0" fontId="38" fillId="0" borderId="16" xfId="0" applyFont="1" applyBorder="1" applyAlignment="1" applyProtection="1">
      <alignment horizontal="right"/>
      <protection locked="0" hidden="1"/>
    </xf>
    <xf numFmtId="0" fontId="42" fillId="0" borderId="9" xfId="0" applyFont="1" applyBorder="1" applyAlignment="1" applyProtection="1">
      <alignment horizontal="center"/>
      <protection locked="0" hidden="1"/>
    </xf>
    <xf numFmtId="0" fontId="42" fillId="0" borderId="21" xfId="0" applyFont="1" applyBorder="1" applyAlignment="1" applyProtection="1">
      <alignment horizontal="center"/>
      <protection locked="0" hidden="1"/>
    </xf>
    <xf numFmtId="0" fontId="42" fillId="0" borderId="23" xfId="0" applyFont="1" applyBorder="1" applyAlignment="1" applyProtection="1">
      <alignment horizontal="center"/>
      <protection locked="0" hidden="1"/>
    </xf>
    <xf numFmtId="1" fontId="39" fillId="0" borderId="9" xfId="0" applyNumberFormat="1" applyFont="1" applyBorder="1" applyAlignment="1" applyProtection="1">
      <alignment horizontal="right" wrapText="1"/>
      <protection locked="0" hidden="1"/>
    </xf>
    <xf numFmtId="1" fontId="39" fillId="0" borderId="21" xfId="0" applyNumberFormat="1" applyFont="1" applyBorder="1" applyAlignment="1" applyProtection="1">
      <alignment horizontal="right" wrapText="1"/>
      <protection locked="0" hidden="1"/>
    </xf>
    <xf numFmtId="1" fontId="39" fillId="0" borderId="23" xfId="0" applyNumberFormat="1" applyFont="1" applyBorder="1" applyAlignment="1" applyProtection="1">
      <alignment horizontal="right" wrapText="1"/>
      <protection locked="0" hidden="1"/>
    </xf>
    <xf numFmtId="0" fontId="40" fillId="0" borderId="25" xfId="0" applyFont="1" applyBorder="1" applyAlignment="1" applyProtection="1">
      <alignment horizontal="center" vertical="center"/>
      <protection locked="0" hidden="1"/>
    </xf>
    <xf numFmtId="1" fontId="39" fillId="12" borderId="9" xfId="0" applyNumberFormat="1" applyFont="1" applyFill="1" applyBorder="1" applyAlignment="1" applyProtection="1">
      <alignment horizontal="center"/>
      <protection locked="0" hidden="1"/>
    </xf>
    <xf numFmtId="1" fontId="39" fillId="12" borderId="21" xfId="0" applyNumberFormat="1" applyFont="1" applyFill="1" applyBorder="1" applyAlignment="1" applyProtection="1">
      <alignment horizontal="center"/>
      <protection locked="0" hidden="1"/>
    </xf>
    <xf numFmtId="1" fontId="39" fillId="12" borderId="23" xfId="0" applyNumberFormat="1" applyFont="1" applyFill="1" applyBorder="1" applyAlignment="1" applyProtection="1">
      <alignment horizontal="center"/>
      <protection locked="0" hidden="1"/>
    </xf>
    <xf numFmtId="1" fontId="39" fillId="0" borderId="11" xfId="0" applyNumberFormat="1" applyFont="1" applyBorder="1" applyAlignment="1" applyProtection="1">
      <alignment horizontal="center"/>
      <protection locked="0" hidden="1"/>
    </xf>
    <xf numFmtId="1" fontId="39" fillId="0" borderId="13" xfId="0" applyNumberFormat="1" applyFont="1" applyBorder="1" applyAlignment="1" applyProtection="1">
      <alignment horizontal="center"/>
      <protection locked="0" hidden="1"/>
    </xf>
    <xf numFmtId="1" fontId="39" fillId="0" borderId="19" xfId="0" applyNumberFormat="1" applyFont="1" applyBorder="1" applyAlignment="1" applyProtection="1">
      <alignment horizontal="center"/>
      <protection locked="0" hidden="1"/>
    </xf>
    <xf numFmtId="1" fontId="39" fillId="0" borderId="14" xfId="0" applyNumberFormat="1" applyFont="1" applyBorder="1" applyAlignment="1" applyProtection="1">
      <alignment horizontal="center"/>
      <protection locked="0" hidden="1"/>
    </xf>
    <xf numFmtId="1" fontId="39" fillId="0" borderId="15" xfId="0" applyNumberFormat="1" applyFont="1" applyBorder="1" applyAlignment="1" applyProtection="1">
      <alignment horizontal="center"/>
      <protection locked="0" hidden="1"/>
    </xf>
    <xf numFmtId="1" fontId="39" fillId="0" borderId="16" xfId="0" applyNumberFormat="1" applyFont="1" applyBorder="1" applyAlignment="1" applyProtection="1">
      <alignment horizontal="center"/>
      <protection locked="0" hidden="1"/>
    </xf>
    <xf numFmtId="0" fontId="38" fillId="0" borderId="13" xfId="0" applyFont="1" applyBorder="1" applyAlignment="1" applyProtection="1">
      <protection locked="0" hidden="1"/>
    </xf>
    <xf numFmtId="0" fontId="38" fillId="0" borderId="19" xfId="0" applyFont="1" applyBorder="1" applyAlignment="1" applyProtection="1">
      <protection locked="0" hidden="1"/>
    </xf>
    <xf numFmtId="0" fontId="38" fillId="0" borderId="17" xfId="0" applyFont="1" applyBorder="1" applyAlignment="1" applyProtection="1">
      <protection locked="0" hidden="1"/>
    </xf>
    <xf numFmtId="0" fontId="38" fillId="0" borderId="0" xfId="0" applyFont="1" applyBorder="1" applyAlignment="1" applyProtection="1">
      <protection locked="0" hidden="1"/>
    </xf>
    <xf numFmtId="0" fontId="38" fillId="0" borderId="18" xfId="0" applyFont="1" applyBorder="1" applyAlignment="1" applyProtection="1">
      <protection locked="0" hidden="1"/>
    </xf>
    <xf numFmtId="0" fontId="38" fillId="0" borderId="14" xfId="0" applyFont="1" applyBorder="1" applyAlignment="1" applyProtection="1">
      <protection locked="0" hidden="1"/>
    </xf>
    <xf numFmtId="0" fontId="38" fillId="0" borderId="15" xfId="0" applyFont="1" applyBorder="1" applyAlignment="1" applyProtection="1">
      <protection locked="0" hidden="1"/>
    </xf>
    <xf numFmtId="0" fontId="38" fillId="0" borderId="16" xfId="0" applyFont="1" applyBorder="1" applyAlignment="1" applyProtection="1">
      <protection locked="0" hidden="1"/>
    </xf>
    <xf numFmtId="3" fontId="38" fillId="12" borderId="23" xfId="0" applyNumberFormat="1" applyFont="1" applyFill="1" applyBorder="1" applyAlignment="1" applyProtection="1">
      <alignment horizontal="right"/>
      <protection locked="0" hidden="1"/>
    </xf>
    <xf numFmtId="3" fontId="39" fillId="0" borderId="1" xfId="0" applyNumberFormat="1" applyFont="1" applyBorder="1" applyAlignment="1" applyProtection="1">
      <alignment horizontal="right"/>
      <protection locked="0" hidden="1"/>
    </xf>
    <xf numFmtId="0" fontId="40" fillId="0" borderId="0" xfId="0" applyFont="1" applyBorder="1" applyAlignment="1" applyProtection="1">
      <alignment horizontal="left" vertical="top" wrapText="1"/>
      <protection locked="0" hidden="1"/>
    </xf>
    <xf numFmtId="1" fontId="38" fillId="0" borderId="17" xfId="0" applyNumberFormat="1" applyFont="1" applyBorder="1" applyAlignment="1" applyProtection="1">
      <alignment horizontal="center"/>
      <protection locked="0" hidden="1"/>
    </xf>
    <xf numFmtId="1" fontId="38" fillId="0" borderId="0" xfId="0" applyNumberFormat="1" applyFont="1" applyBorder="1" applyAlignment="1" applyProtection="1">
      <alignment horizontal="center"/>
      <protection locked="0" hidden="1"/>
    </xf>
    <xf numFmtId="1" fontId="39" fillId="0" borderId="9" xfId="0" applyNumberFormat="1" applyFont="1" applyBorder="1" applyAlignment="1" applyProtection="1">
      <alignment horizontal="center"/>
      <protection locked="0" hidden="1"/>
    </xf>
    <xf numFmtId="1" fontId="39" fillId="0" borderId="21" xfId="0" applyNumberFormat="1" applyFont="1" applyBorder="1" applyAlignment="1" applyProtection="1">
      <alignment horizontal="center"/>
      <protection locked="0" hidden="1"/>
    </xf>
    <xf numFmtId="1" fontId="39" fillId="0" borderId="23" xfId="0" applyNumberFormat="1" applyFont="1" applyBorder="1" applyAlignment="1" applyProtection="1">
      <alignment horizontal="center"/>
      <protection locked="0" hidden="1"/>
    </xf>
    <xf numFmtId="0" fontId="38" fillId="0" borderId="43" xfId="0" applyFont="1" applyBorder="1" applyAlignment="1" applyProtection="1">
      <alignment horizontal="left" vertical="top"/>
      <protection locked="0" hidden="1"/>
    </xf>
    <xf numFmtId="0" fontId="38" fillId="0" borderId="33" xfId="0" applyFont="1" applyBorder="1" applyAlignment="1" applyProtection="1">
      <alignment horizontal="left" vertical="top"/>
      <protection locked="0" hidden="1"/>
    </xf>
    <xf numFmtId="0" fontId="38" fillId="0" borderId="44" xfId="0" applyFont="1" applyBorder="1" applyAlignment="1" applyProtection="1">
      <alignment horizontal="left" vertical="top"/>
      <protection locked="0" hidden="1"/>
    </xf>
    <xf numFmtId="0" fontId="41" fillId="0" borderId="0" xfId="0" applyFont="1" applyAlignment="1" applyProtection="1">
      <alignment horizontal="left" vertical="top" wrapText="1"/>
      <protection locked="0" hidden="1"/>
    </xf>
    <xf numFmtId="0" fontId="72" fillId="0" borderId="0" xfId="0" applyFont="1" applyBorder="1" applyAlignment="1" applyProtection="1">
      <alignment horizontal="left" vertical="top" wrapText="1"/>
      <protection locked="0" hidden="1"/>
    </xf>
    <xf numFmtId="0" fontId="39" fillId="0" borderId="35" xfId="0" applyFont="1" applyBorder="1" applyAlignment="1" applyProtection="1">
      <alignment horizontal="center" vertical="top" wrapText="1"/>
      <protection locked="0" hidden="1"/>
    </xf>
    <xf numFmtId="0" fontId="39" fillId="0" borderId="36" xfId="0" applyFont="1" applyBorder="1" applyAlignment="1" applyProtection="1">
      <alignment horizontal="center" vertical="top" wrapText="1"/>
      <protection locked="0" hidden="1"/>
    </xf>
    <xf numFmtId="0" fontId="39" fillId="0" borderId="37" xfId="0" applyFont="1" applyBorder="1" applyAlignment="1" applyProtection="1">
      <alignment horizontal="center" vertical="top" wrapText="1"/>
      <protection locked="0" hidden="1"/>
    </xf>
    <xf numFmtId="0" fontId="39" fillId="0" borderId="40" xfId="0" applyFont="1" applyBorder="1" applyAlignment="1" applyProtection="1">
      <alignment horizontal="center" vertical="top" wrapText="1"/>
      <protection locked="0" hidden="1"/>
    </xf>
    <xf numFmtId="0" fontId="39" fillId="0" borderId="41" xfId="0" applyFont="1" applyBorder="1" applyAlignment="1" applyProtection="1">
      <alignment horizontal="center" vertical="top" wrapText="1"/>
      <protection locked="0" hidden="1"/>
    </xf>
    <xf numFmtId="0" fontId="39" fillId="0" borderId="42" xfId="0" applyFont="1" applyBorder="1" applyAlignment="1" applyProtection="1">
      <alignment horizontal="center" vertical="top" wrapText="1"/>
      <protection locked="0" hidden="1"/>
    </xf>
    <xf numFmtId="0" fontId="38" fillId="0" borderId="0" xfId="0" applyFont="1" applyAlignment="1" applyProtection="1">
      <alignment horizontal="left" wrapText="1"/>
      <protection locked="0" hidden="1"/>
    </xf>
    <xf numFmtId="0" fontId="7" fillId="0" borderId="9" xfId="0" applyFont="1" applyBorder="1" applyAlignment="1" applyProtection="1">
      <alignment horizontal="center" vertical="top" wrapText="1"/>
      <protection locked="0" hidden="1"/>
    </xf>
    <xf numFmtId="0" fontId="7" fillId="0" borderId="21" xfId="0" applyFont="1" applyBorder="1" applyAlignment="1" applyProtection="1">
      <alignment horizontal="center" vertical="top" wrapText="1"/>
      <protection locked="0" hidden="1"/>
    </xf>
    <xf numFmtId="0" fontId="7" fillId="0" borderId="23" xfId="0" applyFont="1" applyBorder="1" applyAlignment="1" applyProtection="1">
      <alignment horizontal="center" vertical="top" wrapText="1"/>
      <protection locked="0" hidden="1"/>
    </xf>
    <xf numFmtId="0" fontId="39" fillId="0" borderId="0" xfId="4" applyFont="1" applyBorder="1" applyAlignment="1" applyProtection="1">
      <alignment horizontal="left" vertical="top" wrapText="1"/>
      <protection locked="0" hidden="1"/>
    </xf>
    <xf numFmtId="0" fontId="41" fillId="0" borderId="0" xfId="4" applyFont="1" applyBorder="1" applyAlignment="1" applyProtection="1">
      <alignment horizontal="left" vertical="top" wrapText="1"/>
      <protection locked="0" hidden="1"/>
    </xf>
    <xf numFmtId="0" fontId="4" fillId="0" borderId="47" xfId="0" applyFont="1" applyBorder="1" applyAlignment="1" applyProtection="1">
      <alignment horizontal="left" vertical="top" wrapText="1"/>
      <protection locked="0" hidden="1"/>
    </xf>
    <xf numFmtId="0" fontId="41" fillId="0" borderId="15" xfId="0" applyFont="1" applyBorder="1" applyAlignment="1" applyProtection="1">
      <alignment horizontal="left" vertical="top" wrapText="1"/>
      <protection locked="0" hidden="1"/>
    </xf>
    <xf numFmtId="49" fontId="41" fillId="0" borderId="0" xfId="0" applyNumberFormat="1" applyFont="1" applyBorder="1" applyAlignment="1" applyProtection="1">
      <alignment horizontal="left" vertical="top" wrapText="1"/>
      <protection locked="0" hidden="1"/>
    </xf>
    <xf numFmtId="0" fontId="39" fillId="0" borderId="45" xfId="0" applyFont="1" applyBorder="1" applyAlignment="1" applyProtection="1">
      <alignment horizontal="left" vertical="top" wrapText="1"/>
      <protection locked="0" hidden="1"/>
    </xf>
    <xf numFmtId="0" fontId="39" fillId="12" borderId="9" xfId="0" applyFont="1" applyFill="1" applyBorder="1" applyAlignment="1" applyProtection="1">
      <alignment horizontal="center" vertical="top" wrapText="1"/>
      <protection locked="0" hidden="1"/>
    </xf>
    <xf numFmtId="0" fontId="39" fillId="12" borderId="21" xfId="0" applyFont="1" applyFill="1" applyBorder="1" applyAlignment="1" applyProtection="1">
      <alignment horizontal="center" vertical="top" wrapText="1"/>
      <protection locked="0" hidden="1"/>
    </xf>
    <xf numFmtId="0" fontId="39" fillId="12" borderId="23" xfId="0" applyFont="1" applyFill="1" applyBorder="1" applyAlignment="1" applyProtection="1">
      <alignment horizontal="center" vertical="top" wrapText="1"/>
      <protection locked="0" hidden="1"/>
    </xf>
    <xf numFmtId="0" fontId="39" fillId="0" borderId="47" xfId="0" applyFont="1" applyBorder="1" applyAlignment="1" applyProtection="1">
      <alignment horizontal="left" vertical="top" wrapText="1"/>
      <protection locked="0" hidden="1"/>
    </xf>
    <xf numFmtId="0" fontId="39" fillId="12" borderId="11" xfId="0" applyFont="1" applyFill="1" applyBorder="1" applyAlignment="1" applyProtection="1">
      <alignment horizontal="center" vertical="top" wrapText="1"/>
      <protection locked="0" hidden="1"/>
    </xf>
    <xf numFmtId="0" fontId="39" fillId="12" borderId="13" xfId="0" applyFont="1" applyFill="1" applyBorder="1" applyAlignment="1" applyProtection="1">
      <alignment horizontal="center" vertical="top" wrapText="1"/>
      <protection locked="0" hidden="1"/>
    </xf>
    <xf numFmtId="0" fontId="39" fillId="12" borderId="19" xfId="0" applyFont="1" applyFill="1" applyBorder="1" applyAlignment="1" applyProtection="1">
      <alignment horizontal="center" vertical="top" wrapText="1"/>
      <protection locked="0" hidden="1"/>
    </xf>
    <xf numFmtId="0" fontId="7" fillId="0" borderId="21" xfId="0" applyFont="1" applyBorder="1" applyAlignment="1" applyProtection="1">
      <alignment horizontal="center" vertical="justify"/>
      <protection locked="0" hidden="1"/>
    </xf>
    <xf numFmtId="0" fontId="7" fillId="0" borderId="23" xfId="0" applyFont="1" applyBorder="1" applyAlignment="1" applyProtection="1">
      <alignment horizontal="center" vertical="justify"/>
      <protection locked="0" hidden="1"/>
    </xf>
    <xf numFmtId="0" fontId="39" fillId="0" borderId="0" xfId="0" applyFont="1" applyBorder="1" applyAlignment="1" applyProtection="1">
      <alignment horizontal="left" vertical="justify" wrapText="1" readingOrder="2"/>
      <protection locked="0" hidden="1"/>
    </xf>
    <xf numFmtId="0" fontId="39" fillId="0" borderId="9" xfId="0" applyFont="1" applyBorder="1" applyAlignment="1" applyProtection="1">
      <alignment horizontal="center" vertical="center"/>
      <protection locked="0" hidden="1"/>
    </xf>
    <xf numFmtId="0" fontId="39" fillId="0" borderId="21" xfId="0" applyFont="1" applyBorder="1" applyAlignment="1" applyProtection="1">
      <alignment horizontal="center" vertical="center"/>
      <protection locked="0" hidden="1"/>
    </xf>
    <xf numFmtId="0" fontId="39" fillId="0" borderId="23" xfId="0" applyFont="1" applyBorder="1" applyAlignment="1" applyProtection="1">
      <alignment horizontal="center" vertical="center"/>
      <protection locked="0" hidden="1"/>
    </xf>
    <xf numFmtId="0" fontId="7" fillId="0" borderId="9" xfId="0" applyFont="1" applyBorder="1" applyAlignment="1" applyProtection="1">
      <alignment horizontal="center" vertical="center" wrapText="1"/>
      <protection locked="0" hidden="1"/>
    </xf>
    <xf numFmtId="0" fontId="7" fillId="0" borderId="21" xfId="0" applyFont="1" applyBorder="1" applyAlignment="1" applyProtection="1">
      <alignment horizontal="center" vertical="center" wrapText="1"/>
      <protection locked="0" hidden="1"/>
    </xf>
    <xf numFmtId="0" fontId="7" fillId="0" borderId="23" xfId="0" applyFont="1" applyBorder="1" applyAlignment="1" applyProtection="1">
      <alignment horizontal="center" vertical="center" wrapText="1"/>
      <protection locked="0" hidden="1"/>
    </xf>
    <xf numFmtId="0" fontId="41" fillId="0" borderId="0" xfId="0" applyFont="1" applyBorder="1" applyAlignment="1" applyProtection="1">
      <alignment horizontal="left" vertical="top" wrapText="1"/>
      <protection hidden="1"/>
    </xf>
    <xf numFmtId="0" fontId="39" fillId="0" borderId="43" xfId="0" applyFont="1" applyBorder="1" applyAlignment="1" applyProtection="1">
      <alignment horizontal="left" vertical="top" wrapText="1"/>
      <protection hidden="1"/>
    </xf>
    <xf numFmtId="0" fontId="39" fillId="0" borderId="33" xfId="0" applyFont="1" applyBorder="1" applyAlignment="1" applyProtection="1">
      <alignment horizontal="left" vertical="top" wrapText="1"/>
      <protection hidden="1"/>
    </xf>
    <xf numFmtId="0" fontId="39" fillId="0" borderId="44" xfId="0" applyFont="1" applyBorder="1" applyAlignment="1" applyProtection="1">
      <alignment horizontal="left" vertical="top" wrapText="1"/>
      <protection hidden="1"/>
    </xf>
    <xf numFmtId="0" fontId="39" fillId="0" borderId="1" xfId="0" applyFont="1" applyBorder="1" applyAlignment="1" applyProtection="1">
      <alignment horizontal="left" vertical="top"/>
      <protection hidden="1"/>
    </xf>
    <xf numFmtId="0" fontId="39" fillId="0" borderId="1" xfId="0" applyFont="1" applyBorder="1" applyAlignment="1" applyProtection="1">
      <alignment horizontal="right" vertical="top"/>
      <protection hidden="1"/>
    </xf>
    <xf numFmtId="0" fontId="39" fillId="0" borderId="1" xfId="0" applyFont="1" applyBorder="1" applyAlignment="1" applyProtection="1">
      <alignment horizontal="center" vertical="top"/>
      <protection hidden="1"/>
    </xf>
    <xf numFmtId="0" fontId="38" fillId="0" borderId="50" xfId="0" applyFont="1" applyBorder="1" applyAlignment="1" applyProtection="1">
      <alignment horizontal="center"/>
      <protection hidden="1"/>
    </xf>
    <xf numFmtId="0" fontId="38" fillId="0" borderId="48" xfId="0" applyFont="1" applyBorder="1" applyAlignment="1" applyProtection="1">
      <alignment horizontal="center"/>
      <protection hidden="1"/>
    </xf>
    <xf numFmtId="0" fontId="38" fillId="0" borderId="49" xfId="0" applyFont="1" applyBorder="1" applyAlignment="1" applyProtection="1">
      <alignment horizontal="center"/>
      <protection hidden="1"/>
    </xf>
    <xf numFmtId="49" fontId="38" fillId="0" borderId="50" xfId="0" applyNumberFormat="1" applyFont="1" applyBorder="1" applyAlignment="1" applyProtection="1">
      <alignment horizontal="center"/>
      <protection hidden="1"/>
    </xf>
    <xf numFmtId="49" fontId="38" fillId="0" borderId="48" xfId="0" applyNumberFormat="1" applyFont="1" applyBorder="1" applyAlignment="1" applyProtection="1">
      <alignment horizontal="center"/>
      <protection hidden="1"/>
    </xf>
    <xf numFmtId="49" fontId="38" fillId="0" borderId="49" xfId="0" applyNumberFormat="1" applyFont="1" applyBorder="1" applyAlignment="1" applyProtection="1">
      <alignment horizontal="center"/>
      <protection hidden="1"/>
    </xf>
    <xf numFmtId="0" fontId="39" fillId="0" borderId="0" xfId="0" applyFont="1" applyBorder="1" applyAlignment="1" applyProtection="1">
      <alignment horizontal="left" vertical="top" wrapText="1"/>
      <protection hidden="1"/>
    </xf>
    <xf numFmtId="0" fontId="38" fillId="0" borderId="9" xfId="0" applyFont="1" applyBorder="1" applyAlignment="1" applyProtection="1">
      <protection hidden="1"/>
    </xf>
    <xf numFmtId="0" fontId="38" fillId="0" borderId="21" xfId="0" applyFont="1" applyBorder="1" applyAlignment="1" applyProtection="1">
      <protection hidden="1"/>
    </xf>
    <xf numFmtId="0" fontId="38" fillId="0" borderId="23" xfId="0" applyFont="1" applyBorder="1" applyAlignment="1" applyProtection="1">
      <protection hidden="1"/>
    </xf>
    <xf numFmtId="1" fontId="38" fillId="0" borderId="1" xfId="0" applyNumberFormat="1" applyFont="1" applyBorder="1" applyAlignment="1" applyProtection="1">
      <protection hidden="1"/>
    </xf>
    <xf numFmtId="1" fontId="38" fillId="0" borderId="1" xfId="0" applyNumberFormat="1" applyFont="1" applyBorder="1" applyAlignment="1" applyProtection="1">
      <alignment horizontal="right"/>
      <protection hidden="1"/>
    </xf>
    <xf numFmtId="14" fontId="38" fillId="0" borderId="1" xfId="0" applyNumberFormat="1" applyFont="1" applyBorder="1" applyAlignment="1" applyProtection="1">
      <alignment horizontal="right"/>
      <protection hidden="1"/>
    </xf>
    <xf numFmtId="1" fontId="38" fillId="0" borderId="0" xfId="0" applyNumberFormat="1" applyFont="1" applyBorder="1" applyAlignment="1" applyProtection="1">
      <alignment horizontal="right"/>
      <protection hidden="1"/>
    </xf>
    <xf numFmtId="0" fontId="40" fillId="0" borderId="9" xfId="0" applyFont="1" applyBorder="1" applyAlignment="1" applyProtection="1">
      <alignment horizontal="left"/>
      <protection hidden="1"/>
    </xf>
    <xf numFmtId="0" fontId="40" fillId="0" borderId="21" xfId="0" applyFont="1" applyBorder="1" applyAlignment="1" applyProtection="1">
      <alignment horizontal="left"/>
      <protection hidden="1"/>
    </xf>
    <xf numFmtId="1" fontId="40" fillId="0" borderId="21" xfId="0" applyNumberFormat="1" applyFont="1" applyBorder="1" applyAlignment="1" applyProtection="1">
      <alignment horizontal="center"/>
      <protection hidden="1"/>
    </xf>
    <xf numFmtId="1" fontId="40" fillId="0" borderId="21" xfId="0" applyNumberFormat="1" applyFont="1" applyBorder="1" applyAlignment="1" applyProtection="1">
      <alignment horizontal="right"/>
      <protection hidden="1"/>
    </xf>
    <xf numFmtId="1" fontId="40" fillId="0" borderId="23" xfId="0" applyNumberFormat="1" applyFont="1" applyBorder="1" applyAlignment="1" applyProtection="1">
      <alignment horizontal="right"/>
      <protection hidden="1"/>
    </xf>
    <xf numFmtId="1" fontId="40" fillId="0" borderId="0" xfId="0" applyNumberFormat="1" applyFont="1" applyBorder="1" applyAlignment="1" applyProtection="1">
      <alignment horizontal="center"/>
      <protection hidden="1"/>
    </xf>
    <xf numFmtId="0" fontId="40" fillId="0" borderId="0" xfId="0" applyFont="1" applyBorder="1" applyAlignment="1" applyProtection="1">
      <alignment horizontal="center"/>
      <protection hidden="1"/>
    </xf>
    <xf numFmtId="1" fontId="40" fillId="0" borderId="23" xfId="0" applyNumberFormat="1" applyFont="1" applyBorder="1" applyAlignment="1" applyProtection="1">
      <alignment horizontal="center"/>
      <protection hidden="1"/>
    </xf>
    <xf numFmtId="0" fontId="40" fillId="0" borderId="17" xfId="0" applyFont="1" applyBorder="1" applyAlignment="1" applyProtection="1">
      <alignment horizontal="center"/>
      <protection hidden="1"/>
    </xf>
    <xf numFmtId="0" fontId="40" fillId="0" borderId="18" xfId="0" applyFont="1" applyBorder="1" applyAlignment="1" applyProtection="1">
      <alignment horizontal="center"/>
      <protection hidden="1"/>
    </xf>
    <xf numFmtId="0" fontId="40" fillId="0" borderId="14" xfId="0" applyFont="1" applyBorder="1" applyAlignment="1" applyProtection="1">
      <alignment horizontal="center"/>
      <protection hidden="1"/>
    </xf>
    <xf numFmtId="0" fontId="40" fillId="0" borderId="15" xfId="0" applyFont="1" applyBorder="1" applyAlignment="1" applyProtection="1">
      <alignment horizontal="center"/>
      <protection hidden="1"/>
    </xf>
    <xf numFmtId="0" fontId="40" fillId="0" borderId="16" xfId="0" applyFont="1" applyBorder="1" applyAlignment="1" applyProtection="1">
      <alignment horizontal="center"/>
      <protection hidden="1"/>
    </xf>
    <xf numFmtId="0" fontId="40" fillId="0" borderId="11" xfId="0" applyFont="1" applyBorder="1" applyAlignment="1" applyProtection="1">
      <alignment horizontal="center"/>
      <protection hidden="1"/>
    </xf>
    <xf numFmtId="0" fontId="40" fillId="0" borderId="13" xfId="0" applyFont="1" applyBorder="1" applyAlignment="1" applyProtection="1">
      <alignment horizontal="center"/>
      <protection hidden="1"/>
    </xf>
    <xf numFmtId="0" fontId="40" fillId="0" borderId="19" xfId="0" applyFont="1" applyBorder="1" applyAlignment="1" applyProtection="1">
      <alignment horizontal="center"/>
      <protection hidden="1"/>
    </xf>
    <xf numFmtId="0" fontId="40" fillId="0" borderId="23" xfId="0" applyFont="1" applyBorder="1" applyAlignment="1" applyProtection="1">
      <alignment horizontal="left"/>
      <protection hidden="1"/>
    </xf>
    <xf numFmtId="1" fontId="38" fillId="0" borderId="9" xfId="0" applyNumberFormat="1" applyFont="1" applyBorder="1" applyAlignment="1" applyProtection="1">
      <alignment horizontal="right"/>
      <protection hidden="1"/>
    </xf>
    <xf numFmtId="1" fontId="38" fillId="0" borderId="11" xfId="0" applyNumberFormat="1" applyFont="1" applyBorder="1" applyAlignment="1" applyProtection="1">
      <alignment horizontal="right"/>
      <protection hidden="1"/>
    </xf>
    <xf numFmtId="1" fontId="38" fillId="0" borderId="13" xfId="0" applyNumberFormat="1" applyFont="1" applyBorder="1" applyAlignment="1" applyProtection="1">
      <alignment horizontal="right"/>
      <protection hidden="1"/>
    </xf>
    <xf numFmtId="1" fontId="38" fillId="0" borderId="19" xfId="0" applyNumberFormat="1" applyFont="1" applyBorder="1" applyAlignment="1" applyProtection="1">
      <alignment horizontal="right"/>
      <protection hidden="1"/>
    </xf>
    <xf numFmtId="1" fontId="38" fillId="0" borderId="14" xfId="0" applyNumberFormat="1" applyFont="1" applyBorder="1" applyAlignment="1" applyProtection="1">
      <alignment horizontal="right"/>
      <protection hidden="1"/>
    </xf>
    <xf numFmtId="1" fontId="38" fillId="0" borderId="15" xfId="0" applyNumberFormat="1" applyFont="1" applyBorder="1" applyAlignment="1" applyProtection="1">
      <alignment horizontal="right"/>
      <protection hidden="1"/>
    </xf>
    <xf numFmtId="1" fontId="38" fillId="0" borderId="16" xfId="0" applyNumberFormat="1" applyFont="1" applyBorder="1" applyAlignment="1" applyProtection="1">
      <alignment horizontal="right"/>
      <protection hidden="1"/>
    </xf>
    <xf numFmtId="0" fontId="49" fillId="0" borderId="0" xfId="0" applyFont="1" applyBorder="1" applyAlignment="1" applyProtection="1">
      <alignment horizontal="center" vertical="top" wrapText="1"/>
      <protection hidden="1"/>
    </xf>
    <xf numFmtId="0" fontId="28" fillId="0" borderId="0" xfId="0" applyFont="1" applyBorder="1" applyAlignment="1" applyProtection="1">
      <alignment horizontal="center" vertical="top" wrapText="1"/>
      <protection hidden="1"/>
    </xf>
    <xf numFmtId="0" fontId="39" fillId="0" borderId="13" xfId="0" applyFont="1" applyBorder="1" applyAlignment="1" applyProtection="1">
      <alignment horizontal="center" vertical="top" wrapText="1"/>
      <protection hidden="1"/>
    </xf>
    <xf numFmtId="0" fontId="41" fillId="0" borderId="0" xfId="0" applyFont="1" applyBorder="1" applyAlignment="1" applyProtection="1">
      <alignment horizontal="left" vertical="top"/>
      <protection hidden="1"/>
    </xf>
    <xf numFmtId="0" fontId="39" fillId="0" borderId="1" xfId="0" applyFont="1" applyBorder="1" applyAlignment="1" applyProtection="1">
      <alignment horizontal="left" vertical="top" wrapText="1"/>
      <protection hidden="1"/>
    </xf>
    <xf numFmtId="0" fontId="4" fillId="0" borderId="1" xfId="0" applyFont="1" applyFill="1" applyBorder="1" applyAlignment="1" applyProtection="1">
      <alignment horizontal="left"/>
      <protection hidden="1"/>
    </xf>
    <xf numFmtId="0" fontId="4" fillId="0" borderId="1" xfId="0" applyFont="1" applyFill="1" applyBorder="1" applyAlignment="1" applyProtection="1">
      <alignment horizontal="right"/>
      <protection hidden="1"/>
    </xf>
    <xf numFmtId="0" fontId="12" fillId="19" borderId="11" xfId="0" applyFont="1" applyFill="1" applyBorder="1" applyAlignment="1" applyProtection="1">
      <alignment horizontal="left"/>
      <protection hidden="1"/>
    </xf>
    <xf numFmtId="0" fontId="12" fillId="19" borderId="13" xfId="0" applyFont="1" applyFill="1" applyBorder="1" applyAlignment="1" applyProtection="1">
      <alignment horizontal="left"/>
      <protection hidden="1"/>
    </xf>
    <xf numFmtId="0" fontId="4" fillId="0" borderId="13" xfId="0" applyFont="1" applyFill="1" applyBorder="1" applyAlignment="1" applyProtection="1">
      <alignment horizontal="center"/>
      <protection hidden="1"/>
    </xf>
    <xf numFmtId="0" fontId="0" fillId="0" borderId="13" xfId="0" applyBorder="1" applyAlignment="1" applyProtection="1">
      <alignment horizontal="center" vertical="top" wrapText="1"/>
      <protection hidden="1"/>
    </xf>
    <xf numFmtId="0" fontId="4" fillId="0" borderId="11" xfId="0" applyFont="1" applyFill="1" applyBorder="1" applyAlignment="1" applyProtection="1">
      <alignment horizontal="center"/>
      <protection hidden="1"/>
    </xf>
    <xf numFmtId="0" fontId="4" fillId="0" borderId="17" xfId="0" applyFont="1" applyFill="1" applyBorder="1" applyAlignment="1" applyProtection="1">
      <alignment horizontal="center"/>
      <protection hidden="1"/>
    </xf>
    <xf numFmtId="0" fontId="4" fillId="0" borderId="0" xfId="0" applyFont="1" applyFill="1" applyBorder="1" applyAlignment="1" applyProtection="1">
      <alignment horizontal="center"/>
      <protection hidden="1"/>
    </xf>
    <xf numFmtId="0" fontId="4" fillId="0" borderId="14" xfId="0" applyFont="1" applyFill="1" applyBorder="1" applyAlignment="1" applyProtection="1">
      <alignment horizontal="center"/>
      <protection hidden="1"/>
    </xf>
    <xf numFmtId="0" fontId="4" fillId="0" borderId="15" xfId="0" applyFont="1" applyFill="1" applyBorder="1" applyAlignment="1" applyProtection="1">
      <alignment horizontal="center"/>
      <protection hidden="1"/>
    </xf>
    <xf numFmtId="0" fontId="4" fillId="0" borderId="19" xfId="0" applyFont="1" applyFill="1" applyBorder="1" applyAlignment="1" applyProtection="1">
      <alignment horizontal="center"/>
      <protection hidden="1"/>
    </xf>
    <xf numFmtId="0" fontId="38" fillId="0" borderId="11" xfId="0" applyFont="1" applyBorder="1" applyAlignment="1" applyProtection="1">
      <alignment horizontal="center"/>
      <protection hidden="1"/>
    </xf>
    <xf numFmtId="0" fontId="38" fillId="0" borderId="13" xfId="0" applyFont="1" applyBorder="1" applyAlignment="1" applyProtection="1">
      <alignment horizontal="center"/>
      <protection hidden="1"/>
    </xf>
    <xf numFmtId="0" fontId="38" fillId="0" borderId="19" xfId="0" applyFont="1" applyBorder="1" applyAlignment="1" applyProtection="1">
      <alignment horizontal="center"/>
      <protection hidden="1"/>
    </xf>
    <xf numFmtId="0" fontId="4" fillId="0" borderId="18" xfId="0" applyFont="1" applyFill="1" applyBorder="1" applyAlignment="1" applyProtection="1">
      <alignment horizontal="center"/>
      <protection hidden="1"/>
    </xf>
    <xf numFmtId="0" fontId="4" fillId="0" borderId="16" xfId="0" applyFont="1" applyFill="1" applyBorder="1" applyAlignment="1" applyProtection="1">
      <alignment horizontal="center"/>
      <protection hidden="1"/>
    </xf>
    <xf numFmtId="0" fontId="39" fillId="0" borderId="0" xfId="0" applyFont="1" applyBorder="1" applyAlignment="1" applyProtection="1">
      <alignment horizontal="left" vertical="top"/>
      <protection hidden="1"/>
    </xf>
    <xf numFmtId="1" fontId="38" fillId="0" borderId="21" xfId="0" applyNumberFormat="1" applyFont="1" applyBorder="1" applyAlignment="1" applyProtection="1">
      <alignment horizontal="right"/>
      <protection hidden="1"/>
    </xf>
    <xf numFmtId="1" fontId="38" fillId="0" borderId="23" xfId="0" applyNumberFormat="1" applyFont="1" applyBorder="1" applyAlignment="1" applyProtection="1">
      <alignment horizontal="right"/>
      <protection hidden="1"/>
    </xf>
    <xf numFmtId="49" fontId="39" fillId="0" borderId="0" xfId="0" applyNumberFormat="1" applyFont="1" applyBorder="1" applyAlignment="1" applyProtection="1">
      <alignment horizontal="left"/>
      <protection hidden="1"/>
    </xf>
    <xf numFmtId="0" fontId="39" fillId="0" borderId="0" xfId="0" applyFont="1" applyBorder="1" applyAlignment="1" applyProtection="1">
      <alignment horizontal="left"/>
      <protection hidden="1"/>
    </xf>
    <xf numFmtId="0" fontId="39" fillId="0" borderId="35" xfId="0" applyFont="1" applyBorder="1" applyAlignment="1" applyProtection="1">
      <alignment horizontal="left" vertical="top" wrapText="1"/>
      <protection hidden="1"/>
    </xf>
    <xf numFmtId="0" fontId="39" fillId="0" borderId="36" xfId="0" applyFont="1" applyBorder="1" applyAlignment="1" applyProtection="1">
      <alignment horizontal="left" vertical="top" wrapText="1"/>
      <protection hidden="1"/>
    </xf>
    <xf numFmtId="0" fontId="39" fillId="0" borderId="37" xfId="0" applyFont="1" applyBorder="1" applyAlignment="1" applyProtection="1">
      <alignment horizontal="left" vertical="top" wrapText="1"/>
      <protection hidden="1"/>
    </xf>
    <xf numFmtId="0" fontId="39" fillId="0" borderId="38" xfId="0" applyFont="1" applyBorder="1" applyAlignment="1" applyProtection="1">
      <alignment horizontal="left" vertical="top" wrapText="1"/>
      <protection hidden="1"/>
    </xf>
    <xf numFmtId="0" fontId="39" fillId="0" borderId="39" xfId="0" applyFont="1" applyBorder="1" applyAlignment="1" applyProtection="1">
      <alignment horizontal="left" vertical="top" wrapText="1"/>
      <protection hidden="1"/>
    </xf>
    <xf numFmtId="0" fontId="39" fillId="0" borderId="40" xfId="0" applyFont="1" applyBorder="1" applyAlignment="1" applyProtection="1">
      <alignment horizontal="left" vertical="top" wrapText="1"/>
      <protection hidden="1"/>
    </xf>
    <xf numFmtId="0" fontId="39" fillId="0" borderId="41" xfId="0" applyFont="1" applyBorder="1" applyAlignment="1" applyProtection="1">
      <alignment horizontal="left" vertical="top" wrapText="1"/>
      <protection hidden="1"/>
    </xf>
    <xf numFmtId="0" fontId="39" fillId="0" borderId="42" xfId="0" applyFont="1" applyBorder="1" applyAlignment="1" applyProtection="1">
      <alignment horizontal="left" vertical="top" wrapText="1"/>
      <protection hidden="1"/>
    </xf>
    <xf numFmtId="0" fontId="40" fillId="0" borderId="11" xfId="0" applyFont="1" applyBorder="1" applyAlignment="1" applyProtection="1">
      <alignment horizontal="center" vertical="center"/>
      <protection hidden="1"/>
    </xf>
    <xf numFmtId="0" fontId="40" fillId="0" borderId="13" xfId="0" applyFont="1" applyBorder="1" applyAlignment="1" applyProtection="1">
      <alignment horizontal="center" vertical="center"/>
      <protection hidden="1"/>
    </xf>
    <xf numFmtId="0" fontId="40" fillId="0" borderId="19" xfId="0" applyFont="1" applyBorder="1" applyAlignment="1" applyProtection="1">
      <alignment horizontal="center" vertical="center"/>
      <protection hidden="1"/>
    </xf>
    <xf numFmtId="0" fontId="40" fillId="0" borderId="14" xfId="0" applyFont="1" applyBorder="1" applyAlignment="1" applyProtection="1">
      <alignment horizontal="center" vertical="center"/>
      <protection hidden="1"/>
    </xf>
    <xf numFmtId="0" fontId="40" fillId="0" borderId="15" xfId="0" applyFont="1" applyBorder="1" applyAlignment="1" applyProtection="1">
      <alignment horizontal="center" vertical="center"/>
      <protection hidden="1"/>
    </xf>
    <xf numFmtId="0" fontId="40" fillId="0" borderId="16" xfId="0" applyFont="1" applyBorder="1" applyAlignment="1" applyProtection="1">
      <alignment horizontal="center" vertical="center"/>
      <protection hidden="1"/>
    </xf>
    <xf numFmtId="0" fontId="39" fillId="0" borderId="21" xfId="0" applyFont="1" applyBorder="1" applyAlignment="1" applyProtection="1">
      <alignment horizontal="left" vertical="top" wrapText="1"/>
      <protection hidden="1"/>
    </xf>
    <xf numFmtId="0" fontId="39" fillId="0" borderId="13" xfId="0" applyFont="1" applyBorder="1" applyAlignment="1" applyProtection="1">
      <alignment horizontal="left" vertical="top" wrapText="1"/>
      <protection hidden="1"/>
    </xf>
    <xf numFmtId="0" fontId="0" fillId="0" borderId="13" xfId="0" applyBorder="1" applyAlignment="1" applyProtection="1">
      <alignment horizontal="left" vertical="top" wrapText="1"/>
      <protection hidden="1"/>
    </xf>
    <xf numFmtId="0" fontId="38" fillId="0" borderId="50" xfId="0" applyFont="1" applyBorder="1" applyAlignment="1" applyProtection="1">
      <alignment horizontal="center" vertical="top"/>
      <protection hidden="1"/>
    </xf>
    <xf numFmtId="0" fontId="38" fillId="0" borderId="48" xfId="0" applyFont="1" applyBorder="1" applyAlignment="1" applyProtection="1">
      <alignment horizontal="center" vertical="top"/>
      <protection hidden="1"/>
    </xf>
    <xf numFmtId="0" fontId="38" fillId="0" borderId="49" xfId="0" applyFont="1" applyBorder="1" applyAlignment="1" applyProtection="1">
      <alignment horizontal="center" vertical="top"/>
      <protection hidden="1"/>
    </xf>
    <xf numFmtId="0" fontId="0" fillId="0" borderId="21" xfId="0" applyBorder="1" applyAlignment="1" applyProtection="1">
      <alignment horizontal="left" vertical="top" wrapText="1"/>
      <protection hidden="1"/>
    </xf>
    <xf numFmtId="0" fontId="4" fillId="0" borderId="21" xfId="0" applyFont="1" applyBorder="1" applyAlignment="1" applyProtection="1">
      <alignment vertical="top" wrapText="1"/>
      <protection hidden="1"/>
    </xf>
    <xf numFmtId="0" fontId="4" fillId="0" borderId="21" xfId="0" applyFont="1" applyBorder="1" applyAlignment="1" applyProtection="1">
      <alignment horizontal="left" vertical="top" wrapText="1"/>
      <protection hidden="1"/>
    </xf>
    <xf numFmtId="0" fontId="4" fillId="0" borderId="21" xfId="0" applyFont="1" applyBorder="1" applyAlignment="1" applyProtection="1">
      <alignment horizontal="center" vertical="top" wrapText="1"/>
      <protection hidden="1"/>
    </xf>
    <xf numFmtId="49" fontId="38" fillId="0" borderId="48" xfId="0" applyNumberFormat="1" applyFont="1" applyBorder="1" applyAlignment="1" applyProtection="1">
      <alignment horizontal="left"/>
      <protection locked="0" hidden="1"/>
    </xf>
    <xf numFmtId="0" fontId="38" fillId="0" borderId="48" xfId="0" applyFont="1" applyBorder="1" applyAlignment="1" applyProtection="1">
      <alignment horizontal="left"/>
      <protection locked="0" hidden="1"/>
    </xf>
    <xf numFmtId="0" fontId="38" fillId="0" borderId="49" xfId="0" applyFont="1" applyBorder="1" applyAlignment="1" applyProtection="1">
      <alignment horizontal="left"/>
      <protection locked="0" hidden="1"/>
    </xf>
    <xf numFmtId="49" fontId="38" fillId="0" borderId="50" xfId="0" applyNumberFormat="1" applyFont="1" applyBorder="1" applyAlignment="1" applyProtection="1">
      <alignment horizontal="center" vertical="top"/>
      <protection locked="0" hidden="1"/>
    </xf>
    <xf numFmtId="0" fontId="38" fillId="0" borderId="48" xfId="0" applyFont="1" applyBorder="1" applyAlignment="1" applyProtection="1">
      <alignment horizontal="center" vertical="top"/>
      <protection locked="0" hidden="1"/>
    </xf>
    <xf numFmtId="0" fontId="38" fillId="0" borderId="49" xfId="0" applyFont="1" applyBorder="1" applyAlignment="1" applyProtection="1">
      <alignment horizontal="center" vertical="top"/>
      <protection locked="0" hidden="1"/>
    </xf>
    <xf numFmtId="49" fontId="38" fillId="0" borderId="48" xfId="0" applyNumberFormat="1" applyFont="1" applyBorder="1" applyAlignment="1" applyProtection="1">
      <alignment horizontal="center" vertical="top"/>
      <protection locked="0" hidden="1"/>
    </xf>
    <xf numFmtId="49" fontId="38" fillId="0" borderId="49" xfId="0" applyNumberFormat="1" applyFont="1" applyBorder="1" applyAlignment="1" applyProtection="1">
      <alignment horizontal="center" vertical="top"/>
      <protection locked="0" hidden="1"/>
    </xf>
    <xf numFmtId="0" fontId="49" fillId="0" borderId="0" xfId="0" applyFont="1" applyBorder="1" applyAlignment="1" applyProtection="1">
      <alignment horizontal="center"/>
      <protection hidden="1"/>
    </xf>
    <xf numFmtId="14" fontId="4" fillId="0" borderId="21" xfId="0" applyNumberFormat="1" applyFont="1" applyBorder="1" applyAlignment="1" applyProtection="1">
      <alignment vertical="top" wrapText="1"/>
      <protection hidden="1"/>
    </xf>
    <xf numFmtId="49" fontId="77" fillId="0" borderId="0" xfId="0" applyNumberFormat="1" applyFont="1" applyAlignment="1" applyProtection="1">
      <alignment horizontal="center"/>
      <protection hidden="1"/>
    </xf>
    <xf numFmtId="4" fontId="41" fillId="0" borderId="0" xfId="0" applyNumberFormat="1" applyFont="1" applyFill="1" applyBorder="1" applyAlignment="1" applyProtection="1">
      <alignment horizontal="center" wrapText="1"/>
      <protection hidden="1"/>
    </xf>
    <xf numFmtId="0" fontId="41" fillId="0" borderId="0" xfId="0" applyFont="1" applyFill="1" applyBorder="1" applyAlignment="1" applyProtection="1">
      <alignment horizontal="center" wrapText="1"/>
      <protection hidden="1"/>
    </xf>
    <xf numFmtId="0" fontId="41" fillId="0" borderId="0" xfId="0" applyFont="1" applyFill="1" applyBorder="1" applyAlignment="1" applyProtection="1">
      <alignment horizontal="center"/>
      <protection hidden="1"/>
    </xf>
    <xf numFmtId="2" fontId="19" fillId="2" borderId="2" xfId="5" applyNumberFormat="1" applyFont="1" applyFill="1" applyBorder="1" applyAlignment="1" applyProtection="1">
      <alignment horizontal="center"/>
      <protection hidden="1"/>
    </xf>
    <xf numFmtId="0" fontId="35" fillId="0" borderId="0" xfId="5" applyFont="1" applyAlignment="1" applyProtection="1">
      <alignment horizontal="center" wrapText="1"/>
      <protection hidden="1"/>
    </xf>
    <xf numFmtId="0" fontId="18" fillId="0" borderId="0" xfId="5" applyFont="1" applyAlignment="1" applyProtection="1">
      <alignment horizontal="center" wrapText="1"/>
      <protection hidden="1"/>
    </xf>
  </cellXfs>
  <cellStyles count="19">
    <cellStyle name="Dobrá" xfId="17" builtinId="26"/>
    <cellStyle name="Hypertextové prepojenie" xfId="1" builtinId="8"/>
    <cellStyle name="Normal_MOO A,B,A,AB,A,AB (2)" xfId="2"/>
    <cellStyle name="Normal_vzorvykazov98" xfId="3"/>
    <cellStyle name="Normálna" xfId="0" builtinId="0"/>
    <cellStyle name="Normálna 2" xfId="4"/>
    <cellStyle name="normálne_hk" xfId="5"/>
    <cellStyle name="normálne_phE6" xfId="6"/>
    <cellStyle name="Normální 2" xfId="7"/>
    <cellStyle name="normální 2 2" xfId="8"/>
    <cellStyle name="normální 3" xfId="9"/>
    <cellStyle name="normální 4" xfId="10"/>
    <cellStyle name="normální 5" xfId="11"/>
    <cellStyle name="Normální 6" xfId="12"/>
    <cellStyle name="normální_hk" xfId="13"/>
    <cellStyle name="normální_List1" xfId="14"/>
    <cellStyle name="Poznámka 2" xfId="15"/>
    <cellStyle name="S8" xfId="16"/>
    <cellStyle name="Zvýraznění 1 2" xfId="18"/>
  </cellStyles>
  <dxfs count="0"/>
  <tableStyles count="0" defaultTableStyle="TableStyleMedium9" defaultPivotStyle="PivotStyleLight16"/>
  <colors>
    <mruColors>
      <color rgb="FF0000CC"/>
      <color rgb="FFCCFFFF"/>
      <color rgb="FFFFFFCC"/>
      <color rgb="FFCCFFCC"/>
      <color rgb="FF99FFCC"/>
      <color rgb="FFFFFF99"/>
      <color rgb="FF66FF66"/>
      <color rgb="FF99CCFF"/>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emf"/><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30480</xdr:colOff>
      <xdr:row>7</xdr:row>
      <xdr:rowOff>152400</xdr:rowOff>
    </xdr:from>
    <xdr:to>
      <xdr:col>24</xdr:col>
      <xdr:colOff>224297</xdr:colOff>
      <xdr:row>13</xdr:row>
      <xdr:rowOff>15126</xdr:rowOff>
    </xdr:to>
    <xdr:pic>
      <xdr:nvPicPr>
        <xdr:cNvPr id="4" name="Obrázek 3"/>
        <xdr:cNvPicPr>
          <a:picLocks noChangeAspect="1"/>
        </xdr:cNvPicPr>
      </xdr:nvPicPr>
      <xdr:blipFill>
        <a:blip xmlns:r="http://schemas.openxmlformats.org/officeDocument/2006/relationships" r:embed="rId1"/>
        <a:stretch>
          <a:fillRect/>
        </a:stretch>
      </xdr:blipFill>
      <xdr:spPr>
        <a:xfrm>
          <a:off x="6720840" y="1379220"/>
          <a:ext cx="3942857" cy="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25</xdr:row>
      <xdr:rowOff>58283</xdr:rowOff>
    </xdr:from>
    <xdr:to>
      <xdr:col>83</xdr:col>
      <xdr:colOff>10349</xdr:colOff>
      <xdr:row>42</xdr:row>
      <xdr:rowOff>49338</xdr:rowOff>
    </xdr:to>
    <xdr:sp macro="" textlink="">
      <xdr:nvSpPr>
        <xdr:cNvPr id="2" name="Obdĺžnik 1"/>
        <xdr:cNvSpPr/>
      </xdr:nvSpPr>
      <xdr:spPr>
        <a:xfrm>
          <a:off x="6268221" y="4070689"/>
          <a:ext cx="3088534" cy="195558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25960</xdr:colOff>
      <xdr:row>30</xdr:row>
      <xdr:rowOff>29262</xdr:rowOff>
    </xdr:from>
    <xdr:to>
      <xdr:col>83</xdr:col>
      <xdr:colOff>15293</xdr:colOff>
      <xdr:row>42</xdr:row>
      <xdr:rowOff>76919</xdr:rowOff>
    </xdr:to>
    <xdr:pic>
      <xdr:nvPicPr>
        <xdr:cNvPr id="2768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7543" y="4607888"/>
          <a:ext cx="2374724" cy="23999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56</xdr:col>
      <xdr:colOff>1067</xdr:colOff>
      <xdr:row>3</xdr:row>
      <xdr:rowOff>23887</xdr:rowOff>
    </xdr:from>
    <xdr:to>
      <xdr:col>82</xdr:col>
      <xdr:colOff>46975</xdr:colOff>
      <xdr:row>26</xdr:row>
      <xdr:rowOff>75278</xdr:rowOff>
    </xdr:to>
    <xdr:sp macro="" textlink="">
      <xdr:nvSpPr>
        <xdr:cNvPr id="3" name="Obdĺžnik 2"/>
        <xdr:cNvSpPr/>
      </xdr:nvSpPr>
      <xdr:spPr>
        <a:xfrm>
          <a:off x="6448759" y="498672"/>
          <a:ext cx="3375262" cy="382036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8" name="Rovná spojovacia šípka 7"/>
        <xdr:cNvCxnSpPr/>
      </xdr:nvCxnSpPr>
      <xdr:spPr>
        <a:xfrm flipH="1">
          <a:off x="8249495" y="176893"/>
          <a:ext cx="370630"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62</xdr:col>
      <xdr:colOff>22787</xdr:colOff>
      <xdr:row>9</xdr:row>
      <xdr:rowOff>5445</xdr:rowOff>
    </xdr:to>
    <xdr:pic>
      <xdr:nvPicPr>
        <xdr:cNvPr id="4" name="Obrázok 3"/>
        <xdr:cNvPicPr>
          <a:picLocks noChangeAspect="1"/>
        </xdr:cNvPicPr>
      </xdr:nvPicPr>
      <xdr:blipFill>
        <a:blip xmlns:r="http://schemas.openxmlformats.org/officeDocument/2006/relationships" r:embed="rId2"/>
        <a:stretch>
          <a:fillRect/>
        </a:stretch>
      </xdr:blipFill>
      <xdr:spPr>
        <a:xfrm>
          <a:off x="6368144" y="527959"/>
          <a:ext cx="684930" cy="849086"/>
        </a:xfrm>
        <a:prstGeom prst="rect">
          <a:avLst/>
        </a:prstGeom>
      </xdr:spPr>
    </xdr:pic>
    <xdr:clientData/>
  </xdr:twoCellAnchor>
  <xdr:twoCellAnchor editAs="oneCell">
    <xdr:from>
      <xdr:col>65</xdr:col>
      <xdr:colOff>54428</xdr:colOff>
      <xdr:row>3</xdr:row>
      <xdr:rowOff>54429</xdr:rowOff>
    </xdr:from>
    <xdr:to>
      <xdr:col>75</xdr:col>
      <xdr:colOff>72123</xdr:colOff>
      <xdr:row>6</xdr:row>
      <xdr:rowOff>62510</xdr:rowOff>
    </xdr:to>
    <xdr:pic>
      <xdr:nvPicPr>
        <xdr:cNvPr id="6" name="Obrázok 5"/>
        <xdr:cNvPicPr>
          <a:picLocks noChangeAspect="1"/>
        </xdr:cNvPicPr>
      </xdr:nvPicPr>
      <xdr:blipFill>
        <a:blip xmlns:r="http://schemas.openxmlformats.org/officeDocument/2006/relationships" r:embed="rId3"/>
        <a:stretch>
          <a:fillRect/>
        </a:stretch>
      </xdr:blipFill>
      <xdr:spPr>
        <a:xfrm>
          <a:off x="7217228" y="511629"/>
          <a:ext cx="1269552" cy="465281"/>
        </a:xfrm>
        <a:prstGeom prst="rect">
          <a:avLst/>
        </a:prstGeom>
      </xdr:spPr>
    </xdr:pic>
    <xdr:clientData/>
  </xdr:twoCellAnchor>
  <xdr:twoCellAnchor editAs="oneCell">
    <xdr:from>
      <xdr:col>64</xdr:col>
      <xdr:colOff>103415</xdr:colOff>
      <xdr:row>6</xdr:row>
      <xdr:rowOff>103415</xdr:rowOff>
    </xdr:from>
    <xdr:to>
      <xdr:col>78</xdr:col>
      <xdr:colOff>103195</xdr:colOff>
      <xdr:row>12</xdr:row>
      <xdr:rowOff>17586</xdr:rowOff>
    </xdr:to>
    <xdr:pic>
      <xdr:nvPicPr>
        <xdr:cNvPr id="7" name="Obrázok 6"/>
        <xdr:cNvPicPr>
          <a:picLocks noChangeAspect="1"/>
        </xdr:cNvPicPr>
      </xdr:nvPicPr>
      <xdr:blipFill>
        <a:blip xmlns:r="http://schemas.openxmlformats.org/officeDocument/2006/relationships" r:embed="rId4"/>
        <a:stretch>
          <a:fillRect/>
        </a:stretch>
      </xdr:blipFill>
      <xdr:spPr>
        <a:xfrm>
          <a:off x="7141029" y="1017815"/>
          <a:ext cx="1752381" cy="828571"/>
        </a:xfrm>
        <a:prstGeom prst="rect">
          <a:avLst/>
        </a:prstGeom>
      </xdr:spPr>
    </xdr:pic>
    <xdr:clientData/>
  </xdr:twoCellAnchor>
  <xdr:twoCellAnchor editAs="oneCell">
    <xdr:from>
      <xdr:col>56</xdr:col>
      <xdr:colOff>38100</xdr:colOff>
      <xdr:row>12</xdr:row>
      <xdr:rowOff>16330</xdr:rowOff>
    </xdr:from>
    <xdr:to>
      <xdr:col>73</xdr:col>
      <xdr:colOff>57104</xdr:colOff>
      <xdr:row>19</xdr:row>
      <xdr:rowOff>12232</xdr:rowOff>
    </xdr:to>
    <xdr:pic>
      <xdr:nvPicPr>
        <xdr:cNvPr id="9" name="Obrázok 8"/>
        <xdr:cNvPicPr>
          <a:picLocks noChangeAspect="1"/>
        </xdr:cNvPicPr>
      </xdr:nvPicPr>
      <xdr:blipFill>
        <a:blip xmlns:r="http://schemas.openxmlformats.org/officeDocument/2006/relationships" r:embed="rId5"/>
        <a:stretch>
          <a:fillRect/>
        </a:stretch>
      </xdr:blipFill>
      <xdr:spPr>
        <a:xfrm>
          <a:off x="6330043" y="1845130"/>
          <a:ext cx="2134391" cy="917922"/>
        </a:xfrm>
        <a:prstGeom prst="rect">
          <a:avLst/>
        </a:prstGeom>
      </xdr:spPr>
    </xdr:pic>
    <xdr:clientData/>
  </xdr:twoCellAnchor>
  <xdr:twoCellAnchor>
    <xdr:from>
      <xdr:col>57</xdr:col>
      <xdr:colOff>5443</xdr:colOff>
      <xdr:row>6</xdr:row>
      <xdr:rowOff>38099</xdr:rowOff>
    </xdr:from>
    <xdr:to>
      <xdr:col>63</xdr:col>
      <xdr:colOff>76200</xdr:colOff>
      <xdr:row>7</xdr:row>
      <xdr:rowOff>97971</xdr:rowOff>
    </xdr:to>
    <xdr:sp macro="" textlink="">
      <xdr:nvSpPr>
        <xdr:cNvPr id="10" name="Ovál 9"/>
        <xdr:cNvSpPr/>
      </xdr:nvSpPr>
      <xdr:spPr>
        <a:xfrm>
          <a:off x="6357257" y="952499"/>
          <a:ext cx="631372"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4</xdr:row>
      <xdr:rowOff>136071</xdr:rowOff>
    </xdr:from>
    <xdr:to>
      <xdr:col>75</xdr:col>
      <xdr:colOff>87085</xdr:colOff>
      <xdr:row>6</xdr:row>
      <xdr:rowOff>43543</xdr:rowOff>
    </xdr:to>
    <xdr:sp macro="" textlink="">
      <xdr:nvSpPr>
        <xdr:cNvPr id="12" name="Ovál 11"/>
        <xdr:cNvSpPr/>
      </xdr:nvSpPr>
      <xdr:spPr>
        <a:xfrm>
          <a:off x="7777847" y="745671"/>
          <a:ext cx="723895"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6</xdr:row>
      <xdr:rowOff>108857</xdr:rowOff>
    </xdr:from>
    <xdr:to>
      <xdr:col>75</xdr:col>
      <xdr:colOff>32657</xdr:colOff>
      <xdr:row>8</xdr:row>
      <xdr:rowOff>97971</xdr:rowOff>
    </xdr:to>
    <xdr:sp macro="" textlink="">
      <xdr:nvSpPr>
        <xdr:cNvPr id="13" name="Ovál 12"/>
        <xdr:cNvSpPr/>
      </xdr:nvSpPr>
      <xdr:spPr>
        <a:xfrm>
          <a:off x="7157361" y="1023257"/>
          <a:ext cx="1289953"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16</xdr:row>
      <xdr:rowOff>130629</xdr:rowOff>
    </xdr:from>
    <xdr:to>
      <xdr:col>66</xdr:col>
      <xdr:colOff>119743</xdr:colOff>
      <xdr:row>18</xdr:row>
      <xdr:rowOff>16329</xdr:rowOff>
    </xdr:to>
    <xdr:sp macro="" textlink="">
      <xdr:nvSpPr>
        <xdr:cNvPr id="14" name="Ovál 13"/>
        <xdr:cNvSpPr/>
      </xdr:nvSpPr>
      <xdr:spPr>
        <a:xfrm>
          <a:off x="6874333" y="2569029"/>
          <a:ext cx="533396"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18</xdr:row>
      <xdr:rowOff>23472</xdr:rowOff>
    </xdr:from>
    <xdr:to>
      <xdr:col>81</xdr:col>
      <xdr:colOff>1831</xdr:colOff>
      <xdr:row>25</xdr:row>
      <xdr:rowOff>136941</xdr:rowOff>
    </xdr:to>
    <xdr:pic>
      <xdr:nvPicPr>
        <xdr:cNvPr id="11" name="Obrázok 10"/>
        <xdr:cNvPicPr>
          <a:picLocks noChangeAspect="1"/>
        </xdr:cNvPicPr>
      </xdr:nvPicPr>
      <xdr:blipFill>
        <a:blip xmlns:r="http://schemas.openxmlformats.org/officeDocument/2006/relationships" r:embed="rId6"/>
        <a:stretch>
          <a:fillRect/>
        </a:stretch>
      </xdr:blipFill>
      <xdr:spPr>
        <a:xfrm>
          <a:off x="6297896" y="2809535"/>
          <a:ext cx="3042557" cy="1018323"/>
        </a:xfrm>
        <a:prstGeom prst="rect">
          <a:avLst/>
        </a:prstGeom>
      </xdr:spPr>
    </xdr:pic>
    <xdr:clientData/>
  </xdr:twoCellAnchor>
  <xdr:twoCellAnchor>
    <xdr:from>
      <xdr:col>57</xdr:col>
      <xdr:colOff>46097</xdr:colOff>
      <xdr:row>20</xdr:row>
      <xdr:rowOff>104435</xdr:rowOff>
    </xdr:from>
    <xdr:to>
      <xdr:col>63</xdr:col>
      <xdr:colOff>101202</xdr:colOff>
      <xdr:row>22</xdr:row>
      <xdr:rowOff>23812</xdr:rowOff>
    </xdr:to>
    <xdr:sp macro="" textlink="">
      <xdr:nvSpPr>
        <xdr:cNvPr id="16" name="Ovál 15"/>
        <xdr:cNvSpPr/>
      </xdr:nvSpPr>
      <xdr:spPr>
        <a:xfrm>
          <a:off x="6332597" y="3200060"/>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20</xdr:row>
      <xdr:rowOff>90148</xdr:rowOff>
    </xdr:from>
    <xdr:to>
      <xdr:col>73</xdr:col>
      <xdr:colOff>9524</xdr:colOff>
      <xdr:row>22</xdr:row>
      <xdr:rowOff>9525</xdr:rowOff>
    </xdr:to>
    <xdr:sp macro="" textlink="">
      <xdr:nvSpPr>
        <xdr:cNvPr id="17" name="Ovál 16"/>
        <xdr:cNvSpPr/>
      </xdr:nvSpPr>
      <xdr:spPr>
        <a:xfrm>
          <a:off x="7491075" y="3185773"/>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20</xdr:row>
      <xdr:rowOff>105626</xdr:rowOff>
    </xdr:from>
    <xdr:to>
      <xdr:col>82</xdr:col>
      <xdr:colOff>90486</xdr:colOff>
      <xdr:row>22</xdr:row>
      <xdr:rowOff>25003</xdr:rowOff>
    </xdr:to>
    <xdr:sp macro="" textlink="">
      <xdr:nvSpPr>
        <xdr:cNvPr id="18" name="Ovál 17"/>
        <xdr:cNvSpPr/>
      </xdr:nvSpPr>
      <xdr:spPr>
        <a:xfrm>
          <a:off x="8697178" y="3201251"/>
          <a:ext cx="614699" cy="228940"/>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58</xdr:col>
      <xdr:colOff>103213</xdr:colOff>
      <xdr:row>54</xdr:row>
      <xdr:rowOff>23877</xdr:rowOff>
    </xdr:from>
    <xdr:to>
      <xdr:col>63</xdr:col>
      <xdr:colOff>86214</xdr:colOff>
      <xdr:row>55</xdr:row>
      <xdr:rowOff>147555</xdr:rowOff>
    </xdr:to>
    <xdr:pic>
      <xdr:nvPicPr>
        <xdr:cNvPr id="19" name="Obrázek 1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519253" y="8924037"/>
          <a:ext cx="745001" cy="283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50</xdr:col>
      <xdr:colOff>1612</xdr:colOff>
      <xdr:row>0</xdr:row>
      <xdr:rowOff>0</xdr:rowOff>
    </xdr:from>
    <xdr:to>
      <xdr:col>89</xdr:col>
      <xdr:colOff>96130</xdr:colOff>
      <xdr:row>16</xdr:row>
      <xdr:rowOff>5861</xdr:rowOff>
    </xdr:to>
    <xdr:sp macro="" textlink="">
      <xdr:nvSpPr>
        <xdr:cNvPr id="2" name="Obdĺžnik 1"/>
        <xdr:cNvSpPr/>
      </xdr:nvSpPr>
      <xdr:spPr>
        <a:xfrm>
          <a:off x="5762332" y="0"/>
          <a:ext cx="5146578" cy="256618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 MUJ"</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68</xdr:col>
      <xdr:colOff>19051</xdr:colOff>
      <xdr:row>4</xdr:row>
      <xdr:rowOff>76199</xdr:rowOff>
    </xdr:from>
    <xdr:to>
      <xdr:col>89</xdr:col>
      <xdr:colOff>85726</xdr:colOff>
      <xdr:row>15</xdr:row>
      <xdr:rowOff>142874</xdr:rowOff>
    </xdr:to>
    <xdr:pic>
      <xdr:nvPicPr>
        <xdr:cNvPr id="3" name="Obrázo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1" y="685799"/>
          <a:ext cx="266700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50</xdr:col>
      <xdr:colOff>5384</xdr:colOff>
      <xdr:row>16</xdr:row>
      <xdr:rowOff>58806</xdr:rowOff>
    </xdr:from>
    <xdr:to>
      <xdr:col>89</xdr:col>
      <xdr:colOff>100679</xdr:colOff>
      <xdr:row>25</xdr:row>
      <xdr:rowOff>104775</xdr:rowOff>
    </xdr:to>
    <xdr:sp macro="" textlink="">
      <xdr:nvSpPr>
        <xdr:cNvPr id="4" name="Obdĺžnik 5"/>
        <xdr:cNvSpPr/>
      </xdr:nvSpPr>
      <xdr:spPr>
        <a:xfrm>
          <a:off x="5758484" y="2497206"/>
          <a:ext cx="4924470" cy="141756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Poznámka :</a:t>
          </a:r>
        </a:p>
        <a:p>
          <a:r>
            <a:rPr lang="sk-SK"/>
            <a:t>Tabuľky v liste " Poznámky DU MUJ " sú prepojené</a:t>
          </a:r>
        </a:p>
        <a:p>
          <a:r>
            <a:rPr lang="sk-SK"/>
            <a:t>Komentáre , ktoré sú</a:t>
          </a:r>
          <a:r>
            <a:rPr lang="sk-SK" baseline="0"/>
            <a:t> hrubo </a:t>
          </a:r>
          <a:r>
            <a:rPr lang="en-US" baseline="0"/>
            <a:t>(</a:t>
          </a:r>
          <a:r>
            <a:rPr lang="en-US" b="1" baseline="0"/>
            <a:t>bold</a:t>
          </a:r>
          <a:r>
            <a:rPr lang="en-US" baseline="0"/>
            <a:t>) v</a:t>
          </a:r>
          <a:r>
            <a:rPr lang="sk-SK" baseline="0"/>
            <a:t>yznačené sú taktiež prepojené s jednotlivými listami.</a:t>
          </a:r>
        </a:p>
        <a:p>
          <a:r>
            <a:rPr lang="sk-SK" baseline="0"/>
            <a:t>Na všetkých  listoch je stránkovanie a pridané DIČ a názov ÚJ</a:t>
          </a:r>
        </a:p>
      </xdr:txBody>
    </xdr:sp>
    <xdr:clientData/>
  </xdr:twoCellAnchor>
  <xdr:twoCellAnchor editAs="oneCell">
    <xdr:from>
      <xdr:col>58</xdr:col>
      <xdr:colOff>103213</xdr:colOff>
      <xdr:row>41</xdr:row>
      <xdr:rowOff>23877</xdr:rowOff>
    </xdr:from>
    <xdr:to>
      <xdr:col>64</xdr:col>
      <xdr:colOff>70974</xdr:colOff>
      <xdr:row>42</xdr:row>
      <xdr:rowOff>147555</xdr:rowOff>
    </xdr:to>
    <xdr:pic>
      <xdr:nvPicPr>
        <xdr:cNvPr id="6" name="Obrázek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19253" y="8924037"/>
          <a:ext cx="745001" cy="283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457200</xdr:colOff>
      <xdr:row>9</xdr:row>
      <xdr:rowOff>0</xdr:rowOff>
    </xdr:from>
    <xdr:to>
      <xdr:col>20</xdr:col>
      <xdr:colOff>292844</xdr:colOff>
      <xdr:row>15</xdr:row>
      <xdr:rowOff>157964</xdr:rowOff>
    </xdr:to>
    <xdr:pic>
      <xdr:nvPicPr>
        <xdr:cNvPr id="3" name="Obrázek 2"/>
        <xdr:cNvPicPr>
          <a:picLocks noChangeAspect="1"/>
        </xdr:cNvPicPr>
      </xdr:nvPicPr>
      <xdr:blipFill>
        <a:blip xmlns:r="http://schemas.openxmlformats.org/officeDocument/2006/relationships" r:embed="rId1"/>
        <a:stretch>
          <a:fillRect/>
        </a:stretch>
      </xdr:blipFill>
      <xdr:spPr>
        <a:xfrm>
          <a:off x="8298180" y="1577340"/>
          <a:ext cx="4209524" cy="12095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46</xdr:col>
      <xdr:colOff>82753</xdr:colOff>
      <xdr:row>0</xdr:row>
      <xdr:rowOff>7620</xdr:rowOff>
    </xdr:from>
    <xdr:to>
      <xdr:col>51</xdr:col>
      <xdr:colOff>670561</xdr:colOff>
      <xdr:row>1</xdr:row>
      <xdr:rowOff>273865</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38333" y="7620"/>
          <a:ext cx="5959908" cy="61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v>0</v>
          </cell>
        </row>
      </sheetData>
      <sheetData sheetId="1"/>
      <sheetData sheetId="2"/>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16" sqref="B16"/>
    </sheetView>
  </sheetViews>
  <sheetFormatPr defaultColWidth="9.109375" defaultRowHeight="13.2" x14ac:dyDescent="0.25"/>
  <cols>
    <col min="1" max="1" width="34.5546875" style="616" customWidth="1"/>
    <col min="2" max="2" width="59.6640625" style="616" customWidth="1"/>
    <col min="3" max="16384" width="9.109375" style="616"/>
  </cols>
  <sheetData>
    <row r="1" spans="1:2" x14ac:dyDescent="0.25">
      <c r="B1" s="617" t="s">
        <v>4988</v>
      </c>
    </row>
    <row r="2" spans="1:2" ht="13.8" thickBot="1" x14ac:dyDescent="0.3">
      <c r="A2" s="618" t="s">
        <v>2826</v>
      </c>
      <c r="B2" s="619" t="s">
        <v>2827</v>
      </c>
    </row>
    <row r="3" spans="1:2" ht="20.100000000000001" customHeight="1" thickBot="1" x14ac:dyDescent="0.35">
      <c r="A3" s="616" t="str">
        <f>Hlavicka!$H$14</f>
        <v>Daňové identifikačné číslo</v>
      </c>
      <c r="B3" s="396" t="s">
        <v>4994</v>
      </c>
    </row>
    <row r="4" spans="1:2" ht="20.100000000000001" customHeight="1" thickBot="1" x14ac:dyDescent="0.35">
      <c r="A4" s="616" t="str">
        <f>Hlavicka!$H$17</f>
        <v>IČO</v>
      </c>
      <c r="B4" s="397" t="s">
        <v>4995</v>
      </c>
    </row>
    <row r="5" spans="1:2" ht="20.100000000000001" customHeight="1" thickBot="1" x14ac:dyDescent="0.35">
      <c r="A5" s="616" t="str">
        <f>Hlavicka!$H$20</f>
        <v>SK NACE</v>
      </c>
      <c r="B5" s="620" t="s">
        <v>4996</v>
      </c>
    </row>
    <row r="6" spans="1:2" ht="33.75" customHeight="1" thickBot="1" x14ac:dyDescent="0.35">
      <c r="A6" s="621" t="str">
        <f>Hlavicka!$H$29</f>
        <v>Obchodné meno (názov) účtovnej jednotky</v>
      </c>
      <c r="B6" s="396" t="s">
        <v>4997</v>
      </c>
    </row>
    <row r="7" spans="1:2" ht="16.2" customHeight="1" thickBot="1" x14ac:dyDescent="0.35">
      <c r="A7" s="622" t="str">
        <f>Hlavicka!$H$33</f>
        <v>Sídlo účtovnej jednotky, ulica a číslo</v>
      </c>
      <c r="B7" s="396" t="s">
        <v>4998</v>
      </c>
    </row>
    <row r="8" spans="1:2" ht="20.100000000000001" customHeight="1" thickBot="1" x14ac:dyDescent="0.35">
      <c r="A8" s="616" t="str">
        <f>Hlavicka!$H$37</f>
        <v>PSČ</v>
      </c>
      <c r="B8" s="396" t="s">
        <v>4999</v>
      </c>
    </row>
    <row r="9" spans="1:2" ht="20.100000000000001" customHeight="1" thickBot="1" x14ac:dyDescent="0.35">
      <c r="A9" s="616" t="str">
        <f>Hlavicka!$N$37</f>
        <v>Obec</v>
      </c>
      <c r="B9" s="396" t="s">
        <v>5000</v>
      </c>
    </row>
    <row r="10" spans="1:2" ht="20.100000000000001" customHeight="1" thickBot="1" x14ac:dyDescent="0.35">
      <c r="A10" s="616" t="str">
        <f>Hlavicka!$H$44</f>
        <v>Telefónne číslo</v>
      </c>
      <c r="B10" s="396" t="s">
        <v>5001</v>
      </c>
    </row>
    <row r="11" spans="1:2" ht="20.100000000000001" customHeight="1" thickBot="1" x14ac:dyDescent="0.35">
      <c r="A11" s="616" t="str">
        <f>Hlavicka!$X$44</f>
        <v>Faxové číslo</v>
      </c>
      <c r="B11" s="396"/>
    </row>
    <row r="12" spans="1:2" ht="20.100000000000001" customHeight="1" thickBot="1" x14ac:dyDescent="0.35">
      <c r="A12" s="616" t="str">
        <f>Hlavicka!$H$47</f>
        <v>E-mailová adresa</v>
      </c>
      <c r="B12" s="398" t="s">
        <v>5002</v>
      </c>
    </row>
    <row r="13" spans="1:2" ht="20.100000000000001" customHeight="1" thickBot="1" x14ac:dyDescent="0.35">
      <c r="A13" s="616" t="str">
        <f>Hlavicka!$H$50</f>
        <v>Zostavená dňa:</v>
      </c>
      <c r="B13" s="399">
        <v>42770</v>
      </c>
    </row>
    <row r="14" spans="1:2" ht="20.100000000000001" customHeight="1" thickBot="1" x14ac:dyDescent="0.35">
      <c r="A14" s="616" t="str">
        <f>Hlavicka!$P$50</f>
        <v>Schválená dňa:</v>
      </c>
      <c r="B14" s="399"/>
    </row>
    <row r="15" spans="1:2" ht="16.2" thickBot="1" x14ac:dyDescent="0.35">
      <c r="A15" s="616" t="s">
        <v>2825</v>
      </c>
      <c r="B15" s="597">
        <v>42735</v>
      </c>
    </row>
    <row r="16" spans="1:2" ht="29.25" customHeight="1" thickBot="1" x14ac:dyDescent="0.35">
      <c r="A16" s="621" t="str">
        <f>Hlavicka!$H$40</f>
        <v>Označenie obchodného registra a číslo zápisu obchodnej spoločnosti</v>
      </c>
      <c r="B16" s="400" t="s">
        <v>5003</v>
      </c>
    </row>
  </sheetData>
  <sheetProtection algorithmName="SHA-512" hashValue="4re/nQYjQejqRM/gRFmdrLun5/dgusmKA1EtaVBJc8RPW3t/pyloj6NuuQDZlG2rHXyegGtjEdz3hp0wB5f7/g==" saltValue="o6VrlKuVnZ4WAA7seCj4dg==" spinCount="100000" sheet="1" objects="1" scenarios="1" formatCells="0" formatColumns="0" formatRows="0" insertColumns="0" insertRows="0" deleteColumns="0" deleteRows="0" sort="0"/>
  <dataValidations count="2">
    <dataValidation type="textLength" errorStyle="information" operator="equal" allowBlank="1" showInputMessage="1" showErrorMessage="1" error="Nezadali ste požadovaných 10 znakov" sqref="B3">
      <formula1>10</formula1>
    </dataValidation>
    <dataValidation type="textLength" errorStyle="information" operator="equal" allowBlank="1" showInputMessage="1" showErrorMessage="1" error="Nezadali ste požadovaných 8 znakov" sqref="B4">
      <formula1>10</formula1>
    </dataValidation>
  </dataValidations>
  <pageMargins left="0.7" right="0.7" top="0.78740157499999996" bottom="0.78740157499999996" header="0.3" footer="0.3"/>
  <pageSetup paperSize="9" scale="8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AV227"/>
  <sheetViews>
    <sheetView topLeftCell="B199" zoomScaleNormal="100" workbookViewId="0">
      <selection activeCell="D36" sqref="D36"/>
    </sheetView>
  </sheetViews>
  <sheetFormatPr defaultColWidth="15.6640625" defaultRowHeight="10.199999999999999" outlineLevelRow="1" x14ac:dyDescent="0.2"/>
  <cols>
    <col min="1" max="1" width="2.6640625" style="201" hidden="1" customWidth="1"/>
    <col min="2" max="2" width="5.6640625" style="201" customWidth="1"/>
    <col min="3" max="3" width="4.88671875" style="201" customWidth="1"/>
    <col min="4" max="4" width="36.33203125" style="201" customWidth="1"/>
    <col min="5" max="5" width="3.44140625" style="208" customWidth="1"/>
    <col min="6" max="6" width="0.109375" style="207" customWidth="1"/>
    <col min="7" max="7" width="6.33203125" style="203" hidden="1" customWidth="1"/>
    <col min="8" max="8" width="5.44140625" style="203" hidden="1" customWidth="1"/>
    <col min="9" max="9" width="10.44140625" style="201" customWidth="1"/>
    <col min="10" max="10" width="3.5546875" style="201" hidden="1" customWidth="1"/>
    <col min="11" max="11" width="11.44140625" style="201" customWidth="1"/>
    <col min="12" max="12" width="3.5546875" style="201" hidden="1" customWidth="1"/>
    <col min="13" max="13" width="0.109375" style="201" customWidth="1"/>
    <col min="14" max="14" width="11.5546875" style="205" customWidth="1"/>
    <col min="15" max="15" width="5.5546875" style="205" hidden="1" customWidth="1"/>
    <col min="16" max="16" width="3.5546875" style="279" hidden="1" customWidth="1"/>
    <col min="17" max="17" width="3.5546875" style="205" hidden="1" customWidth="1"/>
    <col min="18" max="18" width="10.6640625" style="205" hidden="1" customWidth="1"/>
    <col min="19" max="19" width="9.5546875" style="205" hidden="1" customWidth="1"/>
    <col min="20" max="20" width="3.5546875" style="205" hidden="1" customWidth="1"/>
    <col min="21" max="21" width="6.5546875" style="205" hidden="1" customWidth="1"/>
    <col min="22" max="22" width="3.5546875" style="205" hidden="1" customWidth="1"/>
    <col min="23" max="23" width="12.33203125" style="205" hidden="1" customWidth="1"/>
    <col min="24" max="24" width="15.6640625" style="205" customWidth="1"/>
    <col min="25" max="25" width="0.109375" style="201" hidden="1" customWidth="1"/>
    <col min="26" max="26" width="3.5546875" style="201" hidden="1" customWidth="1"/>
    <col min="27" max="27" width="1.6640625" style="201" hidden="1" customWidth="1"/>
    <col min="28" max="28" width="1.88671875" style="203" hidden="1" customWidth="1"/>
    <col min="29" max="29" width="1.6640625" style="203" hidden="1" customWidth="1"/>
    <col min="30" max="31" width="10.5546875" style="245" hidden="1" customWidth="1"/>
    <col min="32" max="33" width="6" style="245" hidden="1" customWidth="1"/>
    <col min="34" max="35" width="15.6640625" style="201" hidden="1" customWidth="1"/>
    <col min="36" max="36" width="0.109375" style="201" hidden="1" customWidth="1"/>
    <col min="37" max="37" width="3.5546875" style="207" hidden="1" customWidth="1"/>
    <col min="38" max="38" width="3.5546875" style="203" hidden="1" customWidth="1"/>
    <col min="39" max="39" width="6.109375" style="203" hidden="1" customWidth="1"/>
    <col min="40" max="40" width="9.5546875" style="201" hidden="1" customWidth="1"/>
    <col min="41" max="41" width="3.5546875" style="201" hidden="1" customWidth="1"/>
    <col min="42" max="42" width="6.5546875" style="201" hidden="1" customWidth="1"/>
    <col min="43" max="43" width="3.5546875" style="201" hidden="1" customWidth="1"/>
    <col min="44" max="44" width="12.33203125" style="201" hidden="1" customWidth="1"/>
    <col min="45" max="45" width="4.44140625" style="201" hidden="1" customWidth="1"/>
    <col min="46" max="46" width="15.6640625" style="201" hidden="1" customWidth="1"/>
    <col min="47" max="16384" width="15.6640625" style="201"/>
  </cols>
  <sheetData>
    <row r="1" spans="2:48" ht="27.75" customHeight="1" x14ac:dyDescent="0.3">
      <c r="B1" s="635">
        <f>IF(D225=D1,C225,IF(D226=D1,C226,IF(D227=D1,C227,)))</f>
        <v>3</v>
      </c>
      <c r="C1" s="636"/>
      <c r="D1" s="637" t="s">
        <v>2734</v>
      </c>
      <c r="E1" s="201"/>
      <c r="F1" s="525"/>
      <c r="G1" s="525"/>
      <c r="H1" s="525"/>
      <c r="I1" s="1249" t="str">
        <f>$D$216</f>
        <v>Bežné účtovné obdobie</v>
      </c>
      <c r="J1" s="1249"/>
      <c r="K1" s="1249"/>
      <c r="L1" s="1249"/>
      <c r="M1" s="1249"/>
      <c r="N1" s="1249"/>
      <c r="P1" s="278"/>
      <c r="Q1" s="278"/>
      <c r="R1" s="278"/>
      <c r="S1" s="1248" t="str">
        <f>$D$217</f>
        <v>Bezprostredne predchádzajúce účtovné obdobie</v>
      </c>
      <c r="T1" s="1248"/>
      <c r="U1" s="1248"/>
      <c r="V1" s="1248"/>
      <c r="W1" s="1248"/>
      <c r="X1" s="1248"/>
      <c r="AD1" s="245" t="str">
        <f>$D$213</f>
        <v>STRANA AKTÍV</v>
      </c>
      <c r="AE1" s="245" t="str">
        <f>$D$214</f>
        <v>STRANA PASÍV</v>
      </c>
      <c r="AK1" s="202"/>
      <c r="AL1" s="202"/>
      <c r="AM1" s="202"/>
      <c r="AN1" s="1250" t="str">
        <f>$D$217</f>
        <v>Bezprostredne predchádzajúce účtovné obdobie</v>
      </c>
      <c r="AO1" s="1250"/>
      <c r="AP1" s="1250"/>
      <c r="AQ1" s="1250"/>
      <c r="AR1" s="1250"/>
      <c r="AS1" s="1250"/>
    </row>
    <row r="2" spans="2:48" ht="24.75" customHeight="1" x14ac:dyDescent="0.3">
      <c r="C2" s="526" t="str">
        <f>$D$212</f>
        <v>Označenie</v>
      </c>
      <c r="D2" s="526" t="str">
        <f>$D$223</f>
        <v>Text</v>
      </c>
      <c r="E2" s="527" t="str">
        <f>$D$215</f>
        <v>Číslo riadku</v>
      </c>
      <c r="F2" s="528"/>
      <c r="G2" s="528"/>
      <c r="H2" s="528"/>
      <c r="I2" s="529" t="str">
        <f>$D$218</f>
        <v>Brutto-časť 1</v>
      </c>
      <c r="J2" s="530"/>
      <c r="K2" s="529" t="str">
        <f>$D$219</f>
        <v>Oprávky</v>
      </c>
      <c r="L2" s="530"/>
      <c r="M2" s="529" t="str">
        <f>$D$220</f>
        <v>Opravné položky</v>
      </c>
      <c r="N2" s="531" t="str">
        <f>$D$221</f>
        <v>Netto</v>
      </c>
      <c r="P2" s="278"/>
      <c r="Q2" s="278"/>
      <c r="R2" s="278"/>
      <c r="S2" s="531" t="str">
        <f>$D$218</f>
        <v>Brutto-časť 1</v>
      </c>
      <c r="T2" s="532"/>
      <c r="U2" s="531" t="str">
        <f>$D$219</f>
        <v>Oprávky</v>
      </c>
      <c r="V2" s="532"/>
      <c r="W2" s="531" t="str">
        <f>$D$220</f>
        <v>Opravné položky</v>
      </c>
      <c r="X2" s="531" t="str">
        <f>$D$221</f>
        <v>Netto</v>
      </c>
      <c r="AK2" s="202"/>
      <c r="AL2" s="202"/>
      <c r="AM2" s="202"/>
      <c r="AN2" s="529" t="str">
        <f>$D$218</f>
        <v>Brutto-časť 1</v>
      </c>
      <c r="AO2" s="530"/>
      <c r="AP2" s="529" t="str">
        <f>$D$219</f>
        <v>Oprávky</v>
      </c>
      <c r="AQ2" s="530"/>
      <c r="AR2" s="529" t="str">
        <f>$D$220</f>
        <v>Opravné položky</v>
      </c>
      <c r="AS2" s="529" t="str">
        <f>$D$221</f>
        <v>Netto</v>
      </c>
    </row>
    <row r="3" spans="2:48" ht="12" x14ac:dyDescent="0.25">
      <c r="B3" s="533" t="s">
        <v>934</v>
      </c>
      <c r="D3" s="525" t="str">
        <f>IF(VLOOKUP($B3,suvaha_p!$A:$G,1)=$B3,VLOOKUP($B3,suvaha_p!$A:$G,$B$1),0)</f>
        <v>Spolu majetok r. 02 + r. 33 + r. 74</v>
      </c>
      <c r="E3" s="534" t="s">
        <v>934</v>
      </c>
      <c r="F3" s="535"/>
      <c r="I3" s="536">
        <f>SUM(I4+I35+I76)</f>
        <v>120028</v>
      </c>
      <c r="J3" s="537"/>
      <c r="K3" s="538">
        <f>SUM(K4+K35+K76)</f>
        <v>17006</v>
      </c>
      <c r="L3" s="538"/>
      <c r="M3" s="538">
        <f>SUM(M4+M35+M76)</f>
        <v>0</v>
      </c>
      <c r="N3" s="536">
        <f>SUM(N4+N35+N76)</f>
        <v>103022</v>
      </c>
      <c r="O3" s="507"/>
      <c r="P3" s="539"/>
      <c r="Q3" s="507"/>
      <c r="R3" s="507"/>
      <c r="S3" s="536">
        <f>SUM(S4+S35+S76)</f>
        <v>80251.040000000008</v>
      </c>
      <c r="T3" s="536"/>
      <c r="U3" s="536">
        <f>SUM(U4+U35+U76)</f>
        <v>0</v>
      </c>
      <c r="V3" s="536"/>
      <c r="W3" s="536">
        <f>SUM(W4+W35+W76)</f>
        <v>0</v>
      </c>
      <c r="X3" s="540">
        <f>SUM(X4+X35+X76)</f>
        <v>79245</v>
      </c>
      <c r="Z3" s="541">
        <f>ROUND(I3,0)</f>
        <v>120028</v>
      </c>
      <c r="AA3" s="541">
        <f>ROUND(K3+M3,0)</f>
        <v>17006</v>
      </c>
      <c r="AB3" s="542">
        <f>ROUND(N3,0)</f>
        <v>103022</v>
      </c>
      <c r="AC3" s="541">
        <f>ROUND(X3,0)</f>
        <v>79245</v>
      </c>
      <c r="AD3" s="245" t="str">
        <f>REPT(" ",11-LEN(Z3))&amp;Z3</f>
        <v xml:space="preserve">     120028</v>
      </c>
      <c r="AE3" s="245" t="str">
        <f>REPT(" ",11-LEN(AA3))&amp;AA3</f>
        <v xml:space="preserve">      17006</v>
      </c>
      <c r="AF3" s="245" t="str">
        <f>REPT(" ",11-LEN(AB3))&amp;AB3</f>
        <v xml:space="preserve">     103022</v>
      </c>
      <c r="AG3" s="245" t="str">
        <f>REPT(" ",11-LEN(AC3))&amp;AC3</f>
        <v xml:space="preserve">      79245</v>
      </c>
      <c r="AK3" s="535"/>
      <c r="AN3" s="543">
        <f>SUM(AN4+AN35+AN76)</f>
        <v>80251.040000000008</v>
      </c>
      <c r="AO3" s="544"/>
      <c r="AP3" s="543">
        <f>SUM(AP4+AP35+AP76)</f>
        <v>0</v>
      </c>
      <c r="AQ3" s="543"/>
      <c r="AR3" s="543">
        <f>SUM(AR4+AR35+AR76)</f>
        <v>0</v>
      </c>
      <c r="AS3" s="543">
        <f>SUM(AS4+AS35+AS76)</f>
        <v>79245</v>
      </c>
      <c r="AV3" s="626"/>
    </row>
    <row r="4" spans="2:48" x14ac:dyDescent="0.2">
      <c r="B4" s="533" t="s">
        <v>952</v>
      </c>
      <c r="C4" s="201" t="s">
        <v>1880</v>
      </c>
      <c r="D4" s="525" t="str">
        <f>IF(VLOOKUP($B4,suvaha_p!$A:$G,1)=$B4,VLOOKUP($B4,suvaha_p!$A:$G,$B$1),0)</f>
        <v>Neobežný majetok r. 03 + r. 11 + r. 21</v>
      </c>
      <c r="E4" s="534" t="s">
        <v>952</v>
      </c>
      <c r="F4" s="535"/>
      <c r="I4" s="543">
        <f>SUM(I5+I13+I23)</f>
        <v>33036</v>
      </c>
      <c r="J4" s="544"/>
      <c r="K4" s="543">
        <f>SUM(K5+K13+K23)</f>
        <v>17006</v>
      </c>
      <c r="L4" s="543"/>
      <c r="M4" s="543">
        <f>SUM(M5+M13+M23)</f>
        <v>0</v>
      </c>
      <c r="N4" s="545">
        <f>SUM(N5+N13+N23)</f>
        <v>16030</v>
      </c>
      <c r="P4" s="546"/>
      <c r="S4" s="545">
        <f>SUM(S5+S13+S23)</f>
        <v>9061</v>
      </c>
      <c r="T4" s="545"/>
      <c r="U4" s="545">
        <f>SUM(U5+U13+U23)</f>
        <v>0</v>
      </c>
      <c r="V4" s="545"/>
      <c r="W4" s="545">
        <f>SUM(W5+W13+W23)</f>
        <v>0</v>
      </c>
      <c r="X4" s="545">
        <f>SUM(X5+X13+X23)</f>
        <v>9061</v>
      </c>
      <c r="Z4" s="541">
        <f t="shared" ref="Z4:Z67" si="0">ROUND(I4,0)</f>
        <v>33036</v>
      </c>
      <c r="AA4" s="541">
        <f t="shared" ref="AA4:AA67" si="1">ROUND(K4+M4,0)</f>
        <v>17006</v>
      </c>
      <c r="AB4" s="541">
        <f t="shared" ref="AB4:AB67" si="2">ROUND(N4,0)</f>
        <v>16030</v>
      </c>
      <c r="AC4" s="541">
        <f t="shared" ref="AC4:AC67" si="3">ROUND(X4,0)</f>
        <v>9061</v>
      </c>
      <c r="AD4" s="245" t="str">
        <f t="shared" ref="AD4:AD67" si="4">REPT(" ",11-LEN(Z4))&amp;Z4</f>
        <v xml:space="preserve">      33036</v>
      </c>
      <c r="AE4" s="245" t="str">
        <f t="shared" ref="AE4:AE67" si="5">REPT(" ",11-LEN(AA4))&amp;AA4</f>
        <v xml:space="preserve">      17006</v>
      </c>
      <c r="AF4" s="245" t="str">
        <f t="shared" ref="AF4:AF67" si="6">REPT(" ",11-LEN(AB4))&amp;AB4</f>
        <v xml:space="preserve">      16030</v>
      </c>
      <c r="AG4" s="245" t="str">
        <f t="shared" ref="AG4:AG67" si="7">REPT(" ",11-LEN(AC4))&amp;AC4</f>
        <v xml:space="preserve">       9061</v>
      </c>
      <c r="AK4" s="535"/>
      <c r="AN4" s="543">
        <f>SUM(AN5+AN13+AN23)</f>
        <v>9061</v>
      </c>
      <c r="AO4" s="544"/>
      <c r="AP4" s="543">
        <f>SUM(AP5+AP13+AP23)</f>
        <v>0</v>
      </c>
      <c r="AQ4" s="543"/>
      <c r="AR4" s="543">
        <f>SUM(AR5+AR13+AR23)</f>
        <v>0</v>
      </c>
      <c r="AS4" s="543">
        <f>SUM(AS5+AS13+AS23)</f>
        <v>9061</v>
      </c>
    </row>
    <row r="5" spans="2:48" outlineLevel="1" x14ac:dyDescent="0.2">
      <c r="B5" s="533" t="s">
        <v>970</v>
      </c>
      <c r="C5" s="201" t="s">
        <v>2078</v>
      </c>
      <c r="D5" s="525" t="str">
        <f>IF(VLOOKUP($B5,suvaha_p!$A:$G,1)=$B5,VLOOKUP($B5,suvaha_p!$A:$G,$B$1),0)</f>
        <v>Dlhodobý nehmotný majetok súčet  (r. 04 až r. 10)</v>
      </c>
      <c r="E5" s="534" t="s">
        <v>970</v>
      </c>
      <c r="F5" s="535"/>
      <c r="G5" s="547"/>
      <c r="I5" s="543">
        <f>SUM(I6:I12)</f>
        <v>0</v>
      </c>
      <c r="J5" s="543"/>
      <c r="K5" s="543">
        <f>SUM(K6:K12)</f>
        <v>0</v>
      </c>
      <c r="L5" s="545"/>
      <c r="M5" s="543">
        <f>SUM(M6:M12)</f>
        <v>0</v>
      </c>
      <c r="N5" s="545">
        <f>SUM(N6:N12)</f>
        <v>0</v>
      </c>
      <c r="P5" s="546"/>
      <c r="Q5" s="545"/>
      <c r="S5" s="545">
        <f>SUM(S6:S12)</f>
        <v>0</v>
      </c>
      <c r="T5" s="545"/>
      <c r="U5" s="545">
        <f>SUM(U6:U12)</f>
        <v>0</v>
      </c>
      <c r="V5" s="545"/>
      <c r="W5" s="545">
        <f>SUM(W6:W12)</f>
        <v>0</v>
      </c>
      <c r="X5" s="545">
        <f>SUM(X6:X12)</f>
        <v>0</v>
      </c>
      <c r="Z5" s="541">
        <f t="shared" si="0"/>
        <v>0</v>
      </c>
      <c r="AA5" s="541">
        <f t="shared" si="1"/>
        <v>0</v>
      </c>
      <c r="AB5" s="541">
        <f t="shared" si="2"/>
        <v>0</v>
      </c>
      <c r="AC5" s="541">
        <f t="shared" si="3"/>
        <v>0</v>
      </c>
      <c r="AD5" s="245" t="str">
        <f t="shared" si="4"/>
        <v xml:space="preserve">          0</v>
      </c>
      <c r="AE5" s="245" t="str">
        <f t="shared" si="5"/>
        <v xml:space="preserve">          0</v>
      </c>
      <c r="AF5" s="245" t="str">
        <f t="shared" si="6"/>
        <v xml:space="preserve">          0</v>
      </c>
      <c r="AG5" s="245" t="str">
        <f t="shared" si="7"/>
        <v xml:space="preserve">          0</v>
      </c>
      <c r="AK5" s="535"/>
      <c r="AL5" s="547"/>
      <c r="AN5" s="543">
        <f>SUM(AN6:AN12)</f>
        <v>0</v>
      </c>
      <c r="AO5" s="543"/>
      <c r="AP5" s="543">
        <f>SUM(AP6:AP12)</f>
        <v>0</v>
      </c>
      <c r="AQ5" s="545"/>
      <c r="AR5" s="543">
        <f>SUM(AR6:AR12)</f>
        <v>0</v>
      </c>
      <c r="AS5" s="543">
        <f>SUM(AS6:AS12)</f>
        <v>0</v>
      </c>
    </row>
    <row r="6" spans="2:48" outlineLevel="1" x14ac:dyDescent="0.2">
      <c r="B6" s="533" t="s">
        <v>976</v>
      </c>
      <c r="C6" s="201" t="s">
        <v>2081</v>
      </c>
      <c r="D6" s="200" t="str">
        <f>IF(VLOOKUP($B6,suvaha_p!$A:$G,1)=$B6,VLOOKUP($B6,suvaha_p!$A:$G,$B$1),0)</f>
        <v>Aktivované náklady na vývoj (012) - /072, 091A/</v>
      </c>
      <c r="E6" s="208" t="s">
        <v>976</v>
      </c>
      <c r="F6" s="206">
        <f>SUM('HL KNIHA VYPOC'!G8)</f>
        <v>0</v>
      </c>
      <c r="I6" s="204">
        <f>ROUND(SUM(F6:H6),0)</f>
        <v>0</v>
      </c>
      <c r="J6" s="204">
        <f>SUM('HL KNIHA VYPOC'!G53)*-1</f>
        <v>0</v>
      </c>
      <c r="K6" s="205">
        <f>ROUND(SUM(J6),0)</f>
        <v>0</v>
      </c>
      <c r="L6" s="205">
        <f>SUM(ANALYTIKAVUJ!C26)*-1</f>
        <v>0</v>
      </c>
      <c r="M6" s="205">
        <f>ROUND(SUM(L6),0)</f>
        <v>0</v>
      </c>
      <c r="N6" s="205">
        <f>SUM(I6-K6-M6)</f>
        <v>0</v>
      </c>
      <c r="P6" s="279">
        <f>SUM('HL KNIHA VYPOC'!K8)</f>
        <v>0</v>
      </c>
      <c r="S6" s="205">
        <f>SUM(P6:R6)</f>
        <v>0</v>
      </c>
      <c r="T6" s="205">
        <f>SUM('HL KNIHA VYPOC'!K53)*-1</f>
        <v>0</v>
      </c>
      <c r="U6" s="205">
        <f>SUM(T6)</f>
        <v>0</v>
      </c>
      <c r="V6" s="205">
        <f>SUM(ANALYTIKAVUJ!D26)*-1</f>
        <v>0</v>
      </c>
      <c r="W6" s="205">
        <f>SUM(V6)</f>
        <v>0</v>
      </c>
      <c r="X6" s="205">
        <f>ROUND((S6-U6-W6),0)</f>
        <v>0</v>
      </c>
      <c r="Z6" s="541">
        <f t="shared" si="0"/>
        <v>0</v>
      </c>
      <c r="AA6" s="541">
        <f t="shared" si="1"/>
        <v>0</v>
      </c>
      <c r="AB6" s="541">
        <f t="shared" si="2"/>
        <v>0</v>
      </c>
      <c r="AC6" s="541">
        <f t="shared" si="3"/>
        <v>0</v>
      </c>
      <c r="AD6" s="245" t="str">
        <f t="shared" si="4"/>
        <v xml:space="preserve">          0</v>
      </c>
      <c r="AE6" s="245" t="str">
        <f t="shared" si="5"/>
        <v xml:space="preserve">          0</v>
      </c>
      <c r="AF6" s="245" t="str">
        <f t="shared" si="6"/>
        <v xml:space="preserve">          0</v>
      </c>
      <c r="AG6" s="245" t="str">
        <f t="shared" si="7"/>
        <v xml:space="preserve">          0</v>
      </c>
      <c r="AK6" s="206">
        <f>SUM('HL KNIHA VYPOC'!H8)</f>
        <v>0</v>
      </c>
      <c r="AN6" s="204">
        <f>SUM(AK6:AM6)</f>
        <v>0</v>
      </c>
      <c r="AO6" s="204">
        <f>SUM('HL KNIHA VYPOC'!H53)*-1</f>
        <v>0</v>
      </c>
      <c r="AP6" s="205">
        <f>SUM(AO6)</f>
        <v>0</v>
      </c>
      <c r="AQ6" s="205">
        <f>SUM(ANALYTIKAVUJ!E26)*-1</f>
        <v>0</v>
      </c>
      <c r="AR6" s="205">
        <f>SUM(AQ6)</f>
        <v>0</v>
      </c>
      <c r="AS6" s="204">
        <f>ROUND((AN6-AP6-AR6),0)</f>
        <v>0</v>
      </c>
    </row>
    <row r="7" spans="2:48" outlineLevel="1" x14ac:dyDescent="0.2">
      <c r="B7" s="533" t="s">
        <v>986</v>
      </c>
      <c r="C7" s="201" t="s">
        <v>2084</v>
      </c>
      <c r="D7" s="200" t="str">
        <f>IF(VLOOKUP($B7,suvaha_p!$A:$G,1)=$B7,VLOOKUP($B7,suvaha_p!$A:$G,$B$1),0)</f>
        <v>Softvér (013)-/073, 091A/</v>
      </c>
      <c r="E7" s="208" t="s">
        <v>986</v>
      </c>
      <c r="F7" s="206">
        <f>SUM('HL KNIHA VYPOC'!G9)</f>
        <v>0</v>
      </c>
      <c r="I7" s="204">
        <f>ROUND(SUM(F7:H7),0)</f>
        <v>0</v>
      </c>
      <c r="J7" s="204">
        <f>SUM('HL KNIHA VYPOC'!G54)*-1</f>
        <v>0</v>
      </c>
      <c r="K7" s="205">
        <f t="shared" ref="K7:K34" si="8">ROUND(SUM(J7),0)</f>
        <v>0</v>
      </c>
      <c r="L7" s="205">
        <f>SUM(ANALYTIKAVUJ!C27)*-1</f>
        <v>0</v>
      </c>
      <c r="M7" s="205">
        <f t="shared" ref="M7:M34" si="9">ROUND(SUM(L7),0)</f>
        <v>0</v>
      </c>
      <c r="N7" s="205">
        <f t="shared" ref="N7:N70" si="10">SUM(I7-K7-M7)</f>
        <v>0</v>
      </c>
      <c r="P7" s="279">
        <f>SUM('HL KNIHA VYPOC'!K9)</f>
        <v>0</v>
      </c>
      <c r="S7" s="205">
        <f t="shared" ref="S7:S12" si="11">SUM(P7:R7)</f>
        <v>0</v>
      </c>
      <c r="T7" s="205">
        <f>SUM('HL KNIHA VYPOC'!K54)*-1</f>
        <v>0</v>
      </c>
      <c r="U7" s="205">
        <f t="shared" ref="U7:U12" si="12">SUM(T7)</f>
        <v>0</v>
      </c>
      <c r="V7" s="205">
        <f>SUM(ANALYTIKAVUJ!D27)*-1</f>
        <v>0</v>
      </c>
      <c r="W7" s="205">
        <f t="shared" ref="W7:W12" si="13">SUM(V7)</f>
        <v>0</v>
      </c>
      <c r="X7" s="205">
        <f t="shared" ref="X7:X22" si="14">ROUND((S7-U7-W7),0)</f>
        <v>0</v>
      </c>
      <c r="Z7" s="541">
        <f t="shared" si="0"/>
        <v>0</v>
      </c>
      <c r="AA7" s="541">
        <f t="shared" si="1"/>
        <v>0</v>
      </c>
      <c r="AB7" s="541">
        <f t="shared" si="2"/>
        <v>0</v>
      </c>
      <c r="AC7" s="541">
        <f t="shared" si="3"/>
        <v>0</v>
      </c>
      <c r="AD7" s="245" t="str">
        <f t="shared" si="4"/>
        <v xml:space="preserve">          0</v>
      </c>
      <c r="AE7" s="245" t="str">
        <f t="shared" si="5"/>
        <v xml:space="preserve">          0</v>
      </c>
      <c r="AF7" s="245" t="str">
        <f t="shared" si="6"/>
        <v xml:space="preserve">          0</v>
      </c>
      <c r="AG7" s="245" t="str">
        <f t="shared" si="7"/>
        <v xml:space="preserve">          0</v>
      </c>
      <c r="AK7" s="206">
        <f>SUM('HL KNIHA VYPOC'!H9)</f>
        <v>0</v>
      </c>
      <c r="AN7" s="204">
        <f t="shared" ref="AN7:AN12" si="15">SUM(AK7:AM7)</f>
        <v>0</v>
      </c>
      <c r="AO7" s="204">
        <f>SUM('HL KNIHA VYPOC'!H54)*-1</f>
        <v>0</v>
      </c>
      <c r="AP7" s="205">
        <f t="shared" ref="AP7:AP12" si="16">SUM(AO7)</f>
        <v>0</v>
      </c>
      <c r="AQ7" s="205">
        <f>SUM(ANALYTIKAVUJ!E27)*-1</f>
        <v>0</v>
      </c>
      <c r="AR7" s="205">
        <f t="shared" ref="AR7:AR12" si="17">SUM(AQ7)</f>
        <v>0</v>
      </c>
      <c r="AS7" s="204">
        <f t="shared" ref="AS7:AS12" si="18">ROUND((AN7-AP7-AR7),0)</f>
        <v>0</v>
      </c>
    </row>
    <row r="8" spans="2:48" outlineLevel="1" x14ac:dyDescent="0.2">
      <c r="B8" s="533" t="s">
        <v>5</v>
      </c>
      <c r="C8" s="201" t="s">
        <v>2087</v>
      </c>
      <c r="D8" s="200" t="str">
        <f>IF(VLOOKUP($B8,suvaha_p!$A:$G,1)=$B8,VLOOKUP($B8,suvaha_p!$A:$G,$B$1),0)</f>
        <v>Oceniteľné práva (014)-/074, 091A/</v>
      </c>
      <c r="E8" s="208" t="s">
        <v>5</v>
      </c>
      <c r="F8" s="206">
        <f>SUM('HL KNIHA VYPOC'!G10)</f>
        <v>0</v>
      </c>
      <c r="I8" s="204">
        <f t="shared" ref="I8:I34" si="19">ROUND(SUM(F8:H8),0)</f>
        <v>0</v>
      </c>
      <c r="J8" s="204">
        <f>SUM('HL KNIHA VYPOC'!G55)*-1</f>
        <v>0</v>
      </c>
      <c r="K8" s="205">
        <f t="shared" si="8"/>
        <v>0</v>
      </c>
      <c r="L8" s="205">
        <f>SUM(ANALYTIKAVUJ!C28)*-1</f>
        <v>0</v>
      </c>
      <c r="M8" s="205">
        <f t="shared" si="9"/>
        <v>0</v>
      </c>
      <c r="N8" s="205">
        <f t="shared" si="10"/>
        <v>0</v>
      </c>
      <c r="P8" s="279">
        <f>SUM('HL KNIHA VYPOC'!K10)</f>
        <v>0</v>
      </c>
      <c r="S8" s="205">
        <f t="shared" si="11"/>
        <v>0</v>
      </c>
      <c r="T8" s="205">
        <f>SUM('HL KNIHA VYPOC'!K55)*-1</f>
        <v>0</v>
      </c>
      <c r="U8" s="205">
        <f t="shared" si="12"/>
        <v>0</v>
      </c>
      <c r="V8" s="205">
        <f>SUM(ANALYTIKAVUJ!D28)*-1</f>
        <v>0</v>
      </c>
      <c r="W8" s="205">
        <f t="shared" si="13"/>
        <v>0</v>
      </c>
      <c r="X8" s="205">
        <f t="shared" si="14"/>
        <v>0</v>
      </c>
      <c r="Z8" s="541">
        <f t="shared" si="0"/>
        <v>0</v>
      </c>
      <c r="AA8" s="541">
        <f t="shared" si="1"/>
        <v>0</v>
      </c>
      <c r="AB8" s="541">
        <f t="shared" si="2"/>
        <v>0</v>
      </c>
      <c r="AC8" s="541">
        <f t="shared" si="3"/>
        <v>0</v>
      </c>
      <c r="AD8" s="245" t="str">
        <f t="shared" si="4"/>
        <v xml:space="preserve">          0</v>
      </c>
      <c r="AE8" s="245" t="str">
        <f t="shared" si="5"/>
        <v xml:space="preserve">          0</v>
      </c>
      <c r="AF8" s="245" t="str">
        <f t="shared" si="6"/>
        <v xml:space="preserve">          0</v>
      </c>
      <c r="AG8" s="245" t="str">
        <f t="shared" si="7"/>
        <v xml:space="preserve">          0</v>
      </c>
      <c r="AK8" s="206">
        <f>SUM('HL KNIHA VYPOC'!H10)</f>
        <v>0</v>
      </c>
      <c r="AN8" s="204">
        <f t="shared" si="15"/>
        <v>0</v>
      </c>
      <c r="AO8" s="204">
        <f>SUM('HL KNIHA VYPOC'!H55)*-1</f>
        <v>0</v>
      </c>
      <c r="AP8" s="205">
        <f t="shared" si="16"/>
        <v>0</v>
      </c>
      <c r="AQ8" s="205">
        <f>SUM(ANALYTIKAVUJ!E28)*-1</f>
        <v>0</v>
      </c>
      <c r="AR8" s="205">
        <f t="shared" si="17"/>
        <v>0</v>
      </c>
      <c r="AS8" s="204">
        <f t="shared" si="18"/>
        <v>0</v>
      </c>
    </row>
    <row r="9" spans="2:48" outlineLevel="1" x14ac:dyDescent="0.2">
      <c r="B9" s="533" t="s">
        <v>21</v>
      </c>
      <c r="C9" s="201" t="s">
        <v>2090</v>
      </c>
      <c r="D9" s="200" t="str">
        <f>IF(VLOOKUP($B9,suvaha_p!$A:$G,1)=$B9,VLOOKUP($B9,suvaha_p!$A:$G,$B$1),0)</f>
        <v>Goodwill (015) - /075, 091A/</v>
      </c>
      <c r="E9" s="208" t="s">
        <v>21</v>
      </c>
      <c r="F9" s="206">
        <f>SUM('HL KNIHA VYPOC'!G11)</f>
        <v>0</v>
      </c>
      <c r="I9" s="204">
        <f t="shared" si="19"/>
        <v>0</v>
      </c>
      <c r="J9" s="204">
        <f>SUM('HL KNIHA VYPOC'!G56)*-1</f>
        <v>0</v>
      </c>
      <c r="K9" s="205">
        <f t="shared" si="8"/>
        <v>0</v>
      </c>
      <c r="L9" s="205">
        <f>SUM(ANALYTIKAVUJ!C29)*-1</f>
        <v>0</v>
      </c>
      <c r="M9" s="205">
        <f t="shared" si="9"/>
        <v>0</v>
      </c>
      <c r="N9" s="205">
        <f t="shared" si="10"/>
        <v>0</v>
      </c>
      <c r="P9" s="279">
        <f>SUM('HL KNIHA VYPOC'!K11)</f>
        <v>0</v>
      </c>
      <c r="S9" s="205">
        <f t="shared" si="11"/>
        <v>0</v>
      </c>
      <c r="T9" s="205">
        <f>SUM('HL KNIHA VYPOC'!K56)*-1</f>
        <v>0</v>
      </c>
      <c r="U9" s="205">
        <f t="shared" si="12"/>
        <v>0</v>
      </c>
      <c r="V9" s="205">
        <f>SUM(ANALYTIKAVUJ!D29)*-1</f>
        <v>0</v>
      </c>
      <c r="W9" s="205">
        <f t="shared" si="13"/>
        <v>0</v>
      </c>
      <c r="X9" s="205">
        <f t="shared" si="14"/>
        <v>0</v>
      </c>
      <c r="Z9" s="541">
        <f t="shared" si="0"/>
        <v>0</v>
      </c>
      <c r="AA9" s="541">
        <f t="shared" si="1"/>
        <v>0</v>
      </c>
      <c r="AB9" s="541">
        <f t="shared" si="2"/>
        <v>0</v>
      </c>
      <c r="AC9" s="541">
        <f t="shared" si="3"/>
        <v>0</v>
      </c>
      <c r="AD9" s="245" t="str">
        <f t="shared" si="4"/>
        <v xml:space="preserve">          0</v>
      </c>
      <c r="AE9" s="245" t="str">
        <f t="shared" si="5"/>
        <v xml:space="preserve">          0</v>
      </c>
      <c r="AF9" s="245" t="str">
        <f t="shared" si="6"/>
        <v xml:space="preserve">          0</v>
      </c>
      <c r="AG9" s="245" t="str">
        <f t="shared" si="7"/>
        <v xml:space="preserve">          0</v>
      </c>
      <c r="AK9" s="206">
        <f>SUM('HL KNIHA VYPOC'!H11)</f>
        <v>0</v>
      </c>
      <c r="AN9" s="204">
        <f t="shared" si="15"/>
        <v>0</v>
      </c>
      <c r="AO9" s="204">
        <f>SUM('HL KNIHA VYPOC'!H56)*-1</f>
        <v>0</v>
      </c>
      <c r="AP9" s="205">
        <f t="shared" si="16"/>
        <v>0</v>
      </c>
      <c r="AQ9" s="205">
        <f>SUM(ANALYTIKAVUJ!E29)*-1</f>
        <v>0</v>
      </c>
      <c r="AR9" s="205">
        <f t="shared" si="17"/>
        <v>0</v>
      </c>
      <c r="AS9" s="204">
        <f t="shared" si="18"/>
        <v>0</v>
      </c>
    </row>
    <row r="10" spans="2:48" outlineLevel="1" x14ac:dyDescent="0.2">
      <c r="B10" s="533" t="s">
        <v>39</v>
      </c>
      <c r="C10" s="201" t="s">
        <v>2092</v>
      </c>
      <c r="D10" s="200" t="str">
        <f>IF(VLOOKUP($B10,suvaha_p!$A:$G,1)=$B10,VLOOKUP($B10,suvaha_p!$A:$G,$B$1),0)</f>
        <v>Ostatný dlhodobý nehmotný majetok (019, 01X)
- /079, 07X, 091A/</v>
      </c>
      <c r="E10" s="208" t="s">
        <v>39</v>
      </c>
      <c r="F10" s="206">
        <f>SUM('HL KNIHA VYPOC'!G13)</f>
        <v>0</v>
      </c>
      <c r="I10" s="204">
        <f t="shared" si="19"/>
        <v>0</v>
      </c>
      <c r="J10" s="204">
        <f>SUM('HL KNIHA VYPOC'!G58)*-1</f>
        <v>0</v>
      </c>
      <c r="K10" s="205">
        <f t="shared" si="8"/>
        <v>0</v>
      </c>
      <c r="L10" s="205">
        <f>SUM(ANALYTIKAVUJ!C30)*-1</f>
        <v>0</v>
      </c>
      <c r="M10" s="205">
        <f t="shared" si="9"/>
        <v>0</v>
      </c>
      <c r="N10" s="205">
        <f t="shared" si="10"/>
        <v>0</v>
      </c>
      <c r="P10" s="279">
        <f>SUM('HL KNIHA VYPOC'!K13)</f>
        <v>0</v>
      </c>
      <c r="S10" s="205">
        <f t="shared" si="11"/>
        <v>0</v>
      </c>
      <c r="T10" s="205">
        <f>SUM('HL KNIHA VYPOC'!K58)*-1</f>
        <v>0</v>
      </c>
      <c r="U10" s="205">
        <f t="shared" si="12"/>
        <v>0</v>
      </c>
      <c r="V10" s="205">
        <f>SUM(ANALYTIKAVUJ!D30)*-1</f>
        <v>0</v>
      </c>
      <c r="W10" s="205">
        <f t="shared" si="13"/>
        <v>0</v>
      </c>
      <c r="X10" s="205">
        <f t="shared" si="14"/>
        <v>0</v>
      </c>
      <c r="Z10" s="541">
        <f t="shared" si="0"/>
        <v>0</v>
      </c>
      <c r="AA10" s="541">
        <f t="shared" si="1"/>
        <v>0</v>
      </c>
      <c r="AB10" s="541">
        <f t="shared" si="2"/>
        <v>0</v>
      </c>
      <c r="AC10" s="541">
        <f t="shared" si="3"/>
        <v>0</v>
      </c>
      <c r="AD10" s="245" t="str">
        <f t="shared" si="4"/>
        <v xml:space="preserve">          0</v>
      </c>
      <c r="AE10" s="245" t="str">
        <f t="shared" si="5"/>
        <v xml:space="preserve">          0</v>
      </c>
      <c r="AF10" s="245" t="str">
        <f t="shared" si="6"/>
        <v xml:space="preserve">          0</v>
      </c>
      <c r="AG10" s="245" t="str">
        <f t="shared" si="7"/>
        <v xml:space="preserve">          0</v>
      </c>
      <c r="AK10" s="206">
        <f>SUM('HL KNIHA VYPOC'!H13)</f>
        <v>0</v>
      </c>
      <c r="AN10" s="204">
        <f t="shared" si="15"/>
        <v>0</v>
      </c>
      <c r="AO10" s="204">
        <f>SUM('HL KNIHA VYPOC'!H58)*-1</f>
        <v>0</v>
      </c>
      <c r="AP10" s="205">
        <f t="shared" si="16"/>
        <v>0</v>
      </c>
      <c r="AQ10" s="205">
        <f>SUM(ANALYTIKAVUJ!E30)*-1</f>
        <v>0</v>
      </c>
      <c r="AR10" s="205">
        <f t="shared" si="17"/>
        <v>0</v>
      </c>
      <c r="AS10" s="204">
        <f t="shared" si="18"/>
        <v>0</v>
      </c>
    </row>
    <row r="11" spans="2:48" outlineLevel="1" x14ac:dyDescent="0.2">
      <c r="B11" s="533" t="s">
        <v>922</v>
      </c>
      <c r="C11" s="201" t="s">
        <v>2096</v>
      </c>
      <c r="D11" s="200" t="str">
        <f>IF(VLOOKUP($B11,suvaha_p!$A:$G,1)=$B11,VLOOKUP($B11,suvaha_p!$A:$G,$B$1),0)</f>
        <v>Obstarávaný dlhodobý nehmotný majetok (041)
- /093/</v>
      </c>
      <c r="E11" s="208" t="s">
        <v>922</v>
      </c>
      <c r="F11" s="206">
        <f>SUM('HL KNIHA VYPOC'!G31)</f>
        <v>0</v>
      </c>
      <c r="I11" s="204">
        <f t="shared" si="19"/>
        <v>0</v>
      </c>
      <c r="J11" s="204"/>
      <c r="K11" s="205">
        <f t="shared" si="8"/>
        <v>0</v>
      </c>
      <c r="L11" s="205">
        <f>SUM('HL KNIHA VYPOC'!G73)*-1</f>
        <v>0</v>
      </c>
      <c r="M11" s="205">
        <f t="shared" si="9"/>
        <v>0</v>
      </c>
      <c r="N11" s="205">
        <f t="shared" si="10"/>
        <v>0</v>
      </c>
      <c r="P11" s="279">
        <f>SUM('HL KNIHA VYPOC'!K31)</f>
        <v>0</v>
      </c>
      <c r="S11" s="205">
        <f t="shared" si="11"/>
        <v>0</v>
      </c>
      <c r="U11" s="205">
        <f t="shared" si="12"/>
        <v>0</v>
      </c>
      <c r="V11" s="205">
        <f>SUM('HL KNIHA VYPOC'!K73)*-1</f>
        <v>0</v>
      </c>
      <c r="W11" s="205">
        <f t="shared" si="13"/>
        <v>0</v>
      </c>
      <c r="X11" s="205">
        <f t="shared" si="14"/>
        <v>0</v>
      </c>
      <c r="Z11" s="541">
        <f t="shared" si="0"/>
        <v>0</v>
      </c>
      <c r="AA11" s="541">
        <f t="shared" si="1"/>
        <v>0</v>
      </c>
      <c r="AB11" s="541">
        <f t="shared" si="2"/>
        <v>0</v>
      </c>
      <c r="AC11" s="541">
        <f t="shared" si="3"/>
        <v>0</v>
      </c>
      <c r="AD11" s="245" t="str">
        <f t="shared" si="4"/>
        <v xml:space="preserve">          0</v>
      </c>
      <c r="AE11" s="245" t="str">
        <f t="shared" si="5"/>
        <v xml:space="preserve">          0</v>
      </c>
      <c r="AF11" s="245" t="str">
        <f t="shared" si="6"/>
        <v xml:space="preserve">          0</v>
      </c>
      <c r="AG11" s="245" t="str">
        <f t="shared" si="7"/>
        <v xml:space="preserve">          0</v>
      </c>
      <c r="AK11" s="206">
        <f>SUM('HL KNIHA VYPOC'!H31)</f>
        <v>0</v>
      </c>
      <c r="AN11" s="204">
        <f t="shared" si="15"/>
        <v>0</v>
      </c>
      <c r="AO11" s="204"/>
      <c r="AP11" s="205">
        <f t="shared" si="16"/>
        <v>0</v>
      </c>
      <c r="AQ11" s="205">
        <f>SUM('HL KNIHA VYPOC'!H73)*-1</f>
        <v>0</v>
      </c>
      <c r="AR11" s="205">
        <f t="shared" si="17"/>
        <v>0</v>
      </c>
      <c r="AS11" s="204">
        <f t="shared" si="18"/>
        <v>0</v>
      </c>
    </row>
    <row r="12" spans="2:48" outlineLevel="1" x14ac:dyDescent="0.2">
      <c r="B12" s="533">
        <v>10</v>
      </c>
      <c r="C12" s="201" t="s">
        <v>2100</v>
      </c>
      <c r="D12" s="200" t="str">
        <f>IF(VLOOKUP($B12,suvaha_p!$A:$G,1)=$B12,VLOOKUP($B12,suvaha_p!$A:$G,$B$1),0)</f>
        <v>Poskytnuté preddavky na dlhodobý nehmotný majetok (051) - /095A/</v>
      </c>
      <c r="E12" s="208" t="s">
        <v>795</v>
      </c>
      <c r="F12" s="206">
        <f>SUM('HL KNIHA VYPOC'!G37)</f>
        <v>0</v>
      </c>
      <c r="I12" s="204">
        <f t="shared" si="19"/>
        <v>0</v>
      </c>
      <c r="J12" s="205"/>
      <c r="K12" s="205">
        <f t="shared" si="8"/>
        <v>0</v>
      </c>
      <c r="L12" s="205">
        <f>SUM(ANALYTIKAVUJ!C41)*-1</f>
        <v>0</v>
      </c>
      <c r="M12" s="205">
        <f t="shared" si="9"/>
        <v>0</v>
      </c>
      <c r="N12" s="205">
        <f t="shared" si="10"/>
        <v>0</v>
      </c>
      <c r="P12" s="279">
        <f>SUM('HL KNIHA VYPOC'!K37)</f>
        <v>0</v>
      </c>
      <c r="S12" s="205">
        <f t="shared" si="11"/>
        <v>0</v>
      </c>
      <c r="U12" s="205">
        <f t="shared" si="12"/>
        <v>0</v>
      </c>
      <c r="V12" s="205">
        <f>SUM(ANALYTIKAVUJ!D41)*-1</f>
        <v>0</v>
      </c>
      <c r="W12" s="205">
        <f t="shared" si="13"/>
        <v>0</v>
      </c>
      <c r="X12" s="205">
        <f t="shared" si="14"/>
        <v>0</v>
      </c>
      <c r="Z12" s="541">
        <f t="shared" si="0"/>
        <v>0</v>
      </c>
      <c r="AA12" s="541">
        <f t="shared" si="1"/>
        <v>0</v>
      </c>
      <c r="AB12" s="541">
        <f t="shared" si="2"/>
        <v>0</v>
      </c>
      <c r="AC12" s="541">
        <f t="shared" si="3"/>
        <v>0</v>
      </c>
      <c r="AD12" s="245" t="str">
        <f t="shared" si="4"/>
        <v xml:space="preserve">          0</v>
      </c>
      <c r="AE12" s="245" t="str">
        <f t="shared" si="5"/>
        <v xml:space="preserve">          0</v>
      </c>
      <c r="AF12" s="245" t="str">
        <f t="shared" si="6"/>
        <v xml:space="preserve">          0</v>
      </c>
      <c r="AG12" s="245" t="str">
        <f t="shared" si="7"/>
        <v xml:space="preserve">          0</v>
      </c>
      <c r="AK12" s="206">
        <f>SUM('HL KNIHA VYPOC'!H37)</f>
        <v>0</v>
      </c>
      <c r="AN12" s="204">
        <f t="shared" si="15"/>
        <v>0</v>
      </c>
      <c r="AO12" s="205"/>
      <c r="AP12" s="205">
        <f t="shared" si="16"/>
        <v>0</v>
      </c>
      <c r="AQ12" s="205">
        <f>SUM(ANALYTIKAVUJ!E41)*-1</f>
        <v>0</v>
      </c>
      <c r="AR12" s="205">
        <f t="shared" si="17"/>
        <v>0</v>
      </c>
      <c r="AS12" s="204">
        <f t="shared" si="18"/>
        <v>0</v>
      </c>
    </row>
    <row r="13" spans="2:48" outlineLevel="1" x14ac:dyDescent="0.2">
      <c r="B13" s="533">
        <v>11</v>
      </c>
      <c r="C13" s="201" t="s">
        <v>2104</v>
      </c>
      <c r="D13" s="525" t="str">
        <f>IF(VLOOKUP($B13,suvaha_p!$A:$G,1)=$B13,VLOOKUP($B13,suvaha_p!$A:$G,$B$1),0)</f>
        <v>Dlhodobý hmotný majetok súčet (r. 12 až r. 20)</v>
      </c>
      <c r="E13" s="534" t="s">
        <v>1023</v>
      </c>
      <c r="F13" s="535"/>
      <c r="G13" s="547"/>
      <c r="H13" s="547"/>
      <c r="I13" s="543">
        <f>SUM(I14:I22)</f>
        <v>33036</v>
      </c>
      <c r="J13" s="543"/>
      <c r="K13" s="543">
        <f>SUM(K14:K22)</f>
        <v>17006</v>
      </c>
      <c r="L13" s="545"/>
      <c r="M13" s="543">
        <f>SUM(M14:M22)</f>
        <v>0</v>
      </c>
      <c r="N13" s="545">
        <f>SUM(N14:N22)</f>
        <v>16030</v>
      </c>
      <c r="P13" s="546"/>
      <c r="Q13" s="545"/>
      <c r="R13" s="545"/>
      <c r="S13" s="545">
        <f>SUM(S14:S22)</f>
        <v>9061</v>
      </c>
      <c r="T13" s="545"/>
      <c r="U13" s="545">
        <f>SUM(U14:U22)</f>
        <v>0</v>
      </c>
      <c r="V13" s="545"/>
      <c r="W13" s="545">
        <f>SUM(W14:W22)</f>
        <v>0</v>
      </c>
      <c r="X13" s="545">
        <f>SUM(X14:X22)</f>
        <v>9061</v>
      </c>
      <c r="Z13" s="541">
        <f t="shared" si="0"/>
        <v>33036</v>
      </c>
      <c r="AA13" s="541">
        <f t="shared" si="1"/>
        <v>17006</v>
      </c>
      <c r="AB13" s="541">
        <f t="shared" si="2"/>
        <v>16030</v>
      </c>
      <c r="AC13" s="541">
        <f t="shared" si="3"/>
        <v>9061</v>
      </c>
      <c r="AD13" s="245" t="str">
        <f t="shared" si="4"/>
        <v xml:space="preserve">      33036</v>
      </c>
      <c r="AE13" s="245" t="str">
        <f t="shared" si="5"/>
        <v xml:space="preserve">      17006</v>
      </c>
      <c r="AF13" s="245" t="str">
        <f t="shared" si="6"/>
        <v xml:space="preserve">      16030</v>
      </c>
      <c r="AG13" s="245" t="str">
        <f t="shared" si="7"/>
        <v xml:space="preserve">       9061</v>
      </c>
      <c r="AK13" s="535"/>
      <c r="AL13" s="547"/>
      <c r="AM13" s="547"/>
      <c r="AN13" s="543">
        <f>SUM(AN14:AN22)</f>
        <v>9061</v>
      </c>
      <c r="AO13" s="543"/>
      <c r="AP13" s="543">
        <f>SUM(AP14:AP22)</f>
        <v>0</v>
      </c>
      <c r="AQ13" s="545"/>
      <c r="AR13" s="543">
        <f>SUM(AR14:AR22)</f>
        <v>0</v>
      </c>
      <c r="AS13" s="543">
        <f>SUM(AS14:AS22)</f>
        <v>9061</v>
      </c>
    </row>
    <row r="14" spans="2:48" outlineLevel="1" x14ac:dyDescent="0.2">
      <c r="B14" s="533">
        <v>12</v>
      </c>
      <c r="C14" s="201" t="s">
        <v>2107</v>
      </c>
      <c r="D14" s="200" t="str">
        <f>IF(VLOOKUP($B14,suvaha_p!$A:$G,1)=$B14,VLOOKUP($B14,suvaha_p!$A:$G,$B$1),0)</f>
        <v>Pozemky (031) - /092A/</v>
      </c>
      <c r="E14" s="208" t="s">
        <v>84</v>
      </c>
      <c r="F14" s="206">
        <f>SUM('HL KNIHA VYPOC'!G26)</f>
        <v>0</v>
      </c>
      <c r="I14" s="204">
        <f t="shared" si="19"/>
        <v>0</v>
      </c>
      <c r="J14" s="205"/>
      <c r="K14" s="205">
        <f t="shared" si="8"/>
        <v>0</v>
      </c>
      <c r="L14" s="205">
        <f>SUM(ANALYTIKAVUJ!C33)*-1</f>
        <v>0</v>
      </c>
      <c r="M14" s="205">
        <f t="shared" si="9"/>
        <v>0</v>
      </c>
      <c r="N14" s="205">
        <f t="shared" si="10"/>
        <v>0</v>
      </c>
      <c r="P14" s="279">
        <f>SUM('HL KNIHA VYPOC'!K26)</f>
        <v>0</v>
      </c>
      <c r="S14" s="205">
        <f t="shared" ref="S14:S22" si="20">SUM(P14:R14)</f>
        <v>0</v>
      </c>
      <c r="U14" s="205">
        <f t="shared" ref="U14:U22" si="21">SUM(T14)</f>
        <v>0</v>
      </c>
      <c r="V14" s="205">
        <f>SUM(ANALYTIKAVUJ!D33)*-1</f>
        <v>0</v>
      </c>
      <c r="W14" s="205">
        <f t="shared" ref="W14:W22" si="22">SUM(V14)</f>
        <v>0</v>
      </c>
      <c r="X14" s="205">
        <f t="shared" si="14"/>
        <v>0</v>
      </c>
      <c r="Z14" s="541">
        <f t="shared" si="0"/>
        <v>0</v>
      </c>
      <c r="AA14" s="541">
        <f t="shared" si="1"/>
        <v>0</v>
      </c>
      <c r="AB14" s="541">
        <f t="shared" si="2"/>
        <v>0</v>
      </c>
      <c r="AC14" s="541">
        <f t="shared" si="3"/>
        <v>0</v>
      </c>
      <c r="AD14" s="245" t="str">
        <f t="shared" si="4"/>
        <v xml:space="preserve">          0</v>
      </c>
      <c r="AE14" s="245" t="str">
        <f t="shared" si="5"/>
        <v xml:space="preserve">          0</v>
      </c>
      <c r="AF14" s="245" t="str">
        <f t="shared" si="6"/>
        <v xml:space="preserve">          0</v>
      </c>
      <c r="AG14" s="245" t="str">
        <f t="shared" si="7"/>
        <v xml:space="preserve">          0</v>
      </c>
      <c r="AK14" s="206">
        <f>SUM('HL KNIHA VYPOC'!H26)</f>
        <v>0</v>
      </c>
      <c r="AN14" s="204">
        <f t="shared" ref="AN14:AN22" si="23">SUM(AK14:AM14)</f>
        <v>0</v>
      </c>
      <c r="AO14" s="205"/>
      <c r="AP14" s="205">
        <f t="shared" ref="AP14:AP22" si="24">SUM(AO14)</f>
        <v>0</v>
      </c>
      <c r="AQ14" s="205">
        <f>SUM(ANALYTIKAVUJ!E33)*-1</f>
        <v>0</v>
      </c>
      <c r="AR14" s="205">
        <f t="shared" ref="AR14:AR22" si="25">SUM(AQ14)</f>
        <v>0</v>
      </c>
      <c r="AS14" s="204">
        <f t="shared" ref="AS14:AS22" si="26">ROUND((AN14-AP14-AR14),0)</f>
        <v>0</v>
      </c>
    </row>
    <row r="15" spans="2:48" outlineLevel="1" x14ac:dyDescent="0.2">
      <c r="B15" s="533">
        <v>13</v>
      </c>
      <c r="C15" s="201" t="s">
        <v>2084</v>
      </c>
      <c r="D15" s="200" t="str">
        <f>IF(VLOOKUP($B15,suvaha_p!$A:$G,1)=$B15,VLOOKUP($B15,suvaha_p!$A:$G,$B$1),0)</f>
        <v>Stavby (021) - /081, 092A/</v>
      </c>
      <c r="E15" s="208" t="s">
        <v>94</v>
      </c>
      <c r="F15" s="206">
        <f>SUM('HL KNIHA VYPOC'!G16)</f>
        <v>0</v>
      </c>
      <c r="I15" s="204">
        <f t="shared" si="19"/>
        <v>0</v>
      </c>
      <c r="J15" s="204">
        <f>SUM('HL KNIHA VYPOC'!G61)*-1</f>
        <v>0</v>
      </c>
      <c r="K15" s="205">
        <f t="shared" si="8"/>
        <v>0</v>
      </c>
      <c r="L15" s="205">
        <f>SUM(ANALYTIKAVUJ!C34)*-1</f>
        <v>0</v>
      </c>
      <c r="M15" s="205">
        <f t="shared" si="9"/>
        <v>0</v>
      </c>
      <c r="N15" s="205">
        <f t="shared" si="10"/>
        <v>0</v>
      </c>
      <c r="P15" s="279">
        <f>SUM('HL KNIHA VYPOC'!K16)</f>
        <v>0</v>
      </c>
      <c r="S15" s="205">
        <f t="shared" si="20"/>
        <v>0</v>
      </c>
      <c r="T15" s="205">
        <f>SUM('HL KNIHA VYPOC'!K61)*-1</f>
        <v>0</v>
      </c>
      <c r="U15" s="205">
        <f t="shared" si="21"/>
        <v>0</v>
      </c>
      <c r="V15" s="205">
        <f>SUM(ANALYTIKAVUJ!D34)*-1</f>
        <v>0</v>
      </c>
      <c r="W15" s="205">
        <f t="shared" si="22"/>
        <v>0</v>
      </c>
      <c r="X15" s="205">
        <f t="shared" si="14"/>
        <v>0</v>
      </c>
      <c r="Z15" s="541">
        <f t="shared" si="0"/>
        <v>0</v>
      </c>
      <c r="AA15" s="541">
        <f t="shared" si="1"/>
        <v>0</v>
      </c>
      <c r="AB15" s="541">
        <f t="shared" si="2"/>
        <v>0</v>
      </c>
      <c r="AC15" s="541">
        <f t="shared" si="3"/>
        <v>0</v>
      </c>
      <c r="AD15" s="245" t="str">
        <f t="shared" si="4"/>
        <v xml:space="preserve">          0</v>
      </c>
      <c r="AE15" s="245" t="str">
        <f t="shared" si="5"/>
        <v xml:space="preserve">          0</v>
      </c>
      <c r="AF15" s="245" t="str">
        <f t="shared" si="6"/>
        <v xml:space="preserve">          0</v>
      </c>
      <c r="AG15" s="245" t="str">
        <f t="shared" si="7"/>
        <v xml:space="preserve">          0</v>
      </c>
      <c r="AK15" s="206">
        <f>SUM('HL KNIHA VYPOC'!H16)</f>
        <v>0</v>
      </c>
      <c r="AN15" s="204">
        <f t="shared" si="23"/>
        <v>0</v>
      </c>
      <c r="AO15" s="204">
        <f>SUM('HL KNIHA VYPOC'!H61)*-1</f>
        <v>0</v>
      </c>
      <c r="AP15" s="205">
        <f t="shared" si="24"/>
        <v>0</v>
      </c>
      <c r="AQ15" s="205">
        <f>SUM(ANALYTIKAVUJ!E34)*-1</f>
        <v>0</v>
      </c>
      <c r="AR15" s="205">
        <f t="shared" si="25"/>
        <v>0</v>
      </c>
      <c r="AS15" s="204">
        <f t="shared" si="26"/>
        <v>0</v>
      </c>
    </row>
    <row r="16" spans="2:48" ht="13.5" customHeight="1" outlineLevel="1" x14ac:dyDescent="0.2">
      <c r="B16" s="533">
        <v>14</v>
      </c>
      <c r="C16" s="201" t="s">
        <v>2087</v>
      </c>
      <c r="D16" s="200" t="str">
        <f>IF(VLOOKUP($B16,suvaha_p!$A:$G,1)=$B16,VLOOKUP($B16,suvaha_p!$A:$G,$B$1),0)</f>
        <v>Samostatné hnuteľné veci a súbory hnuteľných vecí (022) - /082, 092A/</v>
      </c>
      <c r="E16" s="208" t="s">
        <v>796</v>
      </c>
      <c r="F16" s="206">
        <f>SUM('HL KNIHA VYPOC'!G17)</f>
        <v>33036.26</v>
      </c>
      <c r="I16" s="204">
        <f t="shared" si="19"/>
        <v>33036</v>
      </c>
      <c r="J16" s="204">
        <f>SUM('HL KNIHA VYPOC'!G62)*-1</f>
        <v>17006</v>
      </c>
      <c r="K16" s="205">
        <f t="shared" si="8"/>
        <v>17006</v>
      </c>
      <c r="L16" s="205">
        <f>SUM(ANALYTIKAVUJ!C35)*-1</f>
        <v>0</v>
      </c>
      <c r="M16" s="205">
        <f t="shared" si="9"/>
        <v>0</v>
      </c>
      <c r="N16" s="205">
        <f t="shared" si="10"/>
        <v>16030</v>
      </c>
      <c r="P16" s="279">
        <f>SUM('HL KNIHA VYPOC'!K17)</f>
        <v>15000</v>
      </c>
      <c r="S16" s="205">
        <f t="shared" si="20"/>
        <v>15000</v>
      </c>
      <c r="T16" s="205">
        <f>SUM('HL KNIHA VYPOC'!K62)*-1</f>
        <v>0</v>
      </c>
      <c r="U16" s="205">
        <f t="shared" si="21"/>
        <v>0</v>
      </c>
      <c r="V16" s="205">
        <f>SUM(ANALYTIKAVUJ!D35)*-1</f>
        <v>0</v>
      </c>
      <c r="W16" s="205">
        <f t="shared" si="22"/>
        <v>0</v>
      </c>
      <c r="X16" s="205">
        <f t="shared" si="14"/>
        <v>15000</v>
      </c>
      <c r="Z16" s="541">
        <f t="shared" si="0"/>
        <v>33036</v>
      </c>
      <c r="AA16" s="541">
        <f t="shared" si="1"/>
        <v>17006</v>
      </c>
      <c r="AB16" s="541">
        <f t="shared" si="2"/>
        <v>16030</v>
      </c>
      <c r="AC16" s="541">
        <f t="shared" si="3"/>
        <v>15000</v>
      </c>
      <c r="AD16" s="245" t="str">
        <f t="shared" si="4"/>
        <v xml:space="preserve">      33036</v>
      </c>
      <c r="AE16" s="245" t="str">
        <f t="shared" si="5"/>
        <v xml:space="preserve">      17006</v>
      </c>
      <c r="AF16" s="245" t="str">
        <f t="shared" si="6"/>
        <v xml:space="preserve">      16030</v>
      </c>
      <c r="AG16" s="245" t="str">
        <f t="shared" si="7"/>
        <v xml:space="preserve">      15000</v>
      </c>
      <c r="AK16" s="206">
        <f>SUM('HL KNIHA VYPOC'!H17)</f>
        <v>15000</v>
      </c>
      <c r="AN16" s="204">
        <f t="shared" si="23"/>
        <v>15000</v>
      </c>
      <c r="AO16" s="204">
        <f>SUM('HL KNIHA VYPOC'!H62)*-1</f>
        <v>0</v>
      </c>
      <c r="AP16" s="205">
        <f t="shared" si="24"/>
        <v>0</v>
      </c>
      <c r="AQ16" s="205">
        <f>SUM(ANALYTIKAVUJ!E35)*-1</f>
        <v>0</v>
      </c>
      <c r="AR16" s="205">
        <f t="shared" si="25"/>
        <v>0</v>
      </c>
      <c r="AS16" s="204">
        <f t="shared" si="26"/>
        <v>15000</v>
      </c>
    </row>
    <row r="17" spans="2:45" outlineLevel="1" x14ac:dyDescent="0.2">
      <c r="B17" s="533">
        <v>15</v>
      </c>
      <c r="C17" s="201" t="s">
        <v>2090</v>
      </c>
      <c r="D17" s="200" t="str">
        <f>IF(VLOOKUP($B17,suvaha_p!$A:$G,1)=$B17,VLOOKUP($B17,suvaha_p!$A:$G,$B$1),0)</f>
        <v>Pestovateľské celky trvalých porastov (025)
- /085, 092A/</v>
      </c>
      <c r="E17" s="208" t="s">
        <v>923</v>
      </c>
      <c r="F17" s="206">
        <f>SUM('HL KNIHA VYPOC'!G20)</f>
        <v>0</v>
      </c>
      <c r="I17" s="204">
        <f t="shared" si="19"/>
        <v>0</v>
      </c>
      <c r="J17" s="204">
        <f>SUM('HL KNIHA VYPOC'!G65)*-1</f>
        <v>0</v>
      </c>
      <c r="K17" s="205">
        <f t="shared" si="8"/>
        <v>0</v>
      </c>
      <c r="L17" s="205">
        <f>SUM(ANALYTIKAVUJ!C36)*-1</f>
        <v>0</v>
      </c>
      <c r="M17" s="205">
        <f t="shared" si="9"/>
        <v>0</v>
      </c>
      <c r="N17" s="205">
        <f t="shared" si="10"/>
        <v>0</v>
      </c>
      <c r="P17" s="279">
        <f>SUM('HL KNIHA VYPOC'!K20)</f>
        <v>0</v>
      </c>
      <c r="S17" s="205">
        <f t="shared" si="20"/>
        <v>0</v>
      </c>
      <c r="T17" s="205">
        <f>SUM('HL KNIHA VYPOC'!K65)*-1</f>
        <v>0</v>
      </c>
      <c r="U17" s="205">
        <f t="shared" si="21"/>
        <v>0</v>
      </c>
      <c r="V17" s="205">
        <f>SUM(ANALYTIKAVUJ!D36)*-1</f>
        <v>0</v>
      </c>
      <c r="W17" s="205">
        <f t="shared" si="22"/>
        <v>0</v>
      </c>
      <c r="X17" s="205">
        <f t="shared" si="14"/>
        <v>0</v>
      </c>
      <c r="Z17" s="541">
        <f t="shared" si="0"/>
        <v>0</v>
      </c>
      <c r="AA17" s="541">
        <f t="shared" si="1"/>
        <v>0</v>
      </c>
      <c r="AB17" s="541">
        <f t="shared" si="2"/>
        <v>0</v>
      </c>
      <c r="AC17" s="541">
        <f t="shared" si="3"/>
        <v>0</v>
      </c>
      <c r="AD17" s="245" t="str">
        <f t="shared" si="4"/>
        <v xml:space="preserve">          0</v>
      </c>
      <c r="AE17" s="245" t="str">
        <f t="shared" si="5"/>
        <v xml:space="preserve">          0</v>
      </c>
      <c r="AF17" s="245" t="str">
        <f t="shared" si="6"/>
        <v xml:space="preserve">          0</v>
      </c>
      <c r="AG17" s="245" t="str">
        <f t="shared" si="7"/>
        <v xml:space="preserve">          0</v>
      </c>
      <c r="AK17" s="206">
        <f>SUM('HL KNIHA VYPOC'!H20)</f>
        <v>0</v>
      </c>
      <c r="AN17" s="204">
        <f t="shared" si="23"/>
        <v>0</v>
      </c>
      <c r="AO17" s="204">
        <f>SUM('HL KNIHA VYPOC'!H65)*-1</f>
        <v>0</v>
      </c>
      <c r="AP17" s="205">
        <f t="shared" si="24"/>
        <v>0</v>
      </c>
      <c r="AQ17" s="205">
        <f>SUM(ANALYTIKAVUJ!E36)*-1</f>
        <v>0</v>
      </c>
      <c r="AR17" s="205">
        <f t="shared" si="25"/>
        <v>0</v>
      </c>
      <c r="AS17" s="204">
        <f t="shared" si="26"/>
        <v>0</v>
      </c>
    </row>
    <row r="18" spans="2:45" outlineLevel="1" x14ac:dyDescent="0.2">
      <c r="B18" s="533">
        <v>16</v>
      </c>
      <c r="C18" s="201" t="s">
        <v>2092</v>
      </c>
      <c r="D18" s="200" t="str">
        <f>IF(VLOOKUP($B18,suvaha_p!$A:$G,1)=$B18,VLOOKUP($B18,suvaha_p!$A:$G,$B$1),0)</f>
        <v>Základné stádo a ťažné zvieratá (026) - /086, 092A/</v>
      </c>
      <c r="E18" s="208" t="s">
        <v>797</v>
      </c>
      <c r="F18" s="206">
        <f>SUM('HL KNIHA VYPOC'!G21)</f>
        <v>0</v>
      </c>
      <c r="I18" s="204">
        <f t="shared" si="19"/>
        <v>0</v>
      </c>
      <c r="J18" s="204">
        <f>SUM('HL KNIHA VYPOC'!G66)*-1</f>
        <v>0</v>
      </c>
      <c r="K18" s="205">
        <f t="shared" si="8"/>
        <v>0</v>
      </c>
      <c r="L18" s="205">
        <f>SUM(ANALYTIKAVUJ!C37)*-1</f>
        <v>0</v>
      </c>
      <c r="M18" s="205">
        <f t="shared" si="9"/>
        <v>0</v>
      </c>
      <c r="N18" s="205">
        <f t="shared" si="10"/>
        <v>0</v>
      </c>
      <c r="P18" s="279">
        <f>SUM('HL KNIHA VYPOC'!K21)</f>
        <v>0</v>
      </c>
      <c r="S18" s="205">
        <f t="shared" si="20"/>
        <v>0</v>
      </c>
      <c r="T18" s="205">
        <f>SUM('HL KNIHA VYPOC'!K66)*-1</f>
        <v>0</v>
      </c>
      <c r="U18" s="205">
        <f t="shared" si="21"/>
        <v>0</v>
      </c>
      <c r="V18" s="205">
        <f>SUM(ANALYTIKAVUJ!D37)*-1</f>
        <v>0</v>
      </c>
      <c r="W18" s="205">
        <f t="shared" si="22"/>
        <v>0</v>
      </c>
      <c r="X18" s="205">
        <f t="shared" si="14"/>
        <v>0</v>
      </c>
      <c r="Z18" s="541">
        <f t="shared" si="0"/>
        <v>0</v>
      </c>
      <c r="AA18" s="541">
        <f t="shared" si="1"/>
        <v>0</v>
      </c>
      <c r="AB18" s="541">
        <f t="shared" si="2"/>
        <v>0</v>
      </c>
      <c r="AC18" s="541">
        <f t="shared" si="3"/>
        <v>0</v>
      </c>
      <c r="AD18" s="245" t="str">
        <f t="shared" si="4"/>
        <v xml:space="preserve">          0</v>
      </c>
      <c r="AE18" s="245" t="str">
        <f t="shared" si="5"/>
        <v xml:space="preserve">          0</v>
      </c>
      <c r="AF18" s="245" t="str">
        <f t="shared" si="6"/>
        <v xml:space="preserve">          0</v>
      </c>
      <c r="AG18" s="245" t="str">
        <f t="shared" si="7"/>
        <v xml:space="preserve">          0</v>
      </c>
      <c r="AK18" s="206">
        <f>SUM('HL KNIHA VYPOC'!H21)</f>
        <v>0</v>
      </c>
      <c r="AN18" s="204">
        <f t="shared" si="23"/>
        <v>0</v>
      </c>
      <c r="AO18" s="204">
        <f>SUM('HL KNIHA VYPOC'!H66)*-1</f>
        <v>0</v>
      </c>
      <c r="AP18" s="205">
        <f t="shared" si="24"/>
        <v>0</v>
      </c>
      <c r="AQ18" s="205">
        <f>SUM(ANALYTIKAVUJ!E37)*-1</f>
        <v>0</v>
      </c>
      <c r="AR18" s="205">
        <f t="shared" si="25"/>
        <v>0</v>
      </c>
      <c r="AS18" s="204">
        <f t="shared" si="26"/>
        <v>0</v>
      </c>
    </row>
    <row r="19" spans="2:45" outlineLevel="1" x14ac:dyDescent="0.2">
      <c r="B19" s="533">
        <v>17</v>
      </c>
      <c r="C19" s="201" t="s">
        <v>2096</v>
      </c>
      <c r="D19" s="200" t="str">
        <f>IF(VLOOKUP($B19,suvaha_p!$A:$G,1)=$B19,VLOOKUP($B19,suvaha_p!$A:$G,$B$1),0)</f>
        <v>Ostatný dlhodobý hmotný majetok
(029, 02X, 032) - /089, 08X, 092A/</v>
      </c>
      <c r="E19" s="208" t="s">
        <v>798</v>
      </c>
      <c r="F19" s="206">
        <f>SUM('HL KNIHA VYPOC'!G23+'HL KNIHA VYPOC'!G27)</f>
        <v>0</v>
      </c>
      <c r="I19" s="204">
        <f t="shared" si="19"/>
        <v>0</v>
      </c>
      <c r="J19" s="204">
        <f>SUM('HL KNIHA VYPOC'!G68)*-1</f>
        <v>0</v>
      </c>
      <c r="K19" s="205">
        <f t="shared" si="8"/>
        <v>0</v>
      </c>
      <c r="L19" s="205">
        <f>SUM(ANALYTIKAVUJ!C38)*-1</f>
        <v>0</v>
      </c>
      <c r="M19" s="205">
        <f t="shared" si="9"/>
        <v>0</v>
      </c>
      <c r="N19" s="205">
        <f t="shared" si="10"/>
        <v>0</v>
      </c>
      <c r="P19" s="279">
        <f>SUM('HL KNIHA VYPOC'!K23+'HL KNIHA VYPOC'!K27)</f>
        <v>0</v>
      </c>
      <c r="S19" s="205">
        <f t="shared" si="20"/>
        <v>0</v>
      </c>
      <c r="T19" s="205">
        <f>SUM('HL KNIHA VYPOC'!K68)*-1</f>
        <v>0</v>
      </c>
      <c r="U19" s="205">
        <f t="shared" si="21"/>
        <v>0</v>
      </c>
      <c r="V19" s="205">
        <f>SUM(ANALYTIKAVUJ!D38)*-1</f>
        <v>0</v>
      </c>
      <c r="W19" s="205">
        <f t="shared" si="22"/>
        <v>0</v>
      </c>
      <c r="X19" s="205">
        <f t="shared" si="14"/>
        <v>0</v>
      </c>
      <c r="Z19" s="541">
        <f t="shared" si="0"/>
        <v>0</v>
      </c>
      <c r="AA19" s="541">
        <f t="shared" si="1"/>
        <v>0</v>
      </c>
      <c r="AB19" s="541">
        <f t="shared" si="2"/>
        <v>0</v>
      </c>
      <c r="AC19" s="541">
        <f t="shared" si="3"/>
        <v>0</v>
      </c>
      <c r="AD19" s="245" t="str">
        <f t="shared" si="4"/>
        <v xml:space="preserve">          0</v>
      </c>
      <c r="AE19" s="245" t="str">
        <f t="shared" si="5"/>
        <v xml:space="preserve">          0</v>
      </c>
      <c r="AF19" s="245" t="str">
        <f t="shared" si="6"/>
        <v xml:space="preserve">          0</v>
      </c>
      <c r="AG19" s="245" t="str">
        <f t="shared" si="7"/>
        <v xml:space="preserve">          0</v>
      </c>
      <c r="AK19" s="206">
        <f>SUM('HL KNIHA VYPOC'!H23+'HL KNIHA VYPOC'!H27)</f>
        <v>0</v>
      </c>
      <c r="AN19" s="204">
        <f t="shared" si="23"/>
        <v>0</v>
      </c>
      <c r="AO19" s="204">
        <f>SUM('HL KNIHA VYPOC'!H68)*-1</f>
        <v>0</v>
      </c>
      <c r="AP19" s="205">
        <f t="shared" si="24"/>
        <v>0</v>
      </c>
      <c r="AQ19" s="205">
        <f>SUM(ANALYTIKAVUJ!E38)*-1</f>
        <v>0</v>
      </c>
      <c r="AR19" s="205">
        <f t="shared" si="25"/>
        <v>0</v>
      </c>
      <c r="AS19" s="204">
        <f t="shared" si="26"/>
        <v>0</v>
      </c>
    </row>
    <row r="20" spans="2:45" outlineLevel="1" x14ac:dyDescent="0.2">
      <c r="B20" s="533">
        <v>18</v>
      </c>
      <c r="C20" s="201" t="s">
        <v>2100</v>
      </c>
      <c r="D20" s="200" t="str">
        <f>IF(VLOOKUP($B20,suvaha_p!$A:$G,1)=$B20,VLOOKUP($B20,suvaha_p!$A:$G,$B$1),0)</f>
        <v>Obstarávaný dlhodobý hmotný majetok
(042) - /094/</v>
      </c>
      <c r="E20" s="208" t="s">
        <v>799</v>
      </c>
      <c r="F20" s="206">
        <f>SUM('HL KNIHA VYPOC'!G32)</f>
        <v>0</v>
      </c>
      <c r="I20" s="204">
        <f t="shared" si="19"/>
        <v>0</v>
      </c>
      <c r="J20" s="204"/>
      <c r="K20" s="205">
        <f t="shared" si="8"/>
        <v>0</v>
      </c>
      <c r="L20" s="205">
        <f>SUM('HL KNIHA VYPOC'!G74)*-1</f>
        <v>0</v>
      </c>
      <c r="M20" s="205">
        <f t="shared" si="9"/>
        <v>0</v>
      </c>
      <c r="N20" s="205">
        <f t="shared" si="10"/>
        <v>0</v>
      </c>
      <c r="P20" s="279">
        <f>SUM('HL KNIHA VYPOC'!K32)</f>
        <v>-5939</v>
      </c>
      <c r="S20" s="205">
        <f t="shared" si="20"/>
        <v>-5939</v>
      </c>
      <c r="U20" s="205">
        <f t="shared" si="21"/>
        <v>0</v>
      </c>
      <c r="V20" s="205">
        <f>SUM('HL KNIHA VYPOC'!K74)*-1</f>
        <v>0</v>
      </c>
      <c r="W20" s="205">
        <f t="shared" si="22"/>
        <v>0</v>
      </c>
      <c r="X20" s="205">
        <f t="shared" si="14"/>
        <v>-5939</v>
      </c>
      <c r="Z20" s="541">
        <f t="shared" si="0"/>
        <v>0</v>
      </c>
      <c r="AA20" s="541">
        <f t="shared" si="1"/>
        <v>0</v>
      </c>
      <c r="AB20" s="541">
        <f t="shared" si="2"/>
        <v>0</v>
      </c>
      <c r="AC20" s="541">
        <f t="shared" si="3"/>
        <v>-5939</v>
      </c>
      <c r="AD20" s="245" t="str">
        <f t="shared" si="4"/>
        <v xml:space="preserve">          0</v>
      </c>
      <c r="AE20" s="245" t="str">
        <f t="shared" si="5"/>
        <v xml:space="preserve">          0</v>
      </c>
      <c r="AF20" s="245" t="str">
        <f t="shared" si="6"/>
        <v xml:space="preserve">          0</v>
      </c>
      <c r="AG20" s="245" t="str">
        <f t="shared" si="7"/>
        <v xml:space="preserve">      -5939</v>
      </c>
      <c r="AK20" s="206">
        <f>SUM('HL KNIHA VYPOC'!H32)</f>
        <v>-5939</v>
      </c>
      <c r="AN20" s="204">
        <f t="shared" si="23"/>
        <v>-5939</v>
      </c>
      <c r="AO20" s="204"/>
      <c r="AP20" s="205">
        <f t="shared" si="24"/>
        <v>0</v>
      </c>
      <c r="AQ20" s="205">
        <f>SUM('HL KNIHA VYPOC'!H74)*-1</f>
        <v>0</v>
      </c>
      <c r="AR20" s="205">
        <f t="shared" si="25"/>
        <v>0</v>
      </c>
      <c r="AS20" s="204">
        <f t="shared" si="26"/>
        <v>-5939</v>
      </c>
    </row>
    <row r="21" spans="2:45" outlineLevel="1" x14ac:dyDescent="0.2">
      <c r="B21" s="533">
        <v>19</v>
      </c>
      <c r="C21" s="201" t="s">
        <v>2129</v>
      </c>
      <c r="D21" s="200" t="str">
        <f>IF(VLOOKUP($B21,suvaha_p!$A:$G,1)=$B21,VLOOKUP($B21,suvaha_p!$A:$G,$B$1),0)</f>
        <v>Poskytnuté preddavky na dlhodobý hmotný majetok (052) - /095A/</v>
      </c>
      <c r="E21" s="208" t="s">
        <v>102</v>
      </c>
      <c r="F21" s="206">
        <f>SUM('HL KNIHA VYPOC'!G38)</f>
        <v>0</v>
      </c>
      <c r="I21" s="204">
        <f t="shared" si="19"/>
        <v>0</v>
      </c>
      <c r="J21" s="205"/>
      <c r="K21" s="205">
        <f t="shared" si="8"/>
        <v>0</v>
      </c>
      <c r="L21" s="205">
        <f>SUM(ANALYTIKAVUJ!C42)*-1</f>
        <v>0</v>
      </c>
      <c r="M21" s="205">
        <f t="shared" si="9"/>
        <v>0</v>
      </c>
      <c r="N21" s="205">
        <f t="shared" si="10"/>
        <v>0</v>
      </c>
      <c r="P21" s="279">
        <f>SUM('HL KNIHA VYPOC'!K38)</f>
        <v>0</v>
      </c>
      <c r="S21" s="205">
        <f t="shared" si="20"/>
        <v>0</v>
      </c>
      <c r="U21" s="205">
        <f t="shared" si="21"/>
        <v>0</v>
      </c>
      <c r="V21" s="205">
        <f>SUM(ANALYTIKAVUJ!D42)*-1</f>
        <v>0</v>
      </c>
      <c r="W21" s="205">
        <f t="shared" si="22"/>
        <v>0</v>
      </c>
      <c r="X21" s="205">
        <f t="shared" si="14"/>
        <v>0</v>
      </c>
      <c r="Z21" s="541">
        <f t="shared" si="0"/>
        <v>0</v>
      </c>
      <c r="AA21" s="541">
        <f t="shared" si="1"/>
        <v>0</v>
      </c>
      <c r="AB21" s="541">
        <f t="shared" si="2"/>
        <v>0</v>
      </c>
      <c r="AC21" s="541">
        <f t="shared" si="3"/>
        <v>0</v>
      </c>
      <c r="AD21" s="245" t="str">
        <f t="shared" si="4"/>
        <v xml:space="preserve">          0</v>
      </c>
      <c r="AE21" s="245" t="str">
        <f t="shared" si="5"/>
        <v xml:space="preserve">          0</v>
      </c>
      <c r="AF21" s="245" t="str">
        <f t="shared" si="6"/>
        <v xml:space="preserve">          0</v>
      </c>
      <c r="AG21" s="245" t="str">
        <f t="shared" si="7"/>
        <v xml:space="preserve">          0</v>
      </c>
      <c r="AK21" s="206">
        <f>SUM('HL KNIHA VYPOC'!H38)</f>
        <v>0</v>
      </c>
      <c r="AN21" s="204">
        <f t="shared" si="23"/>
        <v>0</v>
      </c>
      <c r="AO21" s="205"/>
      <c r="AP21" s="205">
        <f t="shared" si="24"/>
        <v>0</v>
      </c>
      <c r="AQ21" s="205">
        <f>SUM(ANALYTIKAVUJ!E42)*-1</f>
        <v>0</v>
      </c>
      <c r="AR21" s="205">
        <f t="shared" si="25"/>
        <v>0</v>
      </c>
      <c r="AS21" s="204">
        <f t="shared" si="26"/>
        <v>0</v>
      </c>
    </row>
    <row r="22" spans="2:45" outlineLevel="1" x14ac:dyDescent="0.2">
      <c r="B22" s="533">
        <v>20</v>
      </c>
      <c r="C22" s="201" t="s">
        <v>2133</v>
      </c>
      <c r="D22" s="200" t="str">
        <f>IF(VLOOKUP($B22,suvaha_p!$A:$G,1)=$B22,VLOOKUP($B22,suvaha_p!$A:$G,$B$1),0)</f>
        <v>Opravná položka k nadobudnutému majetku 
(+/- 097) +/- 098</v>
      </c>
      <c r="E22" s="208" t="s">
        <v>800</v>
      </c>
      <c r="F22" s="206">
        <f>SUM('HL KNIHA VYPOC'!G77+'HL KNIHA VYPOC'!G78)</f>
        <v>0</v>
      </c>
      <c r="I22" s="204">
        <f t="shared" si="19"/>
        <v>0</v>
      </c>
      <c r="J22" s="204"/>
      <c r="K22" s="205">
        <f t="shared" si="8"/>
        <v>0</v>
      </c>
      <c r="L22" s="205"/>
      <c r="M22" s="205">
        <f t="shared" si="9"/>
        <v>0</v>
      </c>
      <c r="N22" s="205">
        <f t="shared" si="10"/>
        <v>0</v>
      </c>
      <c r="P22" s="279">
        <f>SUM('HL KNIHA VYPOC'!K77+'HL KNIHA VYPOC'!K78)</f>
        <v>0</v>
      </c>
      <c r="S22" s="205">
        <f t="shared" si="20"/>
        <v>0</v>
      </c>
      <c r="U22" s="205">
        <f t="shared" si="21"/>
        <v>0</v>
      </c>
      <c r="W22" s="205">
        <f t="shared" si="22"/>
        <v>0</v>
      </c>
      <c r="X22" s="205">
        <f t="shared" si="14"/>
        <v>0</v>
      </c>
      <c r="Z22" s="541">
        <f t="shared" si="0"/>
        <v>0</v>
      </c>
      <c r="AA22" s="541">
        <f t="shared" si="1"/>
        <v>0</v>
      </c>
      <c r="AB22" s="541">
        <f t="shared" si="2"/>
        <v>0</v>
      </c>
      <c r="AC22" s="541">
        <f t="shared" si="3"/>
        <v>0</v>
      </c>
      <c r="AD22" s="245" t="str">
        <f t="shared" si="4"/>
        <v xml:space="preserve">          0</v>
      </c>
      <c r="AE22" s="245" t="str">
        <f t="shared" si="5"/>
        <v xml:space="preserve">          0</v>
      </c>
      <c r="AF22" s="245" t="str">
        <f t="shared" si="6"/>
        <v xml:space="preserve">          0</v>
      </c>
      <c r="AG22" s="245" t="str">
        <f t="shared" si="7"/>
        <v xml:space="preserve">          0</v>
      </c>
      <c r="AK22" s="206">
        <f>SUM('HL KNIHA VYPOC'!H77+'HL KNIHA VYPOC'!H78)</f>
        <v>0</v>
      </c>
      <c r="AN22" s="204">
        <f t="shared" si="23"/>
        <v>0</v>
      </c>
      <c r="AO22" s="204"/>
      <c r="AP22" s="205">
        <f t="shared" si="24"/>
        <v>0</v>
      </c>
      <c r="AQ22" s="205"/>
      <c r="AR22" s="205">
        <f t="shared" si="25"/>
        <v>0</v>
      </c>
      <c r="AS22" s="204">
        <f t="shared" si="26"/>
        <v>0</v>
      </c>
    </row>
    <row r="23" spans="2:45" outlineLevel="1" x14ac:dyDescent="0.2">
      <c r="B23" s="533">
        <v>21</v>
      </c>
      <c r="C23" s="201" t="s">
        <v>2137</v>
      </c>
      <c r="D23" s="525" t="str">
        <f>IF(VLOOKUP($B23,suvaha_p!$A:$G,1)=$B23,VLOOKUP($B23,suvaha_p!$A:$G,$B$1),0)</f>
        <v>Dlhodobý finančný majetok súčet (r. 22 až r. 32)</v>
      </c>
      <c r="E23" s="534" t="s">
        <v>117</v>
      </c>
      <c r="F23" s="535"/>
      <c r="G23" s="547"/>
      <c r="H23" s="547"/>
      <c r="I23" s="543">
        <f>SUM(I24:I34)</f>
        <v>0</v>
      </c>
      <c r="J23" s="544"/>
      <c r="K23" s="543">
        <f>SUM(K24:K34)</f>
        <v>0</v>
      </c>
      <c r="L23" s="545"/>
      <c r="M23" s="543">
        <f>SUM(M24:M34)</f>
        <v>0</v>
      </c>
      <c r="N23" s="545">
        <f>SUM(N24:N34)</f>
        <v>0</v>
      </c>
      <c r="P23" s="546"/>
      <c r="Q23" s="545"/>
      <c r="R23" s="545"/>
      <c r="S23" s="545">
        <f>SUM(S24:S34)</f>
        <v>0</v>
      </c>
      <c r="T23" s="545"/>
      <c r="U23" s="545">
        <f>SUM(U24:U34)</f>
        <v>0</v>
      </c>
      <c r="V23" s="545"/>
      <c r="W23" s="545">
        <f>SUM(W24:W34)</f>
        <v>0</v>
      </c>
      <c r="X23" s="545">
        <f>SUM(X24:X34)</f>
        <v>0</v>
      </c>
      <c r="Z23" s="541">
        <f t="shared" si="0"/>
        <v>0</v>
      </c>
      <c r="AA23" s="541">
        <f t="shared" si="1"/>
        <v>0</v>
      </c>
      <c r="AB23" s="541">
        <f t="shared" si="2"/>
        <v>0</v>
      </c>
      <c r="AC23" s="541">
        <f t="shared" si="3"/>
        <v>0</v>
      </c>
      <c r="AD23" s="245" t="str">
        <f t="shared" si="4"/>
        <v xml:space="preserve">          0</v>
      </c>
      <c r="AE23" s="245" t="str">
        <f t="shared" si="5"/>
        <v xml:space="preserve">          0</v>
      </c>
      <c r="AF23" s="245" t="str">
        <f t="shared" si="6"/>
        <v xml:space="preserve">          0</v>
      </c>
      <c r="AG23" s="245" t="str">
        <f t="shared" si="7"/>
        <v xml:space="preserve">          0</v>
      </c>
      <c r="AK23" s="535"/>
      <c r="AL23" s="547"/>
      <c r="AM23" s="547"/>
      <c r="AN23" s="543">
        <f>SUM(AN24:AN34)</f>
        <v>0</v>
      </c>
      <c r="AO23" s="544"/>
      <c r="AP23" s="543">
        <f>SUM(AP24:AP34)</f>
        <v>0</v>
      </c>
      <c r="AQ23" s="545"/>
      <c r="AR23" s="543">
        <f>SUM(AR24:AR34)</f>
        <v>0</v>
      </c>
      <c r="AS23" s="543">
        <f>SUM(AS24:AS34)</f>
        <v>0</v>
      </c>
    </row>
    <row r="24" spans="2:45" outlineLevel="1" x14ac:dyDescent="0.2">
      <c r="B24" s="533">
        <v>22</v>
      </c>
      <c r="C24" s="201" t="s">
        <v>2141</v>
      </c>
      <c r="D24" s="200" t="str">
        <f>IF(VLOOKUP($B24,suvaha_p!$A:$G,1)=$B24,VLOOKUP($B24,suvaha_p!$A:$G,$B$1),0)</f>
        <v>Podielové cenné papiere a podiely v prepojených účtovných jednotkách (061A, 062A, 063A) - /096A/</v>
      </c>
      <c r="E24" s="208" t="s">
        <v>914</v>
      </c>
      <c r="F24" s="206">
        <f>SUM('HL KNIHA VYPOC'!G42)</f>
        <v>0</v>
      </c>
      <c r="G24" s="204">
        <f>SUM(ANALYTIKAVUJ!C5+ANALYTIKAVUJ!C9)</f>
        <v>0</v>
      </c>
      <c r="I24" s="204">
        <f t="shared" si="19"/>
        <v>0</v>
      </c>
      <c r="J24" s="205"/>
      <c r="K24" s="205">
        <f t="shared" si="8"/>
        <v>0</v>
      </c>
      <c r="L24" s="205">
        <f>SUM(ANALYTIKAVUJ!C46)*-1</f>
        <v>0</v>
      </c>
      <c r="M24" s="205">
        <f t="shared" si="9"/>
        <v>0</v>
      </c>
      <c r="N24" s="205">
        <f t="shared" si="10"/>
        <v>0</v>
      </c>
      <c r="P24" s="279">
        <f>SUM('HL KNIHA VYPOC'!K42)</f>
        <v>0</v>
      </c>
      <c r="Q24" s="205">
        <f>SUM(ANALYTIKAVUJ!D5+ANALYTIKAVUJ!D9)</f>
        <v>0</v>
      </c>
      <c r="S24" s="205">
        <f t="shared" ref="S24:S34" si="27">SUM(P24:R24)</f>
        <v>0</v>
      </c>
      <c r="U24" s="205">
        <f t="shared" ref="U24:U35" si="28">SUM(T24)</f>
        <v>0</v>
      </c>
      <c r="V24" s="205">
        <f>SUM(ANALYTIKAVUJ!D46)*-1</f>
        <v>0</v>
      </c>
      <c r="W24" s="205">
        <f t="shared" ref="W24:W35" si="29">SUM(V24)</f>
        <v>0</v>
      </c>
      <c r="X24" s="205">
        <f t="shared" ref="X24:X34" si="30">ROUND((S24-U24-W24),0)</f>
        <v>0</v>
      </c>
      <c r="Z24" s="541">
        <f t="shared" si="0"/>
        <v>0</v>
      </c>
      <c r="AA24" s="541">
        <f t="shared" si="1"/>
        <v>0</v>
      </c>
      <c r="AB24" s="541">
        <f t="shared" si="2"/>
        <v>0</v>
      </c>
      <c r="AC24" s="541">
        <f t="shared" si="3"/>
        <v>0</v>
      </c>
      <c r="AD24" s="245" t="str">
        <f t="shared" si="4"/>
        <v xml:space="preserve">          0</v>
      </c>
      <c r="AE24" s="245" t="str">
        <f t="shared" si="5"/>
        <v xml:space="preserve">          0</v>
      </c>
      <c r="AF24" s="245" t="str">
        <f t="shared" si="6"/>
        <v xml:space="preserve">          0</v>
      </c>
      <c r="AG24" s="245" t="str">
        <f t="shared" si="7"/>
        <v xml:space="preserve">          0</v>
      </c>
      <c r="AK24" s="206">
        <f>SUM('HL KNIHA VYPOC'!H42)</f>
        <v>0</v>
      </c>
      <c r="AL24" s="204">
        <f>SUM(ANALYTIKAVUJ!E5+ANALYTIKAVUJ!E9)</f>
        <v>0</v>
      </c>
      <c r="AN24" s="204">
        <f t="shared" ref="AN24:AN34" si="31">SUM(AK24:AM24)</f>
        <v>0</v>
      </c>
      <c r="AO24" s="205"/>
      <c r="AP24" s="205">
        <f t="shared" ref="AP24:AP35" si="32">SUM(AO24)</f>
        <v>0</v>
      </c>
      <c r="AQ24" s="205">
        <f>SUM(ANALYTIKAVUJ!E46)*-1</f>
        <v>0</v>
      </c>
      <c r="AR24" s="205">
        <f t="shared" ref="AR24:AR35" si="33">SUM(AQ24)</f>
        <v>0</v>
      </c>
      <c r="AS24" s="204">
        <f t="shared" ref="AS24:AS34" si="34">ROUND((AN24-AP24-AR24),0)</f>
        <v>0</v>
      </c>
    </row>
    <row r="25" spans="2:45" outlineLevel="1" x14ac:dyDescent="0.2">
      <c r="B25" s="533">
        <v>23</v>
      </c>
      <c r="C25" s="201" t="s">
        <v>2084</v>
      </c>
      <c r="D25" s="200" t="str">
        <f>IF(VLOOKUP($B25,suvaha_p!$A:$G,1)=$B25,VLOOKUP($B25,suvaha_p!$A:$G,$B$1),0)</f>
        <v>Podielové cenné papiere a podiely s podielovou účasťou okrem v prepojených účtovných jednotkách 
(062A) - /096A/</v>
      </c>
      <c r="E25" s="208" t="s">
        <v>915</v>
      </c>
      <c r="G25" s="204">
        <f>SUM(ANALYTIKAVUJ!C6)</f>
        <v>0</v>
      </c>
      <c r="I25" s="204">
        <f t="shared" si="19"/>
        <v>0</v>
      </c>
      <c r="J25" s="205"/>
      <c r="K25" s="205">
        <f t="shared" si="8"/>
        <v>0</v>
      </c>
      <c r="L25" s="205">
        <f>SUM(ANALYTIKAVUJ!C47)*-1</f>
        <v>0</v>
      </c>
      <c r="M25" s="205">
        <f t="shared" si="9"/>
        <v>0</v>
      </c>
      <c r="N25" s="205">
        <f t="shared" si="10"/>
        <v>0</v>
      </c>
      <c r="Q25" s="205">
        <f>SUM(ANALYTIKAVUJ!D6)</f>
        <v>0</v>
      </c>
      <c r="S25" s="205">
        <f t="shared" si="27"/>
        <v>0</v>
      </c>
      <c r="U25" s="205">
        <f t="shared" si="28"/>
        <v>0</v>
      </c>
      <c r="V25" s="205">
        <f>SUM(ANALYTIKAVUJ!D47)*-1</f>
        <v>0</v>
      </c>
      <c r="W25" s="205">
        <f t="shared" si="29"/>
        <v>0</v>
      </c>
      <c r="X25" s="205">
        <f t="shared" si="30"/>
        <v>0</v>
      </c>
      <c r="Z25" s="541">
        <f t="shared" si="0"/>
        <v>0</v>
      </c>
      <c r="AA25" s="541">
        <f t="shared" si="1"/>
        <v>0</v>
      </c>
      <c r="AB25" s="541">
        <f t="shared" si="2"/>
        <v>0</v>
      </c>
      <c r="AC25" s="541">
        <f t="shared" si="3"/>
        <v>0</v>
      </c>
      <c r="AD25" s="245" t="str">
        <f t="shared" si="4"/>
        <v xml:space="preserve">          0</v>
      </c>
      <c r="AE25" s="245" t="str">
        <f t="shared" si="5"/>
        <v xml:space="preserve">          0</v>
      </c>
      <c r="AF25" s="245" t="str">
        <f t="shared" si="6"/>
        <v xml:space="preserve">          0</v>
      </c>
      <c r="AG25" s="245" t="str">
        <f t="shared" si="7"/>
        <v xml:space="preserve">          0</v>
      </c>
      <c r="AL25" s="204">
        <f>SUM(ANALYTIKAVUJ!E6)</f>
        <v>0</v>
      </c>
      <c r="AN25" s="204">
        <f t="shared" si="31"/>
        <v>0</v>
      </c>
      <c r="AO25" s="205"/>
      <c r="AP25" s="205">
        <f t="shared" si="32"/>
        <v>0</v>
      </c>
      <c r="AQ25" s="205">
        <f>SUM(ANALYTIKAVUJ!E47)*-1</f>
        <v>0</v>
      </c>
      <c r="AR25" s="205">
        <f t="shared" si="33"/>
        <v>0</v>
      </c>
      <c r="AS25" s="204">
        <f t="shared" si="34"/>
        <v>0</v>
      </c>
    </row>
    <row r="26" spans="2:45" outlineLevel="1" x14ac:dyDescent="0.2">
      <c r="B26" s="533">
        <v>24</v>
      </c>
      <c r="C26" s="201" t="s">
        <v>2087</v>
      </c>
      <c r="D26" s="200" t="str">
        <f>IF(VLOOKUP($B26,suvaha_p!$A:$G,1)=$B26,VLOOKUP($B26,suvaha_p!$A:$G,$B$1),0)</f>
        <v>Ostatné realizovateľné cenné papiere a podiely
(063A) - /096A/</v>
      </c>
      <c r="E26" s="208" t="s">
        <v>134</v>
      </c>
      <c r="G26" s="204">
        <f>SUM(ANALYTIKAVUJ!C10)</f>
        <v>0</v>
      </c>
      <c r="I26" s="204">
        <f t="shared" si="19"/>
        <v>0</v>
      </c>
      <c r="J26" s="205"/>
      <c r="K26" s="205">
        <f t="shared" si="8"/>
        <v>0</v>
      </c>
      <c r="L26" s="205">
        <f>SUM(ANALYTIKAVUJ!C48)*-1</f>
        <v>0</v>
      </c>
      <c r="M26" s="205">
        <f t="shared" si="9"/>
        <v>0</v>
      </c>
      <c r="N26" s="205">
        <f t="shared" si="10"/>
        <v>0</v>
      </c>
      <c r="Q26" s="205">
        <f>SUM(ANALYTIKAVUJ!D10)</f>
        <v>0</v>
      </c>
      <c r="S26" s="205">
        <f t="shared" si="27"/>
        <v>0</v>
      </c>
      <c r="U26" s="205">
        <f t="shared" si="28"/>
        <v>0</v>
      </c>
      <c r="V26" s="205">
        <f>SUM(ANALYTIKAVUJ!D48)*-1</f>
        <v>0</v>
      </c>
      <c r="W26" s="205">
        <f t="shared" si="29"/>
        <v>0</v>
      </c>
      <c r="X26" s="205">
        <f t="shared" si="30"/>
        <v>0</v>
      </c>
      <c r="Z26" s="541">
        <f t="shared" si="0"/>
        <v>0</v>
      </c>
      <c r="AA26" s="541">
        <f t="shared" si="1"/>
        <v>0</v>
      </c>
      <c r="AB26" s="541">
        <f t="shared" si="2"/>
        <v>0</v>
      </c>
      <c r="AC26" s="541">
        <f t="shared" si="3"/>
        <v>0</v>
      </c>
      <c r="AD26" s="245" t="str">
        <f t="shared" si="4"/>
        <v xml:space="preserve">          0</v>
      </c>
      <c r="AE26" s="245" t="str">
        <f t="shared" si="5"/>
        <v xml:space="preserve">          0</v>
      </c>
      <c r="AF26" s="245" t="str">
        <f t="shared" si="6"/>
        <v xml:space="preserve">          0</v>
      </c>
      <c r="AG26" s="245" t="str">
        <f t="shared" si="7"/>
        <v xml:space="preserve">          0</v>
      </c>
      <c r="AL26" s="204">
        <f>SUM(ANALYTIKAVUJ!E10)</f>
        <v>0</v>
      </c>
      <c r="AN26" s="204">
        <f t="shared" si="31"/>
        <v>0</v>
      </c>
      <c r="AO26" s="205"/>
      <c r="AP26" s="205">
        <f t="shared" si="32"/>
        <v>0</v>
      </c>
      <c r="AQ26" s="205">
        <f>SUM(ANALYTIKAVUJ!E48)*-1</f>
        <v>0</v>
      </c>
      <c r="AR26" s="205">
        <f t="shared" si="33"/>
        <v>0</v>
      </c>
      <c r="AS26" s="204">
        <f t="shared" si="34"/>
        <v>0</v>
      </c>
    </row>
    <row r="27" spans="2:45" outlineLevel="1" x14ac:dyDescent="0.2">
      <c r="B27" s="533">
        <v>25</v>
      </c>
      <c r="C27" s="201" t="s">
        <v>2090</v>
      </c>
      <c r="D27" s="200" t="str">
        <f>IF(VLOOKUP($B27,suvaha_p!$A:$G,1)=$B27,VLOOKUP($B27,suvaha_p!$A:$G,$B$1),0)</f>
        <v>Pôžičky prepojeným účtovným jednotkám (066A)
- /096A/</v>
      </c>
      <c r="E27" s="208" t="s">
        <v>140</v>
      </c>
      <c r="G27" s="204">
        <f>SUM(ANALYTIKAVUJ!C13)</f>
        <v>0</v>
      </c>
      <c r="I27" s="204">
        <f t="shared" si="19"/>
        <v>0</v>
      </c>
      <c r="J27" s="205"/>
      <c r="K27" s="205">
        <f t="shared" si="8"/>
        <v>0</v>
      </c>
      <c r="L27" s="205">
        <f>SUM(ANALYTIKAVUJ!C49)*-1</f>
        <v>0</v>
      </c>
      <c r="M27" s="205">
        <f t="shared" si="9"/>
        <v>0</v>
      </c>
      <c r="N27" s="205">
        <f t="shared" si="10"/>
        <v>0</v>
      </c>
      <c r="Q27" s="205">
        <f>SUM(ANALYTIKAVUJ!D13)</f>
        <v>0</v>
      </c>
      <c r="S27" s="205">
        <f t="shared" si="27"/>
        <v>0</v>
      </c>
      <c r="U27" s="205">
        <f t="shared" si="28"/>
        <v>0</v>
      </c>
      <c r="V27" s="205">
        <f>SUM(ANALYTIKAVUJ!D49)*-1</f>
        <v>0</v>
      </c>
      <c r="W27" s="205">
        <f t="shared" si="29"/>
        <v>0</v>
      </c>
      <c r="X27" s="205">
        <f t="shared" si="30"/>
        <v>0</v>
      </c>
      <c r="Z27" s="541">
        <f t="shared" si="0"/>
        <v>0</v>
      </c>
      <c r="AA27" s="541">
        <f t="shared" si="1"/>
        <v>0</v>
      </c>
      <c r="AB27" s="541">
        <f t="shared" si="2"/>
        <v>0</v>
      </c>
      <c r="AC27" s="541">
        <f t="shared" si="3"/>
        <v>0</v>
      </c>
      <c r="AD27" s="245" t="str">
        <f t="shared" si="4"/>
        <v xml:space="preserve">          0</v>
      </c>
      <c r="AE27" s="245" t="str">
        <f t="shared" si="5"/>
        <v xml:space="preserve">          0</v>
      </c>
      <c r="AF27" s="245" t="str">
        <f t="shared" si="6"/>
        <v xml:space="preserve">          0</v>
      </c>
      <c r="AG27" s="245" t="str">
        <f t="shared" si="7"/>
        <v xml:space="preserve">          0</v>
      </c>
      <c r="AL27" s="204">
        <f>SUM(ANALYTIKAVUJ!E13)</f>
        <v>0</v>
      </c>
      <c r="AN27" s="204">
        <f t="shared" si="31"/>
        <v>0</v>
      </c>
      <c r="AO27" s="205"/>
      <c r="AP27" s="205">
        <f t="shared" si="32"/>
        <v>0</v>
      </c>
      <c r="AQ27" s="205">
        <f>SUM(ANALYTIKAVUJ!E49)*-1</f>
        <v>0</v>
      </c>
      <c r="AR27" s="205">
        <f t="shared" si="33"/>
        <v>0</v>
      </c>
      <c r="AS27" s="204">
        <f t="shared" si="34"/>
        <v>0</v>
      </c>
    </row>
    <row r="28" spans="2:45" outlineLevel="1" x14ac:dyDescent="0.2">
      <c r="B28" s="533">
        <v>26</v>
      </c>
      <c r="C28" s="201" t="s">
        <v>2092</v>
      </c>
      <c r="D28" s="200" t="str">
        <f>IF(VLOOKUP($B28,suvaha_p!$A:$G,1)=$B28,VLOOKUP($B28,suvaha_p!$A:$G,$B$1),0)</f>
        <v>Pôžičky v rámci podielovej účasti okrem prepojeným účtovným jednotkám (066A) - /096A/</v>
      </c>
      <c r="E28" s="208" t="s">
        <v>920</v>
      </c>
      <c r="G28" s="204">
        <f>SUM(ANALYTIKAVUJ!C14)</f>
        <v>0</v>
      </c>
      <c r="I28" s="204">
        <f t="shared" si="19"/>
        <v>0</v>
      </c>
      <c r="J28" s="205"/>
      <c r="K28" s="205">
        <f t="shared" si="8"/>
        <v>0</v>
      </c>
      <c r="L28" s="205">
        <f>SUM(ANALYTIKAVUJ!C50)*-1</f>
        <v>0</v>
      </c>
      <c r="M28" s="205">
        <f t="shared" si="9"/>
        <v>0</v>
      </c>
      <c r="N28" s="205">
        <f t="shared" si="10"/>
        <v>0</v>
      </c>
      <c r="Q28" s="205">
        <f>SUM(ANALYTIKAVUJ!D14)</f>
        <v>0</v>
      </c>
      <c r="S28" s="205">
        <f t="shared" si="27"/>
        <v>0</v>
      </c>
      <c r="U28" s="205">
        <f t="shared" si="28"/>
        <v>0</v>
      </c>
      <c r="V28" s="205">
        <f>SUM(ANALYTIKAVUJ!D50)*-1</f>
        <v>0</v>
      </c>
      <c r="W28" s="205">
        <f t="shared" si="29"/>
        <v>0</v>
      </c>
      <c r="X28" s="205">
        <f t="shared" si="30"/>
        <v>0</v>
      </c>
      <c r="Z28" s="541">
        <f t="shared" si="0"/>
        <v>0</v>
      </c>
      <c r="AA28" s="541">
        <f t="shared" si="1"/>
        <v>0</v>
      </c>
      <c r="AB28" s="541">
        <f t="shared" si="2"/>
        <v>0</v>
      </c>
      <c r="AC28" s="541">
        <f t="shared" si="3"/>
        <v>0</v>
      </c>
      <c r="AD28" s="245" t="str">
        <f t="shared" si="4"/>
        <v xml:space="preserve">          0</v>
      </c>
      <c r="AE28" s="245" t="str">
        <f t="shared" si="5"/>
        <v xml:space="preserve">          0</v>
      </c>
      <c r="AF28" s="245" t="str">
        <f t="shared" si="6"/>
        <v xml:space="preserve">          0</v>
      </c>
      <c r="AG28" s="245" t="str">
        <f t="shared" si="7"/>
        <v xml:space="preserve">          0</v>
      </c>
      <c r="AL28" s="204">
        <f>SUM(ANALYTIKAVUJ!E14)</f>
        <v>0</v>
      </c>
      <c r="AN28" s="204">
        <f t="shared" si="31"/>
        <v>0</v>
      </c>
      <c r="AO28" s="205"/>
      <c r="AP28" s="205">
        <f t="shared" si="32"/>
        <v>0</v>
      </c>
      <c r="AQ28" s="205">
        <f>SUM(ANALYTIKAVUJ!E50)*-1</f>
        <v>0</v>
      </c>
      <c r="AR28" s="205">
        <f t="shared" si="33"/>
        <v>0</v>
      </c>
      <c r="AS28" s="204">
        <f t="shared" si="34"/>
        <v>0</v>
      </c>
    </row>
    <row r="29" spans="2:45" ht="12.75" customHeight="1" outlineLevel="1" x14ac:dyDescent="0.2">
      <c r="B29" s="533">
        <v>27</v>
      </c>
      <c r="C29" s="201" t="s">
        <v>2096</v>
      </c>
      <c r="D29" s="200" t="str">
        <f>IF(VLOOKUP($B29,suvaha_p!$A:$G,1)=$B29,VLOOKUP($B29,suvaha_p!$A:$G,$B$1),0)</f>
        <v>Ostatné pôžičky (067A) - /096A/</v>
      </c>
      <c r="E29" s="208" t="s">
        <v>925</v>
      </c>
      <c r="G29" s="204">
        <f>SUM(ANALYTIKAVUJ!C18)</f>
        <v>0</v>
      </c>
      <c r="I29" s="204">
        <f t="shared" si="19"/>
        <v>0</v>
      </c>
      <c r="J29" s="205"/>
      <c r="K29" s="205">
        <f t="shared" si="8"/>
        <v>0</v>
      </c>
      <c r="L29" s="205">
        <f>SUM(ANALYTIKAVUJ!C51)*-1</f>
        <v>0</v>
      </c>
      <c r="M29" s="205">
        <f t="shared" si="9"/>
        <v>0</v>
      </c>
      <c r="N29" s="205">
        <f t="shared" si="10"/>
        <v>0</v>
      </c>
      <c r="Q29" s="205">
        <f>SUM(ANALYTIKAVUJ!D18)</f>
        <v>0</v>
      </c>
      <c r="S29" s="205">
        <f t="shared" si="27"/>
        <v>0</v>
      </c>
      <c r="U29" s="205">
        <f t="shared" si="28"/>
        <v>0</v>
      </c>
      <c r="V29" s="205">
        <f>SUM(ANALYTIKAVUJ!D51)*-1</f>
        <v>0</v>
      </c>
      <c r="W29" s="205">
        <f t="shared" si="29"/>
        <v>0</v>
      </c>
      <c r="X29" s="205">
        <f t="shared" si="30"/>
        <v>0</v>
      </c>
      <c r="Z29" s="541">
        <f t="shared" si="0"/>
        <v>0</v>
      </c>
      <c r="AA29" s="541">
        <f t="shared" si="1"/>
        <v>0</v>
      </c>
      <c r="AB29" s="541">
        <f t="shared" si="2"/>
        <v>0</v>
      </c>
      <c r="AC29" s="541">
        <f t="shared" si="3"/>
        <v>0</v>
      </c>
      <c r="AD29" s="245" t="str">
        <f t="shared" si="4"/>
        <v xml:space="preserve">          0</v>
      </c>
      <c r="AE29" s="245" t="str">
        <f t="shared" si="5"/>
        <v xml:space="preserve">          0</v>
      </c>
      <c r="AF29" s="245" t="str">
        <f t="shared" si="6"/>
        <v xml:space="preserve">          0</v>
      </c>
      <c r="AG29" s="245" t="str">
        <f t="shared" si="7"/>
        <v xml:space="preserve">          0</v>
      </c>
      <c r="AL29" s="204">
        <f>SUM(ANALYTIKAVUJ!E18)</f>
        <v>0</v>
      </c>
      <c r="AN29" s="204">
        <f t="shared" si="31"/>
        <v>0</v>
      </c>
      <c r="AO29" s="205"/>
      <c r="AP29" s="205">
        <f t="shared" si="32"/>
        <v>0</v>
      </c>
      <c r="AQ29" s="205">
        <f>SUM(ANALYTIKAVUJ!E51)*-1</f>
        <v>0</v>
      </c>
      <c r="AR29" s="205">
        <f t="shared" si="33"/>
        <v>0</v>
      </c>
      <c r="AS29" s="204">
        <f t="shared" si="34"/>
        <v>0</v>
      </c>
    </row>
    <row r="30" spans="2:45" outlineLevel="1" x14ac:dyDescent="0.2">
      <c r="B30" s="533">
        <v>28</v>
      </c>
      <c r="C30" s="201" t="s">
        <v>2100</v>
      </c>
      <c r="D30" s="200" t="str">
        <f>IF(VLOOKUP($B30,suvaha_p!$A:$G,1)=$B30,VLOOKUP($B30,suvaha_p!$A:$G,$B$1),0)</f>
        <v>Dlhové cenné papiere a ostatný dlhodobý finančný majetok (065A, 069A, 06XA) - /096A/</v>
      </c>
      <c r="E30" s="208" t="s">
        <v>801</v>
      </c>
      <c r="F30" s="206">
        <f>SUM('HL KNIHA VYPOC'!G45)</f>
        <v>0</v>
      </c>
      <c r="G30" s="204">
        <f>SUM(ANALYTIKAVUJ!C22)</f>
        <v>0</v>
      </c>
      <c r="I30" s="204">
        <f t="shared" si="19"/>
        <v>0</v>
      </c>
      <c r="J30" s="205"/>
      <c r="K30" s="205">
        <f t="shared" si="8"/>
        <v>0</v>
      </c>
      <c r="L30" s="205">
        <f>SUM(ANALYTIKAVUJ!C52)*-1</f>
        <v>0</v>
      </c>
      <c r="M30" s="205">
        <f t="shared" si="9"/>
        <v>0</v>
      </c>
      <c r="N30" s="205">
        <f t="shared" si="10"/>
        <v>0</v>
      </c>
      <c r="P30" s="279">
        <f>SUM('HL KNIHA VYPOC'!K45)</f>
        <v>0</v>
      </c>
      <c r="Q30" s="205">
        <f>SUM(ANALYTIKAVUJ!D22)</f>
        <v>0</v>
      </c>
      <c r="S30" s="205">
        <f t="shared" si="27"/>
        <v>0</v>
      </c>
      <c r="U30" s="205">
        <f t="shared" si="28"/>
        <v>0</v>
      </c>
      <c r="V30" s="205">
        <f>SUM(ANALYTIKAVUJ!D52)*-1</f>
        <v>0</v>
      </c>
      <c r="W30" s="205">
        <f t="shared" si="29"/>
        <v>0</v>
      </c>
      <c r="X30" s="205">
        <f t="shared" si="30"/>
        <v>0</v>
      </c>
      <c r="Z30" s="541">
        <f t="shared" si="0"/>
        <v>0</v>
      </c>
      <c r="AA30" s="541">
        <f t="shared" si="1"/>
        <v>0</v>
      </c>
      <c r="AB30" s="541">
        <f t="shared" si="2"/>
        <v>0</v>
      </c>
      <c r="AC30" s="541">
        <f t="shared" si="3"/>
        <v>0</v>
      </c>
      <c r="AD30" s="245" t="str">
        <f t="shared" si="4"/>
        <v xml:space="preserve">          0</v>
      </c>
      <c r="AE30" s="245" t="str">
        <f t="shared" si="5"/>
        <v xml:space="preserve">          0</v>
      </c>
      <c r="AF30" s="245" t="str">
        <f t="shared" si="6"/>
        <v xml:space="preserve">          0</v>
      </c>
      <c r="AG30" s="245" t="str">
        <f t="shared" si="7"/>
        <v xml:space="preserve">          0</v>
      </c>
      <c r="AK30" s="206">
        <f>SUM('HL KNIHA VYPOC'!H45)</f>
        <v>0</v>
      </c>
      <c r="AL30" s="204">
        <f>SUM(ANALYTIKAVUJ!E22)</f>
        <v>0</v>
      </c>
      <c r="AN30" s="204">
        <f t="shared" si="31"/>
        <v>0</v>
      </c>
      <c r="AO30" s="205"/>
      <c r="AP30" s="205">
        <f t="shared" si="32"/>
        <v>0</v>
      </c>
      <c r="AQ30" s="205">
        <f>SUM(ANALYTIKAVUJ!E52)*-1</f>
        <v>0</v>
      </c>
      <c r="AR30" s="205">
        <f t="shared" si="33"/>
        <v>0</v>
      </c>
      <c r="AS30" s="204">
        <f t="shared" si="34"/>
        <v>0</v>
      </c>
    </row>
    <row r="31" spans="2:45" outlineLevel="1" x14ac:dyDescent="0.2">
      <c r="B31" s="533">
        <v>29</v>
      </c>
      <c r="C31" s="201" t="s">
        <v>2129</v>
      </c>
      <c r="D31" s="200" t="str">
        <f>IF(VLOOKUP($B31,suvaha_p!$A:$G,1)=$B31,VLOOKUP($B31,suvaha_p!$A:$G,$B$1),0)</f>
        <v>Pôžičky a ostatný dlhodobý finančný majetok so zostatkovou dobou splatnosti najviac jeden rok (066A, 067A, 069A, 06XA) - /096A/</v>
      </c>
      <c r="E31" s="208" t="s">
        <v>159</v>
      </c>
      <c r="G31" s="204">
        <f>SUM(ANALYTIKAVUJ!C15+ANALYTIKAVUJ!C19+ANALYTIKAVUJ!C23)</f>
        <v>0</v>
      </c>
      <c r="I31" s="204">
        <f t="shared" si="19"/>
        <v>0</v>
      </c>
      <c r="J31" s="205"/>
      <c r="K31" s="205">
        <f t="shared" si="8"/>
        <v>0</v>
      </c>
      <c r="L31" s="205">
        <f>SUM(ANALYTIKAVUJ!C53)*-1</f>
        <v>0</v>
      </c>
      <c r="M31" s="205">
        <f t="shared" si="9"/>
        <v>0</v>
      </c>
      <c r="N31" s="205">
        <f t="shared" si="10"/>
        <v>0</v>
      </c>
      <c r="Q31" s="205">
        <f>SUM(ANALYTIKAVUJ!D15+ANALYTIKAVUJ!D19+ANALYTIKAVUJ!D23)</f>
        <v>0</v>
      </c>
      <c r="S31" s="205">
        <f t="shared" si="27"/>
        <v>0</v>
      </c>
      <c r="U31" s="205">
        <f t="shared" si="28"/>
        <v>0</v>
      </c>
      <c r="V31" s="205">
        <f>SUM(ANALYTIKAVUJ!D53)*-1</f>
        <v>0</v>
      </c>
      <c r="W31" s="205">
        <f t="shared" si="29"/>
        <v>0</v>
      </c>
      <c r="X31" s="205">
        <f t="shared" si="30"/>
        <v>0</v>
      </c>
      <c r="Z31" s="541">
        <f t="shared" si="0"/>
        <v>0</v>
      </c>
      <c r="AA31" s="541">
        <f t="shared" si="1"/>
        <v>0</v>
      </c>
      <c r="AB31" s="541">
        <f t="shared" si="2"/>
        <v>0</v>
      </c>
      <c r="AC31" s="541">
        <f t="shared" si="3"/>
        <v>0</v>
      </c>
      <c r="AD31" s="245" t="str">
        <f t="shared" si="4"/>
        <v xml:space="preserve">          0</v>
      </c>
      <c r="AE31" s="245" t="str">
        <f t="shared" si="5"/>
        <v xml:space="preserve">          0</v>
      </c>
      <c r="AF31" s="245" t="str">
        <f t="shared" si="6"/>
        <v xml:space="preserve">          0</v>
      </c>
      <c r="AG31" s="245" t="str">
        <f t="shared" si="7"/>
        <v xml:space="preserve">          0</v>
      </c>
      <c r="AL31" s="204">
        <f>SUM(ANALYTIKAVUJ!E15+ANALYTIKAVUJ!E19+ANALYTIKAVUJ!E23)</f>
        <v>0</v>
      </c>
      <c r="AN31" s="204">
        <f t="shared" si="31"/>
        <v>0</v>
      </c>
      <c r="AO31" s="205"/>
      <c r="AP31" s="205">
        <f t="shared" si="32"/>
        <v>0</v>
      </c>
      <c r="AQ31" s="205">
        <f>SUM(ANALYTIKAVUJ!E53)*-1</f>
        <v>0</v>
      </c>
      <c r="AR31" s="205">
        <f t="shared" si="33"/>
        <v>0</v>
      </c>
      <c r="AS31" s="204">
        <f t="shared" si="34"/>
        <v>0</v>
      </c>
    </row>
    <row r="32" spans="2:45" outlineLevel="1" x14ac:dyDescent="0.2">
      <c r="B32" s="533" t="s">
        <v>1968</v>
      </c>
      <c r="C32" s="201" t="s">
        <v>2133</v>
      </c>
      <c r="D32" s="200" t="str">
        <f>IF(VLOOKUP($B32,suvaha_p!$A:$G,1)=$B32,VLOOKUP($B32,suvaha_p!$A:$G,$B$1),0)</f>
        <v>Účty v bankách s dobou viazanosti dlhšou ako jeden rok (22XA)</v>
      </c>
      <c r="E32" s="208" t="s">
        <v>1968</v>
      </c>
      <c r="G32" s="204">
        <f>SUM(ANALYTIKAVUJ!C108)</f>
        <v>0</v>
      </c>
      <c r="I32" s="204">
        <f t="shared" si="19"/>
        <v>0</v>
      </c>
      <c r="K32" s="205">
        <f t="shared" si="8"/>
        <v>0</v>
      </c>
      <c r="L32" s="205"/>
      <c r="M32" s="205">
        <f t="shared" si="9"/>
        <v>0</v>
      </c>
      <c r="N32" s="205">
        <f t="shared" si="10"/>
        <v>0</v>
      </c>
      <c r="Q32" s="205">
        <f>SUM(ANALYTIKAVUJ!D108)</f>
        <v>0</v>
      </c>
      <c r="S32" s="205">
        <f t="shared" si="27"/>
        <v>0</v>
      </c>
      <c r="U32" s="205">
        <f t="shared" si="28"/>
        <v>0</v>
      </c>
      <c r="W32" s="205">
        <f t="shared" si="29"/>
        <v>0</v>
      </c>
      <c r="X32" s="205">
        <f t="shared" si="30"/>
        <v>0</v>
      </c>
      <c r="Z32" s="541">
        <f t="shared" si="0"/>
        <v>0</v>
      </c>
      <c r="AA32" s="541">
        <f t="shared" si="1"/>
        <v>0</v>
      </c>
      <c r="AB32" s="541">
        <f t="shared" si="2"/>
        <v>0</v>
      </c>
      <c r="AC32" s="541">
        <f t="shared" si="3"/>
        <v>0</v>
      </c>
      <c r="AD32" s="245" t="str">
        <f t="shared" si="4"/>
        <v xml:space="preserve">          0</v>
      </c>
      <c r="AE32" s="245" t="str">
        <f t="shared" si="5"/>
        <v xml:space="preserve">          0</v>
      </c>
      <c r="AF32" s="245" t="str">
        <f t="shared" si="6"/>
        <v xml:space="preserve">          0</v>
      </c>
      <c r="AG32" s="245" t="str">
        <f t="shared" si="7"/>
        <v xml:space="preserve">          0</v>
      </c>
      <c r="AL32" s="204">
        <f>SUM(ANALYTIKAVUJ!E108)</f>
        <v>0</v>
      </c>
      <c r="AN32" s="204">
        <f t="shared" si="31"/>
        <v>0</v>
      </c>
      <c r="AP32" s="205">
        <f t="shared" si="32"/>
        <v>0</v>
      </c>
      <c r="AQ32" s="205"/>
      <c r="AR32" s="205">
        <f t="shared" si="33"/>
        <v>0</v>
      </c>
      <c r="AS32" s="204">
        <f t="shared" si="34"/>
        <v>0</v>
      </c>
    </row>
    <row r="33" spans="2:45" outlineLevel="1" x14ac:dyDescent="0.2">
      <c r="B33" s="533" t="s">
        <v>928</v>
      </c>
      <c r="C33" s="201" t="s">
        <v>2168</v>
      </c>
      <c r="D33" s="200" t="str">
        <f>IF(VLOOKUP($B33,suvaha_p!$A:$G,1)=$B33,VLOOKUP($B33,suvaha_p!$A:$G,$B$1),0)</f>
        <v>Obstarávaný dlhodobý finančný majetok (043) - /096A/</v>
      </c>
      <c r="E33" s="208" t="s">
        <v>928</v>
      </c>
      <c r="F33" s="206">
        <f>SUM('HL KNIHA VYPOC'!G33)</f>
        <v>0</v>
      </c>
      <c r="I33" s="204">
        <f t="shared" si="19"/>
        <v>0</v>
      </c>
      <c r="J33" s="205"/>
      <c r="K33" s="205">
        <f t="shared" si="8"/>
        <v>0</v>
      </c>
      <c r="L33" s="205">
        <f>SUM(ANALYTIKAVUJ!C54)*-1</f>
        <v>0</v>
      </c>
      <c r="M33" s="205">
        <f t="shared" si="9"/>
        <v>0</v>
      </c>
      <c r="N33" s="205">
        <f t="shared" si="10"/>
        <v>0</v>
      </c>
      <c r="P33" s="279">
        <f>SUM('HL KNIHA VYPOC'!K33)</f>
        <v>0</v>
      </c>
      <c r="S33" s="205">
        <f t="shared" si="27"/>
        <v>0</v>
      </c>
      <c r="U33" s="205">
        <f t="shared" si="28"/>
        <v>0</v>
      </c>
      <c r="V33" s="205">
        <f>SUM(ANALYTIKAVUJ!D54)*-1</f>
        <v>0</v>
      </c>
      <c r="W33" s="205">
        <f t="shared" si="29"/>
        <v>0</v>
      </c>
      <c r="X33" s="205">
        <f t="shared" si="30"/>
        <v>0</v>
      </c>
      <c r="Z33" s="541">
        <f t="shared" si="0"/>
        <v>0</v>
      </c>
      <c r="AA33" s="541">
        <f t="shared" si="1"/>
        <v>0</v>
      </c>
      <c r="AB33" s="541">
        <f t="shared" si="2"/>
        <v>0</v>
      </c>
      <c r="AC33" s="541">
        <f t="shared" si="3"/>
        <v>0</v>
      </c>
      <c r="AD33" s="245" t="str">
        <f t="shared" si="4"/>
        <v xml:space="preserve">          0</v>
      </c>
      <c r="AE33" s="245" t="str">
        <f t="shared" si="5"/>
        <v xml:space="preserve">          0</v>
      </c>
      <c r="AF33" s="245" t="str">
        <f t="shared" si="6"/>
        <v xml:space="preserve">          0</v>
      </c>
      <c r="AG33" s="245" t="str">
        <f t="shared" si="7"/>
        <v xml:space="preserve">          0</v>
      </c>
      <c r="AK33" s="206">
        <f>SUM('HL KNIHA VYPOC'!H33)</f>
        <v>0</v>
      </c>
      <c r="AN33" s="204">
        <f t="shared" si="31"/>
        <v>0</v>
      </c>
      <c r="AO33" s="205"/>
      <c r="AP33" s="205">
        <f t="shared" si="32"/>
        <v>0</v>
      </c>
      <c r="AQ33" s="205">
        <f>SUM(ANALYTIKAVUJ!E54)*-1</f>
        <v>0</v>
      </c>
      <c r="AR33" s="205">
        <f t="shared" si="33"/>
        <v>0</v>
      </c>
      <c r="AS33" s="204">
        <f t="shared" si="34"/>
        <v>0</v>
      </c>
    </row>
    <row r="34" spans="2:45" outlineLevel="1" x14ac:dyDescent="0.2">
      <c r="B34" s="533" t="s">
        <v>917</v>
      </c>
      <c r="C34" s="201" t="s">
        <v>2172</v>
      </c>
      <c r="D34" s="200" t="str">
        <f>IF(VLOOKUP($B34,suvaha_p!$A:$G,1)=$B34,VLOOKUP($B34,suvaha_p!$A:$G,$B$1),0)</f>
        <v>Poskytnuté preddavky na dlhodobý finančný majetok (053) - /095A/</v>
      </c>
      <c r="E34" s="208" t="s">
        <v>917</v>
      </c>
      <c r="F34" s="206">
        <f>SUM('HL KNIHA VYPOC'!G39)</f>
        <v>0</v>
      </c>
      <c r="I34" s="204">
        <f t="shared" si="19"/>
        <v>0</v>
      </c>
      <c r="J34" s="205"/>
      <c r="K34" s="205">
        <f t="shared" si="8"/>
        <v>0</v>
      </c>
      <c r="L34" s="205">
        <f>SUM(ANALYTIKAVUJ!C43)*-1</f>
        <v>0</v>
      </c>
      <c r="M34" s="205">
        <f t="shared" si="9"/>
        <v>0</v>
      </c>
      <c r="N34" s="205">
        <f t="shared" si="10"/>
        <v>0</v>
      </c>
      <c r="P34" s="279">
        <f>SUM('HL KNIHA VYPOC'!K39)</f>
        <v>0</v>
      </c>
      <c r="S34" s="205">
        <f t="shared" si="27"/>
        <v>0</v>
      </c>
      <c r="U34" s="205">
        <f t="shared" si="28"/>
        <v>0</v>
      </c>
      <c r="V34" s="205">
        <f>SUM(ANALYTIKAVUJ!D43)*-1</f>
        <v>0</v>
      </c>
      <c r="W34" s="205">
        <f t="shared" si="29"/>
        <v>0</v>
      </c>
      <c r="X34" s="205">
        <f t="shared" si="30"/>
        <v>0</v>
      </c>
      <c r="Z34" s="541">
        <f t="shared" si="0"/>
        <v>0</v>
      </c>
      <c r="AA34" s="541">
        <f t="shared" si="1"/>
        <v>0</v>
      </c>
      <c r="AB34" s="541">
        <f t="shared" si="2"/>
        <v>0</v>
      </c>
      <c r="AC34" s="541">
        <f t="shared" si="3"/>
        <v>0</v>
      </c>
      <c r="AD34" s="245" t="str">
        <f t="shared" si="4"/>
        <v xml:space="preserve">          0</v>
      </c>
      <c r="AE34" s="245" t="str">
        <f t="shared" si="5"/>
        <v xml:space="preserve">          0</v>
      </c>
      <c r="AF34" s="245" t="str">
        <f t="shared" si="6"/>
        <v xml:space="preserve">          0</v>
      </c>
      <c r="AG34" s="245" t="str">
        <f t="shared" si="7"/>
        <v xml:space="preserve">          0</v>
      </c>
      <c r="AK34" s="206">
        <f>SUM('HL KNIHA VYPOC'!H39)</f>
        <v>0</v>
      </c>
      <c r="AN34" s="204">
        <f t="shared" si="31"/>
        <v>0</v>
      </c>
      <c r="AO34" s="205"/>
      <c r="AP34" s="205">
        <f t="shared" si="32"/>
        <v>0</v>
      </c>
      <c r="AQ34" s="205">
        <f>SUM(ANALYTIKAVUJ!E43)*-1</f>
        <v>0</v>
      </c>
      <c r="AR34" s="205">
        <f t="shared" si="33"/>
        <v>0</v>
      </c>
      <c r="AS34" s="204">
        <f t="shared" si="34"/>
        <v>0</v>
      </c>
    </row>
    <row r="35" spans="2:45" x14ac:dyDescent="0.2">
      <c r="B35" s="533" t="s">
        <v>918</v>
      </c>
      <c r="C35" s="201" t="s">
        <v>1879</v>
      </c>
      <c r="D35" s="525" t="str">
        <f>IF(VLOOKUP($B35,suvaha_p!$A:$G,1)=$B35,VLOOKUP($B35,suvaha_p!$A:$G,$B$1),0)</f>
        <v>Obežný majetok r. 34 + r. 41 + r. 53 + r. 66 + r. 71</v>
      </c>
      <c r="E35" s="534" t="s">
        <v>918</v>
      </c>
      <c r="F35" s="535"/>
      <c r="G35" s="547"/>
      <c r="H35" s="547"/>
      <c r="I35" s="543">
        <f>SUM(I36+I43+I55+I68+I73)</f>
        <v>86018</v>
      </c>
      <c r="J35" s="544"/>
      <c r="K35" s="543">
        <f>SUM(K36+K43+K55+K68+K73)</f>
        <v>0</v>
      </c>
      <c r="L35" s="543"/>
      <c r="M35" s="543">
        <f>SUM(M36+M43+M55+M68+M73)</f>
        <v>0</v>
      </c>
      <c r="N35" s="205">
        <f>SUM(N36+N43+N55+N68+N73)</f>
        <v>86018</v>
      </c>
      <c r="P35" s="546"/>
      <c r="Q35" s="545"/>
      <c r="R35" s="545"/>
      <c r="S35" s="545">
        <f>SUM(S36+S43+S55+S68+S73+S76)</f>
        <v>70183.27</v>
      </c>
      <c r="T35" s="545"/>
      <c r="U35" s="205">
        <f t="shared" si="28"/>
        <v>0</v>
      </c>
      <c r="V35" s="545"/>
      <c r="W35" s="205">
        <f t="shared" si="29"/>
        <v>0</v>
      </c>
      <c r="X35" s="205">
        <f>SUM(X36+X43+X55+X68+X73)</f>
        <v>69177</v>
      </c>
      <c r="Y35" s="204"/>
      <c r="Z35" s="541">
        <f t="shared" si="0"/>
        <v>86018</v>
      </c>
      <c r="AA35" s="541">
        <f t="shared" si="1"/>
        <v>0</v>
      </c>
      <c r="AB35" s="541">
        <f t="shared" si="2"/>
        <v>86018</v>
      </c>
      <c r="AC35" s="541">
        <f t="shared" si="3"/>
        <v>69177</v>
      </c>
      <c r="AD35" s="245" t="str">
        <f t="shared" si="4"/>
        <v xml:space="preserve">      86018</v>
      </c>
      <c r="AE35" s="245" t="str">
        <f t="shared" si="5"/>
        <v xml:space="preserve">          0</v>
      </c>
      <c r="AF35" s="245" t="str">
        <f t="shared" si="6"/>
        <v xml:space="preserve">      86018</v>
      </c>
      <c r="AG35" s="245" t="str">
        <f t="shared" si="7"/>
        <v xml:space="preserve">      69177</v>
      </c>
      <c r="AK35" s="535"/>
      <c r="AL35" s="547"/>
      <c r="AM35" s="547"/>
      <c r="AN35" s="543">
        <f>SUM(AN36+AN43+AN55+AN68+AN73+AN76)</f>
        <v>70183.27</v>
      </c>
      <c r="AO35" s="544"/>
      <c r="AP35" s="205">
        <f t="shared" si="32"/>
        <v>0</v>
      </c>
      <c r="AQ35" s="543"/>
      <c r="AR35" s="205">
        <f t="shared" si="33"/>
        <v>0</v>
      </c>
      <c r="AS35" s="204">
        <f>SUM(AS36+AS43+AS55+AS68+AS73)</f>
        <v>69177</v>
      </c>
    </row>
    <row r="36" spans="2:45" outlineLevel="1" x14ac:dyDescent="0.2">
      <c r="B36" s="533" t="s">
        <v>927</v>
      </c>
      <c r="C36" s="201" t="s">
        <v>2178</v>
      </c>
      <c r="D36" s="525" t="str">
        <f>IF(VLOOKUP($B36,suvaha_p!$A:$G,1)=$B36,VLOOKUP($B36,suvaha_p!$A:$G,$B$1),0)</f>
        <v>Zásoby súčet (r. 35 až r. 40)</v>
      </c>
      <c r="E36" s="534" t="s">
        <v>927</v>
      </c>
      <c r="F36" s="535"/>
      <c r="I36" s="543">
        <f>SUM(I37:I42)</f>
        <v>0</v>
      </c>
      <c r="J36" s="544"/>
      <c r="K36" s="543">
        <f>SUM(K37:K42)</f>
        <v>0</v>
      </c>
      <c r="L36" s="545"/>
      <c r="M36" s="543">
        <f>SUM(M37:M42)</f>
        <v>0</v>
      </c>
      <c r="N36" s="545">
        <f>SUM(N37:N42)</f>
        <v>0</v>
      </c>
      <c r="P36" s="546"/>
      <c r="S36" s="545">
        <f>SUM(S37:S42)</f>
        <v>0</v>
      </c>
      <c r="T36" s="545"/>
      <c r="U36" s="545">
        <f>SUM(U37:U42)</f>
        <v>0</v>
      </c>
      <c r="V36" s="545"/>
      <c r="W36" s="545">
        <f>SUM(W37:W42)</f>
        <v>0</v>
      </c>
      <c r="X36" s="545">
        <f>SUM(X37:X42)</f>
        <v>0</v>
      </c>
      <c r="Z36" s="541">
        <f t="shared" si="0"/>
        <v>0</v>
      </c>
      <c r="AA36" s="541">
        <f t="shared" si="1"/>
        <v>0</v>
      </c>
      <c r="AB36" s="541">
        <f t="shared" si="2"/>
        <v>0</v>
      </c>
      <c r="AC36" s="541">
        <f t="shared" si="3"/>
        <v>0</v>
      </c>
      <c r="AD36" s="245" t="str">
        <f t="shared" si="4"/>
        <v xml:space="preserve">          0</v>
      </c>
      <c r="AE36" s="245" t="str">
        <f t="shared" si="5"/>
        <v xml:space="preserve">          0</v>
      </c>
      <c r="AF36" s="245" t="str">
        <f t="shared" si="6"/>
        <v xml:space="preserve">          0</v>
      </c>
      <c r="AG36" s="245" t="str">
        <f t="shared" si="7"/>
        <v xml:space="preserve">          0</v>
      </c>
      <c r="AK36" s="535"/>
      <c r="AN36" s="543">
        <f>SUM(AN37:AN42)</f>
        <v>0</v>
      </c>
      <c r="AO36" s="544"/>
      <c r="AP36" s="543">
        <f>SUM(AP37:AP42)</f>
        <v>0</v>
      </c>
      <c r="AQ36" s="545"/>
      <c r="AR36" s="543">
        <f>SUM(AR37:AR42)</f>
        <v>0</v>
      </c>
      <c r="AS36" s="543">
        <f>SUM(AS37:AS42)</f>
        <v>0</v>
      </c>
    </row>
    <row r="37" spans="2:45" outlineLevel="1" x14ac:dyDescent="0.2">
      <c r="B37" s="533" t="s">
        <v>926</v>
      </c>
      <c r="C37" s="201" t="s">
        <v>2181</v>
      </c>
      <c r="D37" s="200" t="str">
        <f>IF(VLOOKUP($B37,suvaha_p!$A:$G,1)=$B37,VLOOKUP($B37,suvaha_p!$A:$G,$B$1),0)</f>
        <v>Materiál (112, 119, 11X) - /191, 19X/</v>
      </c>
      <c r="E37" s="208" t="s">
        <v>926</v>
      </c>
      <c r="F37" s="206">
        <f>SUM('HL KNIHA VYPOC'!G83+'HL KNIHA VYPOC'!G84)</f>
        <v>0</v>
      </c>
      <c r="I37" s="204">
        <f t="shared" ref="I37:I42" si="35">ROUND(SUM(F37:H37),0)</f>
        <v>0</v>
      </c>
      <c r="J37" s="204"/>
      <c r="K37" s="205">
        <f t="shared" ref="K37:K42" si="36">ROUND(SUM(J37),0)</f>
        <v>0</v>
      </c>
      <c r="L37" s="205">
        <f>SUM('HL KNIHA VYPOC'!G99)*-1</f>
        <v>0</v>
      </c>
      <c r="M37" s="205">
        <f t="shared" ref="M37:M42" si="37">ROUND(SUM(L37),0)</f>
        <v>0</v>
      </c>
      <c r="N37" s="205">
        <f t="shared" si="10"/>
        <v>0</v>
      </c>
      <c r="P37" s="279">
        <f>SUM('HL KNIHA VYPOC'!K83+'HL KNIHA VYPOC'!K84)</f>
        <v>0</v>
      </c>
      <c r="S37" s="205">
        <f t="shared" ref="S37:S42" si="38">SUM(P37:R37)</f>
        <v>0</v>
      </c>
      <c r="U37" s="205">
        <f t="shared" ref="U37:U42" si="39">SUM(T37)</f>
        <v>0</v>
      </c>
      <c r="V37" s="205">
        <f>SUM('HL KNIHA VYPOC'!K99)*-1</f>
        <v>0</v>
      </c>
      <c r="W37" s="205">
        <f t="shared" ref="W37:W42" si="40">SUM(V37)</f>
        <v>0</v>
      </c>
      <c r="X37" s="205">
        <f t="shared" ref="X37:X42" si="41">ROUND((S37-U37-W37),0)</f>
        <v>0</v>
      </c>
      <c r="Z37" s="541">
        <f t="shared" si="0"/>
        <v>0</v>
      </c>
      <c r="AA37" s="541">
        <f t="shared" si="1"/>
        <v>0</v>
      </c>
      <c r="AB37" s="541">
        <f t="shared" si="2"/>
        <v>0</v>
      </c>
      <c r="AC37" s="541">
        <f t="shared" si="3"/>
        <v>0</v>
      </c>
      <c r="AD37" s="245" t="str">
        <f t="shared" si="4"/>
        <v xml:space="preserve">          0</v>
      </c>
      <c r="AE37" s="245" t="str">
        <f t="shared" si="5"/>
        <v xml:space="preserve">          0</v>
      </c>
      <c r="AF37" s="245" t="str">
        <f t="shared" si="6"/>
        <v xml:space="preserve">          0</v>
      </c>
      <c r="AG37" s="245" t="str">
        <f t="shared" si="7"/>
        <v xml:space="preserve">          0</v>
      </c>
      <c r="AK37" s="206">
        <f>SUM('HL KNIHA VYPOC'!H83+'HL KNIHA VYPOC'!H84)</f>
        <v>0</v>
      </c>
      <c r="AN37" s="204">
        <f t="shared" ref="AN37:AN42" si="42">SUM(AK37:AM37)</f>
        <v>0</v>
      </c>
      <c r="AO37" s="204"/>
      <c r="AP37" s="205">
        <f t="shared" ref="AP37:AP42" si="43">SUM(AO37)</f>
        <v>0</v>
      </c>
      <c r="AQ37" s="205">
        <f>SUM('HL KNIHA VYPOC'!H99)*-1</f>
        <v>0</v>
      </c>
      <c r="AR37" s="205">
        <f t="shared" ref="AR37:AR42" si="44">SUM(AQ37)</f>
        <v>0</v>
      </c>
      <c r="AS37" s="204">
        <f t="shared" ref="AS37:AS42" si="45">ROUND((AN37-AP37-AR37),0)</f>
        <v>0</v>
      </c>
    </row>
    <row r="38" spans="2:45" outlineLevel="1" x14ac:dyDescent="0.2">
      <c r="B38" s="533" t="s">
        <v>924</v>
      </c>
      <c r="C38" s="201" t="s">
        <v>2084</v>
      </c>
      <c r="D38" s="200" t="str">
        <f>IF(VLOOKUP($B38,suvaha_p!$A:$G,1)=$B38,VLOOKUP($B38,suvaha_p!$A:$G,$B$1),0)</f>
        <v>Nedokončená výroba a polotovary vlastnej výroby  (121, 122, 12X) - /192, 193, 19X/</v>
      </c>
      <c r="E38" s="208" t="s">
        <v>924</v>
      </c>
      <c r="F38" s="206">
        <f>SUM('HL KNIHA VYPOC'!G87+'HL KNIHA VYPOC'!G88)</f>
        <v>0</v>
      </c>
      <c r="I38" s="204">
        <f t="shared" si="35"/>
        <v>0</v>
      </c>
      <c r="J38" s="204"/>
      <c r="K38" s="205">
        <f t="shared" si="36"/>
        <v>0</v>
      </c>
      <c r="L38" s="205">
        <f>SUM('HL KNIHA VYPOC'!G100+'HL KNIHA VYPOC'!G101)*-1</f>
        <v>0</v>
      </c>
      <c r="M38" s="205">
        <f t="shared" si="37"/>
        <v>0</v>
      </c>
      <c r="N38" s="205">
        <f t="shared" si="10"/>
        <v>0</v>
      </c>
      <c r="P38" s="279">
        <f>SUM('HL KNIHA VYPOC'!K87+'HL KNIHA VYPOC'!K88)</f>
        <v>0</v>
      </c>
      <c r="S38" s="205">
        <f t="shared" si="38"/>
        <v>0</v>
      </c>
      <c r="U38" s="205">
        <f t="shared" si="39"/>
        <v>0</v>
      </c>
      <c r="V38" s="205">
        <f>SUM('HL KNIHA VYPOC'!K100+'HL KNIHA VYPOC'!K101)*-1</f>
        <v>0</v>
      </c>
      <c r="W38" s="205">
        <f t="shared" si="40"/>
        <v>0</v>
      </c>
      <c r="X38" s="205">
        <f t="shared" si="41"/>
        <v>0</v>
      </c>
      <c r="Z38" s="541">
        <f t="shared" si="0"/>
        <v>0</v>
      </c>
      <c r="AA38" s="541">
        <f t="shared" si="1"/>
        <v>0</v>
      </c>
      <c r="AB38" s="541">
        <f t="shared" si="2"/>
        <v>0</v>
      </c>
      <c r="AC38" s="541">
        <f t="shared" si="3"/>
        <v>0</v>
      </c>
      <c r="AD38" s="245" t="str">
        <f t="shared" si="4"/>
        <v xml:space="preserve">          0</v>
      </c>
      <c r="AE38" s="245" t="str">
        <f t="shared" si="5"/>
        <v xml:space="preserve">          0</v>
      </c>
      <c r="AF38" s="245" t="str">
        <f t="shared" si="6"/>
        <v xml:space="preserve">          0</v>
      </c>
      <c r="AG38" s="245" t="str">
        <f t="shared" si="7"/>
        <v xml:space="preserve">          0</v>
      </c>
      <c r="AK38" s="206">
        <f>SUM('HL KNIHA VYPOC'!H87+'HL KNIHA VYPOC'!H88)</f>
        <v>0</v>
      </c>
      <c r="AN38" s="204">
        <f t="shared" si="42"/>
        <v>0</v>
      </c>
      <c r="AO38" s="204"/>
      <c r="AP38" s="205">
        <f t="shared" si="43"/>
        <v>0</v>
      </c>
      <c r="AQ38" s="205">
        <f>SUM('HL KNIHA VYPOC'!H100+'HL KNIHA VYPOC'!H101)*-1</f>
        <v>0</v>
      </c>
      <c r="AR38" s="205">
        <f t="shared" si="44"/>
        <v>0</v>
      </c>
      <c r="AS38" s="204">
        <f t="shared" si="45"/>
        <v>0</v>
      </c>
    </row>
    <row r="39" spans="2:45" outlineLevel="1" x14ac:dyDescent="0.2">
      <c r="B39" s="533" t="s">
        <v>912</v>
      </c>
      <c r="C39" s="201" t="s">
        <v>2087</v>
      </c>
      <c r="D39" s="200" t="str">
        <f>IF(VLOOKUP($B39,suvaha_p!$A:$G,1)=$B39,VLOOKUP($B39,suvaha_p!$A:$G,$B$1),0)</f>
        <v>Výrobky (123) - /194/</v>
      </c>
      <c r="E39" s="208" t="s">
        <v>912</v>
      </c>
      <c r="F39" s="206">
        <f>SUM('HL KNIHA VYPOC'!G89)</f>
        <v>0</v>
      </c>
      <c r="I39" s="204">
        <f t="shared" si="35"/>
        <v>0</v>
      </c>
      <c r="J39" s="204"/>
      <c r="K39" s="205">
        <f t="shared" si="36"/>
        <v>0</v>
      </c>
      <c r="L39" s="205">
        <f>SUM('HL KNIHA VYPOC'!G102)*-1</f>
        <v>0</v>
      </c>
      <c r="M39" s="205">
        <f t="shared" si="37"/>
        <v>0</v>
      </c>
      <c r="N39" s="205">
        <f t="shared" si="10"/>
        <v>0</v>
      </c>
      <c r="P39" s="279">
        <f>SUM('HL KNIHA VYPOC'!K89)</f>
        <v>0</v>
      </c>
      <c r="S39" s="205">
        <f t="shared" si="38"/>
        <v>0</v>
      </c>
      <c r="U39" s="205">
        <f t="shared" si="39"/>
        <v>0</v>
      </c>
      <c r="V39" s="205">
        <f>SUM('HL KNIHA VYPOC'!K102)*-1</f>
        <v>0</v>
      </c>
      <c r="W39" s="205">
        <f t="shared" si="40"/>
        <v>0</v>
      </c>
      <c r="X39" s="205">
        <f t="shared" si="41"/>
        <v>0</v>
      </c>
      <c r="Z39" s="541">
        <f t="shared" si="0"/>
        <v>0</v>
      </c>
      <c r="AA39" s="541">
        <f t="shared" si="1"/>
        <v>0</v>
      </c>
      <c r="AB39" s="541">
        <f t="shared" si="2"/>
        <v>0</v>
      </c>
      <c r="AC39" s="541">
        <f t="shared" si="3"/>
        <v>0</v>
      </c>
      <c r="AD39" s="245" t="str">
        <f t="shared" si="4"/>
        <v xml:space="preserve">          0</v>
      </c>
      <c r="AE39" s="245" t="str">
        <f t="shared" si="5"/>
        <v xml:space="preserve">          0</v>
      </c>
      <c r="AF39" s="245" t="str">
        <f t="shared" si="6"/>
        <v xml:space="preserve">          0</v>
      </c>
      <c r="AG39" s="245" t="str">
        <f t="shared" si="7"/>
        <v xml:space="preserve">          0</v>
      </c>
      <c r="AK39" s="206">
        <f>SUM('HL KNIHA VYPOC'!H89)</f>
        <v>0</v>
      </c>
      <c r="AN39" s="204">
        <f t="shared" si="42"/>
        <v>0</v>
      </c>
      <c r="AO39" s="204"/>
      <c r="AP39" s="205">
        <f t="shared" si="43"/>
        <v>0</v>
      </c>
      <c r="AQ39" s="205">
        <f>SUM('HL KNIHA VYPOC'!H102)*-1</f>
        <v>0</v>
      </c>
      <c r="AR39" s="205">
        <f t="shared" si="44"/>
        <v>0</v>
      </c>
      <c r="AS39" s="204">
        <f t="shared" si="45"/>
        <v>0</v>
      </c>
    </row>
    <row r="40" spans="2:45" outlineLevel="1" x14ac:dyDescent="0.2">
      <c r="B40" s="533" t="s">
        <v>913</v>
      </c>
      <c r="C40" s="201" t="s">
        <v>2090</v>
      </c>
      <c r="D40" s="200" t="str">
        <f>IF(VLOOKUP($B40,suvaha_p!$A:$G,1)=$B40,VLOOKUP($B40,suvaha_p!$A:$G,$B$1),0)</f>
        <v>Zvieratá (124) - /195/</v>
      </c>
      <c r="E40" s="208" t="s">
        <v>913</v>
      </c>
      <c r="F40" s="206">
        <f>SUM('HL KNIHA VYPOC'!G90)</f>
        <v>0</v>
      </c>
      <c r="I40" s="204">
        <f t="shared" si="35"/>
        <v>0</v>
      </c>
      <c r="J40" s="204"/>
      <c r="K40" s="205">
        <f t="shared" si="36"/>
        <v>0</v>
      </c>
      <c r="L40" s="205">
        <f>SUM('HL KNIHA VYPOC'!G103)*-1</f>
        <v>0</v>
      </c>
      <c r="M40" s="205">
        <f t="shared" si="37"/>
        <v>0</v>
      </c>
      <c r="N40" s="205">
        <f t="shared" si="10"/>
        <v>0</v>
      </c>
      <c r="P40" s="279">
        <f>SUM('HL KNIHA VYPOC'!K90)</f>
        <v>0</v>
      </c>
      <c r="S40" s="205">
        <f t="shared" si="38"/>
        <v>0</v>
      </c>
      <c r="U40" s="205">
        <f t="shared" si="39"/>
        <v>0</v>
      </c>
      <c r="V40" s="205">
        <f>SUM('HL KNIHA VYPOC'!K103)*-1</f>
        <v>0</v>
      </c>
      <c r="W40" s="205">
        <f t="shared" si="40"/>
        <v>0</v>
      </c>
      <c r="X40" s="205">
        <f t="shared" si="41"/>
        <v>0</v>
      </c>
      <c r="Z40" s="541">
        <f t="shared" si="0"/>
        <v>0</v>
      </c>
      <c r="AA40" s="541">
        <f t="shared" si="1"/>
        <v>0</v>
      </c>
      <c r="AB40" s="541">
        <f t="shared" si="2"/>
        <v>0</v>
      </c>
      <c r="AC40" s="541">
        <f t="shared" si="3"/>
        <v>0</v>
      </c>
      <c r="AD40" s="245" t="str">
        <f t="shared" si="4"/>
        <v xml:space="preserve">          0</v>
      </c>
      <c r="AE40" s="245" t="str">
        <f t="shared" si="5"/>
        <v xml:space="preserve">          0</v>
      </c>
      <c r="AF40" s="245" t="str">
        <f t="shared" si="6"/>
        <v xml:space="preserve">          0</v>
      </c>
      <c r="AG40" s="245" t="str">
        <f t="shared" si="7"/>
        <v xml:space="preserve">          0</v>
      </c>
      <c r="AK40" s="206">
        <f>SUM('HL KNIHA VYPOC'!H90)</f>
        <v>0</v>
      </c>
      <c r="AN40" s="204">
        <f t="shared" si="42"/>
        <v>0</v>
      </c>
      <c r="AO40" s="204"/>
      <c r="AP40" s="205">
        <f t="shared" si="43"/>
        <v>0</v>
      </c>
      <c r="AQ40" s="205">
        <f>SUM('HL KNIHA VYPOC'!H103)*-1</f>
        <v>0</v>
      </c>
      <c r="AR40" s="205">
        <f t="shared" si="44"/>
        <v>0</v>
      </c>
      <c r="AS40" s="204">
        <f t="shared" si="45"/>
        <v>0</v>
      </c>
    </row>
    <row r="41" spans="2:45" outlineLevel="1" x14ac:dyDescent="0.2">
      <c r="B41" s="533" t="s">
        <v>276</v>
      </c>
      <c r="C41" s="201" t="s">
        <v>2092</v>
      </c>
      <c r="D41" s="200" t="str">
        <f>IF(VLOOKUP($B41,suvaha_p!$A:$G,1)=$B41,VLOOKUP($B41,suvaha_p!$A:$G,$B$1),0)</f>
        <v>Tovar (132, 133, 13X, 139) - /196, 19X/</v>
      </c>
      <c r="E41" s="208" t="s">
        <v>276</v>
      </c>
      <c r="F41" s="206">
        <f>SUM('HL KNIHA VYPOC'!G92)</f>
        <v>0</v>
      </c>
      <c r="I41" s="204">
        <f t="shared" si="35"/>
        <v>0</v>
      </c>
      <c r="J41" s="204"/>
      <c r="K41" s="205">
        <f t="shared" si="36"/>
        <v>0</v>
      </c>
      <c r="L41" s="205">
        <f>SUM('HL KNIHA VYPOC'!G104)*-1</f>
        <v>0</v>
      </c>
      <c r="M41" s="205">
        <f t="shared" si="37"/>
        <v>0</v>
      </c>
      <c r="N41" s="205">
        <f t="shared" si="10"/>
        <v>0</v>
      </c>
      <c r="P41" s="279">
        <f>SUM('HL KNIHA VYPOC'!K92)</f>
        <v>0</v>
      </c>
      <c r="S41" s="205">
        <f t="shared" si="38"/>
        <v>0</v>
      </c>
      <c r="U41" s="205">
        <f t="shared" si="39"/>
        <v>0</v>
      </c>
      <c r="V41" s="205">
        <f>SUM('HL KNIHA VYPOC'!K104)*-1</f>
        <v>0</v>
      </c>
      <c r="W41" s="205">
        <f t="shared" si="40"/>
        <v>0</v>
      </c>
      <c r="X41" s="205">
        <f t="shared" si="41"/>
        <v>0</v>
      </c>
      <c r="Z41" s="541">
        <f t="shared" si="0"/>
        <v>0</v>
      </c>
      <c r="AA41" s="541">
        <f t="shared" si="1"/>
        <v>0</v>
      </c>
      <c r="AB41" s="541">
        <f t="shared" si="2"/>
        <v>0</v>
      </c>
      <c r="AC41" s="541">
        <f t="shared" si="3"/>
        <v>0</v>
      </c>
      <c r="AD41" s="245" t="str">
        <f t="shared" si="4"/>
        <v xml:space="preserve">          0</v>
      </c>
      <c r="AE41" s="245" t="str">
        <f t="shared" si="5"/>
        <v xml:space="preserve">          0</v>
      </c>
      <c r="AF41" s="245" t="str">
        <f t="shared" si="6"/>
        <v xml:space="preserve">          0</v>
      </c>
      <c r="AG41" s="245" t="str">
        <f t="shared" si="7"/>
        <v xml:space="preserve">          0</v>
      </c>
      <c r="AK41" s="206">
        <f>SUM('HL KNIHA VYPOC'!H92)</f>
        <v>0</v>
      </c>
      <c r="AN41" s="204">
        <f t="shared" si="42"/>
        <v>0</v>
      </c>
      <c r="AO41" s="204"/>
      <c r="AP41" s="205">
        <f t="shared" si="43"/>
        <v>0</v>
      </c>
      <c r="AQ41" s="205">
        <f>SUM('HL KNIHA VYPOC'!H104)*-1</f>
        <v>0</v>
      </c>
      <c r="AR41" s="205">
        <f t="shared" si="44"/>
        <v>0</v>
      </c>
      <c r="AS41" s="204">
        <f t="shared" si="45"/>
        <v>0</v>
      </c>
    </row>
    <row r="42" spans="2:45" outlineLevel="1" x14ac:dyDescent="0.2">
      <c r="B42" s="533" t="s">
        <v>1966</v>
      </c>
      <c r="C42" s="201" t="s">
        <v>2096</v>
      </c>
      <c r="D42" s="200" t="str">
        <f>IF(VLOOKUP($B42,suvaha_p!$A:$G,1)=$B42,VLOOKUP($B42,suvaha_p!$A:$G,$B$1),0)</f>
        <v>Poskytnuté preddavky na zásoby (314A) - /391A/</v>
      </c>
      <c r="E42" s="208" t="s">
        <v>1966</v>
      </c>
      <c r="G42" s="204">
        <f>SUM(ANALYTIKAVUJ!K87)</f>
        <v>0</v>
      </c>
      <c r="I42" s="204">
        <f t="shared" si="35"/>
        <v>0</v>
      </c>
      <c r="K42" s="205">
        <f t="shared" si="36"/>
        <v>0</v>
      </c>
      <c r="L42" s="204">
        <f>SUM(ANALYTIKAVUJ!K60)*-1</f>
        <v>0</v>
      </c>
      <c r="M42" s="205">
        <f t="shared" si="37"/>
        <v>0</v>
      </c>
      <c r="N42" s="205">
        <f t="shared" si="10"/>
        <v>0</v>
      </c>
      <c r="Q42" s="205">
        <f>SUM(ANALYTIKAVUJ!L87)</f>
        <v>0</v>
      </c>
      <c r="S42" s="205">
        <f t="shared" si="38"/>
        <v>0</v>
      </c>
      <c r="U42" s="205">
        <f t="shared" si="39"/>
        <v>0</v>
      </c>
      <c r="V42" s="205">
        <f>SUM(ANALYTIKAVUJ!L60)*-1</f>
        <v>0</v>
      </c>
      <c r="W42" s="205">
        <f t="shared" si="40"/>
        <v>0</v>
      </c>
      <c r="X42" s="205">
        <f t="shared" si="41"/>
        <v>0</v>
      </c>
      <c r="Z42" s="541">
        <f t="shared" si="0"/>
        <v>0</v>
      </c>
      <c r="AA42" s="541">
        <f t="shared" si="1"/>
        <v>0</v>
      </c>
      <c r="AB42" s="541">
        <f t="shared" si="2"/>
        <v>0</v>
      </c>
      <c r="AC42" s="541">
        <f t="shared" si="3"/>
        <v>0</v>
      </c>
      <c r="AD42" s="245" t="str">
        <f t="shared" si="4"/>
        <v xml:space="preserve">          0</v>
      </c>
      <c r="AE42" s="245" t="str">
        <f t="shared" si="5"/>
        <v xml:space="preserve">          0</v>
      </c>
      <c r="AF42" s="245" t="str">
        <f t="shared" si="6"/>
        <v xml:space="preserve">          0</v>
      </c>
      <c r="AG42" s="245" t="str">
        <f t="shared" si="7"/>
        <v xml:space="preserve">          0</v>
      </c>
      <c r="AL42" s="204">
        <f>SUM(ANALYTIKAVUJ!M87)</f>
        <v>0</v>
      </c>
      <c r="AN42" s="204">
        <f t="shared" si="42"/>
        <v>0</v>
      </c>
      <c r="AP42" s="205">
        <f t="shared" si="43"/>
        <v>0</v>
      </c>
      <c r="AQ42" s="204">
        <f>SUM(ANALYTIKAVUJ!AP60)*-1</f>
        <v>0</v>
      </c>
      <c r="AR42" s="205">
        <f t="shared" si="44"/>
        <v>0</v>
      </c>
      <c r="AS42" s="204">
        <f t="shared" si="45"/>
        <v>0</v>
      </c>
    </row>
    <row r="43" spans="2:45" outlineLevel="1" x14ac:dyDescent="0.2">
      <c r="B43" s="533" t="s">
        <v>285</v>
      </c>
      <c r="C43" s="201" t="s">
        <v>2200</v>
      </c>
      <c r="D43" s="525" t="str">
        <f>IF(VLOOKUP($B43,suvaha_p!$A:$G,1)=$B43,VLOOKUP($B43,suvaha_p!$A:$G,$B$1),0)</f>
        <v>Dlhodobé pohľadávky súčet (r. 42 + r. 46 až r. 52)</v>
      </c>
      <c r="E43" s="534" t="s">
        <v>285</v>
      </c>
      <c r="F43" s="535"/>
      <c r="I43" s="543">
        <f>SUM(I44+I48+I49+I50+I51+I52+I53+I54)</f>
        <v>0</v>
      </c>
      <c r="K43" s="543">
        <f>SUM(K44+K48+K49+K50+K51+K52+K53+K54)</f>
        <v>0</v>
      </c>
      <c r="M43" s="204">
        <f>SUM(M44+M48+M49+M50+M51+M52+M53+M54)</f>
        <v>0</v>
      </c>
      <c r="N43" s="205">
        <f>SUM(N44+N48+N49+N50+N51+N52+N53+N54)</f>
        <v>0</v>
      </c>
      <c r="P43" s="546"/>
      <c r="S43" s="545">
        <f>SUM(S44+S48+S49+S50+S51+S52+S53+S54)</f>
        <v>0</v>
      </c>
      <c r="U43" s="205">
        <f>SUM(U44+U48+U49+U50+U51+U52+U53+U54)</f>
        <v>0</v>
      </c>
      <c r="W43" s="205">
        <f>SUM(W44+W48+W49+W50+W51+W52+W53+W54)</f>
        <v>0</v>
      </c>
      <c r="X43" s="205">
        <f>SUM(X44+X48+X49+X50+X51+X52+X53+X54)</f>
        <v>0</v>
      </c>
      <c r="Z43" s="541">
        <f t="shared" si="0"/>
        <v>0</v>
      </c>
      <c r="AA43" s="541">
        <f t="shared" si="1"/>
        <v>0</v>
      </c>
      <c r="AB43" s="541">
        <f t="shared" si="2"/>
        <v>0</v>
      </c>
      <c r="AC43" s="541">
        <f t="shared" si="3"/>
        <v>0</v>
      </c>
      <c r="AD43" s="245" t="str">
        <f t="shared" si="4"/>
        <v xml:space="preserve">          0</v>
      </c>
      <c r="AE43" s="245" t="str">
        <f t="shared" si="5"/>
        <v xml:space="preserve">          0</v>
      </c>
      <c r="AF43" s="245" t="str">
        <f t="shared" si="6"/>
        <v xml:space="preserve">          0</v>
      </c>
      <c r="AG43" s="245" t="str">
        <f t="shared" si="7"/>
        <v xml:space="preserve">          0</v>
      </c>
      <c r="AK43" s="535"/>
      <c r="AN43" s="204">
        <f>SUM(AN44+AN48+AN49+AN50+AN51+AN52+AN53+AN54)</f>
        <v>0</v>
      </c>
      <c r="AP43" s="204">
        <f>SUM(AP44+AP48+AP49+AP50+AP51+AP52+AP53+AP54)</f>
        <v>0</v>
      </c>
      <c r="AR43" s="204">
        <f>SUM(AR44+AR48+AR49+AR50+AR51+AR52+AR53+AR54)</f>
        <v>0</v>
      </c>
      <c r="AS43" s="204">
        <f>SUM(AS44+AS48+AS49+AS50+AS51+AS52+AS53+AS54)</f>
        <v>0</v>
      </c>
    </row>
    <row r="44" spans="2:45" outlineLevel="1" x14ac:dyDescent="0.2">
      <c r="B44" s="533" t="s">
        <v>919</v>
      </c>
      <c r="C44" s="201" t="s">
        <v>2203</v>
      </c>
      <c r="D44" s="525" t="str">
        <f>IF(VLOOKUP($B44,suvaha_p!$A:$G,1)=$B44,VLOOKUP($B44,suvaha_p!$A:$G,$B$1),0)</f>
        <v>Pohľadávky z obchodného styku súčet (r. 43 až r. 45)</v>
      </c>
      <c r="E44" s="534" t="s">
        <v>919</v>
      </c>
      <c r="F44" s="535"/>
      <c r="I44" s="543">
        <f>SUM(I45:I47)</f>
        <v>0</v>
      </c>
      <c r="K44" s="543">
        <f>SUM(K45:K47)</f>
        <v>0</v>
      </c>
      <c r="L44" s="544"/>
      <c r="M44" s="204">
        <f>SUM(M45:M47)</f>
        <v>0</v>
      </c>
      <c r="N44" s="205">
        <f>SUM(N45:N47)</f>
        <v>0</v>
      </c>
      <c r="P44" s="546"/>
      <c r="S44" s="545">
        <f>SUM(S45:S47)</f>
        <v>0</v>
      </c>
      <c r="U44" s="205">
        <f>SUM(U45:U47)</f>
        <v>0</v>
      </c>
      <c r="V44" s="545"/>
      <c r="W44" s="205">
        <f>SUM(W45:W47)</f>
        <v>0</v>
      </c>
      <c r="X44" s="205">
        <f>SUM(X45:X47)</f>
        <v>0</v>
      </c>
      <c r="Z44" s="541">
        <f t="shared" si="0"/>
        <v>0</v>
      </c>
      <c r="AA44" s="541">
        <f t="shared" si="1"/>
        <v>0</v>
      </c>
      <c r="AB44" s="541">
        <f t="shared" si="2"/>
        <v>0</v>
      </c>
      <c r="AC44" s="541">
        <f t="shared" si="3"/>
        <v>0</v>
      </c>
      <c r="AD44" s="245" t="str">
        <f t="shared" si="4"/>
        <v xml:space="preserve">          0</v>
      </c>
      <c r="AE44" s="245" t="str">
        <f t="shared" si="5"/>
        <v xml:space="preserve">          0</v>
      </c>
      <c r="AF44" s="245" t="str">
        <f t="shared" si="6"/>
        <v xml:space="preserve">          0</v>
      </c>
      <c r="AG44" s="245" t="str">
        <f t="shared" si="7"/>
        <v xml:space="preserve">          0</v>
      </c>
      <c r="AK44" s="535"/>
      <c r="AN44" s="204">
        <f>SUM(AN45:AN47)</f>
        <v>0</v>
      </c>
      <c r="AP44" s="204">
        <f>SUM(AP45:AP47)</f>
        <v>0</v>
      </c>
      <c r="AQ44" s="544"/>
      <c r="AR44" s="204">
        <f>SUM(AR45:AR47)</f>
        <v>0</v>
      </c>
      <c r="AS44" s="204">
        <f>SUM(AS45:AS47)</f>
        <v>0</v>
      </c>
    </row>
    <row r="45" spans="2:45" outlineLevel="1" x14ac:dyDescent="0.2">
      <c r="B45" s="533" t="s">
        <v>921</v>
      </c>
      <c r="C45" s="201" t="s">
        <v>2206</v>
      </c>
      <c r="D45" s="200" t="str">
        <f>IF(VLOOKUP($B45,suvaha_p!$A:$G,1)=$B45,VLOOKUP($B45,suvaha_p!$A:$G,$B$1),0)</f>
        <v>Pohľadávky z obchodného styku voči prepojeným účtovným jednotkám (311A, 312A, 313A, 314A, 315A, 31XA) - /391A/</v>
      </c>
      <c r="E45" s="208" t="s">
        <v>921</v>
      </c>
      <c r="G45" s="204">
        <f>SUM(ANALYTIKAVUJ!C79+ANALYTIKAVUJ!C87+ANALYTIKAVUJ!K79+ANALYTIKAVUJ!K88+ANALYTIKAVUJ!K97)</f>
        <v>0</v>
      </c>
      <c r="I45" s="204">
        <f t="shared" ref="I45:I54" si="46">ROUND(SUM(F45:H45),0)</f>
        <v>0</v>
      </c>
      <c r="K45" s="205">
        <f t="shared" ref="K45:K54" si="47">ROUND(SUM(J45),0)</f>
        <v>0</v>
      </c>
      <c r="L45" s="204">
        <f>SUM(ANALYTIKAVUJ!K61)*-1</f>
        <v>0</v>
      </c>
      <c r="M45" s="205">
        <f t="shared" ref="M45:M54" si="48">ROUND(SUM(L45),0)</f>
        <v>0</v>
      </c>
      <c r="N45" s="205">
        <f t="shared" si="10"/>
        <v>0</v>
      </c>
      <c r="Q45" s="205">
        <f>SUM(ANALYTIKAVUJ!D79+ANALYTIKAVUJ!D87+ANALYTIKAVUJ!L79+ANALYTIKAVUJ!L88+ANALYTIKAVUJ!L97)</f>
        <v>0</v>
      </c>
      <c r="S45" s="205">
        <f t="shared" ref="S45:S54" si="49">SUM(P45:R45)</f>
        <v>0</v>
      </c>
      <c r="U45" s="205">
        <f t="shared" ref="U45:U54" si="50">SUM(T45)</f>
        <v>0</v>
      </c>
      <c r="V45" s="205">
        <f>SUM(ANALYTIKAVUJ!L61)*-1</f>
        <v>0</v>
      </c>
      <c r="W45" s="205">
        <f t="shared" ref="W45:W54" si="51">SUM(V45)</f>
        <v>0</v>
      </c>
      <c r="X45" s="205">
        <f t="shared" ref="X45:X54" si="52">ROUND((S45-U45-W45),0)</f>
        <v>0</v>
      </c>
      <c r="Z45" s="541">
        <f t="shared" si="0"/>
        <v>0</v>
      </c>
      <c r="AA45" s="541">
        <f t="shared" si="1"/>
        <v>0</v>
      </c>
      <c r="AB45" s="541">
        <f t="shared" si="2"/>
        <v>0</v>
      </c>
      <c r="AC45" s="541">
        <f t="shared" si="3"/>
        <v>0</v>
      </c>
      <c r="AD45" s="245" t="str">
        <f t="shared" si="4"/>
        <v xml:space="preserve">          0</v>
      </c>
      <c r="AE45" s="245" t="str">
        <f t="shared" si="5"/>
        <v xml:space="preserve">          0</v>
      </c>
      <c r="AF45" s="245" t="str">
        <f t="shared" si="6"/>
        <v xml:space="preserve">          0</v>
      </c>
      <c r="AG45" s="245" t="str">
        <f t="shared" si="7"/>
        <v xml:space="preserve">          0</v>
      </c>
      <c r="AL45" s="204">
        <f>SUM(ANALYTIKAVUJ!E79+ANALYTIKAVUJ!E87+ANALYTIKAVUJ!M79+ANALYTIKAVUJ!M88+ANALYTIKAVUJ!M97)</f>
        <v>0</v>
      </c>
      <c r="AN45" s="204">
        <f t="shared" ref="AN45:AN54" si="53">SUM(AK45:AM45)</f>
        <v>0</v>
      </c>
      <c r="AP45" s="205">
        <f t="shared" ref="AP45:AP54" si="54">SUM(AO45)</f>
        <v>0</v>
      </c>
      <c r="AQ45" s="204">
        <f>SUM(ANALYTIKAVUJ!AP61)*-1</f>
        <v>0</v>
      </c>
      <c r="AR45" s="205">
        <f t="shared" ref="AR45:AR54" si="55">SUM(AQ45)</f>
        <v>0</v>
      </c>
      <c r="AS45" s="204">
        <f t="shared" ref="AS45:AS54" si="56">ROUND((AN45-AP45-AR45),0)</f>
        <v>0</v>
      </c>
    </row>
    <row r="46" spans="2:45" outlineLevel="1" x14ac:dyDescent="0.2">
      <c r="B46" s="533" t="s">
        <v>1965</v>
      </c>
      <c r="C46" s="201" t="s">
        <v>2210</v>
      </c>
      <c r="D46" s="200" t="str">
        <f>IF(VLOOKUP($B46,suvaha_p!$A:$G,1)=$B46,VLOOKUP($B46,suvaha_p!$A:$G,$B$1),0)</f>
        <v>Pohľadávky z obchodného styku v rámci podielovej účasti okrem pohľadávok voči prepojeným účtovným jednotkám (311A, 312A, 313A, 314A, 315A, 31XA)
- /391A/</v>
      </c>
      <c r="E46" s="208" t="s">
        <v>1965</v>
      </c>
      <c r="G46" s="204">
        <f>SUM(ANALYTIKAVUJ!C80+ANALYTIKAVUJ!C88+ANALYTIKAVUJ!K80+ANALYTIKAVUJ!K89+ANALYTIKAVUJ!K98)</f>
        <v>0</v>
      </c>
      <c r="I46" s="204">
        <f t="shared" si="46"/>
        <v>0</v>
      </c>
      <c r="K46" s="205">
        <f t="shared" si="47"/>
        <v>0</v>
      </c>
      <c r="L46" s="204">
        <f>SUM(ANALYTIKAVUJ!K62)*-1</f>
        <v>0</v>
      </c>
      <c r="M46" s="205">
        <f t="shared" si="48"/>
        <v>0</v>
      </c>
      <c r="N46" s="205">
        <f t="shared" si="10"/>
        <v>0</v>
      </c>
      <c r="Q46" s="205">
        <f>SUM(ANALYTIKAVUJ!D80+ANALYTIKAVUJ!D88+ANALYTIKAVUJ!L80+ANALYTIKAVUJ!L89+ANALYTIKAVUJ!L98)</f>
        <v>0</v>
      </c>
      <c r="S46" s="205">
        <f t="shared" si="49"/>
        <v>0</v>
      </c>
      <c r="U46" s="205">
        <f t="shared" si="50"/>
        <v>0</v>
      </c>
      <c r="V46" s="205">
        <f>SUM(ANALYTIKAVUJ!L62)*-1</f>
        <v>0</v>
      </c>
      <c r="W46" s="205">
        <f t="shared" si="51"/>
        <v>0</v>
      </c>
      <c r="X46" s="205">
        <f t="shared" si="52"/>
        <v>0</v>
      </c>
      <c r="Z46" s="541">
        <f t="shared" si="0"/>
        <v>0</v>
      </c>
      <c r="AA46" s="541">
        <f t="shared" si="1"/>
        <v>0</v>
      </c>
      <c r="AB46" s="541">
        <f t="shared" si="2"/>
        <v>0</v>
      </c>
      <c r="AC46" s="541">
        <f t="shared" si="3"/>
        <v>0</v>
      </c>
      <c r="AD46" s="245" t="str">
        <f t="shared" si="4"/>
        <v xml:space="preserve">          0</v>
      </c>
      <c r="AE46" s="245" t="str">
        <f t="shared" si="5"/>
        <v xml:space="preserve">          0</v>
      </c>
      <c r="AF46" s="245" t="str">
        <f t="shared" si="6"/>
        <v xml:space="preserve">          0</v>
      </c>
      <c r="AG46" s="245" t="str">
        <f t="shared" si="7"/>
        <v xml:space="preserve">          0</v>
      </c>
      <c r="AL46" s="204">
        <f>SUM(ANALYTIKAVUJ!E80+ANALYTIKAVUJ!E88+ANALYTIKAVUJ!M80+ANALYTIKAVUJ!M89+ANALYTIKAVUJ!M98)</f>
        <v>0</v>
      </c>
      <c r="AN46" s="204">
        <f t="shared" si="53"/>
        <v>0</v>
      </c>
      <c r="AP46" s="205">
        <f t="shared" si="54"/>
        <v>0</v>
      </c>
      <c r="AQ46" s="204">
        <f>SUM(ANALYTIKAVUJ!AP62)*-1</f>
        <v>0</v>
      </c>
      <c r="AR46" s="205">
        <f t="shared" si="55"/>
        <v>0</v>
      </c>
      <c r="AS46" s="204">
        <f t="shared" si="56"/>
        <v>0</v>
      </c>
    </row>
    <row r="47" spans="2:45" outlineLevel="1" x14ac:dyDescent="0.2">
      <c r="B47" s="533" t="s">
        <v>916</v>
      </c>
      <c r="C47" s="201" t="s">
        <v>2214</v>
      </c>
      <c r="D47" s="200" t="str">
        <f>IF(VLOOKUP($B47,suvaha_p!$A:$G,1)=$B47,VLOOKUP($B47,suvaha_p!$A:$G,$B$1),0)</f>
        <v>Ostatné pohľadávky z obchodného styku (311A, 312A, 313A, 314A, 315A, 31XA) - /391A/</v>
      </c>
      <c r="E47" s="208" t="s">
        <v>916</v>
      </c>
      <c r="G47" s="204">
        <f>SUM(ANALYTIKAVUJ!C81+ANALYTIKAVUJ!C89+ANALYTIKAVUJ!K81+ANALYTIKAVUJ!K90+ANALYTIKAVUJ!K99)</f>
        <v>0</v>
      </c>
      <c r="I47" s="204">
        <f t="shared" si="46"/>
        <v>0</v>
      </c>
      <c r="K47" s="205">
        <f t="shared" si="47"/>
        <v>0</v>
      </c>
      <c r="L47" s="204">
        <f>SUM(ANALYTIKAVUJ!K63)*-1</f>
        <v>0</v>
      </c>
      <c r="M47" s="205">
        <f t="shared" si="48"/>
        <v>0</v>
      </c>
      <c r="N47" s="205">
        <f t="shared" si="10"/>
        <v>0</v>
      </c>
      <c r="Q47" s="205">
        <f>SUM(ANALYTIKAVUJ!D81+ANALYTIKAVUJ!D89+ANALYTIKAVUJ!L81+ANALYTIKAVUJ!L90+ANALYTIKAVUJ!L99)</f>
        <v>0</v>
      </c>
      <c r="S47" s="205">
        <f t="shared" si="49"/>
        <v>0</v>
      </c>
      <c r="U47" s="205">
        <f t="shared" si="50"/>
        <v>0</v>
      </c>
      <c r="V47" s="205">
        <f>SUM(ANALYTIKAVUJ!L63)*-1</f>
        <v>0</v>
      </c>
      <c r="W47" s="205">
        <f t="shared" si="51"/>
        <v>0</v>
      </c>
      <c r="X47" s="205">
        <f t="shared" si="52"/>
        <v>0</v>
      </c>
      <c r="Z47" s="541">
        <f t="shared" si="0"/>
        <v>0</v>
      </c>
      <c r="AA47" s="541">
        <f t="shared" si="1"/>
        <v>0</v>
      </c>
      <c r="AB47" s="541">
        <f t="shared" si="2"/>
        <v>0</v>
      </c>
      <c r="AC47" s="541">
        <f t="shared" si="3"/>
        <v>0</v>
      </c>
      <c r="AD47" s="245" t="str">
        <f t="shared" si="4"/>
        <v xml:space="preserve">          0</v>
      </c>
      <c r="AE47" s="245" t="str">
        <f t="shared" si="5"/>
        <v xml:space="preserve">          0</v>
      </c>
      <c r="AF47" s="245" t="str">
        <f t="shared" si="6"/>
        <v xml:space="preserve">          0</v>
      </c>
      <c r="AG47" s="245" t="str">
        <f t="shared" si="7"/>
        <v xml:space="preserve">          0</v>
      </c>
      <c r="AL47" s="204">
        <f>SUM(ANALYTIKAVUJ!E81+ANALYTIKAVUJ!E89+ANALYTIKAVUJ!M81+ANALYTIKAVUJ!M90+ANALYTIKAVUJ!M99)</f>
        <v>0</v>
      </c>
      <c r="AN47" s="204">
        <f t="shared" si="53"/>
        <v>0</v>
      </c>
      <c r="AP47" s="205">
        <f t="shared" si="54"/>
        <v>0</v>
      </c>
      <c r="AQ47" s="204">
        <f>SUM(ANALYTIKAVUJ!AP63)*-1</f>
        <v>0</v>
      </c>
      <c r="AR47" s="205">
        <f t="shared" si="55"/>
        <v>0</v>
      </c>
      <c r="AS47" s="204">
        <f t="shared" si="56"/>
        <v>0</v>
      </c>
    </row>
    <row r="48" spans="2:45" outlineLevel="1" x14ac:dyDescent="0.2">
      <c r="B48" s="533" t="s">
        <v>330</v>
      </c>
      <c r="C48" s="201" t="s">
        <v>2084</v>
      </c>
      <c r="D48" s="200" t="str">
        <f>IF(VLOOKUP($B48,suvaha_p!$A:$G,1)=$B48,VLOOKUP($B48,suvaha_p!$A:$G,$B$1),0)</f>
        <v>Čistá hodnota zákazky (316A)</v>
      </c>
      <c r="E48" s="208" t="s">
        <v>330</v>
      </c>
      <c r="G48" s="204">
        <f>SUM(ANALYTIKAVUJ!C114)</f>
        <v>0</v>
      </c>
      <c r="I48" s="204">
        <f t="shared" si="46"/>
        <v>0</v>
      </c>
      <c r="K48" s="205">
        <f t="shared" si="47"/>
        <v>0</v>
      </c>
      <c r="L48" s="204"/>
      <c r="M48" s="205">
        <f t="shared" si="48"/>
        <v>0</v>
      </c>
      <c r="N48" s="205">
        <f t="shared" si="10"/>
        <v>0</v>
      </c>
      <c r="Q48" s="205">
        <f>SUM(ANALYTIKAVUJ!D114)</f>
        <v>0</v>
      </c>
      <c r="S48" s="205">
        <f t="shared" si="49"/>
        <v>0</v>
      </c>
      <c r="U48" s="205">
        <f t="shared" si="50"/>
        <v>0</v>
      </c>
      <c r="W48" s="205">
        <f t="shared" si="51"/>
        <v>0</v>
      </c>
      <c r="X48" s="205">
        <f t="shared" si="52"/>
        <v>0</v>
      </c>
      <c r="Z48" s="541">
        <f t="shared" si="0"/>
        <v>0</v>
      </c>
      <c r="AA48" s="541">
        <f t="shared" si="1"/>
        <v>0</v>
      </c>
      <c r="AB48" s="541">
        <f t="shared" si="2"/>
        <v>0</v>
      </c>
      <c r="AC48" s="541">
        <f t="shared" si="3"/>
        <v>0</v>
      </c>
      <c r="AD48" s="245" t="str">
        <f t="shared" si="4"/>
        <v xml:space="preserve">          0</v>
      </c>
      <c r="AE48" s="245" t="str">
        <f t="shared" si="5"/>
        <v xml:space="preserve">          0</v>
      </c>
      <c r="AF48" s="245" t="str">
        <f t="shared" si="6"/>
        <v xml:space="preserve">          0</v>
      </c>
      <c r="AG48" s="245" t="str">
        <f t="shared" si="7"/>
        <v xml:space="preserve">          0</v>
      </c>
      <c r="AL48" s="204">
        <f>SUM(ANALYTIKAVUJ!E114)</f>
        <v>0</v>
      </c>
      <c r="AN48" s="204">
        <f t="shared" si="53"/>
        <v>0</v>
      </c>
      <c r="AP48" s="205">
        <f t="shared" si="54"/>
        <v>0</v>
      </c>
      <c r="AQ48" s="204"/>
      <c r="AR48" s="205">
        <f t="shared" si="55"/>
        <v>0</v>
      </c>
      <c r="AS48" s="204">
        <f t="shared" si="56"/>
        <v>0</v>
      </c>
    </row>
    <row r="49" spans="2:45" ht="14.25" customHeight="1" outlineLevel="1" x14ac:dyDescent="0.2">
      <c r="B49" s="533" t="s">
        <v>333</v>
      </c>
      <c r="C49" s="201" t="s">
        <v>2087</v>
      </c>
      <c r="D49" s="200" t="str">
        <f>IF(VLOOKUP($B49,suvaha_p!$A:$G,1)=$B49,VLOOKUP($B49,suvaha_p!$A:$G,$B$1),0)</f>
        <v>Ostatné pohľadávky voči prepojeným účtovným jednotkám (351A) - /391A/</v>
      </c>
      <c r="E49" s="208" t="s">
        <v>333</v>
      </c>
      <c r="G49" s="204">
        <f>SUM(ANALYTIKAVUJ!K8)</f>
        <v>0</v>
      </c>
      <c r="I49" s="204">
        <f t="shared" si="46"/>
        <v>0</v>
      </c>
      <c r="K49" s="205">
        <f t="shared" si="47"/>
        <v>0</v>
      </c>
      <c r="L49" s="204">
        <f>SUM(ANALYTIKAVUJ!K64)*-1</f>
        <v>0</v>
      </c>
      <c r="M49" s="205">
        <f t="shared" si="48"/>
        <v>0</v>
      </c>
      <c r="N49" s="205">
        <f t="shared" si="10"/>
        <v>0</v>
      </c>
      <c r="Q49" s="205">
        <f>SUM(ANALYTIKAVUJ!L8)</f>
        <v>0</v>
      </c>
      <c r="S49" s="205">
        <f t="shared" si="49"/>
        <v>0</v>
      </c>
      <c r="U49" s="205">
        <f t="shared" si="50"/>
        <v>0</v>
      </c>
      <c r="V49" s="205">
        <f>SUM(ANALYTIKAVUJ!L64)*-1</f>
        <v>0</v>
      </c>
      <c r="W49" s="205">
        <f t="shared" si="51"/>
        <v>0</v>
      </c>
      <c r="X49" s="205">
        <f t="shared" si="52"/>
        <v>0</v>
      </c>
      <c r="Z49" s="541">
        <f t="shared" si="0"/>
        <v>0</v>
      </c>
      <c r="AA49" s="541">
        <f t="shared" si="1"/>
        <v>0</v>
      </c>
      <c r="AB49" s="541">
        <f t="shared" si="2"/>
        <v>0</v>
      </c>
      <c r="AC49" s="541">
        <f t="shared" si="3"/>
        <v>0</v>
      </c>
      <c r="AD49" s="245" t="str">
        <f t="shared" si="4"/>
        <v xml:space="preserve">          0</v>
      </c>
      <c r="AE49" s="245" t="str">
        <f t="shared" si="5"/>
        <v xml:space="preserve">          0</v>
      </c>
      <c r="AF49" s="245" t="str">
        <f t="shared" si="6"/>
        <v xml:space="preserve">          0</v>
      </c>
      <c r="AG49" s="245" t="str">
        <f t="shared" si="7"/>
        <v xml:space="preserve">          0</v>
      </c>
      <c r="AL49" s="204">
        <f>SUM(ANALYTIKAVUJ!M8)</f>
        <v>0</v>
      </c>
      <c r="AN49" s="204">
        <f t="shared" si="53"/>
        <v>0</v>
      </c>
      <c r="AP49" s="205">
        <f t="shared" si="54"/>
        <v>0</v>
      </c>
      <c r="AQ49" s="204">
        <f>SUM(ANALYTIKAVUJ!AP64)*-1</f>
        <v>0</v>
      </c>
      <c r="AR49" s="205">
        <f t="shared" si="55"/>
        <v>0</v>
      </c>
      <c r="AS49" s="204">
        <f t="shared" si="56"/>
        <v>0</v>
      </c>
    </row>
    <row r="50" spans="2:45" outlineLevel="1" x14ac:dyDescent="0.2">
      <c r="B50" s="533" t="s">
        <v>351</v>
      </c>
      <c r="C50" s="201" t="s">
        <v>2090</v>
      </c>
      <c r="D50" s="200" t="str">
        <f>IF(VLOOKUP($B50,suvaha_p!$A:$G,1)=$B50,VLOOKUP($B50,suvaha_p!$A:$G,$B$1),0)</f>
        <v>Ostatné pohľadávky v rámci podielovej účasti okrem pohľadávok voči prepojeným účtovným jednotkám (351A) - /391A/</v>
      </c>
      <c r="E50" s="208" t="s">
        <v>351</v>
      </c>
      <c r="G50" s="204">
        <f>SUM(ANALYTIKAVUJ!K9)</f>
        <v>0</v>
      </c>
      <c r="I50" s="204">
        <f t="shared" si="46"/>
        <v>0</v>
      </c>
      <c r="K50" s="205">
        <f t="shared" si="47"/>
        <v>0</v>
      </c>
      <c r="L50" s="204">
        <f>SUM(ANALYTIKAVUJ!K65)*-1</f>
        <v>0</v>
      </c>
      <c r="M50" s="205">
        <f t="shared" si="48"/>
        <v>0</v>
      </c>
      <c r="N50" s="205">
        <f t="shared" si="10"/>
        <v>0</v>
      </c>
      <c r="Q50" s="205">
        <f>SUM(ANALYTIKAVUJ!L9)</f>
        <v>0</v>
      </c>
      <c r="S50" s="205">
        <f t="shared" si="49"/>
        <v>0</v>
      </c>
      <c r="U50" s="205">
        <f t="shared" si="50"/>
        <v>0</v>
      </c>
      <c r="V50" s="205">
        <f>SUM(ANALYTIKAVUJ!L65)*-1</f>
        <v>0</v>
      </c>
      <c r="W50" s="205">
        <f t="shared" si="51"/>
        <v>0</v>
      </c>
      <c r="X50" s="205">
        <f t="shared" si="52"/>
        <v>0</v>
      </c>
      <c r="Z50" s="541">
        <f t="shared" si="0"/>
        <v>0</v>
      </c>
      <c r="AA50" s="541">
        <f t="shared" si="1"/>
        <v>0</v>
      </c>
      <c r="AB50" s="541">
        <f t="shared" si="2"/>
        <v>0</v>
      </c>
      <c r="AC50" s="541">
        <f t="shared" si="3"/>
        <v>0</v>
      </c>
      <c r="AD50" s="245" t="str">
        <f t="shared" si="4"/>
        <v xml:space="preserve">          0</v>
      </c>
      <c r="AE50" s="245" t="str">
        <f t="shared" si="5"/>
        <v xml:space="preserve">          0</v>
      </c>
      <c r="AF50" s="245" t="str">
        <f t="shared" si="6"/>
        <v xml:space="preserve">          0</v>
      </c>
      <c r="AG50" s="245" t="str">
        <f t="shared" si="7"/>
        <v xml:space="preserve">          0</v>
      </c>
      <c r="AL50" s="204">
        <f>SUM(ANALYTIKAVUJ!M9)</f>
        <v>0</v>
      </c>
      <c r="AN50" s="204">
        <f t="shared" si="53"/>
        <v>0</v>
      </c>
      <c r="AP50" s="205">
        <f t="shared" si="54"/>
        <v>0</v>
      </c>
      <c r="AQ50" s="204">
        <f>SUM(ANALYTIKAVUJ!AP65)*-1</f>
        <v>0</v>
      </c>
      <c r="AR50" s="205">
        <f t="shared" si="55"/>
        <v>0</v>
      </c>
      <c r="AS50" s="204">
        <f t="shared" si="56"/>
        <v>0</v>
      </c>
    </row>
    <row r="51" spans="2:45" outlineLevel="1" x14ac:dyDescent="0.2">
      <c r="B51" s="533" t="s">
        <v>355</v>
      </c>
      <c r="C51" s="201" t="s">
        <v>2092</v>
      </c>
      <c r="D51" s="200" t="str">
        <f>IF(VLOOKUP($B51,suvaha_p!$A:$G,1)=$B51,VLOOKUP($B51,suvaha_p!$A:$G,$B$1),0)</f>
        <v>Pohľadávky voči spoločníkom, členom a združeniu (354A, 355A, 358A, 35XA) - /391A/</v>
      </c>
      <c r="E51" s="208" t="s">
        <v>355</v>
      </c>
      <c r="G51" s="204">
        <f>SUM(ANALYTIKAVUJ!K15+ANALYTIKAVUJ!K19+ANALYTIKAVUJ!K23)</f>
        <v>0</v>
      </c>
      <c r="I51" s="204">
        <f t="shared" si="46"/>
        <v>0</v>
      </c>
      <c r="K51" s="205">
        <f t="shared" si="47"/>
        <v>0</v>
      </c>
      <c r="L51" s="204">
        <f>SUM(ANALYTIKAVUJ!K66)*-1</f>
        <v>0</v>
      </c>
      <c r="M51" s="205">
        <f t="shared" si="48"/>
        <v>0</v>
      </c>
      <c r="N51" s="205">
        <f t="shared" si="10"/>
        <v>0</v>
      </c>
      <c r="Q51" s="205">
        <f>SUM(ANALYTIKAVUJ!L15+ANALYTIKAVUJ!L19+ANALYTIKAVUJ!L23)</f>
        <v>0</v>
      </c>
      <c r="S51" s="205">
        <f t="shared" si="49"/>
        <v>0</v>
      </c>
      <c r="U51" s="205">
        <f t="shared" si="50"/>
        <v>0</v>
      </c>
      <c r="V51" s="205">
        <f>SUM(ANALYTIKAVUJ!L66)*-1</f>
        <v>0</v>
      </c>
      <c r="W51" s="205">
        <f t="shared" si="51"/>
        <v>0</v>
      </c>
      <c r="X51" s="205">
        <f t="shared" si="52"/>
        <v>0</v>
      </c>
      <c r="Z51" s="541">
        <f t="shared" si="0"/>
        <v>0</v>
      </c>
      <c r="AA51" s="541">
        <f t="shared" si="1"/>
        <v>0</v>
      </c>
      <c r="AB51" s="541">
        <f t="shared" si="2"/>
        <v>0</v>
      </c>
      <c r="AC51" s="541">
        <f t="shared" si="3"/>
        <v>0</v>
      </c>
      <c r="AD51" s="245" t="str">
        <f t="shared" si="4"/>
        <v xml:space="preserve">          0</v>
      </c>
      <c r="AE51" s="245" t="str">
        <f t="shared" si="5"/>
        <v xml:space="preserve">          0</v>
      </c>
      <c r="AF51" s="245" t="str">
        <f t="shared" si="6"/>
        <v xml:space="preserve">          0</v>
      </c>
      <c r="AG51" s="245" t="str">
        <f t="shared" si="7"/>
        <v xml:space="preserve">          0</v>
      </c>
      <c r="AL51" s="204">
        <f>SUM(ANALYTIKAVUJ!M15+ANALYTIKAVUJ!M19+ANALYTIKAVUJ!M23)</f>
        <v>0</v>
      </c>
      <c r="AN51" s="204">
        <f t="shared" si="53"/>
        <v>0</v>
      </c>
      <c r="AP51" s="205">
        <f t="shared" si="54"/>
        <v>0</v>
      </c>
      <c r="AQ51" s="204">
        <f>SUM(ANALYTIKAVUJ!AP66)*-1</f>
        <v>0</v>
      </c>
      <c r="AR51" s="205">
        <f t="shared" si="55"/>
        <v>0</v>
      </c>
      <c r="AS51" s="204">
        <f t="shared" si="56"/>
        <v>0</v>
      </c>
    </row>
    <row r="52" spans="2:45" outlineLevel="1" x14ac:dyDescent="0.2">
      <c r="B52" s="533" t="s">
        <v>360</v>
      </c>
      <c r="C52" s="201" t="s">
        <v>2096</v>
      </c>
      <c r="D52" s="200" t="str">
        <f>IF(VLOOKUP($B52,suvaha_p!$A:$G,1)=$B52,VLOOKUP($B52,suvaha_p!$A:$G,$B$1),0)</f>
        <v>Pohľadávky z derivátových operácií (373A, 376A)</v>
      </c>
      <c r="E52" s="208" t="s">
        <v>360</v>
      </c>
      <c r="G52" s="204">
        <f>SUM(ANALYTIKAVUJ!K132+ANALYTIKAVUJ!K39)</f>
        <v>0</v>
      </c>
      <c r="I52" s="204">
        <f t="shared" si="46"/>
        <v>0</v>
      </c>
      <c r="K52" s="205">
        <f t="shared" si="47"/>
        <v>0</v>
      </c>
      <c r="M52" s="205">
        <f t="shared" si="48"/>
        <v>0</v>
      </c>
      <c r="N52" s="205">
        <f t="shared" si="10"/>
        <v>0</v>
      </c>
      <c r="Q52" s="205">
        <f>SUM(ANALYTIKAVUJ!L132+ANALYTIKAVUJ!L39)</f>
        <v>0</v>
      </c>
      <c r="S52" s="205">
        <f t="shared" si="49"/>
        <v>0</v>
      </c>
      <c r="U52" s="205">
        <f t="shared" si="50"/>
        <v>0</v>
      </c>
      <c r="W52" s="205">
        <f t="shared" si="51"/>
        <v>0</v>
      </c>
      <c r="X52" s="205">
        <f t="shared" si="52"/>
        <v>0</v>
      </c>
      <c r="Z52" s="541">
        <f t="shared" si="0"/>
        <v>0</v>
      </c>
      <c r="AA52" s="541">
        <f t="shared" si="1"/>
        <v>0</v>
      </c>
      <c r="AB52" s="541">
        <f t="shared" si="2"/>
        <v>0</v>
      </c>
      <c r="AC52" s="541">
        <f t="shared" si="3"/>
        <v>0</v>
      </c>
      <c r="AD52" s="245" t="str">
        <f t="shared" si="4"/>
        <v xml:space="preserve">          0</v>
      </c>
      <c r="AE52" s="245" t="str">
        <f t="shared" si="5"/>
        <v xml:space="preserve">          0</v>
      </c>
      <c r="AF52" s="245" t="str">
        <f t="shared" si="6"/>
        <v xml:space="preserve">          0</v>
      </c>
      <c r="AG52" s="245" t="str">
        <f t="shared" si="7"/>
        <v xml:space="preserve">          0</v>
      </c>
      <c r="AL52" s="204">
        <f>SUM(ANALYTIKAVUJ!M132+ANALYTIKAVUJ!M39)</f>
        <v>0</v>
      </c>
      <c r="AN52" s="204">
        <f t="shared" si="53"/>
        <v>0</v>
      </c>
      <c r="AP52" s="205">
        <f t="shared" si="54"/>
        <v>0</v>
      </c>
      <c r="AR52" s="205">
        <f t="shared" si="55"/>
        <v>0</v>
      </c>
      <c r="AS52" s="204">
        <f t="shared" si="56"/>
        <v>0</v>
      </c>
    </row>
    <row r="53" spans="2:45" outlineLevel="1" x14ac:dyDescent="0.2">
      <c r="B53" s="533" t="s">
        <v>371</v>
      </c>
      <c r="C53" s="201" t="s">
        <v>2100</v>
      </c>
      <c r="D53" s="200" t="str">
        <f>IF(VLOOKUP($B53,suvaha_p!$A:$G,1)=$B53,VLOOKUP($B53,suvaha_p!$A:$G,$B$1),0)</f>
        <v>Iné pohľadávky (335A, 336A, 33XA, 371A, 374A, 375A, 378A) - /391A/</v>
      </c>
      <c r="E53" s="208" t="s">
        <v>371</v>
      </c>
      <c r="G53" s="204">
        <f>SUM(ANALYTIKAVUJ!K4+ANALYTIKAVUJ!C122+ANALYTIKAVUJ!K27+ANALYTIKAVUJ!K31+ANALYTIKAVUJ!K35+ANALYTIKAVUJ!K44)</f>
        <v>0</v>
      </c>
      <c r="I53" s="204">
        <f t="shared" si="46"/>
        <v>0</v>
      </c>
      <c r="K53" s="205">
        <f t="shared" si="47"/>
        <v>0</v>
      </c>
      <c r="L53" s="204">
        <f>SUM(ANALYTIKAVUJ!K67)*-1</f>
        <v>0</v>
      </c>
      <c r="M53" s="205">
        <f t="shared" si="48"/>
        <v>0</v>
      </c>
      <c r="N53" s="205">
        <f t="shared" si="10"/>
        <v>0</v>
      </c>
      <c r="Q53" s="205">
        <f>SUM(ANALYTIKAVUJ!L4+ANALYTIKAVUJ!D122+ANALYTIKAVUJ!L27+ANALYTIKAVUJ!L31+ANALYTIKAVUJ!L35+ANALYTIKAVUJ!L44)</f>
        <v>0</v>
      </c>
      <c r="S53" s="205">
        <f t="shared" si="49"/>
        <v>0</v>
      </c>
      <c r="U53" s="205">
        <f t="shared" si="50"/>
        <v>0</v>
      </c>
      <c r="V53" s="205">
        <f>SUM(ANALYTIKAVUJ!L67)*-1</f>
        <v>0</v>
      </c>
      <c r="W53" s="205">
        <f t="shared" si="51"/>
        <v>0</v>
      </c>
      <c r="X53" s="205">
        <f t="shared" si="52"/>
        <v>0</v>
      </c>
      <c r="Z53" s="541">
        <f t="shared" si="0"/>
        <v>0</v>
      </c>
      <c r="AA53" s="541">
        <f t="shared" si="1"/>
        <v>0</v>
      </c>
      <c r="AB53" s="541">
        <f t="shared" si="2"/>
        <v>0</v>
      </c>
      <c r="AC53" s="541">
        <f t="shared" si="3"/>
        <v>0</v>
      </c>
      <c r="AD53" s="245" t="str">
        <f t="shared" si="4"/>
        <v xml:space="preserve">          0</v>
      </c>
      <c r="AE53" s="245" t="str">
        <f t="shared" si="5"/>
        <v xml:space="preserve">          0</v>
      </c>
      <c r="AF53" s="245" t="str">
        <f t="shared" si="6"/>
        <v xml:space="preserve">          0</v>
      </c>
      <c r="AG53" s="245" t="str">
        <f t="shared" si="7"/>
        <v xml:space="preserve">          0</v>
      </c>
      <c r="AL53" s="204">
        <f>SUM(ANALYTIKAVUJ!M4+ANALYTIKAVUJ!E122+ANALYTIKAVUJ!M27+ANALYTIKAVUJ!M31+ANALYTIKAVUJ!M35+ANALYTIKAVUJ!M44)</f>
        <v>0</v>
      </c>
      <c r="AN53" s="204">
        <f t="shared" si="53"/>
        <v>0</v>
      </c>
      <c r="AP53" s="205">
        <f t="shared" si="54"/>
        <v>0</v>
      </c>
      <c r="AQ53" s="204">
        <f>SUM(ANALYTIKAVUJ!AP67)*-1</f>
        <v>0</v>
      </c>
      <c r="AR53" s="205">
        <f t="shared" si="55"/>
        <v>0</v>
      </c>
      <c r="AS53" s="204">
        <f t="shared" si="56"/>
        <v>0</v>
      </c>
    </row>
    <row r="54" spans="2:45" outlineLevel="1" x14ac:dyDescent="0.2">
      <c r="B54" s="533" t="s">
        <v>382</v>
      </c>
      <c r="C54" s="201" t="s">
        <v>2129</v>
      </c>
      <c r="D54" s="200" t="str">
        <f>IF(VLOOKUP($B54,suvaha_p!$A:$G,1)=$B54,VLOOKUP($B54,suvaha_p!$A:$G,$B$1),0)</f>
        <v>Odložená daňová pohľadávka (481A)</v>
      </c>
      <c r="E54" s="208" t="s">
        <v>382</v>
      </c>
      <c r="G54" s="204">
        <f>SUM(ANALYTIKAVUJ!K140)</f>
        <v>0</v>
      </c>
      <c r="I54" s="204">
        <f t="shared" si="46"/>
        <v>0</v>
      </c>
      <c r="K54" s="205">
        <f t="shared" si="47"/>
        <v>0</v>
      </c>
      <c r="M54" s="205">
        <f t="shared" si="48"/>
        <v>0</v>
      </c>
      <c r="N54" s="205">
        <f t="shared" si="10"/>
        <v>0</v>
      </c>
      <c r="Q54" s="205">
        <f>SUM(ANALYTIKAVUJ!L140)</f>
        <v>0</v>
      </c>
      <c r="S54" s="205">
        <f t="shared" si="49"/>
        <v>0</v>
      </c>
      <c r="U54" s="205">
        <f t="shared" si="50"/>
        <v>0</v>
      </c>
      <c r="W54" s="205">
        <f t="shared" si="51"/>
        <v>0</v>
      </c>
      <c r="X54" s="205">
        <f t="shared" si="52"/>
        <v>0</v>
      </c>
      <c r="Z54" s="541">
        <f t="shared" si="0"/>
        <v>0</v>
      </c>
      <c r="AA54" s="541">
        <f t="shared" si="1"/>
        <v>0</v>
      </c>
      <c r="AB54" s="541">
        <f t="shared" si="2"/>
        <v>0</v>
      </c>
      <c r="AC54" s="541">
        <f t="shared" si="3"/>
        <v>0</v>
      </c>
      <c r="AD54" s="245" t="str">
        <f t="shared" si="4"/>
        <v xml:space="preserve">          0</v>
      </c>
      <c r="AE54" s="245" t="str">
        <f t="shared" si="5"/>
        <v xml:space="preserve">          0</v>
      </c>
      <c r="AF54" s="245" t="str">
        <f t="shared" si="6"/>
        <v xml:space="preserve">          0</v>
      </c>
      <c r="AG54" s="245" t="str">
        <f t="shared" si="7"/>
        <v xml:space="preserve">          0</v>
      </c>
      <c r="AL54" s="204">
        <f>SUM(ANALYTIKAVUJ!M140)</f>
        <v>0</v>
      </c>
      <c r="AN54" s="204">
        <f t="shared" si="53"/>
        <v>0</v>
      </c>
      <c r="AP54" s="205">
        <f t="shared" si="54"/>
        <v>0</v>
      </c>
      <c r="AR54" s="205">
        <f t="shared" si="55"/>
        <v>0</v>
      </c>
      <c r="AS54" s="204">
        <f t="shared" si="56"/>
        <v>0</v>
      </c>
    </row>
    <row r="55" spans="2:45" outlineLevel="1" x14ac:dyDescent="0.2">
      <c r="B55" s="533" t="s">
        <v>401</v>
      </c>
      <c r="C55" s="201" t="s">
        <v>2239</v>
      </c>
      <c r="D55" s="525" t="str">
        <f>IF(VLOOKUP($B55,suvaha_p!$A:$G,1)=$B55,VLOOKUP($B55,suvaha_p!$A:$G,$B$1),0)</f>
        <v>Krátkodobé pohľadávky súčet (r. 54 + r. 58 až r. 65)</v>
      </c>
      <c r="E55" s="534" t="s">
        <v>401</v>
      </c>
      <c r="F55" s="535"/>
      <c r="I55" s="543">
        <f>SUM(I56+I60+I61+I62+I63+I64+I65+I66+I67)</f>
        <v>28645</v>
      </c>
      <c r="K55" s="543">
        <f>SUM(K56+K60+K61+K62+K63+K64+K65+K66+K67)</f>
        <v>0</v>
      </c>
      <c r="L55" s="544"/>
      <c r="M55" s="543">
        <f>SUM(M56+M60+M61+M62+M63+M64+M65+M66+M67)</f>
        <v>0</v>
      </c>
      <c r="N55" s="545">
        <f>SUM(N56+N60+N61+N62+N63+N64+N65+N66+N67)</f>
        <v>28645</v>
      </c>
      <c r="P55" s="546"/>
      <c r="S55" s="545">
        <f>SUM(S56+S60+S61+S62+S63+S64+S65+S66+S67)</f>
        <v>18273.330000000002</v>
      </c>
      <c r="U55" s="545">
        <f>SUM(U56+U60+U61+U62+U63+U64+U65+U66+U67)</f>
        <v>0</v>
      </c>
      <c r="V55" s="545"/>
      <c r="W55" s="545">
        <f>SUM(W56+W60+W61+W62+W63+W64+W65+W66+W67)</f>
        <v>0</v>
      </c>
      <c r="X55" s="545">
        <f>SUM(X56+X60+X61+X62+X63+X64+X65+X66+X67)</f>
        <v>18274</v>
      </c>
      <c r="Z55" s="541">
        <f t="shared" si="0"/>
        <v>28645</v>
      </c>
      <c r="AA55" s="541">
        <f t="shared" si="1"/>
        <v>0</v>
      </c>
      <c r="AB55" s="541">
        <f t="shared" si="2"/>
        <v>28645</v>
      </c>
      <c r="AC55" s="541">
        <f t="shared" si="3"/>
        <v>18274</v>
      </c>
      <c r="AD55" s="245" t="str">
        <f t="shared" si="4"/>
        <v xml:space="preserve">      28645</v>
      </c>
      <c r="AE55" s="245" t="str">
        <f t="shared" si="5"/>
        <v xml:space="preserve">          0</v>
      </c>
      <c r="AF55" s="245" t="str">
        <f t="shared" si="6"/>
        <v xml:space="preserve">      28645</v>
      </c>
      <c r="AG55" s="245" t="str">
        <f t="shared" si="7"/>
        <v xml:space="preserve">      18274</v>
      </c>
      <c r="AK55" s="535"/>
      <c r="AN55" s="543">
        <f>SUM(AN56+AN60+AN61+AN62+AN63+AN64+AN65+AN66+AN67)</f>
        <v>18273.330000000002</v>
      </c>
      <c r="AP55" s="543">
        <f>SUM(AP56+AP60+AP61+AP62+AP63+AP64+AP65+AP66+AP67)</f>
        <v>0</v>
      </c>
      <c r="AQ55" s="544"/>
      <c r="AR55" s="543">
        <f>SUM(AR56+AR60+AR61+AR62+AR63+AR64+AR65+AR66+AR67)</f>
        <v>0</v>
      </c>
      <c r="AS55" s="543">
        <f>SUM(AS56+AS60+AS61+AS62+AS63+AS64+AS65+AS66+AS67)</f>
        <v>18274</v>
      </c>
    </row>
    <row r="56" spans="2:45" outlineLevel="1" x14ac:dyDescent="0.2">
      <c r="B56" s="533" t="s">
        <v>604</v>
      </c>
      <c r="C56" s="201" t="s">
        <v>2242</v>
      </c>
      <c r="D56" s="525" t="str">
        <f>IF(VLOOKUP($B56,suvaha_p!$A:$G,1)=$B56,VLOOKUP($B56,suvaha_p!$A:$G,$B$1),0)</f>
        <v>Pohľadávky z obchodného styku súčet (r. 55 až r. 57)</v>
      </c>
      <c r="E56" s="534" t="s">
        <v>604</v>
      </c>
      <c r="F56" s="535"/>
      <c r="I56" s="204">
        <f>SUM(I57:I59)</f>
        <v>26670</v>
      </c>
      <c r="K56" s="204">
        <f>SUM(K57:K59)</f>
        <v>0</v>
      </c>
      <c r="L56" s="544"/>
      <c r="M56" s="204">
        <f>SUM(M57:M59)</f>
        <v>0</v>
      </c>
      <c r="N56" s="205">
        <f>SUM(N57:N59)</f>
        <v>26670</v>
      </c>
      <c r="P56" s="546"/>
      <c r="S56" s="205">
        <f>SUM(S57:S59)</f>
        <v>14286.53</v>
      </c>
      <c r="U56" s="205">
        <f>SUM(U57:U59)</f>
        <v>0</v>
      </c>
      <c r="V56" s="545"/>
      <c r="W56" s="205">
        <f>SUM(W57:W59)</f>
        <v>0</v>
      </c>
      <c r="X56" s="205">
        <f>SUM(X57:X59)</f>
        <v>14287</v>
      </c>
      <c r="Z56" s="541">
        <f t="shared" si="0"/>
        <v>26670</v>
      </c>
      <c r="AA56" s="541">
        <f t="shared" si="1"/>
        <v>0</v>
      </c>
      <c r="AB56" s="541">
        <f t="shared" si="2"/>
        <v>26670</v>
      </c>
      <c r="AC56" s="541">
        <f t="shared" si="3"/>
        <v>14287</v>
      </c>
      <c r="AD56" s="245" t="str">
        <f t="shared" si="4"/>
        <v xml:space="preserve">      26670</v>
      </c>
      <c r="AE56" s="245" t="str">
        <f t="shared" si="5"/>
        <v xml:space="preserve">          0</v>
      </c>
      <c r="AF56" s="245" t="str">
        <f t="shared" si="6"/>
        <v xml:space="preserve">      26670</v>
      </c>
      <c r="AG56" s="245" t="str">
        <f t="shared" si="7"/>
        <v xml:space="preserve">      14287</v>
      </c>
      <c r="AK56" s="535"/>
      <c r="AN56" s="204">
        <f>SUM(AN57:AN59)</f>
        <v>14286.53</v>
      </c>
      <c r="AP56" s="204">
        <f>SUM(AP57:AP59)</f>
        <v>0</v>
      </c>
      <c r="AQ56" s="544"/>
      <c r="AR56" s="204">
        <f>SUM(AR57:AR59)</f>
        <v>0</v>
      </c>
      <c r="AS56" s="204">
        <f>SUM(AS57:AS59)</f>
        <v>14287</v>
      </c>
    </row>
    <row r="57" spans="2:45" outlineLevel="1" x14ac:dyDescent="0.2">
      <c r="B57" s="533" t="s">
        <v>623</v>
      </c>
      <c r="C57" s="201" t="s">
        <v>2206</v>
      </c>
      <c r="D57" s="200" t="str">
        <f>IF(VLOOKUP($B57,suvaha_p!$A:$G,1)=$B57,VLOOKUP($B57,suvaha_p!$A:$G,$B$1),0)</f>
        <v>Pohľadávky z obchodného styku voči prepojeným účtovným jednotkám (311A, 312A, 313A, 314A, 315A, 31XA) - /391A/</v>
      </c>
      <c r="E57" s="208" t="s">
        <v>623</v>
      </c>
      <c r="G57" s="204">
        <f>SUM(ANALYTIKAVUJ!C82+ANALYTIKAVUJ!C90+ANALYTIKAVUJ!K82+ANALYTIKAVUJ!K91+ANALYTIKAVUJ!K100)</f>
        <v>26670.000000000007</v>
      </c>
      <c r="I57" s="204">
        <f t="shared" ref="I57:I80" si="57">ROUND(SUM(F57:H57),0)</f>
        <v>26670</v>
      </c>
      <c r="K57" s="205">
        <f t="shared" ref="K57:K80" si="58">ROUND(SUM(J57),0)</f>
        <v>0</v>
      </c>
      <c r="L57" s="204">
        <f>SUM(ANALYTIKAVUJ!K68)*-1</f>
        <v>0</v>
      </c>
      <c r="M57" s="205">
        <f t="shared" ref="M57:M80" si="59">ROUND(SUM(L57),0)</f>
        <v>0</v>
      </c>
      <c r="N57" s="205">
        <f t="shared" si="10"/>
        <v>26670</v>
      </c>
      <c r="Q57" s="205">
        <f>SUM(ANALYTIKAVUJ!D82+ANALYTIKAVUJ!D90+ANALYTIKAVUJ!L82+ANALYTIKAVUJ!L91+ANALYTIKAVUJ!L100)</f>
        <v>14286.53</v>
      </c>
      <c r="S57" s="205">
        <f t="shared" ref="S57:S67" si="60">SUM(P57:R57)</f>
        <v>14286.53</v>
      </c>
      <c r="U57" s="205">
        <f t="shared" ref="U57:U67" si="61">SUM(T57)</f>
        <v>0</v>
      </c>
      <c r="V57" s="205">
        <f>SUM(ANALYTIKAVUJ!L68)*-1</f>
        <v>0</v>
      </c>
      <c r="W57" s="205">
        <f t="shared" ref="W57:W67" si="62">SUM(V57)</f>
        <v>0</v>
      </c>
      <c r="X57" s="205">
        <f t="shared" ref="X57:X67" si="63">ROUND((S57-U57-W57),0)</f>
        <v>14287</v>
      </c>
      <c r="Z57" s="541">
        <f t="shared" si="0"/>
        <v>26670</v>
      </c>
      <c r="AA57" s="541">
        <f t="shared" si="1"/>
        <v>0</v>
      </c>
      <c r="AB57" s="541">
        <f t="shared" si="2"/>
        <v>26670</v>
      </c>
      <c r="AC57" s="541">
        <f t="shared" si="3"/>
        <v>14287</v>
      </c>
      <c r="AD57" s="245" t="str">
        <f t="shared" si="4"/>
        <v xml:space="preserve">      26670</v>
      </c>
      <c r="AE57" s="245" t="str">
        <f t="shared" si="5"/>
        <v xml:space="preserve">          0</v>
      </c>
      <c r="AF57" s="245" t="str">
        <f t="shared" si="6"/>
        <v xml:space="preserve">      26670</v>
      </c>
      <c r="AG57" s="245" t="str">
        <f t="shared" si="7"/>
        <v xml:space="preserve">      14287</v>
      </c>
      <c r="AL57" s="204">
        <f>SUM(ANALYTIKAVUJ!E82+ANALYTIKAVUJ!E90+ANALYTIKAVUJ!M82+ANALYTIKAVUJ!M91+ANALYTIKAVUJ!M100)</f>
        <v>14286.53</v>
      </c>
      <c r="AN57" s="204">
        <f t="shared" ref="AN57:AN67" si="64">SUM(AK57:AM57)</f>
        <v>14286.53</v>
      </c>
      <c r="AP57" s="205">
        <f t="shared" ref="AP57:AP67" si="65">SUM(AO57)</f>
        <v>0</v>
      </c>
      <c r="AQ57" s="204">
        <f>SUM(ANALYTIKAVUJ!AP68)*-1</f>
        <v>0</v>
      </c>
      <c r="AR57" s="205">
        <f t="shared" ref="AR57:AR67" si="66">SUM(AQ57)</f>
        <v>0</v>
      </c>
      <c r="AS57" s="204">
        <f t="shared" ref="AS57:AS67" si="67">ROUND((AN57-AP57-AR57),0)</f>
        <v>14287</v>
      </c>
    </row>
    <row r="58" spans="2:45" outlineLevel="1" x14ac:dyDescent="0.2">
      <c r="B58" s="533" t="s">
        <v>639</v>
      </c>
      <c r="C58" s="201" t="s">
        <v>2210</v>
      </c>
      <c r="D58" s="200" t="str">
        <f>IF(VLOOKUP($B58,suvaha_p!$A:$G,1)=$B58,VLOOKUP($B58,suvaha_p!$A:$G,$B$1),0)</f>
        <v>Pohľadávky z obchodného styku v rámci podielovej účasti okrem pohľadávok voči prepojeným účtovným jednotkám (311A, 312A, 313A, 314A, 315A, 31XA)
- /391A/</v>
      </c>
      <c r="E58" s="208" t="s">
        <v>639</v>
      </c>
      <c r="G58" s="204">
        <f>SUM(ANALYTIKAVUJ!C83+ANALYTIKAVUJ!C91+ANALYTIKAVUJ!K83+ANALYTIKAVUJ!K92+ANALYTIKAVUJ!K101)</f>
        <v>0</v>
      </c>
      <c r="I58" s="204">
        <f t="shared" si="57"/>
        <v>0</v>
      </c>
      <c r="K58" s="205">
        <f t="shared" si="58"/>
        <v>0</v>
      </c>
      <c r="L58" s="204">
        <f>SUM(ANALYTIKAVUJ!K69)*-1</f>
        <v>0</v>
      </c>
      <c r="M58" s="205">
        <f t="shared" si="59"/>
        <v>0</v>
      </c>
      <c r="N58" s="205">
        <f t="shared" si="10"/>
        <v>0</v>
      </c>
      <c r="Q58" s="205">
        <f>SUM(ANALYTIKAVUJ!D83+ANALYTIKAVUJ!D91+ANALYTIKAVUJ!L83+ANALYTIKAVUJ!L92+ANALYTIKAVUJ!L101)</f>
        <v>0</v>
      </c>
      <c r="S58" s="205">
        <f t="shared" si="60"/>
        <v>0</v>
      </c>
      <c r="U58" s="205">
        <f t="shared" si="61"/>
        <v>0</v>
      </c>
      <c r="V58" s="205">
        <f>SUM(ANALYTIKAVUJ!L69)*-1</f>
        <v>0</v>
      </c>
      <c r="W58" s="205">
        <f t="shared" si="62"/>
        <v>0</v>
      </c>
      <c r="X58" s="205">
        <f t="shared" si="63"/>
        <v>0</v>
      </c>
      <c r="Z58" s="541">
        <f t="shared" si="0"/>
        <v>0</v>
      </c>
      <c r="AA58" s="541">
        <f t="shared" si="1"/>
        <v>0</v>
      </c>
      <c r="AB58" s="541">
        <f t="shared" si="2"/>
        <v>0</v>
      </c>
      <c r="AC58" s="541">
        <f t="shared" si="3"/>
        <v>0</v>
      </c>
      <c r="AD58" s="245" t="str">
        <f t="shared" si="4"/>
        <v xml:space="preserve">          0</v>
      </c>
      <c r="AE58" s="245" t="str">
        <f t="shared" si="5"/>
        <v xml:space="preserve">          0</v>
      </c>
      <c r="AF58" s="245" t="str">
        <f t="shared" si="6"/>
        <v xml:space="preserve">          0</v>
      </c>
      <c r="AG58" s="245" t="str">
        <f t="shared" si="7"/>
        <v xml:space="preserve">          0</v>
      </c>
      <c r="AL58" s="204">
        <f>SUM(ANALYTIKAVUJ!E83+ANALYTIKAVUJ!E91+ANALYTIKAVUJ!M83+ANALYTIKAVUJ!M92+ANALYTIKAVUJ!M101)</f>
        <v>0</v>
      </c>
      <c r="AN58" s="204">
        <f t="shared" si="64"/>
        <v>0</v>
      </c>
      <c r="AP58" s="205">
        <f t="shared" si="65"/>
        <v>0</v>
      </c>
      <c r="AQ58" s="204">
        <f>SUM(ANALYTIKAVUJ!AP69)*-1</f>
        <v>0</v>
      </c>
      <c r="AR58" s="205">
        <f t="shared" si="66"/>
        <v>0</v>
      </c>
      <c r="AS58" s="204">
        <f t="shared" si="67"/>
        <v>0</v>
      </c>
    </row>
    <row r="59" spans="2:45" outlineLevel="1" x14ac:dyDescent="0.2">
      <c r="B59" s="533" t="s">
        <v>658</v>
      </c>
      <c r="C59" s="201" t="s">
        <v>2214</v>
      </c>
      <c r="D59" s="200" t="str">
        <f>IF(VLOOKUP($B59,suvaha_p!$A:$G,1)=$B59,VLOOKUP($B59,suvaha_p!$A:$G,$B$1),0)</f>
        <v>Ostatné pohľadávky z obchodného styku (311A, 312A, 313A, 314A, 315A, 31XA) - /391A/</v>
      </c>
      <c r="E59" s="208" t="s">
        <v>658</v>
      </c>
      <c r="G59" s="204">
        <f>SUM(ANALYTIKAVUJ!C84+ANALYTIKAVUJ!C92+ANALYTIKAVUJ!K84+ANALYTIKAVUJ!K93+ANALYTIKAVUJ!K102)</f>
        <v>0</v>
      </c>
      <c r="I59" s="204">
        <f t="shared" si="57"/>
        <v>0</v>
      </c>
      <c r="K59" s="205">
        <f t="shared" si="58"/>
        <v>0</v>
      </c>
      <c r="L59" s="204">
        <f>SUM(ANALYTIKAVUJ!K70)*-1</f>
        <v>0</v>
      </c>
      <c r="M59" s="205">
        <f t="shared" si="59"/>
        <v>0</v>
      </c>
      <c r="N59" s="205">
        <f t="shared" si="10"/>
        <v>0</v>
      </c>
      <c r="Q59" s="205">
        <f>SUM(ANALYTIKAVUJ!D84+ANALYTIKAVUJ!D92+ANALYTIKAVUJ!L84+ANALYTIKAVUJ!L93+ANALYTIKAVUJ!L102)</f>
        <v>0</v>
      </c>
      <c r="S59" s="205">
        <f t="shared" si="60"/>
        <v>0</v>
      </c>
      <c r="U59" s="205">
        <f t="shared" si="61"/>
        <v>0</v>
      </c>
      <c r="V59" s="205">
        <f>SUM(ANALYTIKAVUJ!L70)*-1</f>
        <v>0</v>
      </c>
      <c r="W59" s="205">
        <f t="shared" si="62"/>
        <v>0</v>
      </c>
      <c r="X59" s="205">
        <f t="shared" si="63"/>
        <v>0</v>
      </c>
      <c r="Z59" s="541">
        <f t="shared" si="0"/>
        <v>0</v>
      </c>
      <c r="AA59" s="541">
        <f t="shared" si="1"/>
        <v>0</v>
      </c>
      <c r="AB59" s="541">
        <f t="shared" si="2"/>
        <v>0</v>
      </c>
      <c r="AC59" s="541">
        <f t="shared" si="3"/>
        <v>0</v>
      </c>
      <c r="AD59" s="245" t="str">
        <f t="shared" si="4"/>
        <v xml:space="preserve">          0</v>
      </c>
      <c r="AE59" s="245" t="str">
        <f t="shared" si="5"/>
        <v xml:space="preserve">          0</v>
      </c>
      <c r="AF59" s="245" t="str">
        <f t="shared" si="6"/>
        <v xml:space="preserve">          0</v>
      </c>
      <c r="AG59" s="245" t="str">
        <f t="shared" si="7"/>
        <v xml:space="preserve">          0</v>
      </c>
      <c r="AL59" s="204">
        <f>SUM(ANALYTIKAVUJ!E84+ANALYTIKAVUJ!E92+ANALYTIKAVUJ!M84+ANALYTIKAVUJ!M93+ANALYTIKAVUJ!M102)</f>
        <v>0</v>
      </c>
      <c r="AN59" s="204">
        <f t="shared" si="64"/>
        <v>0</v>
      </c>
      <c r="AP59" s="205">
        <f t="shared" si="65"/>
        <v>0</v>
      </c>
      <c r="AQ59" s="204">
        <f>SUM(ANALYTIKAVUJ!AP70)*-1</f>
        <v>0</v>
      </c>
      <c r="AR59" s="205">
        <f t="shared" si="66"/>
        <v>0</v>
      </c>
      <c r="AS59" s="204">
        <f t="shared" si="67"/>
        <v>0</v>
      </c>
    </row>
    <row r="60" spans="2:45" outlineLevel="1" x14ac:dyDescent="0.2">
      <c r="B60" s="533" t="s">
        <v>664</v>
      </c>
      <c r="C60" s="201" t="s">
        <v>2084</v>
      </c>
      <c r="D60" s="200" t="str">
        <f>IF(VLOOKUP($B60,suvaha_p!$A:$G,1)=$B60,VLOOKUP($B60,suvaha_p!$A:$G,$B$1),0)</f>
        <v>Čistá hodnota zákazky (316A)</v>
      </c>
      <c r="E60" s="208" t="s">
        <v>664</v>
      </c>
      <c r="G60" s="204">
        <f>SUM(ANALYTIKAVUJ!C115)</f>
        <v>0</v>
      </c>
      <c r="I60" s="204">
        <f t="shared" si="57"/>
        <v>0</v>
      </c>
      <c r="K60" s="205">
        <f t="shared" si="58"/>
        <v>0</v>
      </c>
      <c r="M60" s="205">
        <f t="shared" si="59"/>
        <v>0</v>
      </c>
      <c r="N60" s="205">
        <f t="shared" si="10"/>
        <v>0</v>
      </c>
      <c r="Q60" s="205">
        <f>SUM(ANALYTIKAVUJ!D115)</f>
        <v>0</v>
      </c>
      <c r="S60" s="205">
        <f t="shared" si="60"/>
        <v>0</v>
      </c>
      <c r="U60" s="205">
        <f t="shared" si="61"/>
        <v>0</v>
      </c>
      <c r="W60" s="205">
        <f t="shared" si="62"/>
        <v>0</v>
      </c>
      <c r="X60" s="205">
        <f t="shared" si="63"/>
        <v>0</v>
      </c>
      <c r="Z60" s="541">
        <f t="shared" si="0"/>
        <v>0</v>
      </c>
      <c r="AA60" s="541">
        <f t="shared" si="1"/>
        <v>0</v>
      </c>
      <c r="AB60" s="541">
        <f t="shared" si="2"/>
        <v>0</v>
      </c>
      <c r="AC60" s="541">
        <f t="shared" si="3"/>
        <v>0</v>
      </c>
      <c r="AD60" s="245" t="str">
        <f t="shared" si="4"/>
        <v xml:space="preserve">          0</v>
      </c>
      <c r="AE60" s="245" t="str">
        <f t="shared" si="5"/>
        <v xml:space="preserve">          0</v>
      </c>
      <c r="AF60" s="245" t="str">
        <f t="shared" si="6"/>
        <v xml:space="preserve">          0</v>
      </c>
      <c r="AG60" s="245" t="str">
        <f t="shared" si="7"/>
        <v xml:space="preserve">          0</v>
      </c>
      <c r="AL60" s="204">
        <f>SUM(ANALYTIKAVUJ!E115)</f>
        <v>0</v>
      </c>
      <c r="AN60" s="204">
        <f t="shared" si="64"/>
        <v>0</v>
      </c>
      <c r="AP60" s="205">
        <f t="shared" si="65"/>
        <v>0</v>
      </c>
      <c r="AR60" s="205">
        <f t="shared" si="66"/>
        <v>0</v>
      </c>
      <c r="AS60" s="204">
        <f t="shared" si="67"/>
        <v>0</v>
      </c>
    </row>
    <row r="61" spans="2:45" ht="13.5" customHeight="1" outlineLevel="1" x14ac:dyDescent="0.2">
      <c r="B61" s="533" t="s">
        <v>675</v>
      </c>
      <c r="C61" s="201" t="s">
        <v>2087</v>
      </c>
      <c r="D61" s="200" t="str">
        <f>IF(VLOOKUP($B61,suvaha_p!$A:$G,1)=$B61,VLOOKUP($B61,suvaha_p!$A:$G,$B$1),0)</f>
        <v>Ostatné pohľadávky voči prepojeným účtovným jednotkám  (351A) - /391A/</v>
      </c>
      <c r="E61" s="208" t="s">
        <v>675</v>
      </c>
      <c r="G61" s="204">
        <f>SUM(ANALYTIKAVUJ!K10)</f>
        <v>0</v>
      </c>
      <c r="I61" s="204">
        <f t="shared" si="57"/>
        <v>0</v>
      </c>
      <c r="K61" s="205">
        <f t="shared" si="58"/>
        <v>0</v>
      </c>
      <c r="L61" s="204">
        <f>SUM(ANALYTIKAVUJ!K71)*-1</f>
        <v>0</v>
      </c>
      <c r="M61" s="205">
        <f t="shared" si="59"/>
        <v>0</v>
      </c>
      <c r="N61" s="205">
        <f t="shared" si="10"/>
        <v>0</v>
      </c>
      <c r="Q61" s="205">
        <f>SUM(ANALYTIKAVUJ!L10)</f>
        <v>0</v>
      </c>
      <c r="S61" s="205">
        <f t="shared" si="60"/>
        <v>0</v>
      </c>
      <c r="U61" s="205">
        <f t="shared" si="61"/>
        <v>0</v>
      </c>
      <c r="V61" s="205">
        <f>SUM(ANALYTIKAVUJ!L71)*-1</f>
        <v>0</v>
      </c>
      <c r="W61" s="205">
        <f t="shared" si="62"/>
        <v>0</v>
      </c>
      <c r="X61" s="205">
        <f t="shared" si="63"/>
        <v>0</v>
      </c>
      <c r="Z61" s="541">
        <f t="shared" si="0"/>
        <v>0</v>
      </c>
      <c r="AA61" s="541">
        <f t="shared" si="1"/>
        <v>0</v>
      </c>
      <c r="AB61" s="541">
        <f t="shared" si="2"/>
        <v>0</v>
      </c>
      <c r="AC61" s="541">
        <f t="shared" si="3"/>
        <v>0</v>
      </c>
      <c r="AD61" s="245" t="str">
        <f t="shared" si="4"/>
        <v xml:space="preserve">          0</v>
      </c>
      <c r="AE61" s="245" t="str">
        <f t="shared" si="5"/>
        <v xml:space="preserve">          0</v>
      </c>
      <c r="AF61" s="245" t="str">
        <f t="shared" si="6"/>
        <v xml:space="preserve">          0</v>
      </c>
      <c r="AG61" s="245" t="str">
        <f t="shared" si="7"/>
        <v xml:space="preserve">          0</v>
      </c>
      <c r="AL61" s="204">
        <f>SUM(ANALYTIKAVUJ!M10)</f>
        <v>0</v>
      </c>
      <c r="AN61" s="204">
        <f t="shared" si="64"/>
        <v>0</v>
      </c>
      <c r="AP61" s="205">
        <f t="shared" si="65"/>
        <v>0</v>
      </c>
      <c r="AQ61" s="204">
        <f>SUM(ANALYTIKAVUJ!AP71)*-1</f>
        <v>0</v>
      </c>
      <c r="AR61" s="205">
        <f t="shared" si="66"/>
        <v>0</v>
      </c>
      <c r="AS61" s="204">
        <f t="shared" si="67"/>
        <v>0</v>
      </c>
    </row>
    <row r="62" spans="2:45" outlineLevel="1" x14ac:dyDescent="0.2">
      <c r="B62" s="533" t="s">
        <v>693</v>
      </c>
      <c r="C62" s="201" t="s">
        <v>2090</v>
      </c>
      <c r="D62" s="200" t="str">
        <f>IF(VLOOKUP($B62,suvaha_p!$A:$G,1)=$B62,VLOOKUP($B62,suvaha_p!$A:$G,$B$1),0)</f>
        <v>Ostatné pohľadávky v rámci podielovej účasti okrem pohľadávok voči prepojeným účtovným jednotkám  (351A) - /391A/</v>
      </c>
      <c r="E62" s="208" t="s">
        <v>693</v>
      </c>
      <c r="G62" s="204">
        <f>SUM(ANALYTIKAVUJ!K11)</f>
        <v>0</v>
      </c>
      <c r="I62" s="204">
        <f t="shared" si="57"/>
        <v>0</v>
      </c>
      <c r="K62" s="205">
        <f t="shared" si="58"/>
        <v>0</v>
      </c>
      <c r="L62" s="204">
        <f>SUM(ANALYTIKAVUJ!K72)*-1</f>
        <v>0</v>
      </c>
      <c r="M62" s="205">
        <f t="shared" si="59"/>
        <v>0</v>
      </c>
      <c r="N62" s="205">
        <f t="shared" si="10"/>
        <v>0</v>
      </c>
      <c r="Q62" s="205">
        <f>SUM(ANALYTIKAVUJ!L11)</f>
        <v>0</v>
      </c>
      <c r="S62" s="205">
        <f t="shared" si="60"/>
        <v>0</v>
      </c>
      <c r="U62" s="205">
        <f t="shared" si="61"/>
        <v>0</v>
      </c>
      <c r="V62" s="205">
        <f>SUM(ANALYTIKAVUJ!L72)*-1</f>
        <v>0</v>
      </c>
      <c r="W62" s="205">
        <f t="shared" si="62"/>
        <v>0</v>
      </c>
      <c r="X62" s="205">
        <f t="shared" si="63"/>
        <v>0</v>
      </c>
      <c r="Z62" s="541">
        <f t="shared" si="0"/>
        <v>0</v>
      </c>
      <c r="AA62" s="541">
        <f t="shared" si="1"/>
        <v>0</v>
      </c>
      <c r="AB62" s="541">
        <f t="shared" si="2"/>
        <v>0</v>
      </c>
      <c r="AC62" s="541">
        <f t="shared" si="3"/>
        <v>0</v>
      </c>
      <c r="AD62" s="245" t="str">
        <f t="shared" si="4"/>
        <v xml:space="preserve">          0</v>
      </c>
      <c r="AE62" s="245" t="str">
        <f t="shared" si="5"/>
        <v xml:space="preserve">          0</v>
      </c>
      <c r="AF62" s="245" t="str">
        <f t="shared" si="6"/>
        <v xml:space="preserve">          0</v>
      </c>
      <c r="AG62" s="245" t="str">
        <f t="shared" si="7"/>
        <v xml:space="preserve">          0</v>
      </c>
      <c r="AL62" s="204">
        <f>SUM(ANALYTIKAVUJ!M11)</f>
        <v>0</v>
      </c>
      <c r="AN62" s="204">
        <f t="shared" si="64"/>
        <v>0</v>
      </c>
      <c r="AP62" s="205">
        <f t="shared" si="65"/>
        <v>0</v>
      </c>
      <c r="AQ62" s="204">
        <f>SUM(ANALYTIKAVUJ!AP72)*-1</f>
        <v>0</v>
      </c>
      <c r="AR62" s="205">
        <f t="shared" si="66"/>
        <v>0</v>
      </c>
      <c r="AS62" s="204">
        <f t="shared" si="67"/>
        <v>0</v>
      </c>
    </row>
    <row r="63" spans="2:45" outlineLevel="1" x14ac:dyDescent="0.2">
      <c r="B63" s="533" t="s">
        <v>703</v>
      </c>
      <c r="C63" s="201" t="s">
        <v>2092</v>
      </c>
      <c r="D63" s="200" t="str">
        <f>IF(VLOOKUP($B63,suvaha_p!$A:$G,1)=$B63,VLOOKUP($B63,suvaha_p!$A:$G,$B$1),0)</f>
        <v>Pohľadávky voči spoločníkom, členom a združeniu (354A, 355A, 358A, 35XA, 398A) - /391A/</v>
      </c>
      <c r="E63" s="208" t="s">
        <v>703</v>
      </c>
      <c r="G63" s="204">
        <f>SUM(ANALYTIKAVUJ!K16+ANALYTIKAVUJ!K20+ANALYTIKAVUJ!K24)</f>
        <v>0</v>
      </c>
      <c r="I63" s="204">
        <f t="shared" si="57"/>
        <v>0</v>
      </c>
      <c r="K63" s="205">
        <f t="shared" si="58"/>
        <v>0</v>
      </c>
      <c r="L63" s="204">
        <f>SUM(ANALYTIKAVUJ!K73)*-1</f>
        <v>0</v>
      </c>
      <c r="M63" s="205">
        <f t="shared" si="59"/>
        <v>0</v>
      </c>
      <c r="N63" s="205">
        <f t="shared" si="10"/>
        <v>0</v>
      </c>
      <c r="Q63" s="205">
        <f>SUM(ANALYTIKAVUJ!L16+ANALYTIKAVUJ!L20+ANALYTIKAVUJ!L24)</f>
        <v>0</v>
      </c>
      <c r="S63" s="205">
        <f t="shared" si="60"/>
        <v>0</v>
      </c>
      <c r="U63" s="205">
        <f t="shared" si="61"/>
        <v>0</v>
      </c>
      <c r="V63" s="205">
        <f>SUM(ANALYTIKAVUJ!L73)*-1</f>
        <v>0</v>
      </c>
      <c r="W63" s="205">
        <f t="shared" si="62"/>
        <v>0</v>
      </c>
      <c r="X63" s="205">
        <f t="shared" si="63"/>
        <v>0</v>
      </c>
      <c r="Z63" s="541">
        <f t="shared" si="0"/>
        <v>0</v>
      </c>
      <c r="AA63" s="541">
        <f t="shared" si="1"/>
        <v>0</v>
      </c>
      <c r="AB63" s="541">
        <f t="shared" si="2"/>
        <v>0</v>
      </c>
      <c r="AC63" s="541">
        <f t="shared" si="3"/>
        <v>0</v>
      </c>
      <c r="AD63" s="245" t="str">
        <f t="shared" si="4"/>
        <v xml:space="preserve">          0</v>
      </c>
      <c r="AE63" s="245" t="str">
        <f t="shared" si="5"/>
        <v xml:space="preserve">          0</v>
      </c>
      <c r="AF63" s="245" t="str">
        <f t="shared" si="6"/>
        <v xml:space="preserve">          0</v>
      </c>
      <c r="AG63" s="245" t="str">
        <f t="shared" si="7"/>
        <v xml:space="preserve">          0</v>
      </c>
      <c r="AL63" s="204">
        <f>SUM(ANALYTIKAVUJ!M16+ANALYTIKAVUJ!M20+ANALYTIKAVUJ!M24)</f>
        <v>0</v>
      </c>
      <c r="AN63" s="204">
        <f t="shared" si="64"/>
        <v>0</v>
      </c>
      <c r="AP63" s="205">
        <f t="shared" si="65"/>
        <v>0</v>
      </c>
      <c r="AQ63" s="204">
        <f>SUM(ANALYTIKAVUJ!AP73)*-1</f>
        <v>0</v>
      </c>
      <c r="AR63" s="205">
        <f t="shared" si="66"/>
        <v>0</v>
      </c>
      <c r="AS63" s="204">
        <f t="shared" si="67"/>
        <v>0</v>
      </c>
    </row>
    <row r="64" spans="2:45" outlineLevel="1" x14ac:dyDescent="0.2">
      <c r="B64" s="533" t="s">
        <v>715</v>
      </c>
      <c r="C64" s="201" t="s">
        <v>2096</v>
      </c>
      <c r="D64" s="200" t="str">
        <f>IF(VLOOKUP($B64,suvaha_p!$A:$G,1)=$B64,VLOOKUP($B64,suvaha_p!$A:$G,$B$1),0)</f>
        <v>Sociálne poistenie (336A) - /391A/</v>
      </c>
      <c r="E64" s="208" t="s">
        <v>715</v>
      </c>
      <c r="G64" s="204">
        <f>SUM(ANALYTIKAVUJ!C123)</f>
        <v>0</v>
      </c>
      <c r="I64" s="204">
        <f t="shared" si="57"/>
        <v>0</v>
      </c>
      <c r="K64" s="205">
        <f t="shared" si="58"/>
        <v>0</v>
      </c>
      <c r="L64" s="204">
        <f>SUM(ANALYTIKAVUJ!K74)*-1</f>
        <v>0</v>
      </c>
      <c r="M64" s="205">
        <f t="shared" si="59"/>
        <v>0</v>
      </c>
      <c r="N64" s="205">
        <f t="shared" si="10"/>
        <v>0</v>
      </c>
      <c r="Q64" s="205">
        <f>SUM(ANALYTIKAVUJ!D123)</f>
        <v>0</v>
      </c>
      <c r="S64" s="205">
        <f t="shared" si="60"/>
        <v>0</v>
      </c>
      <c r="U64" s="205">
        <f t="shared" si="61"/>
        <v>0</v>
      </c>
      <c r="V64" s="205">
        <f>SUM(ANALYTIKAVUJ!L74)*-1</f>
        <v>0</v>
      </c>
      <c r="W64" s="205">
        <f t="shared" si="62"/>
        <v>0</v>
      </c>
      <c r="X64" s="205">
        <f t="shared" si="63"/>
        <v>0</v>
      </c>
      <c r="Z64" s="541">
        <f t="shared" si="0"/>
        <v>0</v>
      </c>
      <c r="AA64" s="541">
        <f t="shared" si="1"/>
        <v>0</v>
      </c>
      <c r="AB64" s="541">
        <f t="shared" si="2"/>
        <v>0</v>
      </c>
      <c r="AC64" s="541">
        <f t="shared" si="3"/>
        <v>0</v>
      </c>
      <c r="AD64" s="245" t="str">
        <f t="shared" si="4"/>
        <v xml:space="preserve">          0</v>
      </c>
      <c r="AE64" s="245" t="str">
        <f t="shared" si="5"/>
        <v xml:space="preserve">          0</v>
      </c>
      <c r="AF64" s="245" t="str">
        <f t="shared" si="6"/>
        <v xml:space="preserve">          0</v>
      </c>
      <c r="AG64" s="245" t="str">
        <f t="shared" si="7"/>
        <v xml:space="preserve">          0</v>
      </c>
      <c r="AL64" s="204">
        <f>SUM(ANALYTIKAVUJ!E123)</f>
        <v>0</v>
      </c>
      <c r="AN64" s="204">
        <f t="shared" si="64"/>
        <v>0</v>
      </c>
      <c r="AP64" s="205">
        <f t="shared" si="65"/>
        <v>0</v>
      </c>
      <c r="AQ64" s="204">
        <f>SUM(ANALYTIKAVUJ!AP74)*-1</f>
        <v>0</v>
      </c>
      <c r="AR64" s="205">
        <f t="shared" si="66"/>
        <v>0</v>
      </c>
      <c r="AS64" s="204">
        <f t="shared" si="67"/>
        <v>0</v>
      </c>
    </row>
    <row r="65" spans="2:45" outlineLevel="1" x14ac:dyDescent="0.2">
      <c r="B65" s="533" t="s">
        <v>1967</v>
      </c>
      <c r="C65" s="201" t="s">
        <v>2100</v>
      </c>
      <c r="D65" s="200" t="str">
        <f>IF(VLOOKUP($B65,suvaha_p!$A:$G,1)=$B65,VLOOKUP($B65,suvaha_p!$A:$G,$B$1),0)</f>
        <v>Daňové pohľadávky a dotácie (341, 342, 343, 345, 346, 347) - /391A/</v>
      </c>
      <c r="E65" s="208" t="s">
        <v>1967</v>
      </c>
      <c r="G65" s="204">
        <f>SUM(ANALYTIKAVUJ!K107+ANALYTIKAVUJ!K111+ANALYTIKAVUJ!K115+ANALYTIKAVUJ!K119+ANALYTIKAVUJ!K123+ANALYTIKAVUJ!K127)</f>
        <v>0</v>
      </c>
      <c r="I65" s="204">
        <f t="shared" si="57"/>
        <v>0</v>
      </c>
      <c r="K65" s="205">
        <f t="shared" si="58"/>
        <v>0</v>
      </c>
      <c r="L65" s="204">
        <f>SUM(ANALYTIKAVUJ!K75)*-1</f>
        <v>0</v>
      </c>
      <c r="M65" s="205">
        <f t="shared" si="59"/>
        <v>0</v>
      </c>
      <c r="N65" s="205">
        <f t="shared" si="10"/>
        <v>0</v>
      </c>
      <c r="Q65" s="205">
        <f>SUM(ANALYTIKAVUJ!L107+ANALYTIKAVUJ!L111+ANALYTIKAVUJ!L115+ANALYTIKAVUJ!L119+ANALYTIKAVUJ!L123+ANALYTIKAVUJ!L127)</f>
        <v>3986.8</v>
      </c>
      <c r="S65" s="205">
        <f t="shared" si="60"/>
        <v>3986.8</v>
      </c>
      <c r="U65" s="205">
        <f t="shared" si="61"/>
        <v>0</v>
      </c>
      <c r="V65" s="205">
        <f>SUM(ANALYTIKAVUJ!L75)*-1</f>
        <v>0</v>
      </c>
      <c r="W65" s="205">
        <f t="shared" si="62"/>
        <v>0</v>
      </c>
      <c r="X65" s="205">
        <f t="shared" si="63"/>
        <v>3987</v>
      </c>
      <c r="Z65" s="541">
        <f t="shared" si="0"/>
        <v>0</v>
      </c>
      <c r="AA65" s="541">
        <f t="shared" si="1"/>
        <v>0</v>
      </c>
      <c r="AB65" s="541">
        <f t="shared" si="2"/>
        <v>0</v>
      </c>
      <c r="AC65" s="541">
        <f t="shared" si="3"/>
        <v>3987</v>
      </c>
      <c r="AD65" s="245" t="str">
        <f t="shared" si="4"/>
        <v xml:space="preserve">          0</v>
      </c>
      <c r="AE65" s="245" t="str">
        <f t="shared" si="5"/>
        <v xml:space="preserve">          0</v>
      </c>
      <c r="AF65" s="245" t="str">
        <f t="shared" si="6"/>
        <v xml:space="preserve">          0</v>
      </c>
      <c r="AG65" s="245" t="str">
        <f t="shared" si="7"/>
        <v xml:space="preserve">       3987</v>
      </c>
      <c r="AL65" s="204">
        <f>SUM(ANALYTIKAVUJ!M107+ANALYTIKAVUJ!M111+ANALYTIKAVUJ!M115+ANALYTIKAVUJ!M119+ANALYTIKAVUJ!M123+ANALYTIKAVUJ!M127)</f>
        <v>3986.8</v>
      </c>
      <c r="AN65" s="204">
        <f t="shared" si="64"/>
        <v>3986.8</v>
      </c>
      <c r="AP65" s="205">
        <f t="shared" si="65"/>
        <v>0</v>
      </c>
      <c r="AQ65" s="204">
        <f>SUM(ANALYTIKAVUJ!AP75)*-1</f>
        <v>0</v>
      </c>
      <c r="AR65" s="205">
        <f t="shared" si="66"/>
        <v>0</v>
      </c>
      <c r="AS65" s="204">
        <f t="shared" si="67"/>
        <v>3987</v>
      </c>
    </row>
    <row r="66" spans="2:45" outlineLevel="1" x14ac:dyDescent="0.2">
      <c r="B66" s="533" t="s">
        <v>726</v>
      </c>
      <c r="C66" s="201" t="s">
        <v>2129</v>
      </c>
      <c r="D66" s="200" t="str">
        <f>IF(VLOOKUP($B66,suvaha_p!$A:$G,1)=$B66,VLOOKUP($B66,suvaha_p!$A:$G,$B$1),0)</f>
        <v>Pohľadávky z derivátových operácií (373A, 376A)</v>
      </c>
      <c r="E66" s="208" t="s">
        <v>726</v>
      </c>
      <c r="G66" s="204">
        <f>SUM(ANALYTIKAVUJ!K133+ANALYTIKAVUJ!K40)</f>
        <v>0</v>
      </c>
      <c r="I66" s="204">
        <f t="shared" si="57"/>
        <v>0</v>
      </c>
      <c r="K66" s="205">
        <f t="shared" si="58"/>
        <v>0</v>
      </c>
      <c r="M66" s="205">
        <f t="shared" si="59"/>
        <v>0</v>
      </c>
      <c r="N66" s="205">
        <f t="shared" si="10"/>
        <v>0</v>
      </c>
      <c r="Q66" s="205">
        <f>SUM(ANALYTIKAVUJ!L133+ANALYTIKAVUJ!L40)</f>
        <v>0</v>
      </c>
      <c r="S66" s="205">
        <f t="shared" si="60"/>
        <v>0</v>
      </c>
      <c r="U66" s="205">
        <f t="shared" si="61"/>
        <v>0</v>
      </c>
      <c r="W66" s="205">
        <f t="shared" si="62"/>
        <v>0</v>
      </c>
      <c r="X66" s="205">
        <f t="shared" si="63"/>
        <v>0</v>
      </c>
      <c r="Z66" s="541">
        <f t="shared" si="0"/>
        <v>0</v>
      </c>
      <c r="AA66" s="541">
        <f t="shared" si="1"/>
        <v>0</v>
      </c>
      <c r="AB66" s="541">
        <f t="shared" si="2"/>
        <v>0</v>
      </c>
      <c r="AC66" s="541">
        <f t="shared" si="3"/>
        <v>0</v>
      </c>
      <c r="AD66" s="245" t="str">
        <f t="shared" si="4"/>
        <v xml:space="preserve">          0</v>
      </c>
      <c r="AE66" s="245" t="str">
        <f t="shared" si="5"/>
        <v xml:space="preserve">          0</v>
      </c>
      <c r="AF66" s="245" t="str">
        <f t="shared" si="6"/>
        <v xml:space="preserve">          0</v>
      </c>
      <c r="AG66" s="245" t="str">
        <f t="shared" si="7"/>
        <v xml:space="preserve">          0</v>
      </c>
      <c r="AL66" s="204">
        <f>SUM(ANALYTIKAVUJ!M133+ANALYTIKAVUJ!M40)</f>
        <v>0</v>
      </c>
      <c r="AN66" s="204">
        <f t="shared" si="64"/>
        <v>0</v>
      </c>
      <c r="AP66" s="205">
        <f t="shared" si="65"/>
        <v>0</v>
      </c>
      <c r="AR66" s="205">
        <f t="shared" si="66"/>
        <v>0</v>
      </c>
      <c r="AS66" s="204">
        <f t="shared" si="67"/>
        <v>0</v>
      </c>
    </row>
    <row r="67" spans="2:45" outlineLevel="1" x14ac:dyDescent="0.2">
      <c r="B67" s="533" t="s">
        <v>740</v>
      </c>
      <c r="C67" s="201" t="s">
        <v>2133</v>
      </c>
      <c r="D67" s="200" t="str">
        <f>IF(VLOOKUP($B67,suvaha_p!$A:$G,1)=$B67,VLOOKUP($B67,suvaha_p!$A:$G,$B$1),0)</f>
        <v>Iné pohľadávky (335A, 33XA, 371A, 374A, 375A,  378A)
- /391A/</v>
      </c>
      <c r="E67" s="208" t="s">
        <v>740</v>
      </c>
      <c r="G67" s="204">
        <f>SUM(ANALYTIKAVUJ!K5+ANALYTIKAVUJ!K28+ANALYTIKAVUJ!K32+ANALYTIKAVUJ!K36+ANALYTIKAVUJ!K41+ANALYTIKAVUJ!K45+ANALYTIKAVUJ!K134)</f>
        <v>1975.04</v>
      </c>
      <c r="I67" s="204">
        <f t="shared" si="57"/>
        <v>1975</v>
      </c>
      <c r="K67" s="205">
        <f t="shared" si="58"/>
        <v>0</v>
      </c>
      <c r="L67" s="204">
        <f>SUM(ANALYTIKAVUJ!K76)*-1</f>
        <v>0</v>
      </c>
      <c r="M67" s="205">
        <f t="shared" si="59"/>
        <v>0</v>
      </c>
      <c r="N67" s="205">
        <f t="shared" si="10"/>
        <v>1975</v>
      </c>
      <c r="Q67" s="205">
        <f>SUM(ANALYTIKAVUJ!L5+ANALYTIKAVUJ!L28+ANALYTIKAVUJ!L32+ANALYTIKAVUJ!L36+ANALYTIKAVUJ!L41+ANALYTIKAVUJ!L45+ANALYTIKAVUJ!L134)</f>
        <v>0</v>
      </c>
      <c r="S67" s="205">
        <f t="shared" si="60"/>
        <v>0</v>
      </c>
      <c r="U67" s="205">
        <f t="shared" si="61"/>
        <v>0</v>
      </c>
      <c r="V67" s="205">
        <f>SUM(ANALYTIKAVUJ!L76)*-1</f>
        <v>0</v>
      </c>
      <c r="W67" s="205">
        <f t="shared" si="62"/>
        <v>0</v>
      </c>
      <c r="X67" s="205">
        <f t="shared" si="63"/>
        <v>0</v>
      </c>
      <c r="Z67" s="541">
        <f t="shared" si="0"/>
        <v>1975</v>
      </c>
      <c r="AA67" s="541">
        <f t="shared" si="1"/>
        <v>0</v>
      </c>
      <c r="AB67" s="541">
        <f t="shared" si="2"/>
        <v>1975</v>
      </c>
      <c r="AC67" s="541">
        <f t="shared" si="3"/>
        <v>0</v>
      </c>
      <c r="AD67" s="245" t="str">
        <f t="shared" si="4"/>
        <v xml:space="preserve">       1975</v>
      </c>
      <c r="AE67" s="245" t="str">
        <f t="shared" si="5"/>
        <v xml:space="preserve">          0</v>
      </c>
      <c r="AF67" s="245" t="str">
        <f t="shared" si="6"/>
        <v xml:space="preserve">       1975</v>
      </c>
      <c r="AG67" s="245" t="str">
        <f t="shared" si="7"/>
        <v xml:space="preserve">          0</v>
      </c>
      <c r="AL67" s="204">
        <f>SUM(ANALYTIKAVUJ!M5+ANALYTIKAVUJ!M28+ANALYTIKAVUJ!M32+ANALYTIKAVUJ!M36+ANALYTIKAVUJ!M41+ANALYTIKAVUJ!M45+ANALYTIKAVUJ!M134)</f>
        <v>0</v>
      </c>
      <c r="AN67" s="204">
        <f t="shared" si="64"/>
        <v>0</v>
      </c>
      <c r="AP67" s="205">
        <f t="shared" si="65"/>
        <v>0</v>
      </c>
      <c r="AQ67" s="204">
        <f>SUM(ANALYTIKAVUJ!AP76)*-1</f>
        <v>0</v>
      </c>
      <c r="AR67" s="205">
        <f t="shared" si="66"/>
        <v>0</v>
      </c>
      <c r="AS67" s="204">
        <f t="shared" si="67"/>
        <v>0</v>
      </c>
    </row>
    <row r="68" spans="2:45" outlineLevel="1" x14ac:dyDescent="0.2">
      <c r="B68" s="533" t="s">
        <v>753</v>
      </c>
      <c r="C68" s="201" t="s">
        <v>2264</v>
      </c>
      <c r="D68" s="525" t="str">
        <f>IF(VLOOKUP($B68,suvaha_p!$A:$G,1)=$B68,VLOOKUP($B68,suvaha_p!$A:$G,$B$1),0)</f>
        <v>Krátkodobý finančný majetok súčet (r . 67 až r. 70)</v>
      </c>
      <c r="E68" s="534" t="s">
        <v>753</v>
      </c>
      <c r="F68" s="535"/>
      <c r="I68" s="543">
        <f>SUM(I69:I72)</f>
        <v>0</v>
      </c>
      <c r="J68" s="544"/>
      <c r="K68" s="543">
        <f>SUM(K69:K72)</f>
        <v>0</v>
      </c>
      <c r="L68" s="543"/>
      <c r="M68" s="543">
        <f>SUM(M69:M72)</f>
        <v>0</v>
      </c>
      <c r="N68" s="545">
        <f>SUM(N69:N72)</f>
        <v>0</v>
      </c>
      <c r="P68" s="546"/>
      <c r="S68" s="545">
        <f>SUM(S69:S72)</f>
        <v>0</v>
      </c>
      <c r="T68" s="545"/>
      <c r="U68" s="545">
        <f>SUM(U69:U72)</f>
        <v>0</v>
      </c>
      <c r="V68" s="545"/>
      <c r="W68" s="545">
        <f>SUM(W69:W72)</f>
        <v>0</v>
      </c>
      <c r="X68" s="545">
        <f>SUM(X69:X72)</f>
        <v>0</v>
      </c>
      <c r="Z68" s="541">
        <f t="shared" ref="Z68:Z81" si="68">ROUND(I68,0)</f>
        <v>0</v>
      </c>
      <c r="AA68" s="541">
        <f t="shared" ref="AA68:AA81" si="69">ROUND(K68+M68,0)</f>
        <v>0</v>
      </c>
      <c r="AB68" s="541">
        <f t="shared" ref="AB68:AB131" si="70">ROUND(N68,0)</f>
        <v>0</v>
      </c>
      <c r="AC68" s="541">
        <f t="shared" ref="AC68:AC131" si="71">ROUND(X68,0)</f>
        <v>0</v>
      </c>
      <c r="AD68" s="245" t="str">
        <f t="shared" ref="AD68:AD131" si="72">REPT(" ",11-LEN(Z68))&amp;Z68</f>
        <v xml:space="preserve">          0</v>
      </c>
      <c r="AE68" s="245" t="str">
        <f t="shared" ref="AE68:AE131" si="73">REPT(" ",11-LEN(AA68))&amp;AA68</f>
        <v xml:space="preserve">          0</v>
      </c>
      <c r="AF68" s="245" t="str">
        <f t="shared" ref="AF68:AF131" si="74">REPT(" ",11-LEN(AB68))&amp;AB68</f>
        <v xml:space="preserve">          0</v>
      </c>
      <c r="AG68" s="245" t="str">
        <f t="shared" ref="AG68:AG131" si="75">REPT(" ",11-LEN(AC68))&amp;AC68</f>
        <v xml:space="preserve">          0</v>
      </c>
      <c r="AK68" s="535"/>
      <c r="AN68" s="543">
        <f>SUM(AN69:AN72)</f>
        <v>0</v>
      </c>
      <c r="AO68" s="544"/>
      <c r="AP68" s="543">
        <f>SUM(AP69:AP72)</f>
        <v>0</v>
      </c>
      <c r="AQ68" s="543"/>
      <c r="AR68" s="543">
        <f>SUM(AR69:AR72)</f>
        <v>0</v>
      </c>
      <c r="AS68" s="543">
        <f>SUM(AS69:AS72)</f>
        <v>0</v>
      </c>
    </row>
    <row r="69" spans="2:45" outlineLevel="1" x14ac:dyDescent="0.2">
      <c r="B69" s="533" t="s">
        <v>771</v>
      </c>
      <c r="C69" s="201" t="s">
        <v>2268</v>
      </c>
      <c r="D69" s="200" t="str">
        <f>IF(VLOOKUP($B69,suvaha_p!$A:$G,1)=$B69,VLOOKUP($B69,suvaha_p!$A:$G,$B$1),0)</f>
        <v>Krátkodobý finančný majetok v prepojených účtovných jednotkách (251A, 253A, 256A, 257A, 25XA)
- /291A, 29XA/</v>
      </c>
      <c r="E69" s="208" t="s">
        <v>771</v>
      </c>
      <c r="G69" s="204">
        <f>SUM(ANALYTIKAVUJ!C57+ANALYTIKAVUJ!C61+ANALYTIKAVUJ!C65+ANALYTIKAVUJ!C69)</f>
        <v>0</v>
      </c>
      <c r="I69" s="204">
        <f t="shared" si="57"/>
        <v>0</v>
      </c>
      <c r="K69" s="205">
        <f t="shared" si="58"/>
        <v>0</v>
      </c>
      <c r="L69" s="205">
        <f>SUM(ANALYTIKAVUJ!C73)*-1</f>
        <v>0</v>
      </c>
      <c r="M69" s="205">
        <f t="shared" si="59"/>
        <v>0</v>
      </c>
      <c r="N69" s="205">
        <f t="shared" si="10"/>
        <v>0</v>
      </c>
      <c r="Q69" s="205">
        <f>SUM(ANALYTIKAVUJ!D57+ANALYTIKAVUJ!D61+ANALYTIKAVUJ!D65+ANALYTIKAVUJ!D69)</f>
        <v>0</v>
      </c>
      <c r="S69" s="205">
        <f>SUM(P69:R69)</f>
        <v>0</v>
      </c>
      <c r="U69" s="205">
        <f>SUM(T69)</f>
        <v>0</v>
      </c>
      <c r="V69" s="205">
        <f>SUM(ANALYTIKAVUJ!D73)*-1</f>
        <v>0</v>
      </c>
      <c r="W69" s="205">
        <f>SUM(V69)</f>
        <v>0</v>
      </c>
      <c r="X69" s="205">
        <f t="shared" ref="X69:X72" si="76">ROUND((S69-U69-W69),0)</f>
        <v>0</v>
      </c>
      <c r="Z69" s="541">
        <f t="shared" si="68"/>
        <v>0</v>
      </c>
      <c r="AA69" s="541">
        <f t="shared" si="69"/>
        <v>0</v>
      </c>
      <c r="AB69" s="541">
        <f t="shared" si="70"/>
        <v>0</v>
      </c>
      <c r="AC69" s="541">
        <f t="shared" si="71"/>
        <v>0</v>
      </c>
      <c r="AD69" s="245" t="str">
        <f t="shared" si="72"/>
        <v xml:space="preserve">          0</v>
      </c>
      <c r="AE69" s="245" t="str">
        <f t="shared" si="73"/>
        <v xml:space="preserve">          0</v>
      </c>
      <c r="AF69" s="245" t="str">
        <f t="shared" si="74"/>
        <v xml:space="preserve">          0</v>
      </c>
      <c r="AG69" s="245" t="str">
        <f t="shared" si="75"/>
        <v xml:space="preserve">          0</v>
      </c>
      <c r="AL69" s="204">
        <f>SUM(ANALYTIKAVUJ!E57+ANALYTIKAVUJ!E61+ANALYTIKAVUJ!E65+ANALYTIKAVUJ!E69)</f>
        <v>0</v>
      </c>
      <c r="AN69" s="204">
        <f>SUM(AK69:AM69)</f>
        <v>0</v>
      </c>
      <c r="AP69" s="205">
        <f>SUM(AO69)</f>
        <v>0</v>
      </c>
      <c r="AQ69" s="205">
        <f>SUM(ANALYTIKAVUJ!E73)*-1</f>
        <v>0</v>
      </c>
      <c r="AR69" s="205">
        <f>SUM(AQ69)</f>
        <v>0</v>
      </c>
      <c r="AS69" s="204">
        <f t="shared" ref="AS69:AS72" si="77">ROUND((AN69-AP69-AR69),0)</f>
        <v>0</v>
      </c>
    </row>
    <row r="70" spans="2:45" outlineLevel="1" x14ac:dyDescent="0.2">
      <c r="B70" s="533" t="s">
        <v>777</v>
      </c>
      <c r="C70" s="201" t="s">
        <v>2084</v>
      </c>
      <c r="D70" s="200" t="str">
        <f>IF(VLOOKUP($B70,suvaha_p!$A:$G,1)=$B70,VLOOKUP($B70,suvaha_p!$A:$G,$B$1),0)</f>
        <v>Krátkodobý finančný majetok bez krátkodobého finančného majetku v prepojených účtovných jednotkách (251A, 253A, 256A, 257A, 25XA)
- /291A, 29XA/</v>
      </c>
      <c r="E70" s="208" t="s">
        <v>777</v>
      </c>
      <c r="G70" s="204">
        <f>SUM(ANALYTIKAVUJ!C58+ANALYTIKAVUJ!C62+ANALYTIKAVUJ!C66+ANALYTIKAVUJ!C70)</f>
        <v>0</v>
      </c>
      <c r="I70" s="204">
        <f t="shared" si="57"/>
        <v>0</v>
      </c>
      <c r="K70" s="205">
        <f t="shared" si="58"/>
        <v>0</v>
      </c>
      <c r="L70" s="205">
        <f>SUM(ANALYTIKAVUJ!C74)*-1</f>
        <v>0</v>
      </c>
      <c r="M70" s="205">
        <f t="shared" si="59"/>
        <v>0</v>
      </c>
      <c r="N70" s="205">
        <f t="shared" si="10"/>
        <v>0</v>
      </c>
      <c r="Q70" s="205">
        <f>SUM(ANALYTIKAVUJ!D58+ANALYTIKAVUJ!D62+ANALYTIKAVUJ!D66+ANALYTIKAVUJ!D70)</f>
        <v>0</v>
      </c>
      <c r="S70" s="205">
        <f>SUM(P70:R70)</f>
        <v>0</v>
      </c>
      <c r="U70" s="205">
        <f>SUM(T70)</f>
        <v>0</v>
      </c>
      <c r="V70" s="205">
        <f>SUM(ANALYTIKAVUJ!D74)*-1</f>
        <v>0</v>
      </c>
      <c r="W70" s="205">
        <f>SUM(V70)</f>
        <v>0</v>
      </c>
      <c r="X70" s="205">
        <f t="shared" si="76"/>
        <v>0</v>
      </c>
      <c r="Z70" s="541">
        <f t="shared" si="68"/>
        <v>0</v>
      </c>
      <c r="AA70" s="541">
        <f t="shared" si="69"/>
        <v>0</v>
      </c>
      <c r="AB70" s="541">
        <f t="shared" si="70"/>
        <v>0</v>
      </c>
      <c r="AC70" s="541">
        <f t="shared" si="71"/>
        <v>0</v>
      </c>
      <c r="AD70" s="245" t="str">
        <f t="shared" si="72"/>
        <v xml:space="preserve">          0</v>
      </c>
      <c r="AE70" s="245" t="str">
        <f t="shared" si="73"/>
        <v xml:space="preserve">          0</v>
      </c>
      <c r="AF70" s="245" t="str">
        <f t="shared" si="74"/>
        <v xml:space="preserve">          0</v>
      </c>
      <c r="AG70" s="245" t="str">
        <f t="shared" si="75"/>
        <v xml:space="preserve">          0</v>
      </c>
      <c r="AL70" s="204">
        <f>SUM(ANALYTIKAVUJ!E58+ANALYTIKAVUJ!E62+ANALYTIKAVUJ!E66+ANALYTIKAVUJ!E70)</f>
        <v>0</v>
      </c>
      <c r="AN70" s="204">
        <f>SUM(AK70:AM70)</f>
        <v>0</v>
      </c>
      <c r="AP70" s="205">
        <f>SUM(AO70)</f>
        <v>0</v>
      </c>
      <c r="AQ70" s="205">
        <f>SUM(ANALYTIKAVUJ!E74)*-1</f>
        <v>0</v>
      </c>
      <c r="AR70" s="205">
        <f>SUM(AQ70)</f>
        <v>0</v>
      </c>
      <c r="AS70" s="204">
        <f t="shared" si="77"/>
        <v>0</v>
      </c>
    </row>
    <row r="71" spans="2:45" outlineLevel="1" x14ac:dyDescent="0.2">
      <c r="B71" s="533" t="s">
        <v>788</v>
      </c>
      <c r="C71" s="201" t="s">
        <v>2087</v>
      </c>
      <c r="D71" s="200" t="str">
        <f>IF(VLOOKUP($B71,suvaha_p!$A:$G,1)=$B71,VLOOKUP($B71,suvaha_p!$A:$G,$B$1),0)</f>
        <v>Vlastné akcie a vlastné obchodné podiely (252)</v>
      </c>
      <c r="E71" s="208" t="s">
        <v>788</v>
      </c>
      <c r="F71" s="204">
        <f>SUM('HL KNIHA VYPOC'!G126)</f>
        <v>0</v>
      </c>
      <c r="I71" s="204">
        <f t="shared" si="57"/>
        <v>0</v>
      </c>
      <c r="K71" s="205">
        <f t="shared" si="58"/>
        <v>0</v>
      </c>
      <c r="L71" s="205"/>
      <c r="M71" s="205">
        <f t="shared" si="59"/>
        <v>0</v>
      </c>
      <c r="N71" s="205">
        <f t="shared" ref="N71:N80" si="78">SUM(I71-K71-M71)</f>
        <v>0</v>
      </c>
      <c r="P71" s="205">
        <f>SUM('HL KNIHA VYPOC'!K126)</f>
        <v>0</v>
      </c>
      <c r="S71" s="205">
        <f>SUM(P71:R71)</f>
        <v>0</v>
      </c>
      <c r="U71" s="205">
        <f>SUM(T71)</f>
        <v>0</v>
      </c>
      <c r="W71" s="205">
        <f>SUM(V71)</f>
        <v>0</v>
      </c>
      <c r="X71" s="205">
        <f t="shared" si="76"/>
        <v>0</v>
      </c>
      <c r="Z71" s="541">
        <f t="shared" si="68"/>
        <v>0</v>
      </c>
      <c r="AA71" s="541">
        <f t="shared" si="69"/>
        <v>0</v>
      </c>
      <c r="AB71" s="541">
        <f t="shared" si="70"/>
        <v>0</v>
      </c>
      <c r="AC71" s="541">
        <f t="shared" si="71"/>
        <v>0</v>
      </c>
      <c r="AD71" s="245" t="str">
        <f t="shared" si="72"/>
        <v xml:space="preserve">          0</v>
      </c>
      <c r="AE71" s="245" t="str">
        <f t="shared" si="73"/>
        <v xml:space="preserve">          0</v>
      </c>
      <c r="AF71" s="245" t="str">
        <f t="shared" si="74"/>
        <v xml:space="preserve">          0</v>
      </c>
      <c r="AG71" s="245" t="str">
        <f t="shared" si="75"/>
        <v xml:space="preserve">          0</v>
      </c>
      <c r="AK71" s="204">
        <f>SUM('HL KNIHA VYPOC'!H126)</f>
        <v>0</v>
      </c>
      <c r="AN71" s="204">
        <f>SUM(AK71:AM71)</f>
        <v>0</v>
      </c>
      <c r="AP71" s="205">
        <f>SUM(AO71)</f>
        <v>0</v>
      </c>
      <c r="AQ71" s="205"/>
      <c r="AR71" s="205">
        <f>SUM(AQ71)</f>
        <v>0</v>
      </c>
      <c r="AS71" s="204">
        <f t="shared" si="77"/>
        <v>0</v>
      </c>
    </row>
    <row r="72" spans="2:45" outlineLevel="1" x14ac:dyDescent="0.2">
      <c r="B72" s="533" t="s">
        <v>803</v>
      </c>
      <c r="C72" s="201" t="s">
        <v>2090</v>
      </c>
      <c r="D72" s="200" t="str">
        <f>IF(VLOOKUP($B72,suvaha_p!$A:$G,1)=$B72,VLOOKUP($B72,suvaha_p!$A:$G,$B$1),0)</f>
        <v>Obstarávaný krátkodobý finančný majetok 
(259, 314A) - /291A/</v>
      </c>
      <c r="E72" s="208" t="s">
        <v>803</v>
      </c>
      <c r="F72" s="206">
        <f>SUM('HL KNIHA VYPOC'!G131)</f>
        <v>0</v>
      </c>
      <c r="G72" s="204">
        <f>SUM(ANALYTIKAVUJ!K94)</f>
        <v>0</v>
      </c>
      <c r="I72" s="204">
        <f t="shared" si="57"/>
        <v>0</v>
      </c>
      <c r="K72" s="205">
        <f t="shared" si="58"/>
        <v>0</v>
      </c>
      <c r="L72" s="205">
        <f>SUM(ANALYTIKAVUJ!C75)*-1</f>
        <v>0</v>
      </c>
      <c r="M72" s="205">
        <f t="shared" si="59"/>
        <v>0</v>
      </c>
      <c r="N72" s="205">
        <f t="shared" si="78"/>
        <v>0</v>
      </c>
      <c r="P72" s="279">
        <f>SUM('HL KNIHA VYPOC'!K131)</f>
        <v>0</v>
      </c>
      <c r="Q72" s="205">
        <f>SUM(ANALYTIKAVUJ!L94)</f>
        <v>0</v>
      </c>
      <c r="S72" s="205">
        <f>SUM(P72:R72)</f>
        <v>0</v>
      </c>
      <c r="U72" s="205">
        <f>SUM(T72)</f>
        <v>0</v>
      </c>
      <c r="V72" s="205">
        <f>SUM(ANALYTIKAVUJ!D75)*-1</f>
        <v>0</v>
      </c>
      <c r="W72" s="205">
        <f>SUM(V72)</f>
        <v>0</v>
      </c>
      <c r="X72" s="205">
        <f t="shared" si="76"/>
        <v>0</v>
      </c>
      <c r="Z72" s="541">
        <f t="shared" si="68"/>
        <v>0</v>
      </c>
      <c r="AA72" s="541">
        <f t="shared" si="69"/>
        <v>0</v>
      </c>
      <c r="AB72" s="541">
        <f t="shared" si="70"/>
        <v>0</v>
      </c>
      <c r="AC72" s="541">
        <f t="shared" si="71"/>
        <v>0</v>
      </c>
      <c r="AD72" s="245" t="str">
        <f t="shared" si="72"/>
        <v xml:space="preserve">          0</v>
      </c>
      <c r="AE72" s="245" t="str">
        <f t="shared" si="73"/>
        <v xml:space="preserve">          0</v>
      </c>
      <c r="AF72" s="245" t="str">
        <f t="shared" si="74"/>
        <v xml:space="preserve">          0</v>
      </c>
      <c r="AG72" s="245" t="str">
        <f t="shared" si="75"/>
        <v xml:space="preserve">          0</v>
      </c>
      <c r="AK72" s="206">
        <f>SUM('HL KNIHA VYPOC'!H131)</f>
        <v>0</v>
      </c>
      <c r="AL72" s="204">
        <f>SUM(ANALYTIKAVUJ!M94)</f>
        <v>0</v>
      </c>
      <c r="AN72" s="204">
        <f>SUM(AK72:AM72)</f>
        <v>0</v>
      </c>
      <c r="AP72" s="205">
        <f>SUM(AO72)</f>
        <v>0</v>
      </c>
      <c r="AQ72" s="205">
        <f>SUM(ANALYTIKAVUJ!E75)*-1</f>
        <v>0</v>
      </c>
      <c r="AR72" s="205">
        <f>SUM(AQ72)</f>
        <v>0</v>
      </c>
      <c r="AS72" s="204">
        <f t="shared" si="77"/>
        <v>0</v>
      </c>
    </row>
    <row r="73" spans="2:45" outlineLevel="1" x14ac:dyDescent="0.2">
      <c r="B73" s="533" t="s">
        <v>809</v>
      </c>
      <c r="C73" s="201" t="s">
        <v>2281</v>
      </c>
      <c r="D73" s="525" t="str">
        <f>IF(VLOOKUP($B73,suvaha_p!$A:$G,1)=$B73,VLOOKUP($B73,suvaha_p!$A:$G,$B$1),0)</f>
        <v>Finančné účty r. 72 + r. 73</v>
      </c>
      <c r="E73" s="534" t="s">
        <v>809</v>
      </c>
      <c r="F73" s="535"/>
      <c r="I73" s="543">
        <f>SUM(I74:I75)</f>
        <v>57373</v>
      </c>
      <c r="K73" s="543">
        <f>SUM(K74:K75)</f>
        <v>0</v>
      </c>
      <c r="L73" s="205"/>
      <c r="M73" s="543">
        <f>SUM(M74:M75)</f>
        <v>0</v>
      </c>
      <c r="N73" s="545">
        <f>SUM(N74:N75)</f>
        <v>57373</v>
      </c>
      <c r="P73" s="546"/>
      <c r="S73" s="545">
        <f>SUM(S74:S75)</f>
        <v>50903.170000000006</v>
      </c>
      <c r="U73" s="545">
        <f>SUM(U74:U75)</f>
        <v>0</v>
      </c>
      <c r="W73" s="545">
        <f>SUM(W74:W75)</f>
        <v>0</v>
      </c>
      <c r="X73" s="545">
        <f>SUM(X74:X75)</f>
        <v>50903</v>
      </c>
      <c r="Z73" s="541">
        <f t="shared" si="68"/>
        <v>57373</v>
      </c>
      <c r="AA73" s="541">
        <f t="shared" si="69"/>
        <v>0</v>
      </c>
      <c r="AB73" s="541">
        <f t="shared" si="70"/>
        <v>57373</v>
      </c>
      <c r="AC73" s="541">
        <f t="shared" si="71"/>
        <v>50903</v>
      </c>
      <c r="AD73" s="245" t="str">
        <f t="shared" si="72"/>
        <v xml:space="preserve">      57373</v>
      </c>
      <c r="AE73" s="245" t="str">
        <f t="shared" si="73"/>
        <v xml:space="preserve">          0</v>
      </c>
      <c r="AF73" s="245" t="str">
        <f t="shared" si="74"/>
        <v xml:space="preserve">      57373</v>
      </c>
      <c r="AG73" s="245" t="str">
        <f t="shared" si="75"/>
        <v xml:space="preserve">      50903</v>
      </c>
      <c r="AK73" s="535"/>
      <c r="AN73" s="543">
        <f>SUM(AN74:AN75)</f>
        <v>50903.170000000006</v>
      </c>
      <c r="AP73" s="543">
        <f>SUM(AP74:AP75)</f>
        <v>0</v>
      </c>
      <c r="AQ73" s="205"/>
      <c r="AR73" s="543">
        <f>SUM(AR74:AR75)</f>
        <v>0</v>
      </c>
      <c r="AS73" s="543">
        <f>SUM(AS74:AS75)</f>
        <v>50903</v>
      </c>
    </row>
    <row r="74" spans="2:45" outlineLevel="1" x14ac:dyDescent="0.2">
      <c r="B74" s="533" t="s">
        <v>1978</v>
      </c>
      <c r="C74" s="201" t="s">
        <v>2284</v>
      </c>
      <c r="D74" s="200" t="str">
        <f>IF(VLOOKUP($B74,suvaha_p!$A:$G,1)=$B74,VLOOKUP($B74,suvaha_p!$A:$G,$B$1),0)</f>
        <v>Peniaze (211, 213, 21X)</v>
      </c>
      <c r="E74" s="208" t="s">
        <v>1978</v>
      </c>
      <c r="F74" s="206">
        <f>SUM('HL KNIHA VYPOC'!G110+'HL KNIHA VYPOC'!G111)</f>
        <v>1114.0899999999992</v>
      </c>
      <c r="I74" s="204">
        <f t="shared" si="57"/>
        <v>1114</v>
      </c>
      <c r="K74" s="205">
        <f t="shared" si="58"/>
        <v>0</v>
      </c>
      <c r="L74" s="205"/>
      <c r="M74" s="205">
        <f t="shared" si="59"/>
        <v>0</v>
      </c>
      <c r="N74" s="205">
        <f t="shared" si="78"/>
        <v>1114</v>
      </c>
      <c r="P74" s="279">
        <f>SUM('HL KNIHA VYPOC'!K110+'HL KNIHA VYPOC'!K111)</f>
        <v>3987.01</v>
      </c>
      <c r="S74" s="205">
        <f>SUM(P74:R74)</f>
        <v>3987.01</v>
      </c>
      <c r="U74" s="205">
        <f>SUM(T74)</f>
        <v>0</v>
      </c>
      <c r="W74" s="205">
        <f>SUM(V74)</f>
        <v>0</v>
      </c>
      <c r="X74" s="205">
        <f t="shared" ref="X74:X75" si="79">ROUND((S74-U74-W74),0)</f>
        <v>3987</v>
      </c>
      <c r="Z74" s="541">
        <f t="shared" si="68"/>
        <v>1114</v>
      </c>
      <c r="AA74" s="541">
        <f t="shared" si="69"/>
        <v>0</v>
      </c>
      <c r="AB74" s="541">
        <f t="shared" si="70"/>
        <v>1114</v>
      </c>
      <c r="AC74" s="541">
        <f t="shared" si="71"/>
        <v>3987</v>
      </c>
      <c r="AD74" s="245" t="str">
        <f t="shared" si="72"/>
        <v xml:space="preserve">       1114</v>
      </c>
      <c r="AE74" s="245" t="str">
        <f t="shared" si="73"/>
        <v xml:space="preserve">          0</v>
      </c>
      <c r="AF74" s="245" t="str">
        <f t="shared" si="74"/>
        <v xml:space="preserve">       1114</v>
      </c>
      <c r="AG74" s="245" t="str">
        <f t="shared" si="75"/>
        <v xml:space="preserve">       3987</v>
      </c>
      <c r="AK74" s="206">
        <f>SUM('HL KNIHA VYPOC'!H110+'HL KNIHA VYPOC'!H111)</f>
        <v>3987.01</v>
      </c>
      <c r="AN74" s="204">
        <f>SUM(AK74:AM74)</f>
        <v>3987.01</v>
      </c>
      <c r="AP74" s="205">
        <f>SUM(AO74)</f>
        <v>0</v>
      </c>
      <c r="AQ74" s="205"/>
      <c r="AR74" s="205">
        <f>SUM(AQ74)</f>
        <v>0</v>
      </c>
      <c r="AS74" s="204">
        <f t="shared" ref="AS74:AS75" si="80">ROUND((AN74-AP74-AR74),0)</f>
        <v>3987</v>
      </c>
    </row>
    <row r="75" spans="2:45" outlineLevel="1" x14ac:dyDescent="0.2">
      <c r="B75" s="533" t="s">
        <v>1979</v>
      </c>
      <c r="C75" s="201" t="s">
        <v>2084</v>
      </c>
      <c r="D75" s="200" t="str">
        <f>IF(VLOOKUP($B75,suvaha_p!$A:$G,1)=$B75,VLOOKUP($B75,suvaha_p!$A:$G,$B$1),0)</f>
        <v>Účty v bankách (221A, 22X, +/- 261)</v>
      </c>
      <c r="E75" s="208" t="s">
        <v>1979</v>
      </c>
      <c r="F75" s="206">
        <f>SUM('HL KNIHA VYPOC'!G134)</f>
        <v>0</v>
      </c>
      <c r="G75" s="204">
        <f>SUM(ANALYTIKAVUJ!C109)</f>
        <v>56259.32</v>
      </c>
      <c r="I75" s="204">
        <f t="shared" si="57"/>
        <v>56259</v>
      </c>
      <c r="K75" s="205">
        <f t="shared" si="58"/>
        <v>0</v>
      </c>
      <c r="L75" s="205"/>
      <c r="M75" s="205">
        <f t="shared" si="59"/>
        <v>0</v>
      </c>
      <c r="N75" s="205">
        <f t="shared" si="78"/>
        <v>56259</v>
      </c>
      <c r="P75" s="279">
        <f>SUM('HL KNIHA VYPOC'!K134)</f>
        <v>0</v>
      </c>
      <c r="Q75" s="205">
        <f>SUM(ANALYTIKAVUJ!D109)</f>
        <v>46916.160000000003</v>
      </c>
      <c r="S75" s="205">
        <f>SUM(P75:R75)</f>
        <v>46916.160000000003</v>
      </c>
      <c r="U75" s="205">
        <f>SUM(T75)</f>
        <v>0</v>
      </c>
      <c r="W75" s="205">
        <f>SUM(V75)</f>
        <v>0</v>
      </c>
      <c r="X75" s="205">
        <f t="shared" si="79"/>
        <v>46916</v>
      </c>
      <c r="Z75" s="541">
        <f t="shared" si="68"/>
        <v>56259</v>
      </c>
      <c r="AA75" s="541">
        <f t="shared" si="69"/>
        <v>0</v>
      </c>
      <c r="AB75" s="541">
        <f t="shared" si="70"/>
        <v>56259</v>
      </c>
      <c r="AC75" s="541">
        <f t="shared" si="71"/>
        <v>46916</v>
      </c>
      <c r="AD75" s="245" t="str">
        <f t="shared" si="72"/>
        <v xml:space="preserve">      56259</v>
      </c>
      <c r="AE75" s="245" t="str">
        <f t="shared" si="73"/>
        <v xml:space="preserve">          0</v>
      </c>
      <c r="AF75" s="245" t="str">
        <f t="shared" si="74"/>
        <v xml:space="preserve">      56259</v>
      </c>
      <c r="AG75" s="245" t="str">
        <f t="shared" si="75"/>
        <v xml:space="preserve">      46916</v>
      </c>
      <c r="AK75" s="206">
        <f>SUM('HL KNIHA VYPOC'!H134)</f>
        <v>0</v>
      </c>
      <c r="AL75" s="204">
        <f>SUM(ANALYTIKAVUJ!E109)</f>
        <v>46916.160000000003</v>
      </c>
      <c r="AN75" s="204">
        <f>SUM(AK75:AM75)</f>
        <v>46916.160000000003</v>
      </c>
      <c r="AP75" s="205">
        <f>SUM(AO75)</f>
        <v>0</v>
      </c>
      <c r="AQ75" s="205"/>
      <c r="AR75" s="205">
        <f>SUM(AQ75)</f>
        <v>0</v>
      </c>
      <c r="AS75" s="204">
        <f t="shared" si="80"/>
        <v>46916</v>
      </c>
    </row>
    <row r="76" spans="2:45" x14ac:dyDescent="0.2">
      <c r="B76" s="533" t="s">
        <v>1981</v>
      </c>
      <c r="C76" s="201" t="s">
        <v>1878</v>
      </c>
      <c r="D76" s="525" t="str">
        <f>IF(VLOOKUP($B76,suvaha_p!$A:$G,1)=$B76,VLOOKUP($B76,suvaha_p!$A:$G,$B$1),0)</f>
        <v>Časové rozlíšenie súčet (r. 75 až r. 78)</v>
      </c>
      <c r="E76" s="534" t="s">
        <v>1981</v>
      </c>
      <c r="F76" s="535"/>
      <c r="I76" s="543">
        <f>SUM(I77:I80)</f>
        <v>974</v>
      </c>
      <c r="J76" s="544"/>
      <c r="K76" s="543">
        <f>SUM(K77:K80)</f>
        <v>0</v>
      </c>
      <c r="L76" s="543"/>
      <c r="M76" s="543">
        <f>SUM(M77:M81)</f>
        <v>0</v>
      </c>
      <c r="N76" s="545">
        <f>SUM(N77:N80)</f>
        <v>974</v>
      </c>
      <c r="P76" s="546"/>
      <c r="S76" s="545">
        <f>SUM(S77:S81)</f>
        <v>1006.77</v>
      </c>
      <c r="T76" s="545"/>
      <c r="U76" s="545">
        <f>SUM(U77:U81)</f>
        <v>0</v>
      </c>
      <c r="V76" s="545"/>
      <c r="W76" s="545">
        <f>SUM(W77:W81)</f>
        <v>0</v>
      </c>
      <c r="X76" s="545">
        <f>SUM(X77:X80)</f>
        <v>1007</v>
      </c>
      <c r="Z76" s="541">
        <f t="shared" si="68"/>
        <v>974</v>
      </c>
      <c r="AA76" s="541">
        <f t="shared" si="69"/>
        <v>0</v>
      </c>
      <c r="AB76" s="541">
        <f t="shared" si="70"/>
        <v>974</v>
      </c>
      <c r="AC76" s="541">
        <f t="shared" si="71"/>
        <v>1007</v>
      </c>
      <c r="AD76" s="245" t="str">
        <f t="shared" si="72"/>
        <v xml:space="preserve">        974</v>
      </c>
      <c r="AE76" s="245" t="str">
        <f t="shared" si="73"/>
        <v xml:space="preserve">          0</v>
      </c>
      <c r="AF76" s="245" t="str">
        <f t="shared" si="74"/>
        <v xml:space="preserve">        974</v>
      </c>
      <c r="AG76" s="245" t="str">
        <f t="shared" si="75"/>
        <v xml:space="preserve">       1007</v>
      </c>
      <c r="AK76" s="535"/>
      <c r="AN76" s="543">
        <f>SUM(AN77:AN81)</f>
        <v>1006.77</v>
      </c>
      <c r="AO76" s="544"/>
      <c r="AP76" s="543">
        <f>SUM(AP77:AP81)</f>
        <v>0</v>
      </c>
      <c r="AQ76" s="543"/>
      <c r="AR76" s="543">
        <f>SUM(AR77:AR81)</f>
        <v>0</v>
      </c>
      <c r="AS76" s="543">
        <f>SUM(AS77:AS80)</f>
        <v>1007</v>
      </c>
    </row>
    <row r="77" spans="2:45" outlineLevel="1" x14ac:dyDescent="0.2">
      <c r="B77" s="533" t="s">
        <v>1982</v>
      </c>
      <c r="C77" s="201" t="s">
        <v>2293</v>
      </c>
      <c r="D77" s="200" t="str">
        <f>IF(VLOOKUP($B77,suvaha_p!$A:$G,1)=$B77,VLOOKUP($B77,suvaha_p!$A:$G,$B$1),0)</f>
        <v>Náklady budúcich období dlhodobé (381A, 382A)</v>
      </c>
      <c r="E77" s="208" t="s">
        <v>1982</v>
      </c>
      <c r="G77" s="206">
        <f>SUM(ANALYTIKAVUJ!K48+ANALYTIKAVUJ!K52)</f>
        <v>0</v>
      </c>
      <c r="I77" s="204">
        <f t="shared" si="57"/>
        <v>0</v>
      </c>
      <c r="K77" s="205">
        <f t="shared" si="58"/>
        <v>0</v>
      </c>
      <c r="L77" s="205"/>
      <c r="M77" s="205">
        <f t="shared" si="59"/>
        <v>0</v>
      </c>
      <c r="N77" s="205">
        <f t="shared" si="78"/>
        <v>0</v>
      </c>
      <c r="Q77" s="279">
        <f>SUM(ANALYTIKAVUJ!L48+ANALYTIKAVUJ!L52)</f>
        <v>0</v>
      </c>
      <c r="S77" s="205">
        <f>SUM(P77:R77)</f>
        <v>0</v>
      </c>
      <c r="U77" s="205">
        <f>SUM(T77)</f>
        <v>0</v>
      </c>
      <c r="W77" s="205">
        <f>SUM(V77)</f>
        <v>0</v>
      </c>
      <c r="X77" s="205">
        <f t="shared" ref="X77:X80" si="81">ROUND((S77-U77-W77),0)</f>
        <v>0</v>
      </c>
      <c r="Z77" s="541">
        <f t="shared" si="68"/>
        <v>0</v>
      </c>
      <c r="AA77" s="541">
        <f t="shared" si="69"/>
        <v>0</v>
      </c>
      <c r="AB77" s="541">
        <f t="shared" si="70"/>
        <v>0</v>
      </c>
      <c r="AC77" s="541">
        <f t="shared" si="71"/>
        <v>0</v>
      </c>
      <c r="AD77" s="245" t="str">
        <f t="shared" si="72"/>
        <v xml:space="preserve">          0</v>
      </c>
      <c r="AE77" s="245" t="str">
        <f t="shared" si="73"/>
        <v xml:space="preserve">          0</v>
      </c>
      <c r="AF77" s="245" t="str">
        <f t="shared" si="74"/>
        <v xml:space="preserve">          0</v>
      </c>
      <c r="AG77" s="245" t="str">
        <f t="shared" si="75"/>
        <v xml:space="preserve">          0</v>
      </c>
      <c r="AL77" s="206">
        <f>SUM(ANALYTIKAVUJ!M48+ANALYTIKAVUJ!M52)</f>
        <v>0</v>
      </c>
      <c r="AN77" s="204">
        <f>SUM(AK77:AM77)</f>
        <v>0</v>
      </c>
      <c r="AP77" s="205">
        <f>SUM(AO77)</f>
        <v>0</v>
      </c>
      <c r="AQ77" s="205"/>
      <c r="AR77" s="205">
        <f>SUM(AQ77)</f>
        <v>0</v>
      </c>
      <c r="AS77" s="204">
        <f t="shared" ref="AS77:AS80" si="82">ROUND((AN77-AP77-AR77),0)</f>
        <v>0</v>
      </c>
    </row>
    <row r="78" spans="2:45" outlineLevel="1" x14ac:dyDescent="0.2">
      <c r="B78" s="533" t="s">
        <v>1983</v>
      </c>
      <c r="C78" s="201" t="s">
        <v>2084</v>
      </c>
      <c r="D78" s="200" t="str">
        <f>IF(VLOOKUP($B78,suvaha_p!$A:$G,1)=$B78,VLOOKUP($B78,suvaha_p!$A:$G,$B$1),0)</f>
        <v>Náklady budúcich období krátkodobé (381A, 382A)</v>
      </c>
      <c r="E78" s="208" t="s">
        <v>1983</v>
      </c>
      <c r="G78" s="204">
        <f>SUM(ANALYTIKAVUJ!K49+ANALYTIKAVUJ!K53)</f>
        <v>974.42000000000007</v>
      </c>
      <c r="I78" s="204">
        <f t="shared" si="57"/>
        <v>974</v>
      </c>
      <c r="K78" s="205">
        <f t="shared" si="58"/>
        <v>0</v>
      </c>
      <c r="L78" s="205"/>
      <c r="M78" s="205">
        <f t="shared" si="59"/>
        <v>0</v>
      </c>
      <c r="N78" s="205">
        <f t="shared" si="78"/>
        <v>974</v>
      </c>
      <c r="Q78" s="205">
        <f>SUM(ANALYTIKAVUJ!L49+ANALYTIKAVUJ!L53)</f>
        <v>1006.77</v>
      </c>
      <c r="S78" s="205">
        <f>SUM(P78:R78)</f>
        <v>1006.77</v>
      </c>
      <c r="U78" s="205">
        <f>SUM(T78)</f>
        <v>0</v>
      </c>
      <c r="W78" s="205">
        <f>SUM(V78)</f>
        <v>0</v>
      </c>
      <c r="X78" s="205">
        <f t="shared" si="81"/>
        <v>1007</v>
      </c>
      <c r="Z78" s="541">
        <f t="shared" si="68"/>
        <v>974</v>
      </c>
      <c r="AA78" s="541">
        <f t="shared" si="69"/>
        <v>0</v>
      </c>
      <c r="AB78" s="541">
        <f t="shared" si="70"/>
        <v>974</v>
      </c>
      <c r="AC78" s="541">
        <f t="shared" si="71"/>
        <v>1007</v>
      </c>
      <c r="AD78" s="245" t="str">
        <f t="shared" si="72"/>
        <v xml:space="preserve">        974</v>
      </c>
      <c r="AE78" s="245" t="str">
        <f t="shared" si="73"/>
        <v xml:space="preserve">          0</v>
      </c>
      <c r="AF78" s="245" t="str">
        <f t="shared" si="74"/>
        <v xml:space="preserve">        974</v>
      </c>
      <c r="AG78" s="245" t="str">
        <f t="shared" si="75"/>
        <v xml:space="preserve">       1007</v>
      </c>
      <c r="AL78" s="204">
        <f>SUM(ANALYTIKAVUJ!M49+ANALYTIKAVUJ!M53)</f>
        <v>1006.77</v>
      </c>
      <c r="AN78" s="204">
        <f>SUM(AK78:AM78)</f>
        <v>1006.77</v>
      </c>
      <c r="AP78" s="205">
        <f>SUM(AO78)</f>
        <v>0</v>
      </c>
      <c r="AQ78" s="205"/>
      <c r="AR78" s="205">
        <f>SUM(AQ78)</f>
        <v>0</v>
      </c>
      <c r="AS78" s="204">
        <f t="shared" si="82"/>
        <v>1007</v>
      </c>
    </row>
    <row r="79" spans="2:45" outlineLevel="1" x14ac:dyDescent="0.2">
      <c r="B79" s="533" t="s">
        <v>1984</v>
      </c>
      <c r="C79" s="201" t="s">
        <v>2087</v>
      </c>
      <c r="D79" s="200" t="str">
        <f>IF(VLOOKUP($B79,suvaha_p!$A:$G,1)=$B79,VLOOKUP($B79,suvaha_p!$A:$G,$B$1),0)</f>
        <v>Príjmy budúcich období dlhodobé (385A)</v>
      </c>
      <c r="E79" s="208" t="s">
        <v>1984</v>
      </c>
      <c r="G79" s="204">
        <f>SUM(ANALYTIKAVUJ!K56)</f>
        <v>0</v>
      </c>
      <c r="I79" s="204">
        <f t="shared" si="57"/>
        <v>0</v>
      </c>
      <c r="K79" s="205">
        <f t="shared" si="58"/>
        <v>0</v>
      </c>
      <c r="L79" s="205"/>
      <c r="M79" s="205">
        <f t="shared" si="59"/>
        <v>0</v>
      </c>
      <c r="N79" s="205">
        <f t="shared" si="78"/>
        <v>0</v>
      </c>
      <c r="Q79" s="205">
        <f>SUM(ANALYTIKAVUJ!L56)</f>
        <v>0</v>
      </c>
      <c r="S79" s="205">
        <f>SUM(P79:R79)</f>
        <v>0</v>
      </c>
      <c r="U79" s="205">
        <f>SUM(T79)</f>
        <v>0</v>
      </c>
      <c r="W79" s="205">
        <f>SUM(V79)</f>
        <v>0</v>
      </c>
      <c r="X79" s="205">
        <f t="shared" si="81"/>
        <v>0</v>
      </c>
      <c r="Z79" s="541">
        <f t="shared" si="68"/>
        <v>0</v>
      </c>
      <c r="AA79" s="541">
        <f t="shared" si="69"/>
        <v>0</v>
      </c>
      <c r="AB79" s="541">
        <f t="shared" si="70"/>
        <v>0</v>
      </c>
      <c r="AC79" s="541">
        <f t="shared" si="71"/>
        <v>0</v>
      </c>
      <c r="AD79" s="245" t="str">
        <f t="shared" si="72"/>
        <v xml:space="preserve">          0</v>
      </c>
      <c r="AE79" s="245" t="str">
        <f t="shared" si="73"/>
        <v xml:space="preserve">          0</v>
      </c>
      <c r="AF79" s="245" t="str">
        <f t="shared" si="74"/>
        <v xml:space="preserve">          0</v>
      </c>
      <c r="AG79" s="245" t="str">
        <f t="shared" si="75"/>
        <v xml:space="preserve">          0</v>
      </c>
      <c r="AL79" s="204">
        <f>SUM(ANALYTIKAVUJ!M56)</f>
        <v>0</v>
      </c>
      <c r="AN79" s="204">
        <f>SUM(AK79:AM79)</f>
        <v>0</v>
      </c>
      <c r="AP79" s="205">
        <f>SUM(AO79)</f>
        <v>0</v>
      </c>
      <c r="AQ79" s="205"/>
      <c r="AR79" s="205">
        <f>SUM(AQ79)</f>
        <v>0</v>
      </c>
      <c r="AS79" s="204">
        <f t="shared" si="82"/>
        <v>0</v>
      </c>
    </row>
    <row r="80" spans="2:45" outlineLevel="1" x14ac:dyDescent="0.2">
      <c r="B80" s="533" t="s">
        <v>1985</v>
      </c>
      <c r="C80" s="201" t="s">
        <v>2090</v>
      </c>
      <c r="D80" s="200" t="str">
        <f>IF(VLOOKUP($B80,suvaha_p!$A:$G,1)=$B80,VLOOKUP($B80,suvaha_p!$A:$G,$B$1),0)</f>
        <v>Príjmy budúcich období krátkodobé (385A)</v>
      </c>
      <c r="E80" s="208" t="s">
        <v>1985</v>
      </c>
      <c r="G80" s="204">
        <f>SUM(ANALYTIKAVUJ!K57)</f>
        <v>0</v>
      </c>
      <c r="I80" s="204">
        <f t="shared" si="57"/>
        <v>0</v>
      </c>
      <c r="K80" s="205">
        <f t="shared" si="58"/>
        <v>0</v>
      </c>
      <c r="L80" s="205"/>
      <c r="M80" s="205">
        <f t="shared" si="59"/>
        <v>0</v>
      </c>
      <c r="N80" s="205">
        <f t="shared" si="78"/>
        <v>0</v>
      </c>
      <c r="Q80" s="205">
        <f>SUM(ANALYTIKAVUJ!L57)</f>
        <v>0</v>
      </c>
      <c r="S80" s="205">
        <f>SUM(P80:R80)</f>
        <v>0</v>
      </c>
      <c r="U80" s="205">
        <f>SUM(T80)</f>
        <v>0</v>
      </c>
      <c r="W80" s="205">
        <f>SUM(V80)</f>
        <v>0</v>
      </c>
      <c r="X80" s="205">
        <f t="shared" si="81"/>
        <v>0</v>
      </c>
      <c r="Z80" s="541">
        <f t="shared" si="68"/>
        <v>0</v>
      </c>
      <c r="AA80" s="541">
        <f t="shared" si="69"/>
        <v>0</v>
      </c>
      <c r="AB80" s="541">
        <f t="shared" si="70"/>
        <v>0</v>
      </c>
      <c r="AC80" s="541">
        <f t="shared" si="71"/>
        <v>0</v>
      </c>
      <c r="AD80" s="245" t="str">
        <f t="shared" si="72"/>
        <v xml:space="preserve">          0</v>
      </c>
      <c r="AE80" s="245" t="str">
        <f t="shared" si="73"/>
        <v xml:space="preserve">          0</v>
      </c>
      <c r="AF80" s="245" t="str">
        <f t="shared" si="74"/>
        <v xml:space="preserve">          0</v>
      </c>
      <c r="AG80" s="245" t="str">
        <f t="shared" si="75"/>
        <v xml:space="preserve">          0</v>
      </c>
      <c r="AL80" s="204">
        <f>SUM(ANALYTIKAVUJ!M57)</f>
        <v>0</v>
      </c>
      <c r="AN80" s="204">
        <f>SUM(AK80:AM80)</f>
        <v>0</v>
      </c>
      <c r="AP80" s="205">
        <f>SUM(AO80)</f>
        <v>0</v>
      </c>
      <c r="AQ80" s="205"/>
      <c r="AR80" s="205">
        <f>SUM(AQ80)</f>
        <v>0</v>
      </c>
      <c r="AS80" s="204">
        <f t="shared" si="82"/>
        <v>0</v>
      </c>
    </row>
    <row r="81" spans="2:45" ht="12" x14ac:dyDescent="0.25">
      <c r="B81" s="548">
        <v>79</v>
      </c>
      <c r="D81" s="525" t="str">
        <f>IF(VLOOKUP($B81,suvaha_p!$A:$G,1)=$B81,VLOOKUP($B81,suvaha_p!$A:$G,$B$1),0)</f>
        <v>Spolu vlastné imanie a záväzky r. 80 + r. 101 + r. 141</v>
      </c>
      <c r="E81" s="534" t="s">
        <v>1986</v>
      </c>
      <c r="F81" s="535"/>
      <c r="I81" s="204">
        <f t="shared" ref="I81" si="83">SUM(F81:H81)</f>
        <v>0</v>
      </c>
      <c r="K81" s="205">
        <f t="shared" ref="K81" si="84">SUM(J81)</f>
        <v>0</v>
      </c>
      <c r="L81" s="205"/>
      <c r="M81" s="205">
        <f t="shared" ref="M81" si="85">SUM(L81)</f>
        <v>0</v>
      </c>
      <c r="N81" s="549">
        <f>SUM(N82+N103+N143)</f>
        <v>103022</v>
      </c>
      <c r="O81" s="507"/>
      <c r="P81" s="539"/>
      <c r="Q81" s="507"/>
      <c r="R81" s="507"/>
      <c r="S81" s="507">
        <f>SUM(P81:R81)</f>
        <v>0</v>
      </c>
      <c r="T81" s="507"/>
      <c r="U81" s="507">
        <f>SUM(T81)</f>
        <v>0</v>
      </c>
      <c r="V81" s="507"/>
      <c r="W81" s="507">
        <f>SUM(V81)</f>
        <v>0</v>
      </c>
      <c r="X81" s="550">
        <f>SUM(X82+X103+X143)</f>
        <v>79245</v>
      </c>
      <c r="Z81" s="541">
        <f t="shared" si="68"/>
        <v>0</v>
      </c>
      <c r="AA81" s="541">
        <f t="shared" si="69"/>
        <v>0</v>
      </c>
      <c r="AB81" s="542">
        <f t="shared" si="70"/>
        <v>103022</v>
      </c>
      <c r="AC81" s="541">
        <f t="shared" si="71"/>
        <v>79245</v>
      </c>
      <c r="AD81" s="245" t="str">
        <f t="shared" si="72"/>
        <v xml:space="preserve">          0</v>
      </c>
      <c r="AE81" s="245" t="str">
        <f t="shared" si="73"/>
        <v xml:space="preserve">          0</v>
      </c>
      <c r="AF81" s="245" t="str">
        <f t="shared" si="74"/>
        <v xml:space="preserve">     103022</v>
      </c>
      <c r="AG81" s="245" t="str">
        <f t="shared" si="75"/>
        <v xml:space="preserve">      79245</v>
      </c>
      <c r="AK81" s="535"/>
      <c r="AN81" s="204">
        <f>SUM(AK81:AM81)</f>
        <v>0</v>
      </c>
      <c r="AP81" s="205">
        <f>SUM(AO81)</f>
        <v>0</v>
      </c>
      <c r="AR81" s="205">
        <f>SUM(AQ81)</f>
        <v>0</v>
      </c>
      <c r="AS81" s="204">
        <f>SUM(AS82+AS103+AS143)</f>
        <v>79245</v>
      </c>
    </row>
    <row r="82" spans="2:45" ht="18.75" customHeight="1" x14ac:dyDescent="0.2">
      <c r="B82" s="548">
        <v>80</v>
      </c>
      <c r="C82" s="201" t="s">
        <v>1880</v>
      </c>
      <c r="D82" s="525" t="str">
        <f>IF(VLOOKUP($B82,suvaha_p!$A:$G,1)=$B82,VLOOKUP($B82,suvaha_p!$A:$G,$B$1),0)</f>
        <v>Vlastné imanie r. 81 + r. 85 + r. 86 + r. 87 + r. 90 + r. 93
+ r. 97 + r. 100</v>
      </c>
      <c r="E82" s="534" t="s">
        <v>1987</v>
      </c>
      <c r="F82" s="535"/>
      <c r="I82" s="505"/>
      <c r="J82" s="505"/>
      <c r="K82" s="505"/>
      <c r="L82" s="499"/>
      <c r="M82" s="506"/>
      <c r="N82" s="545">
        <f>SUM(N83+N87+N88+N89+N92+N95+N99+N102)</f>
        <v>90522</v>
      </c>
      <c r="P82" s="546"/>
      <c r="W82" s="545"/>
      <c r="X82" s="545">
        <f>SUM(X83+X87+X88+X89+X92+X95+X99+X102)</f>
        <v>59174</v>
      </c>
      <c r="Z82" s="551"/>
      <c r="AB82" s="541">
        <f t="shared" si="70"/>
        <v>90522</v>
      </c>
      <c r="AC82" s="541">
        <f t="shared" si="71"/>
        <v>59174</v>
      </c>
      <c r="AD82" s="245" t="str">
        <f t="shared" si="72"/>
        <v xml:space="preserve">           </v>
      </c>
      <c r="AE82" s="245" t="str">
        <f t="shared" si="73"/>
        <v xml:space="preserve">           </v>
      </c>
      <c r="AF82" s="245" t="str">
        <f t="shared" si="74"/>
        <v xml:space="preserve">      90522</v>
      </c>
      <c r="AG82" s="245" t="str">
        <f t="shared" si="75"/>
        <v xml:space="preserve">      59174</v>
      </c>
      <c r="AK82" s="535"/>
      <c r="AR82" s="543"/>
      <c r="AS82" s="543">
        <f>SUM(AS83+AS87+AS88+AS89+AS92+AS95+AS99+AS102)</f>
        <v>59174</v>
      </c>
    </row>
    <row r="83" spans="2:45" outlineLevel="1" x14ac:dyDescent="0.2">
      <c r="B83" s="548">
        <v>81</v>
      </c>
      <c r="C83" s="201" t="s">
        <v>2078</v>
      </c>
      <c r="D83" s="525" t="str">
        <f>IF(VLOOKUP($B83,suvaha_p!$A:$G,1)=$B83,VLOOKUP($B83,suvaha_p!$A:$G,$B$1),0)</f>
        <v>Základné imanie súčet (r. 82 až r. 84)</v>
      </c>
      <c r="E83" s="534" t="s">
        <v>1989</v>
      </c>
      <c r="F83" s="535"/>
      <c r="I83" s="505"/>
      <c r="J83" s="505"/>
      <c r="K83" s="505"/>
      <c r="L83" s="499"/>
      <c r="M83" s="499"/>
      <c r="N83" s="545">
        <f>SUM(N84:N86)</f>
        <v>5000</v>
      </c>
      <c r="P83" s="546"/>
      <c r="W83" s="545"/>
      <c r="X83" s="545">
        <f>SUM(X84:X86)</f>
        <v>5000</v>
      </c>
      <c r="Z83" s="551"/>
      <c r="AB83" s="541">
        <f t="shared" si="70"/>
        <v>5000</v>
      </c>
      <c r="AC83" s="541">
        <f t="shared" si="71"/>
        <v>5000</v>
      </c>
      <c r="AD83" s="245" t="str">
        <f t="shared" si="72"/>
        <v xml:space="preserve">           </v>
      </c>
      <c r="AE83" s="245" t="str">
        <f t="shared" si="73"/>
        <v xml:space="preserve">           </v>
      </c>
      <c r="AF83" s="245" t="str">
        <f t="shared" si="74"/>
        <v xml:space="preserve">       5000</v>
      </c>
      <c r="AG83" s="245" t="str">
        <f t="shared" si="75"/>
        <v xml:space="preserve">       5000</v>
      </c>
      <c r="AK83" s="535"/>
      <c r="AR83" s="543"/>
      <c r="AS83" s="543">
        <f>SUM(AS84:AS86)</f>
        <v>5000</v>
      </c>
    </row>
    <row r="84" spans="2:45" outlineLevel="1" x14ac:dyDescent="0.2">
      <c r="B84" s="548">
        <v>82</v>
      </c>
      <c r="C84" s="201" t="s">
        <v>2081</v>
      </c>
      <c r="D84" s="200" t="str">
        <f>IF(VLOOKUP($B84,suvaha_p!$A:$G,1)=$B84,VLOOKUP($B84,suvaha_p!$A:$G,$B$1),0)</f>
        <v>Základné imanie (411 alebo +/- 491)</v>
      </c>
      <c r="E84" s="208" t="s">
        <v>1990</v>
      </c>
      <c r="F84" s="206">
        <f>SUM('HL KNIHA VYPOC'!G215+'HL KNIHA VYPOC'!G260)</f>
        <v>-5000</v>
      </c>
      <c r="I84" s="505">
        <f t="shared" ref="I84:I88" si="86">SUM(F84:H84)</f>
        <v>-5000</v>
      </c>
      <c r="J84" s="505"/>
      <c r="K84" s="505"/>
      <c r="L84" s="499"/>
      <c r="M84" s="499"/>
      <c r="N84" s="205">
        <f>ROUND((I84*-1),0)</f>
        <v>5000</v>
      </c>
      <c r="P84" s="279">
        <f>SUM('HL KNIHA VYPOC'!K215+'HL KNIHA VYPOC'!K260)</f>
        <v>-5000</v>
      </c>
      <c r="S84" s="205">
        <f>SUM(P84:R84)</f>
        <v>-5000</v>
      </c>
      <c r="X84" s="205">
        <f>ROUND((S84*-1),0)</f>
        <v>5000</v>
      </c>
      <c r="Z84" s="522"/>
      <c r="AB84" s="541">
        <f t="shared" si="70"/>
        <v>5000</v>
      </c>
      <c r="AC84" s="541">
        <f t="shared" si="71"/>
        <v>5000</v>
      </c>
      <c r="AD84" s="245" t="str">
        <f t="shared" si="72"/>
        <v xml:space="preserve">           </v>
      </c>
      <c r="AE84" s="245" t="str">
        <f t="shared" si="73"/>
        <v xml:space="preserve">           </v>
      </c>
      <c r="AF84" s="245" t="str">
        <f t="shared" si="74"/>
        <v xml:space="preserve">       5000</v>
      </c>
      <c r="AG84" s="245" t="str">
        <f t="shared" si="75"/>
        <v xml:space="preserve">       5000</v>
      </c>
      <c r="AK84" s="206">
        <f>SUM('HL KNIHA VYPOC'!H215+'HL KNIHA VYPOC'!H260)</f>
        <v>-5000</v>
      </c>
      <c r="AN84" s="204">
        <f>SUM(AK84:AM84)</f>
        <v>-5000</v>
      </c>
      <c r="AR84" s="204"/>
      <c r="AS84" s="204">
        <f>ROUND((AN84*-1),0)</f>
        <v>5000</v>
      </c>
    </row>
    <row r="85" spans="2:45" outlineLevel="1" x14ac:dyDescent="0.2">
      <c r="B85" s="548">
        <v>83</v>
      </c>
      <c r="C85" s="201" t="s">
        <v>2084</v>
      </c>
      <c r="D85" s="200" t="str">
        <f>IF(VLOOKUP($B85,suvaha_p!$A:$G,1)=$B85,VLOOKUP($B85,suvaha_p!$A:$G,$B$1),0)</f>
        <v>Zmena základného imania +/- 419</v>
      </c>
      <c r="E85" s="208" t="s">
        <v>1991</v>
      </c>
      <c r="F85" s="206">
        <f>SUM('HL KNIHA VYPOC'!G223)</f>
        <v>0</v>
      </c>
      <c r="I85" s="505">
        <f t="shared" si="86"/>
        <v>0</v>
      </c>
      <c r="J85" s="505"/>
      <c r="K85" s="505"/>
      <c r="L85" s="499"/>
      <c r="M85" s="499"/>
      <c r="N85" s="205">
        <f t="shared" ref="N85:N88" si="87">ROUND((I85*-1),0)</f>
        <v>0</v>
      </c>
      <c r="P85" s="279">
        <f>SUM('HL KNIHA VYPOC'!K223)</f>
        <v>0</v>
      </c>
      <c r="S85" s="205">
        <f t="shared" ref="S85:S147" si="88">SUM(P85:R85)</f>
        <v>0</v>
      </c>
      <c r="X85" s="205">
        <f t="shared" ref="X85:X88" si="89">ROUND((S85*-1),0)</f>
        <v>0</v>
      </c>
      <c r="Z85" s="522"/>
      <c r="AB85" s="541">
        <f t="shared" si="70"/>
        <v>0</v>
      </c>
      <c r="AC85" s="541">
        <f t="shared" si="71"/>
        <v>0</v>
      </c>
      <c r="AD85" s="245" t="str">
        <f t="shared" si="72"/>
        <v xml:space="preserve">           </v>
      </c>
      <c r="AE85" s="245" t="str">
        <f t="shared" si="73"/>
        <v xml:space="preserve">           </v>
      </c>
      <c r="AF85" s="245" t="str">
        <f t="shared" si="74"/>
        <v xml:space="preserve">          0</v>
      </c>
      <c r="AG85" s="245" t="str">
        <f t="shared" si="75"/>
        <v xml:space="preserve">          0</v>
      </c>
      <c r="AK85" s="206">
        <f>SUM('HL KNIHA VYPOC'!H223)</f>
        <v>0</v>
      </c>
      <c r="AN85" s="204">
        <f t="shared" ref="AN85:AN147" si="90">SUM(AK85:AM85)</f>
        <v>0</v>
      </c>
      <c r="AR85" s="204"/>
      <c r="AS85" s="204">
        <f t="shared" ref="AS85:AS88" si="91">ROUND((AN85*-1),0)</f>
        <v>0</v>
      </c>
    </row>
    <row r="86" spans="2:45" outlineLevel="1" x14ac:dyDescent="0.2">
      <c r="B86" s="548">
        <v>84</v>
      </c>
      <c r="C86" s="201" t="s">
        <v>2087</v>
      </c>
      <c r="D86" s="200" t="str">
        <f>IF(VLOOKUP($B86,suvaha_p!$A:$G,1)=$B86,VLOOKUP($B86,suvaha_p!$A:$G,$B$1),0)</f>
        <v>Pohľadávky za upísané vlastné imanie (/-/353)</v>
      </c>
      <c r="E86" s="208" t="s">
        <v>1992</v>
      </c>
      <c r="F86" s="206">
        <f>SUM('HL KNIHA VYPOC'!G172)</f>
        <v>0</v>
      </c>
      <c r="I86" s="505">
        <f t="shared" si="86"/>
        <v>0</v>
      </c>
      <c r="J86" s="505"/>
      <c r="K86" s="505"/>
      <c r="L86" s="499"/>
      <c r="M86" s="499"/>
      <c r="N86" s="205">
        <f t="shared" si="87"/>
        <v>0</v>
      </c>
      <c r="P86" s="279">
        <f>SUM('HL KNIHA VYPOC'!K172)</f>
        <v>0</v>
      </c>
      <c r="S86" s="205">
        <f t="shared" si="88"/>
        <v>0</v>
      </c>
      <c r="X86" s="205">
        <f t="shared" si="89"/>
        <v>0</v>
      </c>
      <c r="Z86" s="522"/>
      <c r="AB86" s="541">
        <f t="shared" si="70"/>
        <v>0</v>
      </c>
      <c r="AC86" s="541">
        <f t="shared" si="71"/>
        <v>0</v>
      </c>
      <c r="AD86" s="245" t="str">
        <f t="shared" si="72"/>
        <v xml:space="preserve">           </v>
      </c>
      <c r="AE86" s="245" t="str">
        <f t="shared" si="73"/>
        <v xml:space="preserve">           </v>
      </c>
      <c r="AF86" s="245" t="str">
        <f t="shared" si="74"/>
        <v xml:space="preserve">          0</v>
      </c>
      <c r="AG86" s="245" t="str">
        <f t="shared" si="75"/>
        <v xml:space="preserve">          0</v>
      </c>
      <c r="AK86" s="206">
        <f>SUM('HL KNIHA VYPOC'!H172)</f>
        <v>0</v>
      </c>
      <c r="AN86" s="204">
        <f t="shared" si="90"/>
        <v>0</v>
      </c>
      <c r="AR86" s="204"/>
      <c r="AS86" s="204">
        <f t="shared" si="91"/>
        <v>0</v>
      </c>
    </row>
    <row r="87" spans="2:45" outlineLevel="1" x14ac:dyDescent="0.2">
      <c r="B87" s="548">
        <v>85</v>
      </c>
      <c r="C87" s="201" t="s">
        <v>2104</v>
      </c>
      <c r="D87" s="525" t="str">
        <f>IF(VLOOKUP($B87,suvaha_p!$A:$G,1)=$B87,VLOOKUP($B87,suvaha_p!$A:$G,$B$1),0)</f>
        <v>Emisné ážio (412)</v>
      </c>
      <c r="E87" s="534" t="s">
        <v>1993</v>
      </c>
      <c r="F87" s="552">
        <f>SUM('HL KNIHA VYPOC'!G216)</f>
        <v>0</v>
      </c>
      <c r="I87" s="505">
        <f t="shared" si="86"/>
        <v>0</v>
      </c>
      <c r="J87" s="505"/>
      <c r="K87" s="505"/>
      <c r="L87" s="499"/>
      <c r="M87" s="499"/>
      <c r="N87" s="205">
        <f t="shared" si="87"/>
        <v>0</v>
      </c>
      <c r="P87" s="546">
        <f>SUM('HL KNIHA VYPOC'!K216)</f>
        <v>0</v>
      </c>
      <c r="S87" s="205">
        <f t="shared" si="88"/>
        <v>0</v>
      </c>
      <c r="X87" s="205">
        <f t="shared" si="89"/>
        <v>0</v>
      </c>
      <c r="Z87" s="551"/>
      <c r="AB87" s="541">
        <f t="shared" si="70"/>
        <v>0</v>
      </c>
      <c r="AC87" s="541">
        <f t="shared" si="71"/>
        <v>0</v>
      </c>
      <c r="AD87" s="245" t="str">
        <f t="shared" si="72"/>
        <v xml:space="preserve">           </v>
      </c>
      <c r="AE87" s="245" t="str">
        <f t="shared" si="73"/>
        <v xml:space="preserve">           </v>
      </c>
      <c r="AF87" s="245" t="str">
        <f t="shared" si="74"/>
        <v xml:space="preserve">          0</v>
      </c>
      <c r="AG87" s="245" t="str">
        <f t="shared" si="75"/>
        <v xml:space="preserve">          0</v>
      </c>
      <c r="AK87" s="552">
        <f>SUM('HL KNIHA VYPOC'!H216)</f>
        <v>0</v>
      </c>
      <c r="AN87" s="204">
        <f t="shared" si="90"/>
        <v>0</v>
      </c>
      <c r="AR87" s="204"/>
      <c r="AS87" s="204">
        <f t="shared" si="91"/>
        <v>0</v>
      </c>
    </row>
    <row r="88" spans="2:45" outlineLevel="1" x14ac:dyDescent="0.2">
      <c r="B88" s="548">
        <v>86</v>
      </c>
      <c r="C88" s="201" t="s">
        <v>2324</v>
      </c>
      <c r="D88" s="525" t="str">
        <f>IF(VLOOKUP($B88,suvaha_p!$A:$G,1)=$B88,VLOOKUP($B88,suvaha_p!$A:$G,$B$1),0)</f>
        <v>Ostatné kapitálové fondy (413)</v>
      </c>
      <c r="E88" s="534" t="s">
        <v>1994</v>
      </c>
      <c r="F88" s="552">
        <f>SUM('HL KNIHA VYPOC'!G217)</f>
        <v>0</v>
      </c>
      <c r="I88" s="505">
        <f t="shared" si="86"/>
        <v>0</v>
      </c>
      <c r="J88" s="505"/>
      <c r="K88" s="505"/>
      <c r="L88" s="499"/>
      <c r="M88" s="499"/>
      <c r="N88" s="205">
        <f t="shared" si="87"/>
        <v>0</v>
      </c>
      <c r="P88" s="546">
        <f>SUM('HL KNIHA VYPOC'!K217)</f>
        <v>0</v>
      </c>
      <c r="S88" s="205">
        <f t="shared" si="88"/>
        <v>0</v>
      </c>
      <c r="X88" s="205">
        <f t="shared" si="89"/>
        <v>0</v>
      </c>
      <c r="Z88" s="551"/>
      <c r="AB88" s="541">
        <f t="shared" si="70"/>
        <v>0</v>
      </c>
      <c r="AC88" s="541">
        <f t="shared" si="71"/>
        <v>0</v>
      </c>
      <c r="AD88" s="245" t="str">
        <f t="shared" si="72"/>
        <v xml:space="preserve">           </v>
      </c>
      <c r="AE88" s="245" t="str">
        <f t="shared" si="73"/>
        <v xml:space="preserve">           </v>
      </c>
      <c r="AF88" s="245" t="str">
        <f t="shared" si="74"/>
        <v xml:space="preserve">          0</v>
      </c>
      <c r="AG88" s="245" t="str">
        <f t="shared" si="75"/>
        <v xml:space="preserve">          0</v>
      </c>
      <c r="AK88" s="552">
        <f>SUM('HL KNIHA VYPOC'!H217)</f>
        <v>0</v>
      </c>
      <c r="AN88" s="204">
        <f t="shared" si="90"/>
        <v>0</v>
      </c>
      <c r="AR88" s="204"/>
      <c r="AS88" s="204">
        <f t="shared" si="91"/>
        <v>0</v>
      </c>
    </row>
    <row r="89" spans="2:45" outlineLevel="1" x14ac:dyDescent="0.2">
      <c r="B89" s="548">
        <v>87</v>
      </c>
      <c r="C89" s="201" t="s">
        <v>2327</v>
      </c>
      <c r="D89" s="525" t="str">
        <f>IF(VLOOKUP($B89,suvaha_p!$A:$G,1)=$B89,VLOOKUP($B89,suvaha_p!$A:$G,$B$1),0)</f>
        <v>Zákonné rezervné fondy r. 88 + r. 89</v>
      </c>
      <c r="E89" s="534" t="s">
        <v>1996</v>
      </c>
      <c r="F89" s="535"/>
      <c r="I89" s="505">
        <f t="shared" ref="I89:I147" si="92">SUM(F89:H89)</f>
        <v>0</v>
      </c>
      <c r="J89" s="505"/>
      <c r="K89" s="505"/>
      <c r="L89" s="499"/>
      <c r="M89" s="499"/>
      <c r="N89" s="545">
        <f>SUM(N90:N91)</f>
        <v>0</v>
      </c>
      <c r="P89" s="546"/>
      <c r="S89" s="205">
        <f t="shared" si="88"/>
        <v>0</v>
      </c>
      <c r="W89" s="545"/>
      <c r="X89" s="545">
        <f>SUM(X90:X91)</f>
        <v>0</v>
      </c>
      <c r="Z89" s="551"/>
      <c r="AB89" s="541">
        <f t="shared" si="70"/>
        <v>0</v>
      </c>
      <c r="AC89" s="541">
        <f t="shared" si="71"/>
        <v>0</v>
      </c>
      <c r="AD89" s="245" t="str">
        <f t="shared" si="72"/>
        <v xml:space="preserve">           </v>
      </c>
      <c r="AE89" s="245" t="str">
        <f t="shared" si="73"/>
        <v xml:space="preserve">           </v>
      </c>
      <c r="AF89" s="245" t="str">
        <f t="shared" si="74"/>
        <v xml:space="preserve">          0</v>
      </c>
      <c r="AG89" s="245" t="str">
        <f t="shared" si="75"/>
        <v xml:space="preserve">          0</v>
      </c>
      <c r="AK89" s="535"/>
      <c r="AN89" s="204">
        <f t="shared" si="90"/>
        <v>0</v>
      </c>
      <c r="AR89" s="543"/>
      <c r="AS89" s="543">
        <f>SUM(AS90:AS91)</f>
        <v>0</v>
      </c>
    </row>
    <row r="90" spans="2:45" outlineLevel="1" x14ac:dyDescent="0.2">
      <c r="B90" s="548">
        <v>88</v>
      </c>
      <c r="C90" s="201" t="s">
        <v>2330</v>
      </c>
      <c r="D90" s="200" t="str">
        <f>IF(VLOOKUP($B90,suvaha_p!$A:$G,1)=$B90,VLOOKUP($B90,suvaha_p!$A:$G,$B$1),0)</f>
        <v>Zákonný rezervný fond a nedeliteľný fond (417A, 418, 421A, 422)</v>
      </c>
      <c r="E90" s="208" t="s">
        <v>1997</v>
      </c>
      <c r="F90" s="206">
        <f>SUM('HL KNIHA VYPOC'!G222+'HL KNIHA VYPOC'!G227)</f>
        <v>0</v>
      </c>
      <c r="G90" s="204">
        <f>SUM(ANALYTIKAVUJ!K146+ANALYTIKAVUJ!K150)</f>
        <v>0</v>
      </c>
      <c r="I90" s="505">
        <f t="shared" si="92"/>
        <v>0</v>
      </c>
      <c r="J90" s="505"/>
      <c r="K90" s="505"/>
      <c r="L90" s="499"/>
      <c r="M90" s="499"/>
      <c r="N90" s="205">
        <f t="shared" ref="N90:N91" si="93">ROUND((I90*-1),0)</f>
        <v>0</v>
      </c>
      <c r="P90" s="279">
        <f>SUM('HL KNIHA VYPOC'!K222+'HL KNIHA VYPOC'!K227)</f>
        <v>0</v>
      </c>
      <c r="Q90" s="205">
        <f>SUM(ANALYTIKAVUJ!L146+ANALYTIKAVUJ!L150)</f>
        <v>0</v>
      </c>
      <c r="S90" s="205">
        <f t="shared" si="88"/>
        <v>0</v>
      </c>
      <c r="X90" s="205">
        <f t="shared" ref="X90:X91" si="94">ROUND((S90*-1),0)</f>
        <v>0</v>
      </c>
      <c r="Z90" s="522"/>
      <c r="AB90" s="541">
        <f t="shared" si="70"/>
        <v>0</v>
      </c>
      <c r="AC90" s="541">
        <f t="shared" si="71"/>
        <v>0</v>
      </c>
      <c r="AD90" s="245" t="str">
        <f t="shared" si="72"/>
        <v xml:space="preserve">           </v>
      </c>
      <c r="AE90" s="245" t="str">
        <f t="shared" si="73"/>
        <v xml:space="preserve">           </v>
      </c>
      <c r="AF90" s="245" t="str">
        <f t="shared" si="74"/>
        <v xml:space="preserve">          0</v>
      </c>
      <c r="AG90" s="245" t="str">
        <f t="shared" si="75"/>
        <v xml:space="preserve">          0</v>
      </c>
      <c r="AK90" s="206">
        <f>SUM('HL KNIHA VYPOC'!H222+'HL KNIHA VYPOC'!H227)</f>
        <v>0</v>
      </c>
      <c r="AL90" s="204">
        <f>SUM(ANALYTIKAVUJ!M146+ANALYTIKAVUJ!M150)</f>
        <v>0</v>
      </c>
      <c r="AN90" s="204">
        <f t="shared" si="90"/>
        <v>0</v>
      </c>
      <c r="AR90" s="204"/>
      <c r="AS90" s="204">
        <f t="shared" ref="AS90:AS91" si="95">ROUND((AN90*-1),0)</f>
        <v>0</v>
      </c>
    </row>
    <row r="91" spans="2:45" outlineLevel="1" x14ac:dyDescent="0.2">
      <c r="B91" s="548">
        <v>89</v>
      </c>
      <c r="C91" s="201" t="s">
        <v>2084</v>
      </c>
      <c r="D91" s="200" t="str">
        <f>IF(VLOOKUP($B91,suvaha_p!$A:$G,1)=$B91,VLOOKUP($B91,suvaha_p!$A:$G,$B$1),0)</f>
        <v>Rezervný fond na vlastné akcie a vlastné podiely (417A, 421A)</v>
      </c>
      <c r="E91" s="208" t="s">
        <v>1998</v>
      </c>
      <c r="G91" s="204">
        <f>SUM(ANALYTIKAVUJ!K147+ANALYTIKAVUJ!K151)</f>
        <v>0</v>
      </c>
      <c r="I91" s="505">
        <f t="shared" si="92"/>
        <v>0</v>
      </c>
      <c r="J91" s="505"/>
      <c r="K91" s="505"/>
      <c r="L91" s="499"/>
      <c r="M91" s="499"/>
      <c r="N91" s="205">
        <f t="shared" si="93"/>
        <v>0</v>
      </c>
      <c r="Q91" s="205">
        <f>SUM(ANALYTIKAVUJ!L147+ANALYTIKAVUJ!L151)</f>
        <v>0</v>
      </c>
      <c r="S91" s="205">
        <f t="shared" si="88"/>
        <v>0</v>
      </c>
      <c r="X91" s="205">
        <f t="shared" si="94"/>
        <v>0</v>
      </c>
      <c r="Z91" s="522"/>
      <c r="AB91" s="541">
        <f t="shared" si="70"/>
        <v>0</v>
      </c>
      <c r="AC91" s="541">
        <f t="shared" si="71"/>
        <v>0</v>
      </c>
      <c r="AD91" s="245" t="str">
        <f t="shared" si="72"/>
        <v xml:space="preserve">           </v>
      </c>
      <c r="AE91" s="245" t="str">
        <f t="shared" si="73"/>
        <v xml:space="preserve">           </v>
      </c>
      <c r="AF91" s="245" t="str">
        <f t="shared" si="74"/>
        <v xml:space="preserve">          0</v>
      </c>
      <c r="AG91" s="245" t="str">
        <f t="shared" si="75"/>
        <v xml:space="preserve">          0</v>
      </c>
      <c r="AL91" s="204">
        <f>SUM(ANALYTIKAVUJ!M147+ANALYTIKAVUJ!M151)</f>
        <v>0</v>
      </c>
      <c r="AN91" s="204">
        <f t="shared" si="90"/>
        <v>0</v>
      </c>
      <c r="AR91" s="204"/>
      <c r="AS91" s="204">
        <f t="shared" si="95"/>
        <v>0</v>
      </c>
    </row>
    <row r="92" spans="2:45" outlineLevel="1" x14ac:dyDescent="0.2">
      <c r="B92" s="548">
        <v>90</v>
      </c>
      <c r="C92" s="201" t="s">
        <v>2337</v>
      </c>
      <c r="D92" s="525" t="str">
        <f>IF(VLOOKUP($B92,suvaha_p!$A:$G,1)=$B92,VLOOKUP($B92,suvaha_p!$A:$G,$B$1),0)</f>
        <v>Ostatné fondy zo zisku r. 91 + r. 92</v>
      </c>
      <c r="E92" s="534" t="s">
        <v>2000</v>
      </c>
      <c r="F92" s="535"/>
      <c r="I92" s="505">
        <f t="shared" si="92"/>
        <v>0</v>
      </c>
      <c r="J92" s="505"/>
      <c r="K92" s="505"/>
      <c r="L92" s="499"/>
      <c r="M92" s="499"/>
      <c r="N92" s="545">
        <f>SUM(N93:N94)</f>
        <v>0</v>
      </c>
      <c r="P92" s="546"/>
      <c r="S92" s="205">
        <f t="shared" si="88"/>
        <v>0</v>
      </c>
      <c r="X92" s="545">
        <f>SUM(X93:X94)</f>
        <v>0</v>
      </c>
      <c r="Z92" s="551"/>
      <c r="AB92" s="541">
        <f t="shared" si="70"/>
        <v>0</v>
      </c>
      <c r="AC92" s="541">
        <f t="shared" si="71"/>
        <v>0</v>
      </c>
      <c r="AD92" s="245" t="str">
        <f t="shared" si="72"/>
        <v xml:space="preserve">           </v>
      </c>
      <c r="AE92" s="245" t="str">
        <f t="shared" si="73"/>
        <v xml:space="preserve">           </v>
      </c>
      <c r="AF92" s="245" t="str">
        <f t="shared" si="74"/>
        <v xml:space="preserve">          0</v>
      </c>
      <c r="AG92" s="245" t="str">
        <f t="shared" si="75"/>
        <v xml:space="preserve">          0</v>
      </c>
      <c r="AK92" s="535"/>
      <c r="AN92" s="204">
        <f t="shared" si="90"/>
        <v>0</v>
      </c>
      <c r="AR92" s="204"/>
      <c r="AS92" s="543">
        <f>SUM(AS93:AS94)</f>
        <v>0</v>
      </c>
    </row>
    <row r="93" spans="2:45" outlineLevel="1" x14ac:dyDescent="0.2">
      <c r="B93" s="548">
        <v>91</v>
      </c>
      <c r="C93" s="201" t="s">
        <v>2340</v>
      </c>
      <c r="D93" s="200" t="str">
        <f>IF(VLOOKUP($B93,suvaha_p!$A:$G,1)=$B93,VLOOKUP($B93,suvaha_p!$A:$G,$B$1),0)</f>
        <v>Štatutárne fondy (423, 42X)</v>
      </c>
      <c r="E93" s="208" t="s">
        <v>2001</v>
      </c>
      <c r="F93" s="206">
        <f>SUM('HL KNIHA VYPOC'!G228)</f>
        <v>0</v>
      </c>
      <c r="I93" s="505">
        <f t="shared" si="92"/>
        <v>0</v>
      </c>
      <c r="J93" s="505"/>
      <c r="K93" s="505"/>
      <c r="L93" s="499"/>
      <c r="M93" s="499"/>
      <c r="N93" s="205">
        <f t="shared" ref="N93:N94" si="96">ROUND((I93*-1),0)</f>
        <v>0</v>
      </c>
      <c r="P93" s="279">
        <f>SUM('HL KNIHA VYPOC'!K228)</f>
        <v>0</v>
      </c>
      <c r="S93" s="205">
        <f t="shared" si="88"/>
        <v>0</v>
      </c>
      <c r="X93" s="205">
        <f t="shared" ref="X93:X94" si="97">ROUND((S93*-1),0)</f>
        <v>0</v>
      </c>
      <c r="Z93" s="522"/>
      <c r="AB93" s="541">
        <f t="shared" si="70"/>
        <v>0</v>
      </c>
      <c r="AC93" s="541">
        <f t="shared" si="71"/>
        <v>0</v>
      </c>
      <c r="AD93" s="245" t="str">
        <f t="shared" si="72"/>
        <v xml:space="preserve">           </v>
      </c>
      <c r="AE93" s="245" t="str">
        <f t="shared" si="73"/>
        <v xml:space="preserve">           </v>
      </c>
      <c r="AF93" s="245" t="str">
        <f t="shared" si="74"/>
        <v xml:space="preserve">          0</v>
      </c>
      <c r="AG93" s="245" t="str">
        <f t="shared" si="75"/>
        <v xml:space="preserve">          0</v>
      </c>
      <c r="AK93" s="206">
        <f>SUM('HL KNIHA VYPOC'!H228)</f>
        <v>0</v>
      </c>
      <c r="AN93" s="204">
        <f t="shared" si="90"/>
        <v>0</v>
      </c>
      <c r="AR93" s="204"/>
      <c r="AS93" s="204">
        <f t="shared" ref="AS93:AS94" si="98">ROUND((AN93*-1),0)</f>
        <v>0</v>
      </c>
    </row>
    <row r="94" spans="2:45" outlineLevel="1" x14ac:dyDescent="0.2">
      <c r="B94" s="548">
        <v>92</v>
      </c>
      <c r="C94" s="201" t="s">
        <v>2084</v>
      </c>
      <c r="D94" s="200" t="str">
        <f>IF(VLOOKUP($B94,suvaha_p!$A:$G,1)=$B94,VLOOKUP($B94,suvaha_p!$A:$G,$B$1),0)</f>
        <v>Ostatné fondy (427, 42X)</v>
      </c>
      <c r="E94" s="208" t="s">
        <v>2002</v>
      </c>
      <c r="F94" s="206">
        <f>SUM('HL KNIHA VYPOC'!G229)</f>
        <v>0</v>
      </c>
      <c r="I94" s="505">
        <f t="shared" si="92"/>
        <v>0</v>
      </c>
      <c r="J94" s="505"/>
      <c r="K94" s="505"/>
      <c r="L94" s="499"/>
      <c r="M94" s="499"/>
      <c r="N94" s="205">
        <f t="shared" si="96"/>
        <v>0</v>
      </c>
      <c r="P94" s="279">
        <f>SUM('HL KNIHA VYPOC'!K229)</f>
        <v>0</v>
      </c>
      <c r="S94" s="205">
        <f t="shared" si="88"/>
        <v>0</v>
      </c>
      <c r="X94" s="205">
        <f t="shared" si="97"/>
        <v>0</v>
      </c>
      <c r="Z94" s="522"/>
      <c r="AB94" s="541">
        <f t="shared" si="70"/>
        <v>0</v>
      </c>
      <c r="AC94" s="541">
        <f t="shared" si="71"/>
        <v>0</v>
      </c>
      <c r="AD94" s="245" t="str">
        <f t="shared" si="72"/>
        <v xml:space="preserve">           </v>
      </c>
      <c r="AE94" s="245" t="str">
        <f t="shared" si="73"/>
        <v xml:space="preserve">           </v>
      </c>
      <c r="AF94" s="245" t="str">
        <f t="shared" si="74"/>
        <v xml:space="preserve">          0</v>
      </c>
      <c r="AG94" s="245" t="str">
        <f t="shared" si="75"/>
        <v xml:space="preserve">          0</v>
      </c>
      <c r="AK94" s="206">
        <f>SUM('HL KNIHA VYPOC'!H229)</f>
        <v>0</v>
      </c>
      <c r="AN94" s="204">
        <f t="shared" si="90"/>
        <v>0</v>
      </c>
      <c r="AR94" s="204"/>
      <c r="AS94" s="204">
        <f t="shared" si="98"/>
        <v>0</v>
      </c>
    </row>
    <row r="95" spans="2:45" outlineLevel="1" x14ac:dyDescent="0.2">
      <c r="B95" s="548">
        <v>93</v>
      </c>
      <c r="C95" s="201" t="s">
        <v>2347</v>
      </c>
      <c r="D95" s="525" t="str">
        <f>IF(VLOOKUP($B95,suvaha_p!$A:$G,1)=$B95,VLOOKUP($B95,suvaha_p!$A:$G,$B$1),0)</f>
        <v>Oceňovacie rozdiely z precenenia súčet (r. 94 až r. 96)</v>
      </c>
      <c r="E95" s="534" t="s">
        <v>2004</v>
      </c>
      <c r="F95" s="535"/>
      <c r="I95" s="505">
        <f t="shared" si="92"/>
        <v>0</v>
      </c>
      <c r="J95" s="505"/>
      <c r="K95" s="505"/>
      <c r="L95" s="499"/>
      <c r="M95" s="499"/>
      <c r="N95" s="545">
        <f>SUM(N96:N98)</f>
        <v>0</v>
      </c>
      <c r="P95" s="546"/>
      <c r="S95" s="205">
        <f t="shared" si="88"/>
        <v>0</v>
      </c>
      <c r="X95" s="545">
        <f>SUM(X96:X98)</f>
        <v>0</v>
      </c>
      <c r="Z95" s="551"/>
      <c r="AB95" s="541">
        <f t="shared" si="70"/>
        <v>0</v>
      </c>
      <c r="AC95" s="541">
        <f t="shared" si="71"/>
        <v>0</v>
      </c>
      <c r="AD95" s="245" t="str">
        <f t="shared" si="72"/>
        <v xml:space="preserve">           </v>
      </c>
      <c r="AE95" s="245" t="str">
        <f t="shared" si="73"/>
        <v xml:space="preserve">           </v>
      </c>
      <c r="AF95" s="245" t="str">
        <f t="shared" si="74"/>
        <v xml:space="preserve">          0</v>
      </c>
      <c r="AG95" s="245" t="str">
        <f t="shared" si="75"/>
        <v xml:space="preserve">          0</v>
      </c>
      <c r="AK95" s="535"/>
      <c r="AN95" s="204">
        <f t="shared" si="90"/>
        <v>0</v>
      </c>
      <c r="AR95" s="204"/>
      <c r="AS95" s="543">
        <f>SUM(AS96:AS98)</f>
        <v>0</v>
      </c>
    </row>
    <row r="96" spans="2:45" outlineLevel="1" x14ac:dyDescent="0.2">
      <c r="B96" s="548">
        <v>94</v>
      </c>
      <c r="C96" s="201" t="s">
        <v>2350</v>
      </c>
      <c r="D96" s="200" t="str">
        <f>IF(VLOOKUP($B96,suvaha_p!$A:$G,1)=$B96,VLOOKUP($B96,suvaha_p!$A:$G,$B$1),0)</f>
        <v>Oceňovacie rozdiely z precenenia majetku a záväzkov (+/- 414)</v>
      </c>
      <c r="E96" s="208" t="s">
        <v>2005</v>
      </c>
      <c r="F96" s="206">
        <f>SUM('HL KNIHA VYPOC'!G218)</f>
        <v>0</v>
      </c>
      <c r="I96" s="505">
        <f t="shared" si="92"/>
        <v>0</v>
      </c>
      <c r="J96" s="505"/>
      <c r="K96" s="505"/>
      <c r="L96" s="499"/>
      <c r="M96" s="499"/>
      <c r="N96" s="205">
        <f t="shared" ref="N96:N98" si="99">ROUND((I96*-1),0)</f>
        <v>0</v>
      </c>
      <c r="P96" s="279">
        <f>SUM('HL KNIHA VYPOC'!K218)</f>
        <v>0</v>
      </c>
      <c r="S96" s="205">
        <f t="shared" si="88"/>
        <v>0</v>
      </c>
      <c r="X96" s="205">
        <f t="shared" ref="X96:X98" si="100">ROUND((S96*-1),0)</f>
        <v>0</v>
      </c>
      <c r="Z96" s="522"/>
      <c r="AB96" s="541">
        <f t="shared" si="70"/>
        <v>0</v>
      </c>
      <c r="AC96" s="541">
        <f t="shared" si="71"/>
        <v>0</v>
      </c>
      <c r="AD96" s="245" t="str">
        <f t="shared" si="72"/>
        <v xml:space="preserve">           </v>
      </c>
      <c r="AE96" s="245" t="str">
        <f t="shared" si="73"/>
        <v xml:space="preserve">           </v>
      </c>
      <c r="AF96" s="245" t="str">
        <f t="shared" si="74"/>
        <v xml:space="preserve">          0</v>
      </c>
      <c r="AG96" s="245" t="str">
        <f t="shared" si="75"/>
        <v xml:space="preserve">          0</v>
      </c>
      <c r="AK96" s="206">
        <f>SUM('HL KNIHA VYPOC'!H218)</f>
        <v>0</v>
      </c>
      <c r="AN96" s="204">
        <f t="shared" si="90"/>
        <v>0</v>
      </c>
      <c r="AR96" s="204"/>
      <c r="AS96" s="204">
        <f t="shared" ref="AS96:AS98" si="101">ROUND((AN96*-1),0)</f>
        <v>0</v>
      </c>
    </row>
    <row r="97" spans="2:45" outlineLevel="1" x14ac:dyDescent="0.2">
      <c r="B97" s="548">
        <v>95</v>
      </c>
      <c r="C97" s="201" t="s">
        <v>2084</v>
      </c>
      <c r="D97" s="200" t="str">
        <f>IF(VLOOKUP($B97,suvaha_p!$A:$G,1)=$B97,VLOOKUP($B97,suvaha_p!$A:$G,$B$1),0)</f>
        <v>Oceňovacie rozdiely z kapitálových účastín
(+/- 415)</v>
      </c>
      <c r="E97" s="208" t="s">
        <v>2006</v>
      </c>
      <c r="F97" s="206">
        <f>SUM('HL KNIHA VYPOC'!G219)</f>
        <v>0</v>
      </c>
      <c r="I97" s="505">
        <f t="shared" si="92"/>
        <v>0</v>
      </c>
      <c r="J97" s="505"/>
      <c r="K97" s="505"/>
      <c r="L97" s="499"/>
      <c r="M97" s="499"/>
      <c r="N97" s="205">
        <f t="shared" si="99"/>
        <v>0</v>
      </c>
      <c r="P97" s="279">
        <f>SUM('HL KNIHA VYPOC'!K219)</f>
        <v>0</v>
      </c>
      <c r="S97" s="205">
        <f t="shared" si="88"/>
        <v>0</v>
      </c>
      <c r="X97" s="205">
        <f t="shared" si="100"/>
        <v>0</v>
      </c>
      <c r="Z97" s="522"/>
      <c r="AB97" s="541">
        <f t="shared" si="70"/>
        <v>0</v>
      </c>
      <c r="AC97" s="541">
        <f t="shared" si="71"/>
        <v>0</v>
      </c>
      <c r="AD97" s="245" t="str">
        <f t="shared" si="72"/>
        <v xml:space="preserve">           </v>
      </c>
      <c r="AE97" s="245" t="str">
        <f t="shared" si="73"/>
        <v xml:space="preserve">           </v>
      </c>
      <c r="AF97" s="245" t="str">
        <f t="shared" si="74"/>
        <v xml:space="preserve">          0</v>
      </c>
      <c r="AG97" s="245" t="str">
        <f t="shared" si="75"/>
        <v xml:space="preserve">          0</v>
      </c>
      <c r="AK97" s="206">
        <f>SUM('HL KNIHA VYPOC'!H219)</f>
        <v>0</v>
      </c>
      <c r="AN97" s="204">
        <f t="shared" si="90"/>
        <v>0</v>
      </c>
      <c r="AR97" s="204"/>
      <c r="AS97" s="204">
        <f t="shared" si="101"/>
        <v>0</v>
      </c>
    </row>
    <row r="98" spans="2:45" ht="12" customHeight="1" outlineLevel="1" x14ac:dyDescent="0.2">
      <c r="B98" s="548">
        <v>96</v>
      </c>
      <c r="C98" s="201" t="s">
        <v>2087</v>
      </c>
      <c r="D98" s="200" t="str">
        <f>IF(VLOOKUP($B98,suvaha_p!$A:$G,1)=$B98,VLOOKUP($B98,suvaha_p!$A:$G,$B$1),0)</f>
        <v>Oceňovacie rozdiely z precenenia pri zlúčení, splynutí a rozdelení (+/- 416)</v>
      </c>
      <c r="E98" s="208" t="s">
        <v>2007</v>
      </c>
      <c r="F98" s="206">
        <f>SUM('HL KNIHA VYPOC'!G220)</f>
        <v>0</v>
      </c>
      <c r="I98" s="505">
        <f t="shared" si="92"/>
        <v>0</v>
      </c>
      <c r="J98" s="505"/>
      <c r="K98" s="505"/>
      <c r="L98" s="499"/>
      <c r="M98" s="499"/>
      <c r="N98" s="205">
        <f t="shared" si="99"/>
        <v>0</v>
      </c>
      <c r="P98" s="279">
        <f>SUM('HL KNIHA VYPOC'!K220)</f>
        <v>0</v>
      </c>
      <c r="S98" s="205">
        <f t="shared" si="88"/>
        <v>0</v>
      </c>
      <c r="X98" s="205">
        <f t="shared" si="100"/>
        <v>0</v>
      </c>
      <c r="Z98" s="522"/>
      <c r="AB98" s="541">
        <f t="shared" si="70"/>
        <v>0</v>
      </c>
      <c r="AC98" s="541">
        <f t="shared" si="71"/>
        <v>0</v>
      </c>
      <c r="AD98" s="245" t="str">
        <f t="shared" si="72"/>
        <v xml:space="preserve">           </v>
      </c>
      <c r="AE98" s="245" t="str">
        <f t="shared" si="73"/>
        <v xml:space="preserve">           </v>
      </c>
      <c r="AF98" s="245" t="str">
        <f t="shared" si="74"/>
        <v xml:space="preserve">          0</v>
      </c>
      <c r="AG98" s="245" t="str">
        <f t="shared" si="75"/>
        <v xml:space="preserve">          0</v>
      </c>
      <c r="AK98" s="206">
        <f>SUM('HL KNIHA VYPOC'!H220)</f>
        <v>0</v>
      </c>
      <c r="AN98" s="204">
        <f t="shared" si="90"/>
        <v>0</v>
      </c>
      <c r="AR98" s="204"/>
      <c r="AS98" s="204">
        <f t="shared" si="101"/>
        <v>0</v>
      </c>
    </row>
    <row r="99" spans="2:45" outlineLevel="1" x14ac:dyDescent="0.2">
      <c r="B99" s="548">
        <v>97</v>
      </c>
      <c r="C99" s="201" t="s">
        <v>2360</v>
      </c>
      <c r="D99" s="525" t="str">
        <f>IF(VLOOKUP($B99,suvaha_p!$A:$G,1)=$B99,VLOOKUP($B99,suvaha_p!$A:$G,$B$1),0)</f>
        <v>Výsledok hospodárenia minulých rokov r. 98 + r. 99</v>
      </c>
      <c r="E99" s="534" t="s">
        <v>2009</v>
      </c>
      <c r="F99" s="535"/>
      <c r="I99" s="505">
        <f t="shared" si="92"/>
        <v>0</v>
      </c>
      <c r="J99" s="505"/>
      <c r="K99" s="505"/>
      <c r="L99" s="499"/>
      <c r="M99" s="499"/>
      <c r="N99" s="545">
        <f>SUM(N100:N101)</f>
        <v>60474</v>
      </c>
      <c r="P99" s="546"/>
      <c r="S99" s="205">
        <f t="shared" si="88"/>
        <v>0</v>
      </c>
      <c r="W99" s="545"/>
      <c r="X99" s="545">
        <f>SUM(X100:X101)</f>
        <v>13347</v>
      </c>
      <c r="Z99" s="551"/>
      <c r="AB99" s="541">
        <f t="shared" si="70"/>
        <v>60474</v>
      </c>
      <c r="AC99" s="541">
        <f t="shared" si="71"/>
        <v>13347</v>
      </c>
      <c r="AD99" s="245" t="str">
        <f t="shared" si="72"/>
        <v xml:space="preserve">           </v>
      </c>
      <c r="AE99" s="245" t="str">
        <f t="shared" si="73"/>
        <v xml:space="preserve">           </v>
      </c>
      <c r="AF99" s="245" t="str">
        <f t="shared" si="74"/>
        <v xml:space="preserve">      60474</v>
      </c>
      <c r="AG99" s="245" t="str">
        <f t="shared" si="75"/>
        <v xml:space="preserve">      13347</v>
      </c>
      <c r="AK99" s="535"/>
      <c r="AN99" s="204">
        <f t="shared" si="90"/>
        <v>0</v>
      </c>
      <c r="AR99" s="543"/>
      <c r="AS99" s="543">
        <f>SUM(AS100:AS101)</f>
        <v>13347</v>
      </c>
    </row>
    <row r="100" spans="2:45" outlineLevel="1" x14ac:dyDescent="0.2">
      <c r="B100" s="548">
        <v>98</v>
      </c>
      <c r="C100" s="201" t="s">
        <v>2363</v>
      </c>
      <c r="D100" s="200" t="str">
        <f>IF(VLOOKUP($B100,suvaha_p!$A:$G,1)=$B100,VLOOKUP($B100,suvaha_p!$A:$G,$B$1),0)</f>
        <v>Nerozdelený zisk minulých rokov (428)</v>
      </c>
      <c r="E100" s="208" t="s">
        <v>2010</v>
      </c>
      <c r="F100" s="206">
        <f>SUM('HL KNIHA VYPOC'!G230)</f>
        <v>-60473.71</v>
      </c>
      <c r="I100" s="505">
        <f t="shared" si="92"/>
        <v>-60473.71</v>
      </c>
      <c r="J100" s="505"/>
      <c r="K100" s="505"/>
      <c r="L100" s="499"/>
      <c r="M100" s="499"/>
      <c r="N100" s="205">
        <f t="shared" ref="N100:N101" si="102">ROUND((I100*-1),0)</f>
        <v>60474</v>
      </c>
      <c r="P100" s="279">
        <f>SUM('HL KNIHA VYPOC'!K230)</f>
        <v>-13347.15</v>
      </c>
      <c r="S100" s="205">
        <f t="shared" si="88"/>
        <v>-13347.15</v>
      </c>
      <c r="X100" s="205">
        <f t="shared" ref="X100:X101" si="103">ROUND((S100*-1),0)</f>
        <v>13347</v>
      </c>
      <c r="Z100" s="522"/>
      <c r="AB100" s="541">
        <f t="shared" si="70"/>
        <v>60474</v>
      </c>
      <c r="AC100" s="541">
        <f t="shared" si="71"/>
        <v>13347</v>
      </c>
      <c r="AD100" s="245" t="str">
        <f t="shared" si="72"/>
        <v xml:space="preserve">           </v>
      </c>
      <c r="AE100" s="245" t="str">
        <f t="shared" si="73"/>
        <v xml:space="preserve">           </v>
      </c>
      <c r="AF100" s="245" t="str">
        <f t="shared" si="74"/>
        <v xml:space="preserve">      60474</v>
      </c>
      <c r="AG100" s="245" t="str">
        <f t="shared" si="75"/>
        <v xml:space="preserve">      13347</v>
      </c>
      <c r="AK100" s="206">
        <f>SUM('HL KNIHA VYPOC'!H230)</f>
        <v>-13347.15</v>
      </c>
      <c r="AN100" s="204">
        <f t="shared" si="90"/>
        <v>-13347.15</v>
      </c>
      <c r="AR100" s="204"/>
      <c r="AS100" s="204">
        <f t="shared" ref="AS100:AS101" si="104">ROUND((AN100*-1),0)</f>
        <v>13347</v>
      </c>
    </row>
    <row r="101" spans="2:45" outlineLevel="1" x14ac:dyDescent="0.2">
      <c r="B101" s="548">
        <v>99</v>
      </c>
      <c r="C101" s="201" t="s">
        <v>2084</v>
      </c>
      <c r="D101" s="200" t="str">
        <f>IF(VLOOKUP($B101,suvaha_p!$A:$G,1)=$B101,VLOOKUP($B101,suvaha_p!$A:$G,$B$1),0)</f>
        <v>Neuhradená strata minulých rokov (/-/429)</v>
      </c>
      <c r="E101" s="208" t="s">
        <v>2011</v>
      </c>
      <c r="F101" s="206">
        <f>SUM('HL KNIHA VYPOC'!G231)</f>
        <v>0</v>
      </c>
      <c r="I101" s="505">
        <f t="shared" si="92"/>
        <v>0</v>
      </c>
      <c r="J101" s="505"/>
      <c r="K101" s="505"/>
      <c r="L101" s="499"/>
      <c r="M101" s="499"/>
      <c r="N101" s="205">
        <f t="shared" si="102"/>
        <v>0</v>
      </c>
      <c r="P101" s="279">
        <f>SUM('HL KNIHA VYPOC'!K231)</f>
        <v>0</v>
      </c>
      <c r="S101" s="205">
        <f t="shared" si="88"/>
        <v>0</v>
      </c>
      <c r="X101" s="205">
        <f t="shared" si="103"/>
        <v>0</v>
      </c>
      <c r="Z101" s="522"/>
      <c r="AB101" s="541">
        <f t="shared" si="70"/>
        <v>0</v>
      </c>
      <c r="AC101" s="541">
        <f t="shared" si="71"/>
        <v>0</v>
      </c>
      <c r="AD101" s="245" t="str">
        <f t="shared" si="72"/>
        <v xml:space="preserve">           </v>
      </c>
      <c r="AE101" s="245" t="str">
        <f t="shared" si="73"/>
        <v xml:space="preserve">           </v>
      </c>
      <c r="AF101" s="245" t="str">
        <f t="shared" si="74"/>
        <v xml:space="preserve">          0</v>
      </c>
      <c r="AG101" s="245" t="str">
        <f t="shared" si="75"/>
        <v xml:space="preserve">          0</v>
      </c>
      <c r="AK101" s="206">
        <f>SUM('HL KNIHA VYPOC'!H231)</f>
        <v>0</v>
      </c>
      <c r="AN101" s="204">
        <f t="shared" si="90"/>
        <v>0</v>
      </c>
      <c r="AR101" s="204"/>
      <c r="AS101" s="204">
        <f t="shared" si="104"/>
        <v>0</v>
      </c>
    </row>
    <row r="102" spans="2:45" x14ac:dyDescent="0.2">
      <c r="B102" s="548">
        <v>100</v>
      </c>
      <c r="C102" s="201" t="s">
        <v>2370</v>
      </c>
      <c r="D102" s="525" t="str">
        <f>IF(VLOOKUP($B102,suvaha_p!$A:$G,1)=$B102,VLOOKUP($B102,suvaha_p!$A:$G,$B$1),0)</f>
        <v>Výsledok hospodárenia za účtovné obdobie po zdanení /+-/  r. 01 - (r. 81 + r. 85 + r. 86 + r. 87 + r. 90 + r. 93 + r. 97
+ r. 101 + r. 141)</v>
      </c>
      <c r="E102" s="534" t="s">
        <v>871</v>
      </c>
      <c r="F102" s="535"/>
      <c r="I102" s="505">
        <f t="shared" si="92"/>
        <v>0</v>
      </c>
      <c r="J102" s="505"/>
      <c r="K102" s="505"/>
      <c r="L102" s="499"/>
      <c r="M102" s="499"/>
      <c r="N102" s="545">
        <f>SUM(N3-N83-N87-N88-N89-N92-N95-N99-N103-N143)</f>
        <v>25048</v>
      </c>
      <c r="P102" s="546"/>
      <c r="S102" s="205">
        <f t="shared" si="88"/>
        <v>0</v>
      </c>
      <c r="W102" s="545"/>
      <c r="X102" s="545">
        <f>SUM(X3-X83-X87-X88-X89-X92-X95-X99-X103-X143)</f>
        <v>40827</v>
      </c>
      <c r="Z102" s="551"/>
      <c r="AB102" s="541">
        <f t="shared" si="70"/>
        <v>25048</v>
      </c>
      <c r="AC102" s="541">
        <f t="shared" si="71"/>
        <v>40827</v>
      </c>
      <c r="AD102" s="245" t="str">
        <f t="shared" si="72"/>
        <v xml:space="preserve">           </v>
      </c>
      <c r="AE102" s="245" t="str">
        <f t="shared" si="73"/>
        <v xml:space="preserve">           </v>
      </c>
      <c r="AF102" s="553" t="str">
        <f t="shared" si="74"/>
        <v xml:space="preserve">      25048</v>
      </c>
      <c r="AG102" s="553" t="str">
        <f t="shared" si="75"/>
        <v xml:space="preserve">      40827</v>
      </c>
      <c r="AK102" s="535"/>
      <c r="AN102" s="204">
        <f t="shared" si="90"/>
        <v>0</v>
      </c>
      <c r="AR102" s="543"/>
      <c r="AS102" s="543">
        <f>SUM(AS3-AS83-AS87-AS88-AS89-AS92-AS95-AS99-AS103-AS143)</f>
        <v>40827</v>
      </c>
    </row>
    <row r="103" spans="2:45" x14ac:dyDescent="0.2">
      <c r="B103" s="548">
        <v>101</v>
      </c>
      <c r="C103" s="201" t="s">
        <v>1879</v>
      </c>
      <c r="D103" s="525" t="str">
        <f>IF(VLOOKUP($B103,suvaha_p!$A:$G,1)=$B103,VLOOKUP($B103,suvaha_p!$A:$G,$B$1),0)</f>
        <v>Záväzky r. 102 + r. 118 + r. 121 + r. 122 + r. 136 + r. 139
 + r. 140</v>
      </c>
      <c r="E103" s="534" t="s">
        <v>872</v>
      </c>
      <c r="F103" s="535"/>
      <c r="I103" s="505">
        <f t="shared" si="92"/>
        <v>0</v>
      </c>
      <c r="J103" s="505"/>
      <c r="K103" s="505"/>
      <c r="L103" s="499"/>
      <c r="M103" s="499"/>
      <c r="N103" s="545">
        <f>SUM(N104+N120+N123+N124+N138+N141+N142)</f>
        <v>12500</v>
      </c>
      <c r="P103" s="546"/>
      <c r="S103" s="205">
        <f t="shared" si="88"/>
        <v>0</v>
      </c>
      <c r="W103" s="545"/>
      <c r="X103" s="545">
        <f>SUM(X104+X120+X123+X124+X138+X141+X142)</f>
        <v>20071</v>
      </c>
      <c r="Z103" s="551"/>
      <c r="AB103" s="541">
        <f t="shared" si="70"/>
        <v>12500</v>
      </c>
      <c r="AC103" s="541">
        <f t="shared" si="71"/>
        <v>20071</v>
      </c>
      <c r="AD103" s="245" t="str">
        <f t="shared" si="72"/>
        <v xml:space="preserve">           </v>
      </c>
      <c r="AE103" s="245" t="str">
        <f t="shared" si="73"/>
        <v xml:space="preserve">           </v>
      </c>
      <c r="AF103" s="245" t="str">
        <f t="shared" si="74"/>
        <v xml:space="preserve">      12500</v>
      </c>
      <c r="AG103" s="245" t="str">
        <f t="shared" si="75"/>
        <v xml:space="preserve">      20071</v>
      </c>
      <c r="AK103" s="535"/>
      <c r="AN103" s="204">
        <f t="shared" si="90"/>
        <v>0</v>
      </c>
      <c r="AR103" s="543"/>
      <c r="AS103" s="543">
        <f>SUM(AS104+AS120+AS123+AS124+AS138+AS141+AS142)</f>
        <v>20071</v>
      </c>
    </row>
    <row r="104" spans="2:45" outlineLevel="1" x14ac:dyDescent="0.2">
      <c r="B104" s="548">
        <v>102</v>
      </c>
      <c r="C104" s="201" t="s">
        <v>2178</v>
      </c>
      <c r="D104" s="525" t="str">
        <f>IF(VLOOKUP($B104,suvaha_p!$A:$G,1)=$B104,VLOOKUP($B104,suvaha_p!$A:$G,$B$1),0)</f>
        <v>Dlhodobé záväzky súčet (r. 103 + r. 107 až r. 117)</v>
      </c>
      <c r="E104" s="534" t="s">
        <v>873</v>
      </c>
      <c r="F104" s="535"/>
      <c r="I104" s="505">
        <f t="shared" si="92"/>
        <v>0</v>
      </c>
      <c r="J104" s="505"/>
      <c r="K104" s="505"/>
      <c r="L104" s="499"/>
      <c r="M104" s="499"/>
      <c r="N104" s="545">
        <f>SUM(N105+N109+N110+N111+N112+N113+N114+N115+N116+N117+N118+N119)</f>
        <v>164</v>
      </c>
      <c r="P104" s="546"/>
      <c r="S104" s="205">
        <f t="shared" si="88"/>
        <v>0</v>
      </c>
      <c r="W104" s="545"/>
      <c r="X104" s="545">
        <f>SUM(X105+X109+X110+X111+X112+X113+X114+X115+X116+X117+X118+X119)</f>
        <v>69</v>
      </c>
      <c r="Z104" s="551"/>
      <c r="AB104" s="541">
        <f t="shared" si="70"/>
        <v>164</v>
      </c>
      <c r="AC104" s="541">
        <f t="shared" si="71"/>
        <v>69</v>
      </c>
      <c r="AD104" s="245" t="str">
        <f t="shared" si="72"/>
        <v xml:space="preserve">           </v>
      </c>
      <c r="AE104" s="245" t="str">
        <f t="shared" si="73"/>
        <v xml:space="preserve">           </v>
      </c>
      <c r="AF104" s="245" t="str">
        <f t="shared" si="74"/>
        <v xml:space="preserve">        164</v>
      </c>
      <c r="AG104" s="245" t="str">
        <f t="shared" si="75"/>
        <v xml:space="preserve">         69</v>
      </c>
      <c r="AK104" s="535"/>
      <c r="AN104" s="204">
        <f t="shared" si="90"/>
        <v>0</v>
      </c>
      <c r="AP104" s="204"/>
      <c r="AR104" s="543"/>
      <c r="AS104" s="543">
        <f>SUM(AS105+AS109+AS110+AS111+AS112+AS113+AS114+AS115+AS116+AS117+AS118+AS119)</f>
        <v>69</v>
      </c>
    </row>
    <row r="105" spans="2:45" outlineLevel="1" x14ac:dyDescent="0.2">
      <c r="B105" s="548">
        <v>103</v>
      </c>
      <c r="C105" s="201" t="s">
        <v>2181</v>
      </c>
      <c r="D105" s="525" t="str">
        <f>IF(VLOOKUP($B105,suvaha_p!$A:$G,1)=$B105,VLOOKUP($B105,suvaha_p!$A:$G,$B$1),0)</f>
        <v>Dlhodobé záväzky z obchodného styku súčet
(r. 104 až r. 106)</v>
      </c>
      <c r="E105" s="534" t="s">
        <v>874</v>
      </c>
      <c r="F105" s="535"/>
      <c r="I105" s="505">
        <f t="shared" si="92"/>
        <v>0</v>
      </c>
      <c r="J105" s="505"/>
      <c r="K105" s="505"/>
      <c r="L105" s="499"/>
      <c r="M105" s="499"/>
      <c r="N105" s="545">
        <f>SUM(N106:N108)</f>
        <v>0</v>
      </c>
      <c r="P105" s="546"/>
      <c r="S105" s="205">
        <f t="shared" si="88"/>
        <v>0</v>
      </c>
      <c r="W105" s="545"/>
      <c r="X105" s="545">
        <f>SUM(X106:X108)</f>
        <v>0</v>
      </c>
      <c r="Z105" s="551"/>
      <c r="AB105" s="541">
        <f t="shared" si="70"/>
        <v>0</v>
      </c>
      <c r="AC105" s="541">
        <f t="shared" si="71"/>
        <v>0</v>
      </c>
      <c r="AD105" s="245" t="str">
        <f t="shared" si="72"/>
        <v xml:space="preserve">           </v>
      </c>
      <c r="AE105" s="245" t="str">
        <f t="shared" si="73"/>
        <v xml:space="preserve">           </v>
      </c>
      <c r="AF105" s="245" t="str">
        <f t="shared" si="74"/>
        <v xml:space="preserve">          0</v>
      </c>
      <c r="AG105" s="245" t="str">
        <f t="shared" si="75"/>
        <v xml:space="preserve">          0</v>
      </c>
      <c r="AK105" s="535"/>
      <c r="AN105" s="204">
        <f t="shared" si="90"/>
        <v>0</v>
      </c>
      <c r="AR105" s="543"/>
      <c r="AS105" s="543">
        <f>SUM(AS106:AS108)</f>
        <v>0</v>
      </c>
    </row>
    <row r="106" spans="2:45" outlineLevel="1" x14ac:dyDescent="0.2">
      <c r="B106" s="548">
        <v>104</v>
      </c>
      <c r="C106" s="201" t="s">
        <v>2206</v>
      </c>
      <c r="D106" s="200" t="str">
        <f>IF(VLOOKUP($B106,suvaha_p!$A:$G,1)=$B106,VLOOKUP($B106,suvaha_p!$A:$G,$B$1),0)</f>
        <v>Záväzky z obchodného styku voči prepojeným účtovným jednotkám (321A, 475A, 476A)</v>
      </c>
      <c r="E106" s="208" t="s">
        <v>875</v>
      </c>
      <c r="G106" s="204">
        <f>SUM(ANALYTIKAVUJ!C150+ANALYTIKAVUJ!K180+ANALYTIKAVUJ!K190)</f>
        <v>0</v>
      </c>
      <c r="I106" s="505">
        <f t="shared" si="92"/>
        <v>0</v>
      </c>
      <c r="J106" s="505"/>
      <c r="K106" s="505"/>
      <c r="L106" s="499"/>
      <c r="M106" s="499"/>
      <c r="N106" s="205">
        <f t="shared" ref="N106:N119" si="105">ROUND((I106*-1),0)</f>
        <v>0</v>
      </c>
      <c r="Q106" s="205">
        <f>SUM(ANALYTIKAVUJ!D150+ANALYTIKAVUJ!L180+ANALYTIKAVUJ!L190)</f>
        <v>0</v>
      </c>
      <c r="S106" s="205">
        <f t="shared" si="88"/>
        <v>0</v>
      </c>
      <c r="X106" s="205">
        <f t="shared" ref="X106:X119" si="106">ROUND((S106*-1),0)</f>
        <v>0</v>
      </c>
      <c r="Z106" s="522"/>
      <c r="AB106" s="541">
        <f t="shared" si="70"/>
        <v>0</v>
      </c>
      <c r="AC106" s="541">
        <f t="shared" si="71"/>
        <v>0</v>
      </c>
      <c r="AD106" s="245" t="str">
        <f t="shared" si="72"/>
        <v xml:space="preserve">           </v>
      </c>
      <c r="AE106" s="245" t="str">
        <f t="shared" si="73"/>
        <v xml:space="preserve">           </v>
      </c>
      <c r="AF106" s="245" t="str">
        <f t="shared" si="74"/>
        <v xml:space="preserve">          0</v>
      </c>
      <c r="AG106" s="245" t="str">
        <f t="shared" si="75"/>
        <v xml:space="preserve">          0</v>
      </c>
      <c r="AL106" s="204">
        <f>SUM(ANALYTIKAVUJ!E150+ANALYTIKAVUJ!M180+ANALYTIKAVUJ!M190)</f>
        <v>0</v>
      </c>
      <c r="AN106" s="204">
        <f t="shared" si="90"/>
        <v>0</v>
      </c>
      <c r="AR106" s="204"/>
      <c r="AS106" s="204">
        <f t="shared" ref="AS106:AS119" si="107">ROUND((AN106*-1),0)</f>
        <v>0</v>
      </c>
    </row>
    <row r="107" spans="2:45" outlineLevel="1" x14ac:dyDescent="0.2">
      <c r="B107" s="548">
        <v>105</v>
      </c>
      <c r="C107" s="201" t="s">
        <v>2210</v>
      </c>
      <c r="D107" s="200" t="str">
        <f>IF(VLOOKUP($B107,suvaha_p!$A:$G,1)=$B107,VLOOKUP($B107,suvaha_p!$A:$G,$B$1),0)</f>
        <v>Záväzky z obchodného styku v rámci podielovej účasti okrem záväzkov voči prepojeným účtovným jednotkám (321A, 475A, 476A)</v>
      </c>
      <c r="E107" s="208" t="s">
        <v>876</v>
      </c>
      <c r="G107" s="204">
        <f>SUM(ANALYTIKAVUJ!K191+ANALYTIKAVUJ!K181+ANALYTIKAVUJ!C151)</f>
        <v>0</v>
      </c>
      <c r="I107" s="505">
        <f t="shared" si="92"/>
        <v>0</v>
      </c>
      <c r="J107" s="505"/>
      <c r="K107" s="505"/>
      <c r="L107" s="499"/>
      <c r="M107" s="499"/>
      <c r="N107" s="205">
        <f t="shared" si="105"/>
        <v>0</v>
      </c>
      <c r="Q107" s="205">
        <f>SUM(ANALYTIKAVUJ!L191+ANALYTIKAVUJ!L181+ANALYTIKAVUJ!D151)</f>
        <v>0</v>
      </c>
      <c r="S107" s="205">
        <f t="shared" si="88"/>
        <v>0</v>
      </c>
      <c r="X107" s="205">
        <f t="shared" si="106"/>
        <v>0</v>
      </c>
      <c r="Z107" s="522"/>
      <c r="AB107" s="541">
        <f t="shared" si="70"/>
        <v>0</v>
      </c>
      <c r="AC107" s="541">
        <f t="shared" si="71"/>
        <v>0</v>
      </c>
      <c r="AD107" s="245" t="str">
        <f t="shared" si="72"/>
        <v xml:space="preserve">           </v>
      </c>
      <c r="AE107" s="245" t="str">
        <f t="shared" si="73"/>
        <v xml:space="preserve">           </v>
      </c>
      <c r="AF107" s="245" t="str">
        <f t="shared" si="74"/>
        <v xml:space="preserve">          0</v>
      </c>
      <c r="AG107" s="245" t="str">
        <f t="shared" si="75"/>
        <v xml:space="preserve">          0</v>
      </c>
      <c r="AL107" s="204">
        <f>SUM(ANALYTIKAVUJ!M191+ANALYTIKAVUJ!M181+ANALYTIKAVUJ!E151)</f>
        <v>0</v>
      </c>
      <c r="AN107" s="204">
        <f t="shared" si="90"/>
        <v>0</v>
      </c>
      <c r="AR107" s="204"/>
      <c r="AS107" s="204">
        <f t="shared" si="107"/>
        <v>0</v>
      </c>
    </row>
    <row r="108" spans="2:45" outlineLevel="1" x14ac:dyDescent="0.2">
      <c r="B108" s="548">
        <v>106</v>
      </c>
      <c r="C108" s="201" t="s">
        <v>2214</v>
      </c>
      <c r="D108" s="200" t="str">
        <f>IF(VLOOKUP($B108,suvaha_p!$A:$G,1)=$B108,VLOOKUP($B108,suvaha_p!$A:$G,$B$1),0)</f>
        <v>Ostatné záväzky z obchodného styku (321A, 475A, 476A)</v>
      </c>
      <c r="E108" s="208" t="s">
        <v>877</v>
      </c>
      <c r="G108" s="204">
        <f>SUM(ANALYTIKAVUJ!C152+ANALYTIKAVUJ!K182+ANALYTIKAVUJ!K192)</f>
        <v>0</v>
      </c>
      <c r="I108" s="505">
        <f t="shared" si="92"/>
        <v>0</v>
      </c>
      <c r="J108" s="505"/>
      <c r="K108" s="505"/>
      <c r="L108" s="499"/>
      <c r="M108" s="499"/>
      <c r="N108" s="205">
        <f t="shared" si="105"/>
        <v>0</v>
      </c>
      <c r="Q108" s="205">
        <f>SUM(ANALYTIKAVUJ!D152+ANALYTIKAVUJ!L182+ANALYTIKAVUJ!L192)</f>
        <v>0</v>
      </c>
      <c r="S108" s="205">
        <f t="shared" si="88"/>
        <v>0</v>
      </c>
      <c r="X108" s="205">
        <f t="shared" si="106"/>
        <v>0</v>
      </c>
      <c r="Z108" s="522"/>
      <c r="AB108" s="541">
        <f t="shared" si="70"/>
        <v>0</v>
      </c>
      <c r="AC108" s="541">
        <f t="shared" si="71"/>
        <v>0</v>
      </c>
      <c r="AD108" s="245" t="str">
        <f t="shared" si="72"/>
        <v xml:space="preserve">           </v>
      </c>
      <c r="AE108" s="245" t="str">
        <f t="shared" si="73"/>
        <v xml:space="preserve">           </v>
      </c>
      <c r="AF108" s="245" t="str">
        <f t="shared" si="74"/>
        <v xml:space="preserve">          0</v>
      </c>
      <c r="AG108" s="245" t="str">
        <f t="shared" si="75"/>
        <v xml:space="preserve">          0</v>
      </c>
      <c r="AL108" s="204">
        <f>SUM(ANALYTIKAVUJ!E152+ANALYTIKAVUJ!M182+ANALYTIKAVUJ!M192)</f>
        <v>0</v>
      </c>
      <c r="AN108" s="204">
        <f t="shared" si="90"/>
        <v>0</v>
      </c>
      <c r="AR108" s="204"/>
      <c r="AS108" s="204">
        <f t="shared" si="107"/>
        <v>0</v>
      </c>
    </row>
    <row r="109" spans="2:45" outlineLevel="1" x14ac:dyDescent="0.2">
      <c r="B109" s="548">
        <v>107</v>
      </c>
      <c r="C109" s="201" t="s">
        <v>2084</v>
      </c>
      <c r="D109" s="200" t="str">
        <f>IF(VLOOKUP($B109,suvaha_p!$A:$G,1)=$B109,VLOOKUP($B109,suvaha_p!$A:$G,$B$1),0)</f>
        <v>Čistá hodnota zákazky (316A)</v>
      </c>
      <c r="E109" s="208" t="s">
        <v>878</v>
      </c>
      <c r="G109" s="204">
        <f>SUM(ANALYTIKAVUJ!C117)</f>
        <v>0</v>
      </c>
      <c r="I109" s="505">
        <f t="shared" si="92"/>
        <v>0</v>
      </c>
      <c r="J109" s="505"/>
      <c r="K109" s="505"/>
      <c r="L109" s="499"/>
      <c r="M109" s="499"/>
      <c r="N109" s="205">
        <f t="shared" si="105"/>
        <v>0</v>
      </c>
      <c r="Q109" s="205">
        <f>SUM(ANALYTIKAVUJ!D117)</f>
        <v>0</v>
      </c>
      <c r="S109" s="205">
        <f t="shared" si="88"/>
        <v>0</v>
      </c>
      <c r="X109" s="205">
        <f t="shared" si="106"/>
        <v>0</v>
      </c>
      <c r="Z109" s="522"/>
      <c r="AB109" s="541">
        <f t="shared" si="70"/>
        <v>0</v>
      </c>
      <c r="AC109" s="541">
        <f t="shared" si="71"/>
        <v>0</v>
      </c>
      <c r="AD109" s="245" t="str">
        <f t="shared" si="72"/>
        <v xml:space="preserve">           </v>
      </c>
      <c r="AE109" s="245" t="str">
        <f t="shared" si="73"/>
        <v xml:space="preserve">           </v>
      </c>
      <c r="AF109" s="245" t="str">
        <f t="shared" si="74"/>
        <v xml:space="preserve">          0</v>
      </c>
      <c r="AG109" s="245" t="str">
        <f t="shared" si="75"/>
        <v xml:space="preserve">          0</v>
      </c>
      <c r="AL109" s="204">
        <f>SUM(ANALYTIKAVUJ!E117)</f>
        <v>0</v>
      </c>
      <c r="AN109" s="204">
        <f t="shared" si="90"/>
        <v>0</v>
      </c>
      <c r="AR109" s="204"/>
      <c r="AS109" s="204">
        <f t="shared" si="107"/>
        <v>0</v>
      </c>
    </row>
    <row r="110" spans="2:45" outlineLevel="1" x14ac:dyDescent="0.2">
      <c r="B110" s="548">
        <v>108</v>
      </c>
      <c r="C110" s="201" t="s">
        <v>2087</v>
      </c>
      <c r="D110" s="200" t="str">
        <f>IF(VLOOKUP($B110,suvaha_p!$A:$G,1)=$B110,VLOOKUP($B110,suvaha_p!$A:$G,$B$1),0)</f>
        <v>Ostatné záväzky voči prepojeným účtovným jednotkám (471A, 47XA)</v>
      </c>
      <c r="E110" s="208" t="s">
        <v>879</v>
      </c>
      <c r="G110" s="204">
        <f>SUM(ANALYTIKAVUJ!K166)</f>
        <v>0</v>
      </c>
      <c r="I110" s="505">
        <f t="shared" si="92"/>
        <v>0</v>
      </c>
      <c r="J110" s="505"/>
      <c r="K110" s="505"/>
      <c r="L110" s="499"/>
      <c r="M110" s="499"/>
      <c r="N110" s="205">
        <f t="shared" si="105"/>
        <v>0</v>
      </c>
      <c r="Q110" s="205">
        <f>SUM(ANALYTIKAVUJ!L166)</f>
        <v>0</v>
      </c>
      <c r="S110" s="205">
        <f t="shared" si="88"/>
        <v>0</v>
      </c>
      <c r="X110" s="205">
        <f t="shared" si="106"/>
        <v>0</v>
      </c>
      <c r="Z110" s="522"/>
      <c r="AB110" s="541">
        <f t="shared" si="70"/>
        <v>0</v>
      </c>
      <c r="AC110" s="541">
        <f t="shared" si="71"/>
        <v>0</v>
      </c>
      <c r="AD110" s="245" t="str">
        <f t="shared" si="72"/>
        <v xml:space="preserve">           </v>
      </c>
      <c r="AE110" s="245" t="str">
        <f t="shared" si="73"/>
        <v xml:space="preserve">           </v>
      </c>
      <c r="AF110" s="245" t="str">
        <f t="shared" si="74"/>
        <v xml:space="preserve">          0</v>
      </c>
      <c r="AG110" s="245" t="str">
        <f t="shared" si="75"/>
        <v xml:space="preserve">          0</v>
      </c>
      <c r="AL110" s="204">
        <f>SUM(ANALYTIKAVUJ!M166)</f>
        <v>0</v>
      </c>
      <c r="AN110" s="204">
        <f t="shared" si="90"/>
        <v>0</v>
      </c>
      <c r="AR110" s="204"/>
      <c r="AS110" s="204">
        <f t="shared" si="107"/>
        <v>0</v>
      </c>
    </row>
    <row r="111" spans="2:45" outlineLevel="1" x14ac:dyDescent="0.2">
      <c r="B111" s="548">
        <v>109</v>
      </c>
      <c r="C111" s="201" t="s">
        <v>2090</v>
      </c>
      <c r="D111" s="200" t="str">
        <f>IF(VLOOKUP($B111,suvaha_p!$A:$G,1)=$B111,VLOOKUP($B111,suvaha_p!$A:$G,$B$1),0)</f>
        <v>Ostatné záväzky v rámci podielovej účasti okrem záväzkov voči prepojeným účtovným jednotkám (471A, 47XA)</v>
      </c>
      <c r="E111" s="208" t="s">
        <v>880</v>
      </c>
      <c r="G111" s="204">
        <f>SUM(ANALYTIKAVUJ!K167)</f>
        <v>0</v>
      </c>
      <c r="I111" s="505">
        <f t="shared" si="92"/>
        <v>0</v>
      </c>
      <c r="J111" s="505"/>
      <c r="K111" s="505"/>
      <c r="L111" s="499"/>
      <c r="M111" s="499"/>
      <c r="N111" s="205">
        <f t="shared" si="105"/>
        <v>0</v>
      </c>
      <c r="Q111" s="205">
        <f>SUM(ANALYTIKAVUJ!L167)</f>
        <v>0</v>
      </c>
      <c r="S111" s="205">
        <f t="shared" si="88"/>
        <v>0</v>
      </c>
      <c r="X111" s="205">
        <f t="shared" si="106"/>
        <v>0</v>
      </c>
      <c r="Z111" s="522"/>
      <c r="AB111" s="541">
        <f t="shared" si="70"/>
        <v>0</v>
      </c>
      <c r="AC111" s="541">
        <f t="shared" si="71"/>
        <v>0</v>
      </c>
      <c r="AD111" s="245" t="str">
        <f t="shared" si="72"/>
        <v xml:space="preserve">           </v>
      </c>
      <c r="AE111" s="245" t="str">
        <f t="shared" si="73"/>
        <v xml:space="preserve">           </v>
      </c>
      <c r="AF111" s="245" t="str">
        <f t="shared" si="74"/>
        <v xml:space="preserve">          0</v>
      </c>
      <c r="AG111" s="245" t="str">
        <f t="shared" si="75"/>
        <v xml:space="preserve">          0</v>
      </c>
      <c r="AL111" s="204">
        <f>SUM(ANALYTIKAVUJ!M167)</f>
        <v>0</v>
      </c>
      <c r="AN111" s="204">
        <f t="shared" si="90"/>
        <v>0</v>
      </c>
      <c r="AR111" s="204"/>
      <c r="AS111" s="204">
        <f t="shared" si="107"/>
        <v>0</v>
      </c>
    </row>
    <row r="112" spans="2:45" outlineLevel="1" x14ac:dyDescent="0.2">
      <c r="B112" s="548">
        <v>110</v>
      </c>
      <c r="C112" s="201" t="s">
        <v>2092</v>
      </c>
      <c r="D112" s="200" t="str">
        <f>IF(VLOOKUP($B112,suvaha_p!$A:$G,1)=$B112,VLOOKUP($B112,suvaha_p!$A:$G,$B$1),0)</f>
        <v>Ostatné dlhodobé záväzky (479A, 47XA)</v>
      </c>
      <c r="E112" s="208" t="s">
        <v>881</v>
      </c>
      <c r="G112" s="204">
        <f>SUM(ANALYTIKAVUJ!K205)</f>
        <v>0</v>
      </c>
      <c r="I112" s="505">
        <f t="shared" si="92"/>
        <v>0</v>
      </c>
      <c r="J112" s="505"/>
      <c r="K112" s="505"/>
      <c r="L112" s="499"/>
      <c r="M112" s="499"/>
      <c r="N112" s="205">
        <f t="shared" si="105"/>
        <v>0</v>
      </c>
      <c r="Q112" s="205">
        <f>SUM(ANALYTIKAVUJ!L205)</f>
        <v>0</v>
      </c>
      <c r="S112" s="205">
        <f t="shared" si="88"/>
        <v>0</v>
      </c>
      <c r="X112" s="205">
        <f t="shared" si="106"/>
        <v>0</v>
      </c>
      <c r="Z112" s="522"/>
      <c r="AB112" s="541">
        <f t="shared" si="70"/>
        <v>0</v>
      </c>
      <c r="AC112" s="541">
        <f t="shared" si="71"/>
        <v>0</v>
      </c>
      <c r="AD112" s="245" t="str">
        <f t="shared" si="72"/>
        <v xml:space="preserve">           </v>
      </c>
      <c r="AE112" s="245" t="str">
        <f t="shared" si="73"/>
        <v xml:space="preserve">           </v>
      </c>
      <c r="AF112" s="245" t="str">
        <f t="shared" si="74"/>
        <v xml:space="preserve">          0</v>
      </c>
      <c r="AG112" s="245" t="str">
        <f t="shared" si="75"/>
        <v xml:space="preserve">          0</v>
      </c>
      <c r="AL112" s="204">
        <f>SUM(ANALYTIKAVUJ!M205)</f>
        <v>0</v>
      </c>
      <c r="AN112" s="204">
        <f t="shared" si="90"/>
        <v>0</v>
      </c>
      <c r="AR112" s="204"/>
      <c r="AS112" s="204">
        <f t="shared" si="107"/>
        <v>0</v>
      </c>
    </row>
    <row r="113" spans="2:45" outlineLevel="1" x14ac:dyDescent="0.2">
      <c r="B113" s="548">
        <v>111</v>
      </c>
      <c r="C113" s="201" t="s">
        <v>2096</v>
      </c>
      <c r="D113" s="200" t="str">
        <f>IF(VLOOKUP($B113,suvaha_p!$A:$G,1)=$B113,VLOOKUP($B113,suvaha_p!$A:$G,$B$1),0)</f>
        <v>Dlhodobé prijaté preddavky (475A)</v>
      </c>
      <c r="E113" s="208" t="s">
        <v>882</v>
      </c>
      <c r="G113" s="204">
        <f>SUM(ANALYTIKAVUJ!K183)</f>
        <v>0</v>
      </c>
      <c r="I113" s="505">
        <f t="shared" si="92"/>
        <v>0</v>
      </c>
      <c r="J113" s="505"/>
      <c r="K113" s="505"/>
      <c r="L113" s="499"/>
      <c r="M113" s="499"/>
      <c r="N113" s="205">
        <f t="shared" si="105"/>
        <v>0</v>
      </c>
      <c r="Q113" s="205">
        <f>SUM(ANALYTIKAVUJ!L183)</f>
        <v>0</v>
      </c>
      <c r="S113" s="205">
        <f t="shared" si="88"/>
        <v>0</v>
      </c>
      <c r="X113" s="205">
        <f t="shared" si="106"/>
        <v>0</v>
      </c>
      <c r="Z113" s="522"/>
      <c r="AB113" s="541">
        <f t="shared" si="70"/>
        <v>0</v>
      </c>
      <c r="AC113" s="541">
        <f t="shared" si="71"/>
        <v>0</v>
      </c>
      <c r="AD113" s="245" t="str">
        <f t="shared" si="72"/>
        <v xml:space="preserve">           </v>
      </c>
      <c r="AE113" s="245" t="str">
        <f t="shared" si="73"/>
        <v xml:space="preserve">           </v>
      </c>
      <c r="AF113" s="245" t="str">
        <f t="shared" si="74"/>
        <v xml:space="preserve">          0</v>
      </c>
      <c r="AG113" s="245" t="str">
        <f t="shared" si="75"/>
        <v xml:space="preserve">          0</v>
      </c>
      <c r="AL113" s="204">
        <f>SUM(ANALYTIKAVUJ!M183)</f>
        <v>0</v>
      </c>
      <c r="AN113" s="204">
        <f t="shared" si="90"/>
        <v>0</v>
      </c>
      <c r="AR113" s="204"/>
      <c r="AS113" s="204">
        <f t="shared" si="107"/>
        <v>0</v>
      </c>
    </row>
    <row r="114" spans="2:45" outlineLevel="1" x14ac:dyDescent="0.2">
      <c r="B114" s="548">
        <v>112</v>
      </c>
      <c r="C114" s="201" t="s">
        <v>2100</v>
      </c>
      <c r="D114" s="200" t="str">
        <f>IF(VLOOKUP($B114,suvaha_p!$A:$G,1)=$B114,VLOOKUP($B114,suvaha_p!$A:$G,$B$1),0)</f>
        <v>Dlhodobé zmenky na úhradu (478A)</v>
      </c>
      <c r="E114" s="208" t="s">
        <v>883</v>
      </c>
      <c r="G114" s="204">
        <f>SUM(ANALYTIKAVUJ!K198)</f>
        <v>0</v>
      </c>
      <c r="I114" s="505">
        <f t="shared" si="92"/>
        <v>0</v>
      </c>
      <c r="J114" s="505"/>
      <c r="K114" s="505"/>
      <c r="L114" s="499"/>
      <c r="M114" s="499"/>
      <c r="N114" s="205">
        <f t="shared" si="105"/>
        <v>0</v>
      </c>
      <c r="Q114" s="205">
        <f>SUM(ANALYTIKAVUJ!L198)</f>
        <v>0</v>
      </c>
      <c r="S114" s="205">
        <f t="shared" si="88"/>
        <v>0</v>
      </c>
      <c r="X114" s="205">
        <f t="shared" si="106"/>
        <v>0</v>
      </c>
      <c r="Z114" s="522"/>
      <c r="AB114" s="541">
        <f t="shared" si="70"/>
        <v>0</v>
      </c>
      <c r="AC114" s="541">
        <f t="shared" si="71"/>
        <v>0</v>
      </c>
      <c r="AD114" s="245" t="str">
        <f t="shared" si="72"/>
        <v xml:space="preserve">           </v>
      </c>
      <c r="AE114" s="245" t="str">
        <f t="shared" si="73"/>
        <v xml:space="preserve">           </v>
      </c>
      <c r="AF114" s="245" t="str">
        <f t="shared" si="74"/>
        <v xml:space="preserve">          0</v>
      </c>
      <c r="AG114" s="245" t="str">
        <f t="shared" si="75"/>
        <v xml:space="preserve">          0</v>
      </c>
      <c r="AL114" s="204">
        <f>SUM(ANALYTIKAVUJ!M198)</f>
        <v>0</v>
      </c>
      <c r="AN114" s="204">
        <f t="shared" si="90"/>
        <v>0</v>
      </c>
      <c r="AR114" s="204"/>
      <c r="AS114" s="204">
        <f t="shared" si="107"/>
        <v>0</v>
      </c>
    </row>
    <row r="115" spans="2:45" outlineLevel="1" x14ac:dyDescent="0.2">
      <c r="B115" s="548">
        <v>113</v>
      </c>
      <c r="C115" s="201" t="s">
        <v>2129</v>
      </c>
      <c r="D115" s="200" t="str">
        <f>IF(VLOOKUP($B115,suvaha_p!$A:$G,1)=$B115,VLOOKUP($B115,suvaha_p!$A:$G,$B$1),0)</f>
        <v>Vydané dlhopisy (473A/-/255A)</v>
      </c>
      <c r="E115" s="208" t="s">
        <v>884</v>
      </c>
      <c r="G115" s="204">
        <f>SUM(ANALYTIKAVUJ!K172+ANALYTIKAVUJ!C146)</f>
        <v>0</v>
      </c>
      <c r="I115" s="505">
        <f t="shared" si="92"/>
        <v>0</v>
      </c>
      <c r="J115" s="505"/>
      <c r="K115" s="505"/>
      <c r="L115" s="499"/>
      <c r="M115" s="499"/>
      <c r="N115" s="205">
        <f t="shared" si="105"/>
        <v>0</v>
      </c>
      <c r="Q115" s="205">
        <f>SUM(ANALYTIKAVUJ!L172+ANALYTIKAVUJ!D146)</f>
        <v>0</v>
      </c>
      <c r="S115" s="205">
        <f t="shared" si="88"/>
        <v>0</v>
      </c>
      <c r="X115" s="205">
        <f t="shared" si="106"/>
        <v>0</v>
      </c>
      <c r="Z115" s="522"/>
      <c r="AB115" s="541">
        <f t="shared" si="70"/>
        <v>0</v>
      </c>
      <c r="AC115" s="541">
        <f t="shared" si="71"/>
        <v>0</v>
      </c>
      <c r="AD115" s="245" t="str">
        <f t="shared" si="72"/>
        <v xml:space="preserve">           </v>
      </c>
      <c r="AE115" s="245" t="str">
        <f t="shared" si="73"/>
        <v xml:space="preserve">           </v>
      </c>
      <c r="AF115" s="245" t="str">
        <f t="shared" si="74"/>
        <v xml:space="preserve">          0</v>
      </c>
      <c r="AG115" s="245" t="str">
        <f t="shared" si="75"/>
        <v xml:space="preserve">          0</v>
      </c>
      <c r="AL115" s="204">
        <f>SUM(ANALYTIKAVUJ!M172+ANALYTIKAVUJ!E146)</f>
        <v>0</v>
      </c>
      <c r="AN115" s="204">
        <f t="shared" si="90"/>
        <v>0</v>
      </c>
      <c r="AR115" s="204"/>
      <c r="AS115" s="204">
        <f t="shared" si="107"/>
        <v>0</v>
      </c>
    </row>
    <row r="116" spans="2:45" outlineLevel="1" x14ac:dyDescent="0.2">
      <c r="B116" s="548">
        <v>114</v>
      </c>
      <c r="C116" s="201" t="s">
        <v>2133</v>
      </c>
      <c r="D116" s="200" t="str">
        <f>IF(VLOOKUP($B116,suvaha_p!$A:$G,1)=$B116,VLOOKUP($B116,suvaha_p!$A:$G,$B$1),0)</f>
        <v>Záväzky zo sociálneho fondu (472)</v>
      </c>
      <c r="E116" s="208" t="s">
        <v>885</v>
      </c>
      <c r="F116" s="204">
        <f>SUM('HL KNIHA VYPOC'!G248)</f>
        <v>-163.83000000000001</v>
      </c>
      <c r="I116" s="505">
        <f t="shared" si="92"/>
        <v>-163.83000000000001</v>
      </c>
      <c r="J116" s="505"/>
      <c r="K116" s="505"/>
      <c r="L116" s="499"/>
      <c r="M116" s="499"/>
      <c r="N116" s="205">
        <f t="shared" si="105"/>
        <v>164</v>
      </c>
      <c r="P116" s="205">
        <f>SUM('HL KNIHA VYPOC'!K248)</f>
        <v>-68.650000000000006</v>
      </c>
      <c r="S116" s="205">
        <f t="shared" si="88"/>
        <v>-68.650000000000006</v>
      </c>
      <c r="X116" s="205">
        <f t="shared" si="106"/>
        <v>69</v>
      </c>
      <c r="Z116" s="522"/>
      <c r="AB116" s="541">
        <f t="shared" si="70"/>
        <v>164</v>
      </c>
      <c r="AC116" s="541">
        <f t="shared" si="71"/>
        <v>69</v>
      </c>
      <c r="AD116" s="245" t="str">
        <f t="shared" si="72"/>
        <v xml:space="preserve">           </v>
      </c>
      <c r="AE116" s="245" t="str">
        <f t="shared" si="73"/>
        <v xml:space="preserve">           </v>
      </c>
      <c r="AF116" s="245" t="str">
        <f t="shared" si="74"/>
        <v xml:space="preserve">        164</v>
      </c>
      <c r="AG116" s="245" t="str">
        <f t="shared" si="75"/>
        <v xml:space="preserve">         69</v>
      </c>
      <c r="AK116" s="204">
        <f>SUM('HL KNIHA VYPOC'!H248)</f>
        <v>-68.650000000000006</v>
      </c>
      <c r="AN116" s="204">
        <f t="shared" si="90"/>
        <v>-68.650000000000006</v>
      </c>
      <c r="AR116" s="204"/>
      <c r="AS116" s="204">
        <f t="shared" si="107"/>
        <v>69</v>
      </c>
    </row>
    <row r="117" spans="2:45" outlineLevel="1" x14ac:dyDescent="0.2">
      <c r="B117" s="548">
        <v>115</v>
      </c>
      <c r="C117" s="201" t="s">
        <v>2168</v>
      </c>
      <c r="D117" s="200" t="str">
        <f>IF(VLOOKUP($B117,suvaha_p!$A:$G,1)=$B117,VLOOKUP($B117,suvaha_p!$A:$G,$B$1),0)</f>
        <v>Iné dlhodobé záväzky (336A, 372A, 474A, 47XA)</v>
      </c>
      <c r="E117" s="208" t="s">
        <v>886</v>
      </c>
      <c r="G117" s="204">
        <f>SUM(ANALYTIKAVUJ!C125+ANALYTIKAVUJ!C182+ANALYTIKAVUJ!K176)</f>
        <v>0</v>
      </c>
      <c r="I117" s="505">
        <f t="shared" si="92"/>
        <v>0</v>
      </c>
      <c r="J117" s="505"/>
      <c r="K117" s="505"/>
      <c r="L117" s="499"/>
      <c r="M117" s="499"/>
      <c r="N117" s="205">
        <f t="shared" si="105"/>
        <v>0</v>
      </c>
      <c r="Q117" s="205">
        <f>SUM(ANALYTIKAVUJ!D125+ANALYTIKAVUJ!D182+ANALYTIKAVUJ!L176)</f>
        <v>0</v>
      </c>
      <c r="S117" s="205">
        <f t="shared" si="88"/>
        <v>0</v>
      </c>
      <c r="X117" s="205">
        <f t="shared" si="106"/>
        <v>0</v>
      </c>
      <c r="Z117" s="522"/>
      <c r="AB117" s="541">
        <f t="shared" si="70"/>
        <v>0</v>
      </c>
      <c r="AC117" s="541">
        <f t="shared" si="71"/>
        <v>0</v>
      </c>
      <c r="AD117" s="245" t="str">
        <f t="shared" si="72"/>
        <v xml:space="preserve">           </v>
      </c>
      <c r="AE117" s="245" t="str">
        <f t="shared" si="73"/>
        <v xml:space="preserve">           </v>
      </c>
      <c r="AF117" s="245" t="str">
        <f t="shared" si="74"/>
        <v xml:space="preserve">          0</v>
      </c>
      <c r="AG117" s="245" t="str">
        <f t="shared" si="75"/>
        <v xml:space="preserve">          0</v>
      </c>
      <c r="AL117" s="204">
        <f>SUM(ANALYTIKAVUJ!E125+ANALYTIKAVUJ!E182+ANALYTIKAVUJ!M176)</f>
        <v>0</v>
      </c>
      <c r="AN117" s="204">
        <f t="shared" si="90"/>
        <v>0</v>
      </c>
      <c r="AR117" s="204"/>
      <c r="AS117" s="204">
        <f t="shared" si="107"/>
        <v>0</v>
      </c>
    </row>
    <row r="118" spans="2:45" outlineLevel="1" x14ac:dyDescent="0.2">
      <c r="B118" s="548">
        <v>116</v>
      </c>
      <c r="C118" s="201" t="s">
        <v>2172</v>
      </c>
      <c r="D118" s="200" t="str">
        <f>IF(VLOOKUP($B118,suvaha_p!$A:$G,1)=$B118,VLOOKUP($B118,suvaha_p!$A:$G,$B$1),0)</f>
        <v>Dlhodobé záväzky z derivátových operácií (373A, 377A)</v>
      </c>
      <c r="E118" s="208" t="s">
        <v>887</v>
      </c>
      <c r="G118" s="204">
        <f>SUM(ANALYTIKAVUJ!K136+ANALYTIKAVUJ!C186)</f>
        <v>0</v>
      </c>
      <c r="I118" s="505">
        <f t="shared" si="92"/>
        <v>0</v>
      </c>
      <c r="J118" s="505"/>
      <c r="K118" s="505"/>
      <c r="L118" s="499"/>
      <c r="M118" s="499"/>
      <c r="N118" s="205">
        <f t="shared" si="105"/>
        <v>0</v>
      </c>
      <c r="Q118" s="205">
        <f>SUM(ANALYTIKAVUJ!L136+ANALYTIKAVUJ!D186)</f>
        <v>0</v>
      </c>
      <c r="S118" s="205">
        <f t="shared" si="88"/>
        <v>0</v>
      </c>
      <c r="X118" s="205">
        <f t="shared" si="106"/>
        <v>0</v>
      </c>
      <c r="Z118" s="522"/>
      <c r="AB118" s="541">
        <f t="shared" si="70"/>
        <v>0</v>
      </c>
      <c r="AC118" s="541">
        <f t="shared" si="71"/>
        <v>0</v>
      </c>
      <c r="AD118" s="245" t="str">
        <f t="shared" si="72"/>
        <v xml:space="preserve">           </v>
      </c>
      <c r="AE118" s="245" t="str">
        <f t="shared" si="73"/>
        <v xml:space="preserve">           </v>
      </c>
      <c r="AF118" s="245" t="str">
        <f t="shared" si="74"/>
        <v xml:space="preserve">          0</v>
      </c>
      <c r="AG118" s="245" t="str">
        <f t="shared" si="75"/>
        <v xml:space="preserve">          0</v>
      </c>
      <c r="AL118" s="204">
        <f>SUM(ANALYTIKAVUJ!M136+ANALYTIKAVUJ!E186)</f>
        <v>0</v>
      </c>
      <c r="AN118" s="204">
        <f t="shared" si="90"/>
        <v>0</v>
      </c>
      <c r="AR118" s="204"/>
      <c r="AS118" s="204">
        <f t="shared" si="107"/>
        <v>0</v>
      </c>
    </row>
    <row r="119" spans="2:45" outlineLevel="1" x14ac:dyDescent="0.2">
      <c r="B119" s="548">
        <v>117</v>
      </c>
      <c r="C119" s="201" t="s">
        <v>2418</v>
      </c>
      <c r="D119" s="200" t="str">
        <f>IF(VLOOKUP($B119,suvaha_p!$A:$G,1)=$B119,VLOOKUP($B119,suvaha_p!$A:$G,$B$1),0)</f>
        <v>Odložený daňový záväzok (481A)</v>
      </c>
      <c r="E119" s="208" t="s">
        <v>888</v>
      </c>
      <c r="G119" s="204">
        <f>SUM(ANALYTIKAVUJ!K141)</f>
        <v>0</v>
      </c>
      <c r="I119" s="505">
        <f t="shared" si="92"/>
        <v>0</v>
      </c>
      <c r="J119" s="505"/>
      <c r="K119" s="505"/>
      <c r="L119" s="499"/>
      <c r="M119" s="499"/>
      <c r="N119" s="205">
        <f t="shared" si="105"/>
        <v>0</v>
      </c>
      <c r="Q119" s="205">
        <f>SUM(ANALYTIKAVUJ!L141)</f>
        <v>0</v>
      </c>
      <c r="S119" s="205">
        <f t="shared" si="88"/>
        <v>0</v>
      </c>
      <c r="X119" s="205">
        <f t="shared" si="106"/>
        <v>0</v>
      </c>
      <c r="Z119" s="522"/>
      <c r="AB119" s="541">
        <f t="shared" si="70"/>
        <v>0</v>
      </c>
      <c r="AC119" s="541">
        <f t="shared" si="71"/>
        <v>0</v>
      </c>
      <c r="AD119" s="245" t="str">
        <f t="shared" si="72"/>
        <v xml:space="preserve">           </v>
      </c>
      <c r="AE119" s="245" t="str">
        <f t="shared" si="73"/>
        <v xml:space="preserve">           </v>
      </c>
      <c r="AF119" s="245" t="str">
        <f t="shared" si="74"/>
        <v xml:space="preserve">          0</v>
      </c>
      <c r="AG119" s="245" t="str">
        <f t="shared" si="75"/>
        <v xml:space="preserve">          0</v>
      </c>
      <c r="AL119" s="204">
        <f>SUM(ANALYTIKAVUJ!M141)</f>
        <v>0</v>
      </c>
      <c r="AN119" s="204">
        <f t="shared" si="90"/>
        <v>0</v>
      </c>
      <c r="AR119" s="204"/>
      <c r="AS119" s="204">
        <f t="shared" si="107"/>
        <v>0</v>
      </c>
    </row>
    <row r="120" spans="2:45" outlineLevel="1" x14ac:dyDescent="0.2">
      <c r="B120" s="548">
        <v>118</v>
      </c>
      <c r="C120" s="201" t="s">
        <v>2200</v>
      </c>
      <c r="D120" s="525" t="str">
        <f>IF(VLOOKUP($B120,suvaha_p!$A:$G,1)=$B120,VLOOKUP($B120,suvaha_p!$A:$G,$B$1),0)</f>
        <v>Dlhodobé rezervy r. 119 + r. 120</v>
      </c>
      <c r="E120" s="534" t="s">
        <v>889</v>
      </c>
      <c r="F120" s="535"/>
      <c r="I120" s="505">
        <f t="shared" si="92"/>
        <v>0</v>
      </c>
      <c r="J120" s="505"/>
      <c r="K120" s="505"/>
      <c r="L120" s="499"/>
      <c r="M120" s="499"/>
      <c r="N120" s="545">
        <f>SUM(N121:N122)</f>
        <v>0</v>
      </c>
      <c r="P120" s="546"/>
      <c r="S120" s="205">
        <f t="shared" si="88"/>
        <v>0</v>
      </c>
      <c r="X120" s="545">
        <f>SUM(X121:X122)</f>
        <v>0</v>
      </c>
      <c r="Z120" s="551"/>
      <c r="AB120" s="541">
        <f t="shared" si="70"/>
        <v>0</v>
      </c>
      <c r="AC120" s="541">
        <f t="shared" si="71"/>
        <v>0</v>
      </c>
      <c r="AD120" s="245" t="str">
        <f t="shared" si="72"/>
        <v xml:space="preserve">           </v>
      </c>
      <c r="AE120" s="245" t="str">
        <f t="shared" si="73"/>
        <v xml:space="preserve">           </v>
      </c>
      <c r="AF120" s="245" t="str">
        <f t="shared" si="74"/>
        <v xml:space="preserve">          0</v>
      </c>
      <c r="AG120" s="245" t="str">
        <f t="shared" si="75"/>
        <v xml:space="preserve">          0</v>
      </c>
      <c r="AK120" s="535"/>
      <c r="AN120" s="204">
        <f t="shared" si="90"/>
        <v>0</v>
      </c>
      <c r="AR120" s="204"/>
      <c r="AS120" s="543">
        <f>SUM(AS121:AS122)</f>
        <v>0</v>
      </c>
    </row>
    <row r="121" spans="2:45" outlineLevel="1" x14ac:dyDescent="0.2">
      <c r="B121" s="548">
        <v>119</v>
      </c>
      <c r="C121" s="201" t="s">
        <v>2203</v>
      </c>
      <c r="D121" s="200" t="str">
        <f>IF(VLOOKUP($B121,suvaha_p!$A:$G,1)=$B121,VLOOKUP($B121,suvaha_p!$A:$G,$B$1),0)</f>
        <v>Zákonné rezervy  (451A)</v>
      </c>
      <c r="E121" s="208" t="s">
        <v>404</v>
      </c>
      <c r="G121" s="204">
        <f>SUM(ANALYTIKAVUJ!K154)</f>
        <v>0</v>
      </c>
      <c r="I121" s="505">
        <f t="shared" si="92"/>
        <v>0</v>
      </c>
      <c r="J121" s="505"/>
      <c r="K121" s="505"/>
      <c r="L121" s="499"/>
      <c r="M121" s="499"/>
      <c r="N121" s="205">
        <f t="shared" ref="N121:N122" si="108">ROUND((I121*-1),0)</f>
        <v>0</v>
      </c>
      <c r="Q121" s="205">
        <f>SUM(ANALYTIKAVUJ!L154)</f>
        <v>0</v>
      </c>
      <c r="S121" s="205">
        <f t="shared" si="88"/>
        <v>0</v>
      </c>
      <c r="X121" s="205">
        <f t="shared" ref="X121:X123" si="109">ROUND((S121*-1),0)</f>
        <v>0</v>
      </c>
      <c r="Z121" s="522"/>
      <c r="AB121" s="541">
        <f t="shared" si="70"/>
        <v>0</v>
      </c>
      <c r="AC121" s="541">
        <f t="shared" si="71"/>
        <v>0</v>
      </c>
      <c r="AD121" s="245" t="str">
        <f t="shared" si="72"/>
        <v xml:space="preserve">           </v>
      </c>
      <c r="AE121" s="245" t="str">
        <f t="shared" si="73"/>
        <v xml:space="preserve">           </v>
      </c>
      <c r="AF121" s="245" t="str">
        <f t="shared" si="74"/>
        <v xml:space="preserve">          0</v>
      </c>
      <c r="AG121" s="245" t="str">
        <f t="shared" si="75"/>
        <v xml:space="preserve">          0</v>
      </c>
      <c r="AL121" s="204">
        <f>SUM(ANALYTIKAVUJ!M154)</f>
        <v>0</v>
      </c>
      <c r="AN121" s="204">
        <f t="shared" si="90"/>
        <v>0</v>
      </c>
      <c r="AR121" s="204"/>
      <c r="AS121" s="204">
        <f t="shared" ref="AS121:AS123" si="110">ROUND((AN121*-1),0)</f>
        <v>0</v>
      </c>
    </row>
    <row r="122" spans="2:45" outlineLevel="1" x14ac:dyDescent="0.2">
      <c r="B122" s="548">
        <v>120</v>
      </c>
      <c r="C122" s="201" t="s">
        <v>2084</v>
      </c>
      <c r="D122" s="200" t="str">
        <f>IF(VLOOKUP($B122,suvaha_p!$A:$G,1)=$B122,VLOOKUP($B122,suvaha_p!$A:$G,$B$1),0)</f>
        <v>Ostatné rezervy (459A, 45XA)</v>
      </c>
      <c r="E122" s="208" t="s">
        <v>405</v>
      </c>
      <c r="G122" s="204">
        <f>SUM(ANALYTIKAVUJ!K158)</f>
        <v>0</v>
      </c>
      <c r="I122" s="505">
        <f t="shared" si="92"/>
        <v>0</v>
      </c>
      <c r="J122" s="505"/>
      <c r="K122" s="505"/>
      <c r="L122" s="499"/>
      <c r="M122" s="499"/>
      <c r="N122" s="205">
        <f t="shared" si="108"/>
        <v>0</v>
      </c>
      <c r="Q122" s="205">
        <f>SUM(ANALYTIKAVUJ!L158)</f>
        <v>0</v>
      </c>
      <c r="S122" s="205">
        <f t="shared" si="88"/>
        <v>0</v>
      </c>
      <c r="X122" s="205">
        <f t="shared" si="109"/>
        <v>0</v>
      </c>
      <c r="Z122" s="522"/>
      <c r="AB122" s="541">
        <f t="shared" si="70"/>
        <v>0</v>
      </c>
      <c r="AC122" s="541">
        <f t="shared" si="71"/>
        <v>0</v>
      </c>
      <c r="AD122" s="245" t="str">
        <f t="shared" si="72"/>
        <v xml:space="preserve">           </v>
      </c>
      <c r="AE122" s="245" t="str">
        <f t="shared" si="73"/>
        <v xml:space="preserve">           </v>
      </c>
      <c r="AF122" s="245" t="str">
        <f t="shared" si="74"/>
        <v xml:space="preserve">          0</v>
      </c>
      <c r="AG122" s="245" t="str">
        <f t="shared" si="75"/>
        <v xml:space="preserve">          0</v>
      </c>
      <c r="AL122" s="204">
        <f>SUM(ANALYTIKAVUJ!M158)</f>
        <v>0</v>
      </c>
      <c r="AN122" s="204">
        <f t="shared" si="90"/>
        <v>0</v>
      </c>
      <c r="AR122" s="204"/>
      <c r="AS122" s="204">
        <f t="shared" si="110"/>
        <v>0</v>
      </c>
    </row>
    <row r="123" spans="2:45" outlineLevel="1" x14ac:dyDescent="0.2">
      <c r="B123" s="548">
        <v>121</v>
      </c>
      <c r="C123" s="201" t="s">
        <v>2239</v>
      </c>
      <c r="D123" s="525" t="str">
        <f>IF(VLOOKUP($B123,suvaha_p!$A:$G,1)=$B123,VLOOKUP($B123,suvaha_p!$A:$G,$B$1),0)</f>
        <v>Dlhodobé bankové úvery (461A, 46XA)</v>
      </c>
      <c r="E123" s="554" t="s">
        <v>406</v>
      </c>
      <c r="F123" s="535"/>
      <c r="G123" s="204">
        <f>SUM(ANALYTIKAVUJ!K162)</f>
        <v>0</v>
      </c>
      <c r="I123" s="505">
        <f t="shared" si="92"/>
        <v>0</v>
      </c>
      <c r="J123" s="505"/>
      <c r="K123" s="505"/>
      <c r="L123" s="499"/>
      <c r="M123" s="499"/>
      <c r="N123" s="205">
        <f>ROUND((I123*-1),0)</f>
        <v>0</v>
      </c>
      <c r="P123" s="546"/>
      <c r="Q123" s="205">
        <f>SUM(ANALYTIKAVUJ!L162)</f>
        <v>0</v>
      </c>
      <c r="S123" s="205">
        <f t="shared" si="88"/>
        <v>0</v>
      </c>
      <c r="X123" s="205">
        <f t="shared" si="109"/>
        <v>0</v>
      </c>
      <c r="Z123" s="551"/>
      <c r="AB123" s="541">
        <f t="shared" si="70"/>
        <v>0</v>
      </c>
      <c r="AC123" s="541">
        <f t="shared" si="71"/>
        <v>0</v>
      </c>
      <c r="AD123" s="245" t="str">
        <f t="shared" si="72"/>
        <v xml:space="preserve">           </v>
      </c>
      <c r="AE123" s="245" t="str">
        <f t="shared" si="73"/>
        <v xml:space="preserve">           </v>
      </c>
      <c r="AF123" s="245" t="str">
        <f t="shared" si="74"/>
        <v xml:space="preserve">          0</v>
      </c>
      <c r="AG123" s="245" t="str">
        <f t="shared" si="75"/>
        <v xml:space="preserve">          0</v>
      </c>
      <c r="AK123" s="535"/>
      <c r="AL123" s="204">
        <f>SUM(ANALYTIKAVUJ!M162)</f>
        <v>0</v>
      </c>
      <c r="AN123" s="204">
        <f t="shared" si="90"/>
        <v>0</v>
      </c>
      <c r="AR123" s="204"/>
      <c r="AS123" s="204">
        <f t="shared" si="110"/>
        <v>0</v>
      </c>
    </row>
    <row r="124" spans="2:45" outlineLevel="1" x14ac:dyDescent="0.2">
      <c r="B124" s="548">
        <v>122</v>
      </c>
      <c r="C124" s="201" t="s">
        <v>2264</v>
      </c>
      <c r="D124" s="525" t="str">
        <f>IF(VLOOKUP($B124,suvaha_p!$A:$G,1)=$B124,VLOOKUP($B124,suvaha_p!$A:$G,$B$1),0)</f>
        <v>Krátkodobé záväzky súčet (r. 123 + r. 127 až r. 135)</v>
      </c>
      <c r="E124" s="534" t="s">
        <v>407</v>
      </c>
      <c r="F124" s="535"/>
      <c r="I124" s="505">
        <f t="shared" si="92"/>
        <v>0</v>
      </c>
      <c r="J124" s="505"/>
      <c r="K124" s="505"/>
      <c r="L124" s="499"/>
      <c r="M124" s="499"/>
      <c r="N124" s="545">
        <f>SUM(N129:N137)+N125</f>
        <v>11857</v>
      </c>
      <c r="P124" s="546"/>
      <c r="S124" s="205">
        <f t="shared" si="88"/>
        <v>0</v>
      </c>
      <c r="W124" s="545"/>
      <c r="X124" s="545">
        <f>SUM(X129:X137)+X125</f>
        <v>20002</v>
      </c>
      <c r="Z124" s="551"/>
      <c r="AB124" s="541">
        <f t="shared" si="70"/>
        <v>11857</v>
      </c>
      <c r="AC124" s="541">
        <f t="shared" si="71"/>
        <v>20002</v>
      </c>
      <c r="AD124" s="245" t="str">
        <f t="shared" si="72"/>
        <v xml:space="preserve">           </v>
      </c>
      <c r="AE124" s="245" t="str">
        <f t="shared" si="73"/>
        <v xml:space="preserve">           </v>
      </c>
      <c r="AF124" s="245" t="str">
        <f t="shared" si="74"/>
        <v xml:space="preserve">      11857</v>
      </c>
      <c r="AG124" s="245" t="str">
        <f t="shared" si="75"/>
        <v xml:space="preserve">      20002</v>
      </c>
      <c r="AK124" s="535"/>
      <c r="AN124" s="204">
        <f t="shared" si="90"/>
        <v>0</v>
      </c>
      <c r="AR124" s="543"/>
      <c r="AS124" s="543">
        <f>SUM(AS129:AS137)+AS125</f>
        <v>20002</v>
      </c>
    </row>
    <row r="125" spans="2:45" outlineLevel="1" x14ac:dyDescent="0.2">
      <c r="B125" s="548">
        <v>123</v>
      </c>
      <c r="C125" s="201" t="s">
        <v>2268</v>
      </c>
      <c r="D125" s="525" t="str">
        <f>IF(VLOOKUP($B125,suvaha_p!$A:$G,1)=$B125,VLOOKUP($B125,suvaha_p!$A:$G,$B$1),0)</f>
        <v>Záväzky z obchodného styku súčet (r.124 až r. 126)</v>
      </c>
      <c r="E125" s="534" t="s">
        <v>408</v>
      </c>
      <c r="F125" s="535"/>
      <c r="I125" s="505">
        <f t="shared" si="92"/>
        <v>0</v>
      </c>
      <c r="J125" s="505"/>
      <c r="K125" s="505"/>
      <c r="L125" s="499"/>
      <c r="M125" s="499"/>
      <c r="N125" s="545">
        <f>SUM(N126:N128)</f>
        <v>1857</v>
      </c>
      <c r="P125" s="546"/>
      <c r="S125" s="205">
        <f t="shared" si="88"/>
        <v>0</v>
      </c>
      <c r="W125" s="545"/>
      <c r="X125" s="545">
        <f>SUM(X126:X128)</f>
        <v>48</v>
      </c>
      <c r="Z125" s="551"/>
      <c r="AB125" s="541">
        <f t="shared" si="70"/>
        <v>1857</v>
      </c>
      <c r="AC125" s="541">
        <f t="shared" si="71"/>
        <v>48</v>
      </c>
      <c r="AD125" s="245" t="str">
        <f t="shared" si="72"/>
        <v xml:space="preserve">           </v>
      </c>
      <c r="AE125" s="245" t="str">
        <f t="shared" si="73"/>
        <v xml:space="preserve">           </v>
      </c>
      <c r="AF125" s="245" t="str">
        <f t="shared" si="74"/>
        <v xml:space="preserve">       1857</v>
      </c>
      <c r="AG125" s="245" t="str">
        <f t="shared" si="75"/>
        <v xml:space="preserve">         48</v>
      </c>
      <c r="AK125" s="535"/>
      <c r="AN125" s="204">
        <f t="shared" si="90"/>
        <v>0</v>
      </c>
      <c r="AR125" s="543"/>
      <c r="AS125" s="543">
        <f>SUM(AS126:AS128)</f>
        <v>48</v>
      </c>
    </row>
    <row r="126" spans="2:45" outlineLevel="1" x14ac:dyDescent="0.2">
      <c r="B126" s="548">
        <v>124</v>
      </c>
      <c r="C126" s="201" t="s">
        <v>2206</v>
      </c>
      <c r="D126" s="200" t="str">
        <f>IF(VLOOKUP($B126,suvaha_p!$A:$G,1)=$B126,VLOOKUP($B126,suvaha_p!$A:$G,$B$1),0)</f>
        <v>Záväzky z obchodného styku voči prepojeným účtovným jednotkám (321A, 322A, 324A, 325A, 326A, 32XA, 475A, 476A, 478A, 47XA)</v>
      </c>
      <c r="E126" s="208" t="s">
        <v>409</v>
      </c>
      <c r="G126" s="204">
        <f>SUM(ANALYTIKAVUJ!C153+ANALYTIKAVUJ!K184+ANALYTIKAVUJ!K193+ANALYTIKAVUJ!C158+ANALYTIKAVUJ!C167+ANALYTIKAVUJ!C172+ANALYTIKAVUJ!C177+ANALYTIKAVUJ!K199)</f>
        <v>-1857.0000000000005</v>
      </c>
      <c r="I126" s="505">
        <f t="shared" si="92"/>
        <v>-1857.0000000000005</v>
      </c>
      <c r="J126" s="505"/>
      <c r="K126" s="505"/>
      <c r="L126" s="499"/>
      <c r="M126" s="499"/>
      <c r="N126" s="205">
        <f t="shared" ref="N126:N137" si="111">ROUND((I126*-1),0)</f>
        <v>1857</v>
      </c>
      <c r="Q126" s="205">
        <f>SUM(ANALYTIKAVUJ!D153+ANALYTIKAVUJ!L184+ANALYTIKAVUJ!L193+ANALYTIKAVUJ!D158+ANALYTIKAVUJ!D167+ANALYTIKAVUJ!D172+ANALYTIKAVUJ!D177+ANALYTIKAVUJ!L199)</f>
        <v>-47.96</v>
      </c>
      <c r="S126" s="205">
        <f t="shared" si="88"/>
        <v>-47.96</v>
      </c>
      <c r="X126" s="205">
        <f t="shared" ref="X126:X137" si="112">ROUND((S126*-1),0)</f>
        <v>48</v>
      </c>
      <c r="Z126" s="522"/>
      <c r="AB126" s="541">
        <f t="shared" si="70"/>
        <v>1857</v>
      </c>
      <c r="AC126" s="541">
        <f t="shared" si="71"/>
        <v>48</v>
      </c>
      <c r="AD126" s="245" t="str">
        <f t="shared" si="72"/>
        <v xml:space="preserve">           </v>
      </c>
      <c r="AE126" s="245" t="str">
        <f t="shared" si="73"/>
        <v xml:space="preserve">           </v>
      </c>
      <c r="AF126" s="245" t="str">
        <f t="shared" si="74"/>
        <v xml:space="preserve">       1857</v>
      </c>
      <c r="AG126" s="245" t="str">
        <f t="shared" si="75"/>
        <v xml:space="preserve">         48</v>
      </c>
      <c r="AL126" s="204">
        <f>SUM(ANALYTIKAVUJ!E153+ANALYTIKAVUJ!M184+ANALYTIKAVUJ!M193+ANALYTIKAVUJ!E158+ANALYTIKAVUJ!E167+ANALYTIKAVUJ!E172+ANALYTIKAVUJ!E177+ANALYTIKAVUJ!M199)</f>
        <v>-47.96</v>
      </c>
      <c r="AN126" s="204">
        <f t="shared" si="90"/>
        <v>-47.96</v>
      </c>
      <c r="AR126" s="204"/>
      <c r="AS126" s="204">
        <f t="shared" ref="AS126:AS137" si="113">ROUND((AN126*-1),0)</f>
        <v>48</v>
      </c>
    </row>
    <row r="127" spans="2:45" outlineLevel="1" x14ac:dyDescent="0.2">
      <c r="B127" s="548">
        <v>125</v>
      </c>
      <c r="C127" s="201" t="s">
        <v>2210</v>
      </c>
      <c r="D127" s="200" t="str">
        <f>IF(VLOOKUP($B127,suvaha_p!$A:$G,1)=$B127,VLOOKUP($B127,suvaha_p!$A:$G,$B$1),0)</f>
        <v>Záväzky z obchodného styku v rámci podielovej účasti okrem záväzkov voči prepojeným účtovným jednotkám (321A, 322A, 324A, 325A, 326A, 32XA, 475A, 476A, 478A, 47XA)</v>
      </c>
      <c r="E127" s="208" t="s">
        <v>489</v>
      </c>
      <c r="G127" s="204">
        <f>SUM(ANALYTIKAVUJ!K194+ANALYTIKAVUJ!K185+ANALYTIKAVUJ!C154+ANALYTIKAVUJ!K200+ANALYTIKAVUJ!C159+ANALYTIKAVUJ!C168+ANALYTIKAVUJ!C173+ANALYTIKAVUJ!C178)</f>
        <v>0</v>
      </c>
      <c r="I127" s="505">
        <f t="shared" si="92"/>
        <v>0</v>
      </c>
      <c r="J127" s="505"/>
      <c r="K127" s="505"/>
      <c r="L127" s="499"/>
      <c r="M127" s="499"/>
      <c r="N127" s="205">
        <f t="shared" si="111"/>
        <v>0</v>
      </c>
      <c r="Q127" s="205">
        <f>SUM(ANALYTIKAVUJ!L194+ANALYTIKAVUJ!L185+ANALYTIKAVUJ!D154+ANALYTIKAVUJ!L200+ANALYTIKAVUJ!D159+ANALYTIKAVUJ!D168+ANALYTIKAVUJ!D173+ANALYTIKAVUJ!D178)</f>
        <v>0</v>
      </c>
      <c r="S127" s="205">
        <f t="shared" si="88"/>
        <v>0</v>
      </c>
      <c r="X127" s="205">
        <f t="shared" si="112"/>
        <v>0</v>
      </c>
      <c r="Z127" s="522"/>
      <c r="AB127" s="541">
        <f t="shared" si="70"/>
        <v>0</v>
      </c>
      <c r="AC127" s="541">
        <f t="shared" si="71"/>
        <v>0</v>
      </c>
      <c r="AD127" s="245" t="str">
        <f t="shared" si="72"/>
        <v xml:space="preserve">           </v>
      </c>
      <c r="AE127" s="245" t="str">
        <f t="shared" si="73"/>
        <v xml:space="preserve">           </v>
      </c>
      <c r="AF127" s="245" t="str">
        <f t="shared" si="74"/>
        <v xml:space="preserve">          0</v>
      </c>
      <c r="AG127" s="245" t="str">
        <f t="shared" si="75"/>
        <v xml:space="preserve">          0</v>
      </c>
      <c r="AL127" s="204">
        <f>SUM(ANALYTIKAVUJ!M194+ANALYTIKAVUJ!M185+ANALYTIKAVUJ!E154+ANALYTIKAVUJ!M200+ANALYTIKAVUJ!E159+ANALYTIKAVUJ!E168+ANALYTIKAVUJ!E173+ANALYTIKAVUJ!E178)</f>
        <v>0</v>
      </c>
      <c r="AN127" s="204">
        <f t="shared" si="90"/>
        <v>0</v>
      </c>
      <c r="AR127" s="204"/>
      <c r="AS127" s="204">
        <f t="shared" si="113"/>
        <v>0</v>
      </c>
    </row>
    <row r="128" spans="2:45" outlineLevel="1" x14ac:dyDescent="0.2">
      <c r="B128" s="548">
        <v>126</v>
      </c>
      <c r="C128" s="201" t="s">
        <v>2214</v>
      </c>
      <c r="D128" s="200" t="str">
        <f>IF(VLOOKUP($B128,suvaha_p!$A:$G,1)=$B128,VLOOKUP($B128,suvaha_p!$A:$G,$B$1),0)</f>
        <v>Ostatné záväzky z obchodného styku (321A, 322A, 324A, 325A, 326A, 32XA, 475A, 476A, 478A, 47XA)</v>
      </c>
      <c r="E128" s="208" t="s">
        <v>2016</v>
      </c>
      <c r="G128" s="204">
        <f>SUM(ANALYTIKAVUJ!C155+ANALYTIKAVUJ!K186+ANALYTIKAVUJ!K195+ANALYTIKAVUJ!C160+ANALYTIKAVUJ!C169+ANALYTIKAVUJ!C174+ANALYTIKAVUJ!C179+ANALYTIKAVUJ!K201)</f>
        <v>0</v>
      </c>
      <c r="I128" s="505">
        <f t="shared" si="92"/>
        <v>0</v>
      </c>
      <c r="J128" s="505"/>
      <c r="K128" s="505"/>
      <c r="L128" s="499"/>
      <c r="M128" s="499"/>
      <c r="N128" s="205">
        <f t="shared" si="111"/>
        <v>0</v>
      </c>
      <c r="Q128" s="205">
        <f>SUM(ANALYTIKAVUJ!D155+ANALYTIKAVUJ!L186+ANALYTIKAVUJ!L195+ANALYTIKAVUJ!D160+ANALYTIKAVUJ!D169+ANALYTIKAVUJ!D174+ANALYTIKAVUJ!D179+ANALYTIKAVUJ!L201)</f>
        <v>0</v>
      </c>
      <c r="S128" s="205">
        <f t="shared" si="88"/>
        <v>0</v>
      </c>
      <c r="X128" s="205">
        <f t="shared" si="112"/>
        <v>0</v>
      </c>
      <c r="Z128" s="522"/>
      <c r="AB128" s="541">
        <f t="shared" si="70"/>
        <v>0</v>
      </c>
      <c r="AC128" s="541">
        <f t="shared" si="71"/>
        <v>0</v>
      </c>
      <c r="AD128" s="245" t="str">
        <f t="shared" si="72"/>
        <v xml:space="preserve">           </v>
      </c>
      <c r="AE128" s="245" t="str">
        <f t="shared" si="73"/>
        <v xml:space="preserve">           </v>
      </c>
      <c r="AF128" s="245" t="str">
        <f t="shared" si="74"/>
        <v xml:space="preserve">          0</v>
      </c>
      <c r="AG128" s="245" t="str">
        <f t="shared" si="75"/>
        <v xml:space="preserve">          0</v>
      </c>
      <c r="AL128" s="204">
        <f>SUM(ANALYTIKAVUJ!E155+ANALYTIKAVUJ!M186+ANALYTIKAVUJ!M195+ANALYTIKAVUJ!E160+ANALYTIKAVUJ!E169+ANALYTIKAVUJ!E174+ANALYTIKAVUJ!E179+ANALYTIKAVUJ!M201)</f>
        <v>0</v>
      </c>
      <c r="AN128" s="204">
        <f t="shared" si="90"/>
        <v>0</v>
      </c>
      <c r="AR128" s="204"/>
      <c r="AS128" s="204">
        <f t="shared" si="113"/>
        <v>0</v>
      </c>
    </row>
    <row r="129" spans="2:45" outlineLevel="1" x14ac:dyDescent="0.2">
      <c r="B129" s="548">
        <v>127</v>
      </c>
      <c r="C129" s="201" t="s">
        <v>2084</v>
      </c>
      <c r="D129" s="200" t="str">
        <f>IF(VLOOKUP($B129,suvaha_p!$A:$G,1)=$B129,VLOOKUP($B129,suvaha_p!$A:$G,$B$1),0)</f>
        <v>Čistá hodnota zákazky (316A)</v>
      </c>
      <c r="E129" s="208" t="s">
        <v>2017</v>
      </c>
      <c r="G129" s="204">
        <f>SUM(ANALYTIKAVUJ!C118)</f>
        <v>0</v>
      </c>
      <c r="I129" s="505">
        <f t="shared" si="92"/>
        <v>0</v>
      </c>
      <c r="J129" s="505"/>
      <c r="K129" s="505"/>
      <c r="L129" s="499"/>
      <c r="M129" s="499"/>
      <c r="N129" s="205">
        <f t="shared" si="111"/>
        <v>0</v>
      </c>
      <c r="Q129" s="205">
        <f>SUM(ANALYTIKAVUJ!D118)</f>
        <v>0</v>
      </c>
      <c r="S129" s="205">
        <f t="shared" si="88"/>
        <v>0</v>
      </c>
      <c r="X129" s="205">
        <f t="shared" si="112"/>
        <v>0</v>
      </c>
      <c r="Z129" s="522"/>
      <c r="AB129" s="541">
        <f t="shared" si="70"/>
        <v>0</v>
      </c>
      <c r="AC129" s="541">
        <f t="shared" si="71"/>
        <v>0</v>
      </c>
      <c r="AD129" s="245" t="str">
        <f t="shared" si="72"/>
        <v xml:space="preserve">           </v>
      </c>
      <c r="AE129" s="245" t="str">
        <f t="shared" si="73"/>
        <v xml:space="preserve">           </v>
      </c>
      <c r="AF129" s="245" t="str">
        <f t="shared" si="74"/>
        <v xml:space="preserve">          0</v>
      </c>
      <c r="AG129" s="245" t="str">
        <f t="shared" si="75"/>
        <v xml:space="preserve">          0</v>
      </c>
      <c r="AL129" s="204">
        <f>SUM(ANALYTIKAVUJ!E118)</f>
        <v>0</v>
      </c>
      <c r="AN129" s="204">
        <f t="shared" si="90"/>
        <v>0</v>
      </c>
      <c r="AR129" s="204"/>
      <c r="AS129" s="204">
        <f t="shared" si="113"/>
        <v>0</v>
      </c>
    </row>
    <row r="130" spans="2:45" outlineLevel="1" x14ac:dyDescent="0.2">
      <c r="B130" s="548">
        <v>128</v>
      </c>
      <c r="C130" s="201" t="s">
        <v>2087</v>
      </c>
      <c r="D130" s="200" t="str">
        <f>IF(VLOOKUP($B130,suvaha_p!$A:$G,1)=$B130,VLOOKUP($B130,suvaha_p!$A:$G,$B$1),0)</f>
        <v>Ostatné záväzky voči prepojeným účtovným jednotkám (361A, 36XA, 471A, 47XA)</v>
      </c>
      <c r="E130" s="208" t="s">
        <v>2018</v>
      </c>
      <c r="F130" s="206">
        <f>ANALYTIKAVUJ!$C$95</f>
        <v>0</v>
      </c>
      <c r="G130" s="204">
        <f>SUM(ANALYTIKAVUJ!K168)</f>
        <v>0</v>
      </c>
      <c r="I130" s="505">
        <f t="shared" si="92"/>
        <v>0</v>
      </c>
      <c r="J130" s="505"/>
      <c r="K130" s="505"/>
      <c r="L130" s="499"/>
      <c r="M130" s="499"/>
      <c r="N130" s="205">
        <f t="shared" si="111"/>
        <v>0</v>
      </c>
      <c r="P130" s="279">
        <f>ANALYTIKAVUJ!$D$95</f>
        <v>0</v>
      </c>
      <c r="Q130" s="205">
        <f>SUM(ANALYTIKAVUJ!L168)</f>
        <v>0</v>
      </c>
      <c r="S130" s="205">
        <f t="shared" si="88"/>
        <v>0</v>
      </c>
      <c r="X130" s="205">
        <f t="shared" si="112"/>
        <v>0</v>
      </c>
      <c r="Z130" s="522"/>
      <c r="AB130" s="541">
        <f t="shared" si="70"/>
        <v>0</v>
      </c>
      <c r="AC130" s="541">
        <f t="shared" si="71"/>
        <v>0</v>
      </c>
      <c r="AD130" s="245" t="str">
        <f t="shared" si="72"/>
        <v xml:space="preserve">           </v>
      </c>
      <c r="AE130" s="245" t="str">
        <f t="shared" si="73"/>
        <v xml:space="preserve">           </v>
      </c>
      <c r="AF130" s="245" t="str">
        <f t="shared" si="74"/>
        <v xml:space="preserve">          0</v>
      </c>
      <c r="AG130" s="245" t="str">
        <f t="shared" si="75"/>
        <v xml:space="preserve">          0</v>
      </c>
      <c r="AK130" s="206">
        <f>ANALYTIKAVUJ!$E$95</f>
        <v>0</v>
      </c>
      <c r="AL130" s="204">
        <f>SUM(ANALYTIKAVUJ!M168)</f>
        <v>0</v>
      </c>
      <c r="AN130" s="204">
        <f t="shared" si="90"/>
        <v>0</v>
      </c>
      <c r="AR130" s="204"/>
      <c r="AS130" s="204">
        <f t="shared" si="113"/>
        <v>0</v>
      </c>
    </row>
    <row r="131" spans="2:45" outlineLevel="1" x14ac:dyDescent="0.2">
      <c r="B131" s="548">
        <v>129</v>
      </c>
      <c r="C131" s="201" t="s">
        <v>2090</v>
      </c>
      <c r="D131" s="200" t="str">
        <f>IF(VLOOKUP($B131,suvaha_p!$A:$G,1)=$B131,VLOOKUP($B131,suvaha_p!$A:$G,$B$1),0)</f>
        <v>Ostatné záväzky v rámci podielovej účasti okrem záväzkov voči prepojeným účtovným jednotkám (361A, 36XA, 471A, 47XA)</v>
      </c>
      <c r="E131" s="208" t="s">
        <v>2019</v>
      </c>
      <c r="F131" s="206">
        <f>ANALYTIKAVUJ!$C$96</f>
        <v>0</v>
      </c>
      <c r="G131" s="204">
        <f>SUM(ANALYTIKAVUJ!K169)</f>
        <v>0</v>
      </c>
      <c r="I131" s="505">
        <f t="shared" si="92"/>
        <v>0</v>
      </c>
      <c r="J131" s="505"/>
      <c r="K131" s="505"/>
      <c r="L131" s="499"/>
      <c r="M131" s="499"/>
      <c r="N131" s="205">
        <f t="shared" si="111"/>
        <v>0</v>
      </c>
      <c r="P131" s="279">
        <f>ANALYTIKAVUJ!$D$96</f>
        <v>0</v>
      </c>
      <c r="Q131" s="205">
        <f>SUM(ANALYTIKAVUJ!L169)</f>
        <v>0</v>
      </c>
      <c r="S131" s="205">
        <f t="shared" si="88"/>
        <v>0</v>
      </c>
      <c r="X131" s="205">
        <f t="shared" si="112"/>
        <v>0</v>
      </c>
      <c r="Z131" s="522"/>
      <c r="AB131" s="541">
        <f t="shared" si="70"/>
        <v>0</v>
      </c>
      <c r="AC131" s="541">
        <f t="shared" si="71"/>
        <v>0</v>
      </c>
      <c r="AD131" s="245" t="str">
        <f t="shared" si="72"/>
        <v xml:space="preserve">           </v>
      </c>
      <c r="AE131" s="245" t="str">
        <f t="shared" si="73"/>
        <v xml:space="preserve">           </v>
      </c>
      <c r="AF131" s="245" t="str">
        <f t="shared" si="74"/>
        <v xml:space="preserve">          0</v>
      </c>
      <c r="AG131" s="245" t="str">
        <f t="shared" si="75"/>
        <v xml:space="preserve">          0</v>
      </c>
      <c r="AK131" s="206">
        <f>ANALYTIKAVUJ!$E$96</f>
        <v>0</v>
      </c>
      <c r="AL131" s="204">
        <f>SUM(ANALYTIKAVUJ!M169)</f>
        <v>0</v>
      </c>
      <c r="AN131" s="204">
        <f t="shared" si="90"/>
        <v>0</v>
      </c>
      <c r="AR131" s="204"/>
      <c r="AS131" s="204">
        <f t="shared" si="113"/>
        <v>0</v>
      </c>
    </row>
    <row r="132" spans="2:45" outlineLevel="1" x14ac:dyDescent="0.2">
      <c r="B132" s="548">
        <v>130</v>
      </c>
      <c r="C132" s="201" t="s">
        <v>2092</v>
      </c>
      <c r="D132" s="200" t="str">
        <f>IF(VLOOKUP($B132,suvaha_p!$A:$G,1)=$B132,VLOOKUP($B132,suvaha_p!$A:$G,$B$1),0)</f>
        <v>Záväzky voči spoločníkom a združeniu (364, 365, 366, 367, 368, 398A, 478A, 479A)</v>
      </c>
      <c r="E132" s="208" t="s">
        <v>1085</v>
      </c>
      <c r="F132" s="204">
        <f>SUM('HL KNIHA VYPOC'!G179:G183)+'HL KNIHA VYPOC'!G210</f>
        <v>-4403.8599999999997</v>
      </c>
      <c r="G132" s="204">
        <f>SUM(ANALYTIKAVUJ!K202+ANALYTIKAVUJ!K206)</f>
        <v>0</v>
      </c>
      <c r="I132" s="505">
        <f t="shared" si="92"/>
        <v>-4403.8599999999997</v>
      </c>
      <c r="J132" s="505"/>
      <c r="K132" s="505"/>
      <c r="L132" s="499"/>
      <c r="M132" s="499"/>
      <c r="N132" s="205">
        <f t="shared" si="111"/>
        <v>4404</v>
      </c>
      <c r="P132" s="205">
        <f>SUM('HL KNIHA VYPOC'!K179:Q183)+'HL KNIHA VYPOC'!K210</f>
        <v>-16238.06</v>
      </c>
      <c r="Q132" s="205">
        <f>SUM(ANALYTIKAVUJ!L202+ANALYTIKAVUJ!L206)</f>
        <v>0</v>
      </c>
      <c r="S132" s="205">
        <f t="shared" si="88"/>
        <v>-16238.06</v>
      </c>
      <c r="X132" s="205">
        <f t="shared" si="112"/>
        <v>16238</v>
      </c>
      <c r="Z132" s="522"/>
      <c r="AB132" s="541">
        <f t="shared" ref="AB132:AB147" si="114">ROUND(N132,0)</f>
        <v>4404</v>
      </c>
      <c r="AC132" s="541">
        <f t="shared" ref="AC132:AC147" si="115">ROUND(X132,0)</f>
        <v>16238</v>
      </c>
      <c r="AD132" s="245" t="str">
        <f t="shared" ref="AD132:AD147" si="116">REPT(" ",11-LEN(Z132))&amp;Z132</f>
        <v xml:space="preserve">           </v>
      </c>
      <c r="AE132" s="245" t="str">
        <f t="shared" ref="AE132:AE147" si="117">REPT(" ",11-LEN(AA132))&amp;AA132</f>
        <v xml:space="preserve">           </v>
      </c>
      <c r="AF132" s="245" t="str">
        <f t="shared" ref="AF132:AF147" si="118">REPT(" ",11-LEN(AB132))&amp;AB132</f>
        <v xml:space="preserve">       4404</v>
      </c>
      <c r="AG132" s="245" t="str">
        <f t="shared" ref="AG132:AG147" si="119">REPT(" ",11-LEN(AC132))&amp;AC132</f>
        <v xml:space="preserve">      16238</v>
      </c>
      <c r="AK132" s="204">
        <f>SUM('HL KNIHA VYPOC'!H179:H183)+'HL KNIHA VYPOC'!H210</f>
        <v>-16238.06</v>
      </c>
      <c r="AL132" s="204">
        <f>SUM(ANALYTIKAVUJ!M202+ANALYTIKAVUJ!M206)</f>
        <v>0</v>
      </c>
      <c r="AN132" s="204">
        <f t="shared" si="90"/>
        <v>-16238.06</v>
      </c>
      <c r="AR132" s="204"/>
      <c r="AS132" s="204">
        <f t="shared" si="113"/>
        <v>16238</v>
      </c>
    </row>
    <row r="133" spans="2:45" outlineLevel="1" x14ac:dyDescent="0.2">
      <c r="B133" s="548">
        <v>131</v>
      </c>
      <c r="C133" s="201" t="s">
        <v>2096</v>
      </c>
      <c r="D133" s="200" t="str">
        <f>IF(VLOOKUP($B133,suvaha_p!$A:$G,1)=$B133,VLOOKUP($B133,suvaha_p!$A:$G,$B$1),0)</f>
        <v>Záväzky voči zamestnancom (331, 333, 33X, 479A)</v>
      </c>
      <c r="E133" s="208" t="s">
        <v>1087</v>
      </c>
      <c r="F133" s="206">
        <f>SUM('HL KNIHA VYPOC'!G157+'HL KNIHA VYPOC'!G158)</f>
        <v>-913.43000000000029</v>
      </c>
      <c r="G133" s="204">
        <f>SUM(ANALYTIKAVUJ!K207)</f>
        <v>0</v>
      </c>
      <c r="I133" s="505">
        <f t="shared" si="92"/>
        <v>-913.43000000000029</v>
      </c>
      <c r="J133" s="505"/>
      <c r="K133" s="505"/>
      <c r="L133" s="499"/>
      <c r="M133" s="499"/>
      <c r="N133" s="205">
        <f t="shared" si="111"/>
        <v>913</v>
      </c>
      <c r="P133" s="279">
        <f>SUM('HL KNIHA VYPOC'!K157+'HL KNIHA VYPOC'!K158)</f>
        <v>-673.88</v>
      </c>
      <c r="Q133" s="205">
        <f>SUM(ANALYTIKAVUJ!L207)</f>
        <v>0</v>
      </c>
      <c r="S133" s="205">
        <f t="shared" si="88"/>
        <v>-673.88</v>
      </c>
      <c r="X133" s="205">
        <f t="shared" si="112"/>
        <v>674</v>
      </c>
      <c r="Z133" s="522"/>
      <c r="AB133" s="541">
        <f t="shared" si="114"/>
        <v>913</v>
      </c>
      <c r="AC133" s="541">
        <f t="shared" si="115"/>
        <v>674</v>
      </c>
      <c r="AD133" s="245" t="str">
        <f t="shared" si="116"/>
        <v xml:space="preserve">           </v>
      </c>
      <c r="AE133" s="245" t="str">
        <f t="shared" si="117"/>
        <v xml:space="preserve">           </v>
      </c>
      <c r="AF133" s="245" t="str">
        <f t="shared" si="118"/>
        <v xml:space="preserve">        913</v>
      </c>
      <c r="AG133" s="245" t="str">
        <f t="shared" si="119"/>
        <v xml:space="preserve">        674</v>
      </c>
      <c r="AK133" s="206">
        <f>SUM('HL KNIHA VYPOC'!H157+'HL KNIHA VYPOC'!H158)</f>
        <v>-673.88</v>
      </c>
      <c r="AL133" s="204">
        <f>SUM(ANALYTIKAVUJ!M207)</f>
        <v>0</v>
      </c>
      <c r="AN133" s="204">
        <f t="shared" si="90"/>
        <v>-673.88</v>
      </c>
      <c r="AR133" s="204"/>
      <c r="AS133" s="204">
        <f t="shared" si="113"/>
        <v>674</v>
      </c>
    </row>
    <row r="134" spans="2:45" outlineLevel="1" x14ac:dyDescent="0.2">
      <c r="B134" s="548">
        <v>132</v>
      </c>
      <c r="C134" s="201" t="s">
        <v>2100</v>
      </c>
      <c r="D134" s="200" t="str">
        <f>IF(VLOOKUP($B134,suvaha_p!$A:$G,1)=$B134,VLOOKUP($B134,suvaha_p!$A:$G,$B$1),0)</f>
        <v>Záväzky zo sociálneho poistenia (336A)</v>
      </c>
      <c r="E134" s="208" t="s">
        <v>1089</v>
      </c>
      <c r="G134" s="204">
        <f>SUM(ANALYTIKAVUJ!C126)</f>
        <v>-334.09000000000015</v>
      </c>
      <c r="I134" s="505">
        <f t="shared" si="92"/>
        <v>-334.09000000000015</v>
      </c>
      <c r="J134" s="505"/>
      <c r="K134" s="505"/>
      <c r="L134" s="499"/>
      <c r="M134" s="499"/>
      <c r="N134" s="205">
        <f t="shared" si="111"/>
        <v>334</v>
      </c>
      <c r="Q134" s="205">
        <f>SUM(ANALYTIKAVUJ!D126)</f>
        <v>-293.33</v>
      </c>
      <c r="S134" s="205">
        <f t="shared" si="88"/>
        <v>-293.33</v>
      </c>
      <c r="X134" s="205">
        <f t="shared" si="112"/>
        <v>293</v>
      </c>
      <c r="Z134" s="522"/>
      <c r="AB134" s="541">
        <f t="shared" si="114"/>
        <v>334</v>
      </c>
      <c r="AC134" s="541">
        <f t="shared" si="115"/>
        <v>293</v>
      </c>
      <c r="AD134" s="245" t="str">
        <f t="shared" si="116"/>
        <v xml:space="preserve">           </v>
      </c>
      <c r="AE134" s="245" t="str">
        <f t="shared" si="117"/>
        <v xml:space="preserve">           </v>
      </c>
      <c r="AF134" s="245" t="str">
        <f t="shared" si="118"/>
        <v xml:space="preserve">        334</v>
      </c>
      <c r="AG134" s="245" t="str">
        <f t="shared" si="119"/>
        <v xml:space="preserve">        293</v>
      </c>
      <c r="AL134" s="204">
        <f>SUM(ANALYTIKAVUJ!E126)</f>
        <v>-293.33</v>
      </c>
      <c r="AN134" s="204">
        <f t="shared" si="90"/>
        <v>-293.33</v>
      </c>
      <c r="AR134" s="204"/>
      <c r="AS134" s="204">
        <f t="shared" si="113"/>
        <v>293</v>
      </c>
    </row>
    <row r="135" spans="2:45" outlineLevel="1" x14ac:dyDescent="0.2">
      <c r="B135" s="548">
        <v>133</v>
      </c>
      <c r="C135" s="201" t="s">
        <v>2129</v>
      </c>
      <c r="D135" s="200" t="str">
        <f>IF(VLOOKUP($B135,suvaha_p!$A:$G,1)=$B135,VLOOKUP($B135,suvaha_p!$A:$G,$B$1),0)</f>
        <v>Daňové záväzky a dotácie (341, 342, 343, 345, 346, 347, 34X)</v>
      </c>
      <c r="E135" s="208" t="s">
        <v>410</v>
      </c>
      <c r="G135" s="204">
        <f>SUM(ANALYTIKAVUJ!K108+ANALYTIKAVUJ!K112+ANALYTIKAVUJ!K116+ANALYTIKAVUJ!K120+ANALYTIKAVUJ!K124+ANALYTIKAVUJ!K128)</f>
        <v>-4348.8800000000028</v>
      </c>
      <c r="I135" s="505">
        <f t="shared" si="92"/>
        <v>-4348.8800000000028</v>
      </c>
      <c r="J135" s="505"/>
      <c r="K135" s="505"/>
      <c r="L135" s="499"/>
      <c r="M135" s="499"/>
      <c r="N135" s="205">
        <f t="shared" si="111"/>
        <v>4349</v>
      </c>
      <c r="Q135" s="205">
        <f>SUM(ANALYTIKAVUJ!L108+ANALYTIKAVUJ!L112+ANALYTIKAVUJ!L116+ANALYTIKAVUJ!L120+ANALYTIKAVUJ!L124+ANALYTIKAVUJ!L128)</f>
        <v>-2748.85</v>
      </c>
      <c r="S135" s="205">
        <f t="shared" si="88"/>
        <v>-2748.85</v>
      </c>
      <c r="X135" s="205">
        <f t="shared" si="112"/>
        <v>2749</v>
      </c>
      <c r="AB135" s="541">
        <f t="shared" si="114"/>
        <v>4349</v>
      </c>
      <c r="AC135" s="541">
        <f t="shared" si="115"/>
        <v>2749</v>
      </c>
      <c r="AD135" s="245" t="str">
        <f t="shared" si="116"/>
        <v xml:space="preserve">           </v>
      </c>
      <c r="AE135" s="245" t="str">
        <f t="shared" si="117"/>
        <v xml:space="preserve">           </v>
      </c>
      <c r="AF135" s="245" t="str">
        <f t="shared" si="118"/>
        <v xml:space="preserve">       4349</v>
      </c>
      <c r="AG135" s="245" t="str">
        <f t="shared" si="119"/>
        <v xml:space="preserve">       2749</v>
      </c>
      <c r="AL135" s="204">
        <f>SUM(ANALYTIKAVUJ!M108+ANALYTIKAVUJ!M112+ANALYTIKAVUJ!M116+ANALYTIKAVUJ!M120+ANALYTIKAVUJ!M124+ANALYTIKAVUJ!M128)</f>
        <v>-2748.85</v>
      </c>
      <c r="AN135" s="204">
        <f t="shared" si="90"/>
        <v>-2748.85</v>
      </c>
      <c r="AR135" s="204"/>
      <c r="AS135" s="204">
        <f t="shared" si="113"/>
        <v>2749</v>
      </c>
    </row>
    <row r="136" spans="2:45" outlineLevel="1" x14ac:dyDescent="0.2">
      <c r="B136" s="548">
        <v>134</v>
      </c>
      <c r="C136" s="201" t="s">
        <v>2133</v>
      </c>
      <c r="D136" s="200" t="str">
        <f>IF(VLOOKUP($B136,suvaha_p!$A:$G,1)=$B136,VLOOKUP($B136,suvaha_p!$A:$G,$B$1),0)</f>
        <v>Záväzky z derivátových operácií (373A, 377A)</v>
      </c>
      <c r="E136" s="208" t="s">
        <v>2020</v>
      </c>
      <c r="G136" s="204">
        <f>SUM(ANALYTIKAVUJ!K137+ANALYTIKAVUJ!C187)</f>
        <v>0</v>
      </c>
      <c r="I136" s="505">
        <f t="shared" si="92"/>
        <v>0</v>
      </c>
      <c r="J136" s="505"/>
      <c r="K136" s="505"/>
      <c r="L136" s="499"/>
      <c r="M136" s="499"/>
      <c r="N136" s="205">
        <f t="shared" si="111"/>
        <v>0</v>
      </c>
      <c r="Q136" s="205">
        <f>SUM(ANALYTIKAVUJ!L137+ANALYTIKAVUJ!D187)</f>
        <v>0</v>
      </c>
      <c r="S136" s="205">
        <f t="shared" si="88"/>
        <v>0</v>
      </c>
      <c r="X136" s="205">
        <f t="shared" si="112"/>
        <v>0</v>
      </c>
      <c r="Z136" s="522"/>
      <c r="AB136" s="541">
        <f t="shared" si="114"/>
        <v>0</v>
      </c>
      <c r="AC136" s="541">
        <f t="shared" si="115"/>
        <v>0</v>
      </c>
      <c r="AD136" s="245" t="str">
        <f t="shared" si="116"/>
        <v xml:space="preserve">           </v>
      </c>
      <c r="AE136" s="245" t="str">
        <f t="shared" si="117"/>
        <v xml:space="preserve">           </v>
      </c>
      <c r="AF136" s="245" t="str">
        <f t="shared" si="118"/>
        <v xml:space="preserve">          0</v>
      </c>
      <c r="AG136" s="245" t="str">
        <f t="shared" si="119"/>
        <v xml:space="preserve">          0</v>
      </c>
      <c r="AL136" s="204">
        <f>SUM(ANALYTIKAVUJ!M137+ANALYTIKAVUJ!E187)</f>
        <v>0</v>
      </c>
      <c r="AN136" s="204">
        <f t="shared" si="90"/>
        <v>0</v>
      </c>
      <c r="AR136" s="204"/>
      <c r="AS136" s="204">
        <f t="shared" si="113"/>
        <v>0</v>
      </c>
    </row>
    <row r="137" spans="2:45" outlineLevel="1" x14ac:dyDescent="0.2">
      <c r="B137" s="548">
        <v>135</v>
      </c>
      <c r="C137" s="201" t="s">
        <v>2168</v>
      </c>
      <c r="D137" s="200" t="str">
        <f>IF(VLOOKUP($B137,suvaha_p!$A:$G,1)=$B137,VLOOKUP($B137,suvaha_p!$A:$G,$B$1),0)</f>
        <v>Iné záväzky (372A, 379A, 474A, 475A, 479A, 47XA)</v>
      </c>
      <c r="E137" s="208" t="s">
        <v>2021</v>
      </c>
      <c r="F137" s="206">
        <f>SUM('HL KNIHA VYPOC'!G194)</f>
        <v>0</v>
      </c>
      <c r="G137" s="204">
        <f>SUM(ANALYTIKAVUJ!C183+ANALYTIKAVUJ!K177+ANALYTIKAVUJ!K187+ANALYTIKAVUJ!K208)</f>
        <v>0</v>
      </c>
      <c r="I137" s="505">
        <f t="shared" si="92"/>
        <v>0</v>
      </c>
      <c r="J137" s="505"/>
      <c r="K137" s="505"/>
      <c r="L137" s="499"/>
      <c r="M137" s="499"/>
      <c r="N137" s="205">
        <f t="shared" si="111"/>
        <v>0</v>
      </c>
      <c r="P137" s="279">
        <f>SUM('HL KNIHA VYPOC'!K194)</f>
        <v>0</v>
      </c>
      <c r="Q137" s="205">
        <f>SUM(ANALYTIKAVUJ!D183+ANALYTIKAVUJ!L177+ANALYTIKAVUJ!L187+ANALYTIKAVUJ!L208)</f>
        <v>0</v>
      </c>
      <c r="S137" s="205">
        <f t="shared" si="88"/>
        <v>0</v>
      </c>
      <c r="X137" s="205">
        <f t="shared" si="112"/>
        <v>0</v>
      </c>
      <c r="AB137" s="541">
        <f t="shared" si="114"/>
        <v>0</v>
      </c>
      <c r="AC137" s="541">
        <f t="shared" si="115"/>
        <v>0</v>
      </c>
      <c r="AD137" s="245" t="str">
        <f t="shared" si="116"/>
        <v xml:space="preserve">           </v>
      </c>
      <c r="AE137" s="245" t="str">
        <f t="shared" si="117"/>
        <v xml:space="preserve">           </v>
      </c>
      <c r="AF137" s="245" t="str">
        <f t="shared" si="118"/>
        <v xml:space="preserve">          0</v>
      </c>
      <c r="AG137" s="245" t="str">
        <f t="shared" si="119"/>
        <v xml:space="preserve">          0</v>
      </c>
      <c r="AK137" s="206">
        <f>SUM('HL KNIHA VYPOC'!H194)</f>
        <v>0</v>
      </c>
      <c r="AL137" s="204">
        <f>SUM(ANALYTIKAVUJ!E183+ANALYTIKAVUJ!M177+ANALYTIKAVUJ!M187+ANALYTIKAVUJ!M208)</f>
        <v>0</v>
      </c>
      <c r="AN137" s="204">
        <f t="shared" si="90"/>
        <v>0</v>
      </c>
      <c r="AR137" s="204"/>
      <c r="AS137" s="204">
        <f t="shared" si="113"/>
        <v>0</v>
      </c>
    </row>
    <row r="138" spans="2:45" outlineLevel="1" x14ac:dyDescent="0.2">
      <c r="B138" s="548">
        <v>136</v>
      </c>
      <c r="C138" s="201" t="s">
        <v>2281</v>
      </c>
      <c r="D138" s="525" t="str">
        <f>IF(VLOOKUP($B138,suvaha_p!$A:$G,1)=$B138,VLOOKUP($B138,suvaha_p!$A:$G,$B$1),0)</f>
        <v>Krátkodobé rezervy r. 137 + r. 138</v>
      </c>
      <c r="E138" s="208" t="s">
        <v>2023</v>
      </c>
      <c r="I138" s="505">
        <f t="shared" si="92"/>
        <v>0</v>
      </c>
      <c r="J138" s="505"/>
      <c r="K138" s="505"/>
      <c r="L138" s="499"/>
      <c r="M138" s="499"/>
      <c r="N138" s="545">
        <f>SUM(N139:N140)</f>
        <v>479</v>
      </c>
      <c r="S138" s="205">
        <f t="shared" si="88"/>
        <v>0</v>
      </c>
      <c r="W138" s="545"/>
      <c r="X138" s="545">
        <f>SUM(X139:X140)</f>
        <v>0</v>
      </c>
      <c r="Z138" s="551"/>
      <c r="AB138" s="541">
        <f t="shared" si="114"/>
        <v>479</v>
      </c>
      <c r="AC138" s="541">
        <f t="shared" si="115"/>
        <v>0</v>
      </c>
      <c r="AD138" s="245" t="str">
        <f t="shared" si="116"/>
        <v xml:space="preserve">           </v>
      </c>
      <c r="AE138" s="245" t="str">
        <f t="shared" si="117"/>
        <v xml:space="preserve">           </v>
      </c>
      <c r="AF138" s="245" t="str">
        <f t="shared" si="118"/>
        <v xml:space="preserve">        479</v>
      </c>
      <c r="AG138" s="245" t="str">
        <f t="shared" si="119"/>
        <v xml:space="preserve">          0</v>
      </c>
      <c r="AN138" s="204">
        <f t="shared" si="90"/>
        <v>0</v>
      </c>
      <c r="AR138" s="543"/>
      <c r="AS138" s="543">
        <f>SUM(AS139:AS140)</f>
        <v>0</v>
      </c>
    </row>
    <row r="139" spans="2:45" outlineLevel="1" x14ac:dyDescent="0.2">
      <c r="B139" s="548">
        <v>137</v>
      </c>
      <c r="C139" s="201" t="s">
        <v>2284</v>
      </c>
      <c r="D139" s="200" t="str">
        <f>IF(VLOOKUP($B139,suvaha_p!$A:$G,1)=$B139,VLOOKUP($B139,suvaha_p!$A:$G,$B$1),0)</f>
        <v>Zákonné rezervy (323A, 451A)</v>
      </c>
      <c r="E139" s="208" t="s">
        <v>2024</v>
      </c>
      <c r="G139" s="204">
        <f>SUM(ANALYTIKAVUJ!K155+ANALYTIKAVUJ!C163)</f>
        <v>-479.03</v>
      </c>
      <c r="I139" s="505">
        <f t="shared" si="92"/>
        <v>-479.03</v>
      </c>
      <c r="J139" s="505"/>
      <c r="K139" s="505"/>
      <c r="L139" s="499"/>
      <c r="M139" s="499"/>
      <c r="N139" s="205">
        <f t="shared" ref="N139:N140" si="120">ROUND((I139*-1),0)</f>
        <v>479</v>
      </c>
      <c r="Q139" s="205">
        <f>SUM(ANALYTIKAVUJ!L155+ANALYTIKAVUJ!D163)</f>
        <v>0</v>
      </c>
      <c r="S139" s="205">
        <f t="shared" si="88"/>
        <v>0</v>
      </c>
      <c r="W139" s="545"/>
      <c r="X139" s="205">
        <f t="shared" ref="X139:X140" si="121">ROUND((S139*-1),0)</f>
        <v>0</v>
      </c>
      <c r="AB139" s="541">
        <f t="shared" si="114"/>
        <v>479</v>
      </c>
      <c r="AC139" s="541">
        <f t="shared" si="115"/>
        <v>0</v>
      </c>
      <c r="AD139" s="245" t="str">
        <f t="shared" si="116"/>
        <v xml:space="preserve">           </v>
      </c>
      <c r="AE139" s="245" t="str">
        <f t="shared" si="117"/>
        <v xml:space="preserve">           </v>
      </c>
      <c r="AF139" s="245" t="str">
        <f t="shared" si="118"/>
        <v xml:space="preserve">        479</v>
      </c>
      <c r="AG139" s="245" t="str">
        <f t="shared" si="119"/>
        <v xml:space="preserve">          0</v>
      </c>
      <c r="AL139" s="204">
        <f>SUM(ANALYTIKAVUJ!M155+ANALYTIKAVUJ!E163)</f>
        <v>0</v>
      </c>
      <c r="AN139" s="204">
        <f t="shared" si="90"/>
        <v>0</v>
      </c>
      <c r="AR139" s="543"/>
      <c r="AS139" s="204">
        <f t="shared" ref="AS139:AS140" si="122">ROUND((AN139*-1),0)</f>
        <v>0</v>
      </c>
    </row>
    <row r="140" spans="2:45" outlineLevel="1" x14ac:dyDescent="0.2">
      <c r="B140" s="548">
        <v>138</v>
      </c>
      <c r="C140" s="201" t="s">
        <v>2084</v>
      </c>
      <c r="D140" s="200" t="str">
        <f>IF(VLOOKUP($B140,suvaha_p!$A:$G,1)=$B140,VLOOKUP($B140,suvaha_p!$A:$G,$B$1),0)</f>
        <v>Ostatné rezervy (323A, 32X, 459A, 45XA)</v>
      </c>
      <c r="E140" s="208" t="s">
        <v>2025</v>
      </c>
      <c r="G140" s="204">
        <f>SUM(ANALYTIKAVUJ!C164+ANALYTIKAVUJ!K159)</f>
        <v>0</v>
      </c>
      <c r="I140" s="505">
        <f t="shared" si="92"/>
        <v>0</v>
      </c>
      <c r="J140" s="505"/>
      <c r="K140" s="505"/>
      <c r="L140" s="499"/>
      <c r="M140" s="499"/>
      <c r="N140" s="205">
        <f t="shared" si="120"/>
        <v>0</v>
      </c>
      <c r="Q140" s="205">
        <f>SUM(ANALYTIKAVUJ!D164+ANALYTIKAVUJ!L159)</f>
        <v>0</v>
      </c>
      <c r="S140" s="205">
        <f t="shared" si="88"/>
        <v>0</v>
      </c>
      <c r="X140" s="205">
        <f t="shared" si="121"/>
        <v>0</v>
      </c>
      <c r="AB140" s="541">
        <f t="shared" si="114"/>
        <v>0</v>
      </c>
      <c r="AC140" s="541">
        <f t="shared" si="115"/>
        <v>0</v>
      </c>
      <c r="AD140" s="245" t="str">
        <f t="shared" si="116"/>
        <v xml:space="preserve">           </v>
      </c>
      <c r="AE140" s="245" t="str">
        <f t="shared" si="117"/>
        <v xml:space="preserve">           </v>
      </c>
      <c r="AF140" s="245" t="str">
        <f t="shared" si="118"/>
        <v xml:space="preserve">          0</v>
      </c>
      <c r="AG140" s="245" t="str">
        <f t="shared" si="119"/>
        <v xml:space="preserve">          0</v>
      </c>
      <c r="AL140" s="204">
        <f>SUM(ANALYTIKAVUJ!E164+ANALYTIKAVUJ!M159)</f>
        <v>0</v>
      </c>
      <c r="AN140" s="204">
        <f t="shared" si="90"/>
        <v>0</v>
      </c>
      <c r="AR140" s="204"/>
      <c r="AS140" s="204">
        <f t="shared" si="122"/>
        <v>0</v>
      </c>
    </row>
    <row r="141" spans="2:45" outlineLevel="1" x14ac:dyDescent="0.2">
      <c r="B141" s="548">
        <v>139</v>
      </c>
      <c r="C141" s="201" t="s">
        <v>2478</v>
      </c>
      <c r="D141" s="525" t="str">
        <f>IF(VLOOKUP($B141,suvaha_p!$A:$G,1)=$B141,VLOOKUP($B141,suvaha_p!$A:$G,$B$1),0)</f>
        <v>Bežné bankové úvery (221A, 231, 232, 23X, 461A, 46XA)</v>
      </c>
      <c r="E141" s="554" t="s">
        <v>1091</v>
      </c>
      <c r="F141" s="204">
        <f>SUM('HL KNIHA VYPOC'!G117+'HL KNIHA VYPOC'!G118)</f>
        <v>0</v>
      </c>
      <c r="G141" s="555">
        <f>SUM(ANALYTIKAVUJ!C110+ANALYTIKAVUJ!K163)</f>
        <v>0</v>
      </c>
      <c r="I141" s="505">
        <f t="shared" si="92"/>
        <v>0</v>
      </c>
      <c r="J141" s="505"/>
      <c r="K141" s="505"/>
      <c r="L141" s="499"/>
      <c r="M141" s="499"/>
      <c r="N141" s="205">
        <f>ROUND((I141*-1),0)</f>
        <v>0</v>
      </c>
      <c r="P141" s="205">
        <f>SUM('HL KNIHA VYPOC'!K117+'HL KNIHA VYPOC'!K118)</f>
        <v>0</v>
      </c>
      <c r="Q141" s="556">
        <f>SUM(ANALYTIKAVUJ!D110+ANALYTIKAVUJ!L163)</f>
        <v>0</v>
      </c>
      <c r="S141" s="205">
        <f t="shared" si="88"/>
        <v>0</v>
      </c>
      <c r="X141" s="205">
        <f>ROUND((S141*-1),0)</f>
        <v>0</v>
      </c>
      <c r="Z141" s="551"/>
      <c r="AB141" s="541">
        <f t="shared" si="114"/>
        <v>0</v>
      </c>
      <c r="AC141" s="541">
        <f t="shared" si="115"/>
        <v>0</v>
      </c>
      <c r="AD141" s="245" t="str">
        <f t="shared" si="116"/>
        <v xml:space="preserve">           </v>
      </c>
      <c r="AE141" s="245" t="str">
        <f t="shared" si="117"/>
        <v xml:space="preserve">           </v>
      </c>
      <c r="AF141" s="245" t="str">
        <f t="shared" si="118"/>
        <v xml:space="preserve">          0</v>
      </c>
      <c r="AG141" s="245" t="str">
        <f t="shared" si="119"/>
        <v xml:space="preserve">          0</v>
      </c>
      <c r="AK141" s="204">
        <f>SUM('HL KNIHA VYPOC'!H117+'HL KNIHA VYPOC'!H118)</f>
        <v>0</v>
      </c>
      <c r="AL141" s="555">
        <f>SUM(ANALYTIKAVUJ!E110+ANALYTIKAVUJ!M163)</f>
        <v>0</v>
      </c>
      <c r="AN141" s="204">
        <f t="shared" si="90"/>
        <v>0</v>
      </c>
      <c r="AR141" s="204"/>
      <c r="AS141" s="204">
        <f>ROUND((AN141*-1),0)</f>
        <v>0</v>
      </c>
    </row>
    <row r="142" spans="2:45" x14ac:dyDescent="0.2">
      <c r="B142" s="548">
        <v>140</v>
      </c>
      <c r="C142" s="201" t="s">
        <v>2481</v>
      </c>
      <c r="D142" s="525" t="str">
        <f>IF(VLOOKUP($B142,suvaha_p!$A:$G,1)=$B142,VLOOKUP($B142,suvaha_p!$A:$G,$B$1),0)</f>
        <v>Krátkodobé finančné výpomoci (241, 249, 24X, 473A,
 /-/255A)</v>
      </c>
      <c r="E142" s="554" t="s">
        <v>2027</v>
      </c>
      <c r="F142" s="555">
        <f>SUM(ANALYTIKAVUJ!K173+ANALYTIKAVUJ!C147)</f>
        <v>0</v>
      </c>
      <c r="G142" s="204">
        <f>SUM('HL KNIHA VYPOC'!G121+'HL KNIHA VYPOC'!G122)</f>
        <v>0</v>
      </c>
      <c r="I142" s="505">
        <f t="shared" si="92"/>
        <v>0</v>
      </c>
      <c r="J142" s="505"/>
      <c r="K142" s="505"/>
      <c r="L142" s="499"/>
      <c r="M142" s="499"/>
      <c r="N142" s="205">
        <f>ROUND((I142*-1),0)</f>
        <v>0</v>
      </c>
      <c r="P142" s="556">
        <f>SUM(ANALYTIKAVUJ!L173+ANALYTIKAVUJ!D147)</f>
        <v>0</v>
      </c>
      <c r="Q142" s="205">
        <f>SUM('HL KNIHA VYPOC'!K121+'HL KNIHA VYPOC'!K122)</f>
        <v>0</v>
      </c>
      <c r="S142" s="205">
        <f t="shared" si="88"/>
        <v>0</v>
      </c>
      <c r="X142" s="205">
        <f>ROUND((S142*-1),0)</f>
        <v>0</v>
      </c>
      <c r="Z142" s="551"/>
      <c r="AB142" s="541">
        <f t="shared" si="114"/>
        <v>0</v>
      </c>
      <c r="AC142" s="541">
        <f t="shared" si="115"/>
        <v>0</v>
      </c>
      <c r="AD142" s="245" t="str">
        <f t="shared" si="116"/>
        <v xml:space="preserve">           </v>
      </c>
      <c r="AE142" s="245" t="str">
        <f t="shared" si="117"/>
        <v xml:space="preserve">           </v>
      </c>
      <c r="AF142" s="245" t="str">
        <f t="shared" si="118"/>
        <v xml:space="preserve">          0</v>
      </c>
      <c r="AG142" s="245" t="str">
        <f t="shared" si="119"/>
        <v xml:space="preserve">          0</v>
      </c>
      <c r="AK142" s="555">
        <f>SUM(ANALYTIKAVUJ!M173+ANALYTIKAVUJ!E147)</f>
        <v>0</v>
      </c>
      <c r="AL142" s="204">
        <f>SUM('HL KNIHA VYPOC'!H121+'HL KNIHA VYPOC'!H122)</f>
        <v>0</v>
      </c>
      <c r="AN142" s="204">
        <f t="shared" si="90"/>
        <v>0</v>
      </c>
      <c r="AR142" s="204"/>
      <c r="AS142" s="204">
        <f>ROUND((AN142*-1),0)</f>
        <v>0</v>
      </c>
    </row>
    <row r="143" spans="2:45" x14ac:dyDescent="0.2">
      <c r="B143" s="548">
        <v>141</v>
      </c>
      <c r="C143" s="201" t="s">
        <v>1878</v>
      </c>
      <c r="D143" s="525" t="str">
        <f>IF(VLOOKUP($B143,suvaha_p!$A:$G,1)=$B143,VLOOKUP($B143,suvaha_p!$A:$G,$B$1),0)</f>
        <v>Časové rozlíšenie súčet (r. 142 až r. 145)</v>
      </c>
      <c r="E143" s="554" t="s">
        <v>2029</v>
      </c>
      <c r="F143" s="557"/>
      <c r="I143" s="505">
        <f t="shared" si="92"/>
        <v>0</v>
      </c>
      <c r="J143" s="505"/>
      <c r="K143" s="505"/>
      <c r="L143" s="499"/>
      <c r="M143" s="499"/>
      <c r="N143" s="545">
        <f>SUM(N144:N147)</f>
        <v>0</v>
      </c>
      <c r="P143" s="556"/>
      <c r="S143" s="205">
        <f t="shared" si="88"/>
        <v>0</v>
      </c>
      <c r="W143" s="545"/>
      <c r="X143" s="545">
        <f>SUM(X144:X147)</f>
        <v>0</v>
      </c>
      <c r="Z143" s="551"/>
      <c r="AB143" s="541">
        <f t="shared" si="114"/>
        <v>0</v>
      </c>
      <c r="AC143" s="541">
        <f t="shared" si="115"/>
        <v>0</v>
      </c>
      <c r="AD143" s="245" t="str">
        <f t="shared" si="116"/>
        <v xml:space="preserve">           </v>
      </c>
      <c r="AE143" s="245" t="str">
        <f t="shared" si="117"/>
        <v xml:space="preserve">           </v>
      </c>
      <c r="AF143" s="245" t="str">
        <f t="shared" si="118"/>
        <v xml:space="preserve">          0</v>
      </c>
      <c r="AG143" s="245" t="str">
        <f t="shared" si="119"/>
        <v xml:space="preserve">          0</v>
      </c>
      <c r="AK143" s="557"/>
      <c r="AN143" s="204">
        <f t="shared" si="90"/>
        <v>0</v>
      </c>
      <c r="AR143" s="543"/>
      <c r="AS143" s="543">
        <f>SUM(AS144:AS147)</f>
        <v>0</v>
      </c>
    </row>
    <row r="144" spans="2:45" outlineLevel="1" x14ac:dyDescent="0.2">
      <c r="B144" s="548">
        <v>142</v>
      </c>
      <c r="C144" s="201" t="s">
        <v>2293</v>
      </c>
      <c r="D144" s="200" t="str">
        <f>IF(VLOOKUP($B144,suvaha_p!$A:$G,1)=$B144,VLOOKUP($B144,suvaha_p!$A:$G,$B$1),0)</f>
        <v>Výdavky budúcich období dlhodobé (383A)</v>
      </c>
      <c r="E144" s="208" t="s">
        <v>2030</v>
      </c>
      <c r="G144" s="204">
        <f>SUM(ANALYTIKAVUJ!C190)</f>
        <v>0</v>
      </c>
      <c r="I144" s="505">
        <f t="shared" si="92"/>
        <v>0</v>
      </c>
      <c r="J144" s="505"/>
      <c r="K144" s="505"/>
      <c r="L144" s="499"/>
      <c r="M144" s="499"/>
      <c r="N144" s="205">
        <f t="shared" ref="N144:N147" si="123">ROUND((I144*-1),0)</f>
        <v>0</v>
      </c>
      <c r="Q144" s="205">
        <f>SUM(ANALYTIKAVUJ!D190)</f>
        <v>0</v>
      </c>
      <c r="S144" s="205">
        <f t="shared" si="88"/>
        <v>0</v>
      </c>
      <c r="X144" s="205">
        <f t="shared" ref="X144:X147" si="124">ROUND((S144*-1),0)</f>
        <v>0</v>
      </c>
      <c r="AB144" s="541">
        <f t="shared" si="114"/>
        <v>0</v>
      </c>
      <c r="AC144" s="541">
        <f t="shared" si="115"/>
        <v>0</v>
      </c>
      <c r="AD144" s="245" t="str">
        <f t="shared" si="116"/>
        <v xml:space="preserve">           </v>
      </c>
      <c r="AE144" s="245" t="str">
        <f t="shared" si="117"/>
        <v xml:space="preserve">           </v>
      </c>
      <c r="AF144" s="245" t="str">
        <f t="shared" si="118"/>
        <v xml:space="preserve">          0</v>
      </c>
      <c r="AG144" s="245" t="str">
        <f t="shared" si="119"/>
        <v xml:space="preserve">          0</v>
      </c>
      <c r="AL144" s="204">
        <f>SUM(ANALYTIKAVUJ!E190)</f>
        <v>0</v>
      </c>
      <c r="AN144" s="204">
        <f t="shared" si="90"/>
        <v>0</v>
      </c>
      <c r="AR144" s="204"/>
      <c r="AS144" s="204">
        <f t="shared" ref="AS144:AS147" si="125">ROUND((AN144*-1),0)</f>
        <v>0</v>
      </c>
    </row>
    <row r="145" spans="1:45" outlineLevel="1" x14ac:dyDescent="0.2">
      <c r="B145" s="548">
        <v>143</v>
      </c>
      <c r="C145" s="201" t="s">
        <v>2084</v>
      </c>
      <c r="D145" s="200" t="str">
        <f>IF(VLOOKUP($B145,suvaha_p!$A:$G,1)=$B145,VLOOKUP($B145,suvaha_p!$A:$G,$B$1),0)</f>
        <v>Výdavky budúcich období krátkodobé (383A)</v>
      </c>
      <c r="E145" s="208" t="s">
        <v>2031</v>
      </c>
      <c r="G145" s="204">
        <f>SUM(ANALYTIKAVUJ!C191)</f>
        <v>0</v>
      </c>
      <c r="I145" s="505">
        <f t="shared" si="92"/>
        <v>0</v>
      </c>
      <c r="J145" s="505"/>
      <c r="K145" s="505"/>
      <c r="L145" s="499"/>
      <c r="M145" s="499"/>
      <c r="N145" s="205">
        <f t="shared" si="123"/>
        <v>0</v>
      </c>
      <c r="Q145" s="205">
        <f>SUM(ANALYTIKAVUJ!D191)</f>
        <v>0</v>
      </c>
      <c r="S145" s="205">
        <f t="shared" si="88"/>
        <v>0</v>
      </c>
      <c r="X145" s="205">
        <f t="shared" si="124"/>
        <v>0</v>
      </c>
      <c r="AB145" s="541">
        <f t="shared" si="114"/>
        <v>0</v>
      </c>
      <c r="AC145" s="541">
        <f t="shared" si="115"/>
        <v>0</v>
      </c>
      <c r="AD145" s="245" t="str">
        <f t="shared" si="116"/>
        <v xml:space="preserve">           </v>
      </c>
      <c r="AE145" s="245" t="str">
        <f t="shared" si="117"/>
        <v xml:space="preserve">           </v>
      </c>
      <c r="AF145" s="245" t="str">
        <f t="shared" si="118"/>
        <v xml:space="preserve">          0</v>
      </c>
      <c r="AG145" s="245" t="str">
        <f t="shared" si="119"/>
        <v xml:space="preserve">          0</v>
      </c>
      <c r="AL145" s="204">
        <f>SUM(ANALYTIKAVUJ!E191)</f>
        <v>0</v>
      </c>
      <c r="AN145" s="204">
        <f t="shared" si="90"/>
        <v>0</v>
      </c>
      <c r="AR145" s="204"/>
      <c r="AS145" s="204">
        <f t="shared" si="125"/>
        <v>0</v>
      </c>
    </row>
    <row r="146" spans="1:45" outlineLevel="1" x14ac:dyDescent="0.2">
      <c r="B146" s="548">
        <v>144</v>
      </c>
      <c r="C146" s="201" t="s">
        <v>2087</v>
      </c>
      <c r="D146" s="200" t="str">
        <f>IF(VLOOKUP($B146,suvaha_p!$A:$G,1)=$B146,VLOOKUP($B146,suvaha_p!$A:$G,$B$1),0)</f>
        <v>Výnosy budúcich období dlhodobé (384A)</v>
      </c>
      <c r="E146" s="208" t="s">
        <v>2032</v>
      </c>
      <c r="G146" s="204">
        <f>SUM(ANALYTIKAVUJ!C194)</f>
        <v>0</v>
      </c>
      <c r="I146" s="505">
        <f t="shared" si="92"/>
        <v>0</v>
      </c>
      <c r="J146" s="505"/>
      <c r="K146" s="505"/>
      <c r="L146" s="499"/>
      <c r="M146" s="499"/>
      <c r="N146" s="205">
        <f t="shared" si="123"/>
        <v>0</v>
      </c>
      <c r="Q146" s="205">
        <f>SUM(ANALYTIKAVUJ!D194)</f>
        <v>0</v>
      </c>
      <c r="S146" s="205">
        <f t="shared" si="88"/>
        <v>0</v>
      </c>
      <c r="X146" s="205">
        <f t="shared" si="124"/>
        <v>0</v>
      </c>
      <c r="AB146" s="541">
        <f t="shared" si="114"/>
        <v>0</v>
      </c>
      <c r="AC146" s="541">
        <f t="shared" si="115"/>
        <v>0</v>
      </c>
      <c r="AD146" s="245" t="str">
        <f t="shared" si="116"/>
        <v xml:space="preserve">           </v>
      </c>
      <c r="AE146" s="245" t="str">
        <f t="shared" si="117"/>
        <v xml:space="preserve">           </v>
      </c>
      <c r="AF146" s="245" t="str">
        <f t="shared" si="118"/>
        <v xml:space="preserve">          0</v>
      </c>
      <c r="AG146" s="245" t="str">
        <f t="shared" si="119"/>
        <v xml:space="preserve">          0</v>
      </c>
      <c r="AL146" s="204">
        <f>SUM(ANALYTIKAVUJ!E194)</f>
        <v>0</v>
      </c>
      <c r="AN146" s="204">
        <f t="shared" si="90"/>
        <v>0</v>
      </c>
      <c r="AR146" s="204"/>
      <c r="AS146" s="204">
        <f t="shared" si="125"/>
        <v>0</v>
      </c>
    </row>
    <row r="147" spans="1:45" outlineLevel="1" x14ac:dyDescent="0.2">
      <c r="B147" s="548">
        <v>145</v>
      </c>
      <c r="C147" s="201" t="s">
        <v>2090</v>
      </c>
      <c r="D147" s="200" t="str">
        <f>IF(VLOOKUP($B147,suvaha_p!$A:$G,1)=$B147,VLOOKUP($B147,suvaha_p!$A:$G,$B$1),0)</f>
        <v>Výnosy budúcich období krátkodobé (384A)</v>
      </c>
      <c r="E147" s="208" t="s">
        <v>2033</v>
      </c>
      <c r="G147" s="204">
        <f>SUM(ANALYTIKAVUJ!C195)</f>
        <v>0</v>
      </c>
      <c r="I147" s="505">
        <f t="shared" si="92"/>
        <v>0</v>
      </c>
      <c r="J147" s="505"/>
      <c r="K147" s="505"/>
      <c r="L147" s="499"/>
      <c r="M147" s="499"/>
      <c r="N147" s="205">
        <f t="shared" si="123"/>
        <v>0</v>
      </c>
      <c r="Q147" s="205">
        <f>SUM(ANALYTIKAVUJ!D195)</f>
        <v>0</v>
      </c>
      <c r="S147" s="205">
        <f t="shared" si="88"/>
        <v>0</v>
      </c>
      <c r="X147" s="205">
        <f t="shared" si="124"/>
        <v>0</v>
      </c>
      <c r="AB147" s="541">
        <f t="shared" si="114"/>
        <v>0</v>
      </c>
      <c r="AC147" s="541">
        <f t="shared" si="115"/>
        <v>0</v>
      </c>
      <c r="AD147" s="245" t="str">
        <f t="shared" si="116"/>
        <v xml:space="preserve">           </v>
      </c>
      <c r="AE147" s="245" t="str">
        <f t="shared" si="117"/>
        <v xml:space="preserve">           </v>
      </c>
      <c r="AF147" s="245" t="str">
        <f t="shared" si="118"/>
        <v xml:space="preserve">          0</v>
      </c>
      <c r="AG147" s="245" t="str">
        <f t="shared" si="119"/>
        <v xml:space="preserve">          0</v>
      </c>
      <c r="AL147" s="204">
        <f>SUM(ANALYTIKAVUJ!E195)</f>
        <v>0</v>
      </c>
      <c r="AN147" s="204">
        <f t="shared" si="90"/>
        <v>0</v>
      </c>
      <c r="AR147" s="204"/>
      <c r="AS147" s="204">
        <f t="shared" si="125"/>
        <v>0</v>
      </c>
    </row>
    <row r="148" spans="1:45" ht="12.75" customHeight="1" x14ac:dyDescent="0.2">
      <c r="D148" s="200"/>
      <c r="I148" s="505"/>
      <c r="J148" s="505"/>
      <c r="K148" s="505"/>
      <c r="L148" s="499"/>
      <c r="M148" s="499"/>
      <c r="N148" s="551" t="str">
        <f>$D$216</f>
        <v>Bežné účtovné obdobie</v>
      </c>
      <c r="O148" s="280"/>
      <c r="P148" s="281"/>
      <c r="Q148" s="280"/>
      <c r="R148" s="280"/>
      <c r="S148" s="1248" t="str">
        <f>$D$217</f>
        <v>Bezprostredne predchádzajúce účtovné obdobie</v>
      </c>
      <c r="T148" s="1248"/>
      <c r="U148" s="1248"/>
      <c r="V148" s="1248"/>
      <c r="W148" s="1248"/>
      <c r="X148" s="1248"/>
      <c r="AF148" s="245" t="str">
        <f t="shared" ref="AF148" si="126">REPT(" ",11-LEN(AB148))&amp;AB148</f>
        <v xml:space="preserve">           </v>
      </c>
      <c r="AG148" s="245" t="str">
        <f t="shared" ref="AG148" si="127">REPT(" ",11-LEN(AC148))&amp;AC148</f>
        <v xml:space="preserve">           </v>
      </c>
      <c r="AN148" s="1250" t="str">
        <f>$D$217</f>
        <v>Bezprostredne predchádzajúce účtovné obdobie</v>
      </c>
      <c r="AO148" s="1250"/>
      <c r="AP148" s="1250"/>
      <c r="AQ148" s="1250"/>
      <c r="AR148" s="1250"/>
      <c r="AS148" s="1250"/>
    </row>
    <row r="149" spans="1:45" x14ac:dyDescent="0.2">
      <c r="A149" s="558">
        <v>1</v>
      </c>
      <c r="C149" s="523" t="s">
        <v>1881</v>
      </c>
      <c r="D149" s="525" t="str">
        <f>IF(VLOOKUP($A149,vykaz_p!$A:$G,1)=$A149,VLOOKUP($A149,vykaz_p!$A:$G,$B$1),0)</f>
        <v>Čistý obrat (časť účt. tr. 6 podľa zákona)</v>
      </c>
      <c r="E149" s="554" t="s">
        <v>934</v>
      </c>
      <c r="F149" s="557"/>
      <c r="I149" s="505"/>
      <c r="J149" s="562"/>
      <c r="K149" s="562"/>
      <c r="L149" s="500"/>
      <c r="M149" s="501"/>
      <c r="N149" s="205">
        <f>SUM(N151+N152+N153+N156+N178)</f>
        <v>65258</v>
      </c>
      <c r="P149" s="556"/>
      <c r="X149" s="205">
        <f>SUM(X151+X152+X153+X156+X178)</f>
        <v>0</v>
      </c>
      <c r="Z149" s="551"/>
      <c r="AF149" s="245" t="str">
        <f>REPT(" ",11-LEN(N149))&amp;N149</f>
        <v xml:space="preserve">      65258</v>
      </c>
      <c r="AG149" s="245" t="str">
        <f>REPT(" ",11-LEN(X149))&amp;X149</f>
        <v xml:space="preserve">          0</v>
      </c>
      <c r="AK149" s="557"/>
    </row>
    <row r="150" spans="1:45" x14ac:dyDescent="0.2">
      <c r="A150" s="558">
        <v>2</v>
      </c>
      <c r="C150" s="523" t="s">
        <v>2501</v>
      </c>
      <c r="D150" s="525" t="str">
        <f>IF(VLOOKUP($A150,vykaz_p!$A:$G,1)=$A150,VLOOKUP($A150,vykaz_p!$A:$G,$B$1),0)</f>
        <v xml:space="preserve">Výnosy z hospodárskej činnosti spolu súčet
(r. 03 až r. 09) </v>
      </c>
      <c r="E150" s="554" t="s">
        <v>952</v>
      </c>
      <c r="F150" s="557"/>
      <c r="I150" s="563"/>
      <c r="J150" s="564"/>
      <c r="K150" s="564"/>
      <c r="L150" s="559">
        <f>SUM(L151:L157)</f>
        <v>-65258.3</v>
      </c>
      <c r="M150" s="524"/>
      <c r="N150" s="545">
        <f>SUM(N151:N157)</f>
        <v>65258</v>
      </c>
      <c r="P150" s="556"/>
      <c r="V150" s="545">
        <f>SUM(V151:V157)</f>
        <v>0</v>
      </c>
      <c r="X150" s="545">
        <f>SUM(X151:X157)</f>
        <v>0</v>
      </c>
      <c r="Z150" s="551"/>
      <c r="AF150" s="245" t="str">
        <f t="shared" ref="AF150:AF210" si="128">REPT(" ",11-LEN(N150))&amp;N150</f>
        <v xml:space="preserve">      65258</v>
      </c>
      <c r="AG150" s="245" t="str">
        <f t="shared" ref="AG150:AG210" si="129">REPT(" ",11-LEN(X150))&amp;X150</f>
        <v xml:space="preserve">          0</v>
      </c>
      <c r="AK150" s="557"/>
      <c r="AQ150" s="543">
        <f>SUM(AQ151:AQ157)</f>
        <v>0</v>
      </c>
      <c r="AS150" s="543">
        <f>SUM(AS151:AS157)</f>
        <v>0</v>
      </c>
    </row>
    <row r="151" spans="1:45" outlineLevel="1" x14ac:dyDescent="0.2">
      <c r="A151" s="558">
        <v>3</v>
      </c>
      <c r="C151" s="523" t="s">
        <v>2505</v>
      </c>
      <c r="D151" s="200" t="str">
        <f>IF(VLOOKUP($A151,vykaz_p!$A:$G,1)=$A151,VLOOKUP($A151,vykaz_p!$A:$G,$B$1),0)</f>
        <v>Tržby z predaja tovaru (604, 607)</v>
      </c>
      <c r="E151" s="208" t="s">
        <v>970</v>
      </c>
      <c r="G151" s="206"/>
      <c r="I151" s="563"/>
      <c r="J151" s="564"/>
      <c r="K151" s="564"/>
      <c r="L151" s="504">
        <f>SUM('HL KNIHA VYPOC'!G354+'HL KNIHA VYPOC'!G356)</f>
        <v>0</v>
      </c>
      <c r="M151" s="524"/>
      <c r="N151" s="205">
        <f>ROUND((L151*-1),0)</f>
        <v>0</v>
      </c>
      <c r="Q151" s="279"/>
      <c r="V151" s="205">
        <f>SUM('HL KNIHA VYPOC'!K354+'HL KNIHA VYPOC'!K356)</f>
        <v>0</v>
      </c>
      <c r="X151" s="205">
        <f>ROUND((V151*-1),0)</f>
        <v>0</v>
      </c>
      <c r="AF151" s="245" t="str">
        <f t="shared" si="128"/>
        <v xml:space="preserve">          0</v>
      </c>
      <c r="AG151" s="245" t="str">
        <f t="shared" si="129"/>
        <v xml:space="preserve">          0</v>
      </c>
      <c r="AL151" s="206"/>
      <c r="AQ151" s="204">
        <f>SUM('HL KNIHA VYPOC'!M354+'HL KNIHA VYPOC'!M356)</f>
        <v>0</v>
      </c>
      <c r="AS151" s="201">
        <f>ROUND((AQ151*-1),0)</f>
        <v>0</v>
      </c>
    </row>
    <row r="152" spans="1:45" outlineLevel="1" x14ac:dyDescent="0.2">
      <c r="A152" s="558">
        <v>4</v>
      </c>
      <c r="C152" s="523" t="s">
        <v>2508</v>
      </c>
      <c r="D152" s="200" t="str">
        <f>IF(VLOOKUP($A152,vykaz_p!$A:$G,1)=$A152,VLOOKUP($A152,vykaz_p!$A:$G,$B$1),0)</f>
        <v>Tržby z predaja vlastných výrobkov (601)</v>
      </c>
      <c r="E152" s="208" t="s">
        <v>976</v>
      </c>
      <c r="I152" s="563"/>
      <c r="J152" s="564"/>
      <c r="K152" s="564"/>
      <c r="L152" s="504">
        <f>SUM('HL KNIHA VYPOC'!G352)</f>
        <v>0</v>
      </c>
      <c r="M152" s="524"/>
      <c r="N152" s="205">
        <f t="shared" ref="N152:N157" si="130">ROUND((L152*-1),0)</f>
        <v>0</v>
      </c>
      <c r="V152" s="205">
        <f>SUM('HL KNIHA VYPOC'!K352)</f>
        <v>0</v>
      </c>
      <c r="X152" s="205">
        <f t="shared" ref="X152:X157" si="131">ROUND((V152*-1),0)</f>
        <v>0</v>
      </c>
      <c r="AF152" s="245" t="str">
        <f t="shared" si="128"/>
        <v xml:space="preserve">          0</v>
      </c>
      <c r="AG152" s="245" t="str">
        <f t="shared" si="129"/>
        <v xml:space="preserve">          0</v>
      </c>
      <c r="AQ152" s="204">
        <f>SUM('HL KNIHA VYPOC'!M352)</f>
        <v>0</v>
      </c>
      <c r="AS152" s="201">
        <f t="shared" ref="AS152:AS157" si="132">ROUND((AQ152*-1),0)</f>
        <v>0</v>
      </c>
    </row>
    <row r="153" spans="1:45" outlineLevel="1" x14ac:dyDescent="0.2">
      <c r="A153" s="558">
        <v>5</v>
      </c>
      <c r="C153" s="523" t="s">
        <v>2512</v>
      </c>
      <c r="D153" s="200" t="str">
        <f>IF(VLOOKUP($A153,vykaz_p!$A:$G,1)=$A153,VLOOKUP($A153,vykaz_p!$A:$G,$B$1),0)</f>
        <v>Tržby z predaja služieb (602, 606)</v>
      </c>
      <c r="E153" s="208" t="s">
        <v>986</v>
      </c>
      <c r="I153" s="563"/>
      <c r="J153" s="564"/>
      <c r="K153" s="564"/>
      <c r="L153" s="504">
        <f>SUM('HL KNIHA VYPOC'!G353+'HL KNIHA VYPOC'!G355)</f>
        <v>-65258.3</v>
      </c>
      <c r="M153" s="524"/>
      <c r="N153" s="205">
        <f t="shared" si="130"/>
        <v>65258</v>
      </c>
      <c r="V153" s="205">
        <f>SUM('HL KNIHA VYPOC'!K353+'HL KNIHA VYPOC'!K355)</f>
        <v>0</v>
      </c>
      <c r="X153" s="205">
        <f t="shared" si="131"/>
        <v>0</v>
      </c>
      <c r="AF153" s="245" t="str">
        <f t="shared" si="128"/>
        <v xml:space="preserve">      65258</v>
      </c>
      <c r="AG153" s="245" t="str">
        <f t="shared" si="129"/>
        <v xml:space="preserve">          0</v>
      </c>
      <c r="AQ153" s="204">
        <f>SUM('HL KNIHA VYPOC'!M353+'HL KNIHA VYPOC'!M355)</f>
        <v>0</v>
      </c>
      <c r="AS153" s="201">
        <f t="shared" si="132"/>
        <v>0</v>
      </c>
    </row>
    <row r="154" spans="1:45" outlineLevel="1" x14ac:dyDescent="0.2">
      <c r="A154" s="558">
        <v>6</v>
      </c>
      <c r="C154" s="523" t="s">
        <v>2516</v>
      </c>
      <c r="D154" s="200" t="str">
        <f>IF(VLOOKUP($A154,vykaz_p!$A:$G,1)=$A154,VLOOKUP($A154,vykaz_p!$A:$G,$B$1),0)</f>
        <v>Zmeny stavu vnútroorganizačných zásob (+/-)
(účtová skupina 61)</v>
      </c>
      <c r="E154" s="208" t="s">
        <v>5</v>
      </c>
      <c r="I154" s="563"/>
      <c r="J154" s="564"/>
      <c r="K154" s="564"/>
      <c r="L154" s="504">
        <f>SUM('HL KNIHA VYPOC'!G357)</f>
        <v>0</v>
      </c>
      <c r="M154" s="524"/>
      <c r="N154" s="205">
        <f t="shared" si="130"/>
        <v>0</v>
      </c>
      <c r="V154" s="205">
        <f>SUM('HL KNIHA VYPOC'!K357)</f>
        <v>0</v>
      </c>
      <c r="X154" s="205">
        <f t="shared" si="131"/>
        <v>0</v>
      </c>
      <c r="AF154" s="245" t="str">
        <f t="shared" si="128"/>
        <v xml:space="preserve">          0</v>
      </c>
      <c r="AG154" s="245" t="str">
        <f t="shared" si="129"/>
        <v xml:space="preserve">          0</v>
      </c>
      <c r="AQ154" s="204">
        <f>SUM('HL KNIHA VYPOC'!M357)</f>
        <v>0</v>
      </c>
      <c r="AS154" s="201">
        <f t="shared" si="132"/>
        <v>0</v>
      </c>
    </row>
    <row r="155" spans="1:45" outlineLevel="1" x14ac:dyDescent="0.2">
      <c r="A155" s="558">
        <v>7</v>
      </c>
      <c r="C155" s="523" t="s">
        <v>2520</v>
      </c>
      <c r="D155" s="200" t="str">
        <f>IF(VLOOKUP($A155,vykaz_p!$A:$G,1)=$A155,VLOOKUP($A155,vykaz_p!$A:$G,$B$1),0)</f>
        <v>Aktivácia (účtová skupina 62)</v>
      </c>
      <c r="E155" s="208" t="s">
        <v>21</v>
      </c>
      <c r="I155" s="563"/>
      <c r="J155" s="564"/>
      <c r="K155" s="564"/>
      <c r="L155" s="504">
        <f>SUM('HL KNIHA VYPOC'!G364)</f>
        <v>0</v>
      </c>
      <c r="M155" s="524"/>
      <c r="N155" s="205">
        <f t="shared" si="130"/>
        <v>0</v>
      </c>
      <c r="V155" s="205">
        <f>SUM('HL KNIHA VYPOC'!K364)</f>
        <v>0</v>
      </c>
      <c r="X155" s="205">
        <f t="shared" si="131"/>
        <v>0</v>
      </c>
      <c r="AF155" s="245" t="str">
        <f t="shared" si="128"/>
        <v xml:space="preserve">          0</v>
      </c>
      <c r="AG155" s="245" t="str">
        <f t="shared" si="129"/>
        <v xml:space="preserve">          0</v>
      </c>
      <c r="AQ155" s="204">
        <f>SUM('HL KNIHA VYPOC'!M364)</f>
        <v>0</v>
      </c>
      <c r="AS155" s="201">
        <f t="shared" si="132"/>
        <v>0</v>
      </c>
    </row>
    <row r="156" spans="1:45" outlineLevel="1" x14ac:dyDescent="0.2">
      <c r="A156" s="558">
        <v>8</v>
      </c>
      <c r="C156" s="523" t="s">
        <v>2523</v>
      </c>
      <c r="D156" s="200" t="str">
        <f>IF(VLOOKUP($A156,vykaz_p!$A:$G,1)=$A156,VLOOKUP($A156,vykaz_p!$A:$G,$B$1),0)</f>
        <v>Tržby z predaja dlhodobého nehmotného majetku, dlhodobého hmotného majetku a materiálu (641, 642)</v>
      </c>
      <c r="E156" s="208" t="s">
        <v>39</v>
      </c>
      <c r="I156" s="563"/>
      <c r="J156" s="564"/>
      <c r="K156" s="564"/>
      <c r="L156" s="504">
        <f>SUM('HL KNIHA VYPOC'!G373+'HL KNIHA VYPOC'!G374)</f>
        <v>0</v>
      </c>
      <c r="M156" s="524"/>
      <c r="N156" s="205">
        <f t="shared" si="130"/>
        <v>0</v>
      </c>
      <c r="V156" s="205">
        <f>SUM('HL KNIHA VYPOC'!K373+'HL KNIHA VYPOC'!K374)</f>
        <v>0</v>
      </c>
      <c r="X156" s="205">
        <f t="shared" si="131"/>
        <v>0</v>
      </c>
      <c r="Z156" s="522"/>
      <c r="AF156" s="245" t="str">
        <f t="shared" si="128"/>
        <v xml:space="preserve">          0</v>
      </c>
      <c r="AG156" s="245" t="str">
        <f t="shared" si="129"/>
        <v xml:space="preserve">          0</v>
      </c>
      <c r="AQ156" s="204">
        <f>SUM('HL KNIHA VYPOC'!M373+'HL KNIHA VYPOC'!M374)</f>
        <v>0</v>
      </c>
      <c r="AS156" s="201">
        <f t="shared" si="132"/>
        <v>0</v>
      </c>
    </row>
    <row r="157" spans="1:45" outlineLevel="1" x14ac:dyDescent="0.2">
      <c r="A157" s="558">
        <v>9</v>
      </c>
      <c r="C157" s="523" t="s">
        <v>2526</v>
      </c>
      <c r="D157" s="200" t="str">
        <f>IF(VLOOKUP($A157,vykaz_p!$A:$G,1)=$A157,VLOOKUP($A157,vykaz_p!$A:$G,$B$1),0)</f>
        <v>Ostatné výnosy z hospodárskej činnosti (644, 645, 646, 648, 655, 657)</v>
      </c>
      <c r="E157" s="208" t="s">
        <v>922</v>
      </c>
      <c r="I157" s="563"/>
      <c r="J157" s="564"/>
      <c r="K157" s="564"/>
      <c r="L157" s="504">
        <f>SUM('HL KNIHA VYPOC'!G375:G378)+'HL KNIHA VYPOC'!G383+'HL KNIHA VYPOC'!G384</f>
        <v>0</v>
      </c>
      <c r="M157" s="524"/>
      <c r="N157" s="205">
        <f t="shared" si="130"/>
        <v>0</v>
      </c>
      <c r="V157" s="205">
        <f>SUM('HL KNIHA VYPOC'!K375:Q378)+'HL KNIHA VYPOC'!K383+'HL KNIHA VYPOC'!K384</f>
        <v>0</v>
      </c>
      <c r="X157" s="205">
        <f t="shared" si="131"/>
        <v>0</v>
      </c>
      <c r="AF157" s="245" t="str">
        <f t="shared" si="128"/>
        <v xml:space="preserve">          0</v>
      </c>
      <c r="AG157" s="245" t="str">
        <f t="shared" si="129"/>
        <v xml:space="preserve">          0</v>
      </c>
      <c r="AQ157" s="204">
        <f>SUM('HL KNIHA VYPOC'!M375:AL378)+'HL KNIHA VYPOC'!M383+'HL KNIHA VYPOC'!M384</f>
        <v>0</v>
      </c>
      <c r="AS157" s="201">
        <f t="shared" si="132"/>
        <v>0</v>
      </c>
    </row>
    <row r="158" spans="1:45" x14ac:dyDescent="0.2">
      <c r="A158" s="558">
        <v>10</v>
      </c>
      <c r="C158" s="523" t="s">
        <v>2501</v>
      </c>
      <c r="D158" s="525" t="str">
        <f>IF(VLOOKUP($A158,vykaz_p!$A:$G,1)=$A158,VLOOKUP($A158,vykaz_p!$A:$G,$B$1),0)</f>
        <v>Náklady na hospodársku činnosť spolu r. 11 + r. 12
+ r. 13 + r. 14 + r. 15 + r. 20 +r. 21 + r. 24 + r. 25 + r. 26</v>
      </c>
      <c r="E158" s="554" t="s">
        <v>795</v>
      </c>
      <c r="F158" s="557"/>
      <c r="I158" s="563"/>
      <c r="J158" s="564"/>
      <c r="K158" s="564"/>
      <c r="L158" s="559">
        <f>SUM(L159+L160+L161+L162+L163+L168+L169+L172+L173+L174)</f>
        <v>24007.33</v>
      </c>
      <c r="M158" s="524"/>
      <c r="N158" s="545">
        <f>SUM(N159+N160+N161+N162+N163+N168+N169+N172+N173+N174)</f>
        <v>31912</v>
      </c>
      <c r="P158" s="556"/>
      <c r="V158" s="545">
        <f>SUM(V159+V160+V161+V162+V163+V168+V169+V172+V173+V174)</f>
        <v>0</v>
      </c>
      <c r="X158" s="545">
        <f>SUM(X159+X160+X161+X162+X163+X168+X169+X172+X173+X174)</f>
        <v>0</v>
      </c>
      <c r="Z158" s="551"/>
      <c r="AF158" s="245" t="str">
        <f>REPT(" ",11-LEN(N158))&amp;N158</f>
        <v xml:space="preserve">      31912</v>
      </c>
      <c r="AG158" s="245" t="str">
        <f>REPT(" ",11-LEN(X158))&amp;X158</f>
        <v xml:space="preserve">          0</v>
      </c>
      <c r="AK158" s="557"/>
      <c r="AQ158" s="543">
        <f>SUM(AQ159+AQ160+AQ161+AQ162+AQ163+AQ168+AQ169+AQ172+AQ173+AQ174)</f>
        <v>0</v>
      </c>
      <c r="AS158" s="543">
        <f>SUM(AS159+AS160+AS161+AS162+AS163+AS168+AS169+AS172+AS173+AS174)</f>
        <v>0</v>
      </c>
    </row>
    <row r="159" spans="1:45" outlineLevel="1" x14ac:dyDescent="0.2">
      <c r="A159" s="558">
        <v>11</v>
      </c>
      <c r="C159" s="523" t="s">
        <v>1880</v>
      </c>
      <c r="D159" s="200" t="str">
        <f>IF(VLOOKUP($A159,vykaz_p!$A:$G,1)=$A159,VLOOKUP($A159,vykaz_p!$A:$G,$B$1),0)</f>
        <v>Náklady vynaložené na obstaranie predaného tovaru (504, 507)</v>
      </c>
      <c r="E159" s="208" t="s">
        <v>1023</v>
      </c>
      <c r="I159" s="563"/>
      <c r="J159" s="564"/>
      <c r="K159" s="564"/>
      <c r="L159" s="504">
        <f>SUM('HL KNIHA VYPOC'!G268+'HL KNIHA VYPOC'!G270)</f>
        <v>0</v>
      </c>
      <c r="M159" s="524"/>
      <c r="N159" s="205">
        <f>ROUND((L159),0)</f>
        <v>0</v>
      </c>
      <c r="V159" s="205">
        <f>SUM('HL KNIHA VYPOC'!K268+'HL KNIHA VYPOC'!K270)</f>
        <v>0</v>
      </c>
      <c r="X159" s="205">
        <f>ROUND((V159),0)</f>
        <v>0</v>
      </c>
      <c r="AF159" s="245" t="str">
        <f t="shared" si="128"/>
        <v xml:space="preserve">          0</v>
      </c>
      <c r="AG159" s="245" t="str">
        <f t="shared" si="129"/>
        <v xml:space="preserve">          0</v>
      </c>
      <c r="AQ159" s="204">
        <f>SUM('HL KNIHA VYPOC'!M268+'HL KNIHA VYPOC'!M270)</f>
        <v>0</v>
      </c>
      <c r="AS159" s="204">
        <f>ROUND((AQ159),0)</f>
        <v>0</v>
      </c>
    </row>
    <row r="160" spans="1:45" outlineLevel="1" x14ac:dyDescent="0.2">
      <c r="A160" s="558">
        <v>12</v>
      </c>
      <c r="C160" s="523" t="s">
        <v>1879</v>
      </c>
      <c r="D160" s="200" t="str">
        <f>IF(VLOOKUP($A160,vykaz_p!$A:$G,1)=$A160,VLOOKUP($A160,vykaz_p!$A:$G,$B$1),0)</f>
        <v>Spotreba materiálu, energie a ostatných neskladovateľných dodávok (501, 502, 503)</v>
      </c>
      <c r="E160" s="208" t="s">
        <v>84</v>
      </c>
      <c r="I160" s="563"/>
      <c r="J160" s="564"/>
      <c r="K160" s="564"/>
      <c r="L160" s="504">
        <f>SUM('HL KNIHA VYPOC'!G265:G267)</f>
        <v>5412.91</v>
      </c>
      <c r="M160" s="524"/>
      <c r="N160" s="205">
        <f t="shared" ref="N160:N162" si="133">ROUND((L160),0)</f>
        <v>5413</v>
      </c>
      <c r="V160" s="205">
        <f>SUM('HL KNIHA VYPOC'!K265:Q267)</f>
        <v>0</v>
      </c>
      <c r="X160" s="205">
        <f t="shared" ref="X160:X162" si="134">ROUND((V160),0)</f>
        <v>0</v>
      </c>
      <c r="Z160" s="522"/>
      <c r="AF160" s="245" t="str">
        <f t="shared" si="128"/>
        <v xml:space="preserve">       5413</v>
      </c>
      <c r="AG160" s="245" t="str">
        <f t="shared" si="129"/>
        <v xml:space="preserve">          0</v>
      </c>
      <c r="AQ160" s="204">
        <f>SUM('HL KNIHA VYPOC'!M265:AL267)</f>
        <v>0</v>
      </c>
      <c r="AS160" s="204">
        <f t="shared" ref="AS160:AS162" si="135">ROUND((AQ160),0)</f>
        <v>0</v>
      </c>
    </row>
    <row r="161" spans="1:45" outlineLevel="1" x14ac:dyDescent="0.2">
      <c r="A161" s="558">
        <v>13</v>
      </c>
      <c r="C161" s="523" t="s">
        <v>1878</v>
      </c>
      <c r="D161" s="200" t="str">
        <f>IF(VLOOKUP($A161,vykaz_p!$A:$G,1)=$A161,VLOOKUP($A161,vykaz_p!$A:$G,$B$1),0)</f>
        <v>Opravné položky k zásobám (+/-) (505)</v>
      </c>
      <c r="E161" s="208" t="s">
        <v>94</v>
      </c>
      <c r="I161" s="563"/>
      <c r="J161" s="564"/>
      <c r="K161" s="564"/>
      <c r="L161" s="504">
        <f>SUM('HL KNIHA VYPOC'!G269)</f>
        <v>0</v>
      </c>
      <c r="M161" s="524"/>
      <c r="N161" s="205">
        <f t="shared" si="133"/>
        <v>0</v>
      </c>
      <c r="V161" s="205">
        <f>SUM('HL KNIHA VYPOC'!K269)</f>
        <v>0</v>
      </c>
      <c r="X161" s="205">
        <f t="shared" si="134"/>
        <v>0</v>
      </c>
      <c r="AF161" s="245" t="str">
        <f t="shared" si="128"/>
        <v xml:space="preserve">          0</v>
      </c>
      <c r="AG161" s="245" t="str">
        <f t="shared" si="129"/>
        <v xml:space="preserve">          0</v>
      </c>
      <c r="AQ161" s="204">
        <f>SUM('HL KNIHA VYPOC'!M269)</f>
        <v>0</v>
      </c>
      <c r="AS161" s="204">
        <f t="shared" si="135"/>
        <v>0</v>
      </c>
    </row>
    <row r="162" spans="1:45" outlineLevel="1" x14ac:dyDescent="0.2">
      <c r="A162" s="558">
        <v>14</v>
      </c>
      <c r="C162" s="523" t="s">
        <v>1877</v>
      </c>
      <c r="D162" s="200" t="str">
        <f>IF(VLOOKUP($A162,vykaz_p!$A:$G,1)=$A162,VLOOKUP($A162,vykaz_p!$A:$G,$B$1),0)</f>
        <v>Služby (účtová skupina 51)</v>
      </c>
      <c r="E162" s="208" t="s">
        <v>796</v>
      </c>
      <c r="I162" s="563"/>
      <c r="J162" s="564"/>
      <c r="K162" s="564"/>
      <c r="L162" s="504">
        <f>SUM('HL KNIHA VYPOC'!G271)</f>
        <v>4219.5</v>
      </c>
      <c r="M162" s="524"/>
      <c r="N162" s="205">
        <f t="shared" si="133"/>
        <v>4220</v>
      </c>
      <c r="V162" s="205">
        <f>SUM('HL KNIHA VYPOC'!K271)</f>
        <v>0</v>
      </c>
      <c r="X162" s="205">
        <f t="shared" si="134"/>
        <v>0</v>
      </c>
      <c r="AF162" s="245" t="str">
        <f>REPT(" ",11-LEN(N162))&amp;N162</f>
        <v xml:space="preserve">       4220</v>
      </c>
      <c r="AG162" s="245" t="str">
        <f>REPT(" ",11-LEN(X162))&amp;X162</f>
        <v xml:space="preserve">          0</v>
      </c>
      <c r="AQ162" s="204">
        <f>SUM('HL KNIHA VYPOC'!M271)</f>
        <v>0</v>
      </c>
      <c r="AS162" s="204">
        <f t="shared" si="135"/>
        <v>0</v>
      </c>
    </row>
    <row r="163" spans="1:45" outlineLevel="1" x14ac:dyDescent="0.2">
      <c r="A163" s="558">
        <v>15</v>
      </c>
      <c r="C163" s="523" t="s">
        <v>1876</v>
      </c>
      <c r="D163" s="200" t="str">
        <f>IF(VLOOKUP($A163,vykaz_p!$A:$G,1)=$A163,VLOOKUP($A163,vykaz_p!$A:$G,$B$1),0)</f>
        <v>Osobné náklady súčet (r. 16 až r. 19)</v>
      </c>
      <c r="E163" s="208" t="s">
        <v>923</v>
      </c>
      <c r="F163" s="557"/>
      <c r="I163" s="563"/>
      <c r="J163" s="564"/>
      <c r="K163" s="564"/>
      <c r="L163" s="559">
        <f>SUM(L164:L167)</f>
        <v>14108.79</v>
      </c>
      <c r="M163" s="524"/>
      <c r="N163" s="545">
        <f>SUM(N164:N167)</f>
        <v>14109</v>
      </c>
      <c r="P163" s="556"/>
      <c r="V163" s="545">
        <f>SUM(V164:V167)</f>
        <v>0</v>
      </c>
      <c r="X163" s="545">
        <f>SUM(X164:X167)</f>
        <v>0</v>
      </c>
      <c r="Z163" s="522"/>
      <c r="AF163" s="245" t="str">
        <f t="shared" si="128"/>
        <v xml:space="preserve">      14109</v>
      </c>
      <c r="AG163" s="245" t="str">
        <f t="shared" si="129"/>
        <v xml:space="preserve">          0</v>
      </c>
      <c r="AK163" s="557"/>
      <c r="AQ163" s="543">
        <f>SUM(AQ164:AQ167)</f>
        <v>0</v>
      </c>
      <c r="AS163" s="543">
        <f>SUM(AS164:AS167)</f>
        <v>0</v>
      </c>
    </row>
    <row r="164" spans="1:45" outlineLevel="1" x14ac:dyDescent="0.2">
      <c r="A164" s="558">
        <v>16</v>
      </c>
      <c r="C164" s="523" t="s">
        <v>2547</v>
      </c>
      <c r="D164" s="200" t="str">
        <f>IF(VLOOKUP($A164,vykaz_p!$A:$G,1)=$A164,VLOOKUP($A164,vykaz_p!$A:$G,$B$1),0)</f>
        <v>Mzdové náklady (521, 522)</v>
      </c>
      <c r="E164" s="208" t="s">
        <v>797</v>
      </c>
      <c r="I164" s="563"/>
      <c r="J164" s="564"/>
      <c r="K164" s="564"/>
      <c r="L164" s="504">
        <f>SUM('HL KNIHA VYPOC'!G280:G281)</f>
        <v>11144.23</v>
      </c>
      <c r="M164" s="524"/>
      <c r="N164" s="205">
        <f>ROUND((L164),0)</f>
        <v>11144</v>
      </c>
      <c r="V164" s="205">
        <f>SUM('HL KNIHA VYPOC'!K280:Q281)</f>
        <v>0</v>
      </c>
      <c r="X164" s="205">
        <f t="shared" ref="X164:X168" si="136">ROUND((V164),0)</f>
        <v>0</v>
      </c>
      <c r="AF164" s="245" t="str">
        <f t="shared" si="128"/>
        <v xml:space="preserve">      11144</v>
      </c>
      <c r="AG164" s="245" t="str">
        <f t="shared" si="129"/>
        <v xml:space="preserve">          0</v>
      </c>
      <c r="AQ164" s="204">
        <f>SUM('HL KNIHA VYPOC'!M280:AL281)</f>
        <v>0</v>
      </c>
      <c r="AS164" s="204">
        <f t="shared" ref="AS164:AS168" si="137">ROUND((AQ164),0)</f>
        <v>0</v>
      </c>
    </row>
    <row r="165" spans="1:45" outlineLevel="1" x14ac:dyDescent="0.2">
      <c r="A165" s="558">
        <v>17</v>
      </c>
      <c r="C165" s="523" t="s">
        <v>2084</v>
      </c>
      <c r="D165" s="200" t="str">
        <f>IF(VLOOKUP($A165,vykaz_p!$A:$G,1)=$A165,VLOOKUP($A165,vykaz_p!$A:$G,$B$1),0)</f>
        <v>Odmeny členom orgánov spoločnosti a družstva (523)</v>
      </c>
      <c r="E165" s="208" t="s">
        <v>798</v>
      </c>
      <c r="I165" s="563"/>
      <c r="J165" s="564"/>
      <c r="K165" s="564"/>
      <c r="L165" s="504">
        <f>SUM('HL KNIHA VYPOC'!G282)</f>
        <v>0</v>
      </c>
      <c r="M165" s="524"/>
      <c r="N165" s="205">
        <f>ROUND((L165),0)</f>
        <v>0</v>
      </c>
      <c r="V165" s="205">
        <f>SUM('HL KNIHA VYPOC'!K282)</f>
        <v>0</v>
      </c>
      <c r="X165" s="205">
        <f t="shared" si="136"/>
        <v>0</v>
      </c>
      <c r="AF165" s="245" t="str">
        <f t="shared" si="128"/>
        <v xml:space="preserve">          0</v>
      </c>
      <c r="AG165" s="245" t="str">
        <f t="shared" si="129"/>
        <v xml:space="preserve">          0</v>
      </c>
      <c r="AQ165" s="204">
        <f>SUM('HL KNIHA VYPOC'!M282)</f>
        <v>0</v>
      </c>
      <c r="AS165" s="204">
        <f t="shared" si="137"/>
        <v>0</v>
      </c>
    </row>
    <row r="166" spans="1:45" outlineLevel="1" x14ac:dyDescent="0.2">
      <c r="A166" s="558">
        <v>18</v>
      </c>
      <c r="C166" s="523" t="s">
        <v>2087</v>
      </c>
      <c r="D166" s="200" t="str">
        <f>IF(VLOOKUP($A166,vykaz_p!$A:$G,1)=$A166,VLOOKUP($A166,vykaz_p!$A:$G,$B$1),0)</f>
        <v>Náklady na sociálne poistenie (524, 525, 526)</v>
      </c>
      <c r="E166" s="208" t="s">
        <v>799</v>
      </c>
      <c r="I166" s="563"/>
      <c r="J166" s="564"/>
      <c r="K166" s="564"/>
      <c r="L166" s="504">
        <f>SUM('HL KNIHA VYPOC'!G283:G285)</f>
        <v>2519.77</v>
      </c>
      <c r="M166" s="524"/>
      <c r="N166" s="205">
        <f>ROUND((L166),0)</f>
        <v>2520</v>
      </c>
      <c r="V166" s="205">
        <f>SUM('HL KNIHA VYPOC'!K283:Q285)</f>
        <v>0</v>
      </c>
      <c r="X166" s="205">
        <f t="shared" si="136"/>
        <v>0</v>
      </c>
      <c r="AF166" s="245" t="str">
        <f t="shared" si="128"/>
        <v xml:space="preserve">       2520</v>
      </c>
      <c r="AG166" s="245" t="str">
        <f t="shared" si="129"/>
        <v xml:space="preserve">          0</v>
      </c>
      <c r="AQ166" s="204">
        <f>SUM('HL KNIHA VYPOC'!M283:AL285)</f>
        <v>0</v>
      </c>
      <c r="AS166" s="204">
        <f t="shared" si="137"/>
        <v>0</v>
      </c>
    </row>
    <row r="167" spans="1:45" outlineLevel="1" x14ac:dyDescent="0.2">
      <c r="A167" s="558">
        <v>19</v>
      </c>
      <c r="C167" s="523" t="s">
        <v>2090</v>
      </c>
      <c r="D167" s="200" t="str">
        <f>IF(VLOOKUP($A167,vykaz_p!$A:$G,1)=$A167,VLOOKUP($A167,vykaz_p!$A:$G,$B$1),0)</f>
        <v>Sociálne náklady (527, 528)</v>
      </c>
      <c r="E167" s="208" t="s">
        <v>102</v>
      </c>
      <c r="I167" s="563"/>
      <c r="J167" s="564"/>
      <c r="K167" s="564"/>
      <c r="L167" s="504">
        <f>SUM('HL KNIHA VYPOC'!G286:G287)</f>
        <v>444.79</v>
      </c>
      <c r="M167" s="524"/>
      <c r="N167" s="205">
        <f>ROUND((L167),0)</f>
        <v>445</v>
      </c>
      <c r="V167" s="205">
        <f>SUM('HL KNIHA VYPOC'!K286:Q287)</f>
        <v>0</v>
      </c>
      <c r="X167" s="205">
        <f t="shared" si="136"/>
        <v>0</v>
      </c>
      <c r="AF167" s="245" t="str">
        <f t="shared" si="128"/>
        <v xml:space="preserve">        445</v>
      </c>
      <c r="AG167" s="245" t="str">
        <f t="shared" si="129"/>
        <v xml:space="preserve">          0</v>
      </c>
      <c r="AQ167" s="204">
        <f>SUM('HL KNIHA VYPOC'!M286:AL287)</f>
        <v>0</v>
      </c>
      <c r="AS167" s="204">
        <f t="shared" si="137"/>
        <v>0</v>
      </c>
    </row>
    <row r="168" spans="1:45" outlineLevel="1" x14ac:dyDescent="0.2">
      <c r="A168" s="558">
        <v>20</v>
      </c>
      <c r="C168" s="523" t="s">
        <v>1875</v>
      </c>
      <c r="D168" s="200" t="str">
        <f>IF(VLOOKUP($A168,vykaz_p!$A:$G,1)=$A168,VLOOKUP($A168,vykaz_p!$A:$G,$B$1),0)</f>
        <v>Dane a poplatky (účtová skupina 53)</v>
      </c>
      <c r="E168" s="208" t="s">
        <v>800</v>
      </c>
      <c r="I168" s="563"/>
      <c r="J168" s="564"/>
      <c r="K168" s="564"/>
      <c r="L168" s="504">
        <f>SUM('HL KNIHA VYPOC'!G289)</f>
        <v>237.75</v>
      </c>
      <c r="M168" s="524"/>
      <c r="N168" s="205">
        <f>ROUND((L168),0)</f>
        <v>238</v>
      </c>
      <c r="V168" s="205">
        <f>SUM('HL KNIHA VYPOC'!K289)</f>
        <v>0</v>
      </c>
      <c r="X168" s="205">
        <f t="shared" si="136"/>
        <v>0</v>
      </c>
      <c r="AF168" s="245" t="str">
        <f t="shared" si="128"/>
        <v xml:space="preserve">        238</v>
      </c>
      <c r="AG168" s="245" t="str">
        <f t="shared" si="129"/>
        <v xml:space="preserve">          0</v>
      </c>
      <c r="AQ168" s="204">
        <f>SUM('HL KNIHA VYPOC'!M289)</f>
        <v>0</v>
      </c>
      <c r="AS168" s="204">
        <f t="shared" si="137"/>
        <v>0</v>
      </c>
    </row>
    <row r="169" spans="1:45" outlineLevel="1" x14ac:dyDescent="0.2">
      <c r="A169" s="558">
        <v>21</v>
      </c>
      <c r="C169" s="523" t="s">
        <v>1874</v>
      </c>
      <c r="D169" s="200" t="str">
        <f>IF(VLOOKUP($A169,vykaz_p!$A:$G,1)=$A169,VLOOKUP($A169,vykaz_p!$A:$G,$B$1),0)</f>
        <v>Odpisy a opravné položky k dlhodobému nehmotnému majetku a dlhodobému hmotnému majetku (r. 22 + r. 23)</v>
      </c>
      <c r="E169" s="208" t="s">
        <v>117</v>
      </c>
      <c r="I169" s="563"/>
      <c r="J169" s="564"/>
      <c r="K169" s="564"/>
      <c r="L169" s="503"/>
      <c r="M169" s="524"/>
      <c r="N169" s="545">
        <f>SUM(N170:N171)</f>
        <v>7904</v>
      </c>
      <c r="X169" s="545">
        <f>SUM(X170:X171)</f>
        <v>0</v>
      </c>
      <c r="Z169" s="522"/>
      <c r="AF169" s="245" t="str">
        <f t="shared" si="128"/>
        <v xml:space="preserve">       7904</v>
      </c>
      <c r="AG169" s="245" t="str">
        <f t="shared" si="129"/>
        <v xml:space="preserve">          0</v>
      </c>
      <c r="AS169" s="543">
        <f>SUM(AS170:AS171)</f>
        <v>0</v>
      </c>
    </row>
    <row r="170" spans="1:45" outlineLevel="1" x14ac:dyDescent="0.2">
      <c r="A170" s="558">
        <v>22</v>
      </c>
      <c r="C170" s="523" t="s">
        <v>2565</v>
      </c>
      <c r="D170" s="200" t="str">
        <f>IF(VLOOKUP($A170,vykaz_p!$A:$G,1)=$A170,VLOOKUP($A170,vykaz_p!$A:$G,$B$1),0)</f>
        <v>Odpisy dlhodobého nehmotného majetku a dlhodobého hmotného majetku (551)</v>
      </c>
      <c r="E170" s="208" t="s">
        <v>914</v>
      </c>
      <c r="I170" s="563"/>
      <c r="J170" s="564"/>
      <c r="K170" s="564"/>
      <c r="L170" s="504">
        <f>SUM('HL KNIHA VYPOC'!G307)</f>
        <v>7904</v>
      </c>
      <c r="M170" s="524"/>
      <c r="N170" s="205">
        <f>ROUND((L170),0)</f>
        <v>7904</v>
      </c>
      <c r="V170" s="205">
        <f>SUM('HL KNIHA VYPOC'!K307)</f>
        <v>0</v>
      </c>
      <c r="X170" s="205">
        <f t="shared" ref="X170:X174" si="138">ROUND((V170),0)</f>
        <v>0</v>
      </c>
      <c r="Z170" s="522"/>
      <c r="AF170" s="245" t="str">
        <f t="shared" si="128"/>
        <v xml:space="preserve">       7904</v>
      </c>
      <c r="AG170" s="245" t="str">
        <f t="shared" si="129"/>
        <v xml:space="preserve">          0</v>
      </c>
      <c r="AQ170" s="204">
        <f>SUM('HL KNIHA VYPOC'!M307)</f>
        <v>0</v>
      </c>
      <c r="AS170" s="204">
        <f t="shared" ref="AS170:AS174" si="139">ROUND((AQ170),0)</f>
        <v>0</v>
      </c>
    </row>
    <row r="171" spans="1:45" outlineLevel="1" x14ac:dyDescent="0.2">
      <c r="A171" s="558">
        <v>23</v>
      </c>
      <c r="C171" s="523" t="s">
        <v>2084</v>
      </c>
      <c r="D171" s="200" t="str">
        <f>IF(VLOOKUP($A171,vykaz_p!$A:$G,1)=$A171,VLOOKUP($A171,vykaz_p!$A:$G,$B$1),0)</f>
        <v>Opravné položky  k dlhodobému nehmotnému majetku a dlhodobému hmotnému majetku (+/-) (553)</v>
      </c>
      <c r="E171" s="208" t="s">
        <v>915</v>
      </c>
      <c r="I171" s="563"/>
      <c r="J171" s="564"/>
      <c r="K171" s="564"/>
      <c r="L171" s="504">
        <f>SUM('HL KNIHA VYPOC'!G309)</f>
        <v>0</v>
      </c>
      <c r="M171" s="524"/>
      <c r="N171" s="205">
        <f>ROUND((L171),0)</f>
        <v>0</v>
      </c>
      <c r="V171" s="205">
        <f>SUM('HL KNIHA VYPOC'!K309)</f>
        <v>0</v>
      </c>
      <c r="X171" s="205">
        <f t="shared" si="138"/>
        <v>0</v>
      </c>
      <c r="Z171" s="522"/>
      <c r="AF171" s="245" t="str">
        <f t="shared" si="128"/>
        <v xml:space="preserve">          0</v>
      </c>
      <c r="AG171" s="245" t="str">
        <f t="shared" si="129"/>
        <v xml:space="preserve">          0</v>
      </c>
      <c r="AQ171" s="204">
        <f>SUM('HL KNIHA VYPOC'!M309)</f>
        <v>0</v>
      </c>
      <c r="AS171" s="204">
        <f t="shared" si="139"/>
        <v>0</v>
      </c>
    </row>
    <row r="172" spans="1:45" outlineLevel="1" x14ac:dyDescent="0.2">
      <c r="A172" s="558">
        <v>24</v>
      </c>
      <c r="C172" s="523" t="s">
        <v>1873</v>
      </c>
      <c r="D172" s="200" t="str">
        <f>IF(VLOOKUP($A172,vykaz_p!$A:$G,1)=$A172,VLOOKUP($A172,vykaz_p!$A:$G,$B$1),0)</f>
        <v>Zostatková cena predaného dlhodobého majetku a predaného materiálu (541, 542)</v>
      </c>
      <c r="E172" s="208" t="s">
        <v>134</v>
      </c>
      <c r="I172" s="563"/>
      <c r="J172" s="564"/>
      <c r="K172" s="564"/>
      <c r="L172" s="504">
        <f>SUM('HL KNIHA VYPOC'!G297:G298)</f>
        <v>0</v>
      </c>
      <c r="M172" s="524"/>
      <c r="N172" s="205">
        <f>ROUND((L172),0)</f>
        <v>0</v>
      </c>
      <c r="V172" s="205">
        <f>SUM('HL KNIHA VYPOC'!K297:Q298)</f>
        <v>0</v>
      </c>
      <c r="X172" s="205">
        <f t="shared" si="138"/>
        <v>0</v>
      </c>
      <c r="Z172" s="522"/>
      <c r="AF172" s="245" t="str">
        <f t="shared" si="128"/>
        <v xml:space="preserve">          0</v>
      </c>
      <c r="AG172" s="245" t="str">
        <f t="shared" si="129"/>
        <v xml:space="preserve">          0</v>
      </c>
      <c r="AQ172" s="204">
        <f>SUM('HL KNIHA VYPOC'!M297:AL298)</f>
        <v>0</v>
      </c>
      <c r="AS172" s="204">
        <f t="shared" si="139"/>
        <v>0</v>
      </c>
    </row>
    <row r="173" spans="1:45" outlineLevel="1" x14ac:dyDescent="0.2">
      <c r="A173" s="558">
        <v>25</v>
      </c>
      <c r="C173" s="523" t="s">
        <v>2505</v>
      </c>
      <c r="D173" s="200" t="str">
        <f>IF(VLOOKUP($A173,vykaz_p!$A:$G,1)=$A173,VLOOKUP($A173,vykaz_p!$A:$G,$B$1),0)</f>
        <v>Opravné položky k pohľadávkam (+/-) (547)</v>
      </c>
      <c r="E173" s="208" t="s">
        <v>140</v>
      </c>
      <c r="I173" s="563"/>
      <c r="J173" s="564"/>
      <c r="K173" s="564"/>
      <c r="L173" s="504">
        <f>SUM('HL KNIHA VYPOC'!G303)</f>
        <v>0</v>
      </c>
      <c r="M173" s="524"/>
      <c r="N173" s="205">
        <f>ROUND((L173),0)</f>
        <v>0</v>
      </c>
      <c r="V173" s="205">
        <f>SUM('HL KNIHA VYPOC'!K303)</f>
        <v>0</v>
      </c>
      <c r="X173" s="205">
        <f t="shared" si="138"/>
        <v>0</v>
      </c>
      <c r="Z173" s="522"/>
      <c r="AF173" s="245" t="str">
        <f t="shared" si="128"/>
        <v xml:space="preserve">          0</v>
      </c>
      <c r="AG173" s="245" t="str">
        <f t="shared" si="129"/>
        <v xml:space="preserve">          0</v>
      </c>
      <c r="AQ173" s="204">
        <f>SUM('HL KNIHA VYPOC'!M303)</f>
        <v>0</v>
      </c>
      <c r="AS173" s="204">
        <f t="shared" si="139"/>
        <v>0</v>
      </c>
    </row>
    <row r="174" spans="1:45" outlineLevel="1" x14ac:dyDescent="0.2">
      <c r="A174" s="558">
        <v>26</v>
      </c>
      <c r="C174" s="523" t="s">
        <v>2577</v>
      </c>
      <c r="D174" s="200" t="str">
        <f>IF(VLOOKUP($A174,vykaz_p!$A:$G,1)=$A174,VLOOKUP($A174,vykaz_p!$A:$G,$B$1),0)</f>
        <v>Ostatné náklady na hospodársku činnosť 
(543, 544, 545, 546, 548, 549, 555, 557)</v>
      </c>
      <c r="E174" s="208" t="s">
        <v>920</v>
      </c>
      <c r="I174" s="563"/>
      <c r="J174" s="564"/>
      <c r="K174" s="564"/>
      <c r="L174" s="504">
        <f>SUM('HL KNIHA VYPOC'!G299+'HL KNIHA VYPOC'!G300+'HL KNIHA VYPOC'!G301+'HL KNIHA VYPOC'!G302+'HL KNIHA VYPOC'!G304+'HL KNIHA VYPOC'!G305+'HL KNIHA VYPOC'!G310+'HL KNIHA VYPOC'!G311)</f>
        <v>28.38</v>
      </c>
      <c r="M174" s="524"/>
      <c r="N174" s="205">
        <f>ROUND((L174),0)</f>
        <v>28</v>
      </c>
      <c r="V174" s="205">
        <f>SUM('HL KNIHA VYPOC'!K299+'HL KNIHA VYPOC'!K300+'HL KNIHA VYPOC'!K301+'HL KNIHA VYPOC'!K302+'HL KNIHA VYPOC'!K304+'HL KNIHA VYPOC'!K305+'HL KNIHA VYPOC'!K310+'HL KNIHA VYPOC'!K311)</f>
        <v>0</v>
      </c>
      <c r="X174" s="205">
        <f t="shared" si="138"/>
        <v>0</v>
      </c>
      <c r="Z174" s="522"/>
      <c r="AF174" s="245" t="str">
        <f t="shared" si="128"/>
        <v xml:space="preserve">         28</v>
      </c>
      <c r="AG174" s="245" t="str">
        <f t="shared" si="129"/>
        <v xml:space="preserve">          0</v>
      </c>
      <c r="AQ174" s="204">
        <f>SUM('HL KNIHA VYPOC'!M299+'HL KNIHA VYPOC'!M300+'HL KNIHA VYPOC'!M301+'HL KNIHA VYPOC'!M302+'HL KNIHA VYPOC'!M304+'HL KNIHA VYPOC'!M305+'HL KNIHA VYPOC'!M310+'HL KNIHA VYPOC'!M311)</f>
        <v>0</v>
      </c>
      <c r="AS174" s="204">
        <f t="shared" si="139"/>
        <v>0</v>
      </c>
    </row>
    <row r="175" spans="1:45" ht="15.75" customHeight="1" x14ac:dyDescent="0.2">
      <c r="A175" s="558">
        <v>27</v>
      </c>
      <c r="C175" s="523" t="s">
        <v>2581</v>
      </c>
      <c r="D175" s="525" t="str">
        <f>IF(VLOOKUP($A175,vykaz_p!$A:$G,1)=$A175,VLOOKUP($A175,vykaz_p!$A:$G,$B$1),0)</f>
        <v>Výsledok hospodárenia z hospodárskej činnosti (+/-) (r. 02 - r. 10)</v>
      </c>
      <c r="E175" s="554" t="s">
        <v>925</v>
      </c>
      <c r="F175" s="557"/>
      <c r="I175" s="563"/>
      <c r="J175" s="564"/>
      <c r="K175" s="564"/>
      <c r="L175" s="503"/>
      <c r="M175" s="524"/>
      <c r="N175" s="545">
        <f>SUM(N150-N158)</f>
        <v>33346</v>
      </c>
      <c r="P175" s="556"/>
      <c r="X175" s="545">
        <f>SUM(X150-X158)</f>
        <v>0</v>
      </c>
      <c r="Z175" s="551"/>
      <c r="AF175" s="553" t="str">
        <f>REPT(" ",11-LEN(N175))&amp;N175</f>
        <v xml:space="preserve">      33346</v>
      </c>
      <c r="AG175" s="553" t="str">
        <f>REPT(" ",11-LEN(X175))&amp;X175</f>
        <v xml:space="preserve">          0</v>
      </c>
      <c r="AK175" s="557"/>
      <c r="AS175" s="543">
        <f>SUM(AS150-AS158)</f>
        <v>0</v>
      </c>
    </row>
    <row r="176" spans="1:45" x14ac:dyDescent="0.2">
      <c r="A176" s="558">
        <v>28</v>
      </c>
      <c r="C176" s="523" t="s">
        <v>1881</v>
      </c>
      <c r="D176" s="525" t="str">
        <f>IF(VLOOKUP($A176,vykaz_p!$A:$G,1)=$A176,VLOOKUP($A176,vykaz_p!$A:$G,$B$1),0)</f>
        <v>Pridaná hodnota (r. 03 + r. 04 + r. 05 + r. 06 + r. 07)
- (r. 11 + r. 12 + r. 13 + r. 14)</v>
      </c>
      <c r="E176" s="554" t="s">
        <v>801</v>
      </c>
      <c r="F176" s="557"/>
      <c r="I176" s="563"/>
      <c r="J176" s="564"/>
      <c r="K176" s="564"/>
      <c r="L176" s="503"/>
      <c r="M176" s="524"/>
      <c r="N176" s="205">
        <f>SUM(N151+N152+N153+N154+N155)-(N159+N160+N161+N162)</f>
        <v>55625</v>
      </c>
      <c r="P176" s="556"/>
      <c r="X176" s="205">
        <f>SUM(X151+X152+X153+X154+X155)-(X159+X160+X161+X162)</f>
        <v>0</v>
      </c>
      <c r="Z176" s="551"/>
      <c r="AF176" s="245" t="str">
        <f>REPT(" ",11-LEN(N176))&amp;N176</f>
        <v xml:space="preserve">      55625</v>
      </c>
      <c r="AG176" s="245" t="str">
        <f>REPT(" ",11-LEN(X176))&amp;X176</f>
        <v xml:space="preserve">          0</v>
      </c>
      <c r="AK176" s="557"/>
      <c r="AS176" s="204">
        <f>SUM(AS151+AS152+AS153+AS154+AS155)-(AS159+AS160+AS161+AS162)</f>
        <v>0</v>
      </c>
    </row>
    <row r="177" spans="1:45" x14ac:dyDescent="0.2">
      <c r="A177" s="558">
        <v>29</v>
      </c>
      <c r="C177" s="523" t="s">
        <v>2501</v>
      </c>
      <c r="D177" s="525" t="str">
        <f>IF(VLOOKUP($A177,vykaz_p!$A:$G,1)=$A177,VLOOKUP($A177,vykaz_p!$A:$G,$B$1),0)</f>
        <v>Výnosy z finančnej činnosti spolu r. 30 + r. 31 + r. 35
+ r. 39 + r. 42 + r. 43 + r. 44</v>
      </c>
      <c r="E177" s="554" t="s">
        <v>159</v>
      </c>
      <c r="F177" s="557"/>
      <c r="I177" s="563"/>
      <c r="J177" s="564"/>
      <c r="K177" s="564"/>
      <c r="L177" s="503"/>
      <c r="M177" s="524"/>
      <c r="N177" s="205">
        <f>SUM(N178+N179+N183+N187+N190+N191+N192)</f>
        <v>4</v>
      </c>
      <c r="P177" s="556"/>
      <c r="X177" s="205">
        <f>SUM(X178+X179+X183+X187+X190+X191+X192)</f>
        <v>0</v>
      </c>
      <c r="Z177" s="551"/>
      <c r="AF177" s="245" t="str">
        <f t="shared" si="128"/>
        <v xml:space="preserve">          4</v>
      </c>
      <c r="AG177" s="245" t="str">
        <f t="shared" si="129"/>
        <v xml:space="preserve">          0</v>
      </c>
      <c r="AK177" s="557"/>
      <c r="AS177" s="204">
        <f>SUM(AS178+AS179+AS183+AS187+AS190+AS191+AS192)</f>
        <v>0</v>
      </c>
    </row>
    <row r="178" spans="1:45" outlineLevel="1" x14ac:dyDescent="0.2">
      <c r="A178" s="558">
        <v>30</v>
      </c>
      <c r="C178" s="523" t="s">
        <v>2590</v>
      </c>
      <c r="D178" s="200" t="str">
        <f>IF(VLOOKUP($A178,vykaz_p!$A:$G,1)=$A178,VLOOKUP($A178,vykaz_p!$A:$G,$B$1),0)</f>
        <v>Tržby z predaja cenných papierov a podielov (661)</v>
      </c>
      <c r="E178" s="208" t="s">
        <v>1968</v>
      </c>
      <c r="I178" s="563"/>
      <c r="J178" s="564"/>
      <c r="K178" s="564"/>
      <c r="L178" s="504">
        <f>SUM('HL KNIHA VYPOC'!G390)</f>
        <v>0</v>
      </c>
      <c r="M178" s="524"/>
      <c r="N178" s="205">
        <f t="shared" ref="N178" si="140">ROUND((L178*-1),0)</f>
        <v>0</v>
      </c>
      <c r="V178" s="205">
        <f>SUM('HL KNIHA VYPOC'!K390)</f>
        <v>0</v>
      </c>
      <c r="X178" s="205">
        <f t="shared" ref="X178" si="141">ROUND((V178*-1),0)</f>
        <v>0</v>
      </c>
      <c r="Z178" s="522"/>
      <c r="AF178" s="245" t="str">
        <f t="shared" si="128"/>
        <v xml:space="preserve">          0</v>
      </c>
      <c r="AG178" s="245" t="str">
        <f t="shared" si="129"/>
        <v xml:space="preserve">          0</v>
      </c>
      <c r="AQ178" s="204">
        <f>SUM('HL KNIHA VYPOC'!M390)</f>
        <v>0</v>
      </c>
      <c r="AS178" s="201">
        <f t="shared" ref="AS178" si="142">ROUND((AQ178*-1),0)</f>
        <v>0</v>
      </c>
    </row>
    <row r="179" spans="1:45" outlineLevel="1" x14ac:dyDescent="0.2">
      <c r="A179" s="558">
        <v>31</v>
      </c>
      <c r="C179" s="523" t="s">
        <v>2593</v>
      </c>
      <c r="D179" s="200" t="str">
        <f>IF(VLOOKUP($A179,vykaz_p!$A:$G,1)=$A179,VLOOKUP($A179,vykaz_p!$A:$G,$B$1),0)</f>
        <v>Výnosy z dlhodobého finančného majetku súčet
(r. 32 až r. 34)</v>
      </c>
      <c r="E179" s="554" t="s">
        <v>928</v>
      </c>
      <c r="I179" s="563"/>
      <c r="J179" s="564"/>
      <c r="K179" s="564"/>
      <c r="L179" s="503"/>
      <c r="M179" s="524"/>
      <c r="N179" s="545">
        <f>SUM(N180:N182)</f>
        <v>0</v>
      </c>
      <c r="X179" s="545">
        <f>SUM(X180:X182)</f>
        <v>0</v>
      </c>
      <c r="Z179" s="522"/>
      <c r="AF179" s="245" t="str">
        <f t="shared" si="128"/>
        <v xml:space="preserve">          0</v>
      </c>
      <c r="AG179" s="245" t="str">
        <f t="shared" si="129"/>
        <v xml:space="preserve">          0</v>
      </c>
      <c r="AS179" s="543">
        <f>SUM(AS180:AS182)</f>
        <v>0</v>
      </c>
    </row>
    <row r="180" spans="1:45" outlineLevel="1" x14ac:dyDescent="0.2">
      <c r="A180" s="558">
        <v>32</v>
      </c>
      <c r="C180" s="523" t="s">
        <v>2597</v>
      </c>
      <c r="D180" s="200" t="str">
        <f>IF(VLOOKUP($A180,vykaz_p!$A:$G,1)=$A180,VLOOKUP($A180,vykaz_p!$A:$G,$B$1),0)</f>
        <v>Výnosy z cenných papierov a podielov od prepojených účtovných jednotiek (665A)</v>
      </c>
      <c r="E180" s="208" t="s">
        <v>917</v>
      </c>
      <c r="I180" s="563"/>
      <c r="J180" s="564"/>
      <c r="K180" s="564"/>
      <c r="L180" s="504">
        <f>SUM(ANALYTIKAVUJ!C217)</f>
        <v>0</v>
      </c>
      <c r="M180" s="524"/>
      <c r="N180" s="205">
        <f t="shared" ref="N180:N182" si="143">ROUND((L180*-1),0)</f>
        <v>0</v>
      </c>
      <c r="V180" s="205">
        <f>SUM(ANALYTIKAVUJ!D217)</f>
        <v>0</v>
      </c>
      <c r="X180" s="205">
        <f t="shared" ref="X180:X182" si="144">ROUND((V180*-1),0)</f>
        <v>0</v>
      </c>
      <c r="Z180" s="522"/>
      <c r="AF180" s="245" t="str">
        <f t="shared" si="128"/>
        <v xml:space="preserve">          0</v>
      </c>
      <c r="AG180" s="245" t="str">
        <f t="shared" si="129"/>
        <v xml:space="preserve">          0</v>
      </c>
      <c r="AQ180" s="204">
        <f>SUM(ANALYTIKAVUJ!E217)</f>
        <v>0</v>
      </c>
      <c r="AS180" s="201">
        <f t="shared" ref="AS180:AS182" si="145">ROUND((AQ180*-1),0)</f>
        <v>0</v>
      </c>
    </row>
    <row r="181" spans="1:45" outlineLevel="1" x14ac:dyDescent="0.2">
      <c r="A181" s="558">
        <v>33</v>
      </c>
      <c r="C181" s="523" t="s">
        <v>2084</v>
      </c>
      <c r="D181" s="200" t="str">
        <f>IF(VLOOKUP($A181,vykaz_p!$A:$G,1)=$A181,VLOOKUP($A181,vykaz_p!$A:$G,$B$1),0)</f>
        <v>Výnosy z cenných papierov a podielov v podielovej účasti okrem výnosov prepojených účtovných jednotiek (665A)</v>
      </c>
      <c r="E181" s="208" t="s">
        <v>918</v>
      </c>
      <c r="I181" s="563"/>
      <c r="J181" s="564"/>
      <c r="K181" s="564"/>
      <c r="L181" s="504">
        <f>SUM(ANALYTIKAVUJ!C218)</f>
        <v>0</v>
      </c>
      <c r="M181" s="524"/>
      <c r="N181" s="205">
        <f t="shared" si="143"/>
        <v>0</v>
      </c>
      <c r="V181" s="205">
        <f>SUM(ANALYTIKAVUJ!D218)</f>
        <v>0</v>
      </c>
      <c r="X181" s="205">
        <f t="shared" si="144"/>
        <v>0</v>
      </c>
      <c r="Z181" s="522"/>
      <c r="AF181" s="245" t="str">
        <f t="shared" si="128"/>
        <v xml:space="preserve">          0</v>
      </c>
      <c r="AG181" s="245" t="str">
        <f t="shared" si="129"/>
        <v xml:space="preserve">          0</v>
      </c>
      <c r="AQ181" s="204">
        <f>SUM(ANALYTIKAVUJ!E218)</f>
        <v>0</v>
      </c>
      <c r="AS181" s="201">
        <f t="shared" si="145"/>
        <v>0</v>
      </c>
    </row>
    <row r="182" spans="1:45" outlineLevel="1" x14ac:dyDescent="0.2">
      <c r="A182" s="558">
        <v>34</v>
      </c>
      <c r="C182" s="523" t="s">
        <v>2087</v>
      </c>
      <c r="D182" s="200" t="str">
        <f>IF(VLOOKUP($A182,vykaz_p!$A:$G,1)=$A182,VLOOKUP($A182,vykaz_p!$A:$G,$B$1),0)</f>
        <v>Ostatné výnosy z cenných papierov a podielov (665A)</v>
      </c>
      <c r="E182" s="208" t="s">
        <v>927</v>
      </c>
      <c r="I182" s="563"/>
      <c r="J182" s="564"/>
      <c r="K182" s="564"/>
      <c r="L182" s="504">
        <f>SUM(ANALYTIKAVUJ!C219)</f>
        <v>0</v>
      </c>
      <c r="M182" s="524"/>
      <c r="N182" s="205">
        <f t="shared" si="143"/>
        <v>0</v>
      </c>
      <c r="V182" s="205">
        <f>SUM(ANALYTIKAVUJ!D219)</f>
        <v>0</v>
      </c>
      <c r="X182" s="205">
        <f t="shared" si="144"/>
        <v>0</v>
      </c>
      <c r="Z182" s="522"/>
      <c r="AF182" s="245" t="str">
        <f t="shared" si="128"/>
        <v xml:space="preserve">          0</v>
      </c>
      <c r="AG182" s="245" t="str">
        <f t="shared" si="129"/>
        <v xml:space="preserve">          0</v>
      </c>
      <c r="AQ182" s="204">
        <f>SUM(ANALYTIKAVUJ!E219)</f>
        <v>0</v>
      </c>
      <c r="AS182" s="201">
        <f t="shared" si="145"/>
        <v>0</v>
      </c>
    </row>
    <row r="183" spans="1:45" outlineLevel="1" x14ac:dyDescent="0.2">
      <c r="A183" s="558">
        <v>35</v>
      </c>
      <c r="C183" s="523" t="s">
        <v>2607</v>
      </c>
      <c r="D183" s="200" t="str">
        <f>IF(VLOOKUP($A183,vykaz_p!$A:$G,1)=$A183,VLOOKUP($A183,vykaz_p!$A:$G,$B$1),0)</f>
        <v>Výnosy z krátkodobého finančného majetku súčet
(r. 36 až r. 38)</v>
      </c>
      <c r="E183" s="554" t="s">
        <v>926</v>
      </c>
      <c r="I183" s="563"/>
      <c r="J183" s="564"/>
      <c r="K183" s="564"/>
      <c r="L183" s="503"/>
      <c r="M183" s="524"/>
      <c r="N183" s="545">
        <f>SUM(N184:N186)</f>
        <v>0</v>
      </c>
      <c r="X183" s="545">
        <f>SUM(X184:X186)</f>
        <v>0</v>
      </c>
      <c r="Z183" s="522"/>
      <c r="AF183" s="245" t="str">
        <f t="shared" si="128"/>
        <v xml:space="preserve">          0</v>
      </c>
      <c r="AG183" s="245" t="str">
        <f t="shared" si="129"/>
        <v xml:space="preserve">          0</v>
      </c>
      <c r="AS183" s="543">
        <f>SUM(AS184:AS186)</f>
        <v>0</v>
      </c>
    </row>
    <row r="184" spans="1:45" outlineLevel="1" x14ac:dyDescent="0.2">
      <c r="A184" s="558">
        <v>36</v>
      </c>
      <c r="C184" s="523" t="s">
        <v>2611</v>
      </c>
      <c r="D184" s="200" t="str">
        <f>IF(VLOOKUP($A184,vykaz_p!$A:$G,1)=$A184,VLOOKUP($A184,vykaz_p!$A:$G,$B$1),0)</f>
        <v>Výnosy z krátkodobého finančného majetku od prepojených účtovných jednotiek (666A)</v>
      </c>
      <c r="E184" s="208" t="s">
        <v>924</v>
      </c>
      <c r="I184" s="563"/>
      <c r="J184" s="564"/>
      <c r="K184" s="564"/>
      <c r="L184" s="504">
        <f>SUM(ANALYTIKAVUJ!K217)</f>
        <v>0</v>
      </c>
      <c r="M184" s="524"/>
      <c r="N184" s="205">
        <f t="shared" ref="N184:N186" si="146">ROUND((L184*-1),0)</f>
        <v>0</v>
      </c>
      <c r="V184" s="205">
        <f>SUM(ANALYTIKAVUJ!L217)</f>
        <v>0</v>
      </c>
      <c r="X184" s="205">
        <f t="shared" ref="X184:X186" si="147">ROUND((V184*-1),0)</f>
        <v>0</v>
      </c>
      <c r="Z184" s="522"/>
      <c r="AF184" s="245" t="str">
        <f t="shared" si="128"/>
        <v xml:space="preserve">          0</v>
      </c>
      <c r="AG184" s="245" t="str">
        <f t="shared" si="129"/>
        <v xml:space="preserve">          0</v>
      </c>
      <c r="AQ184" s="204">
        <f>SUM(ANALYTIKAVUJ!M217)</f>
        <v>0</v>
      </c>
      <c r="AS184" s="201">
        <f t="shared" ref="AS184:AS186" si="148">ROUND((AQ184*-1),0)</f>
        <v>0</v>
      </c>
    </row>
    <row r="185" spans="1:45" outlineLevel="1" x14ac:dyDescent="0.2">
      <c r="A185" s="558">
        <v>37</v>
      </c>
      <c r="C185" s="523" t="s">
        <v>2084</v>
      </c>
      <c r="D185" s="200" t="str">
        <f>IF(VLOOKUP($A185,vykaz_p!$A:$G,1)=$A185,VLOOKUP($A185,vykaz_p!$A:$G,$B$1),0)</f>
        <v>Výnosy z krátkodobého finančného majetku v podielovej účasti okrem výnosov prepojených účtovných jednotiek (666A)</v>
      </c>
      <c r="E185" s="208" t="s">
        <v>912</v>
      </c>
      <c r="I185" s="563"/>
      <c r="J185" s="564"/>
      <c r="K185" s="564"/>
      <c r="L185" s="504">
        <f>SUM(ANALYTIKAVUJ!K218)</f>
        <v>0</v>
      </c>
      <c r="M185" s="524"/>
      <c r="N185" s="205">
        <f t="shared" si="146"/>
        <v>0</v>
      </c>
      <c r="V185" s="205">
        <f>SUM(ANALYTIKAVUJ!L218)</f>
        <v>0</v>
      </c>
      <c r="X185" s="205">
        <f t="shared" si="147"/>
        <v>0</v>
      </c>
      <c r="Z185" s="522"/>
      <c r="AF185" s="245" t="str">
        <f t="shared" si="128"/>
        <v xml:space="preserve">          0</v>
      </c>
      <c r="AG185" s="245" t="str">
        <f t="shared" si="129"/>
        <v xml:space="preserve">          0</v>
      </c>
      <c r="AQ185" s="204">
        <f>SUM(ANALYTIKAVUJ!M218)</f>
        <v>0</v>
      </c>
      <c r="AS185" s="201">
        <f t="shared" si="148"/>
        <v>0</v>
      </c>
    </row>
    <row r="186" spans="1:45" outlineLevel="1" x14ac:dyDescent="0.2">
      <c r="A186" s="558">
        <v>38</v>
      </c>
      <c r="C186" s="523" t="s">
        <v>2087</v>
      </c>
      <c r="D186" s="200" t="str">
        <f>IF(VLOOKUP($A186,vykaz_p!$A:$G,1)=$A186,VLOOKUP($A186,vykaz_p!$A:$G,$B$1),0)</f>
        <v>Ostatné výnosy z krátkodobého finančného majetku (666A)</v>
      </c>
      <c r="E186" s="208" t="s">
        <v>913</v>
      </c>
      <c r="I186" s="563"/>
      <c r="J186" s="564"/>
      <c r="K186" s="564"/>
      <c r="L186" s="504">
        <f>SUM(ANALYTIKAVUJ!K219)</f>
        <v>0</v>
      </c>
      <c r="M186" s="524"/>
      <c r="N186" s="205">
        <f t="shared" si="146"/>
        <v>0</v>
      </c>
      <c r="V186" s="205">
        <f>SUM(ANALYTIKAVUJ!L219)</f>
        <v>0</v>
      </c>
      <c r="X186" s="205">
        <f t="shared" si="147"/>
        <v>0</v>
      </c>
      <c r="Z186" s="522"/>
      <c r="AF186" s="245" t="str">
        <f t="shared" si="128"/>
        <v xml:space="preserve">          0</v>
      </c>
      <c r="AG186" s="245" t="str">
        <f t="shared" si="129"/>
        <v xml:space="preserve">          0</v>
      </c>
      <c r="AQ186" s="204">
        <f>SUM(ANALYTIKAVUJ!M219)</f>
        <v>0</v>
      </c>
      <c r="AS186" s="201">
        <f t="shared" si="148"/>
        <v>0</v>
      </c>
    </row>
    <row r="187" spans="1:45" outlineLevel="1" x14ac:dyDescent="0.2">
      <c r="A187" s="558">
        <v>39</v>
      </c>
      <c r="C187" s="523" t="s">
        <v>2621</v>
      </c>
      <c r="D187" s="200" t="str">
        <f>IF(VLOOKUP($A187,vykaz_p!$A:$G,1)=$A187,VLOOKUP($A187,vykaz_p!$A:$G,$B$1),0)</f>
        <v>Výnosové úroky (r. 40 + r. 41)</v>
      </c>
      <c r="E187" s="208" t="s">
        <v>276</v>
      </c>
      <c r="I187" s="563"/>
      <c r="J187" s="564"/>
      <c r="K187" s="564"/>
      <c r="L187" s="503"/>
      <c r="M187" s="524"/>
      <c r="N187" s="545">
        <f>SUM(N188:N189)</f>
        <v>4</v>
      </c>
      <c r="X187" s="545">
        <f>SUM(X188:X189)</f>
        <v>0</v>
      </c>
      <c r="Z187" s="522"/>
      <c r="AF187" s="245" t="str">
        <f t="shared" si="128"/>
        <v xml:space="preserve">          4</v>
      </c>
      <c r="AG187" s="245" t="str">
        <f t="shared" si="129"/>
        <v xml:space="preserve">          0</v>
      </c>
      <c r="AS187" s="543">
        <f>SUM(AS188:AS189)</f>
        <v>0</v>
      </c>
    </row>
    <row r="188" spans="1:45" outlineLevel="1" x14ac:dyDescent="0.2">
      <c r="A188" s="558">
        <v>40</v>
      </c>
      <c r="C188" s="523" t="s">
        <v>2624</v>
      </c>
      <c r="D188" s="200" t="str">
        <f>IF(VLOOKUP($A188,vykaz_p!$A:$G,1)=$A188,VLOOKUP($A188,vykaz_p!$A:$G,$B$1),0)</f>
        <v>Výnosové úroky od prepojených účtovných jednotiek (662A)</v>
      </c>
      <c r="E188" s="208" t="s">
        <v>1966</v>
      </c>
      <c r="I188" s="563"/>
      <c r="J188" s="564"/>
      <c r="K188" s="564"/>
      <c r="L188" s="504">
        <f>SUM(ANALYTIKAVUJ!K212)</f>
        <v>-3.68</v>
      </c>
      <c r="M188" s="524"/>
      <c r="N188" s="205">
        <f t="shared" ref="N188:N192" si="149">ROUND((L188*-1),0)</f>
        <v>4</v>
      </c>
      <c r="V188" s="205">
        <f>SUM(ANALYTIKAVUJ!L212)</f>
        <v>0</v>
      </c>
      <c r="X188" s="205">
        <f t="shared" ref="X188:X192" si="150">ROUND((V188*-1),0)</f>
        <v>0</v>
      </c>
      <c r="Z188" s="522"/>
      <c r="AF188" s="245" t="str">
        <f t="shared" si="128"/>
        <v xml:space="preserve">          4</v>
      </c>
      <c r="AG188" s="245" t="str">
        <f t="shared" si="129"/>
        <v xml:space="preserve">          0</v>
      </c>
      <c r="AQ188" s="204">
        <f>SUM(ANALYTIKAVUJ!M212)</f>
        <v>0</v>
      </c>
      <c r="AS188" s="201">
        <f t="shared" ref="AS188:AS192" si="151">ROUND((AQ188*-1),0)</f>
        <v>0</v>
      </c>
    </row>
    <row r="189" spans="1:45" outlineLevel="1" x14ac:dyDescent="0.2">
      <c r="A189" s="558">
        <v>41</v>
      </c>
      <c r="C189" s="523" t="s">
        <v>2084</v>
      </c>
      <c r="D189" s="200" t="str">
        <f>IF(VLOOKUP($A189,vykaz_p!$A:$G,1)=$A189,VLOOKUP($A189,vykaz_p!$A:$G,$B$1),0)</f>
        <v>Ostatné výnosové úroky (662A)</v>
      </c>
      <c r="E189" s="208" t="s">
        <v>285</v>
      </c>
      <c r="I189" s="563"/>
      <c r="J189" s="564"/>
      <c r="K189" s="564"/>
      <c r="L189" s="504">
        <f>SUM(ANALYTIKAVUJ!K213)</f>
        <v>0</v>
      </c>
      <c r="M189" s="524"/>
      <c r="N189" s="205">
        <f t="shared" si="149"/>
        <v>0</v>
      </c>
      <c r="V189" s="205">
        <f>SUM(ANALYTIKAVUJ!L213)</f>
        <v>0</v>
      </c>
      <c r="X189" s="205">
        <f t="shared" si="150"/>
        <v>0</v>
      </c>
      <c r="Z189" s="522"/>
      <c r="AF189" s="245" t="str">
        <f t="shared" si="128"/>
        <v xml:space="preserve">          0</v>
      </c>
      <c r="AG189" s="245" t="str">
        <f t="shared" si="129"/>
        <v xml:space="preserve">          0</v>
      </c>
      <c r="AQ189" s="204">
        <f>SUM(ANALYTIKAVUJ!M213)</f>
        <v>0</v>
      </c>
      <c r="AS189" s="201">
        <f t="shared" si="151"/>
        <v>0</v>
      </c>
    </row>
    <row r="190" spans="1:45" outlineLevel="1" x14ac:dyDescent="0.2">
      <c r="A190" s="558">
        <v>42</v>
      </c>
      <c r="C190" s="523" t="s">
        <v>2631</v>
      </c>
      <c r="D190" s="200" t="str">
        <f>IF(VLOOKUP($A190,vykaz_p!$A:$G,1)=$A190,VLOOKUP($A190,vykaz_p!$A:$G,$B$1),0)</f>
        <v>Kurzové zisky (663)</v>
      </c>
      <c r="E190" s="208" t="s">
        <v>919</v>
      </c>
      <c r="I190" s="563"/>
      <c r="J190" s="564"/>
      <c r="K190" s="564"/>
      <c r="L190" s="504">
        <f>SUM('HL KNIHA VYPOC'!G392)</f>
        <v>0</v>
      </c>
      <c r="M190" s="524"/>
      <c r="N190" s="205">
        <f t="shared" si="149"/>
        <v>0</v>
      </c>
      <c r="V190" s="205">
        <f>SUM('HL KNIHA VYPOC'!K392)</f>
        <v>0</v>
      </c>
      <c r="X190" s="205">
        <f t="shared" si="150"/>
        <v>0</v>
      </c>
      <c r="Z190" s="522"/>
      <c r="AF190" s="245" t="str">
        <f t="shared" si="128"/>
        <v xml:space="preserve">          0</v>
      </c>
      <c r="AG190" s="245" t="str">
        <f t="shared" si="129"/>
        <v xml:space="preserve">          0</v>
      </c>
      <c r="AQ190" s="204">
        <f>SUM('HL KNIHA VYPOC'!M392)</f>
        <v>0</v>
      </c>
      <c r="AS190" s="201">
        <f t="shared" si="151"/>
        <v>0</v>
      </c>
    </row>
    <row r="191" spans="1:45" outlineLevel="1" x14ac:dyDescent="0.2">
      <c r="A191" s="558">
        <v>43</v>
      </c>
      <c r="C191" s="523" t="s">
        <v>2634</v>
      </c>
      <c r="D191" s="200" t="str">
        <f>IF(VLOOKUP($A191,vykaz_p!$A:$G,1)=$A191,VLOOKUP($A191,vykaz_p!$A:$G,$B$1),0)</f>
        <v>Výnosy z precenenia cenných papierov a výnosy z derivátových operácií (664, 667)</v>
      </c>
      <c r="E191" s="208" t="s">
        <v>921</v>
      </c>
      <c r="I191" s="563"/>
      <c r="J191" s="564"/>
      <c r="K191" s="564"/>
      <c r="L191" s="504">
        <f>SUM('HL KNIHA VYPOC'!G393+'HL KNIHA VYPOC'!G396)</f>
        <v>0</v>
      </c>
      <c r="M191" s="524"/>
      <c r="N191" s="205">
        <f t="shared" si="149"/>
        <v>0</v>
      </c>
      <c r="V191" s="205">
        <f>SUM('HL KNIHA VYPOC'!K393+'HL KNIHA VYPOC'!K396)</f>
        <v>0</v>
      </c>
      <c r="X191" s="205">
        <f t="shared" si="150"/>
        <v>0</v>
      </c>
      <c r="Z191" s="522"/>
      <c r="AF191" s="245" t="str">
        <f t="shared" si="128"/>
        <v xml:space="preserve">          0</v>
      </c>
      <c r="AG191" s="245" t="str">
        <f t="shared" si="129"/>
        <v xml:space="preserve">          0</v>
      </c>
      <c r="AQ191" s="204">
        <f>SUM('HL KNIHA VYPOC'!M393+'HL KNIHA VYPOC'!M396)</f>
        <v>0</v>
      </c>
      <c r="AS191" s="201">
        <f t="shared" si="151"/>
        <v>0</v>
      </c>
    </row>
    <row r="192" spans="1:45" outlineLevel="1" x14ac:dyDescent="0.2">
      <c r="A192" s="558">
        <v>44</v>
      </c>
      <c r="C192" s="523" t="s">
        <v>2638</v>
      </c>
      <c r="D192" s="200" t="str">
        <f>IF(VLOOKUP($A192,vykaz_p!$A:$G,1)=$A192,VLOOKUP($A192,vykaz_p!$A:$G,$B$1),0)</f>
        <v>Ostatné výnosy z finančnej činnosti (668)</v>
      </c>
      <c r="E192" s="208" t="s">
        <v>1965</v>
      </c>
      <c r="I192" s="563"/>
      <c r="J192" s="564"/>
      <c r="K192" s="564"/>
      <c r="L192" s="504">
        <f>SUM('HL KNIHA VYPOC'!G397)</f>
        <v>0</v>
      </c>
      <c r="M192" s="524"/>
      <c r="N192" s="205">
        <f t="shared" si="149"/>
        <v>0</v>
      </c>
      <c r="V192" s="205">
        <f>SUM('HL KNIHA VYPOC'!K397)</f>
        <v>0</v>
      </c>
      <c r="X192" s="205">
        <f t="shared" si="150"/>
        <v>0</v>
      </c>
      <c r="Z192" s="522"/>
      <c r="AF192" s="245" t="str">
        <f t="shared" si="128"/>
        <v xml:space="preserve">          0</v>
      </c>
      <c r="AG192" s="245" t="str">
        <f t="shared" si="129"/>
        <v xml:space="preserve">          0</v>
      </c>
      <c r="AQ192" s="204">
        <f>SUM('HL KNIHA VYPOC'!M397)</f>
        <v>0</v>
      </c>
      <c r="AS192" s="201">
        <f t="shared" si="151"/>
        <v>0</v>
      </c>
    </row>
    <row r="193" spans="1:45" x14ac:dyDescent="0.2">
      <c r="A193" s="558">
        <v>45</v>
      </c>
      <c r="C193" s="523" t="s">
        <v>2501</v>
      </c>
      <c r="D193" s="525" t="str">
        <f>IF(VLOOKUP($A193,vykaz_p!$A:$G,1)=$A193,VLOOKUP($A193,vykaz_p!$A:$G,$B$1),0)</f>
        <v>Náklady na finančnú činnosť spolu r. 46 + r. 47 + r. 48
+ r. 49 + r. 52 + r. 53 + r. 54</v>
      </c>
      <c r="E193" s="554" t="s">
        <v>916</v>
      </c>
      <c r="F193" s="557"/>
      <c r="I193" s="563"/>
      <c r="J193" s="564"/>
      <c r="K193" s="564"/>
      <c r="L193" s="503"/>
      <c r="M193" s="524"/>
      <c r="N193" s="545">
        <f>SUM(N194+N195+N196+N197+N200+N201+N202)</f>
        <v>1203</v>
      </c>
      <c r="P193" s="556"/>
      <c r="X193" s="545">
        <f>SUM(X194+X195+X196+X197+X200+X201+X202)</f>
        <v>0</v>
      </c>
      <c r="Z193" s="551"/>
      <c r="AF193" s="245" t="str">
        <f t="shared" si="128"/>
        <v xml:space="preserve">       1203</v>
      </c>
      <c r="AG193" s="245" t="str">
        <f t="shared" si="129"/>
        <v xml:space="preserve">          0</v>
      </c>
      <c r="AK193" s="557"/>
      <c r="AS193" s="543">
        <f>SUM(AS194+AS195+AS196+AS197+AS200+AS201+AS202)</f>
        <v>0</v>
      </c>
    </row>
    <row r="194" spans="1:45" outlineLevel="1" x14ac:dyDescent="0.2">
      <c r="A194" s="558">
        <v>46</v>
      </c>
      <c r="C194" s="523" t="s">
        <v>2645</v>
      </c>
      <c r="D194" s="200" t="str">
        <f>IF(VLOOKUP($A194,vykaz_p!$A:$G,1)=$A194,VLOOKUP($A194,vykaz_p!$A:$G,$B$1),0)</f>
        <v>Predané cenné papiere a podiely (561)</v>
      </c>
      <c r="E194" s="208" t="s">
        <v>330</v>
      </c>
      <c r="I194" s="563"/>
      <c r="J194" s="564"/>
      <c r="K194" s="564"/>
      <c r="L194" s="504">
        <f>SUM('HL KNIHA VYPOC'!G317)</f>
        <v>0</v>
      </c>
      <c r="M194" s="524"/>
      <c r="N194" s="205">
        <f>ROUND((L194),0)</f>
        <v>0</v>
      </c>
      <c r="V194" s="205">
        <f>SUM('HL KNIHA VYPOC'!K317)</f>
        <v>0</v>
      </c>
      <c r="X194" s="205">
        <f t="shared" ref="X194:X196" si="152">ROUND((V194),0)</f>
        <v>0</v>
      </c>
      <c r="Z194" s="522"/>
      <c r="AF194" s="245" t="str">
        <f t="shared" si="128"/>
        <v xml:space="preserve">          0</v>
      </c>
      <c r="AG194" s="245" t="str">
        <f t="shared" si="129"/>
        <v xml:space="preserve">          0</v>
      </c>
      <c r="AQ194" s="204">
        <f>SUM('HL KNIHA VYPOC'!M317)</f>
        <v>0</v>
      </c>
      <c r="AS194" s="204">
        <f t="shared" ref="AS194:AS196" si="153">ROUND((AQ194),0)</f>
        <v>0</v>
      </c>
    </row>
    <row r="195" spans="1:45" outlineLevel="1" x14ac:dyDescent="0.2">
      <c r="A195" s="558">
        <v>47</v>
      </c>
      <c r="C195" s="523" t="s">
        <v>2648</v>
      </c>
      <c r="D195" s="200" t="str">
        <f>IF(VLOOKUP($A195,vykaz_p!$A:$G,1)=$A195,VLOOKUP($A195,vykaz_p!$A:$G,$B$1),0)</f>
        <v>Náklady na krátkodobý finančný majetok (566)</v>
      </c>
      <c r="E195" s="208" t="s">
        <v>333</v>
      </c>
      <c r="I195" s="563"/>
      <c r="J195" s="564"/>
      <c r="K195" s="564"/>
      <c r="L195" s="504">
        <f>SUM('HL KNIHA VYPOC'!G322)</f>
        <v>0</v>
      </c>
      <c r="M195" s="524"/>
      <c r="N195" s="205">
        <f>ROUND((L195),0)</f>
        <v>0</v>
      </c>
      <c r="V195" s="205">
        <f>SUM('HL KNIHA VYPOC'!K322)</f>
        <v>0</v>
      </c>
      <c r="X195" s="205">
        <f t="shared" si="152"/>
        <v>0</v>
      </c>
      <c r="Z195" s="522"/>
      <c r="AF195" s="245" t="str">
        <f t="shared" si="128"/>
        <v xml:space="preserve">          0</v>
      </c>
      <c r="AG195" s="245" t="str">
        <f t="shared" si="129"/>
        <v xml:space="preserve">          0</v>
      </c>
      <c r="AQ195" s="204">
        <f>SUM('HL KNIHA VYPOC'!M322)</f>
        <v>0</v>
      </c>
      <c r="AS195" s="204">
        <f t="shared" si="153"/>
        <v>0</v>
      </c>
    </row>
    <row r="196" spans="1:45" outlineLevel="1" x14ac:dyDescent="0.2">
      <c r="A196" s="558">
        <v>48</v>
      </c>
      <c r="C196" s="523" t="s">
        <v>2651</v>
      </c>
      <c r="D196" s="200" t="str">
        <f>IF(VLOOKUP($A196,vykaz_p!$A:$G,1)=$A196,VLOOKUP($A196,vykaz_p!$A:$G,$B$1),0)</f>
        <v>Opravné položky k finančnému majetku (+/-) (565)</v>
      </c>
      <c r="E196" s="208" t="s">
        <v>351</v>
      </c>
      <c r="I196" s="563"/>
      <c r="J196" s="564"/>
      <c r="K196" s="564"/>
      <c r="L196" s="504">
        <f>SUM('HL KNIHA VYPOC'!G321)</f>
        <v>0</v>
      </c>
      <c r="M196" s="524"/>
      <c r="N196" s="205">
        <f>ROUND((L196),0)</f>
        <v>0</v>
      </c>
      <c r="V196" s="205">
        <f>SUM('HL KNIHA VYPOC'!K321)</f>
        <v>0</v>
      </c>
      <c r="X196" s="205">
        <f t="shared" si="152"/>
        <v>0</v>
      </c>
      <c r="Z196" s="522"/>
      <c r="AF196" s="245" t="str">
        <f t="shared" si="128"/>
        <v xml:space="preserve">          0</v>
      </c>
      <c r="AG196" s="245" t="str">
        <f t="shared" si="129"/>
        <v xml:space="preserve">          0</v>
      </c>
      <c r="AQ196" s="204">
        <f>SUM('HL KNIHA VYPOC'!M321)</f>
        <v>0</v>
      </c>
      <c r="AS196" s="204">
        <f t="shared" si="153"/>
        <v>0</v>
      </c>
    </row>
    <row r="197" spans="1:45" outlineLevel="1" x14ac:dyDescent="0.2">
      <c r="A197" s="558">
        <v>49</v>
      </c>
      <c r="C197" s="523" t="s">
        <v>2655</v>
      </c>
      <c r="D197" s="200" t="str">
        <f>IF(VLOOKUP($A197,vykaz_p!$A:$G,1)=$A197,VLOOKUP($A197,vykaz_p!$A:$G,$B$1),0)</f>
        <v>Nákladové úroky (r. 50 + r. 51)</v>
      </c>
      <c r="E197" s="554" t="s">
        <v>355</v>
      </c>
      <c r="I197" s="563"/>
      <c r="J197" s="564"/>
      <c r="K197" s="564"/>
      <c r="L197" s="503"/>
      <c r="M197" s="524"/>
      <c r="N197" s="545">
        <f>SUM(N198:N199)</f>
        <v>0</v>
      </c>
      <c r="X197" s="545">
        <f>SUM(X198:X199)</f>
        <v>0</v>
      </c>
      <c r="Z197" s="522"/>
      <c r="AF197" s="245" t="str">
        <f t="shared" si="128"/>
        <v xml:space="preserve">          0</v>
      </c>
      <c r="AG197" s="245" t="str">
        <f t="shared" si="129"/>
        <v xml:space="preserve">          0</v>
      </c>
      <c r="AS197" s="543">
        <f>SUM(AS198:AS199)</f>
        <v>0</v>
      </c>
    </row>
    <row r="198" spans="1:45" outlineLevel="1" x14ac:dyDescent="0.2">
      <c r="A198" s="558">
        <v>50</v>
      </c>
      <c r="C198" s="523" t="s">
        <v>2659</v>
      </c>
      <c r="D198" s="200" t="str">
        <f>IF(VLOOKUP($A198,vykaz_p!$A:$G,1)=$A198,VLOOKUP($A198,vykaz_p!$A:$G,$B$1),0)</f>
        <v>Nákladové úroky pre prepojené účtovné jednotky (562A)</v>
      </c>
      <c r="E198" s="208" t="s">
        <v>360</v>
      </c>
      <c r="I198" s="563"/>
      <c r="J198" s="564"/>
      <c r="K198" s="564"/>
      <c r="L198" s="504">
        <f>SUM(ANALYTIKAVUJ!C212)</f>
        <v>0.05</v>
      </c>
      <c r="M198" s="524"/>
      <c r="N198" s="205">
        <f>ROUND((L198),0)</f>
        <v>0</v>
      </c>
      <c r="V198" s="205">
        <f>SUM(ANALYTIKAVUJ!D212)</f>
        <v>0</v>
      </c>
      <c r="X198" s="205">
        <f t="shared" ref="X198:X202" si="154">ROUND((V198),0)</f>
        <v>0</v>
      </c>
      <c r="Z198" s="522"/>
      <c r="AF198" s="245" t="str">
        <f t="shared" si="128"/>
        <v xml:space="preserve">          0</v>
      </c>
      <c r="AG198" s="245" t="str">
        <f t="shared" si="129"/>
        <v xml:space="preserve">          0</v>
      </c>
      <c r="AQ198" s="204">
        <f>SUM(ANALYTIKAVUJ!E212)</f>
        <v>0</v>
      </c>
      <c r="AS198" s="204">
        <f t="shared" ref="AS198:AS202" si="155">ROUND((AQ198),0)</f>
        <v>0</v>
      </c>
    </row>
    <row r="199" spans="1:45" outlineLevel="1" x14ac:dyDescent="0.2">
      <c r="A199" s="558">
        <v>51</v>
      </c>
      <c r="C199" s="523" t="s">
        <v>2084</v>
      </c>
      <c r="D199" s="200" t="str">
        <f>IF(VLOOKUP($A199,vykaz_p!$A:$G,1)=$A199,VLOOKUP($A199,vykaz_p!$A:$G,$B$1),0)</f>
        <v>Ostatné nákladové úroky (562A)</v>
      </c>
      <c r="E199" s="208" t="s">
        <v>371</v>
      </c>
      <c r="I199" s="563"/>
      <c r="J199" s="564"/>
      <c r="K199" s="564"/>
      <c r="L199" s="504">
        <f>SUM(ANALYTIKAVUJ!C213)</f>
        <v>0</v>
      </c>
      <c r="M199" s="524"/>
      <c r="N199" s="205">
        <f>ROUND((L199),0)</f>
        <v>0</v>
      </c>
      <c r="V199" s="205">
        <f>SUM(ANALYTIKAVUJ!D213)</f>
        <v>0</v>
      </c>
      <c r="X199" s="205">
        <f t="shared" si="154"/>
        <v>0</v>
      </c>
      <c r="Z199" s="522"/>
      <c r="AF199" s="245" t="str">
        <f t="shared" si="128"/>
        <v xml:space="preserve">          0</v>
      </c>
      <c r="AG199" s="245" t="str">
        <f t="shared" si="129"/>
        <v xml:space="preserve">          0</v>
      </c>
      <c r="AQ199" s="204">
        <f>SUM(ANALYTIKAVUJ!E213)</f>
        <v>0</v>
      </c>
      <c r="AS199" s="204">
        <f t="shared" si="155"/>
        <v>0</v>
      </c>
    </row>
    <row r="200" spans="1:45" outlineLevel="1" x14ac:dyDescent="0.2">
      <c r="A200" s="558">
        <v>52</v>
      </c>
      <c r="C200" s="523" t="s">
        <v>2666</v>
      </c>
      <c r="D200" s="200" t="str">
        <f>IF(VLOOKUP($A200,vykaz_p!$A:$G,1)=$A200,VLOOKUP($A200,vykaz_p!$A:$G,$B$1),0)</f>
        <v>Kurzové straty (563)</v>
      </c>
      <c r="E200" s="208" t="s">
        <v>382</v>
      </c>
      <c r="I200" s="563"/>
      <c r="J200" s="564"/>
      <c r="K200" s="564"/>
      <c r="L200" s="504">
        <f>SUM('HL KNIHA VYPOC'!G319)</f>
        <v>0</v>
      </c>
      <c r="M200" s="524"/>
      <c r="N200" s="205">
        <f>ROUND((L200),0)</f>
        <v>0</v>
      </c>
      <c r="V200" s="205">
        <f>SUM('HL KNIHA VYPOC'!K319)</f>
        <v>0</v>
      </c>
      <c r="X200" s="205">
        <f t="shared" si="154"/>
        <v>0</v>
      </c>
      <c r="Z200" s="522"/>
      <c r="AF200" s="245" t="str">
        <f t="shared" si="128"/>
        <v xml:space="preserve">          0</v>
      </c>
      <c r="AG200" s="245" t="str">
        <f t="shared" si="129"/>
        <v xml:space="preserve">          0</v>
      </c>
      <c r="AQ200" s="204">
        <f>SUM('HL KNIHA VYPOC'!M319)</f>
        <v>0</v>
      </c>
      <c r="AS200" s="204">
        <f t="shared" si="155"/>
        <v>0</v>
      </c>
    </row>
    <row r="201" spans="1:45" outlineLevel="1" x14ac:dyDescent="0.2">
      <c r="A201" s="558">
        <v>53</v>
      </c>
      <c r="C201" s="523" t="s">
        <v>2669</v>
      </c>
      <c r="D201" s="200" t="str">
        <f>IF(VLOOKUP($A201,vykaz_p!$A:$G,1)=$A201,VLOOKUP($A201,vykaz_p!$A:$G,$B$1),0)</f>
        <v>Náklady na precenenie cenných papierov a náklady na derivátové operácie (564, 567)</v>
      </c>
      <c r="E201" s="208" t="s">
        <v>401</v>
      </c>
      <c r="I201" s="563"/>
      <c r="J201" s="564"/>
      <c r="K201" s="564"/>
      <c r="L201" s="504">
        <f>SUM('HL KNIHA VYPOC'!G320+'HL KNIHA VYPOC'!G323)</f>
        <v>0</v>
      </c>
      <c r="M201" s="524"/>
      <c r="N201" s="205">
        <f>ROUND((L201),0)</f>
        <v>0</v>
      </c>
      <c r="V201" s="205">
        <f>SUM('HL KNIHA VYPOC'!K320+'HL KNIHA VYPOC'!K323)</f>
        <v>0</v>
      </c>
      <c r="X201" s="205">
        <f t="shared" si="154"/>
        <v>0</v>
      </c>
      <c r="Z201" s="522"/>
      <c r="AF201" s="245" t="str">
        <f t="shared" si="128"/>
        <v xml:space="preserve">          0</v>
      </c>
      <c r="AG201" s="245" t="str">
        <f t="shared" si="129"/>
        <v xml:space="preserve">          0</v>
      </c>
      <c r="AQ201" s="204">
        <f>SUM('HL KNIHA VYPOC'!M320+'HL KNIHA VYPOC'!M323)</f>
        <v>0</v>
      </c>
      <c r="AS201" s="204">
        <f t="shared" si="155"/>
        <v>0</v>
      </c>
    </row>
    <row r="202" spans="1:45" outlineLevel="1" x14ac:dyDescent="0.2">
      <c r="A202" s="558">
        <v>54</v>
      </c>
      <c r="C202" s="523" t="s">
        <v>2673</v>
      </c>
      <c r="D202" s="200" t="str">
        <f>IF(VLOOKUP($A202,vykaz_p!$A:$G,1)=$A202,VLOOKUP($A202,vykaz_p!$A:$G,$B$1),0)</f>
        <v>Ostatné náklady na finančnú činnosť (568, 569)</v>
      </c>
      <c r="E202" s="208" t="s">
        <v>604</v>
      </c>
      <c r="I202" s="563"/>
      <c r="J202" s="564"/>
      <c r="K202" s="564"/>
      <c r="L202" s="504">
        <f>SUM('HL KNIHA VYPOC'!G324+'HL KNIHA VYPOC'!G325)</f>
        <v>1202.5899999999999</v>
      </c>
      <c r="M202" s="524"/>
      <c r="N202" s="205">
        <f>ROUND((L202),0)</f>
        <v>1203</v>
      </c>
      <c r="V202" s="205">
        <f>SUM('HL KNIHA VYPOC'!K324+'HL KNIHA VYPOC'!K325)</f>
        <v>0</v>
      </c>
      <c r="X202" s="205">
        <f t="shared" si="154"/>
        <v>0</v>
      </c>
      <c r="Z202" s="522"/>
      <c r="AF202" s="245" t="str">
        <f t="shared" si="128"/>
        <v xml:space="preserve">       1203</v>
      </c>
      <c r="AG202" s="245" t="str">
        <f t="shared" si="129"/>
        <v xml:space="preserve">          0</v>
      </c>
      <c r="AQ202" s="204">
        <f>SUM('HL KNIHA VYPOC'!M324+'HL KNIHA VYPOC'!M325)</f>
        <v>0</v>
      </c>
      <c r="AS202" s="204">
        <f t="shared" si="155"/>
        <v>0</v>
      </c>
    </row>
    <row r="203" spans="1:45" x14ac:dyDescent="0.2">
      <c r="A203" s="558">
        <v>55</v>
      </c>
      <c r="C203" s="523" t="s">
        <v>2581</v>
      </c>
      <c r="D203" s="525" t="str">
        <f>IF(VLOOKUP($A203,vykaz_p!$A:$G,1)=$A203,VLOOKUP($A203,vykaz_p!$A:$G,$B$1),0)</f>
        <v>Výsledok hospodárenia z finančnej činnosti (+/-)
(r. 29 - r. 45)</v>
      </c>
      <c r="E203" s="554" t="s">
        <v>623</v>
      </c>
      <c r="F203" s="557"/>
      <c r="I203" s="563"/>
      <c r="J203" s="564"/>
      <c r="K203" s="564"/>
      <c r="L203" s="503"/>
      <c r="M203" s="524"/>
      <c r="N203" s="545">
        <f>SUM(N177-N193)</f>
        <v>-1199</v>
      </c>
      <c r="P203" s="556"/>
      <c r="X203" s="545">
        <f>SUM(X177-X193)</f>
        <v>0</v>
      </c>
      <c r="Z203" s="551"/>
      <c r="AF203" s="245" t="str">
        <f t="shared" si="128"/>
        <v xml:space="preserve">      -1199</v>
      </c>
      <c r="AG203" s="245" t="str">
        <f t="shared" si="129"/>
        <v xml:space="preserve">          0</v>
      </c>
      <c r="AK203" s="557"/>
      <c r="AS203" s="543">
        <f>SUM(AS177-AS193)</f>
        <v>0</v>
      </c>
    </row>
    <row r="204" spans="1:45" x14ac:dyDescent="0.2">
      <c r="A204" s="558">
        <v>56</v>
      </c>
      <c r="C204" s="523" t="s">
        <v>2680</v>
      </c>
      <c r="D204" s="525" t="str">
        <f>IF(VLOOKUP($A204,vykaz_p!$A:$G,1)=$A204,VLOOKUP($A204,vykaz_p!$A:$G,$B$1),0)</f>
        <v>Výsledok hospodárenia za účtovné obdobie pred zdanením (+/-) (r. 27 + r. 55)</v>
      </c>
      <c r="E204" s="554" t="s">
        <v>639</v>
      </c>
      <c r="F204" s="557"/>
      <c r="I204" s="563"/>
      <c r="J204" s="564"/>
      <c r="K204" s="564"/>
      <c r="L204" s="503"/>
      <c r="M204" s="524"/>
      <c r="N204" s="545">
        <f>SUM(N175+N203)</f>
        <v>32147</v>
      </c>
      <c r="P204" s="556"/>
      <c r="X204" s="545">
        <f>SUM(X175+X203)</f>
        <v>0</v>
      </c>
      <c r="Z204" s="551"/>
      <c r="AF204" s="245" t="str">
        <f>REPT(" ",11-LEN(N204))&amp;N204</f>
        <v xml:space="preserve">      32147</v>
      </c>
      <c r="AG204" s="245" t="str">
        <f>REPT(" ",11-LEN(X204))&amp;X204</f>
        <v xml:space="preserve">          0</v>
      </c>
      <c r="AK204" s="557"/>
      <c r="AS204" s="543">
        <f>SUM(AS175+AS203)</f>
        <v>0</v>
      </c>
    </row>
    <row r="205" spans="1:45" outlineLevel="1" x14ac:dyDescent="0.2">
      <c r="A205" s="558">
        <v>57</v>
      </c>
      <c r="C205" s="523" t="s">
        <v>2683</v>
      </c>
      <c r="D205" s="200" t="str">
        <f>IF(VLOOKUP($A205,vykaz_p!$A:$G,1)=$A205,VLOOKUP($A205,vykaz_p!$A:$G,$B$1),0)</f>
        <v>Daň z príjmov (r. 58 + r. 59)</v>
      </c>
      <c r="E205" s="554" t="s">
        <v>658</v>
      </c>
      <c r="I205" s="563"/>
      <c r="J205" s="564"/>
      <c r="K205" s="564"/>
      <c r="L205" s="503"/>
      <c r="M205" s="524"/>
      <c r="N205" s="545">
        <f>SUM(N206:N207)</f>
        <v>7099</v>
      </c>
      <c r="X205" s="545">
        <f>SUM(X206:X207)</f>
        <v>0</v>
      </c>
      <c r="AF205" s="245" t="str">
        <f t="shared" si="128"/>
        <v xml:space="preserve">       7099</v>
      </c>
      <c r="AG205" s="245" t="str">
        <f t="shared" si="129"/>
        <v xml:space="preserve">          0</v>
      </c>
      <c r="AS205" s="543">
        <f>SUM(AS206:AS207)</f>
        <v>0</v>
      </c>
    </row>
    <row r="206" spans="1:45" outlineLevel="1" x14ac:dyDescent="0.2">
      <c r="A206" s="558">
        <v>58</v>
      </c>
      <c r="C206" s="523" t="s">
        <v>2687</v>
      </c>
      <c r="D206" s="200" t="str">
        <f>IF(VLOOKUP($A206,vykaz_p!$A:$G,1)=$A206,VLOOKUP($A206,vykaz_p!$A:$G,$B$1),0)</f>
        <v>Daň z príjmov  splatná (591, 595)</v>
      </c>
      <c r="E206" s="208" t="s">
        <v>664</v>
      </c>
      <c r="I206" s="502"/>
      <c r="J206" s="503"/>
      <c r="K206" s="503"/>
      <c r="L206" s="504">
        <f>SUM('HL KNIHA VYPOC'!G340+'HL KNIHA VYPOC'!G344)</f>
        <v>7098.71</v>
      </c>
      <c r="M206" s="524"/>
      <c r="N206" s="205">
        <f>ROUND((L206),0)</f>
        <v>7099</v>
      </c>
      <c r="V206" s="205">
        <f>SUM('HL KNIHA VYPOC'!K340+'HL KNIHA VYPOC'!K344)</f>
        <v>0</v>
      </c>
      <c r="X206" s="205">
        <f t="shared" ref="X206" si="156">ROUND((V206),0)</f>
        <v>0</v>
      </c>
      <c r="AF206" s="245" t="str">
        <f t="shared" si="128"/>
        <v xml:space="preserve">       7099</v>
      </c>
      <c r="AG206" s="245" t="str">
        <f t="shared" si="129"/>
        <v xml:space="preserve">          0</v>
      </c>
      <c r="AQ206" s="204">
        <f>SUM('HL KNIHA VYPOC'!M340+'HL KNIHA VYPOC'!M344)</f>
        <v>0</v>
      </c>
      <c r="AS206" s="204">
        <f t="shared" ref="AS206:AS208" si="157">ROUND((AQ206),0)</f>
        <v>0</v>
      </c>
    </row>
    <row r="207" spans="1:45" outlineLevel="1" x14ac:dyDescent="0.2">
      <c r="A207" s="558">
        <v>59</v>
      </c>
      <c r="C207" s="523" t="s">
        <v>2084</v>
      </c>
      <c r="D207" s="200" t="str">
        <f>IF(VLOOKUP($A207,vykaz_p!$A:$G,1)=$A207,VLOOKUP($A207,vykaz_p!$A:$G,$B$1),0)</f>
        <v>Daň z príjmov odložená (+/-) (592)</v>
      </c>
      <c r="E207" s="208" t="s">
        <v>675</v>
      </c>
      <c r="I207" s="502"/>
      <c r="J207" s="503"/>
      <c r="K207" s="503"/>
      <c r="L207" s="504">
        <f>SUM('HL KNIHA VYPOC'!G341)</f>
        <v>0</v>
      </c>
      <c r="M207" s="524"/>
      <c r="N207" s="205">
        <f>ROUND((L207),0)</f>
        <v>0</v>
      </c>
      <c r="V207" s="205">
        <f>SUM('HL KNIHA VYPOC'!K341)</f>
        <v>0</v>
      </c>
      <c r="X207" s="205">
        <f t="shared" ref="X207:X208" si="158">ROUND((V207),0)</f>
        <v>0</v>
      </c>
      <c r="AF207" s="245" t="str">
        <f t="shared" si="128"/>
        <v xml:space="preserve">          0</v>
      </c>
      <c r="AG207" s="245" t="str">
        <f t="shared" si="129"/>
        <v xml:space="preserve">          0</v>
      </c>
      <c r="AQ207" s="204">
        <f>SUM('HL KNIHA VYPOC'!M341)</f>
        <v>0</v>
      </c>
      <c r="AS207" s="204">
        <f t="shared" si="157"/>
        <v>0</v>
      </c>
    </row>
    <row r="208" spans="1:45" outlineLevel="1" x14ac:dyDescent="0.2">
      <c r="A208" s="558">
        <v>60</v>
      </c>
      <c r="C208" s="523" t="s">
        <v>2694</v>
      </c>
      <c r="D208" s="200" t="str">
        <f>IF(VLOOKUP($A208,vykaz_p!$A:$G,1)=$A208,VLOOKUP($A208,vykaz_p!$A:$G,$B$1),0)</f>
        <v>Prevod podielov na výsledku hospodárenia spoločníkom (+/- 596)</v>
      </c>
      <c r="E208" s="208" t="s">
        <v>693</v>
      </c>
      <c r="I208" s="502"/>
      <c r="J208" s="503"/>
      <c r="K208" s="503"/>
      <c r="L208" s="504">
        <f>SUM('HL KNIHA VYPOC'!G345)</f>
        <v>0</v>
      </c>
      <c r="M208" s="524"/>
      <c r="N208" s="205">
        <f>ROUND((L208),0)</f>
        <v>0</v>
      </c>
      <c r="V208" s="205">
        <f>SUM('HL KNIHA VYPOC'!K345)</f>
        <v>0</v>
      </c>
      <c r="X208" s="205">
        <f t="shared" si="158"/>
        <v>0</v>
      </c>
      <c r="AF208" s="245" t="str">
        <f t="shared" si="128"/>
        <v xml:space="preserve">          0</v>
      </c>
      <c r="AG208" s="245" t="str">
        <f t="shared" si="129"/>
        <v xml:space="preserve">          0</v>
      </c>
      <c r="AQ208" s="204">
        <f>SUM('HL KNIHA VYPOC'!M345)</f>
        <v>0</v>
      </c>
      <c r="AS208" s="204">
        <f t="shared" si="157"/>
        <v>0</v>
      </c>
    </row>
    <row r="209" spans="1:45" x14ac:dyDescent="0.2">
      <c r="A209" s="558">
        <v>61</v>
      </c>
      <c r="C209" s="523" t="s">
        <v>2680</v>
      </c>
      <c r="D209" s="525" t="str">
        <f>IF(VLOOKUP($A209,vykaz_p!$A:$G,1)=$A209,VLOOKUP($A209,vykaz_p!$A:$G,$B$1),0)</f>
        <v>Výsledok hospodárenia za účtovné obdobie po  zdanení (+/-) (r. 56 - r. 57 - r. 60)</v>
      </c>
      <c r="E209" s="554" t="s">
        <v>703</v>
      </c>
      <c r="F209" s="557"/>
      <c r="I209" s="502"/>
      <c r="J209" s="503"/>
      <c r="K209" s="503"/>
      <c r="L209" s="503"/>
      <c r="M209" s="524"/>
      <c r="N209" s="205">
        <f>SUM(N204-N205-N208)</f>
        <v>25048</v>
      </c>
      <c r="P209" s="556"/>
      <c r="S209" s="205">
        <f>SUM(N209-N102)</f>
        <v>0</v>
      </c>
      <c r="X209" s="205">
        <f>SUM(X204-X205-X208)</f>
        <v>0</v>
      </c>
      <c r="Z209" s="560">
        <f>SUM(X209-X102)</f>
        <v>-40827</v>
      </c>
      <c r="AF209" s="245" t="str">
        <f>REPT(" ",11-LEN(N209))&amp;N209</f>
        <v xml:space="preserve">      25048</v>
      </c>
      <c r="AG209" s="245" t="str">
        <f>REPT(" ",11-LEN(X209))&amp;X209</f>
        <v xml:space="preserve">          0</v>
      </c>
      <c r="AJ209" s="245"/>
      <c r="AK209" s="557"/>
      <c r="AN209" s="204">
        <f>SUM(AI209-AI102)</f>
        <v>0</v>
      </c>
      <c r="AS209" s="204">
        <f>SUM(AS204-AS205-AS208)</f>
        <v>0</v>
      </c>
    </row>
    <row r="210" spans="1:45" x14ac:dyDescent="0.2">
      <c r="AF210" s="245" t="str">
        <f t="shared" si="128"/>
        <v xml:space="preserve">           </v>
      </c>
      <c r="AG210" s="245" t="str">
        <f t="shared" si="129"/>
        <v xml:space="preserve">           </v>
      </c>
    </row>
    <row r="211" spans="1:45" ht="0.75" customHeight="1" x14ac:dyDescent="0.2">
      <c r="AS211" s="204"/>
    </row>
    <row r="212" spans="1:45" ht="12" hidden="1" x14ac:dyDescent="0.25">
      <c r="B212" s="561">
        <v>146</v>
      </c>
      <c r="D212" s="525" t="str">
        <f>IF(VLOOKUP($B212,suvaha_p!$A:$G,1)=$B212,VLOOKUP($B212,suvaha_p!$A:$G,$B$1),0)</f>
        <v>Označenie</v>
      </c>
    </row>
    <row r="213" spans="1:45" ht="12" hidden="1" x14ac:dyDescent="0.25">
      <c r="B213" s="561">
        <v>147</v>
      </c>
      <c r="D213" s="525" t="str">
        <f>IF(VLOOKUP($B213,suvaha_p!$A:$G,1)=$B213,VLOOKUP($B213,suvaha_p!$A:$G,$B$1),0)</f>
        <v>STRANA AKTÍV</v>
      </c>
    </row>
    <row r="214" spans="1:45" ht="12" hidden="1" x14ac:dyDescent="0.25">
      <c r="B214" s="561">
        <v>148</v>
      </c>
      <c r="D214" s="525" t="str">
        <f>IF(VLOOKUP($B214,suvaha_p!$A:$G,1)=$B214,VLOOKUP($B214,suvaha_p!$A:$G,$B$1),0)</f>
        <v>STRANA PASÍV</v>
      </c>
    </row>
    <row r="215" spans="1:45" ht="12" hidden="1" x14ac:dyDescent="0.25">
      <c r="B215" s="561">
        <v>149</v>
      </c>
      <c r="D215" s="525" t="str">
        <f>IF(VLOOKUP($B215,suvaha_p!$A:$G,1)=$B215,VLOOKUP($B215,suvaha_p!$A:$G,$B$1),0)</f>
        <v>Číslo riadku</v>
      </c>
    </row>
    <row r="216" spans="1:45" ht="12" hidden="1" x14ac:dyDescent="0.25">
      <c r="B216" s="561">
        <v>150</v>
      </c>
      <c r="D216" s="525" t="str">
        <f>IF(VLOOKUP($B216,suvaha_p!$A:$G,1)=$B216,VLOOKUP($B216,suvaha_p!$A:$G,$B$1),0)</f>
        <v>Bežné účtovné obdobie</v>
      </c>
    </row>
    <row r="217" spans="1:45" ht="12" hidden="1" x14ac:dyDescent="0.25">
      <c r="B217" s="561">
        <v>151</v>
      </c>
      <c r="D217" s="525" t="str">
        <f>IF(VLOOKUP($B217,suvaha_p!$A:$G,1)=$B217,VLOOKUP($B217,suvaha_p!$A:$G,$B$1),0)</f>
        <v>Bezprostredne predchádzajúce účtovné obdobie</v>
      </c>
    </row>
    <row r="218" spans="1:45" ht="12" hidden="1" x14ac:dyDescent="0.25">
      <c r="B218" s="561">
        <v>152</v>
      </c>
      <c r="D218" s="525" t="str">
        <f>IF(VLOOKUP($B218,suvaha_p!$A:$G,1)=$B218,VLOOKUP($B218,suvaha_p!$A:$G,$B$1),0)</f>
        <v>Brutto-časť 1</v>
      </c>
    </row>
    <row r="219" spans="1:45" ht="12" hidden="1" x14ac:dyDescent="0.25">
      <c r="B219" s="561">
        <v>153</v>
      </c>
      <c r="D219" s="525" t="str">
        <f>IF(VLOOKUP($B219,suvaha_p!$A:$G,1)=$B219,VLOOKUP($B219,suvaha_p!$A:$G,$B$1),0)</f>
        <v>Oprávky</v>
      </c>
    </row>
    <row r="220" spans="1:45" ht="12" hidden="1" x14ac:dyDescent="0.25">
      <c r="B220" s="561">
        <v>154</v>
      </c>
      <c r="D220" s="525" t="str">
        <f>IF(VLOOKUP($B220,suvaha_p!$A:$G,1)=$B220,VLOOKUP($B220,suvaha_p!$A:$G,$B$1),0)</f>
        <v>Opravné položky</v>
      </c>
    </row>
    <row r="221" spans="1:45" ht="12" hidden="1" x14ac:dyDescent="0.25">
      <c r="B221" s="561">
        <v>155</v>
      </c>
      <c r="D221" s="525" t="str">
        <f>IF(VLOOKUP($B221,suvaha_p!$A:$G,1)=$B221,VLOOKUP($B221,suvaha_p!$A:$G,$B$1),0)</f>
        <v>Netto</v>
      </c>
    </row>
    <row r="222" spans="1:45" ht="12" hidden="1" x14ac:dyDescent="0.25">
      <c r="B222" s="561">
        <v>156</v>
      </c>
      <c r="D222" s="525" t="str">
        <f>IF(VLOOKUP($B222,suvaha_p!$A:$G,1)=$B222,VLOOKUP($B222,suvaha_p!$A:$G,$B$1),0)</f>
        <v>Netto</v>
      </c>
    </row>
    <row r="223" spans="1:45" ht="12" hidden="1" x14ac:dyDescent="0.25">
      <c r="B223" s="561">
        <v>157</v>
      </c>
      <c r="D223" s="525" t="str">
        <f>IF(VLOOKUP($B223,suvaha_p!$A:$G,1)=$B223,VLOOKUP($B223,suvaha_p!$A:$G,$B$1),0)</f>
        <v>Text</v>
      </c>
    </row>
    <row r="224" spans="1:45" ht="12" hidden="1" x14ac:dyDescent="0.25">
      <c r="B224" s="561">
        <v>158</v>
      </c>
    </row>
    <row r="225" spans="2:4" ht="12" hidden="1" x14ac:dyDescent="0.25">
      <c r="B225" s="561">
        <v>159</v>
      </c>
      <c r="C225" s="201">
        <v>3</v>
      </c>
      <c r="D225" s="201" t="s">
        <v>2734</v>
      </c>
    </row>
    <row r="226" spans="2:4" hidden="1" x14ac:dyDescent="0.2">
      <c r="C226" s="201">
        <v>4</v>
      </c>
      <c r="D226" s="201" t="s">
        <v>2735</v>
      </c>
    </row>
    <row r="227" spans="2:4" hidden="1" x14ac:dyDescent="0.2">
      <c r="C227" s="201">
        <v>5</v>
      </c>
      <c r="D227" s="201" t="s">
        <v>2736</v>
      </c>
    </row>
  </sheetData>
  <sheetProtection formatCells="0" formatColumns="0" formatRows="0" insertColumns="0" insertRows="0" deleteColumns="0" deleteRows="0" sort="0"/>
  <dataConsolidate/>
  <mergeCells count="5">
    <mergeCell ref="S1:X1"/>
    <mergeCell ref="I1:N1"/>
    <mergeCell ref="S148:X148"/>
    <mergeCell ref="AN1:AS1"/>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rgb="FFFF0000"/>
  </sheetPr>
  <dimension ref="A1:IU425"/>
  <sheetViews>
    <sheetView topLeftCell="A2" zoomScale="55" zoomScaleNormal="55" workbookViewId="0">
      <selection activeCell="K373" sqref="K373"/>
    </sheetView>
  </sheetViews>
  <sheetFormatPr defaultColWidth="9.109375" defaultRowHeight="10.199999999999999" outlineLevelRow="2" x14ac:dyDescent="0.2"/>
  <cols>
    <col min="1" max="1" width="6.109375" style="56" customWidth="1"/>
    <col min="2" max="2" width="7.6640625" style="63" hidden="1" customWidth="1"/>
    <col min="3" max="3" width="36.44140625" style="63" customWidth="1"/>
    <col min="4" max="6" width="18.6640625" style="51" customWidth="1"/>
    <col min="7" max="7" width="18.6640625" style="90" customWidth="1"/>
    <col min="8" max="10" width="18.6640625" style="23" customWidth="1"/>
    <col min="11" max="11" width="18.6640625" style="102" customWidth="1"/>
    <col min="12" max="12" width="15.109375" style="23" customWidth="1"/>
    <col min="13" max="13" width="8.88671875" style="23" customWidth="1"/>
    <col min="14" max="16384" width="9.109375" style="23"/>
  </cols>
  <sheetData>
    <row r="1" spans="1:12" ht="23.25" hidden="1" customHeight="1" x14ac:dyDescent="0.2">
      <c r="C1" s="1252" t="s">
        <v>2059</v>
      </c>
      <c r="D1" s="1253"/>
      <c r="E1" s="1253"/>
      <c r="F1" s="1253"/>
      <c r="G1" s="1253"/>
      <c r="H1" s="1253"/>
      <c r="I1" s="1253"/>
      <c r="J1" s="1253"/>
      <c r="K1" s="1253"/>
    </row>
    <row r="2" spans="1:12" ht="24.75" customHeight="1" thickBot="1" x14ac:dyDescent="0.25">
      <c r="A2" s="66" t="s">
        <v>930</v>
      </c>
      <c r="B2" s="21" t="s">
        <v>930</v>
      </c>
      <c r="C2" s="21" t="s">
        <v>931</v>
      </c>
      <c r="D2" s="22" t="s">
        <v>932</v>
      </c>
      <c r="E2" s="22" t="s">
        <v>893</v>
      </c>
      <c r="F2" s="22" t="s">
        <v>894</v>
      </c>
      <c r="G2" s="82" t="s">
        <v>895</v>
      </c>
      <c r="H2" s="22" t="s">
        <v>932</v>
      </c>
      <c r="I2" s="22" t="s">
        <v>893</v>
      </c>
      <c r="J2" s="22" t="s">
        <v>894</v>
      </c>
      <c r="K2" s="92" t="s">
        <v>895</v>
      </c>
    </row>
    <row r="3" spans="1:12" ht="10.8" hidden="1" thickBot="1" x14ac:dyDescent="0.25">
      <c r="A3" s="20"/>
      <c r="B3" s="21"/>
      <c r="C3" s="21"/>
      <c r="D3" s="1251" t="s">
        <v>1892</v>
      </c>
      <c r="E3" s="1251"/>
      <c r="F3" s="1251"/>
      <c r="G3" s="1251"/>
      <c r="H3" s="1251" t="s">
        <v>1893</v>
      </c>
      <c r="I3" s="1251"/>
      <c r="J3" s="1251"/>
      <c r="K3" s="1251"/>
    </row>
    <row r="4" spans="1:12" ht="10.8" thickBot="1" x14ac:dyDescent="0.25">
      <c r="A4" s="24">
        <v>0</v>
      </c>
      <c r="B4" s="21"/>
      <c r="C4" s="25" t="s">
        <v>933</v>
      </c>
      <c r="D4" s="26">
        <f t="shared" ref="D4:K4" si="0">SUM(D5+D15+D25+D29+D35+D41+D50+D60+D70)</f>
        <v>22039.68</v>
      </c>
      <c r="E4" s="26">
        <f t="shared" si="0"/>
        <v>3789.16</v>
      </c>
      <c r="F4" s="26">
        <f t="shared" si="0"/>
        <v>9798.58</v>
      </c>
      <c r="G4" s="83">
        <f t="shared" si="0"/>
        <v>16030.260000000002</v>
      </c>
      <c r="H4" s="26">
        <f t="shared" si="0"/>
        <v>9061</v>
      </c>
      <c r="I4" s="26">
        <f t="shared" si="0"/>
        <v>0</v>
      </c>
      <c r="J4" s="26">
        <f t="shared" si="0"/>
        <v>0</v>
      </c>
      <c r="K4" s="93">
        <f t="shared" si="0"/>
        <v>9061</v>
      </c>
    </row>
    <row r="5" spans="1:12" x14ac:dyDescent="0.2">
      <c r="A5" s="27" t="s">
        <v>934</v>
      </c>
      <c r="B5" s="28"/>
      <c r="C5" s="29" t="s">
        <v>935</v>
      </c>
      <c r="D5" s="30">
        <f t="shared" ref="D5:K5" si="1">SUM(D6:D14)</f>
        <v>0</v>
      </c>
      <c r="E5" s="30">
        <f t="shared" si="1"/>
        <v>0</v>
      </c>
      <c r="F5" s="30">
        <f t="shared" si="1"/>
        <v>0</v>
      </c>
      <c r="G5" s="84">
        <f t="shared" si="1"/>
        <v>0</v>
      </c>
      <c r="H5" s="30">
        <f t="shared" si="1"/>
        <v>0</v>
      </c>
      <c r="I5" s="30">
        <f t="shared" si="1"/>
        <v>0</v>
      </c>
      <c r="J5" s="30">
        <f t="shared" si="1"/>
        <v>0</v>
      </c>
      <c r="K5" s="94">
        <f t="shared" si="1"/>
        <v>0</v>
      </c>
    </row>
    <row r="6" spans="1:12" outlineLevel="1" x14ac:dyDescent="0.2">
      <c r="A6" s="31" t="str">
        <f t="shared" ref="A6:A11" si="2">LEFT(B6,3)</f>
        <v>010</v>
      </c>
      <c r="B6" s="32" t="s">
        <v>936</v>
      </c>
      <c r="C6" s="33" t="s">
        <v>937</v>
      </c>
      <c r="D6" s="34">
        <f>IF(VLOOKUP($A6,'hk2016'!$A:$G,1)=$A6,VLOOKUP($A6,'hk2016'!$A:$G,4),0)</f>
        <v>0</v>
      </c>
      <c r="E6" s="34">
        <f>IF(VLOOKUP($A6,'hk2016'!$A:$G,1)=$A6,VLOOKUP($A6,'hk2016'!$A:$G,6),0)</f>
        <v>0</v>
      </c>
      <c r="F6" s="34">
        <f>IF(VLOOKUP($A6,'hk2016'!$A:$H,1)=$A6,VLOOKUP($A6,'hk2016'!$A:$H,7),0)</f>
        <v>0</v>
      </c>
      <c r="G6" s="85">
        <f t="shared" ref="G6:G13" si="3">SUM(D6+E6-F6)</f>
        <v>0</v>
      </c>
      <c r="H6" s="34">
        <f>IF(VLOOKUP($A6,'hk2015'!$A:$G,1)=$A6,VLOOKUP($A6,'hk2015'!$A:$G,5),0)</f>
        <v>0</v>
      </c>
      <c r="I6" s="34">
        <f>IF(VLOOKUP($A6,'hk2015'!$A:$G,1)=$A6,VLOOKUP($A6,'hk2015'!$A:$G,6),0)</f>
        <v>0</v>
      </c>
      <c r="J6" s="34">
        <f>IF(VLOOKUP($A6,'hk2015'!$A:$H,1)=$A6,VLOOKUP($A6,'hk2015'!$A:$H,7),0)</f>
        <v>0</v>
      </c>
      <c r="K6" s="95">
        <f t="shared" ref="K6:K13" si="4">SUM(H6+I6-J6)</f>
        <v>0</v>
      </c>
    </row>
    <row r="7" spans="1:12" outlineLevel="1" x14ac:dyDescent="0.2">
      <c r="A7" s="31" t="str">
        <f t="shared" si="2"/>
        <v>011</v>
      </c>
      <c r="B7" s="32" t="s">
        <v>938</v>
      </c>
      <c r="C7" s="32" t="s">
        <v>939</v>
      </c>
      <c r="D7" s="35">
        <f>IF(VLOOKUP($A7,'hk2016'!$A:$G,1)=$A7,VLOOKUP($A7,'hk2016'!$A:$G,6),0)</f>
        <v>0</v>
      </c>
      <c r="E7" s="35">
        <f>IF(VLOOKUP($A7,'hk2016'!$A:$G,1)=$A7,VLOOKUP($A7,'hk2016'!$A:$G,7),0)</f>
        <v>0</v>
      </c>
      <c r="F7" s="35">
        <f>IF(VLOOKUP($A7,'hk2016'!$A:$H,1)=$A7,VLOOKUP($A7,'hk2016'!$A:$H,8),0)</f>
        <v>0</v>
      </c>
      <c r="G7" s="86">
        <f t="shared" si="3"/>
        <v>0</v>
      </c>
      <c r="H7" s="35">
        <f>IF(VLOOKUP($A7,'hk2015'!$A:$G,1)=$A7,VLOOKUP($A7,'hk2015'!$A:$G,6),0)</f>
        <v>0</v>
      </c>
      <c r="I7" s="35">
        <f>IF(VLOOKUP($A7,'hk2015'!$A:$G,1)=$A7,VLOOKUP($A7,'hk2015'!$A:$G,7),0)</f>
        <v>0</v>
      </c>
      <c r="J7" s="35">
        <f>IF(VLOOKUP($A7,'hk2015'!$A:$H,1)=$A7,VLOOKUP($A7,'hk2015'!$A:$H,8),0)</f>
        <v>0</v>
      </c>
      <c r="K7" s="96">
        <f t="shared" si="4"/>
        <v>0</v>
      </c>
    </row>
    <row r="8" spans="1:12" outlineLevel="1" x14ac:dyDescent="0.2">
      <c r="A8" s="31" t="str">
        <f t="shared" si="2"/>
        <v>012</v>
      </c>
      <c r="B8" s="32" t="s">
        <v>940</v>
      </c>
      <c r="C8" s="32" t="s">
        <v>941</v>
      </c>
      <c r="D8" s="35">
        <f>IF(VLOOKUP($A8,'hk2016'!$A:$G,1)=$A8,VLOOKUP($A8,'hk2016'!$A:$G,6),0)</f>
        <v>0</v>
      </c>
      <c r="E8" s="35">
        <f>IF(VLOOKUP($A8,'hk2016'!$A:$G,1)=$A8,VLOOKUP($A8,'hk2016'!$A:$G,7),0)</f>
        <v>0</v>
      </c>
      <c r="F8" s="35">
        <f>IF(VLOOKUP($A8,'hk2016'!$A:$H,1)=$A8,VLOOKUP($A8,'hk2016'!$A:$H,8),0)</f>
        <v>0</v>
      </c>
      <c r="G8" s="86">
        <f t="shared" si="3"/>
        <v>0</v>
      </c>
      <c r="H8" s="35">
        <f>IF(VLOOKUP($A8,'hk2015'!$A:$G,1)=$A8,VLOOKUP($A8,'hk2015'!$A:$G,6),0)</f>
        <v>0</v>
      </c>
      <c r="I8" s="35">
        <f>IF(VLOOKUP($A8,'hk2015'!$A:$G,1)=$A8,VLOOKUP($A8,'hk2015'!$A:$G,7),0)</f>
        <v>0</v>
      </c>
      <c r="J8" s="35">
        <f>IF(VLOOKUP($A8,'hk2015'!$A:$H,1)=$A8,VLOOKUP($A8,'hk2015'!$A:$H,8),0)</f>
        <v>0</v>
      </c>
      <c r="K8" s="96">
        <f t="shared" si="4"/>
        <v>0</v>
      </c>
    </row>
    <row r="9" spans="1:12" outlineLevel="1" x14ac:dyDescent="0.2">
      <c r="A9" s="31" t="str">
        <f t="shared" si="2"/>
        <v>013</v>
      </c>
      <c r="B9" s="32" t="s">
        <v>942</v>
      </c>
      <c r="C9" s="32" t="s">
        <v>943</v>
      </c>
      <c r="D9" s="35">
        <f>IF(VLOOKUP($A9,'hk2016'!$A:$G,1)=$A9,VLOOKUP($A9,'hk2016'!$A:$G,6),0)</f>
        <v>0</v>
      </c>
      <c r="E9" s="35">
        <f>IF(VLOOKUP($A9,'hk2016'!$A:$G,1)=$A9,VLOOKUP($A9,'hk2016'!$A:$G,7),0)</f>
        <v>0</v>
      </c>
      <c r="F9" s="35">
        <f>IF(VLOOKUP($A9,'hk2016'!$A:$H,1)=$A9,VLOOKUP($A9,'hk2016'!$A:$H,8),0)</f>
        <v>0</v>
      </c>
      <c r="G9" s="86">
        <f t="shared" si="3"/>
        <v>0</v>
      </c>
      <c r="H9" s="35">
        <f>IF(VLOOKUP($A9,'hk2015'!$A:$G,1)=$A9,VLOOKUP($A9,'hk2015'!$A:$G,6),0)</f>
        <v>0</v>
      </c>
      <c r="I9" s="35">
        <f>IF(VLOOKUP($A9,'hk2015'!$A:$G,1)=$A9,VLOOKUP($A9,'hk2015'!$A:$G,7),0)</f>
        <v>0</v>
      </c>
      <c r="J9" s="35">
        <f>IF(VLOOKUP($A9,'hk2015'!$A:$H,1)=$A9,VLOOKUP($A9,'hk2015'!$A:$H,8),0)</f>
        <v>0</v>
      </c>
      <c r="K9" s="96">
        <f t="shared" si="4"/>
        <v>0</v>
      </c>
    </row>
    <row r="10" spans="1:12" outlineLevel="1" x14ac:dyDescent="0.2">
      <c r="A10" s="31" t="str">
        <f t="shared" si="2"/>
        <v>014</v>
      </c>
      <c r="B10" s="32" t="s">
        <v>944</v>
      </c>
      <c r="C10" s="32" t="s">
        <v>945</v>
      </c>
      <c r="D10" s="35">
        <f>IF(VLOOKUP($A10,'hk2016'!$A:$G,1)=$A10,VLOOKUP($A10,'hk2016'!$A:$G,6),0)</f>
        <v>0</v>
      </c>
      <c r="E10" s="35">
        <f>IF(VLOOKUP($A10,'hk2016'!$A:$G,1)=$A10,VLOOKUP($A10,'hk2016'!$A:$G,7),0)</f>
        <v>0</v>
      </c>
      <c r="F10" s="35">
        <f>IF(VLOOKUP($A10,'hk2016'!$A:$H,1)=$A10,VLOOKUP($A10,'hk2016'!$A:$H,8),0)</f>
        <v>0</v>
      </c>
      <c r="G10" s="86">
        <f t="shared" si="3"/>
        <v>0</v>
      </c>
      <c r="H10" s="35">
        <f>IF(VLOOKUP($A10,'hk2015'!$A:$G,1)=$A10,VLOOKUP($A10,'hk2015'!$A:$G,6),0)</f>
        <v>0</v>
      </c>
      <c r="I10" s="35">
        <f>IF(VLOOKUP($A10,'hk2015'!$A:$G,1)=$A10,VLOOKUP($A10,'hk2015'!$A:$G,7),0)</f>
        <v>0</v>
      </c>
      <c r="J10" s="35">
        <f>IF(VLOOKUP($A10,'hk2015'!$A:$H,1)=$A10,VLOOKUP($A10,'hk2015'!$A:$H,8),0)</f>
        <v>0</v>
      </c>
      <c r="K10" s="96">
        <f t="shared" si="4"/>
        <v>0</v>
      </c>
    </row>
    <row r="11" spans="1:12" outlineLevel="1" x14ac:dyDescent="0.2">
      <c r="A11" s="31" t="str">
        <f t="shared" si="2"/>
        <v>015</v>
      </c>
      <c r="B11" s="32" t="s">
        <v>946</v>
      </c>
      <c r="C11" s="32" t="s">
        <v>947</v>
      </c>
      <c r="D11" s="35">
        <f>IF(VLOOKUP($A11,'hk2016'!$A:$G,1)=$A11,VLOOKUP($A11,'hk2016'!$A:$G,6),0)</f>
        <v>0</v>
      </c>
      <c r="E11" s="35">
        <f>IF(VLOOKUP($A11,'hk2016'!$A:$G,1)=$A11,VLOOKUP($A11,'hk2016'!$A:$G,7),0)</f>
        <v>0</v>
      </c>
      <c r="F11" s="35">
        <f>IF(VLOOKUP($A11,'hk2016'!$A:$H,1)=$A11,VLOOKUP($A11,'hk2016'!$A:$H,8),0)</f>
        <v>0</v>
      </c>
      <c r="G11" s="86">
        <f t="shared" si="3"/>
        <v>0</v>
      </c>
      <c r="H11" s="35">
        <f>IF(VLOOKUP($A11,'hk2015'!$A:$G,1)=$A11,VLOOKUP($A11,'hk2015'!$A:$G,6),0)</f>
        <v>0</v>
      </c>
      <c r="I11" s="35">
        <f>IF(VLOOKUP($A11,'hk2015'!$A:$G,1)=$A11,VLOOKUP($A11,'hk2015'!$A:$G,7),0)</f>
        <v>0</v>
      </c>
      <c r="J11" s="35">
        <f>IF(VLOOKUP($A11,'hk2015'!$A:$H,1)=$A11,VLOOKUP($A11,'hk2015'!$A:$H,8),0)</f>
        <v>0</v>
      </c>
      <c r="K11" s="96">
        <f t="shared" si="4"/>
        <v>0</v>
      </c>
    </row>
    <row r="12" spans="1:12" outlineLevel="1" x14ac:dyDescent="0.2">
      <c r="A12" s="36" t="s">
        <v>948</v>
      </c>
      <c r="B12" s="32"/>
      <c r="C12" s="33" t="s">
        <v>949</v>
      </c>
      <c r="D12" s="35">
        <f>IF(VLOOKUP($A12,'hk2016'!$A:$G,1)=$A12,VLOOKUP($A12,'hk2016'!$A:$G,6),0)</f>
        <v>0</v>
      </c>
      <c r="E12" s="35">
        <f>IF(VLOOKUP($A12,'hk2016'!$A:$G,1)=$A12,VLOOKUP($A12,'hk2016'!$A:$G,7),0)</f>
        <v>0</v>
      </c>
      <c r="F12" s="35">
        <f>IF(VLOOKUP($A12,'hk2016'!$A:$H,1)=$A12,VLOOKUP($A12,'hk2016'!$A:$H,8),0)</f>
        <v>0</v>
      </c>
      <c r="G12" s="86">
        <f t="shared" si="3"/>
        <v>0</v>
      </c>
      <c r="H12" s="35">
        <f>IF(VLOOKUP($A12,'hk2015'!$A:$G,1)=$A12,VLOOKUP($A12,'hk2015'!$A:$G,6),0)</f>
        <v>0</v>
      </c>
      <c r="I12" s="35">
        <f>IF(VLOOKUP($A12,'hk2015'!$A:$G,1)=$A12,VLOOKUP($A12,'hk2015'!$A:$G,7),0)</f>
        <v>0</v>
      </c>
      <c r="J12" s="35">
        <f>IF(VLOOKUP($A12,'hk2015'!$A:$H,1)=$A12,VLOOKUP($A12,'hk2015'!$A:$H,8),0)</f>
        <v>0</v>
      </c>
      <c r="K12" s="96">
        <f t="shared" si="4"/>
        <v>0</v>
      </c>
    </row>
    <row r="13" spans="1:12" outlineLevel="1" x14ac:dyDescent="0.2">
      <c r="A13" s="31" t="str">
        <f>LEFT(B13,3)</f>
        <v>019</v>
      </c>
      <c r="B13" s="32" t="s">
        <v>950</v>
      </c>
      <c r="C13" s="32" t="s">
        <v>951</v>
      </c>
      <c r="D13" s="35">
        <f>IF(VLOOKUP($A13,'hk2016'!$A:$G,1)=$A13,VLOOKUP($A13,'hk2016'!$A:$G,6),0)</f>
        <v>0</v>
      </c>
      <c r="E13" s="35">
        <f>IF(VLOOKUP($A13,'hk2016'!$A:$G,1)=$A13,VLOOKUP($A13,'hk2016'!$A:$G,7),0)</f>
        <v>0</v>
      </c>
      <c r="F13" s="35">
        <f>IF(VLOOKUP($A13,'hk2016'!$A:$H,1)=$A13,VLOOKUP($A13,'hk2016'!$A:$H,8),0)</f>
        <v>0</v>
      </c>
      <c r="G13" s="86">
        <f t="shared" si="3"/>
        <v>0</v>
      </c>
      <c r="H13" s="35">
        <f>IF(VLOOKUP($A13,'hk2015'!$A:$G,1)=$A13,VLOOKUP($A13,'hk2015'!$A:$G,6),0)</f>
        <v>0</v>
      </c>
      <c r="I13" s="35">
        <f>IF(VLOOKUP($A13,'hk2015'!$A:$G,1)=$A13,VLOOKUP($A13,'hk2015'!$A:$G,7),0)</f>
        <v>0</v>
      </c>
      <c r="J13" s="35">
        <f>IF(VLOOKUP($A13,'hk2015'!$A:$H,1)=$A13,VLOOKUP($A13,'hk2015'!$A:$H,8),0)</f>
        <v>0</v>
      </c>
      <c r="K13" s="96">
        <f t="shared" si="4"/>
        <v>0</v>
      </c>
    </row>
    <row r="14" spans="1:12" ht="10.8" outlineLevel="1" thickBot="1" x14ac:dyDescent="0.25">
      <c r="A14" s="31"/>
      <c r="B14" s="32"/>
      <c r="C14" s="32"/>
      <c r="D14" s="35"/>
      <c r="E14" s="37"/>
      <c r="F14" s="37"/>
      <c r="G14" s="87"/>
      <c r="H14" s="35"/>
      <c r="I14" s="37"/>
      <c r="J14" s="37"/>
      <c r="K14" s="97"/>
    </row>
    <row r="15" spans="1:12" ht="12.6" x14ac:dyDescent="0.25">
      <c r="A15" s="27" t="s">
        <v>952</v>
      </c>
      <c r="B15" s="28"/>
      <c r="C15" s="29" t="s">
        <v>953</v>
      </c>
      <c r="D15" s="30">
        <f t="shared" ref="D15:K15" si="5">SUM(D16:D24)</f>
        <v>31141.68</v>
      </c>
      <c r="E15" s="30">
        <f t="shared" si="5"/>
        <v>1894.58</v>
      </c>
      <c r="F15" s="30">
        <f t="shared" si="5"/>
        <v>0</v>
      </c>
      <c r="G15" s="88">
        <f t="shared" si="5"/>
        <v>33036.26</v>
      </c>
      <c r="H15" s="30">
        <f t="shared" si="5"/>
        <v>15000</v>
      </c>
      <c r="I15" s="30">
        <f t="shared" si="5"/>
        <v>0</v>
      </c>
      <c r="J15" s="30">
        <f t="shared" si="5"/>
        <v>0</v>
      </c>
      <c r="K15" s="98">
        <f t="shared" si="5"/>
        <v>15000</v>
      </c>
      <c r="L15" s="109"/>
    </row>
    <row r="16" spans="1:12" ht="12.6" outlineLevel="2" x14ac:dyDescent="0.25">
      <c r="A16" s="31" t="str">
        <f>LEFT(B16,3)</f>
        <v>021</v>
      </c>
      <c r="B16" s="32" t="s">
        <v>954</v>
      </c>
      <c r="C16" s="32" t="s">
        <v>955</v>
      </c>
      <c r="D16" s="35">
        <f>IF(VLOOKUP($A16,'hk2016'!$A:$G,1)=$A16,VLOOKUP($A16,'hk2016'!$A:$G,6),0)</f>
        <v>0</v>
      </c>
      <c r="E16" s="35">
        <f>IF(VLOOKUP($A16,'hk2016'!$A:$G,1)=$A16,VLOOKUP($A16,'hk2016'!$A:$G,7),0)</f>
        <v>0</v>
      </c>
      <c r="F16" s="35">
        <f>IF(VLOOKUP($A16,'hk2016'!$A:$H,1)=$A16,VLOOKUP($A16,'hk2016'!$A:$H,8),0)</f>
        <v>0</v>
      </c>
      <c r="G16" s="86">
        <f>SUM(D16+E16-F16)</f>
        <v>0</v>
      </c>
      <c r="H16" s="35">
        <f>IF(VLOOKUP($A16,'hk2015'!$A:$G,1)=$A16,VLOOKUP($A16,'hk2015'!$A:$G,6),0)</f>
        <v>0</v>
      </c>
      <c r="I16" s="35">
        <f>IF(VLOOKUP($A16,'hk2015'!$A:$G,1)=$A16,VLOOKUP($A16,'hk2015'!$A:$G,7),0)</f>
        <v>0</v>
      </c>
      <c r="J16" s="35">
        <f>IF(VLOOKUP($A16,'hk2015'!$A:$H,1)=$A16,VLOOKUP($A16,'hk2015'!$A:$H,8),0)</f>
        <v>0</v>
      </c>
      <c r="K16" s="96">
        <f>SUM(H16+I16-J16)</f>
        <v>0</v>
      </c>
      <c r="L16" s="109"/>
    </row>
    <row r="17" spans="1:12" ht="12.6" outlineLevel="2" x14ac:dyDescent="0.25">
      <c r="A17" s="31" t="str">
        <f>LEFT(B17,3)</f>
        <v>022</v>
      </c>
      <c r="B17" s="32" t="s">
        <v>956</v>
      </c>
      <c r="C17" s="32" t="s">
        <v>957</v>
      </c>
      <c r="D17" s="35">
        <f>IF(VLOOKUP($A17,'hk2016'!$A:$G,1)=$A17,VLOOKUP($A17,'hk2016'!$A:$G,6),0)</f>
        <v>31141.68</v>
      </c>
      <c r="E17" s="35">
        <f>IF(VLOOKUP($A17,'hk2016'!$A:$G,1)=$A17,VLOOKUP($A17,'hk2016'!$A:$G,7),0)</f>
        <v>1894.58</v>
      </c>
      <c r="F17" s="35">
        <f>IF(VLOOKUP($A17,'hk2016'!$A:$H,1)=$A17,VLOOKUP($A17,'hk2016'!$A:$H,8),0)</f>
        <v>0</v>
      </c>
      <c r="G17" s="86">
        <f t="shared" ref="G17:G23" si="6">SUM(D17+E17-F17)</f>
        <v>33036.26</v>
      </c>
      <c r="H17" s="35">
        <f>IF(VLOOKUP($A17,'hk2015'!$A:$G,1)=$A17,VLOOKUP($A17,'hk2015'!$A:$G,6),0)</f>
        <v>15000</v>
      </c>
      <c r="I17" s="35">
        <f>IF(VLOOKUP($A17,'hk2015'!$A:$G,1)=$A17,VLOOKUP($A17,'hk2015'!$A:$G,7),0)</f>
        <v>0</v>
      </c>
      <c r="J17" s="35">
        <f>IF(VLOOKUP($A17,'hk2015'!$A:$H,1)=$A17,VLOOKUP($A17,'hk2015'!$A:$H,8),0)</f>
        <v>0</v>
      </c>
      <c r="K17" s="96">
        <f t="shared" ref="K17:K23" si="7">SUM(H17+I17-J17)</f>
        <v>15000</v>
      </c>
      <c r="L17" s="109"/>
    </row>
    <row r="18" spans="1:12" ht="12.6" outlineLevel="2" x14ac:dyDescent="0.25">
      <c r="A18" s="36" t="s">
        <v>958</v>
      </c>
      <c r="B18" s="32"/>
      <c r="C18" s="33" t="s">
        <v>959</v>
      </c>
      <c r="D18" s="35">
        <f>IF(VLOOKUP($A18,'hk2016'!$A:$G,1)=$A18,VLOOKUP($A18,'hk2016'!$A:$G,6),0)</f>
        <v>0</v>
      </c>
      <c r="E18" s="35">
        <f>IF(VLOOKUP($A18,'hk2016'!$A:$G,1)=$A18,VLOOKUP($A18,'hk2016'!$A:$G,7),0)</f>
        <v>0</v>
      </c>
      <c r="F18" s="35">
        <f>IF(VLOOKUP($A18,'hk2016'!$A:$H,1)=$A18,VLOOKUP($A18,'hk2016'!$A:$H,8),0)</f>
        <v>0</v>
      </c>
      <c r="G18" s="86">
        <f t="shared" si="6"/>
        <v>0</v>
      </c>
      <c r="H18" s="35">
        <f>IF(VLOOKUP($A18,'hk2015'!$A:$G,1)=$A18,VLOOKUP($A18,'hk2015'!$A:$G,6),0)</f>
        <v>0</v>
      </c>
      <c r="I18" s="35">
        <f>IF(VLOOKUP($A18,'hk2015'!$A:$G,1)=$A18,VLOOKUP($A18,'hk2015'!$A:$G,7),0)</f>
        <v>0</v>
      </c>
      <c r="J18" s="35">
        <f>IF(VLOOKUP($A18,'hk2015'!$A:$H,1)=$A18,VLOOKUP($A18,'hk2015'!$A:$H,8),0)</f>
        <v>0</v>
      </c>
      <c r="K18" s="96">
        <f t="shared" si="7"/>
        <v>0</v>
      </c>
      <c r="L18" s="109"/>
    </row>
    <row r="19" spans="1:12" ht="12.6" outlineLevel="2" x14ac:dyDescent="0.25">
      <c r="A19" s="36" t="s">
        <v>960</v>
      </c>
      <c r="B19" s="32"/>
      <c r="C19" s="33" t="s">
        <v>961</v>
      </c>
      <c r="D19" s="35">
        <f>IF(VLOOKUP($A19,'hk2016'!$A:$G,1)=$A19,VLOOKUP($A19,'hk2016'!$A:$G,6),0)</f>
        <v>0</v>
      </c>
      <c r="E19" s="35">
        <f>IF(VLOOKUP($A19,'hk2016'!$A:$G,1)=$A19,VLOOKUP($A19,'hk2016'!$A:$G,7),0)</f>
        <v>0</v>
      </c>
      <c r="F19" s="35">
        <f>IF(VLOOKUP($A19,'hk2016'!$A:$H,1)=$A19,VLOOKUP($A19,'hk2016'!$A:$H,8),0)</f>
        <v>0</v>
      </c>
      <c r="G19" s="86">
        <f t="shared" si="6"/>
        <v>0</v>
      </c>
      <c r="H19" s="35">
        <f>IF(VLOOKUP($A19,'hk2015'!$A:$G,1)=$A19,VLOOKUP($A19,'hk2015'!$A:$G,6),0)</f>
        <v>0</v>
      </c>
      <c r="I19" s="35">
        <f>IF(VLOOKUP($A19,'hk2015'!$A:$G,1)=$A19,VLOOKUP($A19,'hk2015'!$A:$G,7),0)</f>
        <v>0</v>
      </c>
      <c r="J19" s="35">
        <f>IF(VLOOKUP($A19,'hk2015'!$A:$H,1)=$A19,VLOOKUP($A19,'hk2015'!$A:$H,8),0)</f>
        <v>0</v>
      </c>
      <c r="K19" s="96">
        <f t="shared" si="7"/>
        <v>0</v>
      </c>
      <c r="L19" s="109"/>
    </row>
    <row r="20" spans="1:12" ht="12.6" outlineLevel="2" x14ac:dyDescent="0.25">
      <c r="A20" s="31" t="str">
        <f>LEFT(B20,3)</f>
        <v>025</v>
      </c>
      <c r="B20" s="32" t="s">
        <v>962</v>
      </c>
      <c r="C20" s="32" t="s">
        <v>963</v>
      </c>
      <c r="D20" s="35">
        <f>IF(VLOOKUP($A20,'hk2016'!$A:$G,1)=$A20,VLOOKUP($A20,'hk2016'!$A:$G,6),0)</f>
        <v>0</v>
      </c>
      <c r="E20" s="35">
        <f>IF(VLOOKUP($A20,'hk2016'!$A:$G,1)=$A20,VLOOKUP($A20,'hk2016'!$A:$G,7),0)</f>
        <v>0</v>
      </c>
      <c r="F20" s="35">
        <f>IF(VLOOKUP($A20,'hk2016'!$A:$H,1)=$A20,VLOOKUP($A20,'hk2016'!$A:$H,8),0)</f>
        <v>0</v>
      </c>
      <c r="G20" s="86">
        <f t="shared" si="6"/>
        <v>0</v>
      </c>
      <c r="H20" s="35">
        <f>IF(VLOOKUP($A20,'hk2015'!$A:$G,1)=$A20,VLOOKUP($A20,'hk2015'!$A:$G,6),0)</f>
        <v>0</v>
      </c>
      <c r="I20" s="35">
        <f>IF(VLOOKUP($A20,'hk2015'!$A:$G,1)=$A20,VLOOKUP($A20,'hk2015'!$A:$G,7),0)</f>
        <v>0</v>
      </c>
      <c r="J20" s="35">
        <f>IF(VLOOKUP($A20,'hk2015'!$A:$H,1)=$A20,VLOOKUP($A20,'hk2015'!$A:$H,8),0)</f>
        <v>0</v>
      </c>
      <c r="K20" s="96">
        <f t="shared" si="7"/>
        <v>0</v>
      </c>
      <c r="L20" s="109"/>
    </row>
    <row r="21" spans="1:12" ht="12.6" outlineLevel="2" x14ac:dyDescent="0.25">
      <c r="A21" s="31" t="str">
        <f>LEFT(B21,3)</f>
        <v>026</v>
      </c>
      <c r="B21" s="32" t="s">
        <v>964</v>
      </c>
      <c r="C21" s="32" t="s">
        <v>965</v>
      </c>
      <c r="D21" s="35">
        <f>IF(VLOOKUP($A21,'hk2016'!$A:$G,1)=$A21,VLOOKUP($A21,'hk2016'!$A:$G,6),0)</f>
        <v>0</v>
      </c>
      <c r="E21" s="35">
        <f>IF(VLOOKUP($A21,'hk2016'!$A:$G,1)=$A21,VLOOKUP($A21,'hk2016'!$A:$G,7),0)</f>
        <v>0</v>
      </c>
      <c r="F21" s="35">
        <f>IF(VLOOKUP($A21,'hk2016'!$A:$H,1)=$A21,VLOOKUP($A21,'hk2016'!$A:$H,8),0)</f>
        <v>0</v>
      </c>
      <c r="G21" s="86">
        <f t="shared" si="6"/>
        <v>0</v>
      </c>
      <c r="H21" s="35">
        <f>IF(VLOOKUP($A21,'hk2015'!$A:$G,1)=$A21,VLOOKUP($A21,'hk2015'!$A:$G,6),0)</f>
        <v>0</v>
      </c>
      <c r="I21" s="35">
        <f>IF(VLOOKUP($A21,'hk2015'!$A:$G,1)=$A21,VLOOKUP($A21,'hk2015'!$A:$G,7),0)</f>
        <v>0</v>
      </c>
      <c r="J21" s="35">
        <f>IF(VLOOKUP($A21,'hk2015'!$A:$H,1)=$A21,VLOOKUP($A21,'hk2015'!$A:$H,8),0)</f>
        <v>0</v>
      </c>
      <c r="K21" s="96">
        <f t="shared" si="7"/>
        <v>0</v>
      </c>
      <c r="L21" s="109"/>
    </row>
    <row r="22" spans="1:12" ht="12.6" outlineLevel="2" x14ac:dyDescent="0.25">
      <c r="A22" s="36" t="s">
        <v>966</v>
      </c>
      <c r="B22" s="32"/>
      <c r="C22" s="33" t="s">
        <v>967</v>
      </c>
      <c r="D22" s="35">
        <f>IF(VLOOKUP($A22,'hk2016'!$A:$G,1)=$A22,VLOOKUP($A22,'hk2016'!$A:$G,6),0)</f>
        <v>0</v>
      </c>
      <c r="E22" s="35">
        <f>IF(VLOOKUP($A22,'hk2016'!$A:$G,1)=$A22,VLOOKUP($A22,'hk2016'!$A:$G,7),0)</f>
        <v>0</v>
      </c>
      <c r="F22" s="35">
        <f>IF(VLOOKUP($A22,'hk2016'!$A:$H,1)=$A22,VLOOKUP($A22,'hk2016'!$A:$H,8),0)</f>
        <v>0</v>
      </c>
      <c r="G22" s="86">
        <f t="shared" si="6"/>
        <v>0</v>
      </c>
      <c r="H22" s="35">
        <f>IF(VLOOKUP($A22,'hk2015'!$A:$G,1)=$A22,VLOOKUP($A22,'hk2015'!$A:$G,6),0)</f>
        <v>0</v>
      </c>
      <c r="I22" s="35">
        <f>IF(VLOOKUP($A22,'hk2015'!$A:$G,1)=$A22,VLOOKUP($A22,'hk2015'!$A:$G,7),0)</f>
        <v>0</v>
      </c>
      <c r="J22" s="35">
        <f>IF(VLOOKUP($A22,'hk2015'!$A:$H,1)=$A22,VLOOKUP($A22,'hk2015'!$A:$H,8),0)</f>
        <v>0</v>
      </c>
      <c r="K22" s="96">
        <f t="shared" si="7"/>
        <v>0</v>
      </c>
      <c r="L22" s="109"/>
    </row>
    <row r="23" spans="1:12" ht="12.6" outlineLevel="2" x14ac:dyDescent="0.25">
      <c r="A23" s="31" t="str">
        <f>LEFT(B23,3)</f>
        <v>029</v>
      </c>
      <c r="B23" s="32" t="s">
        <v>968</v>
      </c>
      <c r="C23" s="32" t="s">
        <v>969</v>
      </c>
      <c r="D23" s="35">
        <f>IF(VLOOKUP($A23,'hk2016'!$A:$G,1)=$A23,VLOOKUP($A23,'hk2016'!$A:$G,6),0)</f>
        <v>0</v>
      </c>
      <c r="E23" s="35">
        <f>IF(VLOOKUP($A23,'hk2016'!$A:$G,1)=$A23,VLOOKUP($A23,'hk2016'!$A:$G,7),0)</f>
        <v>0</v>
      </c>
      <c r="F23" s="35">
        <f>IF(VLOOKUP($A23,'hk2016'!$A:$H,1)=$A23,VLOOKUP($A23,'hk2016'!$A:$H,8),0)</f>
        <v>0</v>
      </c>
      <c r="G23" s="86">
        <f t="shared" si="6"/>
        <v>0</v>
      </c>
      <c r="H23" s="35">
        <f>IF(VLOOKUP($A23,'hk2015'!$A:$G,1)=$A23,VLOOKUP($A23,'hk2015'!$A:$G,6),0)</f>
        <v>0</v>
      </c>
      <c r="I23" s="35">
        <f>IF(VLOOKUP($A23,'hk2015'!$A:$G,1)=$A23,VLOOKUP($A23,'hk2015'!$A:$G,7),0)</f>
        <v>0</v>
      </c>
      <c r="J23" s="35">
        <f>IF(VLOOKUP($A23,'hk2015'!$A:$H,1)=$A23,VLOOKUP($A23,'hk2015'!$A:$H,8),0)</f>
        <v>0</v>
      </c>
      <c r="K23" s="96">
        <f t="shared" si="7"/>
        <v>0</v>
      </c>
      <c r="L23" s="109"/>
    </row>
    <row r="24" spans="1:12" ht="13.2" outlineLevel="2" thickBot="1" x14ac:dyDescent="0.3">
      <c r="A24" s="31"/>
      <c r="B24" s="32"/>
      <c r="C24" s="32"/>
      <c r="D24" s="37"/>
      <c r="E24" s="37"/>
      <c r="F24" s="37"/>
      <c r="G24" s="87"/>
      <c r="H24" s="37"/>
      <c r="I24" s="37"/>
      <c r="J24" s="37"/>
      <c r="K24" s="97"/>
      <c r="L24" s="109"/>
    </row>
    <row r="25" spans="1:12" ht="12.6" x14ac:dyDescent="0.25">
      <c r="A25" s="27" t="s">
        <v>970</v>
      </c>
      <c r="B25" s="28"/>
      <c r="C25" s="29" t="s">
        <v>971</v>
      </c>
      <c r="D25" s="30">
        <f t="shared" ref="D25:K25" si="8">SUM(D26:D28)</f>
        <v>0</v>
      </c>
      <c r="E25" s="30">
        <f t="shared" si="8"/>
        <v>0</v>
      </c>
      <c r="F25" s="30">
        <f t="shared" si="8"/>
        <v>0</v>
      </c>
      <c r="G25" s="88">
        <f t="shared" si="8"/>
        <v>0</v>
      </c>
      <c r="H25" s="30">
        <f t="shared" si="8"/>
        <v>0</v>
      </c>
      <c r="I25" s="30">
        <f t="shared" si="8"/>
        <v>0</v>
      </c>
      <c r="J25" s="30">
        <f t="shared" si="8"/>
        <v>0</v>
      </c>
      <c r="K25" s="98">
        <f t="shared" si="8"/>
        <v>0</v>
      </c>
      <c r="L25" s="109"/>
    </row>
    <row r="26" spans="1:12" ht="12.6" outlineLevel="1" x14ac:dyDescent="0.25">
      <c r="A26" s="31" t="str">
        <f>LEFT(B26,3)</f>
        <v>031</v>
      </c>
      <c r="B26" s="32" t="s">
        <v>972</v>
      </c>
      <c r="C26" s="32" t="s">
        <v>973</v>
      </c>
      <c r="D26" s="35">
        <f>IF(VLOOKUP($A26,'hk2016'!$A:$G,1)=$A26,VLOOKUP($A26,'hk2016'!$A:$G,6),0)</f>
        <v>0</v>
      </c>
      <c r="E26" s="35">
        <f>IF(VLOOKUP($A26,'hk2016'!$A:$G,1)=$A26,VLOOKUP($A26,'hk2016'!$A:$G,7),0)</f>
        <v>0</v>
      </c>
      <c r="F26" s="35">
        <f>IF(VLOOKUP($A26,'hk2016'!$A:$H,1)=$A26,VLOOKUP($A26,'hk2016'!$A:$H,8),0)</f>
        <v>0</v>
      </c>
      <c r="G26" s="86">
        <f>SUM(D26+E26-F26)</f>
        <v>0</v>
      </c>
      <c r="H26" s="35">
        <f>IF(VLOOKUP($A26,'hk2015'!$A:$G,1)=$A26,VLOOKUP($A26,'hk2015'!$A:$G,6),0)</f>
        <v>0</v>
      </c>
      <c r="I26" s="35">
        <f>IF(VLOOKUP($A26,'hk2015'!$A:$G,1)=$A26,VLOOKUP($A26,'hk2015'!$A:$G,7),0)</f>
        <v>0</v>
      </c>
      <c r="J26" s="35">
        <f>IF(VLOOKUP($A26,'hk2015'!$A:$H,1)=$A26,VLOOKUP($A26,'hk2015'!$A:$H,8),0)</f>
        <v>0</v>
      </c>
      <c r="K26" s="96">
        <f>SUM(H26+I26-J26)</f>
        <v>0</v>
      </c>
      <c r="L26" s="109"/>
    </row>
    <row r="27" spans="1:12" ht="12.6" outlineLevel="1" x14ac:dyDescent="0.25">
      <c r="A27" s="31" t="str">
        <f>LEFT(B27,3)</f>
        <v>032</v>
      </c>
      <c r="B27" s="32" t="s">
        <v>974</v>
      </c>
      <c r="C27" s="32" t="s">
        <v>975</v>
      </c>
      <c r="D27" s="35">
        <f>IF(VLOOKUP($A27,'hk2016'!$A:$G,1)=$A27,VLOOKUP($A27,'hk2016'!$A:$G,6),0)</f>
        <v>0</v>
      </c>
      <c r="E27" s="35">
        <f>IF(VLOOKUP($A27,'hk2016'!$A:$G,1)=$A27,VLOOKUP($A27,'hk2016'!$A:$G,7),0)</f>
        <v>0</v>
      </c>
      <c r="F27" s="35">
        <f>IF(VLOOKUP($A27,'hk2016'!$A:$H,1)=$A27,VLOOKUP($A27,'hk2016'!$A:$H,8),0)</f>
        <v>0</v>
      </c>
      <c r="G27" s="86">
        <f>SUM(D27+E27-F27)</f>
        <v>0</v>
      </c>
      <c r="H27" s="35">
        <f>IF(VLOOKUP($A27,'hk2015'!$A:$G,1)=$A27,VLOOKUP($A27,'hk2015'!$A:$G,6),0)</f>
        <v>0</v>
      </c>
      <c r="I27" s="35">
        <f>IF(VLOOKUP($A27,'hk2015'!$A:$G,1)=$A27,VLOOKUP($A27,'hk2015'!$A:$G,7),0)</f>
        <v>0</v>
      </c>
      <c r="J27" s="35">
        <f>IF(VLOOKUP($A27,'hk2015'!$A:$H,1)=$A27,VLOOKUP($A27,'hk2015'!$A:$H,8),0)</f>
        <v>0</v>
      </c>
      <c r="K27" s="96">
        <f>SUM(H27+I27-J27)</f>
        <v>0</v>
      </c>
      <c r="L27" s="109"/>
    </row>
    <row r="28" spans="1:12" ht="13.2" outlineLevel="1" thickBot="1" x14ac:dyDescent="0.3">
      <c r="A28" s="38"/>
      <c r="B28" s="39"/>
      <c r="C28" s="39"/>
      <c r="D28" s="37"/>
      <c r="E28" s="37"/>
      <c r="F28" s="37"/>
      <c r="G28" s="87"/>
      <c r="H28" s="37"/>
      <c r="I28" s="37"/>
      <c r="J28" s="37"/>
      <c r="K28" s="97"/>
      <c r="L28" s="109"/>
    </row>
    <row r="29" spans="1:12" ht="12.6" x14ac:dyDescent="0.25">
      <c r="A29" s="27" t="s">
        <v>976</v>
      </c>
      <c r="B29" s="28"/>
      <c r="C29" s="29" t="s">
        <v>977</v>
      </c>
      <c r="D29" s="30">
        <f t="shared" ref="D29:K29" si="9">SUM(D30:D34)</f>
        <v>0</v>
      </c>
      <c r="E29" s="30">
        <f t="shared" si="9"/>
        <v>1894.58</v>
      </c>
      <c r="F29" s="30">
        <f t="shared" si="9"/>
        <v>1894.58</v>
      </c>
      <c r="G29" s="84">
        <f t="shared" si="9"/>
        <v>0</v>
      </c>
      <c r="H29" s="30">
        <f t="shared" si="9"/>
        <v>-5939</v>
      </c>
      <c r="I29" s="30">
        <f t="shared" si="9"/>
        <v>0</v>
      </c>
      <c r="J29" s="30">
        <f t="shared" si="9"/>
        <v>0</v>
      </c>
      <c r="K29" s="94">
        <f t="shared" si="9"/>
        <v>-5939</v>
      </c>
      <c r="L29" s="109"/>
    </row>
    <row r="30" spans="1:12" ht="12.6" outlineLevel="1" x14ac:dyDescent="0.25">
      <c r="A30" s="40" t="s">
        <v>978</v>
      </c>
      <c r="B30" s="23"/>
      <c r="C30" s="41" t="s">
        <v>979</v>
      </c>
      <c r="D30" s="35">
        <f>IF(VLOOKUP($A30,'hk2016'!$A:$G,1)=$A30,VLOOKUP($A30,'hk2016'!$A:$G,6),0)</f>
        <v>0</v>
      </c>
      <c r="E30" s="35">
        <f>IF(VLOOKUP($A30,'hk2016'!$A:$G,1)=$A30,VLOOKUP($A30,'hk2016'!$A:$G,7),0)</f>
        <v>0</v>
      </c>
      <c r="F30" s="35">
        <f>IF(VLOOKUP($A30,'hk2016'!$A:$H,1)=$A30,VLOOKUP($A30,'hk2016'!$A:$H,8),0)</f>
        <v>0</v>
      </c>
      <c r="G30" s="86">
        <f>SUM(D30+E30-F30)</f>
        <v>0</v>
      </c>
      <c r="H30" s="35">
        <f>IF(VLOOKUP($A30,'hk2015'!$A:$G,1)=$A30,VLOOKUP($A30,'hk2015'!$A:$G,6),0)</f>
        <v>0</v>
      </c>
      <c r="I30" s="35">
        <f>IF(VLOOKUP($A30,'hk2015'!$A:$G,1)=$A30,VLOOKUP($A30,'hk2015'!$A:$G,7),0)</f>
        <v>0</v>
      </c>
      <c r="J30" s="35">
        <f>IF(VLOOKUP($A30,'hk2015'!$A:$H,1)=$A30,VLOOKUP($A30,'hk2015'!$A:$H,8),0)</f>
        <v>0</v>
      </c>
      <c r="K30" s="96">
        <f>SUM(H30+I30-J30)</f>
        <v>0</v>
      </c>
      <c r="L30" s="109"/>
    </row>
    <row r="31" spans="1:12" ht="12.6" outlineLevel="1" x14ac:dyDescent="0.25">
      <c r="A31" s="31" t="str">
        <f>LEFT(B31,3)</f>
        <v>041</v>
      </c>
      <c r="B31" s="32" t="s">
        <v>980</v>
      </c>
      <c r="C31" s="32" t="s">
        <v>981</v>
      </c>
      <c r="D31" s="35">
        <f>IF(VLOOKUP($A31,'hk2016'!$A:$G,1)=$A31,VLOOKUP($A31,'hk2016'!$A:$G,6),0)</f>
        <v>0</v>
      </c>
      <c r="E31" s="35">
        <f>IF(VLOOKUP($A31,'hk2016'!$A:$G,1)=$A31,VLOOKUP($A31,'hk2016'!$A:$G,7),0)</f>
        <v>0</v>
      </c>
      <c r="F31" s="35">
        <f>IF(VLOOKUP($A31,'hk2016'!$A:$H,1)=$A31,VLOOKUP($A31,'hk2016'!$A:$H,8),0)</f>
        <v>0</v>
      </c>
      <c r="G31" s="86">
        <f>SUM(D31+E31-F31)</f>
        <v>0</v>
      </c>
      <c r="H31" s="35">
        <f>IF(VLOOKUP($A31,'hk2015'!$A:$G,1)=$A31,VLOOKUP($A31,'hk2015'!$A:$G,6),0)</f>
        <v>0</v>
      </c>
      <c r="I31" s="35">
        <f>IF(VLOOKUP($A31,'hk2015'!$A:$G,1)=$A31,VLOOKUP($A31,'hk2015'!$A:$G,7),0)</f>
        <v>0</v>
      </c>
      <c r="J31" s="35">
        <f>IF(VLOOKUP($A31,'hk2015'!$A:$H,1)=$A31,VLOOKUP($A31,'hk2015'!$A:$H,8),0)</f>
        <v>0</v>
      </c>
      <c r="K31" s="96">
        <f>SUM(H31+I31-J31)</f>
        <v>0</v>
      </c>
      <c r="L31" s="109"/>
    </row>
    <row r="32" spans="1:12" ht="12.6" outlineLevel="1" x14ac:dyDescent="0.25">
      <c r="A32" s="31" t="str">
        <f>LEFT(B32,3)</f>
        <v>042</v>
      </c>
      <c r="B32" s="32" t="s">
        <v>982</v>
      </c>
      <c r="C32" s="32" t="s">
        <v>983</v>
      </c>
      <c r="D32" s="35">
        <f>IF(VLOOKUP($A32,'hk2016'!$A:$G,1)=$A32,VLOOKUP($A32,'hk2016'!$A:$G,6),0)</f>
        <v>0</v>
      </c>
      <c r="E32" s="35">
        <f>IF(VLOOKUP($A32,'hk2016'!$A:$G,1)=$A32,VLOOKUP($A32,'hk2016'!$A:$G,7),0)</f>
        <v>1894.58</v>
      </c>
      <c r="F32" s="35">
        <f>IF(VLOOKUP($A32,'hk2016'!$A:$H,1)=$A32,VLOOKUP($A32,'hk2016'!$A:$H,8),0)</f>
        <v>1894.58</v>
      </c>
      <c r="G32" s="86">
        <f>SUM(D32+E32-F32)</f>
        <v>0</v>
      </c>
      <c r="H32" s="35">
        <f>IF(VLOOKUP($A32,'hk2015'!$A:$G,1)=$A32,VLOOKUP($A32,'hk2015'!$A:$G,6),0)</f>
        <v>-5939</v>
      </c>
      <c r="I32" s="35">
        <f>IF(VLOOKUP($A32,'hk2015'!$A:$G,1)=$A32,VLOOKUP($A32,'hk2015'!$A:$G,7),0)</f>
        <v>0</v>
      </c>
      <c r="J32" s="35">
        <f>IF(VLOOKUP($A32,'hk2015'!$A:$H,1)=$A32,VLOOKUP($A32,'hk2015'!$A:$H,8),0)</f>
        <v>0</v>
      </c>
      <c r="K32" s="96">
        <f>SUM(H32+I32-J32)</f>
        <v>-5939</v>
      </c>
      <c r="L32" s="109"/>
    </row>
    <row r="33" spans="1:12" ht="12.6" outlineLevel="1" x14ac:dyDescent="0.25">
      <c r="A33" s="31" t="str">
        <f>LEFT(B33,3)</f>
        <v>043</v>
      </c>
      <c r="B33" s="32" t="s">
        <v>984</v>
      </c>
      <c r="C33" s="32" t="s">
        <v>985</v>
      </c>
      <c r="D33" s="35">
        <f>IF(VLOOKUP($A33,'hk2016'!$A:$G,1)=$A33,VLOOKUP($A33,'hk2016'!$A:$G,6),0)</f>
        <v>0</v>
      </c>
      <c r="E33" s="35">
        <f>IF(VLOOKUP($A33,'hk2016'!$A:$G,1)=$A33,VLOOKUP($A33,'hk2016'!$A:$G,7),0)</f>
        <v>0</v>
      </c>
      <c r="F33" s="35">
        <f>IF(VLOOKUP($A33,'hk2016'!$A:$H,1)=$A33,VLOOKUP($A33,'hk2016'!$A:$H,8),0)</f>
        <v>0</v>
      </c>
      <c r="G33" s="86">
        <f>SUM(D33+E33-F33)</f>
        <v>0</v>
      </c>
      <c r="H33" s="35">
        <f>IF(VLOOKUP($A33,'hk2015'!$A:$G,1)=$A33,VLOOKUP($A33,'hk2015'!$A:$G,6),0)</f>
        <v>0</v>
      </c>
      <c r="I33" s="35">
        <f>IF(VLOOKUP($A33,'hk2015'!$A:$G,1)=$A33,VLOOKUP($A33,'hk2015'!$A:$G,7),0)</f>
        <v>0</v>
      </c>
      <c r="J33" s="35">
        <f>IF(VLOOKUP($A33,'hk2015'!$A:$H,1)=$A33,VLOOKUP($A33,'hk2015'!$A:$H,8),0)</f>
        <v>0</v>
      </c>
      <c r="K33" s="96">
        <f>SUM(H33+I33-J33)</f>
        <v>0</v>
      </c>
      <c r="L33" s="109"/>
    </row>
    <row r="34" spans="1:12" ht="13.2" outlineLevel="1" thickBot="1" x14ac:dyDescent="0.3">
      <c r="A34" s="38"/>
      <c r="B34" s="39"/>
      <c r="C34" s="39"/>
      <c r="D34" s="37"/>
      <c r="E34" s="37"/>
      <c r="F34" s="37"/>
      <c r="G34" s="87"/>
      <c r="H34" s="37"/>
      <c r="I34" s="37"/>
      <c r="J34" s="37"/>
      <c r="K34" s="97"/>
      <c r="L34" s="109"/>
    </row>
    <row r="35" spans="1:12" ht="12.6" x14ac:dyDescent="0.25">
      <c r="A35" s="27" t="s">
        <v>986</v>
      </c>
      <c r="B35" s="28"/>
      <c r="C35" s="29" t="s">
        <v>987</v>
      </c>
      <c r="D35" s="30">
        <f t="shared" ref="D35:K35" si="10">SUM(D36:D40)</f>
        <v>0</v>
      </c>
      <c r="E35" s="30">
        <f t="shared" si="10"/>
        <v>0</v>
      </c>
      <c r="F35" s="30">
        <f t="shared" si="10"/>
        <v>0</v>
      </c>
      <c r="G35" s="84">
        <f t="shared" si="10"/>
        <v>0</v>
      </c>
      <c r="H35" s="30">
        <f t="shared" si="10"/>
        <v>0</v>
      </c>
      <c r="I35" s="30">
        <f t="shared" si="10"/>
        <v>0</v>
      </c>
      <c r="J35" s="30">
        <f t="shared" si="10"/>
        <v>0</v>
      </c>
      <c r="K35" s="94">
        <f t="shared" si="10"/>
        <v>0</v>
      </c>
      <c r="L35" s="109"/>
    </row>
    <row r="36" spans="1:12" ht="12.6" outlineLevel="1" x14ac:dyDescent="0.25">
      <c r="A36" s="40" t="s">
        <v>988</v>
      </c>
      <c r="B36" s="23"/>
      <c r="C36" s="41" t="s">
        <v>989</v>
      </c>
      <c r="D36" s="35">
        <f>IF(VLOOKUP($A36,'hk2016'!$A:$G,1)=$A36,VLOOKUP($A36,'hk2016'!$A:$G,6),0)</f>
        <v>0</v>
      </c>
      <c r="E36" s="35">
        <f>IF(VLOOKUP($A36,'hk2016'!$A:$G,1)=$A36,VLOOKUP($A36,'hk2016'!$A:$G,7),0)</f>
        <v>0</v>
      </c>
      <c r="F36" s="35">
        <f>IF(VLOOKUP($A36,'hk2016'!$A:$H,1)=$A36,VLOOKUP($A36,'hk2016'!$A:$H,8),0)</f>
        <v>0</v>
      </c>
      <c r="G36" s="86">
        <f>SUM(D36+E36-F36)</f>
        <v>0</v>
      </c>
      <c r="H36" s="35">
        <f>IF(VLOOKUP($A36,'hk2015'!$A:$G,1)=$A36,VLOOKUP($A36,'hk2015'!$A:$G,6),0)</f>
        <v>0</v>
      </c>
      <c r="I36" s="35">
        <f>IF(VLOOKUP($A36,'hk2015'!$A:$G,1)=$A36,VLOOKUP($A36,'hk2015'!$A:$G,7),0)</f>
        <v>0</v>
      </c>
      <c r="J36" s="35">
        <f>IF(VLOOKUP($A36,'hk2015'!$A:$H,1)=$A36,VLOOKUP($A36,'hk2015'!$A:$H,8),0)</f>
        <v>0</v>
      </c>
      <c r="K36" s="96">
        <f>SUM(H36+I36-J36)</f>
        <v>0</v>
      </c>
      <c r="L36" s="109"/>
    </row>
    <row r="37" spans="1:12" ht="12.6" outlineLevel="1" x14ac:dyDescent="0.25">
      <c r="A37" s="31" t="str">
        <f>LEFT(B37,3)</f>
        <v>051</v>
      </c>
      <c r="B37" s="32" t="s">
        <v>990</v>
      </c>
      <c r="C37" s="32" t="s">
        <v>0</v>
      </c>
      <c r="D37" s="35">
        <f>IF(VLOOKUP($A37,'hk2016'!$A:$G,1)=$A37,VLOOKUP($A37,'hk2016'!$A:$G,6),0)</f>
        <v>0</v>
      </c>
      <c r="E37" s="35">
        <f>IF(VLOOKUP($A37,'hk2016'!$A:$G,1)=$A37,VLOOKUP($A37,'hk2016'!$A:$G,7),0)</f>
        <v>0</v>
      </c>
      <c r="F37" s="35">
        <f>IF(VLOOKUP($A37,'hk2016'!$A:$H,1)=$A37,VLOOKUP($A37,'hk2016'!$A:$H,8),0)</f>
        <v>0</v>
      </c>
      <c r="G37" s="86">
        <f>SUM(D37+E37-F37)</f>
        <v>0</v>
      </c>
      <c r="H37" s="35">
        <f>IF(VLOOKUP($A37,'hk2015'!$A:$G,1)=$A37,VLOOKUP($A37,'hk2015'!$A:$G,6),0)</f>
        <v>0</v>
      </c>
      <c r="I37" s="35">
        <f>IF(VLOOKUP($A37,'hk2015'!$A:$G,1)=$A37,VLOOKUP($A37,'hk2015'!$A:$G,7),0)</f>
        <v>0</v>
      </c>
      <c r="J37" s="35">
        <f>IF(VLOOKUP($A37,'hk2015'!$A:$H,1)=$A37,VLOOKUP($A37,'hk2015'!$A:$H,8),0)</f>
        <v>0</v>
      </c>
      <c r="K37" s="96">
        <f>SUM(H37+I37-J37)</f>
        <v>0</v>
      </c>
      <c r="L37" s="109"/>
    </row>
    <row r="38" spans="1:12" ht="12.6" outlineLevel="1" x14ac:dyDescent="0.25">
      <c r="A38" s="31" t="str">
        <f>LEFT(B38,3)</f>
        <v>052</v>
      </c>
      <c r="B38" s="32" t="s">
        <v>1</v>
      </c>
      <c r="C38" s="32" t="s">
        <v>2</v>
      </c>
      <c r="D38" s="35">
        <f>IF(VLOOKUP($A38,'hk2016'!$A:$G,1)=$A38,VLOOKUP($A38,'hk2016'!$A:$G,6),0)</f>
        <v>0</v>
      </c>
      <c r="E38" s="35">
        <f>IF(VLOOKUP($A38,'hk2016'!$A:$G,1)=$A38,VLOOKUP($A38,'hk2016'!$A:$G,7),0)</f>
        <v>0</v>
      </c>
      <c r="F38" s="35">
        <f>IF(VLOOKUP($A38,'hk2016'!$A:$H,1)=$A38,VLOOKUP($A38,'hk2016'!$A:$H,8),0)</f>
        <v>0</v>
      </c>
      <c r="G38" s="86">
        <f>SUM(D38+E38-F38)</f>
        <v>0</v>
      </c>
      <c r="H38" s="35">
        <f>IF(VLOOKUP($A38,'hk2015'!$A:$G,1)=$A38,VLOOKUP($A38,'hk2015'!$A:$G,6),0)</f>
        <v>0</v>
      </c>
      <c r="I38" s="35">
        <f>IF(VLOOKUP($A38,'hk2015'!$A:$G,1)=$A38,VLOOKUP($A38,'hk2015'!$A:$G,7),0)</f>
        <v>0</v>
      </c>
      <c r="J38" s="35">
        <f>IF(VLOOKUP($A38,'hk2015'!$A:$H,1)=$A38,VLOOKUP($A38,'hk2015'!$A:$H,8),0)</f>
        <v>0</v>
      </c>
      <c r="K38" s="96">
        <f>SUM(H38+I38-J38)</f>
        <v>0</v>
      </c>
      <c r="L38" s="109"/>
    </row>
    <row r="39" spans="1:12" ht="12.6" outlineLevel="1" x14ac:dyDescent="0.25">
      <c r="A39" s="31" t="str">
        <f>LEFT(B39,3)</f>
        <v>053</v>
      </c>
      <c r="B39" s="32" t="s">
        <v>3</v>
      </c>
      <c r="C39" s="32" t="s">
        <v>4</v>
      </c>
      <c r="D39" s="35">
        <f>IF(VLOOKUP($A39,'hk2016'!$A:$G,1)=$A39,VLOOKUP($A39,'hk2016'!$A:$G,6),0)</f>
        <v>0</v>
      </c>
      <c r="E39" s="35">
        <f>IF(VLOOKUP($A39,'hk2016'!$A:$G,1)=$A39,VLOOKUP($A39,'hk2016'!$A:$G,7),0)</f>
        <v>0</v>
      </c>
      <c r="F39" s="35">
        <f>IF(VLOOKUP($A39,'hk2016'!$A:$H,1)=$A39,VLOOKUP($A39,'hk2016'!$A:$H,8),0)</f>
        <v>0</v>
      </c>
      <c r="G39" s="86">
        <f>SUM(D39+E39-F39)</f>
        <v>0</v>
      </c>
      <c r="H39" s="35">
        <f>IF(VLOOKUP($A39,'hk2015'!$A:$G,1)=$A39,VLOOKUP($A39,'hk2015'!$A:$G,6),0)</f>
        <v>0</v>
      </c>
      <c r="I39" s="35">
        <f>IF(VLOOKUP($A39,'hk2015'!$A:$G,1)=$A39,VLOOKUP($A39,'hk2015'!$A:$G,7),0)</f>
        <v>0</v>
      </c>
      <c r="J39" s="35">
        <f>IF(VLOOKUP($A39,'hk2015'!$A:$H,1)=$A39,VLOOKUP($A39,'hk2015'!$A:$H,8),0)</f>
        <v>0</v>
      </c>
      <c r="K39" s="96">
        <f>SUM(H39+I39-J39)</f>
        <v>0</v>
      </c>
      <c r="L39" s="109"/>
    </row>
    <row r="40" spans="1:12" ht="13.2" outlineLevel="1" thickBot="1" x14ac:dyDescent="0.3">
      <c r="A40" s="38"/>
      <c r="B40" s="39"/>
      <c r="C40" s="39"/>
      <c r="D40" s="37"/>
      <c r="E40" s="37"/>
      <c r="F40" s="37"/>
      <c r="G40" s="87"/>
      <c r="H40" s="37"/>
      <c r="I40" s="37"/>
      <c r="J40" s="37"/>
      <c r="K40" s="97"/>
      <c r="L40" s="109"/>
    </row>
    <row r="41" spans="1:12" ht="12.6" x14ac:dyDescent="0.25">
      <c r="A41" s="27" t="s">
        <v>5</v>
      </c>
      <c r="B41" s="28"/>
      <c r="C41" s="29" t="s">
        <v>6</v>
      </c>
      <c r="D41" s="30">
        <f t="shared" ref="D41:K41" si="11">SUM(D42:D49)</f>
        <v>0</v>
      </c>
      <c r="E41" s="30">
        <f t="shared" si="11"/>
        <v>0</v>
      </c>
      <c r="F41" s="30">
        <f t="shared" si="11"/>
        <v>0</v>
      </c>
      <c r="G41" s="88">
        <f t="shared" si="11"/>
        <v>0</v>
      </c>
      <c r="H41" s="30">
        <f t="shared" si="11"/>
        <v>0</v>
      </c>
      <c r="I41" s="30">
        <f t="shared" si="11"/>
        <v>0</v>
      </c>
      <c r="J41" s="30">
        <f t="shared" si="11"/>
        <v>0</v>
      </c>
      <c r="K41" s="98">
        <f t="shared" si="11"/>
        <v>0</v>
      </c>
      <c r="L41" s="109"/>
    </row>
    <row r="42" spans="1:12" ht="12.6" outlineLevel="1" x14ac:dyDescent="0.25">
      <c r="A42" s="31" t="str">
        <f t="shared" ref="A42:A48" si="12">LEFT(B42,3)</f>
        <v>061</v>
      </c>
      <c r="B42" s="32" t="s">
        <v>7</v>
      </c>
      <c r="C42" s="32" t="s">
        <v>8</v>
      </c>
      <c r="D42" s="35">
        <f>IF(VLOOKUP($A42,'hk2016'!$A:$G,1)=$A42,VLOOKUP($A42,'hk2016'!$A:$G,6),0)</f>
        <v>0</v>
      </c>
      <c r="E42" s="35">
        <f>IF(VLOOKUP($A42,'hk2016'!$A:$G,1)=$A42,VLOOKUP($A42,'hk2016'!$A:$G,7),0)</f>
        <v>0</v>
      </c>
      <c r="F42" s="35">
        <f>IF(VLOOKUP($A42,'hk2016'!$A:$H,1)=$A42,VLOOKUP($A42,'hk2016'!$A:$H,8),0)</f>
        <v>0</v>
      </c>
      <c r="G42" s="86">
        <f t="shared" ref="G42:G48" si="13">SUM(D42+E42-F42)</f>
        <v>0</v>
      </c>
      <c r="H42" s="35">
        <f>IF(VLOOKUP($A42,'hk2015'!$A:$G,1)=$A42,VLOOKUP($A42,'hk2015'!$A:$G,6),0)</f>
        <v>0</v>
      </c>
      <c r="I42" s="35">
        <f>IF(VLOOKUP($A42,'hk2015'!$A:$G,1)=$A42,VLOOKUP($A42,'hk2015'!$A:$G,7),0)</f>
        <v>0</v>
      </c>
      <c r="J42" s="35">
        <f>IF(VLOOKUP($A42,'hk2015'!$A:$H,1)=$A42,VLOOKUP($A42,'hk2015'!$A:$H,8),0)</f>
        <v>0</v>
      </c>
      <c r="K42" s="96">
        <f t="shared" ref="K42:K48" si="14">SUM(H42+I42-J42)</f>
        <v>0</v>
      </c>
      <c r="L42" s="109"/>
    </row>
    <row r="43" spans="1:12" ht="12.6" outlineLevel="1" x14ac:dyDescent="0.25">
      <c r="A43" s="31" t="str">
        <f t="shared" si="12"/>
        <v>062</v>
      </c>
      <c r="B43" s="32" t="s">
        <v>9</v>
      </c>
      <c r="C43" s="32" t="s">
        <v>10</v>
      </c>
      <c r="D43" s="35">
        <f>IF(VLOOKUP($A43,'hk2016'!$A:$G,1)=$A43,VLOOKUP($A43,'hk2016'!$A:$G,6),0)</f>
        <v>0</v>
      </c>
      <c r="E43" s="35">
        <f>IF(VLOOKUP($A43,'hk2016'!$A:$G,1)=$A43,VLOOKUP($A43,'hk2016'!$A:$G,7),0)</f>
        <v>0</v>
      </c>
      <c r="F43" s="35">
        <f>IF(VLOOKUP($A43,'hk2016'!$A:$H,1)=$A43,VLOOKUP($A43,'hk2016'!$A:$H,8),0)</f>
        <v>0</v>
      </c>
      <c r="G43" s="86">
        <f t="shared" si="13"/>
        <v>0</v>
      </c>
      <c r="H43" s="35">
        <f>IF(VLOOKUP($A43,'hk2015'!$A:$G,1)=$A43,VLOOKUP($A43,'hk2015'!$A:$G,6),0)</f>
        <v>0</v>
      </c>
      <c r="I43" s="35">
        <f>IF(VLOOKUP($A43,'hk2015'!$A:$G,1)=$A43,VLOOKUP($A43,'hk2015'!$A:$G,7),0)</f>
        <v>0</v>
      </c>
      <c r="J43" s="35">
        <f>IF(VLOOKUP($A43,'hk2015'!$A:$H,1)=$A43,VLOOKUP($A43,'hk2015'!$A:$H,8),0)</f>
        <v>0</v>
      </c>
      <c r="K43" s="96">
        <f t="shared" si="14"/>
        <v>0</v>
      </c>
      <c r="L43" s="109"/>
    </row>
    <row r="44" spans="1:12" ht="12.6" outlineLevel="1" x14ac:dyDescent="0.25">
      <c r="A44" s="31" t="str">
        <f t="shared" si="12"/>
        <v>063</v>
      </c>
      <c r="B44" s="32" t="s">
        <v>11</v>
      </c>
      <c r="C44" s="32" t="s">
        <v>12</v>
      </c>
      <c r="D44" s="35">
        <f>IF(VLOOKUP($A44,'hk2016'!$A:$G,1)=$A44,VLOOKUP($A44,'hk2016'!$A:$G,6),0)</f>
        <v>0</v>
      </c>
      <c r="E44" s="35">
        <f>IF(VLOOKUP($A44,'hk2016'!$A:$G,1)=$A44,VLOOKUP($A44,'hk2016'!$A:$G,7),0)</f>
        <v>0</v>
      </c>
      <c r="F44" s="35">
        <f>IF(VLOOKUP($A44,'hk2016'!$A:$H,1)=$A44,VLOOKUP($A44,'hk2016'!$A:$H,8),0)</f>
        <v>0</v>
      </c>
      <c r="G44" s="86">
        <f t="shared" si="13"/>
        <v>0</v>
      </c>
      <c r="H44" s="35">
        <f>IF(VLOOKUP($A44,'hk2015'!$A:$G,1)=$A44,VLOOKUP($A44,'hk2015'!$A:$G,6),0)</f>
        <v>0</v>
      </c>
      <c r="I44" s="35">
        <f>IF(VLOOKUP($A44,'hk2015'!$A:$G,1)=$A44,VLOOKUP($A44,'hk2015'!$A:$G,7),0)</f>
        <v>0</v>
      </c>
      <c r="J44" s="35">
        <f>IF(VLOOKUP($A44,'hk2015'!$A:$H,1)=$A44,VLOOKUP($A44,'hk2015'!$A:$H,8),0)</f>
        <v>0</v>
      </c>
      <c r="K44" s="96">
        <f t="shared" si="14"/>
        <v>0</v>
      </c>
      <c r="L44" s="109"/>
    </row>
    <row r="45" spans="1:12" ht="12.6" outlineLevel="1" x14ac:dyDescent="0.25">
      <c r="A45" s="31" t="str">
        <f t="shared" si="12"/>
        <v>065</v>
      </c>
      <c r="B45" s="32" t="s">
        <v>13</v>
      </c>
      <c r="C45" s="32" t="s">
        <v>14</v>
      </c>
      <c r="D45" s="35">
        <f>IF(VLOOKUP($A45,'hk2016'!$A:$G,1)=$A45,VLOOKUP($A45,'hk2016'!$A:$G,6),0)</f>
        <v>0</v>
      </c>
      <c r="E45" s="35">
        <f>IF(VLOOKUP($A45,'hk2016'!$A:$G,1)=$A45,VLOOKUP($A45,'hk2016'!$A:$G,7),0)</f>
        <v>0</v>
      </c>
      <c r="F45" s="35">
        <f>IF(VLOOKUP($A45,'hk2016'!$A:$H,1)=$A45,VLOOKUP($A45,'hk2016'!$A:$H,8),0)</f>
        <v>0</v>
      </c>
      <c r="G45" s="86">
        <f t="shared" si="13"/>
        <v>0</v>
      </c>
      <c r="H45" s="35">
        <f>IF(VLOOKUP($A45,'hk2015'!$A:$G,1)=$A45,VLOOKUP($A45,'hk2015'!$A:$G,6),0)</f>
        <v>0</v>
      </c>
      <c r="I45" s="35">
        <f>IF(VLOOKUP($A45,'hk2015'!$A:$G,1)=$A45,VLOOKUP($A45,'hk2015'!$A:$G,7),0)</f>
        <v>0</v>
      </c>
      <c r="J45" s="35">
        <f>IF(VLOOKUP($A45,'hk2015'!$A:$H,1)=$A45,VLOOKUP($A45,'hk2015'!$A:$H,8),0)</f>
        <v>0</v>
      </c>
      <c r="K45" s="96">
        <f t="shared" si="14"/>
        <v>0</v>
      </c>
      <c r="L45" s="109"/>
    </row>
    <row r="46" spans="1:12" ht="12.6" outlineLevel="1" x14ac:dyDescent="0.25">
      <c r="A46" s="31" t="str">
        <f t="shared" si="12"/>
        <v>066</v>
      </c>
      <c r="B46" s="32" t="s">
        <v>15</v>
      </c>
      <c r="C46" s="32" t="s">
        <v>16</v>
      </c>
      <c r="D46" s="35">
        <f>IF(VLOOKUP($A46,'hk2016'!$A:$G,1)=$A46,VLOOKUP($A46,'hk2016'!$A:$G,6),0)</f>
        <v>0</v>
      </c>
      <c r="E46" s="35">
        <f>IF(VLOOKUP($A46,'hk2016'!$A:$G,1)=$A46,VLOOKUP($A46,'hk2016'!$A:$G,7),0)</f>
        <v>0</v>
      </c>
      <c r="F46" s="35">
        <f>IF(VLOOKUP($A46,'hk2016'!$A:$H,1)=$A46,VLOOKUP($A46,'hk2016'!$A:$H,8),0)</f>
        <v>0</v>
      </c>
      <c r="G46" s="86">
        <f t="shared" si="13"/>
        <v>0</v>
      </c>
      <c r="H46" s="35">
        <f>IF(VLOOKUP($A46,'hk2015'!$A:$G,1)=$A46,VLOOKUP($A46,'hk2015'!$A:$G,6),0)</f>
        <v>0</v>
      </c>
      <c r="I46" s="35">
        <f>IF(VLOOKUP($A46,'hk2015'!$A:$G,1)=$A46,VLOOKUP($A46,'hk2015'!$A:$G,7),0)</f>
        <v>0</v>
      </c>
      <c r="J46" s="35">
        <f>IF(VLOOKUP($A46,'hk2015'!$A:$H,1)=$A46,VLOOKUP($A46,'hk2015'!$A:$H,8),0)</f>
        <v>0</v>
      </c>
      <c r="K46" s="96">
        <f t="shared" si="14"/>
        <v>0</v>
      </c>
      <c r="L46" s="109"/>
    </row>
    <row r="47" spans="1:12" ht="12.6" outlineLevel="1" x14ac:dyDescent="0.25">
      <c r="A47" s="31" t="str">
        <f t="shared" si="12"/>
        <v>067</v>
      </c>
      <c r="B47" s="32" t="s">
        <v>17</v>
      </c>
      <c r="C47" s="32" t="s">
        <v>18</v>
      </c>
      <c r="D47" s="35">
        <f>IF(VLOOKUP($A47,'hk2016'!$A:$G,1)=$A47,VLOOKUP($A47,'hk2016'!$A:$G,6),0)</f>
        <v>0</v>
      </c>
      <c r="E47" s="35">
        <f>IF(VLOOKUP($A47,'hk2016'!$A:$G,1)=$A47,VLOOKUP($A47,'hk2016'!$A:$G,7),0)</f>
        <v>0</v>
      </c>
      <c r="F47" s="35">
        <f>IF(VLOOKUP($A47,'hk2016'!$A:$H,1)=$A47,VLOOKUP($A47,'hk2016'!$A:$H,8),0)</f>
        <v>0</v>
      </c>
      <c r="G47" s="86">
        <f t="shared" si="13"/>
        <v>0</v>
      </c>
      <c r="H47" s="35">
        <f>IF(VLOOKUP($A47,'hk2015'!$A:$G,1)=$A47,VLOOKUP($A47,'hk2015'!$A:$G,6),0)</f>
        <v>0</v>
      </c>
      <c r="I47" s="35">
        <f>IF(VLOOKUP($A47,'hk2015'!$A:$G,1)=$A47,VLOOKUP($A47,'hk2015'!$A:$G,7),0)</f>
        <v>0</v>
      </c>
      <c r="J47" s="35">
        <f>IF(VLOOKUP($A47,'hk2015'!$A:$H,1)=$A47,VLOOKUP($A47,'hk2015'!$A:$H,8),0)</f>
        <v>0</v>
      </c>
      <c r="K47" s="96">
        <f t="shared" si="14"/>
        <v>0</v>
      </c>
      <c r="L47" s="109"/>
    </row>
    <row r="48" spans="1:12" ht="12.6" outlineLevel="1" x14ac:dyDescent="0.25">
      <c r="A48" s="31" t="str">
        <f t="shared" si="12"/>
        <v>069</v>
      </c>
      <c r="B48" s="32" t="s">
        <v>19</v>
      </c>
      <c r="C48" s="32" t="s">
        <v>20</v>
      </c>
      <c r="D48" s="35">
        <f>IF(VLOOKUP($A48,'hk2016'!$A:$G,1)=$A48,VLOOKUP($A48,'hk2016'!$A:$G,6),0)</f>
        <v>0</v>
      </c>
      <c r="E48" s="35">
        <f>IF(VLOOKUP($A48,'hk2016'!$A:$G,1)=$A48,VLOOKUP($A48,'hk2016'!$A:$G,7),0)</f>
        <v>0</v>
      </c>
      <c r="F48" s="35">
        <f>IF(VLOOKUP($A48,'hk2016'!$A:$H,1)=$A48,VLOOKUP($A48,'hk2016'!$A:$H,8),0)</f>
        <v>0</v>
      </c>
      <c r="G48" s="86">
        <f t="shared" si="13"/>
        <v>0</v>
      </c>
      <c r="H48" s="35">
        <f>IF(VLOOKUP($A48,'hk2015'!$A:$G,1)=$A48,VLOOKUP($A48,'hk2015'!$A:$G,6),0)</f>
        <v>0</v>
      </c>
      <c r="I48" s="35">
        <f>IF(VLOOKUP($A48,'hk2015'!$A:$G,1)=$A48,VLOOKUP($A48,'hk2015'!$A:$G,7),0)</f>
        <v>0</v>
      </c>
      <c r="J48" s="35">
        <f>IF(VLOOKUP($A48,'hk2015'!$A:$H,1)=$A48,VLOOKUP($A48,'hk2015'!$A:$H,8),0)</f>
        <v>0</v>
      </c>
      <c r="K48" s="96">
        <f t="shared" si="14"/>
        <v>0</v>
      </c>
      <c r="L48" s="109"/>
    </row>
    <row r="49" spans="1:12" ht="13.2" outlineLevel="1" thickBot="1" x14ac:dyDescent="0.3">
      <c r="A49" s="38"/>
      <c r="B49" s="39"/>
      <c r="C49" s="39"/>
      <c r="D49" s="37"/>
      <c r="E49" s="37"/>
      <c r="F49" s="37"/>
      <c r="G49" s="87"/>
      <c r="H49" s="37"/>
      <c r="I49" s="37"/>
      <c r="J49" s="37"/>
      <c r="K49" s="97"/>
      <c r="L49" s="109"/>
    </row>
    <row r="50" spans="1:12" ht="12.6" x14ac:dyDescent="0.25">
      <c r="A50" s="27" t="s">
        <v>21</v>
      </c>
      <c r="B50" s="28"/>
      <c r="C50" s="29" t="s">
        <v>22</v>
      </c>
      <c r="D50" s="30">
        <f t="shared" ref="D50:K50" si="15">SUM(D52:D59)</f>
        <v>0</v>
      </c>
      <c r="E50" s="30">
        <f t="shared" si="15"/>
        <v>0</v>
      </c>
      <c r="F50" s="30">
        <f t="shared" si="15"/>
        <v>0</v>
      </c>
      <c r="G50" s="88">
        <f t="shared" si="15"/>
        <v>0</v>
      </c>
      <c r="H50" s="30">
        <f t="shared" si="15"/>
        <v>0</v>
      </c>
      <c r="I50" s="30">
        <f t="shared" si="15"/>
        <v>0</v>
      </c>
      <c r="J50" s="30">
        <f t="shared" si="15"/>
        <v>0</v>
      </c>
      <c r="K50" s="98">
        <f t="shared" si="15"/>
        <v>0</v>
      </c>
      <c r="L50" s="109"/>
    </row>
    <row r="51" spans="1:12" ht="12.6" outlineLevel="1" x14ac:dyDescent="0.25">
      <c r="A51" s="42" t="s">
        <v>23</v>
      </c>
      <c r="B51" s="43"/>
      <c r="C51" s="33" t="s">
        <v>24</v>
      </c>
      <c r="D51" s="35">
        <f>IF(VLOOKUP($A51,'hk2016'!$A:$G,1)=$A51,VLOOKUP($A51,'hk2016'!$A:$G,6),0)</f>
        <v>0</v>
      </c>
      <c r="E51" s="35">
        <f>IF(VLOOKUP($A51,'hk2016'!$A:$G,1)=$A51,VLOOKUP($A51,'hk2016'!$A:$G,7),0)</f>
        <v>0</v>
      </c>
      <c r="F51" s="35">
        <f>IF(VLOOKUP($A51,'hk2016'!$A:$H,1)=$A51,VLOOKUP($A51,'hk2016'!$A:$H,8),0)</f>
        <v>0</v>
      </c>
      <c r="G51" s="86">
        <f t="shared" ref="G51:G58" si="16">SUM(D51+E51-F51)</f>
        <v>0</v>
      </c>
      <c r="H51" s="35">
        <f>IF(VLOOKUP($A51,'hk2015'!$A:$G,1)=$A51,VLOOKUP($A51,'hk2015'!$A:$G,6),0)</f>
        <v>0</v>
      </c>
      <c r="I51" s="35">
        <f>IF(VLOOKUP($A51,'hk2015'!$A:$G,1)=$A51,VLOOKUP($A51,'hk2015'!$A:$G,7),0)</f>
        <v>0</v>
      </c>
      <c r="J51" s="35">
        <f>IF(VLOOKUP($A51,'hk2015'!$A:$H,1)=$A51,VLOOKUP($A51,'hk2015'!$A:$H,8),0)</f>
        <v>0</v>
      </c>
      <c r="K51" s="96">
        <f t="shared" ref="K51:K58" si="17">SUM(H51+I51-J51)</f>
        <v>0</v>
      </c>
      <c r="L51" s="109"/>
    </row>
    <row r="52" spans="1:12" ht="12.6" outlineLevel="1" x14ac:dyDescent="0.25">
      <c r="A52" s="31" t="str">
        <f>LEFT(B52,3)</f>
        <v>071</v>
      </c>
      <c r="B52" s="32" t="s">
        <v>25</v>
      </c>
      <c r="C52" s="32" t="s">
        <v>26</v>
      </c>
      <c r="D52" s="35">
        <f>IF(VLOOKUP($A52,'hk2016'!$A:$G,1)=$A52,VLOOKUP($A52,'hk2016'!$A:$G,6),0)</f>
        <v>0</v>
      </c>
      <c r="E52" s="35">
        <f>IF(VLOOKUP($A52,'hk2016'!$A:$G,1)=$A52,VLOOKUP($A52,'hk2016'!$A:$G,7),0)</f>
        <v>0</v>
      </c>
      <c r="F52" s="35">
        <f>IF(VLOOKUP($A52,'hk2016'!$A:$H,1)=$A52,VLOOKUP($A52,'hk2016'!$A:$H,8),0)</f>
        <v>0</v>
      </c>
      <c r="G52" s="86">
        <f t="shared" si="16"/>
        <v>0</v>
      </c>
      <c r="H52" s="35">
        <f>IF(VLOOKUP($A52,'hk2015'!$A:$G,1)=$A52,VLOOKUP($A52,'hk2015'!$A:$G,6),0)</f>
        <v>0</v>
      </c>
      <c r="I52" s="35">
        <f>IF(VLOOKUP($A52,'hk2015'!$A:$G,1)=$A52,VLOOKUP($A52,'hk2015'!$A:$G,7),0)</f>
        <v>0</v>
      </c>
      <c r="J52" s="35">
        <f>IF(VLOOKUP($A52,'hk2015'!$A:$H,1)=$A52,VLOOKUP($A52,'hk2015'!$A:$H,8),0)</f>
        <v>0</v>
      </c>
      <c r="K52" s="96">
        <f t="shared" si="17"/>
        <v>0</v>
      </c>
      <c r="L52" s="109"/>
    </row>
    <row r="53" spans="1:12" ht="12.6" outlineLevel="1" x14ac:dyDescent="0.25">
      <c r="A53" s="31" t="str">
        <f>LEFT(B53,3)</f>
        <v>072</v>
      </c>
      <c r="B53" s="32" t="s">
        <v>27</v>
      </c>
      <c r="C53" s="32" t="s">
        <v>28</v>
      </c>
      <c r="D53" s="35">
        <f>IF(VLOOKUP($A53,'hk2016'!$A:$G,1)=$A53,VLOOKUP($A53,'hk2016'!$A:$G,6),0)</f>
        <v>0</v>
      </c>
      <c r="E53" s="35">
        <f>IF(VLOOKUP($A53,'hk2016'!$A:$G,1)=$A53,VLOOKUP($A53,'hk2016'!$A:$G,7),0)</f>
        <v>0</v>
      </c>
      <c r="F53" s="35">
        <f>IF(VLOOKUP($A53,'hk2016'!$A:$H,1)=$A53,VLOOKUP($A53,'hk2016'!$A:$H,8),0)</f>
        <v>0</v>
      </c>
      <c r="G53" s="86">
        <f t="shared" si="16"/>
        <v>0</v>
      </c>
      <c r="H53" s="35">
        <f>IF(VLOOKUP($A53,'hk2015'!$A:$G,1)=$A53,VLOOKUP($A53,'hk2015'!$A:$G,6),0)</f>
        <v>0</v>
      </c>
      <c r="I53" s="35">
        <f>IF(VLOOKUP($A53,'hk2015'!$A:$G,1)=$A53,VLOOKUP($A53,'hk2015'!$A:$G,7),0)</f>
        <v>0</v>
      </c>
      <c r="J53" s="35">
        <f>IF(VLOOKUP($A53,'hk2015'!$A:$H,1)=$A53,VLOOKUP($A53,'hk2015'!$A:$H,8),0)</f>
        <v>0</v>
      </c>
      <c r="K53" s="96">
        <f t="shared" si="17"/>
        <v>0</v>
      </c>
      <c r="L53" s="109"/>
    </row>
    <row r="54" spans="1:12" ht="12.6" outlineLevel="1" x14ac:dyDescent="0.25">
      <c r="A54" s="31" t="str">
        <f>LEFT(B54,3)</f>
        <v>073</v>
      </c>
      <c r="B54" s="32" t="s">
        <v>29</v>
      </c>
      <c r="C54" s="32" t="s">
        <v>30</v>
      </c>
      <c r="D54" s="35">
        <f>IF(VLOOKUP($A54,'hk2016'!$A:$G,1)=$A54,VLOOKUP($A54,'hk2016'!$A:$G,6),0)</f>
        <v>0</v>
      </c>
      <c r="E54" s="35">
        <f>IF(VLOOKUP($A54,'hk2016'!$A:$G,1)=$A54,VLOOKUP($A54,'hk2016'!$A:$G,7),0)</f>
        <v>0</v>
      </c>
      <c r="F54" s="35">
        <f>IF(VLOOKUP($A54,'hk2016'!$A:$H,1)=$A54,VLOOKUP($A54,'hk2016'!$A:$H,8),0)</f>
        <v>0</v>
      </c>
      <c r="G54" s="86">
        <f t="shared" si="16"/>
        <v>0</v>
      </c>
      <c r="H54" s="35">
        <f>IF(VLOOKUP($A54,'hk2015'!$A:$G,1)=$A54,VLOOKUP($A54,'hk2015'!$A:$G,6),0)</f>
        <v>0</v>
      </c>
      <c r="I54" s="35">
        <f>IF(VLOOKUP($A54,'hk2015'!$A:$G,1)=$A54,VLOOKUP($A54,'hk2015'!$A:$G,7),0)</f>
        <v>0</v>
      </c>
      <c r="J54" s="35">
        <f>IF(VLOOKUP($A54,'hk2015'!$A:$H,1)=$A54,VLOOKUP($A54,'hk2015'!$A:$H,8),0)</f>
        <v>0</v>
      </c>
      <c r="K54" s="96">
        <f t="shared" si="17"/>
        <v>0</v>
      </c>
      <c r="L54" s="109"/>
    </row>
    <row r="55" spans="1:12" ht="12.6" outlineLevel="1" x14ac:dyDescent="0.25">
      <c r="A55" s="31" t="str">
        <f>LEFT(B55,3)</f>
        <v>074</v>
      </c>
      <c r="B55" s="32" t="s">
        <v>31</v>
      </c>
      <c r="C55" s="32" t="s">
        <v>32</v>
      </c>
      <c r="D55" s="35">
        <f>IF(VLOOKUP($A55,'hk2016'!$A:$G,1)=$A55,VLOOKUP($A55,'hk2016'!$A:$G,6),0)</f>
        <v>0</v>
      </c>
      <c r="E55" s="35">
        <f>IF(VLOOKUP($A55,'hk2016'!$A:$G,1)=$A55,VLOOKUP($A55,'hk2016'!$A:$G,7),0)</f>
        <v>0</v>
      </c>
      <c r="F55" s="35">
        <f>IF(VLOOKUP($A55,'hk2016'!$A:$H,1)=$A55,VLOOKUP($A55,'hk2016'!$A:$H,8),0)</f>
        <v>0</v>
      </c>
      <c r="G55" s="86">
        <f t="shared" si="16"/>
        <v>0</v>
      </c>
      <c r="H55" s="35">
        <f>IF(VLOOKUP($A55,'hk2015'!$A:$G,1)=$A55,VLOOKUP($A55,'hk2015'!$A:$G,6),0)</f>
        <v>0</v>
      </c>
      <c r="I55" s="35">
        <f>IF(VLOOKUP($A55,'hk2015'!$A:$G,1)=$A55,VLOOKUP($A55,'hk2015'!$A:$G,7),0)</f>
        <v>0</v>
      </c>
      <c r="J55" s="35">
        <f>IF(VLOOKUP($A55,'hk2015'!$A:$H,1)=$A55,VLOOKUP($A55,'hk2015'!$A:$H,8),0)</f>
        <v>0</v>
      </c>
      <c r="K55" s="96">
        <f t="shared" si="17"/>
        <v>0</v>
      </c>
      <c r="L55" s="109"/>
    </row>
    <row r="56" spans="1:12" ht="12.6" outlineLevel="1" x14ac:dyDescent="0.25">
      <c r="A56" s="31" t="str">
        <f>LEFT(B56,3)</f>
        <v>075</v>
      </c>
      <c r="B56" s="32" t="s">
        <v>33</v>
      </c>
      <c r="C56" s="32" t="s">
        <v>34</v>
      </c>
      <c r="D56" s="35">
        <f>IF(VLOOKUP($A56,'hk2016'!$A:$G,1)=$A56,VLOOKUP($A56,'hk2016'!$A:$G,6),0)</f>
        <v>0</v>
      </c>
      <c r="E56" s="35">
        <f>IF(VLOOKUP($A56,'hk2016'!$A:$G,1)=$A56,VLOOKUP($A56,'hk2016'!$A:$G,7),0)</f>
        <v>0</v>
      </c>
      <c r="F56" s="35">
        <f>IF(VLOOKUP($A56,'hk2016'!$A:$H,1)=$A56,VLOOKUP($A56,'hk2016'!$A:$H,8),0)</f>
        <v>0</v>
      </c>
      <c r="G56" s="86">
        <f t="shared" si="16"/>
        <v>0</v>
      </c>
      <c r="H56" s="35">
        <f>IF(VLOOKUP($A56,'hk2015'!$A:$G,1)=$A56,VLOOKUP($A56,'hk2015'!$A:$G,6),0)</f>
        <v>0</v>
      </c>
      <c r="I56" s="35">
        <f>IF(VLOOKUP($A56,'hk2015'!$A:$G,1)=$A56,VLOOKUP($A56,'hk2015'!$A:$G,7),0)</f>
        <v>0</v>
      </c>
      <c r="J56" s="35">
        <f>IF(VLOOKUP($A56,'hk2015'!$A:$H,1)=$A56,VLOOKUP($A56,'hk2015'!$A:$H,8),0)</f>
        <v>0</v>
      </c>
      <c r="K56" s="96">
        <f t="shared" si="17"/>
        <v>0</v>
      </c>
      <c r="L56" s="109"/>
    </row>
    <row r="57" spans="1:12" ht="12.6" outlineLevel="1" x14ac:dyDescent="0.25">
      <c r="A57" s="36" t="s">
        <v>35</v>
      </c>
      <c r="B57" s="32"/>
      <c r="C57" s="33" t="s">
        <v>36</v>
      </c>
      <c r="D57" s="35">
        <f>IF(VLOOKUP($A57,'hk2016'!$A:$G,1)=$A57,VLOOKUP($A57,'hk2016'!$A:$G,6),0)</f>
        <v>0</v>
      </c>
      <c r="E57" s="35">
        <f>IF(VLOOKUP($A57,'hk2016'!$A:$G,1)=$A57,VLOOKUP($A57,'hk2016'!$A:$G,7),0)</f>
        <v>0</v>
      </c>
      <c r="F57" s="35">
        <f>IF(VLOOKUP($A57,'hk2016'!$A:$H,1)=$A57,VLOOKUP($A57,'hk2016'!$A:$H,8),0)</f>
        <v>0</v>
      </c>
      <c r="G57" s="86">
        <f t="shared" si="16"/>
        <v>0</v>
      </c>
      <c r="H57" s="35">
        <f>IF(VLOOKUP($A57,'hk2015'!$A:$G,1)=$A57,VLOOKUP($A57,'hk2015'!$A:$G,6),0)</f>
        <v>0</v>
      </c>
      <c r="I57" s="35">
        <f>IF(VLOOKUP($A57,'hk2015'!$A:$G,1)=$A57,VLOOKUP($A57,'hk2015'!$A:$G,7),0)</f>
        <v>0</v>
      </c>
      <c r="J57" s="35">
        <f>IF(VLOOKUP($A57,'hk2015'!$A:$H,1)=$A57,VLOOKUP($A57,'hk2015'!$A:$H,8),0)</f>
        <v>0</v>
      </c>
      <c r="K57" s="96">
        <f t="shared" si="17"/>
        <v>0</v>
      </c>
      <c r="L57" s="109"/>
    </row>
    <row r="58" spans="1:12" ht="12.6" outlineLevel="1" x14ac:dyDescent="0.25">
      <c r="A58" s="31" t="str">
        <f>LEFT(B58,3)</f>
        <v>079</v>
      </c>
      <c r="B58" s="32" t="s">
        <v>37</v>
      </c>
      <c r="C58" s="32" t="s">
        <v>38</v>
      </c>
      <c r="D58" s="35">
        <f>IF(VLOOKUP($A58,'hk2016'!$A:$G,1)=$A58,VLOOKUP($A58,'hk2016'!$A:$G,6),0)</f>
        <v>0</v>
      </c>
      <c r="E58" s="35">
        <f>IF(VLOOKUP($A58,'hk2016'!$A:$G,1)=$A58,VLOOKUP($A58,'hk2016'!$A:$G,7),0)</f>
        <v>0</v>
      </c>
      <c r="F58" s="35">
        <f>IF(VLOOKUP($A58,'hk2016'!$A:$H,1)=$A58,VLOOKUP($A58,'hk2016'!$A:$H,8),0)</f>
        <v>0</v>
      </c>
      <c r="G58" s="86">
        <f t="shared" si="16"/>
        <v>0</v>
      </c>
      <c r="H58" s="35">
        <f>IF(VLOOKUP($A58,'hk2015'!$A:$G,1)=$A58,VLOOKUP($A58,'hk2015'!$A:$G,6),0)</f>
        <v>0</v>
      </c>
      <c r="I58" s="35">
        <f>IF(VLOOKUP($A58,'hk2015'!$A:$G,1)=$A58,VLOOKUP($A58,'hk2015'!$A:$G,7),0)</f>
        <v>0</v>
      </c>
      <c r="J58" s="35">
        <f>IF(VLOOKUP($A58,'hk2015'!$A:$H,1)=$A58,VLOOKUP($A58,'hk2015'!$A:$H,8),0)</f>
        <v>0</v>
      </c>
      <c r="K58" s="96">
        <f t="shared" si="17"/>
        <v>0</v>
      </c>
      <c r="L58" s="109"/>
    </row>
    <row r="59" spans="1:12" ht="13.2" outlineLevel="1" thickBot="1" x14ac:dyDescent="0.3">
      <c r="A59" s="38"/>
      <c r="B59" s="39"/>
      <c r="C59" s="39"/>
      <c r="D59" s="37"/>
      <c r="E59" s="37"/>
      <c r="F59" s="37"/>
      <c r="G59" s="87"/>
      <c r="H59" s="37"/>
      <c r="I59" s="37"/>
      <c r="J59" s="37"/>
      <c r="K59" s="97"/>
      <c r="L59" s="109"/>
    </row>
    <row r="60" spans="1:12" ht="12.6" x14ac:dyDescent="0.25">
      <c r="A60" s="27" t="s">
        <v>39</v>
      </c>
      <c r="B60" s="28"/>
      <c r="C60" s="29" t="s">
        <v>40</v>
      </c>
      <c r="D60" s="30">
        <f t="shared" ref="D60:K60" si="18">SUM(D61:D69)</f>
        <v>-9102</v>
      </c>
      <c r="E60" s="30">
        <f t="shared" si="18"/>
        <v>0</v>
      </c>
      <c r="F60" s="30">
        <f t="shared" si="18"/>
        <v>7904</v>
      </c>
      <c r="G60" s="88">
        <f t="shared" si="18"/>
        <v>-17006</v>
      </c>
      <c r="H60" s="30">
        <f t="shared" si="18"/>
        <v>0</v>
      </c>
      <c r="I60" s="30">
        <f t="shared" si="18"/>
        <v>0</v>
      </c>
      <c r="J60" s="30">
        <f t="shared" si="18"/>
        <v>0</v>
      </c>
      <c r="K60" s="98">
        <f t="shared" si="18"/>
        <v>0</v>
      </c>
      <c r="L60" s="109"/>
    </row>
    <row r="61" spans="1:12" ht="12.6" outlineLevel="1" x14ac:dyDescent="0.25">
      <c r="A61" s="31" t="str">
        <f>LEFT(B61,3)</f>
        <v>081</v>
      </c>
      <c r="B61" s="32" t="s">
        <v>41</v>
      </c>
      <c r="C61" s="32" t="s">
        <v>42</v>
      </c>
      <c r="D61" s="35">
        <f>IF(VLOOKUP($A61,'hk2016'!$A:$G,1)=$A61,VLOOKUP($A61,'hk2016'!$A:$G,6),0)</f>
        <v>0</v>
      </c>
      <c r="E61" s="35">
        <f>IF(VLOOKUP($A61,'hk2016'!$A:$G,1)=$A61,VLOOKUP($A61,'hk2016'!$A:$G,7),0)</f>
        <v>0</v>
      </c>
      <c r="F61" s="35">
        <f>IF(VLOOKUP($A61,'hk2016'!$A:$H,1)=$A61,VLOOKUP($A61,'hk2016'!$A:$H,8),0)</f>
        <v>0</v>
      </c>
      <c r="G61" s="86">
        <f t="shared" ref="G61:G68" si="19">SUM(D61+E61-F61)</f>
        <v>0</v>
      </c>
      <c r="H61" s="35">
        <f>IF(VLOOKUP($A61,'hk2015'!$A:$G,1)=$A61,VLOOKUP($A61,'hk2015'!$A:$G,6),0)</f>
        <v>0</v>
      </c>
      <c r="I61" s="35">
        <f>IF(VLOOKUP($A61,'hk2015'!$A:$G,1)=$A61,VLOOKUP($A61,'hk2015'!$A:$G,7),0)</f>
        <v>0</v>
      </c>
      <c r="J61" s="35">
        <f>IF(VLOOKUP($A61,'hk2015'!$A:$H,1)=$A61,VLOOKUP($A61,'hk2015'!$A:$H,8),0)</f>
        <v>0</v>
      </c>
      <c r="K61" s="96">
        <f t="shared" ref="K61:K68" si="20">SUM(H61+I61-J61)</f>
        <v>0</v>
      </c>
      <c r="L61" s="109"/>
    </row>
    <row r="62" spans="1:12" ht="12.6" outlineLevel="1" x14ac:dyDescent="0.25">
      <c r="A62" s="31" t="str">
        <f>LEFT(B62,3)</f>
        <v>082</v>
      </c>
      <c r="B62" s="32" t="s">
        <v>43</v>
      </c>
      <c r="C62" s="32" t="s">
        <v>44</v>
      </c>
      <c r="D62" s="35">
        <f>IF(VLOOKUP($A62,'hk2016'!$A:$G,1)=$A62,VLOOKUP($A62,'hk2016'!$A:$G,6),0)</f>
        <v>-9102</v>
      </c>
      <c r="E62" s="35">
        <f>IF(VLOOKUP($A62,'hk2016'!$A:$G,1)=$A62,VLOOKUP($A62,'hk2016'!$A:$G,7),0)</f>
        <v>0</v>
      </c>
      <c r="F62" s="35">
        <f>IF(VLOOKUP($A62,'hk2016'!$A:$H,1)=$A62,VLOOKUP($A62,'hk2016'!$A:$H,8),0)</f>
        <v>7904</v>
      </c>
      <c r="G62" s="86">
        <f t="shared" si="19"/>
        <v>-17006</v>
      </c>
      <c r="H62" s="35">
        <f>IF(VLOOKUP($A62,'hk2015'!$A:$G,1)=$A62,VLOOKUP($A62,'hk2015'!$A:$G,6),0)</f>
        <v>0</v>
      </c>
      <c r="I62" s="35">
        <f>IF(VLOOKUP($A62,'hk2015'!$A:$G,1)=$A62,VLOOKUP($A62,'hk2015'!$A:$G,7),0)</f>
        <v>0</v>
      </c>
      <c r="J62" s="35">
        <f>IF(VLOOKUP($A62,'hk2015'!$A:$H,1)=$A62,VLOOKUP($A62,'hk2015'!$A:$H,8),0)</f>
        <v>0</v>
      </c>
      <c r="K62" s="96">
        <f t="shared" si="20"/>
        <v>0</v>
      </c>
      <c r="L62" s="109"/>
    </row>
    <row r="63" spans="1:12" ht="12.6" outlineLevel="1" x14ac:dyDescent="0.25">
      <c r="A63" s="44" t="s">
        <v>45</v>
      </c>
      <c r="B63" s="32"/>
      <c r="C63" s="33" t="s">
        <v>46</v>
      </c>
      <c r="D63" s="35">
        <f>IF(VLOOKUP($A63,'hk2016'!$A:$G,1)=$A63,VLOOKUP($A63,'hk2016'!$A:$G,6),0)</f>
        <v>0</v>
      </c>
      <c r="E63" s="35">
        <f>IF(VLOOKUP($A63,'hk2016'!$A:$G,1)=$A63,VLOOKUP($A63,'hk2016'!$A:$G,7),0)</f>
        <v>0</v>
      </c>
      <c r="F63" s="35">
        <f>IF(VLOOKUP($A63,'hk2016'!$A:$H,1)=$A63,VLOOKUP($A63,'hk2016'!$A:$H,8),0)</f>
        <v>0</v>
      </c>
      <c r="G63" s="86">
        <f t="shared" si="19"/>
        <v>0</v>
      </c>
      <c r="H63" s="35">
        <f>IF(VLOOKUP($A63,'hk2015'!$A:$G,1)=$A63,VLOOKUP($A63,'hk2015'!$A:$G,6),0)</f>
        <v>0</v>
      </c>
      <c r="I63" s="35">
        <f>IF(VLOOKUP($A63,'hk2015'!$A:$G,1)=$A63,VLOOKUP($A63,'hk2015'!$A:$G,7),0)</f>
        <v>0</v>
      </c>
      <c r="J63" s="35">
        <f>IF(VLOOKUP($A63,'hk2015'!$A:$H,1)=$A63,VLOOKUP($A63,'hk2015'!$A:$H,8),0)</f>
        <v>0</v>
      </c>
      <c r="K63" s="96">
        <f t="shared" si="20"/>
        <v>0</v>
      </c>
      <c r="L63" s="109"/>
    </row>
    <row r="64" spans="1:12" ht="12.6" outlineLevel="1" x14ac:dyDescent="0.25">
      <c r="A64" s="44" t="s">
        <v>47</v>
      </c>
      <c r="B64" s="32"/>
      <c r="C64" s="33" t="s">
        <v>48</v>
      </c>
      <c r="D64" s="35">
        <f>IF(VLOOKUP($A64,'hk2016'!$A:$G,1)=$A64,VLOOKUP($A64,'hk2016'!$A:$G,6),0)</f>
        <v>0</v>
      </c>
      <c r="E64" s="35">
        <f>IF(VLOOKUP($A64,'hk2016'!$A:$G,1)=$A64,VLOOKUP($A64,'hk2016'!$A:$G,7),0)</f>
        <v>0</v>
      </c>
      <c r="F64" s="35">
        <f>IF(VLOOKUP($A64,'hk2016'!$A:$H,1)=$A64,VLOOKUP($A64,'hk2016'!$A:$H,8),0)</f>
        <v>0</v>
      </c>
      <c r="G64" s="86">
        <f t="shared" si="19"/>
        <v>0</v>
      </c>
      <c r="H64" s="35">
        <f>IF(VLOOKUP($A64,'hk2015'!$A:$G,1)=$A64,VLOOKUP($A64,'hk2015'!$A:$G,6),0)</f>
        <v>0</v>
      </c>
      <c r="I64" s="35">
        <f>IF(VLOOKUP($A64,'hk2015'!$A:$G,1)=$A64,VLOOKUP($A64,'hk2015'!$A:$G,7),0)</f>
        <v>0</v>
      </c>
      <c r="J64" s="35">
        <f>IF(VLOOKUP($A64,'hk2015'!$A:$H,1)=$A64,VLOOKUP($A64,'hk2015'!$A:$H,8),0)</f>
        <v>0</v>
      </c>
      <c r="K64" s="96">
        <f t="shared" si="20"/>
        <v>0</v>
      </c>
      <c r="L64" s="109"/>
    </row>
    <row r="65" spans="1:12" ht="12.6" outlineLevel="1" x14ac:dyDescent="0.25">
      <c r="A65" s="31" t="str">
        <f>LEFT(B65,3)</f>
        <v>085</v>
      </c>
      <c r="B65" s="32" t="s">
        <v>49</v>
      </c>
      <c r="C65" s="32" t="s">
        <v>50</v>
      </c>
      <c r="D65" s="35">
        <f>IF(VLOOKUP($A65,'hk2016'!$A:$G,1)=$A65,VLOOKUP($A65,'hk2016'!$A:$G,6),0)</f>
        <v>0</v>
      </c>
      <c r="E65" s="35">
        <f>IF(VLOOKUP($A65,'hk2016'!$A:$G,1)=$A65,VLOOKUP($A65,'hk2016'!$A:$G,7),0)</f>
        <v>0</v>
      </c>
      <c r="F65" s="35">
        <f>IF(VLOOKUP($A65,'hk2016'!$A:$H,1)=$A65,VLOOKUP($A65,'hk2016'!$A:$H,8),0)</f>
        <v>0</v>
      </c>
      <c r="G65" s="86">
        <f t="shared" si="19"/>
        <v>0</v>
      </c>
      <c r="H65" s="35">
        <f>IF(VLOOKUP($A65,'hk2015'!$A:$G,1)=$A65,VLOOKUP($A65,'hk2015'!$A:$G,6),0)</f>
        <v>0</v>
      </c>
      <c r="I65" s="35">
        <f>IF(VLOOKUP($A65,'hk2015'!$A:$G,1)=$A65,VLOOKUP($A65,'hk2015'!$A:$G,7),0)</f>
        <v>0</v>
      </c>
      <c r="J65" s="35">
        <f>IF(VLOOKUP($A65,'hk2015'!$A:$H,1)=$A65,VLOOKUP($A65,'hk2015'!$A:$H,8),0)</f>
        <v>0</v>
      </c>
      <c r="K65" s="96">
        <f t="shared" si="20"/>
        <v>0</v>
      </c>
      <c r="L65" s="109"/>
    </row>
    <row r="66" spans="1:12" ht="12.6" outlineLevel="1" x14ac:dyDescent="0.25">
      <c r="A66" s="31" t="str">
        <f>LEFT(B66,3)</f>
        <v>086</v>
      </c>
      <c r="B66" s="32" t="s">
        <v>51</v>
      </c>
      <c r="C66" s="32" t="s">
        <v>52</v>
      </c>
      <c r="D66" s="35">
        <f>IF(VLOOKUP($A66,'hk2016'!$A:$G,1)=$A66,VLOOKUP($A66,'hk2016'!$A:$G,6),0)</f>
        <v>0</v>
      </c>
      <c r="E66" s="35">
        <f>IF(VLOOKUP($A66,'hk2016'!$A:$G,1)=$A66,VLOOKUP($A66,'hk2016'!$A:$G,7),0)</f>
        <v>0</v>
      </c>
      <c r="F66" s="35">
        <f>IF(VLOOKUP($A66,'hk2016'!$A:$H,1)=$A66,VLOOKUP($A66,'hk2016'!$A:$H,8),0)</f>
        <v>0</v>
      </c>
      <c r="G66" s="86">
        <f t="shared" si="19"/>
        <v>0</v>
      </c>
      <c r="H66" s="35">
        <f>IF(VLOOKUP($A66,'hk2015'!$A:$G,1)=$A66,VLOOKUP($A66,'hk2015'!$A:$G,6),0)</f>
        <v>0</v>
      </c>
      <c r="I66" s="35">
        <f>IF(VLOOKUP($A66,'hk2015'!$A:$G,1)=$A66,VLOOKUP($A66,'hk2015'!$A:$G,7),0)</f>
        <v>0</v>
      </c>
      <c r="J66" s="35">
        <f>IF(VLOOKUP($A66,'hk2015'!$A:$H,1)=$A66,VLOOKUP($A66,'hk2015'!$A:$H,8),0)</f>
        <v>0</v>
      </c>
      <c r="K66" s="96">
        <f t="shared" si="20"/>
        <v>0</v>
      </c>
      <c r="L66" s="109"/>
    </row>
    <row r="67" spans="1:12" ht="12.6" outlineLevel="1" x14ac:dyDescent="0.25">
      <c r="A67" s="36" t="s">
        <v>53</v>
      </c>
      <c r="B67" s="32"/>
      <c r="C67" s="33" t="s">
        <v>54</v>
      </c>
      <c r="D67" s="35">
        <f>IF(VLOOKUP($A67,'hk2016'!$A:$G,1)=$A67,VLOOKUP($A67,'hk2016'!$A:$G,6),0)</f>
        <v>0</v>
      </c>
      <c r="E67" s="35">
        <f>IF(VLOOKUP($A67,'hk2016'!$A:$G,1)=$A67,VLOOKUP($A67,'hk2016'!$A:$G,7),0)</f>
        <v>0</v>
      </c>
      <c r="F67" s="35">
        <f>IF(VLOOKUP($A67,'hk2016'!$A:$H,1)=$A67,VLOOKUP($A67,'hk2016'!$A:$H,8),0)</f>
        <v>0</v>
      </c>
      <c r="G67" s="86">
        <f t="shared" si="19"/>
        <v>0</v>
      </c>
      <c r="H67" s="35">
        <f>IF(VLOOKUP($A67,'hk2015'!$A:$G,1)=$A67,VLOOKUP($A67,'hk2015'!$A:$G,6),0)</f>
        <v>0</v>
      </c>
      <c r="I67" s="35">
        <f>IF(VLOOKUP($A67,'hk2015'!$A:$G,1)=$A67,VLOOKUP($A67,'hk2015'!$A:$G,7),0)</f>
        <v>0</v>
      </c>
      <c r="J67" s="35">
        <f>IF(VLOOKUP($A67,'hk2015'!$A:$H,1)=$A67,VLOOKUP($A67,'hk2015'!$A:$H,8),0)</f>
        <v>0</v>
      </c>
      <c r="K67" s="96">
        <f t="shared" si="20"/>
        <v>0</v>
      </c>
      <c r="L67" s="109"/>
    </row>
    <row r="68" spans="1:12" ht="12.6" outlineLevel="1" x14ac:dyDescent="0.25">
      <c r="A68" s="31" t="str">
        <f>LEFT(B68,3)</f>
        <v>089</v>
      </c>
      <c r="B68" s="32" t="s">
        <v>55</v>
      </c>
      <c r="C68" s="32" t="s">
        <v>56</v>
      </c>
      <c r="D68" s="35">
        <f>IF(VLOOKUP($A68,'hk2016'!$A:$G,1)=$A68,VLOOKUP($A68,'hk2016'!$A:$G,6),0)</f>
        <v>0</v>
      </c>
      <c r="E68" s="35">
        <f>IF(VLOOKUP($A68,'hk2016'!$A:$G,1)=$A68,VLOOKUP($A68,'hk2016'!$A:$G,7),0)</f>
        <v>0</v>
      </c>
      <c r="F68" s="35">
        <f>IF(VLOOKUP($A68,'hk2016'!$A:$H,1)=$A68,VLOOKUP($A68,'hk2016'!$A:$H,8),0)</f>
        <v>0</v>
      </c>
      <c r="G68" s="86">
        <f t="shared" si="19"/>
        <v>0</v>
      </c>
      <c r="H68" s="35">
        <f>IF(VLOOKUP($A68,'hk2015'!$A:$G,1)=$A68,VLOOKUP($A68,'hk2015'!$A:$G,6),0)</f>
        <v>0</v>
      </c>
      <c r="I68" s="35">
        <f>IF(VLOOKUP($A68,'hk2015'!$A:$G,1)=$A68,VLOOKUP($A68,'hk2015'!$A:$G,7),0)</f>
        <v>0</v>
      </c>
      <c r="J68" s="35">
        <f>IF(VLOOKUP($A68,'hk2015'!$A:$H,1)=$A68,VLOOKUP($A68,'hk2015'!$A:$H,8),0)</f>
        <v>0</v>
      </c>
      <c r="K68" s="96">
        <f t="shared" si="20"/>
        <v>0</v>
      </c>
      <c r="L68" s="109"/>
    </row>
    <row r="69" spans="1:12" ht="13.2" outlineLevel="1" thickBot="1" x14ac:dyDescent="0.3">
      <c r="A69" s="38"/>
      <c r="B69" s="39"/>
      <c r="C69" s="39"/>
      <c r="D69" s="37"/>
      <c r="E69" s="37"/>
      <c r="F69" s="37"/>
      <c r="G69" s="87"/>
      <c r="H69" s="37"/>
      <c r="I69" s="37"/>
      <c r="J69" s="37"/>
      <c r="K69" s="97"/>
      <c r="L69" s="109"/>
    </row>
    <row r="70" spans="1:12" ht="12.6" x14ac:dyDescent="0.25">
      <c r="A70" s="27" t="s">
        <v>922</v>
      </c>
      <c r="B70" s="28"/>
      <c r="C70" s="29" t="s">
        <v>57</v>
      </c>
      <c r="D70" s="30">
        <f t="shared" ref="D70:K70" si="21">SUM(D71:D79)</f>
        <v>0</v>
      </c>
      <c r="E70" s="30">
        <f t="shared" si="21"/>
        <v>0</v>
      </c>
      <c r="F70" s="30">
        <f t="shared" si="21"/>
        <v>0</v>
      </c>
      <c r="G70" s="88">
        <f t="shared" si="21"/>
        <v>0</v>
      </c>
      <c r="H70" s="30">
        <f t="shared" si="21"/>
        <v>0</v>
      </c>
      <c r="I70" s="30">
        <f t="shared" si="21"/>
        <v>0</v>
      </c>
      <c r="J70" s="30">
        <f t="shared" si="21"/>
        <v>0</v>
      </c>
      <c r="K70" s="98">
        <f t="shared" si="21"/>
        <v>0</v>
      </c>
      <c r="L70" s="109"/>
    </row>
    <row r="71" spans="1:12" ht="12.6" outlineLevel="1" x14ac:dyDescent="0.25">
      <c r="A71" s="31" t="str">
        <f t="shared" ref="A71:A78" si="22">LEFT(B71,3)</f>
        <v>091</v>
      </c>
      <c r="B71" s="32" t="s">
        <v>60</v>
      </c>
      <c r="C71" s="32" t="s">
        <v>61</v>
      </c>
      <c r="D71" s="35">
        <f>IF(VLOOKUP($A71,'hk2016'!$A:$G,1)=$A71,VLOOKUP($A71,'hk2016'!$A:$G,6),0)</f>
        <v>0</v>
      </c>
      <c r="E71" s="35">
        <f>IF(VLOOKUP($A71,'hk2016'!$A:$G,1)=$A71,VLOOKUP($A71,'hk2016'!$A:$G,7),0)</f>
        <v>0</v>
      </c>
      <c r="F71" s="35">
        <f>IF(VLOOKUP($A71,'hk2016'!$A:$H,1)=$A71,VLOOKUP($A71,'hk2016'!$A:$H,8),0)</f>
        <v>0</v>
      </c>
      <c r="G71" s="86">
        <f t="shared" ref="G71:G78" si="23">SUM(D71+E71-F71)</f>
        <v>0</v>
      </c>
      <c r="H71" s="35">
        <f>IF(VLOOKUP($A71,'hk2015'!$A:$G,1)=$A71,VLOOKUP($A71,'hk2015'!$A:$G,6),0)</f>
        <v>0</v>
      </c>
      <c r="I71" s="35">
        <f>IF(VLOOKUP($A71,'hk2015'!$A:$G,1)=$A71,VLOOKUP($A71,'hk2015'!$A:$G,7),0)</f>
        <v>0</v>
      </c>
      <c r="J71" s="35">
        <f>IF(VLOOKUP($A71,'hk2015'!$A:$H,1)=$A71,VLOOKUP($A71,'hk2015'!$A:$H,8),0)</f>
        <v>0</v>
      </c>
      <c r="K71" s="96">
        <f t="shared" ref="K71:K78" si="24">SUM(H71+I71-J71)</f>
        <v>0</v>
      </c>
      <c r="L71" s="109"/>
    </row>
    <row r="72" spans="1:12" ht="12.6" outlineLevel="1" x14ac:dyDescent="0.25">
      <c r="A72" s="31" t="str">
        <f t="shared" si="22"/>
        <v>092</v>
      </c>
      <c r="B72" s="32" t="s">
        <v>62</v>
      </c>
      <c r="C72" s="32" t="s">
        <v>63</v>
      </c>
      <c r="D72" s="35">
        <f>IF(VLOOKUP($A72,'hk2016'!$A:$G,1)=$A72,VLOOKUP($A72,'hk2016'!$A:$G,6),0)</f>
        <v>0</v>
      </c>
      <c r="E72" s="35">
        <f>IF(VLOOKUP($A72,'hk2016'!$A:$G,1)=$A72,VLOOKUP($A72,'hk2016'!$A:$G,7),0)</f>
        <v>0</v>
      </c>
      <c r="F72" s="35">
        <f>IF(VLOOKUP($A72,'hk2016'!$A:$H,1)=$A72,VLOOKUP($A72,'hk2016'!$A:$H,8),0)</f>
        <v>0</v>
      </c>
      <c r="G72" s="86">
        <f t="shared" si="23"/>
        <v>0</v>
      </c>
      <c r="H72" s="35">
        <f>IF(VLOOKUP($A72,'hk2015'!$A:$G,1)=$A72,VLOOKUP($A72,'hk2015'!$A:$G,6),0)</f>
        <v>0</v>
      </c>
      <c r="I72" s="35">
        <f>IF(VLOOKUP($A72,'hk2015'!$A:$G,1)=$A72,VLOOKUP($A72,'hk2015'!$A:$G,7),0)</f>
        <v>0</v>
      </c>
      <c r="J72" s="35">
        <f>IF(VLOOKUP($A72,'hk2015'!$A:$H,1)=$A72,VLOOKUP($A72,'hk2015'!$A:$H,8),0)</f>
        <v>0</v>
      </c>
      <c r="K72" s="96">
        <f t="shared" si="24"/>
        <v>0</v>
      </c>
      <c r="L72" s="109"/>
    </row>
    <row r="73" spans="1:12" ht="12.6" outlineLevel="1" x14ac:dyDescent="0.25">
      <c r="A73" s="31" t="str">
        <f t="shared" si="22"/>
        <v>093</v>
      </c>
      <c r="B73" s="32" t="s">
        <v>64</v>
      </c>
      <c r="C73" s="32" t="s">
        <v>65</v>
      </c>
      <c r="D73" s="35">
        <f>IF(VLOOKUP($A73,'hk2016'!$A:$G,1)=$A73,VLOOKUP($A73,'hk2016'!$A:$G,6),0)</f>
        <v>0</v>
      </c>
      <c r="E73" s="35">
        <f>IF(VLOOKUP($A73,'hk2016'!$A:$G,1)=$A73,VLOOKUP($A73,'hk2016'!$A:$G,7),0)</f>
        <v>0</v>
      </c>
      <c r="F73" s="35">
        <f>IF(VLOOKUP($A73,'hk2016'!$A:$H,1)=$A73,VLOOKUP($A73,'hk2016'!$A:$H,8),0)</f>
        <v>0</v>
      </c>
      <c r="G73" s="86">
        <f t="shared" si="23"/>
        <v>0</v>
      </c>
      <c r="H73" s="35">
        <f>IF(VLOOKUP($A73,'hk2015'!$A:$G,1)=$A73,VLOOKUP($A73,'hk2015'!$A:$G,6),0)</f>
        <v>0</v>
      </c>
      <c r="I73" s="35">
        <f>IF(VLOOKUP($A73,'hk2015'!$A:$G,1)=$A73,VLOOKUP($A73,'hk2015'!$A:$G,7),0)</f>
        <v>0</v>
      </c>
      <c r="J73" s="35">
        <f>IF(VLOOKUP($A73,'hk2015'!$A:$H,1)=$A73,VLOOKUP($A73,'hk2015'!$A:$H,8),0)</f>
        <v>0</v>
      </c>
      <c r="K73" s="96">
        <f t="shared" si="24"/>
        <v>0</v>
      </c>
      <c r="L73" s="109"/>
    </row>
    <row r="74" spans="1:12" ht="12.6" outlineLevel="1" x14ac:dyDescent="0.25">
      <c r="A74" s="31" t="str">
        <f t="shared" si="22"/>
        <v>094</v>
      </c>
      <c r="B74" s="32" t="s">
        <v>66</v>
      </c>
      <c r="C74" s="32" t="s">
        <v>67</v>
      </c>
      <c r="D74" s="35">
        <f>IF(VLOOKUP($A74,'hk2016'!$A:$G,1)=$A74,VLOOKUP($A74,'hk2016'!$A:$G,6),0)</f>
        <v>0</v>
      </c>
      <c r="E74" s="35">
        <f>IF(VLOOKUP($A74,'hk2016'!$A:$G,1)=$A74,VLOOKUP($A74,'hk2016'!$A:$G,7),0)</f>
        <v>0</v>
      </c>
      <c r="F74" s="35">
        <f>IF(VLOOKUP($A74,'hk2016'!$A:$H,1)=$A74,VLOOKUP($A74,'hk2016'!$A:$H,8),0)</f>
        <v>0</v>
      </c>
      <c r="G74" s="86">
        <f t="shared" si="23"/>
        <v>0</v>
      </c>
      <c r="H74" s="35">
        <f>IF(VLOOKUP($A74,'hk2015'!$A:$G,1)=$A74,VLOOKUP($A74,'hk2015'!$A:$G,6),0)</f>
        <v>0</v>
      </c>
      <c r="I74" s="35">
        <f>IF(VLOOKUP($A74,'hk2015'!$A:$G,1)=$A74,VLOOKUP($A74,'hk2015'!$A:$G,7),0)</f>
        <v>0</v>
      </c>
      <c r="J74" s="35">
        <f>IF(VLOOKUP($A74,'hk2015'!$A:$H,1)=$A74,VLOOKUP($A74,'hk2015'!$A:$H,8),0)</f>
        <v>0</v>
      </c>
      <c r="K74" s="96">
        <f t="shared" si="24"/>
        <v>0</v>
      </c>
      <c r="L74" s="109"/>
    </row>
    <row r="75" spans="1:12" ht="12.6" outlineLevel="1" x14ac:dyDescent="0.25">
      <c r="A75" s="31" t="str">
        <f t="shared" si="22"/>
        <v>095</v>
      </c>
      <c r="B75" s="32" t="s">
        <v>68</v>
      </c>
      <c r="C75" s="32" t="s">
        <v>69</v>
      </c>
      <c r="D75" s="35">
        <f>IF(VLOOKUP($A75,'hk2016'!$A:$G,1)=$A75,VLOOKUP($A75,'hk2016'!$A:$G,6),0)</f>
        <v>0</v>
      </c>
      <c r="E75" s="35">
        <f>IF(VLOOKUP($A75,'hk2016'!$A:$G,1)=$A75,VLOOKUP($A75,'hk2016'!$A:$G,7),0)</f>
        <v>0</v>
      </c>
      <c r="F75" s="35">
        <f>IF(VLOOKUP($A75,'hk2016'!$A:$H,1)=$A75,VLOOKUP($A75,'hk2016'!$A:$H,8),0)</f>
        <v>0</v>
      </c>
      <c r="G75" s="86">
        <f t="shared" si="23"/>
        <v>0</v>
      </c>
      <c r="H75" s="35">
        <f>IF(VLOOKUP($A75,'hk2015'!$A:$G,1)=$A75,VLOOKUP($A75,'hk2015'!$A:$G,6),0)</f>
        <v>0</v>
      </c>
      <c r="I75" s="35">
        <f>IF(VLOOKUP($A75,'hk2015'!$A:$G,1)=$A75,VLOOKUP($A75,'hk2015'!$A:$G,7),0)</f>
        <v>0</v>
      </c>
      <c r="J75" s="35">
        <f>IF(VLOOKUP($A75,'hk2015'!$A:$H,1)=$A75,VLOOKUP($A75,'hk2015'!$A:$H,8),0)</f>
        <v>0</v>
      </c>
      <c r="K75" s="96">
        <f t="shared" si="24"/>
        <v>0</v>
      </c>
      <c r="L75" s="109"/>
    </row>
    <row r="76" spans="1:12" ht="12.6" outlineLevel="1" x14ac:dyDescent="0.25">
      <c r="A76" s="31" t="str">
        <f t="shared" si="22"/>
        <v>096</v>
      </c>
      <c r="B76" s="32" t="s">
        <v>70</v>
      </c>
      <c r="C76" s="32" t="s">
        <v>71</v>
      </c>
      <c r="D76" s="35">
        <f>IF(VLOOKUP($A76,'hk2016'!$A:$G,1)=$A76,VLOOKUP($A76,'hk2016'!$A:$G,6),0)</f>
        <v>0</v>
      </c>
      <c r="E76" s="35">
        <f>IF(VLOOKUP($A76,'hk2016'!$A:$G,1)=$A76,VLOOKUP($A76,'hk2016'!$A:$G,7),0)</f>
        <v>0</v>
      </c>
      <c r="F76" s="35">
        <f>IF(VLOOKUP($A76,'hk2016'!$A:$H,1)=$A76,VLOOKUP($A76,'hk2016'!$A:$H,8),0)</f>
        <v>0</v>
      </c>
      <c r="G76" s="86">
        <f t="shared" si="23"/>
        <v>0</v>
      </c>
      <c r="H76" s="35">
        <f>IF(VLOOKUP($A76,'hk2015'!$A:$G,1)=$A76,VLOOKUP($A76,'hk2015'!$A:$G,6),0)</f>
        <v>0</v>
      </c>
      <c r="I76" s="35">
        <f>IF(VLOOKUP($A76,'hk2015'!$A:$G,1)=$A76,VLOOKUP($A76,'hk2015'!$A:$G,7),0)</f>
        <v>0</v>
      </c>
      <c r="J76" s="35">
        <f>IF(VLOOKUP($A76,'hk2015'!$A:$H,1)=$A76,VLOOKUP($A76,'hk2015'!$A:$H,8),0)</f>
        <v>0</v>
      </c>
      <c r="K76" s="96">
        <f t="shared" si="24"/>
        <v>0</v>
      </c>
      <c r="L76" s="109"/>
    </row>
    <row r="77" spans="1:12" ht="12.6" outlineLevel="1" x14ac:dyDescent="0.25">
      <c r="A77" s="31" t="str">
        <f t="shared" si="22"/>
        <v>097</v>
      </c>
      <c r="B77" s="32" t="s">
        <v>72</v>
      </c>
      <c r="C77" s="32" t="s">
        <v>73</v>
      </c>
      <c r="D77" s="35">
        <f>IF(VLOOKUP($A77,'hk2016'!$A:$G,1)=$A77,VLOOKUP($A77,'hk2016'!$A:$G,6),0)</f>
        <v>0</v>
      </c>
      <c r="E77" s="35">
        <f>IF(VLOOKUP($A77,'hk2016'!$A:$G,1)=$A77,VLOOKUP($A77,'hk2016'!$A:$G,7),0)</f>
        <v>0</v>
      </c>
      <c r="F77" s="35">
        <f>IF(VLOOKUP($A77,'hk2016'!$A:$H,1)=$A77,VLOOKUP($A77,'hk2016'!$A:$H,8),0)</f>
        <v>0</v>
      </c>
      <c r="G77" s="86">
        <f t="shared" si="23"/>
        <v>0</v>
      </c>
      <c r="H77" s="35">
        <f>IF(VLOOKUP($A77,'hk2015'!$A:$G,1)=$A77,VLOOKUP($A77,'hk2015'!$A:$G,6),0)</f>
        <v>0</v>
      </c>
      <c r="I77" s="35">
        <f>IF(VLOOKUP($A77,'hk2015'!$A:$G,1)=$A77,VLOOKUP($A77,'hk2015'!$A:$G,7),0)</f>
        <v>0</v>
      </c>
      <c r="J77" s="35">
        <f>IF(VLOOKUP($A77,'hk2015'!$A:$H,1)=$A77,VLOOKUP($A77,'hk2015'!$A:$H,8),0)</f>
        <v>0</v>
      </c>
      <c r="K77" s="96">
        <f t="shared" si="24"/>
        <v>0</v>
      </c>
      <c r="L77" s="109"/>
    </row>
    <row r="78" spans="1:12" ht="12.6" outlineLevel="1" x14ac:dyDescent="0.25">
      <c r="A78" s="31" t="str">
        <f t="shared" si="22"/>
        <v>098</v>
      </c>
      <c r="B78" s="32" t="s">
        <v>74</v>
      </c>
      <c r="C78" s="32" t="s">
        <v>75</v>
      </c>
      <c r="D78" s="35">
        <f>IF(VLOOKUP($A78,'hk2016'!$A:$G,1)=$A78,VLOOKUP($A78,'hk2016'!$A:$G,6),0)</f>
        <v>0</v>
      </c>
      <c r="E78" s="35">
        <f>IF(VLOOKUP($A78,'hk2016'!$A:$G,1)=$A78,VLOOKUP($A78,'hk2016'!$A:$G,7),0)</f>
        <v>0</v>
      </c>
      <c r="F78" s="35">
        <f>IF(VLOOKUP($A78,'hk2016'!$A:$H,1)=$A78,VLOOKUP($A78,'hk2016'!$A:$H,8),0)</f>
        <v>0</v>
      </c>
      <c r="G78" s="86">
        <f t="shared" si="23"/>
        <v>0</v>
      </c>
      <c r="H78" s="35">
        <f>IF(VLOOKUP($A78,'hk2015'!$A:$G,1)=$A78,VLOOKUP($A78,'hk2015'!$A:$G,6),0)</f>
        <v>0</v>
      </c>
      <c r="I78" s="35">
        <f>IF(VLOOKUP($A78,'hk2015'!$A:$G,1)=$A78,VLOOKUP($A78,'hk2015'!$A:$G,7),0)</f>
        <v>0</v>
      </c>
      <c r="J78" s="35">
        <f>IF(VLOOKUP($A78,'hk2015'!$A:$H,1)=$A78,VLOOKUP($A78,'hk2015'!$A:$H,8),0)</f>
        <v>0</v>
      </c>
      <c r="K78" s="96">
        <f t="shared" si="24"/>
        <v>0</v>
      </c>
      <c r="L78" s="109"/>
    </row>
    <row r="79" spans="1:12" ht="13.2" outlineLevel="1" thickBot="1" x14ac:dyDescent="0.3">
      <c r="A79" s="38"/>
      <c r="B79" s="39"/>
      <c r="C79" s="39"/>
      <c r="D79" s="37"/>
      <c r="E79" s="37"/>
      <c r="F79" s="37"/>
      <c r="G79" s="87"/>
      <c r="H79" s="37"/>
      <c r="I79" s="37"/>
      <c r="J79" s="37"/>
      <c r="K79" s="97"/>
      <c r="L79" s="109"/>
    </row>
    <row r="80" spans="1:12" ht="13.2" thickBot="1" x14ac:dyDescent="0.3">
      <c r="A80" s="24" t="s">
        <v>898</v>
      </c>
      <c r="B80" s="21"/>
      <c r="C80" s="25" t="s">
        <v>76</v>
      </c>
      <c r="D80" s="46">
        <f t="shared" ref="D80:K80" si="25">SUM(D81+D86+D92+D98)</f>
        <v>0</v>
      </c>
      <c r="E80" s="46">
        <f t="shared" si="25"/>
        <v>0</v>
      </c>
      <c r="F80" s="46">
        <f t="shared" si="25"/>
        <v>0</v>
      </c>
      <c r="G80" s="89">
        <f t="shared" si="25"/>
        <v>0</v>
      </c>
      <c r="H80" s="46">
        <f t="shared" si="25"/>
        <v>0</v>
      </c>
      <c r="I80" s="46">
        <f t="shared" si="25"/>
        <v>0</v>
      </c>
      <c r="J80" s="46">
        <f t="shared" si="25"/>
        <v>0</v>
      </c>
      <c r="K80" s="99">
        <f t="shared" si="25"/>
        <v>0</v>
      </c>
      <c r="L80" s="109"/>
    </row>
    <row r="81" spans="1:12" ht="12.6" x14ac:dyDescent="0.25">
      <c r="A81" s="47">
        <v>11</v>
      </c>
      <c r="B81" s="48"/>
      <c r="C81" s="49" t="s">
        <v>77</v>
      </c>
      <c r="D81" s="30">
        <f t="shared" ref="D81:K81" si="26">SUM(D82:D85)</f>
        <v>0</v>
      </c>
      <c r="E81" s="30">
        <f t="shared" si="26"/>
        <v>0</v>
      </c>
      <c r="F81" s="30">
        <f t="shared" si="26"/>
        <v>0</v>
      </c>
      <c r="G81" s="88">
        <f>SUM(G82:G85)</f>
        <v>0</v>
      </c>
      <c r="H81" s="30">
        <f t="shared" si="26"/>
        <v>0</v>
      </c>
      <c r="I81" s="30">
        <f t="shared" si="26"/>
        <v>0</v>
      </c>
      <c r="J81" s="30">
        <f t="shared" si="26"/>
        <v>0</v>
      </c>
      <c r="K81" s="98">
        <f t="shared" si="26"/>
        <v>0</v>
      </c>
      <c r="L81" s="109"/>
    </row>
    <row r="82" spans="1:12" ht="12.6" outlineLevel="1" x14ac:dyDescent="0.25">
      <c r="A82" s="31" t="str">
        <f>LEFT(B82,3)</f>
        <v>111</v>
      </c>
      <c r="B82" s="32" t="s">
        <v>78</v>
      </c>
      <c r="C82" s="32" t="s">
        <v>79</v>
      </c>
      <c r="D82" s="35">
        <f>IF(VLOOKUP($A82,'hk2016'!$A:$G,1)=$A82,VLOOKUP($A82,'hk2016'!$A:$G,6),0)</f>
        <v>0</v>
      </c>
      <c r="E82" s="35">
        <f>IF(VLOOKUP($A82,'hk2016'!$A:$G,1)=$A82,VLOOKUP($A82,'hk2016'!$A:$G,7),0)</f>
        <v>0</v>
      </c>
      <c r="F82" s="35">
        <f>IF(VLOOKUP($A82,'hk2016'!$A:$H,1)=$A82,VLOOKUP($A82,'hk2016'!$A:$H,8),0)</f>
        <v>0</v>
      </c>
      <c r="G82" s="86">
        <f>SUM(D82+E82-F82)</f>
        <v>0</v>
      </c>
      <c r="H82" s="35">
        <f>IF(VLOOKUP($A82,'hk2015'!$A:$G,1)=$A82,VLOOKUP($A82,'hk2015'!$A:$G,6),0)</f>
        <v>0</v>
      </c>
      <c r="I82" s="35">
        <f>IF(VLOOKUP($A82,'hk2015'!$A:$G,1)=$A82,VLOOKUP($A82,'hk2015'!$A:$G,7),0)</f>
        <v>0</v>
      </c>
      <c r="J82" s="35">
        <f>IF(VLOOKUP($A82,'hk2015'!$A:$H,1)=$A82,VLOOKUP($A82,'hk2015'!$A:$H,8),0)</f>
        <v>0</v>
      </c>
      <c r="K82" s="96">
        <f>SUM(H82+I82-J82)</f>
        <v>0</v>
      </c>
      <c r="L82" s="109"/>
    </row>
    <row r="83" spans="1:12" ht="12.6" outlineLevel="1" x14ac:dyDescent="0.25">
      <c r="A83" s="31" t="str">
        <f>LEFT(B83,3)</f>
        <v>112</v>
      </c>
      <c r="B83" s="32" t="s">
        <v>80</v>
      </c>
      <c r="C83" s="32" t="s">
        <v>81</v>
      </c>
      <c r="D83" s="35">
        <f>IF(VLOOKUP($A83,'hk2016'!$A:$G,1)=$A83,VLOOKUP($A83,'hk2016'!$A:$G,6),0)</f>
        <v>0</v>
      </c>
      <c r="E83" s="35">
        <f>IF(VLOOKUP($A83,'hk2016'!$A:$G,1)=$A83,VLOOKUP($A83,'hk2016'!$A:$G,7),0)</f>
        <v>0</v>
      </c>
      <c r="F83" s="35">
        <f>IF(VLOOKUP($A83,'hk2016'!$A:$H,1)=$A83,VLOOKUP($A83,'hk2016'!$A:$H,8),0)</f>
        <v>0</v>
      </c>
      <c r="G83" s="86">
        <f>SUM(D83+E83-F83)</f>
        <v>0</v>
      </c>
      <c r="H83" s="35">
        <f>IF(VLOOKUP($A83,'hk2015'!$A:$G,1)=$A83,VLOOKUP($A83,'hk2015'!$A:$G,6),0)</f>
        <v>0</v>
      </c>
      <c r="I83" s="35">
        <f>IF(VLOOKUP($A83,'hk2015'!$A:$G,1)=$A83,VLOOKUP($A83,'hk2015'!$A:$G,7),0)</f>
        <v>0</v>
      </c>
      <c r="J83" s="35">
        <f>IF(VLOOKUP($A83,'hk2015'!$A:$H,1)=$A83,VLOOKUP($A83,'hk2015'!$A:$H,8),0)</f>
        <v>0</v>
      </c>
      <c r="K83" s="96">
        <f>SUM(H83+I83-J83)</f>
        <v>0</v>
      </c>
      <c r="L83" s="109"/>
    </row>
    <row r="84" spans="1:12" ht="12.6" outlineLevel="1" x14ac:dyDescent="0.25">
      <c r="A84" s="31" t="str">
        <f>LEFT(B84,3)</f>
        <v>119</v>
      </c>
      <c r="B84" s="32" t="s">
        <v>82</v>
      </c>
      <c r="C84" s="32" t="s">
        <v>83</v>
      </c>
      <c r="D84" s="35">
        <f>IF(VLOOKUP($A84,'hk2016'!$A:$G,1)=$A84,VLOOKUP($A84,'hk2016'!$A:$G,6),0)</f>
        <v>0</v>
      </c>
      <c r="E84" s="35">
        <f>IF(VLOOKUP($A84,'hk2016'!$A:$G,1)=$A84,VLOOKUP($A84,'hk2016'!$A:$G,7),0)</f>
        <v>0</v>
      </c>
      <c r="F84" s="35">
        <f>IF(VLOOKUP($A84,'hk2016'!$A:$H,1)=$A84,VLOOKUP($A84,'hk2016'!$A:$H,8),0)</f>
        <v>0</v>
      </c>
      <c r="G84" s="86">
        <f>SUM(D84+E84-F84)</f>
        <v>0</v>
      </c>
      <c r="H84" s="35">
        <f>IF(VLOOKUP($A84,'hk2015'!$A:$G,1)=$A84,VLOOKUP($A84,'hk2015'!$A:$G,6),0)</f>
        <v>0</v>
      </c>
      <c r="I84" s="35">
        <f>IF(VLOOKUP($A84,'hk2015'!$A:$G,1)=$A84,VLOOKUP($A84,'hk2015'!$A:$G,7),0)</f>
        <v>0</v>
      </c>
      <c r="J84" s="35">
        <f>IF(VLOOKUP($A84,'hk2015'!$A:$H,1)=$A84,VLOOKUP($A84,'hk2015'!$A:$H,8),0)</f>
        <v>0</v>
      </c>
      <c r="K84" s="96">
        <f>SUM(H84+I84-J84)</f>
        <v>0</v>
      </c>
      <c r="L84" s="109"/>
    </row>
    <row r="85" spans="1:12" ht="13.2" outlineLevel="1" thickBot="1" x14ac:dyDescent="0.3">
      <c r="A85" s="38"/>
      <c r="B85" s="39"/>
      <c r="C85" s="39"/>
      <c r="D85" s="37"/>
      <c r="E85" s="37"/>
      <c r="F85" s="37"/>
      <c r="G85" s="87"/>
      <c r="H85" s="37"/>
      <c r="I85" s="37"/>
      <c r="J85" s="37"/>
      <c r="K85" s="97"/>
      <c r="L85" s="109"/>
    </row>
    <row r="86" spans="1:12" ht="12.6" x14ac:dyDescent="0.25">
      <c r="A86" s="47" t="s">
        <v>84</v>
      </c>
      <c r="B86" s="48"/>
      <c r="C86" s="49" t="s">
        <v>85</v>
      </c>
      <c r="D86" s="30">
        <f t="shared" ref="D86:K86" si="27">SUM(D87:D91)</f>
        <v>0</v>
      </c>
      <c r="E86" s="30">
        <f t="shared" si="27"/>
        <v>0</v>
      </c>
      <c r="F86" s="30">
        <f t="shared" si="27"/>
        <v>0</v>
      </c>
      <c r="G86" s="88">
        <f t="shared" si="27"/>
        <v>0</v>
      </c>
      <c r="H86" s="30">
        <f t="shared" si="27"/>
        <v>0</v>
      </c>
      <c r="I86" s="30">
        <f t="shared" si="27"/>
        <v>0</v>
      </c>
      <c r="J86" s="30">
        <f t="shared" si="27"/>
        <v>0</v>
      </c>
      <c r="K86" s="98">
        <f t="shared" si="27"/>
        <v>0</v>
      </c>
      <c r="L86" s="109"/>
    </row>
    <row r="87" spans="1:12" ht="12.6" outlineLevel="1" x14ac:dyDescent="0.25">
      <c r="A87" s="31" t="str">
        <f>LEFT(B87,3)</f>
        <v>121</v>
      </c>
      <c r="B87" s="32" t="s">
        <v>86</v>
      </c>
      <c r="C87" s="32" t="s">
        <v>87</v>
      </c>
      <c r="D87" s="35">
        <f>IF(VLOOKUP($A87,'hk2016'!$A:$G,1)=$A87,VLOOKUP($A87,'hk2016'!$A:$G,6),0)</f>
        <v>0</v>
      </c>
      <c r="E87" s="35">
        <f>IF(VLOOKUP($A87,'hk2016'!$A:$G,1)=$A87,VLOOKUP($A87,'hk2016'!$A:$G,7),0)</f>
        <v>0</v>
      </c>
      <c r="F87" s="35">
        <f>IF(VLOOKUP($A87,'hk2016'!$A:$H,1)=$A87,VLOOKUP($A87,'hk2016'!$A:$H,8),0)</f>
        <v>0</v>
      </c>
      <c r="G87" s="86">
        <f>SUM(D87+E87-F87)</f>
        <v>0</v>
      </c>
      <c r="H87" s="35">
        <f>IF(VLOOKUP($A87,'hk2015'!$A:$G,1)=$A87,VLOOKUP($A87,'hk2015'!$A:$G,6),0)</f>
        <v>0</v>
      </c>
      <c r="I87" s="35">
        <f>IF(VLOOKUP($A87,'hk2015'!$A:$G,1)=$A87,VLOOKUP($A87,'hk2015'!$A:$G,7),0)</f>
        <v>0</v>
      </c>
      <c r="J87" s="35">
        <f>IF(VLOOKUP($A87,'hk2015'!$A:$H,1)=$A87,VLOOKUP($A87,'hk2015'!$A:$H,8),0)</f>
        <v>0</v>
      </c>
      <c r="K87" s="96">
        <f>SUM(H87+I87-J87)</f>
        <v>0</v>
      </c>
      <c r="L87" s="109"/>
    </row>
    <row r="88" spans="1:12" outlineLevel="1" x14ac:dyDescent="0.2">
      <c r="A88" s="31" t="str">
        <f>LEFT(B88,3)</f>
        <v>122</v>
      </c>
      <c r="B88" s="32" t="s">
        <v>88</v>
      </c>
      <c r="C88" s="32" t="s">
        <v>89</v>
      </c>
      <c r="D88" s="35">
        <f>IF(VLOOKUP($A88,'hk2016'!$A:$G,1)=$A88,VLOOKUP($A88,'hk2016'!$A:$G,6),0)</f>
        <v>0</v>
      </c>
      <c r="E88" s="35">
        <f>IF(VLOOKUP($A88,'hk2016'!$A:$G,1)=$A88,VLOOKUP($A88,'hk2016'!$A:$G,7),0)</f>
        <v>0</v>
      </c>
      <c r="F88" s="35">
        <f>IF(VLOOKUP($A88,'hk2016'!$A:$H,1)=$A88,VLOOKUP($A88,'hk2016'!$A:$H,8),0)</f>
        <v>0</v>
      </c>
      <c r="G88" s="86">
        <f>SUM(D88+E88-F88)</f>
        <v>0</v>
      </c>
      <c r="H88" s="35">
        <f>IF(VLOOKUP($A88,'hk2015'!$A:$G,1)=$A88,VLOOKUP($A88,'hk2015'!$A:$G,6),0)</f>
        <v>0</v>
      </c>
      <c r="I88" s="35">
        <f>IF(VLOOKUP($A88,'hk2015'!$A:$G,1)=$A88,VLOOKUP($A88,'hk2015'!$A:$G,7),0)</f>
        <v>0</v>
      </c>
      <c r="J88" s="35">
        <f>IF(VLOOKUP($A88,'hk2015'!$A:$H,1)=$A88,VLOOKUP($A88,'hk2015'!$A:$H,8),0)</f>
        <v>0</v>
      </c>
      <c r="K88" s="96">
        <f>SUM(H88+I88-J88)</f>
        <v>0</v>
      </c>
      <c r="L88" s="50"/>
    </row>
    <row r="89" spans="1:12" outlineLevel="1" x14ac:dyDescent="0.2">
      <c r="A89" s="31" t="str">
        <f>LEFT(B89,3)</f>
        <v>123</v>
      </c>
      <c r="B89" s="32" t="s">
        <v>90</v>
      </c>
      <c r="C89" s="32" t="s">
        <v>91</v>
      </c>
      <c r="D89" s="35">
        <f>IF(VLOOKUP($A89,'hk2016'!$A:$G,1)=$A89,VLOOKUP($A89,'hk2016'!$A:$G,6),0)</f>
        <v>0</v>
      </c>
      <c r="E89" s="35">
        <f>IF(VLOOKUP($A89,'hk2016'!$A:$G,1)=$A89,VLOOKUP($A89,'hk2016'!$A:$G,7),0)</f>
        <v>0</v>
      </c>
      <c r="F89" s="35">
        <f>IF(VLOOKUP($A89,'hk2016'!$A:$H,1)=$A89,VLOOKUP($A89,'hk2016'!$A:$H,8),0)</f>
        <v>0</v>
      </c>
      <c r="G89" s="86">
        <f>SUM(D89+E89-F89)</f>
        <v>0</v>
      </c>
      <c r="H89" s="35">
        <f>IF(VLOOKUP($A89,'hk2015'!$A:$G,1)=$A89,VLOOKUP($A89,'hk2015'!$A:$G,6),0)</f>
        <v>0</v>
      </c>
      <c r="I89" s="35">
        <f>IF(VLOOKUP($A89,'hk2015'!$A:$G,1)=$A89,VLOOKUP($A89,'hk2015'!$A:$G,7),0)</f>
        <v>0</v>
      </c>
      <c r="J89" s="35">
        <f>IF(VLOOKUP($A89,'hk2015'!$A:$H,1)=$A89,VLOOKUP($A89,'hk2015'!$A:$H,8),0)</f>
        <v>0</v>
      </c>
      <c r="K89" s="96">
        <f>SUM(H89+I89-J89)</f>
        <v>0</v>
      </c>
      <c r="L89" s="50"/>
    </row>
    <row r="90" spans="1:12" outlineLevel="1" x14ac:dyDescent="0.2">
      <c r="A90" s="31" t="str">
        <f>LEFT(B90,3)</f>
        <v>124</v>
      </c>
      <c r="B90" s="32" t="s">
        <v>92</v>
      </c>
      <c r="C90" s="32" t="s">
        <v>93</v>
      </c>
      <c r="D90" s="35">
        <f>IF(VLOOKUP($A90,'hk2016'!$A:$G,1)=$A90,VLOOKUP($A90,'hk2016'!$A:$G,6),0)</f>
        <v>0</v>
      </c>
      <c r="E90" s="35">
        <f>IF(VLOOKUP($A90,'hk2016'!$A:$G,1)=$A90,VLOOKUP($A90,'hk2016'!$A:$G,7),0)</f>
        <v>0</v>
      </c>
      <c r="F90" s="35">
        <f>IF(VLOOKUP($A90,'hk2016'!$A:$H,1)=$A90,VLOOKUP($A90,'hk2016'!$A:$H,8),0)</f>
        <v>0</v>
      </c>
      <c r="G90" s="86">
        <f>SUM(D90+E90-F90)</f>
        <v>0</v>
      </c>
      <c r="H90" s="35">
        <f>IF(VLOOKUP($A90,'hk2015'!$A:$G,1)=$A90,VLOOKUP($A90,'hk2015'!$A:$G,6),0)</f>
        <v>0</v>
      </c>
      <c r="I90" s="35">
        <f>IF(VLOOKUP($A90,'hk2015'!$A:$G,1)=$A90,VLOOKUP($A90,'hk2015'!$A:$G,7),0)</f>
        <v>0</v>
      </c>
      <c r="J90" s="35">
        <f>IF(VLOOKUP($A90,'hk2015'!$A:$H,1)=$A90,VLOOKUP($A90,'hk2015'!$A:$H,8),0)</f>
        <v>0</v>
      </c>
      <c r="K90" s="96">
        <f>SUM(H90+I90-J90)</f>
        <v>0</v>
      </c>
    </row>
    <row r="91" spans="1:12" ht="10.8" outlineLevel="1" thickBot="1" x14ac:dyDescent="0.25">
      <c r="A91" s="38"/>
      <c r="B91" s="39"/>
      <c r="C91" s="39"/>
      <c r="D91" s="37"/>
      <c r="E91" s="37"/>
      <c r="F91" s="37"/>
      <c r="G91" s="87"/>
      <c r="H91" s="37"/>
      <c r="I91" s="37"/>
      <c r="J91" s="37"/>
      <c r="K91" s="97"/>
    </row>
    <row r="92" spans="1:12" x14ac:dyDescent="0.2">
      <c r="A92" s="47" t="s">
        <v>94</v>
      </c>
      <c r="B92" s="48"/>
      <c r="C92" s="49" t="s">
        <v>95</v>
      </c>
      <c r="D92" s="30">
        <f t="shared" ref="D92:K92" si="28">SUM(D93:D97)</f>
        <v>0</v>
      </c>
      <c r="E92" s="30">
        <f t="shared" si="28"/>
        <v>0</v>
      </c>
      <c r="F92" s="30">
        <f t="shared" si="28"/>
        <v>0</v>
      </c>
      <c r="G92" s="88">
        <f>SUM(G93:G97)</f>
        <v>0</v>
      </c>
      <c r="H92" s="30">
        <f t="shared" si="28"/>
        <v>0</v>
      </c>
      <c r="I92" s="30">
        <f t="shared" si="28"/>
        <v>0</v>
      </c>
      <c r="J92" s="30">
        <f t="shared" si="28"/>
        <v>0</v>
      </c>
      <c r="K92" s="98">
        <f t="shared" si="28"/>
        <v>0</v>
      </c>
    </row>
    <row r="93" spans="1:12" outlineLevel="1" x14ac:dyDescent="0.2">
      <c r="A93" s="31" t="str">
        <f>LEFT(B93,3)</f>
        <v>131</v>
      </c>
      <c r="B93" s="32" t="s">
        <v>96</v>
      </c>
      <c r="C93" s="32" t="s">
        <v>97</v>
      </c>
      <c r="D93" s="35">
        <f>IF(VLOOKUP($A93,'hk2016'!$A:$G,1)=$A93,VLOOKUP($A93,'hk2016'!$A:$G,6),0)</f>
        <v>0</v>
      </c>
      <c r="E93" s="35">
        <f>IF(VLOOKUP($A93,'hk2016'!$A:$G,1)=$A93,VLOOKUP($A93,'hk2016'!$A:$G,7),0)</f>
        <v>0</v>
      </c>
      <c r="F93" s="35">
        <f>IF(VLOOKUP($A93,'hk2016'!$A:$H,1)=$A93,VLOOKUP($A93,'hk2016'!$A:$H,8),0)</f>
        <v>0</v>
      </c>
      <c r="G93" s="86">
        <f>SUM(D93+E93-F93)</f>
        <v>0</v>
      </c>
      <c r="H93" s="35">
        <f>IF(VLOOKUP($A93,'hk2015'!$A:$G,1)=$A93,VLOOKUP($A93,'hk2015'!$A:$G,6),0)</f>
        <v>0</v>
      </c>
      <c r="I93" s="35">
        <f>IF(VLOOKUP($A93,'hk2015'!$A:$G,1)=$A93,VLOOKUP($A93,'hk2015'!$A:$G,7),0)</f>
        <v>0</v>
      </c>
      <c r="J93" s="35">
        <f>IF(VLOOKUP($A93,'hk2015'!$A:$H,1)=$A93,VLOOKUP($A93,'hk2015'!$A:$H,8),0)</f>
        <v>0</v>
      </c>
      <c r="K93" s="96">
        <f>SUM(H93+I93-J93)</f>
        <v>0</v>
      </c>
    </row>
    <row r="94" spans="1:12" outlineLevel="1" x14ac:dyDescent="0.2">
      <c r="A94" s="31" t="str">
        <f>LEFT(B94,3)</f>
        <v>132</v>
      </c>
      <c r="B94" s="32" t="s">
        <v>98</v>
      </c>
      <c r="C94" s="32" t="s">
        <v>99</v>
      </c>
      <c r="D94" s="35">
        <f>IF(VLOOKUP($A94,'hk2016'!$A:$G,1)=$A94,VLOOKUP($A94,'hk2016'!$A:$G,6),0)</f>
        <v>0</v>
      </c>
      <c r="E94" s="35">
        <f>IF(VLOOKUP($A94,'hk2016'!$A:$G,1)=$A94,VLOOKUP($A94,'hk2016'!$A:$G,7),0)</f>
        <v>0</v>
      </c>
      <c r="F94" s="35">
        <f>IF(VLOOKUP($A94,'hk2016'!$A:$H,1)=$A94,VLOOKUP($A94,'hk2016'!$A:$H,8),0)</f>
        <v>0</v>
      </c>
      <c r="G94" s="86">
        <f>SUM(D94+E94-F94)</f>
        <v>0</v>
      </c>
      <c r="H94" s="35">
        <f>IF(VLOOKUP($A94,'hk2015'!$A:$G,1)=$A94,VLOOKUP($A94,'hk2015'!$A:$G,6),0)</f>
        <v>0</v>
      </c>
      <c r="I94" s="35">
        <f>IF(VLOOKUP($A94,'hk2015'!$A:$G,1)=$A94,VLOOKUP($A94,'hk2015'!$A:$G,7),0)</f>
        <v>0</v>
      </c>
      <c r="J94" s="35">
        <f>IF(VLOOKUP($A94,'hk2015'!$A:$H,1)=$A94,VLOOKUP($A94,'hk2015'!$A:$H,8),0)</f>
        <v>0</v>
      </c>
      <c r="K94" s="96">
        <f>SUM(H94+I94-J94)</f>
        <v>0</v>
      </c>
    </row>
    <row r="95" spans="1:12" outlineLevel="1" x14ac:dyDescent="0.2">
      <c r="A95" s="67" t="s">
        <v>410</v>
      </c>
      <c r="B95" s="68"/>
      <c r="C95" s="68" t="s">
        <v>411</v>
      </c>
      <c r="D95" s="35">
        <f>IF(VLOOKUP($A95,'hk2016'!$A:$G,1)=$A95,VLOOKUP($A95,'hk2016'!$A:$G,6),0)</f>
        <v>0</v>
      </c>
      <c r="E95" s="35">
        <f>IF(VLOOKUP($A95,'hk2016'!$A:$G,1)=$A95,VLOOKUP($A95,'hk2016'!$A:$G,7),0)</f>
        <v>0</v>
      </c>
      <c r="F95" s="35">
        <f>IF(VLOOKUP($A95,'hk2016'!$A:$H,1)=$A95,VLOOKUP($A95,'hk2016'!$A:$H,8),0)</f>
        <v>0</v>
      </c>
      <c r="G95" s="86">
        <f>SUM(D95+E95-F95)</f>
        <v>0</v>
      </c>
      <c r="H95" s="35">
        <f>IF(VLOOKUP($A95,'hk2015'!$A:$G,1)=$A95,VLOOKUP($A95,'hk2015'!$A:$G,6),0)</f>
        <v>0</v>
      </c>
      <c r="I95" s="35">
        <f>IF(VLOOKUP($A95,'hk2015'!$A:$G,1)=$A95,VLOOKUP($A95,'hk2015'!$A:$G,7),0)</f>
        <v>0</v>
      </c>
      <c r="J95" s="35">
        <f>IF(VLOOKUP($A95,'hk2015'!$A:$H,1)=$A95,VLOOKUP($A95,'hk2015'!$A:$H,8),0)</f>
        <v>0</v>
      </c>
      <c r="K95" s="96">
        <f>SUM(H95+I95-J95)</f>
        <v>0</v>
      </c>
    </row>
    <row r="96" spans="1:12" outlineLevel="1" x14ac:dyDescent="0.2">
      <c r="A96" s="31" t="str">
        <f>LEFT(B96,3)</f>
        <v>139</v>
      </c>
      <c r="B96" s="32" t="s">
        <v>100</v>
      </c>
      <c r="C96" s="32" t="s">
        <v>101</v>
      </c>
      <c r="D96" s="35">
        <f>IF(VLOOKUP($A96,'hk2016'!$A:$G,1)=$A96,VLOOKUP($A96,'hk2016'!$A:$G,6),0)</f>
        <v>0</v>
      </c>
      <c r="E96" s="35">
        <f>IF(VLOOKUP($A96,'hk2016'!$A:$G,1)=$A96,VLOOKUP($A96,'hk2016'!$A:$G,7),0)</f>
        <v>0</v>
      </c>
      <c r="F96" s="35">
        <f>IF(VLOOKUP($A96,'hk2016'!$A:$H,1)=$A96,VLOOKUP($A96,'hk2016'!$A:$H,8),0)</f>
        <v>0</v>
      </c>
      <c r="G96" s="86">
        <f>SUM(D96+E96-F96)</f>
        <v>0</v>
      </c>
      <c r="H96" s="35">
        <f>IF(VLOOKUP($A96,'hk2015'!$A:$G,1)=$A96,VLOOKUP($A96,'hk2015'!$A:$G,6),0)</f>
        <v>0</v>
      </c>
      <c r="I96" s="35">
        <f>IF(VLOOKUP($A96,'hk2015'!$A:$G,1)=$A96,VLOOKUP($A96,'hk2015'!$A:$G,7),0)</f>
        <v>0</v>
      </c>
      <c r="J96" s="35">
        <f>IF(VLOOKUP($A96,'hk2015'!$A:$H,1)=$A96,VLOOKUP($A96,'hk2015'!$A:$H,8),0)</f>
        <v>0</v>
      </c>
      <c r="K96" s="96">
        <f>SUM(H96+I96-J96)</f>
        <v>0</v>
      </c>
    </row>
    <row r="97" spans="1:11" ht="10.8" outlineLevel="1" thickBot="1" x14ac:dyDescent="0.25">
      <c r="A97" s="38"/>
      <c r="B97" s="39"/>
      <c r="C97" s="39"/>
      <c r="D97" s="37"/>
      <c r="E97" s="37"/>
      <c r="F97" s="37"/>
      <c r="G97" s="87"/>
      <c r="H97" s="37"/>
      <c r="I97" s="37"/>
      <c r="J97" s="37"/>
      <c r="K97" s="97"/>
    </row>
    <row r="98" spans="1:11" x14ac:dyDescent="0.2">
      <c r="A98" s="47" t="s">
        <v>102</v>
      </c>
      <c r="B98" s="48"/>
      <c r="C98" s="49" t="s">
        <v>103</v>
      </c>
      <c r="D98" s="30">
        <f t="shared" ref="D98:K98" si="29">SUM(D99:D105)</f>
        <v>0</v>
      </c>
      <c r="E98" s="30">
        <f t="shared" si="29"/>
        <v>0</v>
      </c>
      <c r="F98" s="30">
        <f t="shared" si="29"/>
        <v>0</v>
      </c>
      <c r="G98" s="88">
        <f t="shared" si="29"/>
        <v>0</v>
      </c>
      <c r="H98" s="30">
        <f t="shared" si="29"/>
        <v>0</v>
      </c>
      <c r="I98" s="30">
        <f t="shared" si="29"/>
        <v>0</v>
      </c>
      <c r="J98" s="30">
        <f t="shared" si="29"/>
        <v>0</v>
      </c>
      <c r="K98" s="98">
        <f t="shared" si="29"/>
        <v>0</v>
      </c>
    </row>
    <row r="99" spans="1:11" outlineLevel="1" x14ac:dyDescent="0.2">
      <c r="A99" s="31" t="str">
        <f t="shared" ref="A99:A104" si="30">LEFT(B99,3)</f>
        <v>191</v>
      </c>
      <c r="B99" s="32" t="s">
        <v>104</v>
      </c>
      <c r="C99" s="32" t="s">
        <v>105</v>
      </c>
      <c r="D99" s="35">
        <f>IF(VLOOKUP($A99,'hk2016'!$A:$G,1)=$A99,VLOOKUP($A99,'hk2016'!$A:$G,6),0)</f>
        <v>0</v>
      </c>
      <c r="E99" s="35">
        <f>IF(VLOOKUP($A99,'hk2016'!$A:$G,1)=$A99,VLOOKUP($A99,'hk2016'!$A:$G,7),0)</f>
        <v>0</v>
      </c>
      <c r="F99" s="35">
        <f>IF(VLOOKUP($A99,'hk2016'!$A:$H,1)=$A99,VLOOKUP($A99,'hk2016'!$A:$H,8),0)</f>
        <v>0</v>
      </c>
      <c r="G99" s="86">
        <f t="shared" ref="G99:G104" si="31">SUM(D99+E99-F99)</f>
        <v>0</v>
      </c>
      <c r="H99" s="35">
        <f>IF(VLOOKUP($A99,'hk2015'!$A:$G,1)=$A99,VLOOKUP($A99,'hk2015'!$A:$G,6),0)</f>
        <v>0</v>
      </c>
      <c r="I99" s="35">
        <f>IF(VLOOKUP($A99,'hk2015'!$A:$G,1)=$A99,VLOOKUP($A99,'hk2015'!$A:$G,7),0)</f>
        <v>0</v>
      </c>
      <c r="J99" s="35">
        <f>IF(VLOOKUP($A99,'hk2015'!$A:$H,1)=$A99,VLOOKUP($A99,'hk2015'!$A:$H,8),0)</f>
        <v>0</v>
      </c>
      <c r="K99" s="96">
        <f t="shared" ref="K99:K104" si="32">SUM(H99+I99-J99)</f>
        <v>0</v>
      </c>
    </row>
    <row r="100" spans="1:11" outlineLevel="1" x14ac:dyDescent="0.2">
      <c r="A100" s="31" t="str">
        <f t="shared" si="30"/>
        <v>192</v>
      </c>
      <c r="B100" s="32" t="s">
        <v>106</v>
      </c>
      <c r="C100" s="32" t="s">
        <v>107</v>
      </c>
      <c r="D100" s="35">
        <f>IF(VLOOKUP($A100,'hk2016'!$A:$G,1)=$A100,VLOOKUP($A100,'hk2016'!$A:$G,6),0)</f>
        <v>0</v>
      </c>
      <c r="E100" s="35">
        <f>IF(VLOOKUP($A100,'hk2016'!$A:$G,1)=$A100,VLOOKUP($A100,'hk2016'!$A:$G,7),0)</f>
        <v>0</v>
      </c>
      <c r="F100" s="35">
        <f>IF(VLOOKUP($A100,'hk2016'!$A:$H,1)=$A100,VLOOKUP($A100,'hk2016'!$A:$H,8),0)</f>
        <v>0</v>
      </c>
      <c r="G100" s="86">
        <f t="shared" si="31"/>
        <v>0</v>
      </c>
      <c r="H100" s="35">
        <f>IF(VLOOKUP($A100,'hk2015'!$A:$G,1)=$A100,VLOOKUP($A100,'hk2015'!$A:$G,6),0)</f>
        <v>0</v>
      </c>
      <c r="I100" s="35">
        <f>IF(VLOOKUP($A100,'hk2015'!$A:$G,1)=$A100,VLOOKUP($A100,'hk2015'!$A:$G,7),0)</f>
        <v>0</v>
      </c>
      <c r="J100" s="35">
        <f>IF(VLOOKUP($A100,'hk2015'!$A:$H,1)=$A100,VLOOKUP($A100,'hk2015'!$A:$H,8),0)</f>
        <v>0</v>
      </c>
      <c r="K100" s="96">
        <f t="shared" si="32"/>
        <v>0</v>
      </c>
    </row>
    <row r="101" spans="1:11" outlineLevel="1" x14ac:dyDescent="0.2">
      <c r="A101" s="31" t="str">
        <f t="shared" si="30"/>
        <v>193</v>
      </c>
      <c r="B101" s="32" t="s">
        <v>108</v>
      </c>
      <c r="C101" s="32" t="s">
        <v>109</v>
      </c>
      <c r="D101" s="35">
        <f>IF(VLOOKUP($A101,'hk2016'!$A:$G,1)=$A101,VLOOKUP($A101,'hk2016'!$A:$G,6),0)</f>
        <v>0</v>
      </c>
      <c r="E101" s="35">
        <f>IF(VLOOKUP($A101,'hk2016'!$A:$G,1)=$A101,VLOOKUP($A101,'hk2016'!$A:$G,7),0)</f>
        <v>0</v>
      </c>
      <c r="F101" s="35">
        <f>IF(VLOOKUP($A101,'hk2016'!$A:$H,1)=$A101,VLOOKUP($A101,'hk2016'!$A:$H,8),0)</f>
        <v>0</v>
      </c>
      <c r="G101" s="86">
        <f t="shared" si="31"/>
        <v>0</v>
      </c>
      <c r="H101" s="35">
        <f>IF(VLOOKUP($A101,'hk2015'!$A:$G,1)=$A101,VLOOKUP($A101,'hk2015'!$A:$G,6),0)</f>
        <v>0</v>
      </c>
      <c r="I101" s="35">
        <f>IF(VLOOKUP($A101,'hk2015'!$A:$G,1)=$A101,VLOOKUP($A101,'hk2015'!$A:$G,7),0)</f>
        <v>0</v>
      </c>
      <c r="J101" s="35">
        <f>IF(VLOOKUP($A101,'hk2015'!$A:$H,1)=$A101,VLOOKUP($A101,'hk2015'!$A:$H,8),0)</f>
        <v>0</v>
      </c>
      <c r="K101" s="96">
        <f t="shared" si="32"/>
        <v>0</v>
      </c>
    </row>
    <row r="102" spans="1:11" outlineLevel="1" x14ac:dyDescent="0.2">
      <c r="A102" s="31" t="str">
        <f t="shared" si="30"/>
        <v>194</v>
      </c>
      <c r="B102" s="32" t="s">
        <v>110</v>
      </c>
      <c r="C102" s="32" t="s">
        <v>111</v>
      </c>
      <c r="D102" s="35">
        <f>IF(VLOOKUP($A102,'hk2016'!$A:$G,1)=$A102,VLOOKUP($A102,'hk2016'!$A:$G,6),0)</f>
        <v>0</v>
      </c>
      <c r="E102" s="35">
        <f>IF(VLOOKUP($A102,'hk2016'!$A:$G,1)=$A102,VLOOKUP($A102,'hk2016'!$A:$G,7),0)</f>
        <v>0</v>
      </c>
      <c r="F102" s="35">
        <f>IF(VLOOKUP($A102,'hk2016'!$A:$H,1)=$A102,VLOOKUP($A102,'hk2016'!$A:$H,8),0)</f>
        <v>0</v>
      </c>
      <c r="G102" s="86">
        <f t="shared" si="31"/>
        <v>0</v>
      </c>
      <c r="H102" s="35">
        <f>IF(VLOOKUP($A102,'hk2015'!$A:$G,1)=$A102,VLOOKUP($A102,'hk2015'!$A:$G,6),0)</f>
        <v>0</v>
      </c>
      <c r="I102" s="35">
        <f>IF(VLOOKUP($A102,'hk2015'!$A:$G,1)=$A102,VLOOKUP($A102,'hk2015'!$A:$G,7),0)</f>
        <v>0</v>
      </c>
      <c r="J102" s="35">
        <f>IF(VLOOKUP($A102,'hk2015'!$A:$H,1)=$A102,VLOOKUP($A102,'hk2015'!$A:$H,8),0)</f>
        <v>0</v>
      </c>
      <c r="K102" s="96">
        <f t="shared" si="32"/>
        <v>0</v>
      </c>
    </row>
    <row r="103" spans="1:11" outlineLevel="1" x14ac:dyDescent="0.2">
      <c r="A103" s="31" t="str">
        <f t="shared" si="30"/>
        <v>195</v>
      </c>
      <c r="B103" s="32" t="s">
        <v>112</v>
      </c>
      <c r="C103" s="32" t="s">
        <v>113</v>
      </c>
      <c r="D103" s="35">
        <f>IF(VLOOKUP($A103,'hk2016'!$A:$G,1)=$A103,VLOOKUP($A103,'hk2016'!$A:$G,6),0)</f>
        <v>0</v>
      </c>
      <c r="E103" s="35">
        <f>IF(VLOOKUP($A103,'hk2016'!$A:$G,1)=$A103,VLOOKUP($A103,'hk2016'!$A:$G,7),0)</f>
        <v>0</v>
      </c>
      <c r="F103" s="35">
        <f>IF(VLOOKUP($A103,'hk2016'!$A:$H,1)=$A103,VLOOKUP($A103,'hk2016'!$A:$H,8),0)</f>
        <v>0</v>
      </c>
      <c r="G103" s="86">
        <f t="shared" si="31"/>
        <v>0</v>
      </c>
      <c r="H103" s="35">
        <f>IF(VLOOKUP($A103,'hk2015'!$A:$G,1)=$A103,VLOOKUP($A103,'hk2015'!$A:$G,6),0)</f>
        <v>0</v>
      </c>
      <c r="I103" s="35">
        <f>IF(VLOOKUP($A103,'hk2015'!$A:$G,1)=$A103,VLOOKUP($A103,'hk2015'!$A:$G,7),0)</f>
        <v>0</v>
      </c>
      <c r="J103" s="35">
        <f>IF(VLOOKUP($A103,'hk2015'!$A:$H,1)=$A103,VLOOKUP($A103,'hk2015'!$A:$H,8),0)</f>
        <v>0</v>
      </c>
      <c r="K103" s="96">
        <f t="shared" si="32"/>
        <v>0</v>
      </c>
    </row>
    <row r="104" spans="1:11" outlineLevel="1" x14ac:dyDescent="0.2">
      <c r="A104" s="31" t="str">
        <f t="shared" si="30"/>
        <v>196</v>
      </c>
      <c r="B104" s="32" t="s">
        <v>114</v>
      </c>
      <c r="C104" s="32" t="s">
        <v>115</v>
      </c>
      <c r="D104" s="35">
        <f>IF(VLOOKUP($A104,'hk2016'!$A:$G,1)=$A104,VLOOKUP($A104,'hk2016'!$A:$G,6),0)</f>
        <v>0</v>
      </c>
      <c r="E104" s="35">
        <f>IF(VLOOKUP($A104,'hk2016'!$A:$G,1)=$A104,VLOOKUP($A104,'hk2016'!$A:$G,7),0)</f>
        <v>0</v>
      </c>
      <c r="F104" s="35">
        <f>IF(VLOOKUP($A104,'hk2016'!$A:$H,1)=$A104,VLOOKUP($A104,'hk2016'!$A:$H,8),0)</f>
        <v>0</v>
      </c>
      <c r="G104" s="86">
        <f t="shared" si="31"/>
        <v>0</v>
      </c>
      <c r="H104" s="35">
        <f>IF(VLOOKUP($A104,'hk2015'!$A:$G,1)=$A104,VLOOKUP($A104,'hk2015'!$A:$G,6),0)</f>
        <v>0</v>
      </c>
      <c r="I104" s="35">
        <f>IF(VLOOKUP($A104,'hk2015'!$A:$G,1)=$A104,VLOOKUP($A104,'hk2015'!$A:$G,7),0)</f>
        <v>0</v>
      </c>
      <c r="J104" s="35">
        <f>IF(VLOOKUP($A104,'hk2015'!$A:$H,1)=$A104,VLOOKUP($A104,'hk2015'!$A:$H,8),0)</f>
        <v>0</v>
      </c>
      <c r="K104" s="96">
        <f t="shared" si="32"/>
        <v>0</v>
      </c>
    </row>
    <row r="105" spans="1:11" ht="10.8" outlineLevel="1" thickBot="1" x14ac:dyDescent="0.25">
      <c r="A105" s="38"/>
      <c r="B105" s="39"/>
      <c r="C105" s="39"/>
      <c r="D105" s="37"/>
      <c r="E105" s="37"/>
      <c r="F105" s="37"/>
      <c r="G105" s="87"/>
      <c r="H105" s="37"/>
      <c r="I105" s="37"/>
      <c r="J105" s="37"/>
      <c r="K105" s="97"/>
    </row>
    <row r="106" spans="1:11" ht="10.8" outlineLevel="1" thickBot="1" x14ac:dyDescent="0.25">
      <c r="A106" s="20"/>
      <c r="B106" s="21"/>
      <c r="C106" s="21"/>
      <c r="H106" s="51"/>
      <c r="I106" s="51"/>
      <c r="J106" s="51"/>
      <c r="K106" s="100"/>
    </row>
    <row r="107" spans="1:11" ht="10.8" thickBot="1" x14ac:dyDescent="0.25">
      <c r="A107" s="24" t="s">
        <v>899</v>
      </c>
      <c r="B107" s="21"/>
      <c r="C107" s="25" t="s">
        <v>116</v>
      </c>
      <c r="D107" s="46">
        <f t="shared" ref="D107:K107" si="33">SUM(D108+D113+D116+D120+D124+D133+D136)</f>
        <v>34866.839999999997</v>
      </c>
      <c r="E107" s="46">
        <f t="shared" si="33"/>
        <v>64168.83</v>
      </c>
      <c r="F107" s="46">
        <f t="shared" si="33"/>
        <v>41662.26</v>
      </c>
      <c r="G107" s="89">
        <f t="shared" si="33"/>
        <v>57373.409999999996</v>
      </c>
      <c r="H107" s="46">
        <f t="shared" si="33"/>
        <v>50903.170000000006</v>
      </c>
      <c r="I107" s="46">
        <f t="shared" si="33"/>
        <v>0</v>
      </c>
      <c r="J107" s="46">
        <f t="shared" si="33"/>
        <v>0</v>
      </c>
      <c r="K107" s="99">
        <f t="shared" si="33"/>
        <v>50903.170000000006</v>
      </c>
    </row>
    <row r="108" spans="1:11" x14ac:dyDescent="0.2">
      <c r="A108" s="47" t="s">
        <v>117</v>
      </c>
      <c r="B108" s="48"/>
      <c r="C108" s="49" t="s">
        <v>118</v>
      </c>
      <c r="D108" s="30">
        <f t="shared" ref="D108:K108" si="34">SUM(D109:D111)</f>
        <v>4813.9799999999996</v>
      </c>
      <c r="E108" s="30">
        <f t="shared" si="34"/>
        <v>13.36</v>
      </c>
      <c r="F108" s="30">
        <f t="shared" si="34"/>
        <v>3713.25</v>
      </c>
      <c r="G108" s="84">
        <f t="shared" si="34"/>
        <v>1114.0899999999992</v>
      </c>
      <c r="H108" s="30">
        <f t="shared" si="34"/>
        <v>3987.01</v>
      </c>
      <c r="I108" s="30">
        <f t="shared" si="34"/>
        <v>0</v>
      </c>
      <c r="J108" s="30">
        <f t="shared" si="34"/>
        <v>0</v>
      </c>
      <c r="K108" s="94">
        <f t="shared" si="34"/>
        <v>3987.01</v>
      </c>
    </row>
    <row r="109" spans="1:11" outlineLevel="1" x14ac:dyDescent="0.2">
      <c r="A109" s="52" t="s">
        <v>119</v>
      </c>
      <c r="B109" s="23"/>
      <c r="C109" s="41" t="s">
        <v>118</v>
      </c>
      <c r="D109" s="35">
        <f>IF(VLOOKUP($A109,'hk2016'!$A:$G,1)=$A109,VLOOKUP($A109,'hk2016'!$A:$G,6),0)</f>
        <v>0</v>
      </c>
      <c r="E109" s="35">
        <f>IF(VLOOKUP($A109,'hk2016'!$A:$G,1)=$A109,VLOOKUP($A109,'hk2016'!$A:$G,7),0)</f>
        <v>0</v>
      </c>
      <c r="F109" s="35">
        <f>IF(VLOOKUP($A109,'hk2016'!$A:$H,1)=$A109,VLOOKUP($A109,'hk2016'!$A:$H,8),0)</f>
        <v>0</v>
      </c>
      <c r="G109" s="86">
        <f>SUM(D109+E109-F109)</f>
        <v>0</v>
      </c>
      <c r="H109" s="35">
        <f>IF(VLOOKUP($A109,'hk2015'!$A:$G,1)=$A109,VLOOKUP($A109,'hk2015'!$A:$G,6),0)</f>
        <v>0</v>
      </c>
      <c r="I109" s="35">
        <f>IF(VLOOKUP($A109,'hk2015'!$A:$G,1)=$A109,VLOOKUP($A109,'hk2015'!$A:$G,7),0)</f>
        <v>0</v>
      </c>
      <c r="J109" s="35">
        <f>IF(VLOOKUP($A109,'hk2015'!$A:$H,1)=$A109,VLOOKUP($A109,'hk2015'!$A:$H,8),0)</f>
        <v>0</v>
      </c>
      <c r="K109" s="96">
        <f>SUM(H109+I109-J109)</f>
        <v>0</v>
      </c>
    </row>
    <row r="110" spans="1:11" outlineLevel="1" x14ac:dyDescent="0.2">
      <c r="A110" s="31" t="str">
        <f>LEFT(B110,3)</f>
        <v>211</v>
      </c>
      <c r="B110" s="32" t="s">
        <v>120</v>
      </c>
      <c r="C110" s="32" t="s">
        <v>121</v>
      </c>
      <c r="D110" s="35">
        <f>IF(VLOOKUP($A110,'hk2016'!$A:$G,1)=$A110,VLOOKUP($A110,'hk2016'!$A:$G,6),0)</f>
        <v>4813.9799999999996</v>
      </c>
      <c r="E110" s="35">
        <f>IF(VLOOKUP($A110,'hk2016'!$A:$G,1)=$A110,VLOOKUP($A110,'hk2016'!$A:$G,7),0)</f>
        <v>13.36</v>
      </c>
      <c r="F110" s="35">
        <f>IF(VLOOKUP($A110,'hk2016'!$A:$H,1)=$A110,VLOOKUP($A110,'hk2016'!$A:$H,8),0)</f>
        <v>3713.25</v>
      </c>
      <c r="G110" s="86">
        <f>SUM(D110+E110-F110)</f>
        <v>1114.0899999999992</v>
      </c>
      <c r="H110" s="35">
        <f>IF(VLOOKUP($A110,'hk2015'!$A:$G,1)=$A110,VLOOKUP($A110,'hk2015'!$A:$G,6),0)</f>
        <v>3987.01</v>
      </c>
      <c r="I110" s="35">
        <f>IF(VLOOKUP($A110,'hk2015'!$A:$G,1)=$A110,VLOOKUP($A110,'hk2015'!$A:$G,7),0)</f>
        <v>0</v>
      </c>
      <c r="J110" s="35">
        <f>IF(VLOOKUP($A110,'hk2015'!$A:$H,1)=$A110,VLOOKUP($A110,'hk2015'!$A:$H,8),0)</f>
        <v>0</v>
      </c>
      <c r="K110" s="96">
        <f>SUM(H110+I110-J110)</f>
        <v>3987.01</v>
      </c>
    </row>
    <row r="111" spans="1:11" outlineLevel="1" x14ac:dyDescent="0.2">
      <c r="A111" s="31" t="str">
        <f>LEFT(B111,3)</f>
        <v>213</v>
      </c>
      <c r="B111" s="32" t="s">
        <v>122</v>
      </c>
      <c r="C111" s="32" t="s">
        <v>123</v>
      </c>
      <c r="D111" s="35">
        <f>IF(VLOOKUP($A111,'hk2016'!$A:$G,1)=$A111,VLOOKUP($A111,'hk2016'!$A:$G,6),0)</f>
        <v>0</v>
      </c>
      <c r="E111" s="35">
        <f>IF(VLOOKUP($A111,'hk2016'!$A:$G,1)=$A111,VLOOKUP($A111,'hk2016'!$A:$G,7),0)</f>
        <v>0</v>
      </c>
      <c r="F111" s="35">
        <f>IF(VLOOKUP($A111,'hk2016'!$A:$H,1)=$A111,VLOOKUP($A111,'hk2016'!$A:$H,8),0)</f>
        <v>0</v>
      </c>
      <c r="G111" s="86">
        <f>SUM(D111+E111-F111)</f>
        <v>0</v>
      </c>
      <c r="H111" s="35">
        <f>IF(VLOOKUP($A111,'hk2015'!$A:$G,1)=$A111,VLOOKUP($A111,'hk2015'!$A:$G,6),0)</f>
        <v>0</v>
      </c>
      <c r="I111" s="35">
        <f>IF(VLOOKUP($A111,'hk2015'!$A:$G,1)=$A111,VLOOKUP($A111,'hk2015'!$A:$G,7),0)</f>
        <v>0</v>
      </c>
      <c r="J111" s="35">
        <f>IF(VLOOKUP($A111,'hk2015'!$A:$H,1)=$A111,VLOOKUP($A111,'hk2015'!$A:$H,8),0)</f>
        <v>0</v>
      </c>
      <c r="K111" s="96">
        <f>SUM(H111+I111-J111)</f>
        <v>0</v>
      </c>
    </row>
    <row r="112" spans="1:11" ht="10.8" outlineLevel="1" thickBot="1" x14ac:dyDescent="0.25">
      <c r="A112" s="38"/>
      <c r="B112" s="39"/>
      <c r="C112" s="39"/>
      <c r="D112" s="37"/>
      <c r="E112" s="37"/>
      <c r="F112" s="37"/>
      <c r="G112" s="87"/>
      <c r="H112" s="37"/>
      <c r="I112" s="37"/>
      <c r="J112" s="37"/>
      <c r="K112" s="97"/>
    </row>
    <row r="113" spans="1:12" ht="12.6" x14ac:dyDescent="0.25">
      <c r="A113" s="47" t="s">
        <v>914</v>
      </c>
      <c r="B113" s="48"/>
      <c r="C113" s="49" t="s">
        <v>124</v>
      </c>
      <c r="D113" s="30">
        <f t="shared" ref="D113:K113" si="35">SUM(D114:D115)</f>
        <v>30052.86</v>
      </c>
      <c r="E113" s="30">
        <f t="shared" si="35"/>
        <v>64142.11</v>
      </c>
      <c r="F113" s="30">
        <f t="shared" si="35"/>
        <v>37935.65</v>
      </c>
      <c r="G113" s="84">
        <f t="shared" si="35"/>
        <v>56259.32</v>
      </c>
      <c r="H113" s="30">
        <f t="shared" si="35"/>
        <v>46916.160000000003</v>
      </c>
      <c r="I113" s="30">
        <f t="shared" si="35"/>
        <v>0</v>
      </c>
      <c r="J113" s="30">
        <f t="shared" si="35"/>
        <v>0</v>
      </c>
      <c r="K113" s="94">
        <f t="shared" si="35"/>
        <v>46916.160000000003</v>
      </c>
      <c r="L113" s="109"/>
    </row>
    <row r="114" spans="1:12" ht="12.6" outlineLevel="1" x14ac:dyDescent="0.25">
      <c r="A114" s="31" t="str">
        <f>LEFT(B114,3)</f>
        <v>221</v>
      </c>
      <c r="B114" s="32" t="s">
        <v>125</v>
      </c>
      <c r="C114" s="32" t="s">
        <v>126</v>
      </c>
      <c r="D114" s="35">
        <f>IF(VLOOKUP($A114,'hk2016'!$A:$G,1)=$A114,VLOOKUP($A114,'hk2016'!$A:$G,6),0)</f>
        <v>30052.86</v>
      </c>
      <c r="E114" s="35">
        <f>IF(VLOOKUP($A114,'hk2016'!$A:$G,1)=$A114,VLOOKUP($A114,'hk2016'!$A:$G,7),0)</f>
        <v>64142.11</v>
      </c>
      <c r="F114" s="35">
        <f>IF(VLOOKUP($A114,'hk2016'!$A:$H,1)=$A114,VLOOKUP($A114,'hk2016'!$A:$H,8),0)</f>
        <v>37935.65</v>
      </c>
      <c r="G114" s="86">
        <f>SUM(D114+E114-F114)</f>
        <v>56259.32</v>
      </c>
      <c r="H114" s="35">
        <f>IF(VLOOKUP($A114,'hk2015'!$A:$G,1)=$A114,VLOOKUP($A114,'hk2015'!$A:$G,6),0)</f>
        <v>46916.160000000003</v>
      </c>
      <c r="I114" s="35">
        <f>IF(VLOOKUP($A114,'hk2015'!$A:$G,1)=$A114,VLOOKUP($A114,'hk2015'!$A:$G,7),0)</f>
        <v>0</v>
      </c>
      <c r="J114" s="35">
        <f>IF(VLOOKUP($A114,'hk2015'!$A:$H,1)=$A114,VLOOKUP($A114,'hk2015'!$A:$H,8),0)</f>
        <v>0</v>
      </c>
      <c r="K114" s="96">
        <f>SUM(H114+I114-J114)</f>
        <v>46916.160000000003</v>
      </c>
      <c r="L114" s="109"/>
    </row>
    <row r="115" spans="1:12" s="54" customFormat="1" ht="13.2" outlineLevel="1" thickBot="1" x14ac:dyDescent="0.3">
      <c r="A115" s="44" t="s">
        <v>127</v>
      </c>
      <c r="B115" s="53"/>
      <c r="C115" s="33" t="s">
        <v>128</v>
      </c>
      <c r="D115" s="35">
        <f>IF(VLOOKUP($A115,'hk2016'!$A:$G,1)=$A115,VLOOKUP($A115,'hk2016'!$A:$G,6),0)</f>
        <v>0</v>
      </c>
      <c r="E115" s="35">
        <f>IF(VLOOKUP($A115,'hk2016'!$A:$G,1)=$A115,VLOOKUP($A115,'hk2016'!$A:$G,7),0)</f>
        <v>0</v>
      </c>
      <c r="F115" s="35">
        <f>IF(VLOOKUP($A115,'hk2016'!$A:$H,1)=$A115,VLOOKUP($A115,'hk2016'!$A:$H,8),0)</f>
        <v>0</v>
      </c>
      <c r="G115" s="86">
        <f>SUM(D115+E115-F115)</f>
        <v>0</v>
      </c>
      <c r="H115" s="35">
        <f>IF(VLOOKUP($A115,'hk2015'!$A:$G,1)=$A115,VLOOKUP($A115,'hk2015'!$A:$G,6),0)</f>
        <v>0</v>
      </c>
      <c r="I115" s="35">
        <f>IF(VLOOKUP($A115,'hk2015'!$A:$G,1)=$A115,VLOOKUP($A115,'hk2015'!$A:$G,7),0)</f>
        <v>0</v>
      </c>
      <c r="J115" s="35">
        <f>IF(VLOOKUP($A115,'hk2015'!$A:$H,1)=$A115,VLOOKUP($A115,'hk2015'!$A:$H,8),0)</f>
        <v>0</v>
      </c>
      <c r="K115" s="96">
        <f>SUM(H115+I115-J115)</f>
        <v>0</v>
      </c>
      <c r="L115" s="109"/>
    </row>
    <row r="116" spans="1:12" s="54" customFormat="1" ht="12.6" x14ac:dyDescent="0.25">
      <c r="A116" s="47">
        <v>23</v>
      </c>
      <c r="B116" s="48"/>
      <c r="C116" s="49" t="s">
        <v>129</v>
      </c>
      <c r="D116" s="30">
        <f t="shared" ref="D116:K116" si="36">SUM(D117:D118)</f>
        <v>0</v>
      </c>
      <c r="E116" s="30">
        <f t="shared" si="36"/>
        <v>0</v>
      </c>
      <c r="F116" s="30">
        <f t="shared" si="36"/>
        <v>0</v>
      </c>
      <c r="G116" s="88">
        <f t="shared" si="36"/>
        <v>0</v>
      </c>
      <c r="H116" s="30">
        <f t="shared" si="36"/>
        <v>0</v>
      </c>
      <c r="I116" s="30">
        <f t="shared" si="36"/>
        <v>0</v>
      </c>
      <c r="J116" s="30">
        <f t="shared" si="36"/>
        <v>0</v>
      </c>
      <c r="K116" s="98">
        <f t="shared" si="36"/>
        <v>0</v>
      </c>
      <c r="L116" s="109"/>
    </row>
    <row r="117" spans="1:12" ht="12.6" outlineLevel="1" x14ac:dyDescent="0.25">
      <c r="A117" s="31" t="str">
        <f>LEFT(B117,3)</f>
        <v>231</v>
      </c>
      <c r="B117" s="32" t="s">
        <v>130</v>
      </c>
      <c r="C117" s="32" t="s">
        <v>131</v>
      </c>
      <c r="D117" s="35">
        <f>IF(VLOOKUP($A117,'hk2016'!$A:$G,1)=$A117,VLOOKUP($A117,'hk2016'!$A:$G,6),0)</f>
        <v>0</v>
      </c>
      <c r="E117" s="35">
        <f>IF(VLOOKUP($A117,'hk2016'!$A:$G,1)=$A117,VLOOKUP($A117,'hk2016'!$A:$G,7),0)</f>
        <v>0</v>
      </c>
      <c r="F117" s="35">
        <f>IF(VLOOKUP($A117,'hk2016'!$A:$H,1)=$A117,VLOOKUP($A117,'hk2016'!$A:$H,8),0)</f>
        <v>0</v>
      </c>
      <c r="G117" s="86">
        <f>SUM(D117+E117-F117)</f>
        <v>0</v>
      </c>
      <c r="H117" s="35">
        <f>IF(VLOOKUP($A117,'hk2015'!$A:$G,1)=$A117,VLOOKUP($A117,'hk2015'!$A:$G,6),0)</f>
        <v>0</v>
      </c>
      <c r="I117" s="35">
        <f>IF(VLOOKUP($A117,'hk2015'!$A:$G,1)=$A117,VLOOKUP($A117,'hk2015'!$A:$G,7),0)</f>
        <v>0</v>
      </c>
      <c r="J117" s="35">
        <f>IF(VLOOKUP($A117,'hk2015'!$A:$H,1)=$A117,VLOOKUP($A117,'hk2015'!$A:$H,8),0)</f>
        <v>0</v>
      </c>
      <c r="K117" s="96">
        <f>SUM(H117+I117-J117)</f>
        <v>0</v>
      </c>
      <c r="L117" s="109"/>
    </row>
    <row r="118" spans="1:12" ht="12.6" outlineLevel="1" x14ac:dyDescent="0.25">
      <c r="A118" s="31" t="str">
        <f>LEFT(B118,3)</f>
        <v>232</v>
      </c>
      <c r="B118" s="32" t="s">
        <v>132</v>
      </c>
      <c r="C118" s="32" t="s">
        <v>133</v>
      </c>
      <c r="D118" s="35">
        <f>IF(VLOOKUP($A118,'hk2016'!$A:$G,1)=$A118,VLOOKUP($A118,'hk2016'!$A:$G,6),0)</f>
        <v>0</v>
      </c>
      <c r="E118" s="35">
        <f>IF(VLOOKUP($A118,'hk2016'!$A:$G,1)=$A118,VLOOKUP($A118,'hk2016'!$A:$G,7),0)</f>
        <v>0</v>
      </c>
      <c r="F118" s="35">
        <f>IF(VLOOKUP($A118,'hk2016'!$A:$H,1)=$A118,VLOOKUP($A118,'hk2016'!$A:$H,8),0)</f>
        <v>0</v>
      </c>
      <c r="G118" s="86">
        <f>SUM(D118+E118-F118)</f>
        <v>0</v>
      </c>
      <c r="H118" s="35">
        <f>IF(VLOOKUP($A118,'hk2015'!$A:$G,1)=$A118,VLOOKUP($A118,'hk2015'!$A:$G,6),0)</f>
        <v>0</v>
      </c>
      <c r="I118" s="35">
        <f>IF(VLOOKUP($A118,'hk2015'!$A:$G,1)=$A118,VLOOKUP($A118,'hk2015'!$A:$G,7),0)</f>
        <v>0</v>
      </c>
      <c r="J118" s="35">
        <f>IF(VLOOKUP($A118,'hk2015'!$A:$H,1)=$A118,VLOOKUP($A118,'hk2015'!$A:$H,8),0)</f>
        <v>0</v>
      </c>
      <c r="K118" s="96">
        <f>SUM(H118+I118-J118)</f>
        <v>0</v>
      </c>
      <c r="L118" s="109"/>
    </row>
    <row r="119" spans="1:12" ht="13.2" outlineLevel="1" thickBot="1" x14ac:dyDescent="0.3">
      <c r="A119" s="38"/>
      <c r="B119" s="39"/>
      <c r="C119" s="39"/>
      <c r="D119" s="37"/>
      <c r="E119" s="37"/>
      <c r="F119" s="37"/>
      <c r="G119" s="87"/>
      <c r="H119" s="37"/>
      <c r="I119" s="37"/>
      <c r="J119" s="37"/>
      <c r="K119" s="97"/>
      <c r="L119" s="109"/>
    </row>
    <row r="120" spans="1:12" ht="12.6" x14ac:dyDescent="0.25">
      <c r="A120" s="47" t="s">
        <v>134</v>
      </c>
      <c r="B120" s="48"/>
      <c r="C120" s="49" t="s">
        <v>135</v>
      </c>
      <c r="D120" s="30">
        <f t="shared" ref="D120:K120" si="37">SUM(D121:D122)</f>
        <v>0</v>
      </c>
      <c r="E120" s="30">
        <f t="shared" si="37"/>
        <v>0</v>
      </c>
      <c r="F120" s="30">
        <f t="shared" si="37"/>
        <v>0</v>
      </c>
      <c r="G120" s="88">
        <f t="shared" si="37"/>
        <v>0</v>
      </c>
      <c r="H120" s="30">
        <f t="shared" si="37"/>
        <v>0</v>
      </c>
      <c r="I120" s="30">
        <f t="shared" si="37"/>
        <v>0</v>
      </c>
      <c r="J120" s="30">
        <f t="shared" si="37"/>
        <v>0</v>
      </c>
      <c r="K120" s="98">
        <f t="shared" si="37"/>
        <v>0</v>
      </c>
      <c r="L120" s="109"/>
    </row>
    <row r="121" spans="1:12" ht="12.6" outlineLevel="1" x14ac:dyDescent="0.25">
      <c r="A121" s="31" t="str">
        <f>LEFT(B121,3)</f>
        <v>241</v>
      </c>
      <c r="B121" s="32" t="s">
        <v>136</v>
      </c>
      <c r="C121" s="32" t="s">
        <v>137</v>
      </c>
      <c r="D121" s="35">
        <f>IF(VLOOKUP($A121,'hk2016'!$A:$G,1)=$A121,VLOOKUP($A121,'hk2016'!$A:$G,6),0)</f>
        <v>0</v>
      </c>
      <c r="E121" s="35">
        <f>IF(VLOOKUP($A121,'hk2016'!$A:$G,1)=$A121,VLOOKUP($A121,'hk2016'!$A:$G,7),0)</f>
        <v>0</v>
      </c>
      <c r="F121" s="35">
        <f>IF(VLOOKUP($A121,'hk2016'!$A:$H,1)=$A121,VLOOKUP($A121,'hk2016'!$A:$H,8),0)</f>
        <v>0</v>
      </c>
      <c r="G121" s="86">
        <f>SUM(D121+E121-F121)</f>
        <v>0</v>
      </c>
      <c r="H121" s="35">
        <f>IF(VLOOKUP($A121,'hk2015'!$A:$G,1)=$A121,VLOOKUP($A121,'hk2015'!$A:$G,6),0)</f>
        <v>0</v>
      </c>
      <c r="I121" s="35">
        <f>IF(VLOOKUP($A121,'hk2015'!$A:$G,1)=$A121,VLOOKUP($A121,'hk2015'!$A:$G,7),0)</f>
        <v>0</v>
      </c>
      <c r="J121" s="35">
        <f>IF(VLOOKUP($A121,'hk2015'!$A:$H,1)=$A121,VLOOKUP($A121,'hk2015'!$A:$H,8),0)</f>
        <v>0</v>
      </c>
      <c r="K121" s="96">
        <f>SUM(H121+I121-J121)</f>
        <v>0</v>
      </c>
      <c r="L121" s="109"/>
    </row>
    <row r="122" spans="1:12" ht="12.6" outlineLevel="1" x14ac:dyDescent="0.25">
      <c r="A122" s="31" t="str">
        <f>LEFT(B122,3)</f>
        <v>249</v>
      </c>
      <c r="B122" s="32" t="s">
        <v>138</v>
      </c>
      <c r="C122" s="32" t="s">
        <v>139</v>
      </c>
      <c r="D122" s="35">
        <f>IF(VLOOKUP($A122,'hk2016'!$A:$G,1)=$A122,VLOOKUP($A122,'hk2016'!$A:$G,6),0)</f>
        <v>0</v>
      </c>
      <c r="E122" s="35">
        <f>IF(VLOOKUP($A122,'hk2016'!$A:$G,1)=$A122,VLOOKUP($A122,'hk2016'!$A:$G,7),0)</f>
        <v>0</v>
      </c>
      <c r="F122" s="35">
        <f>IF(VLOOKUP($A122,'hk2016'!$A:$H,1)=$A122,VLOOKUP($A122,'hk2016'!$A:$H,8),0)</f>
        <v>0</v>
      </c>
      <c r="G122" s="86">
        <f>SUM(D122+E122-F122)</f>
        <v>0</v>
      </c>
      <c r="H122" s="35">
        <f>IF(VLOOKUP($A122,'hk2015'!$A:$G,1)=$A122,VLOOKUP($A122,'hk2015'!$A:$G,6),0)</f>
        <v>0</v>
      </c>
      <c r="I122" s="35">
        <f>IF(VLOOKUP($A122,'hk2015'!$A:$G,1)=$A122,VLOOKUP($A122,'hk2015'!$A:$G,7),0)</f>
        <v>0</v>
      </c>
      <c r="J122" s="35">
        <f>IF(VLOOKUP($A122,'hk2015'!$A:$H,1)=$A122,VLOOKUP($A122,'hk2015'!$A:$H,8),0)</f>
        <v>0</v>
      </c>
      <c r="K122" s="96">
        <f>SUM(H122+I122-J122)</f>
        <v>0</v>
      </c>
      <c r="L122" s="109"/>
    </row>
    <row r="123" spans="1:12" ht="13.2" outlineLevel="1" thickBot="1" x14ac:dyDescent="0.3">
      <c r="A123" s="38"/>
      <c r="B123" s="39"/>
      <c r="C123" s="39"/>
      <c r="D123" s="37"/>
      <c r="E123" s="37"/>
      <c r="F123" s="37"/>
      <c r="G123" s="87"/>
      <c r="H123" s="37"/>
      <c r="I123" s="37"/>
      <c r="J123" s="37"/>
      <c r="K123" s="97"/>
      <c r="L123" s="109"/>
    </row>
    <row r="124" spans="1:12" ht="12.6" x14ac:dyDescent="0.25">
      <c r="A124" s="47" t="s">
        <v>140</v>
      </c>
      <c r="B124" s="48"/>
      <c r="C124" s="49" t="s">
        <v>141</v>
      </c>
      <c r="D124" s="30">
        <f t="shared" ref="D124:K124" si="38">SUM(D125:D131)</f>
        <v>0</v>
      </c>
      <c r="E124" s="30">
        <f t="shared" si="38"/>
        <v>0</v>
      </c>
      <c r="F124" s="30">
        <f t="shared" si="38"/>
        <v>0</v>
      </c>
      <c r="G124" s="88">
        <f t="shared" si="38"/>
        <v>0</v>
      </c>
      <c r="H124" s="30">
        <f t="shared" si="38"/>
        <v>0</v>
      </c>
      <c r="I124" s="30">
        <f t="shared" si="38"/>
        <v>0</v>
      </c>
      <c r="J124" s="30">
        <f t="shared" si="38"/>
        <v>0</v>
      </c>
      <c r="K124" s="98">
        <f t="shared" si="38"/>
        <v>0</v>
      </c>
      <c r="L124" s="109"/>
    </row>
    <row r="125" spans="1:12" ht="12.6" outlineLevel="1" x14ac:dyDescent="0.25">
      <c r="A125" s="31" t="str">
        <f t="shared" ref="A125:A131" si="39">LEFT(B125,3)</f>
        <v>251</v>
      </c>
      <c r="B125" s="32" t="s">
        <v>142</v>
      </c>
      <c r="C125" s="32" t="s">
        <v>143</v>
      </c>
      <c r="D125" s="35">
        <f>IF(VLOOKUP($A125,'hk2016'!$A:$G,1)=$A125,VLOOKUP($A125,'hk2016'!$A:$G,6),0)</f>
        <v>0</v>
      </c>
      <c r="E125" s="35">
        <f>IF(VLOOKUP($A125,'hk2016'!$A:$G,1)=$A125,VLOOKUP($A125,'hk2016'!$A:$G,7),0)</f>
        <v>0</v>
      </c>
      <c r="F125" s="35">
        <f>IF(VLOOKUP($A125,'hk2016'!$A:$H,1)=$A125,VLOOKUP($A125,'hk2016'!$A:$H,8),0)</f>
        <v>0</v>
      </c>
      <c r="G125" s="86">
        <f t="shared" ref="G125:G131" si="40">SUM(D125+E125-F125)</f>
        <v>0</v>
      </c>
      <c r="H125" s="35">
        <f>IF(VLOOKUP($A125,'hk2015'!$A:$G,1)=$A125,VLOOKUP($A125,'hk2015'!$A:$G,6),0)</f>
        <v>0</v>
      </c>
      <c r="I125" s="35">
        <f>IF(VLOOKUP($A125,'hk2015'!$A:$G,1)=$A125,VLOOKUP($A125,'hk2015'!$A:$G,7),0)</f>
        <v>0</v>
      </c>
      <c r="J125" s="35">
        <f>IF(VLOOKUP($A125,'hk2015'!$A:$H,1)=$A125,VLOOKUP($A125,'hk2015'!$A:$H,8),0)</f>
        <v>0</v>
      </c>
      <c r="K125" s="96">
        <f t="shared" ref="K125:K131" si="41">SUM(H125+I125-J125)</f>
        <v>0</v>
      </c>
      <c r="L125" s="109"/>
    </row>
    <row r="126" spans="1:12" ht="12.6" outlineLevel="1" x14ac:dyDescent="0.25">
      <c r="A126" s="31" t="str">
        <f t="shared" si="39"/>
        <v>252</v>
      </c>
      <c r="B126" s="32" t="s">
        <v>144</v>
      </c>
      <c r="C126" s="32" t="s">
        <v>145</v>
      </c>
      <c r="D126" s="35">
        <f>IF(VLOOKUP($A126,'hk2016'!$A:$G,1)=$A126,VLOOKUP($A126,'hk2016'!$A:$G,6),0)</f>
        <v>0</v>
      </c>
      <c r="E126" s="35">
        <f>IF(VLOOKUP($A126,'hk2016'!$A:$G,1)=$A126,VLOOKUP($A126,'hk2016'!$A:$G,7),0)</f>
        <v>0</v>
      </c>
      <c r="F126" s="35">
        <f>IF(VLOOKUP($A126,'hk2016'!$A:$H,1)=$A126,VLOOKUP($A126,'hk2016'!$A:$H,8),0)</f>
        <v>0</v>
      </c>
      <c r="G126" s="86">
        <f t="shared" si="40"/>
        <v>0</v>
      </c>
      <c r="H126" s="35">
        <f>IF(VLOOKUP($A126,'hk2015'!$A:$G,1)=$A126,VLOOKUP($A126,'hk2015'!$A:$G,6),0)</f>
        <v>0</v>
      </c>
      <c r="I126" s="35">
        <f>IF(VLOOKUP($A126,'hk2015'!$A:$G,1)=$A126,VLOOKUP($A126,'hk2015'!$A:$G,7),0)</f>
        <v>0</v>
      </c>
      <c r="J126" s="35">
        <f>IF(VLOOKUP($A126,'hk2015'!$A:$H,1)=$A126,VLOOKUP($A126,'hk2015'!$A:$H,8),0)</f>
        <v>0</v>
      </c>
      <c r="K126" s="96">
        <f t="shared" si="41"/>
        <v>0</v>
      </c>
      <c r="L126" s="109"/>
    </row>
    <row r="127" spans="1:12" ht="12.6" outlineLevel="1" x14ac:dyDescent="0.25">
      <c r="A127" s="31" t="str">
        <f t="shared" si="39"/>
        <v>253</v>
      </c>
      <c r="B127" s="32" t="s">
        <v>146</v>
      </c>
      <c r="C127" s="32" t="s">
        <v>147</v>
      </c>
      <c r="D127" s="35">
        <f>IF(VLOOKUP($A127,'hk2016'!$A:$G,1)=$A127,VLOOKUP($A127,'hk2016'!$A:$G,6),0)</f>
        <v>0</v>
      </c>
      <c r="E127" s="35">
        <f>IF(VLOOKUP($A127,'hk2016'!$A:$G,1)=$A127,VLOOKUP($A127,'hk2016'!$A:$G,7),0)</f>
        <v>0</v>
      </c>
      <c r="F127" s="35">
        <f>IF(VLOOKUP($A127,'hk2016'!$A:$H,1)=$A127,VLOOKUP($A127,'hk2016'!$A:$H,8),0)</f>
        <v>0</v>
      </c>
      <c r="G127" s="86">
        <f t="shared" si="40"/>
        <v>0</v>
      </c>
      <c r="H127" s="35">
        <f>IF(VLOOKUP($A127,'hk2015'!$A:$G,1)=$A127,VLOOKUP($A127,'hk2015'!$A:$G,6),0)</f>
        <v>0</v>
      </c>
      <c r="I127" s="35">
        <f>IF(VLOOKUP($A127,'hk2015'!$A:$G,1)=$A127,VLOOKUP($A127,'hk2015'!$A:$G,7),0)</f>
        <v>0</v>
      </c>
      <c r="J127" s="35">
        <f>IF(VLOOKUP($A127,'hk2015'!$A:$H,1)=$A127,VLOOKUP($A127,'hk2015'!$A:$H,8),0)</f>
        <v>0</v>
      </c>
      <c r="K127" s="96">
        <f t="shared" si="41"/>
        <v>0</v>
      </c>
      <c r="L127" s="109"/>
    </row>
    <row r="128" spans="1:12" ht="12.6" outlineLevel="1" x14ac:dyDescent="0.25">
      <c r="A128" s="31" t="str">
        <f t="shared" si="39"/>
        <v>255</v>
      </c>
      <c r="B128" s="32" t="s">
        <v>148</v>
      </c>
      <c r="C128" s="32" t="s">
        <v>149</v>
      </c>
      <c r="D128" s="35">
        <f>IF(VLOOKUP($A128,'hk2016'!$A:$G,1)=$A128,VLOOKUP($A128,'hk2016'!$A:$G,6),0)</f>
        <v>0</v>
      </c>
      <c r="E128" s="35">
        <f>IF(VLOOKUP($A128,'hk2016'!$A:$G,1)=$A128,VLOOKUP($A128,'hk2016'!$A:$G,7),0)</f>
        <v>0</v>
      </c>
      <c r="F128" s="35">
        <f>IF(VLOOKUP($A128,'hk2016'!$A:$H,1)=$A128,VLOOKUP($A128,'hk2016'!$A:$H,8),0)</f>
        <v>0</v>
      </c>
      <c r="G128" s="86">
        <f t="shared" si="40"/>
        <v>0</v>
      </c>
      <c r="H128" s="35">
        <f>IF(VLOOKUP($A128,'hk2015'!$A:$G,1)=$A128,VLOOKUP($A128,'hk2015'!$A:$G,6),0)</f>
        <v>0</v>
      </c>
      <c r="I128" s="35">
        <f>IF(VLOOKUP($A128,'hk2015'!$A:$G,1)=$A128,VLOOKUP($A128,'hk2015'!$A:$G,7),0)</f>
        <v>0</v>
      </c>
      <c r="J128" s="35">
        <f>IF(VLOOKUP($A128,'hk2015'!$A:$H,1)=$A128,VLOOKUP($A128,'hk2015'!$A:$H,8),0)</f>
        <v>0</v>
      </c>
      <c r="K128" s="96">
        <f t="shared" si="41"/>
        <v>0</v>
      </c>
      <c r="L128" s="109"/>
    </row>
    <row r="129" spans="1:12" ht="12.6" outlineLevel="1" x14ac:dyDescent="0.25">
      <c r="A129" s="31" t="str">
        <f t="shared" si="39"/>
        <v>256</v>
      </c>
      <c r="B129" s="32" t="s">
        <v>150</v>
      </c>
      <c r="C129" s="32" t="s">
        <v>151</v>
      </c>
      <c r="D129" s="35">
        <f>IF(VLOOKUP($A129,'hk2016'!$A:$G,1)=$A129,VLOOKUP($A129,'hk2016'!$A:$G,6),0)</f>
        <v>0</v>
      </c>
      <c r="E129" s="35">
        <f>IF(VLOOKUP($A129,'hk2016'!$A:$G,1)=$A129,VLOOKUP($A129,'hk2016'!$A:$G,7),0)</f>
        <v>0</v>
      </c>
      <c r="F129" s="35">
        <f>IF(VLOOKUP($A129,'hk2016'!$A:$H,1)=$A129,VLOOKUP($A129,'hk2016'!$A:$H,8),0)</f>
        <v>0</v>
      </c>
      <c r="G129" s="86">
        <f t="shared" si="40"/>
        <v>0</v>
      </c>
      <c r="H129" s="35">
        <f>IF(VLOOKUP($A129,'hk2015'!$A:$G,1)=$A129,VLOOKUP($A129,'hk2015'!$A:$G,6),0)</f>
        <v>0</v>
      </c>
      <c r="I129" s="35">
        <f>IF(VLOOKUP($A129,'hk2015'!$A:$G,1)=$A129,VLOOKUP($A129,'hk2015'!$A:$G,7),0)</f>
        <v>0</v>
      </c>
      <c r="J129" s="35">
        <f>IF(VLOOKUP($A129,'hk2015'!$A:$H,1)=$A129,VLOOKUP($A129,'hk2015'!$A:$H,8),0)</f>
        <v>0</v>
      </c>
      <c r="K129" s="96">
        <f t="shared" si="41"/>
        <v>0</v>
      </c>
      <c r="L129" s="109"/>
    </row>
    <row r="130" spans="1:12" ht="12.6" outlineLevel="1" x14ac:dyDescent="0.25">
      <c r="A130" s="31" t="str">
        <f t="shared" si="39"/>
        <v>257</v>
      </c>
      <c r="B130" s="32" t="s">
        <v>152</v>
      </c>
      <c r="C130" s="32" t="s">
        <v>153</v>
      </c>
      <c r="D130" s="35">
        <f>IF(VLOOKUP($A130,'hk2016'!$A:$G,1)=$A130,VLOOKUP($A130,'hk2016'!$A:$G,6),0)</f>
        <v>0</v>
      </c>
      <c r="E130" s="35">
        <f>IF(VLOOKUP($A130,'hk2016'!$A:$G,1)=$A130,VLOOKUP($A130,'hk2016'!$A:$G,7),0)</f>
        <v>0</v>
      </c>
      <c r="F130" s="35">
        <f>IF(VLOOKUP($A130,'hk2016'!$A:$H,1)=$A130,VLOOKUP($A130,'hk2016'!$A:$H,8),0)</f>
        <v>0</v>
      </c>
      <c r="G130" s="86">
        <f t="shared" si="40"/>
        <v>0</v>
      </c>
      <c r="H130" s="35">
        <f>IF(VLOOKUP($A130,'hk2015'!$A:$G,1)=$A130,VLOOKUP($A130,'hk2015'!$A:$G,6),0)</f>
        <v>0</v>
      </c>
      <c r="I130" s="35">
        <f>IF(VLOOKUP($A130,'hk2015'!$A:$G,1)=$A130,VLOOKUP($A130,'hk2015'!$A:$G,7),0)</f>
        <v>0</v>
      </c>
      <c r="J130" s="35">
        <f>IF(VLOOKUP($A130,'hk2015'!$A:$H,1)=$A130,VLOOKUP($A130,'hk2015'!$A:$H,8),0)</f>
        <v>0</v>
      </c>
      <c r="K130" s="96">
        <f t="shared" si="41"/>
        <v>0</v>
      </c>
      <c r="L130" s="109"/>
    </row>
    <row r="131" spans="1:12" ht="12.6" outlineLevel="1" x14ac:dyDescent="0.25">
      <c r="A131" s="31" t="str">
        <f t="shared" si="39"/>
        <v>259</v>
      </c>
      <c r="B131" s="32" t="s">
        <v>154</v>
      </c>
      <c r="C131" s="32" t="s">
        <v>155</v>
      </c>
      <c r="D131" s="35">
        <f>IF(VLOOKUP($A131,'hk2016'!$A:$G,1)=$A131,VLOOKUP($A131,'hk2016'!$A:$G,6),0)</f>
        <v>0</v>
      </c>
      <c r="E131" s="35">
        <f>IF(VLOOKUP($A131,'hk2016'!$A:$G,1)=$A131,VLOOKUP($A131,'hk2016'!$A:$G,7),0)</f>
        <v>0</v>
      </c>
      <c r="F131" s="35">
        <f>IF(VLOOKUP($A131,'hk2016'!$A:$H,1)=$A131,VLOOKUP($A131,'hk2016'!$A:$H,8),0)</f>
        <v>0</v>
      </c>
      <c r="G131" s="86">
        <f t="shared" si="40"/>
        <v>0</v>
      </c>
      <c r="H131" s="35">
        <f>IF(VLOOKUP($A131,'hk2015'!$A:$G,1)=$A131,VLOOKUP($A131,'hk2015'!$A:$G,6),0)</f>
        <v>0</v>
      </c>
      <c r="I131" s="35">
        <f>IF(VLOOKUP($A131,'hk2015'!$A:$G,1)=$A131,VLOOKUP($A131,'hk2015'!$A:$G,7),0)</f>
        <v>0</v>
      </c>
      <c r="J131" s="35">
        <f>IF(VLOOKUP($A131,'hk2015'!$A:$H,1)=$A131,VLOOKUP($A131,'hk2015'!$A:$H,8),0)</f>
        <v>0</v>
      </c>
      <c r="K131" s="96">
        <f t="shared" si="41"/>
        <v>0</v>
      </c>
      <c r="L131" s="109"/>
    </row>
    <row r="132" spans="1:12" ht="13.2" outlineLevel="1" thickBot="1" x14ac:dyDescent="0.3">
      <c r="A132" s="38"/>
      <c r="B132" s="39"/>
      <c r="C132" s="39"/>
      <c r="D132" s="37"/>
      <c r="E132" s="37"/>
      <c r="F132" s="37"/>
      <c r="G132" s="87"/>
      <c r="H132" s="37"/>
      <c r="I132" s="37"/>
      <c r="J132" s="37"/>
      <c r="K132" s="97"/>
      <c r="L132" s="109"/>
    </row>
    <row r="133" spans="1:12" ht="12.6" x14ac:dyDescent="0.25">
      <c r="A133" s="47" t="s">
        <v>920</v>
      </c>
      <c r="B133" s="48"/>
      <c r="C133" s="49" t="s">
        <v>156</v>
      </c>
      <c r="D133" s="30">
        <f t="shared" ref="D133:K133" si="42">SUM(D134)</f>
        <v>0</v>
      </c>
      <c r="E133" s="30">
        <f t="shared" si="42"/>
        <v>13.36</v>
      </c>
      <c r="F133" s="30">
        <f t="shared" si="42"/>
        <v>13.36</v>
      </c>
      <c r="G133" s="88">
        <f t="shared" si="42"/>
        <v>0</v>
      </c>
      <c r="H133" s="30">
        <f t="shared" si="42"/>
        <v>0</v>
      </c>
      <c r="I133" s="30">
        <f t="shared" si="42"/>
        <v>0</v>
      </c>
      <c r="J133" s="30">
        <f t="shared" si="42"/>
        <v>0</v>
      </c>
      <c r="K133" s="98">
        <f t="shared" si="42"/>
        <v>0</v>
      </c>
      <c r="L133" s="109"/>
    </row>
    <row r="134" spans="1:12" ht="12.6" outlineLevel="1" x14ac:dyDescent="0.25">
      <c r="A134" s="31" t="str">
        <f>LEFT(B134,3)</f>
        <v>261</v>
      </c>
      <c r="B134" s="32" t="s">
        <v>157</v>
      </c>
      <c r="C134" s="32" t="s">
        <v>158</v>
      </c>
      <c r="D134" s="35">
        <f>IF(VLOOKUP($A134,'hk2016'!$A:$G,1)=$A134,VLOOKUP($A134,'hk2016'!$A:$G,6),0)</f>
        <v>0</v>
      </c>
      <c r="E134" s="35">
        <f>IF(VLOOKUP($A134,'hk2016'!$A:$G,1)=$A134,VLOOKUP($A134,'hk2016'!$A:$G,7),0)</f>
        <v>13.36</v>
      </c>
      <c r="F134" s="35">
        <f>IF(VLOOKUP($A134,'hk2016'!$A:$H,1)=$A134,VLOOKUP($A134,'hk2016'!$A:$H,8),0)</f>
        <v>13.36</v>
      </c>
      <c r="G134" s="86">
        <f>SUM(D134+E134-F134)</f>
        <v>0</v>
      </c>
      <c r="H134" s="35">
        <f>IF(VLOOKUP($A134,'hk2015'!$A:$G,1)=$A134,VLOOKUP($A134,'hk2015'!$A:$G,6),0)</f>
        <v>0</v>
      </c>
      <c r="I134" s="35">
        <f>IF(VLOOKUP($A134,'hk2015'!$A:$G,1)=$A134,VLOOKUP($A134,'hk2015'!$A:$G,7),0)</f>
        <v>0</v>
      </c>
      <c r="J134" s="35">
        <f>IF(VLOOKUP($A134,'hk2015'!$A:$H,1)=$A134,VLOOKUP($A134,'hk2015'!$A:$H,8),0)</f>
        <v>0</v>
      </c>
      <c r="K134" s="96">
        <f>SUM(H134+I134-J134)</f>
        <v>0</v>
      </c>
      <c r="L134" s="109"/>
    </row>
    <row r="135" spans="1:12" ht="13.2" outlineLevel="1" thickBot="1" x14ac:dyDescent="0.3">
      <c r="A135" s="38"/>
      <c r="B135" s="39"/>
      <c r="C135" s="39"/>
      <c r="D135" s="37"/>
      <c r="E135" s="37"/>
      <c r="F135" s="37"/>
      <c r="G135" s="87"/>
      <c r="H135" s="37"/>
      <c r="I135" s="37"/>
      <c r="J135" s="37"/>
      <c r="K135" s="97"/>
      <c r="L135" s="109"/>
    </row>
    <row r="136" spans="1:12" x14ac:dyDescent="0.2">
      <c r="A136" s="47" t="s">
        <v>159</v>
      </c>
      <c r="B136" s="48"/>
      <c r="C136" s="49" t="s">
        <v>160</v>
      </c>
      <c r="D136" s="30">
        <f t="shared" ref="D136:K136" si="43">SUM(D137:D138)</f>
        <v>0</v>
      </c>
      <c r="E136" s="30">
        <f t="shared" si="43"/>
        <v>0</v>
      </c>
      <c r="F136" s="30">
        <f t="shared" si="43"/>
        <v>0</v>
      </c>
      <c r="G136" s="84">
        <f t="shared" si="43"/>
        <v>0</v>
      </c>
      <c r="H136" s="30">
        <f t="shared" si="43"/>
        <v>0</v>
      </c>
      <c r="I136" s="30">
        <f t="shared" si="43"/>
        <v>0</v>
      </c>
      <c r="J136" s="30">
        <f t="shared" si="43"/>
        <v>0</v>
      </c>
      <c r="K136" s="94">
        <f t="shared" si="43"/>
        <v>0</v>
      </c>
    </row>
    <row r="137" spans="1:12" outlineLevel="1" x14ac:dyDescent="0.2">
      <c r="A137" s="31" t="str">
        <f>LEFT(B137,3)</f>
        <v>291</v>
      </c>
      <c r="B137" s="32" t="s">
        <v>161</v>
      </c>
      <c r="C137" s="32" t="s">
        <v>162</v>
      </c>
      <c r="D137" s="35">
        <f>IF(VLOOKUP($A137,'hk2016'!$A:$G,1)=$A137,VLOOKUP($A137,'hk2016'!$A:$G,6),0)</f>
        <v>0</v>
      </c>
      <c r="E137" s="35">
        <f>IF(VLOOKUP($A137,'hk2016'!$A:$G,1)=$A137,VLOOKUP($A137,'hk2016'!$A:$G,7),0)</f>
        <v>0</v>
      </c>
      <c r="F137" s="35">
        <f>IF(VLOOKUP($A137,'hk2016'!$A:$H,1)=$A137,VLOOKUP($A137,'hk2016'!$A:$H,8),0)</f>
        <v>0</v>
      </c>
      <c r="G137" s="86">
        <f>SUM(D137+E137-F137)</f>
        <v>0</v>
      </c>
      <c r="H137" s="35">
        <f>IF(VLOOKUP($A137,'hk2015'!$A:$G,1)=$A137,VLOOKUP($A137,'hk2015'!$A:$G,6),0)</f>
        <v>0</v>
      </c>
      <c r="I137" s="35">
        <f>IF(VLOOKUP($A137,'hk2015'!$A:$G,1)=$A137,VLOOKUP($A137,'hk2015'!$A:$G,7),0)</f>
        <v>0</v>
      </c>
      <c r="J137" s="35">
        <f>IF(VLOOKUP($A137,'hk2015'!$A:$H,1)=$A137,VLOOKUP($A137,'hk2015'!$A:$H,8),0)</f>
        <v>0</v>
      </c>
      <c r="K137" s="96">
        <f>SUM(H137+I137-J137)</f>
        <v>0</v>
      </c>
    </row>
    <row r="138" spans="1:12" outlineLevel="1" x14ac:dyDescent="0.2">
      <c r="A138" s="44" t="s">
        <v>163</v>
      </c>
      <c r="B138" s="32"/>
      <c r="C138" s="33" t="s">
        <v>164</v>
      </c>
      <c r="D138" s="35">
        <f>IF(VLOOKUP($A138,'hk2016'!$A:$G,1)=$A138,VLOOKUP($A138,'hk2016'!$A:$G,6),0)</f>
        <v>0</v>
      </c>
      <c r="E138" s="35">
        <f>IF(VLOOKUP($A138,'hk2016'!$A:$G,1)=$A138,VLOOKUP($A138,'hk2016'!$A:$G,7),0)</f>
        <v>0</v>
      </c>
      <c r="F138" s="35">
        <f>IF(VLOOKUP($A138,'hk2016'!$A:$H,1)=$A138,VLOOKUP($A138,'hk2016'!$A:$H,8),0)</f>
        <v>0</v>
      </c>
      <c r="G138" s="86">
        <f>SUM(D138+E138-F138)</f>
        <v>0</v>
      </c>
      <c r="H138" s="35">
        <f>IF(VLOOKUP($A138,'hk2015'!$A:$G,1)=$A138,VLOOKUP($A138,'hk2015'!$A:$G,6),0)</f>
        <v>0</v>
      </c>
      <c r="I138" s="35">
        <f>IF(VLOOKUP($A138,'hk2015'!$A:$G,1)=$A138,VLOOKUP($A138,'hk2015'!$A:$G,7),0)</f>
        <v>0</v>
      </c>
      <c r="J138" s="35">
        <f>IF(VLOOKUP($A138,'hk2015'!$A:$H,1)=$A138,VLOOKUP($A138,'hk2015'!$A:$H,8),0)</f>
        <v>0</v>
      </c>
      <c r="K138" s="96">
        <f>SUM(H138+I138-J138)</f>
        <v>0</v>
      </c>
    </row>
    <row r="139" spans="1:12" ht="10.8" outlineLevel="1" thickBot="1" x14ac:dyDescent="0.25">
      <c r="A139" s="20"/>
      <c r="B139" s="32"/>
      <c r="C139" s="21"/>
      <c r="H139" s="51"/>
      <c r="I139" s="51"/>
      <c r="J139" s="51"/>
      <c r="K139" s="100"/>
    </row>
    <row r="140" spans="1:12" ht="10.8" thickBot="1" x14ac:dyDescent="0.25">
      <c r="A140" s="24" t="s">
        <v>900</v>
      </c>
      <c r="B140" s="25"/>
      <c r="C140" s="25" t="s">
        <v>165</v>
      </c>
      <c r="D140" s="46">
        <f t="shared" ref="D140:K140" si="44">SUM(D141+D148+D156+D162+D170+D177+D185+D196+D207)</f>
        <v>8691.0300000000025</v>
      </c>
      <c r="E140" s="46">
        <f t="shared" si="44"/>
        <v>140359.62</v>
      </c>
      <c r="F140" s="46">
        <f t="shared" si="44"/>
        <v>131767.48000000001</v>
      </c>
      <c r="G140" s="89">
        <f t="shared" si="44"/>
        <v>17283.170000000006</v>
      </c>
      <c r="H140" s="46">
        <f t="shared" si="44"/>
        <v>-721.9799999999982</v>
      </c>
      <c r="I140" s="46">
        <f t="shared" si="44"/>
        <v>0</v>
      </c>
      <c r="J140" s="46">
        <f t="shared" si="44"/>
        <v>0</v>
      </c>
      <c r="K140" s="99">
        <f t="shared" si="44"/>
        <v>-721.9799999999982</v>
      </c>
    </row>
    <row r="141" spans="1:12" x14ac:dyDescent="0.2">
      <c r="A141" s="47" t="s">
        <v>928</v>
      </c>
      <c r="B141" s="48"/>
      <c r="C141" s="49" t="s">
        <v>166</v>
      </c>
      <c r="D141" s="30">
        <f t="shared" ref="D141:K141" si="45">SUM(D142:D147)</f>
        <v>9889.0400000000009</v>
      </c>
      <c r="E141" s="30">
        <f t="shared" si="45"/>
        <v>84877.560000000012</v>
      </c>
      <c r="F141" s="30">
        <f t="shared" si="45"/>
        <v>68096.600000000006</v>
      </c>
      <c r="G141" s="88">
        <f t="shared" si="45"/>
        <v>26670.000000000007</v>
      </c>
      <c r="H141" s="30">
        <f t="shared" si="45"/>
        <v>14286.53</v>
      </c>
      <c r="I141" s="30">
        <f t="shared" si="45"/>
        <v>0</v>
      </c>
      <c r="J141" s="30">
        <f t="shared" si="45"/>
        <v>0</v>
      </c>
      <c r="K141" s="98">
        <f t="shared" si="45"/>
        <v>14286.53</v>
      </c>
    </row>
    <row r="142" spans="1:12" outlineLevel="1" x14ac:dyDescent="0.2">
      <c r="A142" s="31" t="str">
        <f>LEFT(B142,3)</f>
        <v>311</v>
      </c>
      <c r="B142" s="32" t="s">
        <v>167</v>
      </c>
      <c r="C142" s="32" t="s">
        <v>168</v>
      </c>
      <c r="D142" s="35">
        <f>IF(VLOOKUP($A142,'hk2016'!$A:$G,1)=$A142,VLOOKUP($A142,'hk2016'!$A:$G,6),0)</f>
        <v>7914</v>
      </c>
      <c r="E142" s="35">
        <f>IF(VLOOKUP($A142,'hk2016'!$A:$G,1)=$A142,VLOOKUP($A142,'hk2016'!$A:$G,7),0)</f>
        <v>78309.960000000006</v>
      </c>
      <c r="F142" s="35">
        <f>IF(VLOOKUP($A142,'hk2016'!$A:$H,1)=$A142,VLOOKUP($A142,'hk2016'!$A:$H,8),0)</f>
        <v>59553.96</v>
      </c>
      <c r="G142" s="86">
        <f t="shared" ref="G142:G147" si="46">SUM(D142+E142-F142)</f>
        <v>26670.000000000007</v>
      </c>
      <c r="H142" s="35">
        <f>IF(VLOOKUP($A142,'hk2015'!$A:$G,1)=$A142,VLOOKUP($A142,'hk2015'!$A:$G,6),0)</f>
        <v>12300</v>
      </c>
      <c r="I142" s="35">
        <f>IF(VLOOKUP($A142,'hk2015'!$A:$G,1)=$A142,VLOOKUP($A142,'hk2015'!$A:$G,7),0)</f>
        <v>0</v>
      </c>
      <c r="J142" s="35">
        <f>IF(VLOOKUP($A142,'hk2015'!$A:$H,1)=$A142,VLOOKUP($A142,'hk2015'!$A:$H,8),0)</f>
        <v>0</v>
      </c>
      <c r="K142" s="96">
        <f t="shared" ref="K142:K147" si="47">SUM(H142+I142-J142)</f>
        <v>12300</v>
      </c>
    </row>
    <row r="143" spans="1:12" outlineLevel="1" x14ac:dyDescent="0.2">
      <c r="A143" s="31" t="str">
        <f>LEFT(B143,3)</f>
        <v>312</v>
      </c>
      <c r="B143" s="32" t="s">
        <v>169</v>
      </c>
      <c r="C143" s="32" t="s">
        <v>170</v>
      </c>
      <c r="D143" s="35">
        <f>IF(VLOOKUP($A143,'hk2016'!$A:$G,1)=$A143,VLOOKUP($A143,'hk2016'!$A:$G,6),0)</f>
        <v>0</v>
      </c>
      <c r="E143" s="35">
        <f>IF(VLOOKUP($A143,'hk2016'!$A:$G,1)=$A143,VLOOKUP($A143,'hk2016'!$A:$G,7),0)</f>
        <v>0</v>
      </c>
      <c r="F143" s="35">
        <f>IF(VLOOKUP($A143,'hk2016'!$A:$H,1)=$A143,VLOOKUP($A143,'hk2016'!$A:$H,8),0)</f>
        <v>0</v>
      </c>
      <c r="G143" s="86">
        <f t="shared" si="46"/>
        <v>0</v>
      </c>
      <c r="H143" s="35">
        <f>IF(VLOOKUP($A143,'hk2015'!$A:$G,1)=$A143,VLOOKUP($A143,'hk2015'!$A:$G,6),0)</f>
        <v>0</v>
      </c>
      <c r="I143" s="35">
        <f>IF(VLOOKUP($A143,'hk2015'!$A:$G,1)=$A143,VLOOKUP($A143,'hk2015'!$A:$G,7),0)</f>
        <v>0</v>
      </c>
      <c r="J143" s="35">
        <f>IF(VLOOKUP($A143,'hk2015'!$A:$H,1)=$A143,VLOOKUP($A143,'hk2015'!$A:$H,8),0)</f>
        <v>0</v>
      </c>
      <c r="K143" s="96">
        <f t="shared" si="47"/>
        <v>0</v>
      </c>
    </row>
    <row r="144" spans="1:12" outlineLevel="1" x14ac:dyDescent="0.2">
      <c r="A144" s="31" t="str">
        <f>LEFT(B144,3)</f>
        <v>313</v>
      </c>
      <c r="B144" s="32" t="s">
        <v>171</v>
      </c>
      <c r="C144" s="32" t="s">
        <v>172</v>
      </c>
      <c r="D144" s="35">
        <f>IF(VLOOKUP($A144,'hk2016'!$A:$G,1)=$A144,VLOOKUP($A144,'hk2016'!$A:$G,6),0)</f>
        <v>0</v>
      </c>
      <c r="E144" s="35">
        <f>IF(VLOOKUP($A144,'hk2016'!$A:$G,1)=$A144,VLOOKUP($A144,'hk2016'!$A:$G,7),0)</f>
        <v>0</v>
      </c>
      <c r="F144" s="35">
        <f>IF(VLOOKUP($A144,'hk2016'!$A:$H,1)=$A144,VLOOKUP($A144,'hk2016'!$A:$H,8),0)</f>
        <v>0</v>
      </c>
      <c r="G144" s="86">
        <f t="shared" si="46"/>
        <v>0</v>
      </c>
      <c r="H144" s="35">
        <f>IF(VLOOKUP($A144,'hk2015'!$A:$G,1)=$A144,VLOOKUP($A144,'hk2015'!$A:$G,6),0)</f>
        <v>0</v>
      </c>
      <c r="I144" s="35">
        <f>IF(VLOOKUP($A144,'hk2015'!$A:$G,1)=$A144,VLOOKUP($A144,'hk2015'!$A:$G,7),0)</f>
        <v>0</v>
      </c>
      <c r="J144" s="35">
        <f>IF(VLOOKUP($A144,'hk2015'!$A:$H,1)=$A144,VLOOKUP($A144,'hk2015'!$A:$H,8),0)</f>
        <v>0</v>
      </c>
      <c r="K144" s="96">
        <f t="shared" si="47"/>
        <v>0</v>
      </c>
    </row>
    <row r="145" spans="1:12" outlineLevel="1" x14ac:dyDescent="0.2">
      <c r="A145" s="31" t="str">
        <f>LEFT(B145,3)</f>
        <v>314</v>
      </c>
      <c r="B145" s="32" t="s">
        <v>173</v>
      </c>
      <c r="C145" s="32" t="s">
        <v>174</v>
      </c>
      <c r="D145" s="35">
        <f>IF(VLOOKUP($A145,'hk2016'!$A:$G,1)=$A145,VLOOKUP($A145,'hk2016'!$A:$G,6),0)</f>
        <v>0</v>
      </c>
      <c r="E145" s="35">
        <f>IF(VLOOKUP($A145,'hk2016'!$A:$G,1)=$A145,VLOOKUP($A145,'hk2016'!$A:$G,7),0)</f>
        <v>0</v>
      </c>
      <c r="F145" s="35">
        <f>IF(VLOOKUP($A145,'hk2016'!$A:$H,1)=$A145,VLOOKUP($A145,'hk2016'!$A:$H,8),0)</f>
        <v>0</v>
      </c>
      <c r="G145" s="86">
        <f t="shared" si="46"/>
        <v>0</v>
      </c>
      <c r="H145" s="35">
        <f>IF(VLOOKUP($A145,'hk2015'!$A:$G,1)=$A145,VLOOKUP($A145,'hk2015'!$A:$G,6),0)</f>
        <v>0</v>
      </c>
      <c r="I145" s="35">
        <f>IF(VLOOKUP($A145,'hk2015'!$A:$G,1)=$A145,VLOOKUP($A145,'hk2015'!$A:$G,7),0)</f>
        <v>0</v>
      </c>
      <c r="J145" s="35">
        <f>IF(VLOOKUP($A145,'hk2015'!$A:$H,1)=$A145,VLOOKUP($A145,'hk2015'!$A:$H,8),0)</f>
        <v>0</v>
      </c>
      <c r="K145" s="96">
        <f t="shared" si="47"/>
        <v>0</v>
      </c>
    </row>
    <row r="146" spans="1:12" outlineLevel="1" x14ac:dyDescent="0.2">
      <c r="A146" s="31" t="str">
        <f>LEFT(B146,3)</f>
        <v>315</v>
      </c>
      <c r="B146" s="32" t="s">
        <v>175</v>
      </c>
      <c r="C146" s="32" t="s">
        <v>176</v>
      </c>
      <c r="D146" s="35">
        <f>IF(VLOOKUP($A146,'hk2016'!$A:$G,1)=$A146,VLOOKUP($A146,'hk2016'!$A:$G,6),0)</f>
        <v>1975.04</v>
      </c>
      <c r="E146" s="35">
        <f>IF(VLOOKUP($A146,'hk2016'!$A:$G,1)=$A146,VLOOKUP($A146,'hk2016'!$A:$G,7),0)</f>
        <v>6567.6</v>
      </c>
      <c r="F146" s="35">
        <f>IF(VLOOKUP($A146,'hk2016'!$A:$H,1)=$A146,VLOOKUP($A146,'hk2016'!$A:$H,8),0)</f>
        <v>8542.64</v>
      </c>
      <c r="G146" s="86">
        <f t="shared" si="46"/>
        <v>0</v>
      </c>
      <c r="H146" s="35">
        <f>IF(VLOOKUP($A146,'hk2015'!$A:$G,1)=$A146,VLOOKUP($A146,'hk2015'!$A:$G,6),0)</f>
        <v>1986.53</v>
      </c>
      <c r="I146" s="35">
        <f>IF(VLOOKUP($A146,'hk2015'!$A:$G,1)=$A146,VLOOKUP($A146,'hk2015'!$A:$G,7),0)</f>
        <v>0</v>
      </c>
      <c r="J146" s="35">
        <f>IF(VLOOKUP($A146,'hk2015'!$A:$H,1)=$A146,VLOOKUP($A146,'hk2015'!$A:$H,8),0)</f>
        <v>0</v>
      </c>
      <c r="K146" s="96">
        <f t="shared" si="47"/>
        <v>1986.53</v>
      </c>
    </row>
    <row r="147" spans="1:12" ht="10.8" outlineLevel="1" thickBot="1" x14ac:dyDescent="0.25">
      <c r="A147" s="69" t="s">
        <v>420</v>
      </c>
      <c r="B147" s="39"/>
      <c r="C147" s="32" t="s">
        <v>176</v>
      </c>
      <c r="D147" s="35">
        <f>IF(VLOOKUP($A147,'hk2016'!$A:$G,1)=$A147,VLOOKUP($A147,'hk2016'!$A:$G,6),0)</f>
        <v>0</v>
      </c>
      <c r="E147" s="35">
        <f>IF(VLOOKUP($A147,'hk2016'!$A:$G,1)=$A147,VLOOKUP($A147,'hk2016'!$A:$G,7),0)</f>
        <v>0</v>
      </c>
      <c r="F147" s="35">
        <f>IF(VLOOKUP($A147,'hk2016'!$A:$H,1)=$A147,VLOOKUP($A147,'hk2016'!$A:$H,8),0)</f>
        <v>0</v>
      </c>
      <c r="G147" s="86">
        <f t="shared" si="46"/>
        <v>0</v>
      </c>
      <c r="H147" s="35">
        <f>IF(VLOOKUP($A147,'hk2015'!$A:$G,1)=$A147,VLOOKUP($A147,'hk2015'!$A:$G,6),0)</f>
        <v>0</v>
      </c>
      <c r="I147" s="35">
        <f>IF(VLOOKUP($A147,'hk2015'!$A:$G,1)=$A147,VLOOKUP($A147,'hk2015'!$A:$G,7),0)</f>
        <v>0</v>
      </c>
      <c r="J147" s="35">
        <f>IF(VLOOKUP($A147,'hk2015'!$A:$H,1)=$A147,VLOOKUP($A147,'hk2015'!$A:$H,8),0)</f>
        <v>0</v>
      </c>
      <c r="K147" s="96">
        <f t="shared" si="47"/>
        <v>0</v>
      </c>
    </row>
    <row r="148" spans="1:12" ht="12.6" x14ac:dyDescent="0.25">
      <c r="A148" s="47" t="s">
        <v>917</v>
      </c>
      <c r="B148" s="48"/>
      <c r="C148" s="49" t="s">
        <v>177</v>
      </c>
      <c r="D148" s="30">
        <f t="shared" ref="D148:K148" si="48">SUM(D149:D155)</f>
        <v>-813.6</v>
      </c>
      <c r="E148" s="30">
        <f t="shared" si="48"/>
        <v>4247.9799999999996</v>
      </c>
      <c r="F148" s="30">
        <f t="shared" si="48"/>
        <v>5770.41</v>
      </c>
      <c r="G148" s="88">
        <f t="shared" si="48"/>
        <v>-2336.0300000000007</v>
      </c>
      <c r="H148" s="30">
        <f t="shared" si="48"/>
        <v>-47.96</v>
      </c>
      <c r="I148" s="30">
        <f t="shared" si="48"/>
        <v>0</v>
      </c>
      <c r="J148" s="30">
        <f t="shared" si="48"/>
        <v>0</v>
      </c>
      <c r="K148" s="98">
        <f t="shared" si="48"/>
        <v>-47.96</v>
      </c>
      <c r="L148" s="109"/>
    </row>
    <row r="149" spans="1:12" ht="12.6" outlineLevel="1" x14ac:dyDescent="0.25">
      <c r="A149" s="31" t="str">
        <f t="shared" ref="A149:A154" si="49">LEFT(B149,3)</f>
        <v>321</v>
      </c>
      <c r="B149" s="32" t="s">
        <v>178</v>
      </c>
      <c r="C149" s="32" t="s">
        <v>179</v>
      </c>
      <c r="D149" s="35">
        <f>IF(VLOOKUP($A149,'hk2016'!$A:$G,1)=$A149,VLOOKUP($A149,'hk2016'!$A:$G,6),0)</f>
        <v>-813.6</v>
      </c>
      <c r="E149" s="35">
        <f>IF(VLOOKUP($A149,'hk2016'!$A:$G,1)=$A149,VLOOKUP($A149,'hk2016'!$A:$G,7),0)</f>
        <v>4247.9799999999996</v>
      </c>
      <c r="F149" s="35">
        <f>IF(VLOOKUP($A149,'hk2016'!$A:$H,1)=$A149,VLOOKUP($A149,'hk2016'!$A:$H,8),0)</f>
        <v>5291.38</v>
      </c>
      <c r="G149" s="86">
        <f t="shared" ref="G149:G155" si="50">SUM(D149+E149-F149)</f>
        <v>-1857.0000000000005</v>
      </c>
      <c r="H149" s="35">
        <f>IF(VLOOKUP($A149,'hk2015'!$A:$G,1)=$A149,VLOOKUP($A149,'hk2015'!$A:$G,6),0)</f>
        <v>-47.96</v>
      </c>
      <c r="I149" s="35">
        <f>IF(VLOOKUP($A149,'hk2015'!$A:$G,1)=$A149,VLOOKUP($A149,'hk2015'!$A:$G,7),0)</f>
        <v>0</v>
      </c>
      <c r="J149" s="35">
        <f>IF(VLOOKUP($A149,'hk2015'!$A:$H,1)=$A149,VLOOKUP($A149,'hk2015'!$A:$H,8),0)</f>
        <v>0</v>
      </c>
      <c r="K149" s="96">
        <f t="shared" ref="K149:K155" si="51">SUM(H149+I149-J149)</f>
        <v>-47.96</v>
      </c>
      <c r="L149" s="109"/>
    </row>
    <row r="150" spans="1:12" ht="12.6" outlineLevel="1" x14ac:dyDescent="0.25">
      <c r="A150" s="31" t="str">
        <f t="shared" si="49"/>
        <v>322</v>
      </c>
      <c r="B150" s="32" t="s">
        <v>180</v>
      </c>
      <c r="C150" s="32" t="s">
        <v>181</v>
      </c>
      <c r="D150" s="35">
        <f>IF(VLOOKUP($A150,'hk2016'!$A:$G,1)=$A150,VLOOKUP($A150,'hk2016'!$A:$G,6),0)</f>
        <v>0</v>
      </c>
      <c r="E150" s="35">
        <f>IF(VLOOKUP($A150,'hk2016'!$A:$G,1)=$A150,VLOOKUP($A150,'hk2016'!$A:$G,7),0)</f>
        <v>0</v>
      </c>
      <c r="F150" s="35">
        <f>IF(VLOOKUP($A150,'hk2016'!$A:$H,1)=$A150,VLOOKUP($A150,'hk2016'!$A:$H,8),0)</f>
        <v>0</v>
      </c>
      <c r="G150" s="86">
        <f t="shared" si="50"/>
        <v>0</v>
      </c>
      <c r="H150" s="35">
        <f>IF(VLOOKUP($A150,'hk2015'!$A:$G,1)=$A150,VLOOKUP($A150,'hk2015'!$A:$G,6),0)</f>
        <v>0</v>
      </c>
      <c r="I150" s="35">
        <f>IF(VLOOKUP($A150,'hk2015'!$A:$G,1)=$A150,VLOOKUP($A150,'hk2015'!$A:$G,7),0)</f>
        <v>0</v>
      </c>
      <c r="J150" s="35">
        <f>IF(VLOOKUP($A150,'hk2015'!$A:$H,1)=$A150,VLOOKUP($A150,'hk2015'!$A:$H,8),0)</f>
        <v>0</v>
      </c>
      <c r="K150" s="96">
        <f t="shared" si="51"/>
        <v>0</v>
      </c>
      <c r="L150" s="109"/>
    </row>
    <row r="151" spans="1:12" ht="12.6" outlineLevel="1" x14ac:dyDescent="0.25">
      <c r="A151" s="31" t="str">
        <f t="shared" si="49"/>
        <v>323</v>
      </c>
      <c r="B151" s="32" t="s">
        <v>182</v>
      </c>
      <c r="C151" s="32" t="s">
        <v>183</v>
      </c>
      <c r="D151" s="35">
        <f>IF(VLOOKUP($A151,'hk2016'!$A:$G,1)=$A151,VLOOKUP($A151,'hk2016'!$A:$G,6),0)</f>
        <v>0</v>
      </c>
      <c r="E151" s="35">
        <f>IF(VLOOKUP($A151,'hk2016'!$A:$G,1)=$A151,VLOOKUP($A151,'hk2016'!$A:$G,7),0)</f>
        <v>0</v>
      </c>
      <c r="F151" s="35">
        <f>IF(VLOOKUP($A151,'hk2016'!$A:$H,1)=$A151,VLOOKUP($A151,'hk2016'!$A:$H,8),0)</f>
        <v>479.03</v>
      </c>
      <c r="G151" s="86">
        <f t="shared" si="50"/>
        <v>-479.03</v>
      </c>
      <c r="H151" s="35">
        <f>IF(VLOOKUP($A151,'hk2015'!$A:$G,1)=$A151,VLOOKUP($A151,'hk2015'!$A:$G,6),0)</f>
        <v>0</v>
      </c>
      <c r="I151" s="35">
        <f>IF(VLOOKUP($A151,'hk2015'!$A:$G,1)=$A151,VLOOKUP($A151,'hk2015'!$A:$G,7),0)</f>
        <v>0</v>
      </c>
      <c r="J151" s="35">
        <f>IF(VLOOKUP($A151,'hk2015'!$A:$H,1)=$A151,VLOOKUP($A151,'hk2015'!$A:$H,8),0)</f>
        <v>0</v>
      </c>
      <c r="K151" s="96">
        <f t="shared" si="51"/>
        <v>0</v>
      </c>
      <c r="L151" s="109"/>
    </row>
    <row r="152" spans="1:12" ht="12.6" outlineLevel="1" x14ac:dyDescent="0.25">
      <c r="A152" s="31" t="str">
        <f t="shared" si="49"/>
        <v>324</v>
      </c>
      <c r="B152" s="32" t="s">
        <v>184</v>
      </c>
      <c r="C152" s="32" t="s">
        <v>185</v>
      </c>
      <c r="D152" s="35">
        <f>IF(VLOOKUP($A152,'hk2016'!$A:$G,1)=$A152,VLOOKUP($A152,'hk2016'!$A:$G,6),0)</f>
        <v>0</v>
      </c>
      <c r="E152" s="35">
        <f>IF(VLOOKUP($A152,'hk2016'!$A:$G,1)=$A152,VLOOKUP($A152,'hk2016'!$A:$G,7),0)</f>
        <v>0</v>
      </c>
      <c r="F152" s="35">
        <f>IF(VLOOKUP($A152,'hk2016'!$A:$H,1)=$A152,VLOOKUP($A152,'hk2016'!$A:$H,8),0)</f>
        <v>0</v>
      </c>
      <c r="G152" s="86">
        <f t="shared" si="50"/>
        <v>0</v>
      </c>
      <c r="H152" s="35">
        <f>IF(VLOOKUP($A152,'hk2015'!$A:$G,1)=$A152,VLOOKUP($A152,'hk2015'!$A:$G,6),0)</f>
        <v>0</v>
      </c>
      <c r="I152" s="35">
        <f>IF(VLOOKUP($A152,'hk2015'!$A:$G,1)=$A152,VLOOKUP($A152,'hk2015'!$A:$G,7),0)</f>
        <v>0</v>
      </c>
      <c r="J152" s="35">
        <f>IF(VLOOKUP($A152,'hk2015'!$A:$H,1)=$A152,VLOOKUP($A152,'hk2015'!$A:$H,8),0)</f>
        <v>0</v>
      </c>
      <c r="K152" s="96">
        <f t="shared" si="51"/>
        <v>0</v>
      </c>
      <c r="L152" s="109"/>
    </row>
    <row r="153" spans="1:12" ht="12.6" outlineLevel="1" x14ac:dyDescent="0.25">
      <c r="A153" s="31" t="str">
        <f t="shared" si="49"/>
        <v>325</v>
      </c>
      <c r="B153" s="32" t="s">
        <v>186</v>
      </c>
      <c r="C153" s="32" t="s">
        <v>187</v>
      </c>
      <c r="D153" s="35">
        <f>IF(VLOOKUP($A153,'hk2016'!$A:$G,1)=$A153,VLOOKUP($A153,'hk2016'!$A:$G,6),0)</f>
        <v>0</v>
      </c>
      <c r="E153" s="35">
        <f>IF(VLOOKUP($A153,'hk2016'!$A:$G,1)=$A153,VLOOKUP($A153,'hk2016'!$A:$G,7),0)</f>
        <v>0</v>
      </c>
      <c r="F153" s="35">
        <f>IF(VLOOKUP($A153,'hk2016'!$A:$H,1)=$A153,VLOOKUP($A153,'hk2016'!$A:$H,8),0)</f>
        <v>0</v>
      </c>
      <c r="G153" s="86">
        <f t="shared" si="50"/>
        <v>0</v>
      </c>
      <c r="H153" s="35">
        <f>IF(VLOOKUP($A153,'hk2015'!$A:$G,1)=$A153,VLOOKUP($A153,'hk2015'!$A:$G,6),0)</f>
        <v>0</v>
      </c>
      <c r="I153" s="35">
        <f>IF(VLOOKUP($A153,'hk2015'!$A:$G,1)=$A153,VLOOKUP($A153,'hk2015'!$A:$G,7),0)</f>
        <v>0</v>
      </c>
      <c r="J153" s="35">
        <f>IF(VLOOKUP($A153,'hk2015'!$A:$H,1)=$A153,VLOOKUP($A153,'hk2015'!$A:$H,8),0)</f>
        <v>0</v>
      </c>
      <c r="K153" s="96">
        <f t="shared" si="51"/>
        <v>0</v>
      </c>
      <c r="L153" s="109"/>
    </row>
    <row r="154" spans="1:12" ht="12.6" outlineLevel="1" x14ac:dyDescent="0.25">
      <c r="A154" s="31" t="str">
        <f t="shared" si="49"/>
        <v>326</v>
      </c>
      <c r="B154" s="32" t="s">
        <v>188</v>
      </c>
      <c r="C154" s="32" t="s">
        <v>189</v>
      </c>
      <c r="D154" s="35">
        <f>IF(VLOOKUP($A154,'hk2016'!$A:$G,1)=$A154,VLOOKUP($A154,'hk2016'!$A:$G,6),0)</f>
        <v>0</v>
      </c>
      <c r="E154" s="35">
        <f>IF(VLOOKUP($A154,'hk2016'!$A:$G,1)=$A154,VLOOKUP($A154,'hk2016'!$A:$G,7),0)</f>
        <v>0</v>
      </c>
      <c r="F154" s="35">
        <f>IF(VLOOKUP($A154,'hk2016'!$A:$H,1)=$A154,VLOOKUP($A154,'hk2016'!$A:$H,8),0)</f>
        <v>0</v>
      </c>
      <c r="G154" s="86">
        <f t="shared" si="50"/>
        <v>0</v>
      </c>
      <c r="H154" s="35">
        <f>IF(VLOOKUP($A154,'hk2015'!$A:$G,1)=$A154,VLOOKUP($A154,'hk2015'!$A:$G,6),0)</f>
        <v>0</v>
      </c>
      <c r="I154" s="35">
        <f>IF(VLOOKUP($A154,'hk2015'!$A:$G,1)=$A154,VLOOKUP($A154,'hk2015'!$A:$G,7),0)</f>
        <v>0</v>
      </c>
      <c r="J154" s="35">
        <f>IF(VLOOKUP($A154,'hk2015'!$A:$H,1)=$A154,VLOOKUP($A154,'hk2015'!$A:$H,8),0)</f>
        <v>0</v>
      </c>
      <c r="K154" s="96">
        <f t="shared" si="51"/>
        <v>0</v>
      </c>
      <c r="L154" s="109"/>
    </row>
    <row r="155" spans="1:12" ht="13.2" outlineLevel="1" thickBot="1" x14ac:dyDescent="0.3">
      <c r="A155" s="44" t="s">
        <v>190</v>
      </c>
      <c r="B155" s="39"/>
      <c r="C155" s="33" t="s">
        <v>191</v>
      </c>
      <c r="D155" s="35">
        <f>IF(VLOOKUP($A155,'hk2016'!$A:$G,1)=$A155,VLOOKUP($A155,'hk2016'!$A:$G,6),0)</f>
        <v>0</v>
      </c>
      <c r="E155" s="35">
        <f>IF(VLOOKUP($A155,'hk2016'!$A:$G,1)=$A155,VLOOKUP($A155,'hk2016'!$A:$G,7),0)</f>
        <v>0</v>
      </c>
      <c r="F155" s="35">
        <f>IF(VLOOKUP($A155,'hk2016'!$A:$H,1)=$A155,VLOOKUP($A155,'hk2016'!$A:$H,8),0)</f>
        <v>0</v>
      </c>
      <c r="G155" s="86">
        <f t="shared" si="50"/>
        <v>0</v>
      </c>
      <c r="H155" s="35">
        <f>IF(VLOOKUP($A155,'hk2015'!$A:$G,1)=$A155,VLOOKUP($A155,'hk2015'!$A:$G,6),0)</f>
        <v>0</v>
      </c>
      <c r="I155" s="35">
        <f>IF(VLOOKUP($A155,'hk2015'!$A:$G,1)=$A155,VLOOKUP($A155,'hk2015'!$A:$G,7),0)</f>
        <v>0</v>
      </c>
      <c r="J155" s="35">
        <f>IF(VLOOKUP($A155,'hk2015'!$A:$H,1)=$A155,VLOOKUP($A155,'hk2015'!$A:$H,8),0)</f>
        <v>0</v>
      </c>
      <c r="K155" s="96">
        <f t="shared" si="51"/>
        <v>0</v>
      </c>
      <c r="L155" s="109"/>
    </row>
    <row r="156" spans="1:12" ht="12.6" x14ac:dyDescent="0.25">
      <c r="A156" s="47" t="s">
        <v>918</v>
      </c>
      <c r="B156" s="48"/>
      <c r="C156" s="49" t="s">
        <v>192</v>
      </c>
      <c r="D156" s="30">
        <f t="shared" ref="D156:K156" si="52">SUM(D157:D161)</f>
        <v>-937.45</v>
      </c>
      <c r="E156" s="30">
        <f t="shared" si="52"/>
        <v>14059.599999999999</v>
      </c>
      <c r="F156" s="30">
        <f t="shared" si="52"/>
        <v>14369.67</v>
      </c>
      <c r="G156" s="88">
        <f t="shared" si="52"/>
        <v>-1247.5200000000004</v>
      </c>
      <c r="H156" s="30">
        <f t="shared" si="52"/>
        <v>-967.21</v>
      </c>
      <c r="I156" s="30">
        <f t="shared" si="52"/>
        <v>0</v>
      </c>
      <c r="J156" s="30">
        <f t="shared" si="52"/>
        <v>0</v>
      </c>
      <c r="K156" s="98">
        <f t="shared" si="52"/>
        <v>-967.21</v>
      </c>
      <c r="L156" s="109"/>
    </row>
    <row r="157" spans="1:12" ht="12.6" outlineLevel="1" x14ac:dyDescent="0.25">
      <c r="A157" s="31" t="str">
        <f>LEFT(B157,3)</f>
        <v>331</v>
      </c>
      <c r="B157" s="32" t="s">
        <v>193</v>
      </c>
      <c r="C157" s="32" t="s">
        <v>194</v>
      </c>
      <c r="D157" s="35">
        <f>IF(VLOOKUP($A157,'hk2016'!$A:$G,1)=$A157,VLOOKUP($A157,'hk2016'!$A:$G,6),0)</f>
        <v>-693.07</v>
      </c>
      <c r="E157" s="35">
        <f>IF(VLOOKUP($A157,'hk2016'!$A:$G,1)=$A157,VLOOKUP($A157,'hk2016'!$A:$G,7),0)</f>
        <v>10849.64</v>
      </c>
      <c r="F157" s="35">
        <f>IF(VLOOKUP($A157,'hk2016'!$A:$H,1)=$A157,VLOOKUP($A157,'hk2016'!$A:$H,8),0)</f>
        <v>11070</v>
      </c>
      <c r="G157" s="86">
        <f>SUM(D157+E157-F157)</f>
        <v>-913.43000000000029</v>
      </c>
      <c r="H157" s="35">
        <f>IF(VLOOKUP($A157,'hk2015'!$A:$G,1)=$A157,VLOOKUP($A157,'hk2015'!$A:$G,6),0)</f>
        <v>-673.88</v>
      </c>
      <c r="I157" s="35">
        <f>IF(VLOOKUP($A157,'hk2015'!$A:$G,1)=$A157,VLOOKUP($A157,'hk2015'!$A:$G,7),0)</f>
        <v>0</v>
      </c>
      <c r="J157" s="35">
        <f>IF(VLOOKUP($A157,'hk2015'!$A:$H,1)=$A157,VLOOKUP($A157,'hk2015'!$A:$H,8),0)</f>
        <v>0</v>
      </c>
      <c r="K157" s="96">
        <f>SUM(H157+I157-J157)</f>
        <v>-673.88</v>
      </c>
      <c r="L157" s="109"/>
    </row>
    <row r="158" spans="1:12" ht="12.6" outlineLevel="1" x14ac:dyDescent="0.25">
      <c r="A158" s="31" t="str">
        <f>LEFT(B158,3)</f>
        <v>333</v>
      </c>
      <c r="B158" s="32" t="s">
        <v>195</v>
      </c>
      <c r="C158" s="32" t="s">
        <v>196</v>
      </c>
      <c r="D158" s="35">
        <f>IF(VLOOKUP($A158,'hk2016'!$A:$G,1)=$A158,VLOOKUP($A158,'hk2016'!$A:$G,6),0)</f>
        <v>0</v>
      </c>
      <c r="E158" s="35">
        <f>IF(VLOOKUP($A158,'hk2016'!$A:$G,1)=$A158,VLOOKUP($A158,'hk2016'!$A:$G,7),0)</f>
        <v>0</v>
      </c>
      <c r="F158" s="35">
        <f>IF(VLOOKUP($A158,'hk2016'!$A:$H,1)=$A158,VLOOKUP($A158,'hk2016'!$A:$H,8),0)</f>
        <v>0</v>
      </c>
      <c r="G158" s="86">
        <f>SUM(D158+E158-F158)</f>
        <v>0</v>
      </c>
      <c r="H158" s="35">
        <f>IF(VLOOKUP($A158,'hk2015'!$A:$G,1)=$A158,VLOOKUP($A158,'hk2015'!$A:$G,6),0)</f>
        <v>0</v>
      </c>
      <c r="I158" s="35">
        <f>IF(VLOOKUP($A158,'hk2015'!$A:$G,1)=$A158,VLOOKUP($A158,'hk2015'!$A:$G,7),0)</f>
        <v>0</v>
      </c>
      <c r="J158" s="35">
        <f>IF(VLOOKUP($A158,'hk2015'!$A:$H,1)=$A158,VLOOKUP($A158,'hk2015'!$A:$H,8),0)</f>
        <v>0</v>
      </c>
      <c r="K158" s="96">
        <f>SUM(H158+I158-J158)</f>
        <v>0</v>
      </c>
      <c r="L158" s="109"/>
    </row>
    <row r="159" spans="1:12" ht="12.6" outlineLevel="1" x14ac:dyDescent="0.25">
      <c r="A159" s="31" t="str">
        <f>LEFT(B159,3)</f>
        <v>335</v>
      </c>
      <c r="B159" s="32" t="s">
        <v>197</v>
      </c>
      <c r="C159" s="32" t="s">
        <v>198</v>
      </c>
      <c r="D159" s="35">
        <f>IF(VLOOKUP($A159,'hk2016'!$A:$G,1)=$A159,VLOOKUP($A159,'hk2016'!$A:$G,6),0)</f>
        <v>0</v>
      </c>
      <c r="E159" s="35">
        <f>IF(VLOOKUP($A159,'hk2016'!$A:$G,1)=$A159,VLOOKUP($A159,'hk2016'!$A:$G,7),0)</f>
        <v>0</v>
      </c>
      <c r="F159" s="35">
        <f>IF(VLOOKUP($A159,'hk2016'!$A:$H,1)=$A159,VLOOKUP($A159,'hk2016'!$A:$H,8),0)</f>
        <v>0</v>
      </c>
      <c r="G159" s="86">
        <f>SUM(D159+E159-F159)</f>
        <v>0</v>
      </c>
      <c r="H159" s="35">
        <f>IF(VLOOKUP($A159,'hk2015'!$A:$G,1)=$A159,VLOOKUP($A159,'hk2015'!$A:$G,6),0)</f>
        <v>0</v>
      </c>
      <c r="I159" s="35">
        <f>IF(VLOOKUP($A159,'hk2015'!$A:$G,1)=$A159,VLOOKUP($A159,'hk2015'!$A:$G,7),0)</f>
        <v>0</v>
      </c>
      <c r="J159" s="35">
        <f>IF(VLOOKUP($A159,'hk2015'!$A:$H,1)=$A159,VLOOKUP($A159,'hk2015'!$A:$H,8),0)</f>
        <v>0</v>
      </c>
      <c r="K159" s="96">
        <f>SUM(H159+I159-J159)</f>
        <v>0</v>
      </c>
      <c r="L159" s="109"/>
    </row>
    <row r="160" spans="1:12" ht="12.6" outlineLevel="1" x14ac:dyDescent="0.25">
      <c r="A160" s="31" t="str">
        <f>LEFT(B160,3)</f>
        <v>336</v>
      </c>
      <c r="B160" s="32" t="s">
        <v>199</v>
      </c>
      <c r="C160" s="32" t="s">
        <v>200</v>
      </c>
      <c r="D160" s="35">
        <f>IF(VLOOKUP($A160,'hk2016'!$A:$G,1)=$A160,VLOOKUP($A160,'hk2016'!$A:$G,6),0)</f>
        <v>-244.38</v>
      </c>
      <c r="E160" s="35">
        <f>IF(VLOOKUP($A160,'hk2016'!$A:$G,1)=$A160,VLOOKUP($A160,'hk2016'!$A:$G,7),0)</f>
        <v>3209.96</v>
      </c>
      <c r="F160" s="35">
        <f>IF(VLOOKUP($A160,'hk2016'!$A:$H,1)=$A160,VLOOKUP($A160,'hk2016'!$A:$H,8),0)</f>
        <v>3299.67</v>
      </c>
      <c r="G160" s="86">
        <f>SUM(D160+E160-F160)</f>
        <v>-334.09000000000015</v>
      </c>
      <c r="H160" s="35">
        <f>IF(VLOOKUP($A160,'hk2015'!$A:$G,1)=$A160,VLOOKUP($A160,'hk2015'!$A:$G,6),0)</f>
        <v>-293.33</v>
      </c>
      <c r="I160" s="35">
        <f>IF(VLOOKUP($A160,'hk2015'!$A:$G,1)=$A160,VLOOKUP($A160,'hk2015'!$A:$G,7),0)</f>
        <v>0</v>
      </c>
      <c r="J160" s="35">
        <f>IF(VLOOKUP($A160,'hk2015'!$A:$H,1)=$A160,VLOOKUP($A160,'hk2015'!$A:$H,8),0)</f>
        <v>0</v>
      </c>
      <c r="K160" s="96">
        <f>SUM(H160+I160-J160)</f>
        <v>-293.33</v>
      </c>
      <c r="L160" s="109"/>
    </row>
    <row r="161" spans="1:12" ht="13.2" outlineLevel="1" thickBot="1" x14ac:dyDescent="0.3">
      <c r="A161" s="38"/>
      <c r="B161" s="39"/>
      <c r="C161" s="39"/>
      <c r="D161" s="37"/>
      <c r="E161" s="37"/>
      <c r="F161" s="37"/>
      <c r="G161" s="87"/>
      <c r="H161" s="37"/>
      <c r="I161" s="37"/>
      <c r="J161" s="37"/>
      <c r="K161" s="97"/>
      <c r="L161" s="109"/>
    </row>
    <row r="162" spans="1:12" ht="12.6" x14ac:dyDescent="0.25">
      <c r="A162" s="47" t="s">
        <v>927</v>
      </c>
      <c r="B162" s="48"/>
      <c r="C162" s="49" t="s">
        <v>201</v>
      </c>
      <c r="D162" s="30">
        <f t="shared" ref="D162:K162" si="53">SUM(D163:D169)</f>
        <v>4087.4900000000007</v>
      </c>
      <c r="E162" s="30">
        <f t="shared" si="53"/>
        <v>32866.549999999996</v>
      </c>
      <c r="F162" s="30">
        <f t="shared" si="53"/>
        <v>41302.92</v>
      </c>
      <c r="G162" s="88">
        <f t="shared" si="53"/>
        <v>-4348.8800000000028</v>
      </c>
      <c r="H162" s="30">
        <f t="shared" si="53"/>
        <v>1237.9500000000003</v>
      </c>
      <c r="I162" s="30">
        <f t="shared" si="53"/>
        <v>0</v>
      </c>
      <c r="J162" s="30">
        <f t="shared" si="53"/>
        <v>0</v>
      </c>
      <c r="K162" s="98">
        <f t="shared" si="53"/>
        <v>1237.9500000000003</v>
      </c>
      <c r="L162" s="109"/>
    </row>
    <row r="163" spans="1:12" ht="12.6" outlineLevel="1" x14ac:dyDescent="0.25">
      <c r="A163" s="31" t="str">
        <f t="shared" ref="A163:A168" si="54">LEFT(B163,3)</f>
        <v>341</v>
      </c>
      <c r="B163" s="32" t="s">
        <v>202</v>
      </c>
      <c r="C163" s="32" t="s">
        <v>203</v>
      </c>
      <c r="D163" s="35">
        <f>IF(VLOOKUP($A163,'hk2016'!$A:$G,1)=$A163,VLOOKUP($A163,'hk2016'!$A:$G,6),0)</f>
        <v>4584.46</v>
      </c>
      <c r="E163" s="35">
        <f>IF(VLOOKUP($A163,'hk2016'!$A:$G,1)=$A163,VLOOKUP($A163,'hk2016'!$A:$G,7),0)</f>
        <v>4396.53</v>
      </c>
      <c r="F163" s="35">
        <f>IF(VLOOKUP($A163,'hk2016'!$A:$H,1)=$A163,VLOOKUP($A163,'hk2016'!$A:$H,8),0)</f>
        <v>11682.62</v>
      </c>
      <c r="G163" s="86">
        <f t="shared" ref="G163:G168" si="55">SUM(D163+E163-F163)</f>
        <v>-2701.630000000001</v>
      </c>
      <c r="H163" s="35">
        <f>IF(VLOOKUP($A163,'hk2015'!$A:$G,1)=$A163,VLOOKUP($A163,'hk2015'!$A:$G,6),0)</f>
        <v>3986.8</v>
      </c>
      <c r="I163" s="35">
        <f>IF(VLOOKUP($A163,'hk2015'!$A:$G,1)=$A163,VLOOKUP($A163,'hk2015'!$A:$G,7),0)</f>
        <v>0</v>
      </c>
      <c r="J163" s="35">
        <f>IF(VLOOKUP($A163,'hk2015'!$A:$H,1)=$A163,VLOOKUP($A163,'hk2015'!$A:$H,8),0)</f>
        <v>0</v>
      </c>
      <c r="K163" s="96">
        <f t="shared" ref="K163:K168" si="56">SUM(H163+I163-J163)</f>
        <v>3986.8</v>
      </c>
      <c r="L163" s="109"/>
    </row>
    <row r="164" spans="1:12" ht="12.6" outlineLevel="1" x14ac:dyDescent="0.25">
      <c r="A164" s="31" t="str">
        <f t="shared" si="54"/>
        <v>342</v>
      </c>
      <c r="B164" s="32" t="s">
        <v>204</v>
      </c>
      <c r="C164" s="32" t="s">
        <v>205</v>
      </c>
      <c r="D164" s="35">
        <f>IF(VLOOKUP($A164,'hk2016'!$A:$G,1)=$A164,VLOOKUP($A164,'hk2016'!$A:$G,6),0)</f>
        <v>-81.62</v>
      </c>
      <c r="E164" s="35">
        <f>IF(VLOOKUP($A164,'hk2016'!$A:$G,1)=$A164,VLOOKUP($A164,'hk2016'!$A:$G,7),0)</f>
        <v>982.73</v>
      </c>
      <c r="F164" s="35">
        <f>IF(VLOOKUP($A164,'hk2016'!$A:$H,1)=$A164,VLOOKUP($A164,'hk2016'!$A:$H,8),0)</f>
        <v>983.35</v>
      </c>
      <c r="G164" s="86">
        <f t="shared" si="55"/>
        <v>-82.240000000000009</v>
      </c>
      <c r="H164" s="35">
        <f>IF(VLOOKUP($A164,'hk2015'!$A:$G,1)=$A164,VLOOKUP($A164,'hk2015'!$A:$G,6),0)</f>
        <v>-79.849999999999994</v>
      </c>
      <c r="I164" s="35">
        <f>IF(VLOOKUP($A164,'hk2015'!$A:$G,1)=$A164,VLOOKUP($A164,'hk2015'!$A:$G,7),0)</f>
        <v>0</v>
      </c>
      <c r="J164" s="35">
        <f>IF(VLOOKUP($A164,'hk2015'!$A:$H,1)=$A164,VLOOKUP($A164,'hk2015'!$A:$H,8),0)</f>
        <v>0</v>
      </c>
      <c r="K164" s="96">
        <f t="shared" si="56"/>
        <v>-79.849999999999994</v>
      </c>
      <c r="L164" s="109"/>
    </row>
    <row r="165" spans="1:12" ht="12.6" outlineLevel="1" x14ac:dyDescent="0.25">
      <c r="A165" s="31" t="str">
        <f t="shared" si="54"/>
        <v>343</v>
      </c>
      <c r="B165" s="32" t="s">
        <v>206</v>
      </c>
      <c r="C165" s="32" t="s">
        <v>207</v>
      </c>
      <c r="D165" s="35">
        <f>IF(VLOOKUP($A165,'hk2016'!$A:$G,1)=$A165,VLOOKUP($A165,'hk2016'!$A:$G,6),0)</f>
        <v>-178.9</v>
      </c>
      <c r="E165" s="35">
        <f>IF(VLOOKUP($A165,'hk2016'!$A:$G,1)=$A165,VLOOKUP($A165,'hk2016'!$A:$G,7),0)</f>
        <v>27250.84</v>
      </c>
      <c r="F165" s="35">
        <f>IF(VLOOKUP($A165,'hk2016'!$A:$H,1)=$A165,VLOOKUP($A165,'hk2016'!$A:$H,8),0)</f>
        <v>28399.200000000001</v>
      </c>
      <c r="G165" s="86">
        <f t="shared" si="55"/>
        <v>-1327.260000000002</v>
      </c>
      <c r="H165" s="35">
        <f>IF(VLOOKUP($A165,'hk2015'!$A:$G,1)=$A165,VLOOKUP($A165,'hk2015'!$A:$G,6),0)</f>
        <v>-2316.29</v>
      </c>
      <c r="I165" s="35">
        <f>IF(VLOOKUP($A165,'hk2015'!$A:$G,1)=$A165,VLOOKUP($A165,'hk2015'!$A:$G,7),0)</f>
        <v>0</v>
      </c>
      <c r="J165" s="35">
        <f>IF(VLOOKUP($A165,'hk2015'!$A:$H,1)=$A165,VLOOKUP($A165,'hk2015'!$A:$H,8),0)</f>
        <v>0</v>
      </c>
      <c r="K165" s="96">
        <f t="shared" si="56"/>
        <v>-2316.29</v>
      </c>
      <c r="L165" s="109"/>
    </row>
    <row r="166" spans="1:12" ht="12.6" outlineLevel="1" x14ac:dyDescent="0.25">
      <c r="A166" s="31" t="str">
        <f t="shared" si="54"/>
        <v>345</v>
      </c>
      <c r="B166" s="32" t="s">
        <v>208</v>
      </c>
      <c r="C166" s="32" t="s">
        <v>209</v>
      </c>
      <c r="D166" s="35">
        <f>IF(VLOOKUP($A166,'hk2016'!$A:$G,1)=$A166,VLOOKUP($A166,'hk2016'!$A:$G,6),0)</f>
        <v>-236.45</v>
      </c>
      <c r="E166" s="35">
        <f>IF(VLOOKUP($A166,'hk2016'!$A:$G,1)=$A166,VLOOKUP($A166,'hk2016'!$A:$G,7),0)</f>
        <v>236.45</v>
      </c>
      <c r="F166" s="35">
        <f>IF(VLOOKUP($A166,'hk2016'!$A:$H,1)=$A166,VLOOKUP($A166,'hk2016'!$A:$H,8),0)</f>
        <v>237.75</v>
      </c>
      <c r="G166" s="86">
        <f t="shared" si="55"/>
        <v>-237.75</v>
      </c>
      <c r="H166" s="35">
        <f>IF(VLOOKUP($A166,'hk2015'!$A:$G,1)=$A166,VLOOKUP($A166,'hk2015'!$A:$G,6),0)</f>
        <v>-352.71</v>
      </c>
      <c r="I166" s="35">
        <f>IF(VLOOKUP($A166,'hk2015'!$A:$G,1)=$A166,VLOOKUP($A166,'hk2015'!$A:$G,7),0)</f>
        <v>0</v>
      </c>
      <c r="J166" s="35">
        <f>IF(VLOOKUP($A166,'hk2015'!$A:$H,1)=$A166,VLOOKUP($A166,'hk2015'!$A:$H,8),0)</f>
        <v>0</v>
      </c>
      <c r="K166" s="96">
        <f t="shared" si="56"/>
        <v>-352.71</v>
      </c>
      <c r="L166" s="109"/>
    </row>
    <row r="167" spans="1:12" ht="12.6" outlineLevel="1" x14ac:dyDescent="0.25">
      <c r="A167" s="31" t="str">
        <f t="shared" si="54"/>
        <v>346</v>
      </c>
      <c r="B167" s="32" t="s">
        <v>210</v>
      </c>
      <c r="C167" s="32" t="s">
        <v>211</v>
      </c>
      <c r="D167" s="35">
        <f>IF(VLOOKUP($A167,'hk2016'!$A:$G,1)=$A167,VLOOKUP($A167,'hk2016'!$A:$G,6),0)</f>
        <v>0</v>
      </c>
      <c r="E167" s="35">
        <f>IF(VLOOKUP($A167,'hk2016'!$A:$G,1)=$A167,VLOOKUP($A167,'hk2016'!$A:$G,7),0)</f>
        <v>0</v>
      </c>
      <c r="F167" s="35">
        <f>IF(VLOOKUP($A167,'hk2016'!$A:$H,1)=$A167,VLOOKUP($A167,'hk2016'!$A:$H,8),0)</f>
        <v>0</v>
      </c>
      <c r="G167" s="86">
        <f t="shared" si="55"/>
        <v>0</v>
      </c>
      <c r="H167" s="35">
        <f>IF(VLOOKUP($A167,'hk2015'!$A:$G,1)=$A167,VLOOKUP($A167,'hk2015'!$A:$G,6),0)</f>
        <v>0</v>
      </c>
      <c r="I167" s="35">
        <f>IF(VLOOKUP($A167,'hk2015'!$A:$G,1)=$A167,VLOOKUP($A167,'hk2015'!$A:$G,7),0)</f>
        <v>0</v>
      </c>
      <c r="J167" s="35">
        <f>IF(VLOOKUP($A167,'hk2015'!$A:$H,1)=$A167,VLOOKUP($A167,'hk2015'!$A:$H,8),0)</f>
        <v>0</v>
      </c>
      <c r="K167" s="96">
        <f t="shared" si="56"/>
        <v>0</v>
      </c>
      <c r="L167" s="109"/>
    </row>
    <row r="168" spans="1:12" ht="12.6" outlineLevel="1" x14ac:dyDescent="0.25">
      <c r="A168" s="31" t="str">
        <f t="shared" si="54"/>
        <v>347</v>
      </c>
      <c r="B168" s="32" t="s">
        <v>212</v>
      </c>
      <c r="C168" s="32" t="s">
        <v>213</v>
      </c>
      <c r="D168" s="35">
        <f>IF(VLOOKUP($A168,'hk2016'!$A:$G,1)=$A168,VLOOKUP($A168,'hk2016'!$A:$G,6),0)</f>
        <v>0</v>
      </c>
      <c r="E168" s="35">
        <f>IF(VLOOKUP($A168,'hk2016'!$A:$G,1)=$A168,VLOOKUP($A168,'hk2016'!$A:$G,7),0)</f>
        <v>0</v>
      </c>
      <c r="F168" s="35">
        <f>IF(VLOOKUP($A168,'hk2016'!$A:$H,1)=$A168,VLOOKUP($A168,'hk2016'!$A:$H,8),0)</f>
        <v>0</v>
      </c>
      <c r="G168" s="86">
        <f t="shared" si="55"/>
        <v>0</v>
      </c>
      <c r="H168" s="35">
        <f>IF(VLOOKUP($A168,'hk2015'!$A:$G,1)=$A168,VLOOKUP($A168,'hk2015'!$A:$G,6),0)</f>
        <v>0</v>
      </c>
      <c r="I168" s="35">
        <f>IF(VLOOKUP($A168,'hk2015'!$A:$G,1)=$A168,VLOOKUP($A168,'hk2015'!$A:$G,7),0)</f>
        <v>0</v>
      </c>
      <c r="J168" s="35">
        <f>IF(VLOOKUP($A168,'hk2015'!$A:$H,1)=$A168,VLOOKUP($A168,'hk2015'!$A:$H,8),0)</f>
        <v>0</v>
      </c>
      <c r="K168" s="96">
        <f t="shared" si="56"/>
        <v>0</v>
      </c>
      <c r="L168" s="109"/>
    </row>
    <row r="169" spans="1:12" ht="13.2" outlineLevel="1" thickBot="1" x14ac:dyDescent="0.3">
      <c r="A169" s="38"/>
      <c r="B169" s="39"/>
      <c r="C169" s="39"/>
      <c r="D169" s="37"/>
      <c r="E169" s="37"/>
      <c r="F169" s="37"/>
      <c r="G169" s="87"/>
      <c r="H169" s="37"/>
      <c r="I169" s="37"/>
      <c r="J169" s="37"/>
      <c r="K169" s="97"/>
      <c r="L169" s="109"/>
    </row>
    <row r="170" spans="1:12" ht="12.6" x14ac:dyDescent="0.25">
      <c r="A170" s="47" t="s">
        <v>926</v>
      </c>
      <c r="B170" s="48"/>
      <c r="C170" s="49" t="s">
        <v>214</v>
      </c>
      <c r="D170" s="30">
        <f t="shared" ref="D170:K170" si="57">SUM(D171:D176)</f>
        <v>0</v>
      </c>
      <c r="E170" s="30">
        <f t="shared" si="57"/>
        <v>0</v>
      </c>
      <c r="F170" s="30">
        <f t="shared" si="57"/>
        <v>0</v>
      </c>
      <c r="G170" s="88">
        <f t="shared" si="57"/>
        <v>0</v>
      </c>
      <c r="H170" s="30">
        <f t="shared" si="57"/>
        <v>0</v>
      </c>
      <c r="I170" s="30">
        <f t="shared" si="57"/>
        <v>0</v>
      </c>
      <c r="J170" s="30">
        <f t="shared" si="57"/>
        <v>0</v>
      </c>
      <c r="K170" s="98">
        <f t="shared" si="57"/>
        <v>0</v>
      </c>
      <c r="L170" s="109"/>
    </row>
    <row r="171" spans="1:12" ht="12.6" outlineLevel="1" x14ac:dyDescent="0.25">
      <c r="A171" s="31" t="str">
        <f>LEFT(B171,3)</f>
        <v>351</v>
      </c>
      <c r="B171" s="32" t="s">
        <v>215</v>
      </c>
      <c r="C171" s="32" t="s">
        <v>216</v>
      </c>
      <c r="D171" s="35">
        <f>IF(VLOOKUP($A171,'hk2016'!$A:$G,1)=$A171,VLOOKUP($A171,'hk2016'!$A:$G,6),0)</f>
        <v>0</v>
      </c>
      <c r="E171" s="35">
        <f>IF(VLOOKUP($A171,'hk2016'!$A:$G,1)=$A171,VLOOKUP($A171,'hk2016'!$A:$G,7),0)</f>
        <v>0</v>
      </c>
      <c r="F171" s="35">
        <f>IF(VLOOKUP($A171,'hk2016'!$A:$H,1)=$A171,VLOOKUP($A171,'hk2016'!$A:$H,8),0)</f>
        <v>0</v>
      </c>
      <c r="G171" s="86">
        <f>SUM(D171+E171-F171)</f>
        <v>0</v>
      </c>
      <c r="H171" s="35">
        <f>IF(VLOOKUP($A171,'hk2015'!$A:$G,1)=$A171,VLOOKUP($A171,'hk2015'!$A:$G,6),0)</f>
        <v>0</v>
      </c>
      <c r="I171" s="35">
        <f>IF(VLOOKUP($A171,'hk2015'!$A:$G,1)=$A171,VLOOKUP($A171,'hk2015'!$A:$G,7),0)</f>
        <v>0</v>
      </c>
      <c r="J171" s="35">
        <f>IF(VLOOKUP($A171,'hk2015'!$A:$H,1)=$A171,VLOOKUP($A171,'hk2015'!$A:$H,8),0)</f>
        <v>0</v>
      </c>
      <c r="K171" s="96">
        <f>SUM(H171+I171-J171)</f>
        <v>0</v>
      </c>
      <c r="L171" s="109"/>
    </row>
    <row r="172" spans="1:12" ht="12.6" outlineLevel="1" x14ac:dyDescent="0.25">
      <c r="A172" s="31" t="str">
        <f>LEFT(B172,3)</f>
        <v>353</v>
      </c>
      <c r="B172" s="32" t="s">
        <v>217</v>
      </c>
      <c r="C172" s="32" t="s">
        <v>218</v>
      </c>
      <c r="D172" s="35">
        <f>IF(VLOOKUP($A172,'hk2016'!$A:$G,1)=$A172,VLOOKUP($A172,'hk2016'!$A:$G,6),0)</f>
        <v>0</v>
      </c>
      <c r="E172" s="35">
        <f>IF(VLOOKUP($A172,'hk2016'!$A:$G,1)=$A172,VLOOKUP($A172,'hk2016'!$A:$G,7),0)</f>
        <v>0</v>
      </c>
      <c r="F172" s="35">
        <f>IF(VLOOKUP($A172,'hk2016'!$A:$H,1)=$A172,VLOOKUP($A172,'hk2016'!$A:$H,8),0)</f>
        <v>0</v>
      </c>
      <c r="G172" s="86">
        <f>SUM(D172+E172-F172)</f>
        <v>0</v>
      </c>
      <c r="H172" s="35">
        <f>IF(VLOOKUP($A172,'hk2015'!$A:$G,1)=$A172,VLOOKUP($A172,'hk2015'!$A:$G,6),0)</f>
        <v>0</v>
      </c>
      <c r="I172" s="35">
        <f>IF(VLOOKUP($A172,'hk2015'!$A:$G,1)=$A172,VLOOKUP($A172,'hk2015'!$A:$G,7),0)</f>
        <v>0</v>
      </c>
      <c r="J172" s="35">
        <f>IF(VLOOKUP($A172,'hk2015'!$A:$H,1)=$A172,VLOOKUP($A172,'hk2015'!$A:$H,8),0)</f>
        <v>0</v>
      </c>
      <c r="K172" s="96">
        <f>SUM(H172+I172-J172)</f>
        <v>0</v>
      </c>
      <c r="L172" s="109"/>
    </row>
    <row r="173" spans="1:12" ht="12.6" outlineLevel="1" x14ac:dyDescent="0.25">
      <c r="A173" s="31" t="str">
        <f>LEFT(B173,3)</f>
        <v>354</v>
      </c>
      <c r="B173" s="32" t="s">
        <v>219</v>
      </c>
      <c r="C173" s="32" t="s">
        <v>220</v>
      </c>
      <c r="D173" s="35">
        <f>IF(VLOOKUP($A173,'hk2016'!$A:$G,1)=$A173,VLOOKUP($A173,'hk2016'!$A:$G,6),0)</f>
        <v>0</v>
      </c>
      <c r="E173" s="35">
        <f>IF(VLOOKUP($A173,'hk2016'!$A:$G,1)=$A173,VLOOKUP($A173,'hk2016'!$A:$G,7),0)</f>
        <v>0</v>
      </c>
      <c r="F173" s="35">
        <f>IF(VLOOKUP($A173,'hk2016'!$A:$H,1)=$A173,VLOOKUP($A173,'hk2016'!$A:$H,8),0)</f>
        <v>0</v>
      </c>
      <c r="G173" s="86">
        <f>SUM(D173+E173-F173)</f>
        <v>0</v>
      </c>
      <c r="H173" s="35">
        <f>IF(VLOOKUP($A173,'hk2015'!$A:$G,1)=$A173,VLOOKUP($A173,'hk2015'!$A:$G,6),0)</f>
        <v>0</v>
      </c>
      <c r="I173" s="35">
        <f>IF(VLOOKUP($A173,'hk2015'!$A:$G,1)=$A173,VLOOKUP($A173,'hk2015'!$A:$G,7),0)</f>
        <v>0</v>
      </c>
      <c r="J173" s="35">
        <f>IF(VLOOKUP($A173,'hk2015'!$A:$H,1)=$A173,VLOOKUP($A173,'hk2015'!$A:$H,8),0)</f>
        <v>0</v>
      </c>
      <c r="K173" s="96">
        <f>SUM(H173+I173-J173)</f>
        <v>0</v>
      </c>
      <c r="L173" s="109"/>
    </row>
    <row r="174" spans="1:12" ht="12.6" outlineLevel="1" x14ac:dyDescent="0.25">
      <c r="A174" s="31" t="str">
        <f>LEFT(B174,3)</f>
        <v>355</v>
      </c>
      <c r="B174" s="32" t="s">
        <v>221</v>
      </c>
      <c r="C174" s="32" t="s">
        <v>222</v>
      </c>
      <c r="D174" s="35">
        <f>IF(VLOOKUP($A174,'hk2016'!$A:$G,1)=$A174,VLOOKUP($A174,'hk2016'!$A:$G,6),0)</f>
        <v>0</v>
      </c>
      <c r="E174" s="35">
        <f>IF(VLOOKUP($A174,'hk2016'!$A:$G,1)=$A174,VLOOKUP($A174,'hk2016'!$A:$G,7),0)</f>
        <v>0</v>
      </c>
      <c r="F174" s="35">
        <f>IF(VLOOKUP($A174,'hk2016'!$A:$H,1)=$A174,VLOOKUP($A174,'hk2016'!$A:$H,8),0)</f>
        <v>0</v>
      </c>
      <c r="G174" s="86">
        <f>SUM(D174+E174-F174)</f>
        <v>0</v>
      </c>
      <c r="H174" s="35">
        <f>IF(VLOOKUP($A174,'hk2015'!$A:$G,1)=$A174,VLOOKUP($A174,'hk2015'!$A:$G,6),0)</f>
        <v>0</v>
      </c>
      <c r="I174" s="35">
        <f>IF(VLOOKUP($A174,'hk2015'!$A:$G,1)=$A174,VLOOKUP($A174,'hk2015'!$A:$G,7),0)</f>
        <v>0</v>
      </c>
      <c r="J174" s="35">
        <f>IF(VLOOKUP($A174,'hk2015'!$A:$H,1)=$A174,VLOOKUP($A174,'hk2015'!$A:$H,8),0)</f>
        <v>0</v>
      </c>
      <c r="K174" s="96">
        <f>SUM(H174+I174-J174)</f>
        <v>0</v>
      </c>
      <c r="L174" s="109"/>
    </row>
    <row r="175" spans="1:12" ht="12.6" outlineLevel="1" x14ac:dyDescent="0.25">
      <c r="A175" s="31" t="str">
        <f>LEFT(B175,3)</f>
        <v>358</v>
      </c>
      <c r="B175" s="32" t="s">
        <v>223</v>
      </c>
      <c r="C175" s="32" t="s">
        <v>224</v>
      </c>
      <c r="D175" s="35">
        <f>IF(VLOOKUP($A175,'hk2016'!$A:$G,1)=$A175,VLOOKUP($A175,'hk2016'!$A:$G,6),0)</f>
        <v>0</v>
      </c>
      <c r="E175" s="35">
        <f>IF(VLOOKUP($A175,'hk2016'!$A:$G,1)=$A175,VLOOKUP($A175,'hk2016'!$A:$G,7),0)</f>
        <v>0</v>
      </c>
      <c r="F175" s="35">
        <f>IF(VLOOKUP($A175,'hk2016'!$A:$H,1)=$A175,VLOOKUP($A175,'hk2016'!$A:$H,8),0)</f>
        <v>0</v>
      </c>
      <c r="G175" s="86">
        <f>SUM(D175+E175-F175)</f>
        <v>0</v>
      </c>
      <c r="H175" s="35">
        <f>IF(VLOOKUP($A175,'hk2015'!$A:$G,1)=$A175,VLOOKUP($A175,'hk2015'!$A:$G,6),0)</f>
        <v>0</v>
      </c>
      <c r="I175" s="35">
        <f>IF(VLOOKUP($A175,'hk2015'!$A:$G,1)=$A175,VLOOKUP($A175,'hk2015'!$A:$G,7),0)</f>
        <v>0</v>
      </c>
      <c r="J175" s="35">
        <f>IF(VLOOKUP($A175,'hk2015'!$A:$H,1)=$A175,VLOOKUP($A175,'hk2015'!$A:$H,8),0)</f>
        <v>0</v>
      </c>
      <c r="K175" s="96">
        <f>SUM(H175+I175-J175)</f>
        <v>0</v>
      </c>
      <c r="L175" s="109"/>
    </row>
    <row r="176" spans="1:12" ht="13.2" outlineLevel="1" thickBot="1" x14ac:dyDescent="0.3">
      <c r="A176" s="38"/>
      <c r="B176" s="39"/>
      <c r="C176" s="39"/>
      <c r="D176" s="37"/>
      <c r="E176" s="37"/>
      <c r="F176" s="37"/>
      <c r="G176" s="87"/>
      <c r="H176" s="37"/>
      <c r="I176" s="37"/>
      <c r="J176" s="37"/>
      <c r="K176" s="97"/>
      <c r="L176" s="109"/>
    </row>
    <row r="177" spans="1:12" ht="12.6" x14ac:dyDescent="0.25">
      <c r="A177" s="47" t="s">
        <v>924</v>
      </c>
      <c r="B177" s="48"/>
      <c r="C177" s="49" t="s">
        <v>225</v>
      </c>
      <c r="D177" s="30">
        <f t="shared" ref="D177:K177" si="58">SUM(D178:D184)</f>
        <v>-4497.66</v>
      </c>
      <c r="E177" s="30">
        <f t="shared" si="58"/>
        <v>228.3</v>
      </c>
      <c r="F177" s="30">
        <f t="shared" si="58"/>
        <v>134.5</v>
      </c>
      <c r="G177" s="88">
        <f t="shared" si="58"/>
        <v>-4403.8599999999997</v>
      </c>
      <c r="H177" s="30">
        <f t="shared" si="58"/>
        <v>-16238.06</v>
      </c>
      <c r="I177" s="30">
        <f t="shared" si="58"/>
        <v>0</v>
      </c>
      <c r="J177" s="30">
        <f t="shared" si="58"/>
        <v>0</v>
      </c>
      <c r="K177" s="98">
        <f t="shared" si="58"/>
        <v>-16238.06</v>
      </c>
      <c r="L177" s="109"/>
    </row>
    <row r="178" spans="1:12" ht="12.6" outlineLevel="1" x14ac:dyDescent="0.25">
      <c r="A178" s="31" t="str">
        <f t="shared" ref="A178:A183" si="59">LEFT(B178,3)</f>
        <v>361</v>
      </c>
      <c r="B178" s="32" t="s">
        <v>226</v>
      </c>
      <c r="C178" s="32" t="s">
        <v>227</v>
      </c>
      <c r="D178" s="35">
        <f>IF(VLOOKUP($A178,'hk2016'!$A:$G,1)=$A178,VLOOKUP($A178,'hk2016'!$A:$G,6),0)</f>
        <v>0</v>
      </c>
      <c r="E178" s="35">
        <f>IF(VLOOKUP($A178,'hk2016'!$A:$G,1)=$A178,VLOOKUP($A178,'hk2016'!$A:$G,7),0)</f>
        <v>0</v>
      </c>
      <c r="F178" s="35">
        <f>IF(VLOOKUP($A178,'hk2016'!$A:$H,1)=$A178,VLOOKUP($A178,'hk2016'!$A:$H,8),0)</f>
        <v>0</v>
      </c>
      <c r="G178" s="86">
        <f t="shared" ref="G178:G183" si="60">SUM(D178+E178-F178)</f>
        <v>0</v>
      </c>
      <c r="H178" s="35">
        <f>IF(VLOOKUP($A178,'hk2015'!$A:$G,1)=$A178,VLOOKUP($A178,'hk2015'!$A:$G,6),0)</f>
        <v>0</v>
      </c>
      <c r="I178" s="35">
        <f>IF(VLOOKUP($A178,'hk2015'!$A:$G,1)=$A178,VLOOKUP($A178,'hk2015'!$A:$G,7),0)</f>
        <v>0</v>
      </c>
      <c r="J178" s="35">
        <f>IF(VLOOKUP($A178,'hk2015'!$A:$H,1)=$A178,VLOOKUP($A178,'hk2015'!$A:$H,8),0)</f>
        <v>0</v>
      </c>
      <c r="K178" s="96">
        <f t="shared" ref="K178:K183" si="61">SUM(H178+I178-J178)</f>
        <v>0</v>
      </c>
      <c r="L178" s="109"/>
    </row>
    <row r="179" spans="1:12" ht="12.6" outlineLevel="1" x14ac:dyDescent="0.25">
      <c r="A179" s="31" t="str">
        <f t="shared" si="59"/>
        <v>364</v>
      </c>
      <c r="B179" s="32" t="s">
        <v>228</v>
      </c>
      <c r="C179" s="32" t="s">
        <v>229</v>
      </c>
      <c r="D179" s="35">
        <f>IF(VLOOKUP($A179,'hk2016'!$A:$G,1)=$A179,VLOOKUP($A179,'hk2016'!$A:$G,6),0)</f>
        <v>0</v>
      </c>
      <c r="E179" s="35">
        <f>IF(VLOOKUP($A179,'hk2016'!$A:$G,1)=$A179,VLOOKUP($A179,'hk2016'!$A:$G,7),0)</f>
        <v>0</v>
      </c>
      <c r="F179" s="35">
        <f>IF(VLOOKUP($A179,'hk2016'!$A:$H,1)=$A179,VLOOKUP($A179,'hk2016'!$A:$H,8),0)</f>
        <v>0</v>
      </c>
      <c r="G179" s="86">
        <f t="shared" si="60"/>
        <v>0</v>
      </c>
      <c r="H179" s="35">
        <f>IF(VLOOKUP($A179,'hk2015'!$A:$G,1)=$A179,VLOOKUP($A179,'hk2015'!$A:$G,6),0)</f>
        <v>0</v>
      </c>
      <c r="I179" s="35">
        <f>IF(VLOOKUP($A179,'hk2015'!$A:$G,1)=$A179,VLOOKUP($A179,'hk2015'!$A:$G,7),0)</f>
        <v>0</v>
      </c>
      <c r="J179" s="35">
        <f>IF(VLOOKUP($A179,'hk2015'!$A:$H,1)=$A179,VLOOKUP($A179,'hk2015'!$A:$H,8),0)</f>
        <v>0</v>
      </c>
      <c r="K179" s="96">
        <f t="shared" si="61"/>
        <v>0</v>
      </c>
      <c r="L179" s="109"/>
    </row>
    <row r="180" spans="1:12" ht="12.6" outlineLevel="1" x14ac:dyDescent="0.25">
      <c r="A180" s="31" t="str">
        <f t="shared" si="59"/>
        <v>365</v>
      </c>
      <c r="B180" s="32" t="s">
        <v>230</v>
      </c>
      <c r="C180" s="32" t="s">
        <v>231</v>
      </c>
      <c r="D180" s="35">
        <f>IF(VLOOKUP($A180,'hk2016'!$A:$G,1)=$A180,VLOOKUP($A180,'hk2016'!$A:$G,6),0)</f>
        <v>-4497.66</v>
      </c>
      <c r="E180" s="35">
        <f>IF(VLOOKUP($A180,'hk2016'!$A:$G,1)=$A180,VLOOKUP($A180,'hk2016'!$A:$G,7),0)</f>
        <v>228.3</v>
      </c>
      <c r="F180" s="35">
        <f>IF(VLOOKUP($A180,'hk2016'!$A:$H,1)=$A180,VLOOKUP($A180,'hk2016'!$A:$H,8),0)</f>
        <v>134.5</v>
      </c>
      <c r="G180" s="86">
        <f t="shared" si="60"/>
        <v>-4403.8599999999997</v>
      </c>
      <c r="H180" s="35">
        <f>IF(VLOOKUP($A180,'hk2015'!$A:$G,1)=$A180,VLOOKUP($A180,'hk2015'!$A:$G,6),0)</f>
        <v>-16238.06</v>
      </c>
      <c r="I180" s="35">
        <f>IF(VLOOKUP($A180,'hk2015'!$A:$G,1)=$A180,VLOOKUP($A180,'hk2015'!$A:$G,7),0)</f>
        <v>0</v>
      </c>
      <c r="J180" s="35">
        <f>IF(VLOOKUP($A180,'hk2015'!$A:$H,1)=$A180,VLOOKUP($A180,'hk2015'!$A:$H,8),0)</f>
        <v>0</v>
      </c>
      <c r="K180" s="96">
        <f t="shared" si="61"/>
        <v>-16238.06</v>
      </c>
      <c r="L180" s="109"/>
    </row>
    <row r="181" spans="1:12" ht="12.6" outlineLevel="1" x14ac:dyDescent="0.25">
      <c r="A181" s="31" t="str">
        <f t="shared" si="59"/>
        <v>366</v>
      </c>
      <c r="B181" s="32" t="s">
        <v>232</v>
      </c>
      <c r="C181" s="32" t="s">
        <v>233</v>
      </c>
      <c r="D181" s="35">
        <f>IF(VLOOKUP($A181,'hk2016'!$A:$G,1)=$A181,VLOOKUP($A181,'hk2016'!$A:$G,6),0)</f>
        <v>0</v>
      </c>
      <c r="E181" s="35">
        <f>IF(VLOOKUP($A181,'hk2016'!$A:$G,1)=$A181,VLOOKUP($A181,'hk2016'!$A:$G,7),0)</f>
        <v>0</v>
      </c>
      <c r="F181" s="35">
        <f>IF(VLOOKUP($A181,'hk2016'!$A:$H,1)=$A181,VLOOKUP($A181,'hk2016'!$A:$H,8),0)</f>
        <v>0</v>
      </c>
      <c r="G181" s="86">
        <f t="shared" si="60"/>
        <v>0</v>
      </c>
      <c r="H181" s="35">
        <f>IF(VLOOKUP($A181,'hk2015'!$A:$G,1)=$A181,VLOOKUP($A181,'hk2015'!$A:$G,6),0)</f>
        <v>0</v>
      </c>
      <c r="I181" s="35">
        <f>IF(VLOOKUP($A181,'hk2015'!$A:$G,1)=$A181,VLOOKUP($A181,'hk2015'!$A:$G,7),0)</f>
        <v>0</v>
      </c>
      <c r="J181" s="35">
        <f>IF(VLOOKUP($A181,'hk2015'!$A:$H,1)=$A181,VLOOKUP($A181,'hk2015'!$A:$H,8),0)</f>
        <v>0</v>
      </c>
      <c r="K181" s="96">
        <f t="shared" si="61"/>
        <v>0</v>
      </c>
      <c r="L181" s="109"/>
    </row>
    <row r="182" spans="1:12" ht="12.6" outlineLevel="1" x14ac:dyDescent="0.25">
      <c r="A182" s="31" t="str">
        <f t="shared" si="59"/>
        <v>367</v>
      </c>
      <c r="B182" s="32" t="s">
        <v>234</v>
      </c>
      <c r="C182" s="32" t="s">
        <v>235</v>
      </c>
      <c r="D182" s="35">
        <f>IF(VLOOKUP($A182,'hk2016'!$A:$G,1)=$A182,VLOOKUP($A182,'hk2016'!$A:$G,6),0)</f>
        <v>0</v>
      </c>
      <c r="E182" s="35">
        <f>IF(VLOOKUP($A182,'hk2016'!$A:$G,1)=$A182,VLOOKUP($A182,'hk2016'!$A:$G,7),0)</f>
        <v>0</v>
      </c>
      <c r="F182" s="35">
        <f>IF(VLOOKUP($A182,'hk2016'!$A:$H,1)=$A182,VLOOKUP($A182,'hk2016'!$A:$H,8),0)</f>
        <v>0</v>
      </c>
      <c r="G182" s="86">
        <f t="shared" si="60"/>
        <v>0</v>
      </c>
      <c r="H182" s="35">
        <f>IF(VLOOKUP($A182,'hk2015'!$A:$G,1)=$A182,VLOOKUP($A182,'hk2015'!$A:$G,6),0)</f>
        <v>0</v>
      </c>
      <c r="I182" s="35">
        <f>IF(VLOOKUP($A182,'hk2015'!$A:$G,1)=$A182,VLOOKUP($A182,'hk2015'!$A:$G,7),0)</f>
        <v>0</v>
      </c>
      <c r="J182" s="35">
        <f>IF(VLOOKUP($A182,'hk2015'!$A:$H,1)=$A182,VLOOKUP($A182,'hk2015'!$A:$H,8),0)</f>
        <v>0</v>
      </c>
      <c r="K182" s="96">
        <f t="shared" si="61"/>
        <v>0</v>
      </c>
      <c r="L182" s="109"/>
    </row>
    <row r="183" spans="1:12" ht="12.6" outlineLevel="1" x14ac:dyDescent="0.25">
      <c r="A183" s="31" t="str">
        <f t="shared" si="59"/>
        <v>368</v>
      </c>
      <c r="B183" s="32" t="s">
        <v>236</v>
      </c>
      <c r="C183" s="32" t="s">
        <v>237</v>
      </c>
      <c r="D183" s="35">
        <f>IF(VLOOKUP($A183,'hk2016'!$A:$G,1)=$A183,VLOOKUP($A183,'hk2016'!$A:$G,6),0)</f>
        <v>0</v>
      </c>
      <c r="E183" s="35">
        <f>IF(VLOOKUP($A183,'hk2016'!$A:$G,1)=$A183,VLOOKUP($A183,'hk2016'!$A:$G,7),0)</f>
        <v>0</v>
      </c>
      <c r="F183" s="35">
        <f>IF(VLOOKUP($A183,'hk2016'!$A:$H,1)=$A183,VLOOKUP($A183,'hk2016'!$A:$H,8),0)</f>
        <v>0</v>
      </c>
      <c r="G183" s="86">
        <f t="shared" si="60"/>
        <v>0</v>
      </c>
      <c r="H183" s="35">
        <f>IF(VLOOKUP($A183,'hk2015'!$A:$G,1)=$A183,VLOOKUP($A183,'hk2015'!$A:$G,6),0)</f>
        <v>0</v>
      </c>
      <c r="I183" s="35">
        <f>IF(VLOOKUP($A183,'hk2015'!$A:$G,1)=$A183,VLOOKUP($A183,'hk2015'!$A:$G,7),0)</f>
        <v>0</v>
      </c>
      <c r="J183" s="35">
        <f>IF(VLOOKUP($A183,'hk2015'!$A:$H,1)=$A183,VLOOKUP($A183,'hk2015'!$A:$H,8),0)</f>
        <v>0</v>
      </c>
      <c r="K183" s="96">
        <f t="shared" si="61"/>
        <v>0</v>
      </c>
      <c r="L183" s="109"/>
    </row>
    <row r="184" spans="1:12" ht="13.2" outlineLevel="1" thickBot="1" x14ac:dyDescent="0.3">
      <c r="A184" s="38"/>
      <c r="B184" s="39"/>
      <c r="C184" s="39"/>
      <c r="D184" s="37"/>
      <c r="E184" s="37"/>
      <c r="F184" s="37"/>
      <c r="G184" s="87"/>
      <c r="H184" s="37"/>
      <c r="I184" s="37"/>
      <c r="J184" s="37"/>
      <c r="K184" s="97"/>
      <c r="L184" s="109"/>
    </row>
    <row r="185" spans="1:12" ht="12.6" x14ac:dyDescent="0.25">
      <c r="A185" s="47" t="s">
        <v>912</v>
      </c>
      <c r="B185" s="48"/>
      <c r="C185" s="49" t="s">
        <v>238</v>
      </c>
      <c r="D185" s="30">
        <f t="shared" ref="D185:K185" si="62">SUM(D186:D195)</f>
        <v>0</v>
      </c>
      <c r="E185" s="30">
        <f t="shared" si="62"/>
        <v>3105.21</v>
      </c>
      <c r="F185" s="30">
        <f t="shared" si="62"/>
        <v>1130.17</v>
      </c>
      <c r="G185" s="88">
        <f t="shared" si="62"/>
        <v>1975.04</v>
      </c>
      <c r="H185" s="30">
        <f t="shared" si="62"/>
        <v>0</v>
      </c>
      <c r="I185" s="30">
        <f t="shared" si="62"/>
        <v>0</v>
      </c>
      <c r="J185" s="30">
        <f t="shared" si="62"/>
        <v>0</v>
      </c>
      <c r="K185" s="98">
        <f t="shared" si="62"/>
        <v>0</v>
      </c>
      <c r="L185" s="109"/>
    </row>
    <row r="186" spans="1:12" ht="12.6" outlineLevel="1" x14ac:dyDescent="0.25">
      <c r="A186" s="31" t="str">
        <f t="shared" ref="A186:A194" si="63">LEFT(B186,3)</f>
        <v>371</v>
      </c>
      <c r="B186" s="32" t="s">
        <v>239</v>
      </c>
      <c r="C186" s="32" t="s">
        <v>240</v>
      </c>
      <c r="D186" s="35">
        <f>IF(VLOOKUP($A186,'hk2016'!$A:$G,1)=$A186,VLOOKUP($A186,'hk2016'!$A:$G,6),0)</f>
        <v>0</v>
      </c>
      <c r="E186" s="35">
        <f>IF(VLOOKUP($A186,'hk2016'!$A:$G,1)=$A186,VLOOKUP($A186,'hk2016'!$A:$G,7),0)</f>
        <v>0</v>
      </c>
      <c r="F186" s="35">
        <f>IF(VLOOKUP($A186,'hk2016'!$A:$H,1)=$A186,VLOOKUP($A186,'hk2016'!$A:$H,8),0)</f>
        <v>0</v>
      </c>
      <c r="G186" s="86">
        <f t="shared" ref="G186:G194" si="64">SUM(D186+E186-F186)</f>
        <v>0</v>
      </c>
      <c r="H186" s="35">
        <f>IF(VLOOKUP($A186,'hk2015'!$A:$G,1)=$A186,VLOOKUP($A186,'hk2015'!$A:$G,6),0)</f>
        <v>0</v>
      </c>
      <c r="I186" s="35">
        <f>IF(VLOOKUP($A186,'hk2015'!$A:$G,1)=$A186,VLOOKUP($A186,'hk2015'!$A:$G,7),0)</f>
        <v>0</v>
      </c>
      <c r="J186" s="35">
        <f>IF(VLOOKUP($A186,'hk2015'!$A:$H,1)=$A186,VLOOKUP($A186,'hk2015'!$A:$H,8),0)</f>
        <v>0</v>
      </c>
      <c r="K186" s="96">
        <f t="shared" ref="K186:K194" si="65">SUM(H186+I186-J186)</f>
        <v>0</v>
      </c>
      <c r="L186" s="109"/>
    </row>
    <row r="187" spans="1:12" ht="12.6" outlineLevel="1" x14ac:dyDescent="0.25">
      <c r="A187" s="31" t="str">
        <f t="shared" si="63"/>
        <v>372</v>
      </c>
      <c r="B187" s="32" t="s">
        <v>241</v>
      </c>
      <c r="C187" s="32" t="s">
        <v>242</v>
      </c>
      <c r="D187" s="35">
        <f>IF(VLOOKUP($A187,'hk2016'!$A:$G,1)=$A187,VLOOKUP($A187,'hk2016'!$A:$G,6),0)</f>
        <v>0</v>
      </c>
      <c r="E187" s="35">
        <f>IF(VLOOKUP($A187,'hk2016'!$A:$G,1)=$A187,VLOOKUP($A187,'hk2016'!$A:$G,7),0)</f>
        <v>0</v>
      </c>
      <c r="F187" s="35">
        <f>IF(VLOOKUP($A187,'hk2016'!$A:$H,1)=$A187,VLOOKUP($A187,'hk2016'!$A:$H,8),0)</f>
        <v>0</v>
      </c>
      <c r="G187" s="86">
        <f t="shared" si="64"/>
        <v>0</v>
      </c>
      <c r="H187" s="35">
        <f>IF(VLOOKUP($A187,'hk2015'!$A:$G,1)=$A187,VLOOKUP($A187,'hk2015'!$A:$G,6),0)</f>
        <v>0</v>
      </c>
      <c r="I187" s="35">
        <f>IF(VLOOKUP($A187,'hk2015'!$A:$G,1)=$A187,VLOOKUP($A187,'hk2015'!$A:$G,7),0)</f>
        <v>0</v>
      </c>
      <c r="J187" s="35">
        <f>IF(VLOOKUP($A187,'hk2015'!$A:$H,1)=$A187,VLOOKUP($A187,'hk2015'!$A:$H,8),0)</f>
        <v>0</v>
      </c>
      <c r="K187" s="96">
        <f t="shared" si="65"/>
        <v>0</v>
      </c>
      <c r="L187" s="109"/>
    </row>
    <row r="188" spans="1:12" ht="12.6" outlineLevel="1" x14ac:dyDescent="0.25">
      <c r="A188" s="31" t="str">
        <f t="shared" si="63"/>
        <v>373</v>
      </c>
      <c r="B188" s="32" t="s">
        <v>243</v>
      </c>
      <c r="C188" s="32" t="s">
        <v>244</v>
      </c>
      <c r="D188" s="35">
        <f>IF(VLOOKUP($A188,'hk2016'!$A:$G,1)=$A188,VLOOKUP($A188,'hk2016'!$A:$G,6),0)</f>
        <v>0</v>
      </c>
      <c r="E188" s="35">
        <f>IF(VLOOKUP($A188,'hk2016'!$A:$G,1)=$A188,VLOOKUP($A188,'hk2016'!$A:$G,7),0)</f>
        <v>0</v>
      </c>
      <c r="F188" s="35">
        <f>IF(VLOOKUP($A188,'hk2016'!$A:$H,1)=$A188,VLOOKUP($A188,'hk2016'!$A:$H,8),0)</f>
        <v>0</v>
      </c>
      <c r="G188" s="86">
        <f t="shared" si="64"/>
        <v>0</v>
      </c>
      <c r="H188" s="35">
        <f>IF(VLOOKUP($A188,'hk2015'!$A:$G,1)=$A188,VLOOKUP($A188,'hk2015'!$A:$G,6),0)</f>
        <v>0</v>
      </c>
      <c r="I188" s="35">
        <f>IF(VLOOKUP($A188,'hk2015'!$A:$G,1)=$A188,VLOOKUP($A188,'hk2015'!$A:$G,7),0)</f>
        <v>0</v>
      </c>
      <c r="J188" s="35">
        <f>IF(VLOOKUP($A188,'hk2015'!$A:$H,1)=$A188,VLOOKUP($A188,'hk2015'!$A:$H,8),0)</f>
        <v>0</v>
      </c>
      <c r="K188" s="96">
        <f t="shared" si="65"/>
        <v>0</v>
      </c>
      <c r="L188" s="109"/>
    </row>
    <row r="189" spans="1:12" ht="12.6" outlineLevel="1" x14ac:dyDescent="0.25">
      <c r="A189" s="31" t="str">
        <f t="shared" si="63"/>
        <v>374</v>
      </c>
      <c r="B189" s="32" t="s">
        <v>245</v>
      </c>
      <c r="C189" s="32" t="s">
        <v>246</v>
      </c>
      <c r="D189" s="35">
        <f>IF(VLOOKUP($A189,'hk2016'!$A:$G,1)=$A189,VLOOKUP($A189,'hk2016'!$A:$G,6),0)</f>
        <v>0</v>
      </c>
      <c r="E189" s="35">
        <f>IF(VLOOKUP($A189,'hk2016'!$A:$G,1)=$A189,VLOOKUP($A189,'hk2016'!$A:$G,7),0)</f>
        <v>0</v>
      </c>
      <c r="F189" s="35">
        <f>IF(VLOOKUP($A189,'hk2016'!$A:$H,1)=$A189,VLOOKUP($A189,'hk2016'!$A:$H,8),0)</f>
        <v>0</v>
      </c>
      <c r="G189" s="86">
        <f t="shared" si="64"/>
        <v>0</v>
      </c>
      <c r="H189" s="35">
        <f>IF(VLOOKUP($A189,'hk2015'!$A:$G,1)=$A189,VLOOKUP($A189,'hk2015'!$A:$G,6),0)</f>
        <v>0</v>
      </c>
      <c r="I189" s="35">
        <f>IF(VLOOKUP($A189,'hk2015'!$A:$G,1)=$A189,VLOOKUP($A189,'hk2015'!$A:$G,7),0)</f>
        <v>0</v>
      </c>
      <c r="J189" s="35">
        <f>IF(VLOOKUP($A189,'hk2015'!$A:$H,1)=$A189,VLOOKUP($A189,'hk2015'!$A:$H,8),0)</f>
        <v>0</v>
      </c>
      <c r="K189" s="96">
        <f t="shared" si="65"/>
        <v>0</v>
      </c>
      <c r="L189" s="109"/>
    </row>
    <row r="190" spans="1:12" ht="12.6" outlineLevel="1" x14ac:dyDescent="0.25">
      <c r="A190" s="31" t="str">
        <f t="shared" si="63"/>
        <v>375</v>
      </c>
      <c r="B190" s="32" t="s">
        <v>247</v>
      </c>
      <c r="C190" s="32" t="s">
        <v>248</v>
      </c>
      <c r="D190" s="35">
        <f>IF(VLOOKUP($A190,'hk2016'!$A:$G,1)=$A190,VLOOKUP($A190,'hk2016'!$A:$G,6),0)</f>
        <v>0</v>
      </c>
      <c r="E190" s="35">
        <f>IF(VLOOKUP($A190,'hk2016'!$A:$G,1)=$A190,VLOOKUP($A190,'hk2016'!$A:$G,7),0)</f>
        <v>0</v>
      </c>
      <c r="F190" s="35">
        <f>IF(VLOOKUP($A190,'hk2016'!$A:$H,1)=$A190,VLOOKUP($A190,'hk2016'!$A:$H,8),0)</f>
        <v>0</v>
      </c>
      <c r="G190" s="86">
        <f t="shared" si="64"/>
        <v>0</v>
      </c>
      <c r="H190" s="35">
        <f>IF(VLOOKUP($A190,'hk2015'!$A:$G,1)=$A190,VLOOKUP($A190,'hk2015'!$A:$G,6),0)</f>
        <v>0</v>
      </c>
      <c r="I190" s="35">
        <f>IF(VLOOKUP($A190,'hk2015'!$A:$G,1)=$A190,VLOOKUP($A190,'hk2015'!$A:$G,7),0)</f>
        <v>0</v>
      </c>
      <c r="J190" s="35">
        <f>IF(VLOOKUP($A190,'hk2015'!$A:$H,1)=$A190,VLOOKUP($A190,'hk2015'!$A:$H,8),0)</f>
        <v>0</v>
      </c>
      <c r="K190" s="96">
        <f t="shared" si="65"/>
        <v>0</v>
      </c>
      <c r="L190" s="109"/>
    </row>
    <row r="191" spans="1:12" ht="12.6" outlineLevel="1" x14ac:dyDescent="0.25">
      <c r="A191" s="31" t="str">
        <f t="shared" si="63"/>
        <v>376</v>
      </c>
      <c r="B191" s="32" t="s">
        <v>249</v>
      </c>
      <c r="C191" s="32" t="s">
        <v>250</v>
      </c>
      <c r="D191" s="35">
        <f>IF(VLOOKUP($A191,'hk2016'!$A:$G,1)=$A191,VLOOKUP($A191,'hk2016'!$A:$G,6),0)</f>
        <v>0</v>
      </c>
      <c r="E191" s="35">
        <f>IF(VLOOKUP($A191,'hk2016'!$A:$G,1)=$A191,VLOOKUP($A191,'hk2016'!$A:$G,7),0)</f>
        <v>0</v>
      </c>
      <c r="F191" s="35">
        <f>IF(VLOOKUP($A191,'hk2016'!$A:$H,1)=$A191,VLOOKUP($A191,'hk2016'!$A:$H,8),0)</f>
        <v>0</v>
      </c>
      <c r="G191" s="86">
        <f t="shared" si="64"/>
        <v>0</v>
      </c>
      <c r="H191" s="35">
        <f>IF(VLOOKUP($A191,'hk2015'!$A:$G,1)=$A191,VLOOKUP($A191,'hk2015'!$A:$G,6),0)</f>
        <v>0</v>
      </c>
      <c r="I191" s="35">
        <f>IF(VLOOKUP($A191,'hk2015'!$A:$G,1)=$A191,VLOOKUP($A191,'hk2015'!$A:$G,7),0)</f>
        <v>0</v>
      </c>
      <c r="J191" s="35">
        <f>IF(VLOOKUP($A191,'hk2015'!$A:$H,1)=$A191,VLOOKUP($A191,'hk2015'!$A:$H,8),0)</f>
        <v>0</v>
      </c>
      <c r="K191" s="96">
        <f t="shared" si="65"/>
        <v>0</v>
      </c>
      <c r="L191" s="109"/>
    </row>
    <row r="192" spans="1:12" ht="12.6" outlineLevel="1" x14ac:dyDescent="0.25">
      <c r="A192" s="31" t="str">
        <f t="shared" si="63"/>
        <v>377</v>
      </c>
      <c r="B192" s="32" t="s">
        <v>251</v>
      </c>
      <c r="C192" s="32" t="s">
        <v>252</v>
      </c>
      <c r="D192" s="35">
        <f>IF(VLOOKUP($A192,'hk2016'!$A:$G,1)=$A192,VLOOKUP($A192,'hk2016'!$A:$G,6),0)</f>
        <v>0</v>
      </c>
      <c r="E192" s="35">
        <f>IF(VLOOKUP($A192,'hk2016'!$A:$G,1)=$A192,VLOOKUP($A192,'hk2016'!$A:$G,7),0)</f>
        <v>0</v>
      </c>
      <c r="F192" s="35">
        <f>IF(VLOOKUP($A192,'hk2016'!$A:$H,1)=$A192,VLOOKUP($A192,'hk2016'!$A:$H,8),0)</f>
        <v>0</v>
      </c>
      <c r="G192" s="86">
        <f t="shared" si="64"/>
        <v>0</v>
      </c>
      <c r="H192" s="35">
        <f>IF(VLOOKUP($A192,'hk2015'!$A:$G,1)=$A192,VLOOKUP($A192,'hk2015'!$A:$G,6),0)</f>
        <v>0</v>
      </c>
      <c r="I192" s="35">
        <f>IF(VLOOKUP($A192,'hk2015'!$A:$G,1)=$A192,VLOOKUP($A192,'hk2015'!$A:$G,7),0)</f>
        <v>0</v>
      </c>
      <c r="J192" s="35">
        <f>IF(VLOOKUP($A192,'hk2015'!$A:$H,1)=$A192,VLOOKUP($A192,'hk2015'!$A:$H,8),0)</f>
        <v>0</v>
      </c>
      <c r="K192" s="96">
        <f t="shared" si="65"/>
        <v>0</v>
      </c>
      <c r="L192" s="109"/>
    </row>
    <row r="193" spans="1:12" ht="12.6" outlineLevel="1" x14ac:dyDescent="0.25">
      <c r="A193" s="31" t="str">
        <f t="shared" si="63"/>
        <v>378</v>
      </c>
      <c r="B193" s="32" t="s">
        <v>253</v>
      </c>
      <c r="C193" s="32" t="s">
        <v>254</v>
      </c>
      <c r="D193" s="35">
        <f>IF(VLOOKUP($A193,'hk2016'!$A:$G,1)=$A193,VLOOKUP($A193,'hk2016'!$A:$G,6),0)</f>
        <v>0</v>
      </c>
      <c r="E193" s="35">
        <f>IF(VLOOKUP($A193,'hk2016'!$A:$G,1)=$A193,VLOOKUP($A193,'hk2016'!$A:$G,7),0)</f>
        <v>1975.04</v>
      </c>
      <c r="F193" s="35">
        <f>IF(VLOOKUP($A193,'hk2016'!$A:$H,1)=$A193,VLOOKUP($A193,'hk2016'!$A:$H,8),0)</f>
        <v>0</v>
      </c>
      <c r="G193" s="86">
        <f t="shared" si="64"/>
        <v>1975.04</v>
      </c>
      <c r="H193" s="35">
        <f>IF(VLOOKUP($A193,'hk2015'!$A:$G,1)=$A193,VLOOKUP($A193,'hk2015'!$A:$G,6),0)</f>
        <v>0</v>
      </c>
      <c r="I193" s="35">
        <f>IF(VLOOKUP($A193,'hk2015'!$A:$G,1)=$A193,VLOOKUP($A193,'hk2015'!$A:$G,7),0)</f>
        <v>0</v>
      </c>
      <c r="J193" s="35">
        <f>IF(VLOOKUP($A193,'hk2015'!$A:$H,1)=$A193,VLOOKUP($A193,'hk2015'!$A:$H,8),0)</f>
        <v>0</v>
      </c>
      <c r="K193" s="96">
        <f t="shared" si="65"/>
        <v>0</v>
      </c>
      <c r="L193" s="109"/>
    </row>
    <row r="194" spans="1:12" ht="12.6" outlineLevel="1" x14ac:dyDescent="0.25">
      <c r="A194" s="31" t="str">
        <f t="shared" si="63"/>
        <v>379</v>
      </c>
      <c r="B194" s="32" t="s">
        <v>255</v>
      </c>
      <c r="C194" s="32" t="s">
        <v>256</v>
      </c>
      <c r="D194" s="35">
        <f>IF(VLOOKUP($A194,'hk2016'!$A:$G,1)=$A194,VLOOKUP($A194,'hk2016'!$A:$G,6),0)</f>
        <v>0</v>
      </c>
      <c r="E194" s="35">
        <f>IF(VLOOKUP($A194,'hk2016'!$A:$G,1)=$A194,VLOOKUP($A194,'hk2016'!$A:$G,7),0)</f>
        <v>1130.17</v>
      </c>
      <c r="F194" s="35">
        <f>IF(VLOOKUP($A194,'hk2016'!$A:$H,1)=$A194,VLOOKUP($A194,'hk2016'!$A:$H,8),0)</f>
        <v>1130.17</v>
      </c>
      <c r="G194" s="86">
        <f t="shared" si="64"/>
        <v>0</v>
      </c>
      <c r="H194" s="35">
        <f>IF(VLOOKUP($A194,'hk2015'!$A:$G,1)=$A194,VLOOKUP($A194,'hk2015'!$A:$G,6),0)</f>
        <v>0</v>
      </c>
      <c r="I194" s="35">
        <f>IF(VLOOKUP($A194,'hk2015'!$A:$G,1)=$A194,VLOOKUP($A194,'hk2015'!$A:$G,7),0)</f>
        <v>0</v>
      </c>
      <c r="J194" s="35">
        <f>IF(VLOOKUP($A194,'hk2015'!$A:$H,1)=$A194,VLOOKUP($A194,'hk2015'!$A:$H,8),0)</f>
        <v>0</v>
      </c>
      <c r="K194" s="96">
        <f t="shared" si="65"/>
        <v>0</v>
      </c>
      <c r="L194" s="109"/>
    </row>
    <row r="195" spans="1:12" ht="13.2" outlineLevel="1" thickBot="1" x14ac:dyDescent="0.3">
      <c r="A195" s="38"/>
      <c r="B195" s="39"/>
      <c r="C195" s="39"/>
      <c r="D195" s="37"/>
      <c r="E195" s="37"/>
      <c r="F195" s="37"/>
      <c r="G195" s="87"/>
      <c r="H195" s="37"/>
      <c r="I195" s="37"/>
      <c r="J195" s="37"/>
      <c r="K195" s="97"/>
      <c r="L195" s="109"/>
    </row>
    <row r="196" spans="1:12" ht="12.6" x14ac:dyDescent="0.25">
      <c r="A196" s="47" t="s">
        <v>913</v>
      </c>
      <c r="B196" s="48"/>
      <c r="C196" s="49" t="s">
        <v>257</v>
      </c>
      <c r="D196" s="30">
        <f t="shared" ref="D196:K196" si="66">SUM(D197:D206)</f>
        <v>963.21</v>
      </c>
      <c r="E196" s="30">
        <f t="shared" si="66"/>
        <v>974.42</v>
      </c>
      <c r="F196" s="30">
        <f t="shared" si="66"/>
        <v>963.21</v>
      </c>
      <c r="G196" s="88">
        <f t="shared" si="66"/>
        <v>974.42000000000007</v>
      </c>
      <c r="H196" s="30">
        <f t="shared" si="66"/>
        <v>1006.77</v>
      </c>
      <c r="I196" s="30">
        <f t="shared" si="66"/>
        <v>0</v>
      </c>
      <c r="J196" s="30">
        <f t="shared" si="66"/>
        <v>0</v>
      </c>
      <c r="K196" s="98">
        <f t="shared" si="66"/>
        <v>1006.77</v>
      </c>
      <c r="L196" s="109"/>
    </row>
    <row r="197" spans="1:12" ht="12.6" outlineLevel="1" x14ac:dyDescent="0.25">
      <c r="A197" s="31" t="str">
        <f>LEFT(B197,3)</f>
        <v>381</v>
      </c>
      <c r="B197" s="32" t="s">
        <v>258</v>
      </c>
      <c r="C197" s="32" t="s">
        <v>259</v>
      </c>
      <c r="D197" s="35">
        <f>IF(VLOOKUP($A197,'hk2016'!$A:$G,1)=$A197,VLOOKUP($A197,'hk2016'!$A:$G,6),0)</f>
        <v>963.21</v>
      </c>
      <c r="E197" s="35">
        <f>IF(VLOOKUP($A197,'hk2016'!$A:$G,1)=$A197,VLOOKUP($A197,'hk2016'!$A:$G,7),0)</f>
        <v>974.42</v>
      </c>
      <c r="F197" s="35">
        <f>IF(VLOOKUP($A197,'hk2016'!$A:$H,1)=$A197,VLOOKUP($A197,'hk2016'!$A:$H,8),0)</f>
        <v>963.21</v>
      </c>
      <c r="G197" s="86">
        <f t="shared" ref="G197:G205" si="67">SUM(D197+E197-F197)</f>
        <v>974.42000000000007</v>
      </c>
      <c r="H197" s="35">
        <f>IF(VLOOKUP($A197,'hk2015'!$A:$G,1)=$A197,VLOOKUP($A197,'hk2015'!$A:$G,6),0)</f>
        <v>1006.77</v>
      </c>
      <c r="I197" s="35">
        <f>IF(VLOOKUP($A197,'hk2015'!$A:$G,1)=$A197,VLOOKUP($A197,'hk2015'!$A:$G,7),0)</f>
        <v>0</v>
      </c>
      <c r="J197" s="35">
        <f>IF(VLOOKUP($A197,'hk2015'!$A:$H,1)=$A197,VLOOKUP($A197,'hk2015'!$A:$H,8),0)</f>
        <v>0</v>
      </c>
      <c r="K197" s="96">
        <f t="shared" ref="K197:K205" si="68">SUM(H197+I197-J197)</f>
        <v>1006.77</v>
      </c>
      <c r="L197" s="109"/>
    </row>
    <row r="198" spans="1:12" ht="12.6" outlineLevel="1" x14ac:dyDescent="0.25">
      <c r="A198" s="31" t="str">
        <f>LEFT(B198,3)</f>
        <v>382</v>
      </c>
      <c r="B198" s="32" t="s">
        <v>260</v>
      </c>
      <c r="C198" s="32" t="s">
        <v>261</v>
      </c>
      <c r="D198" s="35">
        <f>IF(VLOOKUP($A198,'hk2016'!$A:$G,1)=$A198,VLOOKUP($A198,'hk2016'!$A:$G,6),0)</f>
        <v>0</v>
      </c>
      <c r="E198" s="35">
        <f>IF(VLOOKUP($A198,'hk2016'!$A:$G,1)=$A198,VLOOKUP($A198,'hk2016'!$A:$G,7),0)</f>
        <v>0</v>
      </c>
      <c r="F198" s="35">
        <f>IF(VLOOKUP($A198,'hk2016'!$A:$H,1)=$A198,VLOOKUP($A198,'hk2016'!$A:$H,8),0)</f>
        <v>0</v>
      </c>
      <c r="G198" s="86">
        <f t="shared" si="67"/>
        <v>0</v>
      </c>
      <c r="H198" s="35">
        <f>IF(VLOOKUP($A198,'hk2015'!$A:$G,1)=$A198,VLOOKUP($A198,'hk2015'!$A:$G,6),0)</f>
        <v>0</v>
      </c>
      <c r="I198" s="35">
        <f>IF(VLOOKUP($A198,'hk2015'!$A:$G,1)=$A198,VLOOKUP($A198,'hk2015'!$A:$G,7),0)</f>
        <v>0</v>
      </c>
      <c r="J198" s="35">
        <f>IF(VLOOKUP($A198,'hk2015'!$A:$H,1)=$A198,VLOOKUP($A198,'hk2015'!$A:$H,8),0)</f>
        <v>0</v>
      </c>
      <c r="K198" s="96">
        <f t="shared" si="68"/>
        <v>0</v>
      </c>
      <c r="L198" s="109"/>
    </row>
    <row r="199" spans="1:12" ht="12.6" outlineLevel="1" x14ac:dyDescent="0.25">
      <c r="A199" s="31" t="str">
        <f>LEFT(B199,3)</f>
        <v>383</v>
      </c>
      <c r="B199" s="32" t="s">
        <v>262</v>
      </c>
      <c r="C199" s="32" t="s">
        <v>263</v>
      </c>
      <c r="D199" s="35">
        <f>IF(VLOOKUP($A199,'hk2016'!$A:$G,1)=$A199,VLOOKUP($A199,'hk2016'!$A:$G,6),0)</f>
        <v>0</v>
      </c>
      <c r="E199" s="35">
        <f>IF(VLOOKUP($A199,'hk2016'!$A:$G,1)=$A199,VLOOKUP($A199,'hk2016'!$A:$G,7),0)</f>
        <v>0</v>
      </c>
      <c r="F199" s="35">
        <f>IF(VLOOKUP($A199,'hk2016'!$A:$H,1)=$A199,VLOOKUP($A199,'hk2016'!$A:$H,8),0)</f>
        <v>0</v>
      </c>
      <c r="G199" s="86">
        <f t="shared" si="67"/>
        <v>0</v>
      </c>
      <c r="H199" s="35">
        <f>IF(VLOOKUP($A199,'hk2015'!$A:$G,1)=$A199,VLOOKUP($A199,'hk2015'!$A:$G,6),0)</f>
        <v>0</v>
      </c>
      <c r="I199" s="35">
        <f>IF(VLOOKUP($A199,'hk2015'!$A:$G,1)=$A199,VLOOKUP($A199,'hk2015'!$A:$G,7),0)</f>
        <v>0</v>
      </c>
      <c r="J199" s="35">
        <f>IF(VLOOKUP($A199,'hk2015'!$A:$H,1)=$A199,VLOOKUP($A199,'hk2015'!$A:$H,8),0)</f>
        <v>0</v>
      </c>
      <c r="K199" s="96">
        <f t="shared" si="68"/>
        <v>0</v>
      </c>
      <c r="L199" s="109"/>
    </row>
    <row r="200" spans="1:12" ht="12.6" outlineLevel="1" x14ac:dyDescent="0.25">
      <c r="A200" s="31" t="str">
        <f>LEFT(B200,3)</f>
        <v>384</v>
      </c>
      <c r="B200" s="32" t="s">
        <v>264</v>
      </c>
      <c r="C200" s="32" t="s">
        <v>265</v>
      </c>
      <c r="D200" s="35">
        <f>IF(VLOOKUP($A200,'hk2016'!$A:$G,1)=$A200,VLOOKUP($A200,'hk2016'!$A:$G,6),0)</f>
        <v>0</v>
      </c>
      <c r="E200" s="35">
        <f>IF(VLOOKUP($A200,'hk2016'!$A:$G,1)=$A200,VLOOKUP($A200,'hk2016'!$A:$G,7),0)</f>
        <v>0</v>
      </c>
      <c r="F200" s="35">
        <f>IF(VLOOKUP($A200,'hk2016'!$A:$H,1)=$A200,VLOOKUP($A200,'hk2016'!$A:$H,8),0)</f>
        <v>0</v>
      </c>
      <c r="G200" s="86">
        <f t="shared" si="67"/>
        <v>0</v>
      </c>
      <c r="H200" s="35">
        <f>IF(VLOOKUP($A200,'hk2015'!$A:$G,1)=$A200,VLOOKUP($A200,'hk2015'!$A:$G,6),0)</f>
        <v>0</v>
      </c>
      <c r="I200" s="35">
        <f>IF(VLOOKUP($A200,'hk2015'!$A:$G,1)=$A200,VLOOKUP($A200,'hk2015'!$A:$G,7),0)</f>
        <v>0</v>
      </c>
      <c r="J200" s="35">
        <f>IF(VLOOKUP($A200,'hk2015'!$A:$H,1)=$A200,VLOOKUP($A200,'hk2015'!$A:$H,8),0)</f>
        <v>0</v>
      </c>
      <c r="K200" s="96">
        <f t="shared" si="68"/>
        <v>0</v>
      </c>
      <c r="L200" s="109"/>
    </row>
    <row r="201" spans="1:12" ht="12.6" outlineLevel="1" x14ac:dyDescent="0.25">
      <c r="A201" s="31" t="str">
        <f>LEFT(B201,3)</f>
        <v>385</v>
      </c>
      <c r="B201" s="32" t="s">
        <v>266</v>
      </c>
      <c r="C201" s="32" t="s">
        <v>267</v>
      </c>
      <c r="D201" s="35">
        <f>IF(VLOOKUP($A201,'hk2016'!$A:$G,1)=$A201,VLOOKUP($A201,'hk2016'!$A:$G,6),0)</f>
        <v>0</v>
      </c>
      <c r="E201" s="35">
        <f>IF(VLOOKUP($A201,'hk2016'!$A:$G,1)=$A201,VLOOKUP($A201,'hk2016'!$A:$G,7),0)</f>
        <v>0</v>
      </c>
      <c r="F201" s="35">
        <f>IF(VLOOKUP($A201,'hk2016'!$A:$H,1)=$A201,VLOOKUP($A201,'hk2016'!$A:$H,8),0)</f>
        <v>0</v>
      </c>
      <c r="G201" s="86">
        <f t="shared" si="67"/>
        <v>0</v>
      </c>
      <c r="H201" s="35">
        <f>IF(VLOOKUP($A201,'hk2015'!$A:$G,1)=$A201,VLOOKUP($A201,'hk2015'!$A:$G,6),0)</f>
        <v>0</v>
      </c>
      <c r="I201" s="35">
        <f>IF(VLOOKUP($A201,'hk2015'!$A:$G,1)=$A201,VLOOKUP($A201,'hk2015'!$A:$G,7),0)</f>
        <v>0</v>
      </c>
      <c r="J201" s="35">
        <f>IF(VLOOKUP($A201,'hk2015'!$A:$H,1)=$A201,VLOOKUP($A201,'hk2015'!$A:$H,8),0)</f>
        <v>0</v>
      </c>
      <c r="K201" s="96">
        <f t="shared" si="68"/>
        <v>0</v>
      </c>
      <c r="L201" s="109"/>
    </row>
    <row r="202" spans="1:12" ht="12.6" outlineLevel="1" x14ac:dyDescent="0.25">
      <c r="A202" s="44" t="s">
        <v>268</v>
      </c>
      <c r="B202" s="32"/>
      <c r="C202" s="33" t="s">
        <v>269</v>
      </c>
      <c r="D202" s="35">
        <f>IF(VLOOKUP($A202,'hk2016'!$A:$G,1)=$A202,VLOOKUP($A202,'hk2016'!$A:$G,6),0)</f>
        <v>0</v>
      </c>
      <c r="E202" s="35">
        <f>IF(VLOOKUP($A202,'hk2016'!$A:$G,1)=$A202,VLOOKUP($A202,'hk2016'!$A:$G,7),0)</f>
        <v>0</v>
      </c>
      <c r="F202" s="35">
        <f>IF(VLOOKUP($A202,'hk2016'!$A:$H,1)=$A202,VLOOKUP($A202,'hk2016'!$A:$H,8),0)</f>
        <v>0</v>
      </c>
      <c r="G202" s="86">
        <f t="shared" si="67"/>
        <v>0</v>
      </c>
      <c r="H202" s="35">
        <f>IF(VLOOKUP($A202,'hk2015'!$A:$G,1)=$A202,VLOOKUP($A202,'hk2015'!$A:$G,6),0)</f>
        <v>0</v>
      </c>
      <c r="I202" s="35">
        <f>IF(VLOOKUP($A202,'hk2015'!$A:$G,1)=$A202,VLOOKUP($A202,'hk2015'!$A:$G,7),0)</f>
        <v>0</v>
      </c>
      <c r="J202" s="35">
        <f>IF(VLOOKUP($A202,'hk2015'!$A:$H,1)=$A202,VLOOKUP($A202,'hk2015'!$A:$H,8),0)</f>
        <v>0</v>
      </c>
      <c r="K202" s="96">
        <f t="shared" si="68"/>
        <v>0</v>
      </c>
      <c r="L202" s="109"/>
    </row>
    <row r="203" spans="1:12" ht="12.6" outlineLevel="1" x14ac:dyDescent="0.25">
      <c r="A203" s="44" t="s">
        <v>270</v>
      </c>
      <c r="B203" s="32"/>
      <c r="C203" s="33" t="s">
        <v>271</v>
      </c>
      <c r="D203" s="35">
        <f>IF(VLOOKUP($A203,'hk2016'!$A:$G,1)=$A203,VLOOKUP($A203,'hk2016'!$A:$G,6),0)</f>
        <v>0</v>
      </c>
      <c r="E203" s="35">
        <f>IF(VLOOKUP($A203,'hk2016'!$A:$G,1)=$A203,VLOOKUP($A203,'hk2016'!$A:$G,7),0)</f>
        <v>0</v>
      </c>
      <c r="F203" s="35">
        <f>IF(VLOOKUP($A203,'hk2016'!$A:$H,1)=$A203,VLOOKUP($A203,'hk2016'!$A:$H,8),0)</f>
        <v>0</v>
      </c>
      <c r="G203" s="86">
        <f t="shared" si="67"/>
        <v>0</v>
      </c>
      <c r="H203" s="35">
        <f>IF(VLOOKUP($A203,'hk2015'!$A:$G,1)=$A203,VLOOKUP($A203,'hk2015'!$A:$G,6),0)</f>
        <v>0</v>
      </c>
      <c r="I203" s="35">
        <f>IF(VLOOKUP($A203,'hk2015'!$A:$G,1)=$A203,VLOOKUP($A203,'hk2015'!$A:$G,7),0)</f>
        <v>0</v>
      </c>
      <c r="J203" s="35">
        <f>IF(VLOOKUP($A203,'hk2015'!$A:$H,1)=$A203,VLOOKUP($A203,'hk2015'!$A:$H,8),0)</f>
        <v>0</v>
      </c>
      <c r="K203" s="96">
        <f t="shared" si="68"/>
        <v>0</v>
      </c>
      <c r="L203" s="109"/>
    </row>
    <row r="204" spans="1:12" ht="12.6" outlineLevel="1" x14ac:dyDescent="0.25">
      <c r="A204" s="44" t="s">
        <v>272</v>
      </c>
      <c r="B204" s="32"/>
      <c r="C204" s="33" t="s">
        <v>273</v>
      </c>
      <c r="D204" s="35">
        <f>IF(VLOOKUP($A204,'hk2016'!$A:$G,1)=$A204,VLOOKUP($A204,'hk2016'!$A:$G,6),0)</f>
        <v>0</v>
      </c>
      <c r="E204" s="35">
        <f>IF(VLOOKUP($A204,'hk2016'!$A:$G,1)=$A204,VLOOKUP($A204,'hk2016'!$A:$G,7),0)</f>
        <v>0</v>
      </c>
      <c r="F204" s="35">
        <f>IF(VLOOKUP($A204,'hk2016'!$A:$H,1)=$A204,VLOOKUP($A204,'hk2016'!$A:$H,8),0)</f>
        <v>0</v>
      </c>
      <c r="G204" s="86">
        <f t="shared" si="67"/>
        <v>0</v>
      </c>
      <c r="H204" s="35">
        <f>IF(VLOOKUP($A204,'hk2015'!$A:$G,1)=$A204,VLOOKUP($A204,'hk2015'!$A:$G,6),0)</f>
        <v>0</v>
      </c>
      <c r="I204" s="35">
        <f>IF(VLOOKUP($A204,'hk2015'!$A:$G,1)=$A204,VLOOKUP($A204,'hk2015'!$A:$G,7),0)</f>
        <v>0</v>
      </c>
      <c r="J204" s="35">
        <f>IF(VLOOKUP($A204,'hk2015'!$A:$H,1)=$A204,VLOOKUP($A204,'hk2015'!$A:$H,8),0)</f>
        <v>0</v>
      </c>
      <c r="K204" s="96">
        <f t="shared" si="68"/>
        <v>0</v>
      </c>
      <c r="L204" s="109"/>
    </row>
    <row r="205" spans="1:12" ht="12.6" outlineLevel="1" x14ac:dyDescent="0.25">
      <c r="A205" s="44" t="s">
        <v>274</v>
      </c>
      <c r="B205" s="32"/>
      <c r="C205" s="33" t="s">
        <v>275</v>
      </c>
      <c r="D205" s="35">
        <f>IF(VLOOKUP($A205,'hk2016'!$A:$G,1)=$A205,VLOOKUP($A205,'hk2016'!$A:$G,6),0)</f>
        <v>0</v>
      </c>
      <c r="E205" s="35">
        <f>IF(VLOOKUP($A205,'hk2016'!$A:$G,1)=$A205,VLOOKUP($A205,'hk2016'!$A:$G,7),0)</f>
        <v>0</v>
      </c>
      <c r="F205" s="35">
        <f>IF(VLOOKUP($A205,'hk2016'!$A:$H,1)=$A205,VLOOKUP($A205,'hk2016'!$A:$H,8),0)</f>
        <v>0</v>
      </c>
      <c r="G205" s="86">
        <f t="shared" si="67"/>
        <v>0</v>
      </c>
      <c r="H205" s="35">
        <f>IF(VLOOKUP($A205,'hk2015'!$A:$G,1)=$A205,VLOOKUP($A205,'hk2015'!$A:$G,6),0)</f>
        <v>0</v>
      </c>
      <c r="I205" s="35">
        <f>IF(VLOOKUP($A205,'hk2015'!$A:$G,1)=$A205,VLOOKUP($A205,'hk2015'!$A:$G,7),0)</f>
        <v>0</v>
      </c>
      <c r="J205" s="35">
        <f>IF(VLOOKUP($A205,'hk2015'!$A:$H,1)=$A205,VLOOKUP($A205,'hk2015'!$A:$H,8),0)</f>
        <v>0</v>
      </c>
      <c r="K205" s="96">
        <f t="shared" si="68"/>
        <v>0</v>
      </c>
      <c r="L205" s="109"/>
    </row>
    <row r="206" spans="1:12" ht="13.2" outlineLevel="1" thickBot="1" x14ac:dyDescent="0.3">
      <c r="A206" s="38"/>
      <c r="B206" s="39"/>
      <c r="C206" s="39"/>
      <c r="D206" s="37"/>
      <c r="E206" s="37"/>
      <c r="F206" s="37"/>
      <c r="G206" s="87"/>
      <c r="H206" s="37"/>
      <c r="I206" s="37"/>
      <c r="J206" s="37"/>
      <c r="K206" s="97"/>
      <c r="L206" s="109"/>
    </row>
    <row r="207" spans="1:12" x14ac:dyDescent="0.2">
      <c r="A207" s="47" t="s">
        <v>276</v>
      </c>
      <c r="B207" s="48"/>
      <c r="C207" s="49" t="s">
        <v>277</v>
      </c>
      <c r="D207" s="30">
        <f t="shared" ref="D207:K207" si="69">SUM(D208:D211)</f>
        <v>0</v>
      </c>
      <c r="E207" s="30">
        <f t="shared" si="69"/>
        <v>0</v>
      </c>
      <c r="F207" s="30">
        <f t="shared" si="69"/>
        <v>0</v>
      </c>
      <c r="G207" s="88">
        <f t="shared" si="69"/>
        <v>0</v>
      </c>
      <c r="H207" s="30">
        <f t="shared" si="69"/>
        <v>0</v>
      </c>
      <c r="I207" s="30">
        <f t="shared" si="69"/>
        <v>0</v>
      </c>
      <c r="J207" s="30">
        <f t="shared" si="69"/>
        <v>0</v>
      </c>
      <c r="K207" s="98">
        <f t="shared" si="69"/>
        <v>0</v>
      </c>
    </row>
    <row r="208" spans="1:12" outlineLevel="1" x14ac:dyDescent="0.2">
      <c r="A208" s="103" t="str">
        <f>LEFT(B208,3)</f>
        <v>391</v>
      </c>
      <c r="B208" s="104" t="s">
        <v>278</v>
      </c>
      <c r="C208" s="104" t="s">
        <v>279</v>
      </c>
      <c r="D208" s="105">
        <f>IF(VLOOKUP($A208,'hk2016'!$A:$G,1)=$A208,VLOOKUP($A208,'hk2016'!$A:$G,6),0)</f>
        <v>0</v>
      </c>
      <c r="E208" s="105">
        <f>IF(VLOOKUP($A208,'hk2016'!$A:$G,1)=$A208,VLOOKUP($A208,'hk2016'!$A:$G,7),0)</f>
        <v>0</v>
      </c>
      <c r="F208" s="105">
        <f>IF(VLOOKUP($A208,'hk2016'!$A:$H,1)=$A208,VLOOKUP($A208,'hk2016'!$A:$H,8),0)</f>
        <v>0</v>
      </c>
      <c r="G208" s="106">
        <f>SUM(D208+E208-F208)</f>
        <v>0</v>
      </c>
      <c r="H208" s="105">
        <f>IF(VLOOKUP($A208,'hk2015'!$A:$G,1)=$A208,VLOOKUP($A208,'hk2015'!$A:$G,6),0)</f>
        <v>0</v>
      </c>
      <c r="I208" s="105">
        <f>IF(VLOOKUP($A208,'hk2015'!$A:$G,1)=$A208,VLOOKUP($A208,'hk2015'!$A:$G,7),0)</f>
        <v>0</v>
      </c>
      <c r="J208" s="105">
        <f>IF(VLOOKUP($A208,'hk2015'!$A:$H,1)=$A208,VLOOKUP($A208,'hk2015'!$A:$H,8),0)</f>
        <v>0</v>
      </c>
      <c r="K208" s="107">
        <f>SUM(H208+I208-J208)</f>
        <v>0</v>
      </c>
    </row>
    <row r="209" spans="1:11" outlineLevel="1" x14ac:dyDescent="0.2">
      <c r="A209" s="31" t="str">
        <f>LEFT(B209,3)</f>
        <v>395</v>
      </c>
      <c r="B209" s="32" t="s">
        <v>280</v>
      </c>
      <c r="C209" s="32" t="s">
        <v>281</v>
      </c>
      <c r="D209" s="35">
        <f>IF(VLOOKUP($A209,'hk2016'!$A:$G,1)=$A209,VLOOKUP($A209,'hk2016'!$A:$G,6),0)</f>
        <v>0</v>
      </c>
      <c r="E209" s="35">
        <f>IF(VLOOKUP($A209,'hk2016'!$A:$G,1)=$A209,VLOOKUP($A209,'hk2016'!$A:$G,7),0)</f>
        <v>0</v>
      </c>
      <c r="F209" s="35">
        <f>IF(VLOOKUP($A209,'hk2016'!$A:$H,1)=$A209,VLOOKUP($A209,'hk2016'!$A:$H,8),0)</f>
        <v>0</v>
      </c>
      <c r="G209" s="86">
        <f>SUM(D209+E209-F209)</f>
        <v>0</v>
      </c>
      <c r="H209" s="35">
        <f>IF(VLOOKUP($A209,'hk2015'!$A:$G,1)=$A209,VLOOKUP($A209,'hk2015'!$A:$G,6),0)</f>
        <v>0</v>
      </c>
      <c r="I209" s="35">
        <f>IF(VLOOKUP($A209,'hk2015'!$A:$G,1)=$A209,VLOOKUP($A209,'hk2015'!$A:$G,7),0)</f>
        <v>0</v>
      </c>
      <c r="J209" s="35">
        <f>IF(VLOOKUP($A209,'hk2015'!$A:$H,1)=$A209,VLOOKUP($A209,'hk2015'!$A:$H,8),0)</f>
        <v>0</v>
      </c>
      <c r="K209" s="96">
        <f>SUM(H209+I209-J209)</f>
        <v>0</v>
      </c>
    </row>
    <row r="210" spans="1:11" outlineLevel="1" x14ac:dyDescent="0.2">
      <c r="A210" s="31" t="str">
        <f>LEFT(B210,3)</f>
        <v>398</v>
      </c>
      <c r="B210" s="32" t="s">
        <v>282</v>
      </c>
      <c r="C210" s="32" t="s">
        <v>283</v>
      </c>
      <c r="D210" s="35">
        <f>IF(VLOOKUP($A210,'hk2016'!$A:$G,1)=$A210,VLOOKUP($A210,'hk2016'!$A:$G,6),0)</f>
        <v>0</v>
      </c>
      <c r="E210" s="35">
        <f>IF(VLOOKUP($A210,'hk2016'!$A:$G,1)=$A210,VLOOKUP($A210,'hk2016'!$A:$G,7),0)</f>
        <v>0</v>
      </c>
      <c r="F210" s="35">
        <f>IF(VLOOKUP($A210,'hk2016'!$A:$H,1)=$A210,VLOOKUP($A210,'hk2016'!$A:$H,8),0)</f>
        <v>0</v>
      </c>
      <c r="G210" s="86">
        <f>SUM(D210+E210-F210)</f>
        <v>0</v>
      </c>
      <c r="H210" s="35">
        <f>IF(VLOOKUP($A210,'hk2015'!$A:$G,1)=$A210,VLOOKUP($A210,'hk2015'!$A:$G,6),0)</f>
        <v>0</v>
      </c>
      <c r="I210" s="35">
        <f>IF(VLOOKUP($A210,'hk2015'!$A:$G,1)=$A210,VLOOKUP($A210,'hk2015'!$A:$G,7),0)</f>
        <v>0</v>
      </c>
      <c r="J210" s="35">
        <f>IF(VLOOKUP($A210,'hk2015'!$A:$H,1)=$A210,VLOOKUP($A210,'hk2015'!$A:$H,8),0)</f>
        <v>0</v>
      </c>
      <c r="K210" s="96">
        <f>SUM(H210+I210-J210)</f>
        <v>0</v>
      </c>
    </row>
    <row r="211" spans="1:11" outlineLevel="1" x14ac:dyDescent="0.2">
      <c r="A211" s="31"/>
      <c r="B211" s="32"/>
      <c r="C211" s="32"/>
      <c r="D211" s="35"/>
      <c r="E211" s="35"/>
      <c r="F211" s="35"/>
      <c r="G211" s="86"/>
      <c r="H211" s="35"/>
      <c r="I211" s="35"/>
      <c r="J211" s="35"/>
      <c r="K211" s="96"/>
    </row>
    <row r="212" spans="1:11" ht="10.8" outlineLevel="1" thickBot="1" x14ac:dyDescent="0.25">
      <c r="A212" s="108"/>
      <c r="B212" s="32"/>
      <c r="C212" s="32"/>
      <c r="D212" s="35"/>
      <c r="E212" s="35"/>
      <c r="F212" s="35"/>
      <c r="G212" s="86"/>
      <c r="H212" s="35"/>
      <c r="I212" s="35"/>
      <c r="J212" s="35"/>
      <c r="K212" s="96"/>
    </row>
    <row r="213" spans="1:11" ht="10.8" thickBot="1" x14ac:dyDescent="0.25">
      <c r="A213" s="24" t="s">
        <v>901</v>
      </c>
      <c r="B213" s="21"/>
      <c r="C213" s="25" t="s">
        <v>284</v>
      </c>
      <c r="D213" s="46">
        <f t="shared" ref="D213:K213" si="70">SUM(D214+D225+D233+D236+D238+D243+D246+D256+D259)</f>
        <v>-65597.55</v>
      </c>
      <c r="E213" s="46">
        <f t="shared" si="70"/>
        <v>15281.97</v>
      </c>
      <c r="F213" s="46">
        <f t="shared" si="70"/>
        <v>15321.96</v>
      </c>
      <c r="G213" s="91">
        <f t="shared" si="70"/>
        <v>-65637.539999999994</v>
      </c>
      <c r="H213" s="46">
        <f t="shared" si="70"/>
        <v>-59242.19</v>
      </c>
      <c r="I213" s="46">
        <f t="shared" si="70"/>
        <v>0</v>
      </c>
      <c r="J213" s="46">
        <f t="shared" si="70"/>
        <v>0</v>
      </c>
      <c r="K213" s="101">
        <f t="shared" si="70"/>
        <v>-59242.19</v>
      </c>
    </row>
    <row r="214" spans="1:11" outlineLevel="1" x14ac:dyDescent="0.2">
      <c r="A214" s="47" t="s">
        <v>285</v>
      </c>
      <c r="B214" s="48"/>
      <c r="C214" s="49" t="s">
        <v>286</v>
      </c>
      <c r="D214" s="30">
        <f t="shared" ref="D214:K214" si="71">SUM(D215:D223)</f>
        <v>-5000</v>
      </c>
      <c r="E214" s="30">
        <f t="shared" si="71"/>
        <v>0</v>
      </c>
      <c r="F214" s="30">
        <f t="shared" si="71"/>
        <v>0</v>
      </c>
      <c r="G214" s="88">
        <f t="shared" si="71"/>
        <v>-5000</v>
      </c>
      <c r="H214" s="30">
        <f t="shared" si="71"/>
        <v>-5000</v>
      </c>
      <c r="I214" s="30">
        <f t="shared" si="71"/>
        <v>0</v>
      </c>
      <c r="J214" s="30">
        <f t="shared" si="71"/>
        <v>0</v>
      </c>
      <c r="K214" s="98">
        <f t="shared" si="71"/>
        <v>-5000</v>
      </c>
    </row>
    <row r="215" spans="1:11" outlineLevel="1" x14ac:dyDescent="0.2">
      <c r="A215" s="20" t="str">
        <f t="shared" ref="A215:A223" si="72">LEFT(B215,3)</f>
        <v>411</v>
      </c>
      <c r="B215" s="21" t="s">
        <v>287</v>
      </c>
      <c r="C215" s="21" t="s">
        <v>288</v>
      </c>
      <c r="D215" s="35">
        <f>IF(VLOOKUP($A215,'hk2016'!$A:$G,1)=$A215,VLOOKUP($A215,'hk2016'!$A:$G,6),0)</f>
        <v>-5000</v>
      </c>
      <c r="E215" s="35">
        <f>IF(VLOOKUP($A215,'hk2016'!$A:$G,1)=$A215,VLOOKUP($A215,'hk2016'!$A:$G,7),0)</f>
        <v>0</v>
      </c>
      <c r="F215" s="35">
        <f>IF(VLOOKUP($A215,'hk2016'!$A:$H,1)=$A215,VLOOKUP($A215,'hk2016'!$A:$H,8),0)</f>
        <v>0</v>
      </c>
      <c r="G215" s="86">
        <f t="shared" ref="G215:G223" si="73">SUM(D215+E215-F215)</f>
        <v>-5000</v>
      </c>
      <c r="H215" s="35">
        <f>IF(VLOOKUP($A215,'hk2015'!$A:$G,1)=$A215,VLOOKUP($A215,'hk2015'!$A:$G,6),0)</f>
        <v>-5000</v>
      </c>
      <c r="I215" s="35">
        <f>IF(VLOOKUP($A215,'hk2015'!$A:$G,1)=$A215,VLOOKUP($A215,'hk2015'!$A:$G,7),0)</f>
        <v>0</v>
      </c>
      <c r="J215" s="35">
        <f>IF(VLOOKUP($A215,'hk2015'!$A:$H,1)=$A215,VLOOKUP($A215,'hk2015'!$A:$H,8),0)</f>
        <v>0</v>
      </c>
      <c r="K215" s="96">
        <f t="shared" ref="K215:K223" si="74">SUM(H215+I215-J215)</f>
        <v>-5000</v>
      </c>
    </row>
    <row r="216" spans="1:11" outlineLevel="1" x14ac:dyDescent="0.2">
      <c r="A216" s="20" t="str">
        <f t="shared" si="72"/>
        <v>412</v>
      </c>
      <c r="B216" s="21" t="s">
        <v>289</v>
      </c>
      <c r="C216" s="21" t="s">
        <v>290</v>
      </c>
      <c r="D216" s="35">
        <f>IF(VLOOKUP($A216,'hk2016'!$A:$G,1)=$A216,VLOOKUP($A216,'hk2016'!$A:$G,6),0)</f>
        <v>0</v>
      </c>
      <c r="E216" s="35">
        <f>IF(VLOOKUP($A216,'hk2016'!$A:$G,1)=$A216,VLOOKUP($A216,'hk2016'!$A:$G,7),0)</f>
        <v>0</v>
      </c>
      <c r="F216" s="35">
        <f>IF(VLOOKUP($A216,'hk2016'!$A:$H,1)=$A216,VLOOKUP($A216,'hk2016'!$A:$H,8),0)</f>
        <v>0</v>
      </c>
      <c r="G216" s="86">
        <f t="shared" si="73"/>
        <v>0</v>
      </c>
      <c r="H216" s="35">
        <f>IF(VLOOKUP($A216,'hk2015'!$A:$G,1)=$A216,VLOOKUP($A216,'hk2015'!$A:$G,6),0)</f>
        <v>0</v>
      </c>
      <c r="I216" s="35">
        <f>IF(VLOOKUP($A216,'hk2015'!$A:$G,1)=$A216,VLOOKUP($A216,'hk2015'!$A:$G,7),0)</f>
        <v>0</v>
      </c>
      <c r="J216" s="35">
        <f>IF(VLOOKUP($A216,'hk2015'!$A:$H,1)=$A216,VLOOKUP($A216,'hk2015'!$A:$H,8),0)</f>
        <v>0</v>
      </c>
      <c r="K216" s="96">
        <f t="shared" si="74"/>
        <v>0</v>
      </c>
    </row>
    <row r="217" spans="1:11" outlineLevel="1" x14ac:dyDescent="0.2">
      <c r="A217" s="20" t="str">
        <f t="shared" si="72"/>
        <v>413</v>
      </c>
      <c r="B217" s="21" t="s">
        <v>291</v>
      </c>
      <c r="C217" s="21" t="s">
        <v>292</v>
      </c>
      <c r="D217" s="35">
        <f>IF(VLOOKUP($A217,'hk2016'!$A:$G,1)=$A217,VLOOKUP($A217,'hk2016'!$A:$G,6),0)</f>
        <v>0</v>
      </c>
      <c r="E217" s="35">
        <f>IF(VLOOKUP($A217,'hk2016'!$A:$G,1)=$A217,VLOOKUP($A217,'hk2016'!$A:$G,7),0)</f>
        <v>0</v>
      </c>
      <c r="F217" s="35">
        <f>IF(VLOOKUP($A217,'hk2016'!$A:$H,1)=$A217,VLOOKUP($A217,'hk2016'!$A:$H,8),0)</f>
        <v>0</v>
      </c>
      <c r="G217" s="86">
        <f t="shared" si="73"/>
        <v>0</v>
      </c>
      <c r="H217" s="35">
        <f>IF(VLOOKUP($A217,'hk2015'!$A:$G,1)=$A217,VLOOKUP($A217,'hk2015'!$A:$G,6),0)</f>
        <v>0</v>
      </c>
      <c r="I217" s="35">
        <f>IF(VLOOKUP($A217,'hk2015'!$A:$G,1)=$A217,VLOOKUP($A217,'hk2015'!$A:$G,7),0)</f>
        <v>0</v>
      </c>
      <c r="J217" s="35">
        <f>IF(VLOOKUP($A217,'hk2015'!$A:$H,1)=$A217,VLOOKUP($A217,'hk2015'!$A:$H,8),0)</f>
        <v>0</v>
      </c>
      <c r="K217" s="96">
        <f t="shared" si="74"/>
        <v>0</v>
      </c>
    </row>
    <row r="218" spans="1:11" outlineLevel="1" x14ac:dyDescent="0.2">
      <c r="A218" s="20" t="str">
        <f t="shared" si="72"/>
        <v>414</v>
      </c>
      <c r="B218" s="21" t="s">
        <v>293</v>
      </c>
      <c r="C218" s="21" t="s">
        <v>294</v>
      </c>
      <c r="D218" s="35">
        <f>IF(VLOOKUP($A218,'hk2016'!$A:$G,1)=$A218,VLOOKUP($A218,'hk2016'!$A:$G,6),0)</f>
        <v>0</v>
      </c>
      <c r="E218" s="35">
        <f>IF(VLOOKUP($A218,'hk2016'!$A:$G,1)=$A218,VLOOKUP($A218,'hk2016'!$A:$G,7),0)</f>
        <v>0</v>
      </c>
      <c r="F218" s="35">
        <f>IF(VLOOKUP($A218,'hk2016'!$A:$H,1)=$A218,VLOOKUP($A218,'hk2016'!$A:$H,8),0)</f>
        <v>0</v>
      </c>
      <c r="G218" s="86">
        <f t="shared" si="73"/>
        <v>0</v>
      </c>
      <c r="H218" s="35">
        <f>IF(VLOOKUP($A218,'hk2015'!$A:$G,1)=$A218,VLOOKUP($A218,'hk2015'!$A:$G,6),0)</f>
        <v>0</v>
      </c>
      <c r="I218" s="35">
        <f>IF(VLOOKUP($A218,'hk2015'!$A:$G,1)=$A218,VLOOKUP($A218,'hk2015'!$A:$G,7),0)</f>
        <v>0</v>
      </c>
      <c r="J218" s="35">
        <f>IF(VLOOKUP($A218,'hk2015'!$A:$H,1)=$A218,VLOOKUP($A218,'hk2015'!$A:$H,8),0)</f>
        <v>0</v>
      </c>
      <c r="K218" s="96">
        <f t="shared" si="74"/>
        <v>0</v>
      </c>
    </row>
    <row r="219" spans="1:11" outlineLevel="1" x14ac:dyDescent="0.2">
      <c r="A219" s="20" t="str">
        <f t="shared" si="72"/>
        <v>415</v>
      </c>
      <c r="B219" s="21" t="s">
        <v>295</v>
      </c>
      <c r="C219" s="21" t="s">
        <v>296</v>
      </c>
      <c r="D219" s="35">
        <f>IF(VLOOKUP($A219,'hk2016'!$A:$G,1)=$A219,VLOOKUP($A219,'hk2016'!$A:$G,6),0)</f>
        <v>0</v>
      </c>
      <c r="E219" s="35">
        <f>IF(VLOOKUP($A219,'hk2016'!$A:$G,1)=$A219,VLOOKUP($A219,'hk2016'!$A:$G,7),0)</f>
        <v>0</v>
      </c>
      <c r="F219" s="35">
        <f>IF(VLOOKUP($A219,'hk2016'!$A:$H,1)=$A219,VLOOKUP($A219,'hk2016'!$A:$H,8),0)</f>
        <v>0</v>
      </c>
      <c r="G219" s="86">
        <f t="shared" si="73"/>
        <v>0</v>
      </c>
      <c r="H219" s="35">
        <f>IF(VLOOKUP($A219,'hk2015'!$A:$G,1)=$A219,VLOOKUP($A219,'hk2015'!$A:$G,6),0)</f>
        <v>0</v>
      </c>
      <c r="I219" s="35">
        <f>IF(VLOOKUP($A219,'hk2015'!$A:$G,1)=$A219,VLOOKUP($A219,'hk2015'!$A:$G,7),0)</f>
        <v>0</v>
      </c>
      <c r="J219" s="35">
        <f>IF(VLOOKUP($A219,'hk2015'!$A:$H,1)=$A219,VLOOKUP($A219,'hk2015'!$A:$H,8),0)</f>
        <v>0</v>
      </c>
      <c r="K219" s="96">
        <f t="shared" si="74"/>
        <v>0</v>
      </c>
    </row>
    <row r="220" spans="1:11" outlineLevel="1" x14ac:dyDescent="0.2">
      <c r="A220" s="20" t="str">
        <f t="shared" si="72"/>
        <v>416</v>
      </c>
      <c r="B220" s="21" t="s">
        <v>297</v>
      </c>
      <c r="C220" s="21" t="s">
        <v>298</v>
      </c>
      <c r="D220" s="35">
        <f>IF(VLOOKUP($A220,'hk2016'!$A:$G,1)=$A220,VLOOKUP($A220,'hk2016'!$A:$G,6),0)</f>
        <v>0</v>
      </c>
      <c r="E220" s="35">
        <f>IF(VLOOKUP($A220,'hk2016'!$A:$G,1)=$A220,VLOOKUP($A220,'hk2016'!$A:$G,7),0)</f>
        <v>0</v>
      </c>
      <c r="F220" s="35">
        <f>IF(VLOOKUP($A220,'hk2016'!$A:$H,1)=$A220,VLOOKUP($A220,'hk2016'!$A:$H,8),0)</f>
        <v>0</v>
      </c>
      <c r="G220" s="86">
        <f t="shared" si="73"/>
        <v>0</v>
      </c>
      <c r="H220" s="35">
        <f>IF(VLOOKUP($A220,'hk2015'!$A:$G,1)=$A220,VLOOKUP($A220,'hk2015'!$A:$G,6),0)</f>
        <v>0</v>
      </c>
      <c r="I220" s="35">
        <f>IF(VLOOKUP($A220,'hk2015'!$A:$G,1)=$A220,VLOOKUP($A220,'hk2015'!$A:$G,7),0)</f>
        <v>0</v>
      </c>
      <c r="J220" s="35">
        <f>IF(VLOOKUP($A220,'hk2015'!$A:$H,1)=$A220,VLOOKUP($A220,'hk2015'!$A:$H,8),0)</f>
        <v>0</v>
      </c>
      <c r="K220" s="96">
        <f t="shared" si="74"/>
        <v>0</v>
      </c>
    </row>
    <row r="221" spans="1:11" outlineLevel="1" x14ac:dyDescent="0.2">
      <c r="A221" s="20" t="str">
        <f t="shared" si="72"/>
        <v>417</v>
      </c>
      <c r="B221" s="21" t="s">
        <v>299</v>
      </c>
      <c r="C221" s="21" t="s">
        <v>300</v>
      </c>
      <c r="D221" s="35">
        <f>IF(VLOOKUP($A221,'hk2016'!$A:$G,1)=$A221,VLOOKUP($A221,'hk2016'!$A:$G,6),0)</f>
        <v>0</v>
      </c>
      <c r="E221" s="35">
        <f>IF(VLOOKUP($A221,'hk2016'!$A:$G,1)=$A221,VLOOKUP($A221,'hk2016'!$A:$G,7),0)</f>
        <v>0</v>
      </c>
      <c r="F221" s="35">
        <f>IF(VLOOKUP($A221,'hk2016'!$A:$H,1)=$A221,VLOOKUP($A221,'hk2016'!$A:$H,8),0)</f>
        <v>0</v>
      </c>
      <c r="G221" s="86">
        <f t="shared" si="73"/>
        <v>0</v>
      </c>
      <c r="H221" s="35">
        <f>IF(VLOOKUP($A221,'hk2015'!$A:$G,1)=$A221,VLOOKUP($A221,'hk2015'!$A:$G,6),0)</f>
        <v>0</v>
      </c>
      <c r="I221" s="35">
        <f>IF(VLOOKUP($A221,'hk2015'!$A:$G,1)=$A221,VLOOKUP($A221,'hk2015'!$A:$G,7),0)</f>
        <v>0</v>
      </c>
      <c r="J221" s="35">
        <f>IF(VLOOKUP($A221,'hk2015'!$A:$H,1)=$A221,VLOOKUP($A221,'hk2015'!$A:$H,8),0)</f>
        <v>0</v>
      </c>
      <c r="K221" s="96">
        <f t="shared" si="74"/>
        <v>0</v>
      </c>
    </row>
    <row r="222" spans="1:11" outlineLevel="1" x14ac:dyDescent="0.2">
      <c r="A222" s="20" t="str">
        <f t="shared" si="72"/>
        <v>418</v>
      </c>
      <c r="B222" s="21" t="s">
        <v>301</v>
      </c>
      <c r="C222" s="21" t="s">
        <v>302</v>
      </c>
      <c r="D222" s="35">
        <f>IF(VLOOKUP($A222,'hk2016'!$A:$G,1)=$A222,VLOOKUP($A222,'hk2016'!$A:$G,6),0)</f>
        <v>0</v>
      </c>
      <c r="E222" s="35">
        <f>IF(VLOOKUP($A222,'hk2016'!$A:$G,1)=$A222,VLOOKUP($A222,'hk2016'!$A:$G,7),0)</f>
        <v>0</v>
      </c>
      <c r="F222" s="35">
        <f>IF(VLOOKUP($A222,'hk2016'!$A:$H,1)=$A222,VLOOKUP($A222,'hk2016'!$A:$H,8),0)</f>
        <v>0</v>
      </c>
      <c r="G222" s="86">
        <f t="shared" si="73"/>
        <v>0</v>
      </c>
      <c r="H222" s="35">
        <f>IF(VLOOKUP($A222,'hk2015'!$A:$G,1)=$A222,VLOOKUP($A222,'hk2015'!$A:$G,6),0)</f>
        <v>0</v>
      </c>
      <c r="I222" s="35">
        <f>IF(VLOOKUP($A222,'hk2015'!$A:$G,1)=$A222,VLOOKUP($A222,'hk2015'!$A:$G,7),0)</f>
        <v>0</v>
      </c>
      <c r="J222" s="35">
        <f>IF(VLOOKUP($A222,'hk2015'!$A:$H,1)=$A222,VLOOKUP($A222,'hk2015'!$A:$H,8),0)</f>
        <v>0</v>
      </c>
      <c r="K222" s="96">
        <f t="shared" si="74"/>
        <v>0</v>
      </c>
    </row>
    <row r="223" spans="1:11" outlineLevel="1" x14ac:dyDescent="0.2">
      <c r="A223" s="20" t="str">
        <f t="shared" si="72"/>
        <v>419</v>
      </c>
      <c r="B223" s="21" t="s">
        <v>303</v>
      </c>
      <c r="C223" s="21" t="s">
        <v>304</v>
      </c>
      <c r="D223" s="35">
        <f>IF(VLOOKUP($A223,'hk2016'!$A:$G,1)=$A223,VLOOKUP($A223,'hk2016'!$A:$G,6),0)</f>
        <v>0</v>
      </c>
      <c r="E223" s="35">
        <f>IF(VLOOKUP($A223,'hk2016'!$A:$G,1)=$A223,VLOOKUP($A223,'hk2016'!$A:$G,7),0)</f>
        <v>0</v>
      </c>
      <c r="F223" s="35">
        <f>IF(VLOOKUP($A223,'hk2016'!$A:$H,1)=$A223,VLOOKUP($A223,'hk2016'!$A:$H,8),0)</f>
        <v>0</v>
      </c>
      <c r="G223" s="86">
        <f t="shared" si="73"/>
        <v>0</v>
      </c>
      <c r="H223" s="35">
        <f>IF(VLOOKUP($A223,'hk2015'!$A:$G,1)=$A223,VLOOKUP($A223,'hk2015'!$A:$G,6),0)</f>
        <v>0</v>
      </c>
      <c r="I223" s="35">
        <f>IF(VLOOKUP($A223,'hk2015'!$A:$G,1)=$A223,VLOOKUP($A223,'hk2015'!$A:$G,7),0)</f>
        <v>0</v>
      </c>
      <c r="J223" s="35">
        <f>IF(VLOOKUP($A223,'hk2015'!$A:$H,1)=$A223,VLOOKUP($A223,'hk2015'!$A:$H,8),0)</f>
        <v>0</v>
      </c>
      <c r="K223" s="96">
        <f t="shared" si="74"/>
        <v>0</v>
      </c>
    </row>
    <row r="224" spans="1:11" ht="10.8" outlineLevel="1" thickBot="1" x14ac:dyDescent="0.25">
      <c r="A224" s="20"/>
      <c r="B224" s="21"/>
      <c r="C224" s="21"/>
      <c r="H224" s="51"/>
      <c r="I224" s="51"/>
      <c r="J224" s="51"/>
      <c r="K224" s="100"/>
    </row>
    <row r="225" spans="1:12" ht="12.6" x14ac:dyDescent="0.25">
      <c r="A225" s="47" t="s">
        <v>919</v>
      </c>
      <c r="B225" s="48"/>
      <c r="C225" s="49" t="s">
        <v>305</v>
      </c>
      <c r="D225" s="30">
        <f t="shared" ref="D225:K225" si="75">SUM(D226:D231)</f>
        <v>-45191.74</v>
      </c>
      <c r="E225" s="30">
        <f t="shared" si="75"/>
        <v>0</v>
      </c>
      <c r="F225" s="30">
        <f t="shared" si="75"/>
        <v>15281.97</v>
      </c>
      <c r="G225" s="88">
        <f t="shared" si="75"/>
        <v>-60473.71</v>
      </c>
      <c r="H225" s="30">
        <f t="shared" si="75"/>
        <v>-13347.15</v>
      </c>
      <c r="I225" s="30">
        <f t="shared" si="75"/>
        <v>0</v>
      </c>
      <c r="J225" s="30">
        <f t="shared" si="75"/>
        <v>0</v>
      </c>
      <c r="K225" s="98">
        <f t="shared" si="75"/>
        <v>-13347.15</v>
      </c>
      <c r="L225" s="109"/>
    </row>
    <row r="226" spans="1:12" ht="12.6" outlineLevel="1" x14ac:dyDescent="0.25">
      <c r="A226" s="20" t="str">
        <f t="shared" ref="A226:A231" si="76">LEFT(B226,3)</f>
        <v>421</v>
      </c>
      <c r="B226" s="21" t="s">
        <v>306</v>
      </c>
      <c r="C226" s="21" t="s">
        <v>307</v>
      </c>
      <c r="D226" s="35">
        <f>IF(VLOOKUP($A226,'hk2016'!$A:$G,1)=$A226,VLOOKUP($A226,'hk2016'!$A:$G,6),0)</f>
        <v>0</v>
      </c>
      <c r="E226" s="35">
        <f>IF(VLOOKUP($A226,'hk2016'!$A:$G,1)=$A226,VLOOKUP($A226,'hk2016'!$A:$G,7),0)</f>
        <v>0</v>
      </c>
      <c r="F226" s="35">
        <f>IF(VLOOKUP($A226,'hk2016'!$A:$H,1)=$A226,VLOOKUP($A226,'hk2016'!$A:$H,8),0)</f>
        <v>0</v>
      </c>
      <c r="G226" s="86">
        <f t="shared" ref="G226:G231" si="77">SUM(D226+E226-F226)</f>
        <v>0</v>
      </c>
      <c r="H226" s="35">
        <f>IF(VLOOKUP($A226,'hk2015'!$A:$G,1)=$A226,VLOOKUP($A226,'hk2015'!$A:$G,6),0)</f>
        <v>0</v>
      </c>
      <c r="I226" s="35">
        <f>IF(VLOOKUP($A226,'hk2015'!$A:$G,1)=$A226,VLOOKUP($A226,'hk2015'!$A:$G,7),0)</f>
        <v>0</v>
      </c>
      <c r="J226" s="35">
        <f>IF(VLOOKUP($A226,'hk2015'!$A:$H,1)=$A226,VLOOKUP($A226,'hk2015'!$A:$H,8),0)</f>
        <v>0</v>
      </c>
      <c r="K226" s="96">
        <f t="shared" ref="K226:K231" si="78">SUM(H226+I226-J226)</f>
        <v>0</v>
      </c>
      <c r="L226" s="109"/>
    </row>
    <row r="227" spans="1:12" ht="12.6" outlineLevel="1" x14ac:dyDescent="0.25">
      <c r="A227" s="20" t="str">
        <f t="shared" si="76"/>
        <v>422</v>
      </c>
      <c r="B227" s="21" t="s">
        <v>308</v>
      </c>
      <c r="C227" s="21" t="s">
        <v>309</v>
      </c>
      <c r="D227" s="35">
        <f>IF(VLOOKUP($A227,'hk2016'!$A:$G,1)=$A227,VLOOKUP($A227,'hk2016'!$A:$G,6),0)</f>
        <v>0</v>
      </c>
      <c r="E227" s="35">
        <f>IF(VLOOKUP($A227,'hk2016'!$A:$G,1)=$A227,VLOOKUP($A227,'hk2016'!$A:$G,7),0)</f>
        <v>0</v>
      </c>
      <c r="F227" s="35">
        <f>IF(VLOOKUP($A227,'hk2016'!$A:$H,1)=$A227,VLOOKUP($A227,'hk2016'!$A:$H,8),0)</f>
        <v>0</v>
      </c>
      <c r="G227" s="86">
        <f t="shared" si="77"/>
        <v>0</v>
      </c>
      <c r="H227" s="35">
        <f>IF(VLOOKUP($A227,'hk2015'!$A:$G,1)=$A227,VLOOKUP($A227,'hk2015'!$A:$G,6),0)</f>
        <v>0</v>
      </c>
      <c r="I227" s="35">
        <f>IF(VLOOKUP($A227,'hk2015'!$A:$G,1)=$A227,VLOOKUP($A227,'hk2015'!$A:$G,7),0)</f>
        <v>0</v>
      </c>
      <c r="J227" s="35">
        <f>IF(VLOOKUP($A227,'hk2015'!$A:$H,1)=$A227,VLOOKUP($A227,'hk2015'!$A:$H,8),0)</f>
        <v>0</v>
      </c>
      <c r="K227" s="96">
        <f t="shared" si="78"/>
        <v>0</v>
      </c>
      <c r="L227" s="109"/>
    </row>
    <row r="228" spans="1:12" ht="12.6" outlineLevel="1" x14ac:dyDescent="0.25">
      <c r="A228" s="20" t="str">
        <f t="shared" si="76"/>
        <v>423</v>
      </c>
      <c r="B228" s="21" t="s">
        <v>310</v>
      </c>
      <c r="C228" s="21" t="s">
        <v>311</v>
      </c>
      <c r="D228" s="35">
        <f>IF(VLOOKUP($A228,'hk2016'!$A:$G,1)=$A228,VLOOKUP($A228,'hk2016'!$A:$G,6),0)</f>
        <v>0</v>
      </c>
      <c r="E228" s="35">
        <f>IF(VLOOKUP($A228,'hk2016'!$A:$G,1)=$A228,VLOOKUP($A228,'hk2016'!$A:$G,7),0)</f>
        <v>0</v>
      </c>
      <c r="F228" s="35">
        <f>IF(VLOOKUP($A228,'hk2016'!$A:$H,1)=$A228,VLOOKUP($A228,'hk2016'!$A:$H,8),0)</f>
        <v>0</v>
      </c>
      <c r="G228" s="86">
        <f t="shared" si="77"/>
        <v>0</v>
      </c>
      <c r="H228" s="35">
        <f>IF(VLOOKUP($A228,'hk2015'!$A:$G,1)=$A228,VLOOKUP($A228,'hk2015'!$A:$G,6),0)</f>
        <v>0</v>
      </c>
      <c r="I228" s="35">
        <f>IF(VLOOKUP($A228,'hk2015'!$A:$G,1)=$A228,VLOOKUP($A228,'hk2015'!$A:$G,7),0)</f>
        <v>0</v>
      </c>
      <c r="J228" s="35">
        <f>IF(VLOOKUP($A228,'hk2015'!$A:$H,1)=$A228,VLOOKUP($A228,'hk2015'!$A:$H,8),0)</f>
        <v>0</v>
      </c>
      <c r="K228" s="96">
        <f t="shared" si="78"/>
        <v>0</v>
      </c>
      <c r="L228" s="109"/>
    </row>
    <row r="229" spans="1:12" ht="12.6" outlineLevel="1" x14ac:dyDescent="0.25">
      <c r="A229" s="20" t="str">
        <f t="shared" si="76"/>
        <v>427</v>
      </c>
      <c r="B229" s="21" t="s">
        <v>312</v>
      </c>
      <c r="C229" s="21" t="s">
        <v>313</v>
      </c>
      <c r="D229" s="35">
        <f>IF(VLOOKUP($A229,'hk2016'!$A:$G,1)=$A229,VLOOKUP($A229,'hk2016'!$A:$G,6),0)</f>
        <v>0</v>
      </c>
      <c r="E229" s="35">
        <f>IF(VLOOKUP($A229,'hk2016'!$A:$G,1)=$A229,VLOOKUP($A229,'hk2016'!$A:$G,7),0)</f>
        <v>0</v>
      </c>
      <c r="F229" s="35">
        <f>IF(VLOOKUP($A229,'hk2016'!$A:$H,1)=$A229,VLOOKUP($A229,'hk2016'!$A:$H,8),0)</f>
        <v>0</v>
      </c>
      <c r="G229" s="86">
        <f t="shared" si="77"/>
        <v>0</v>
      </c>
      <c r="H229" s="35">
        <f>IF(VLOOKUP($A229,'hk2015'!$A:$G,1)=$A229,VLOOKUP($A229,'hk2015'!$A:$G,6),0)</f>
        <v>0</v>
      </c>
      <c r="I229" s="35">
        <f>IF(VLOOKUP($A229,'hk2015'!$A:$G,1)=$A229,VLOOKUP($A229,'hk2015'!$A:$G,7),0)</f>
        <v>0</v>
      </c>
      <c r="J229" s="35">
        <f>IF(VLOOKUP($A229,'hk2015'!$A:$H,1)=$A229,VLOOKUP($A229,'hk2015'!$A:$H,8),0)</f>
        <v>0</v>
      </c>
      <c r="K229" s="96">
        <f t="shared" si="78"/>
        <v>0</v>
      </c>
      <c r="L229" s="109"/>
    </row>
    <row r="230" spans="1:12" ht="12.6" outlineLevel="1" x14ac:dyDescent="0.25">
      <c r="A230" s="20" t="str">
        <f t="shared" si="76"/>
        <v>428</v>
      </c>
      <c r="B230" s="21" t="s">
        <v>314</v>
      </c>
      <c r="C230" s="21" t="s">
        <v>315</v>
      </c>
      <c r="D230" s="35">
        <f>IF(VLOOKUP($A230,'hk2016'!$A:$G,1)=$A230,VLOOKUP($A230,'hk2016'!$A:$G,6),0)</f>
        <v>-45191.74</v>
      </c>
      <c r="E230" s="35">
        <f>IF(VLOOKUP($A230,'hk2016'!$A:$G,1)=$A230,VLOOKUP($A230,'hk2016'!$A:$G,7),0)</f>
        <v>0</v>
      </c>
      <c r="F230" s="35">
        <f>IF(VLOOKUP($A230,'hk2016'!$A:$H,1)=$A230,VLOOKUP($A230,'hk2016'!$A:$H,8),0)</f>
        <v>15281.97</v>
      </c>
      <c r="G230" s="86">
        <f t="shared" si="77"/>
        <v>-60473.71</v>
      </c>
      <c r="H230" s="35">
        <f>IF(VLOOKUP($A230,'hk2015'!$A:$G,1)=$A230,VLOOKUP($A230,'hk2015'!$A:$G,6),0)</f>
        <v>-13347.15</v>
      </c>
      <c r="I230" s="35">
        <f>IF(VLOOKUP($A230,'hk2015'!$A:$G,1)=$A230,VLOOKUP($A230,'hk2015'!$A:$G,7),0)</f>
        <v>0</v>
      </c>
      <c r="J230" s="35">
        <f>IF(VLOOKUP($A230,'hk2015'!$A:$H,1)=$A230,VLOOKUP($A230,'hk2015'!$A:$H,8),0)</f>
        <v>0</v>
      </c>
      <c r="K230" s="96">
        <f t="shared" si="78"/>
        <v>-13347.15</v>
      </c>
      <c r="L230" s="109"/>
    </row>
    <row r="231" spans="1:12" ht="12.6" outlineLevel="1" x14ac:dyDescent="0.25">
      <c r="A231" s="20" t="str">
        <f t="shared" si="76"/>
        <v>429</v>
      </c>
      <c r="B231" s="21" t="s">
        <v>316</v>
      </c>
      <c r="C231" s="21" t="s">
        <v>317</v>
      </c>
      <c r="D231" s="35">
        <f>IF(VLOOKUP($A231,'hk2016'!$A:$G,1)=$A231,VLOOKUP($A231,'hk2016'!$A:$G,6),0)</f>
        <v>0</v>
      </c>
      <c r="E231" s="35">
        <f>IF(VLOOKUP($A231,'hk2016'!$A:$G,1)=$A231,VLOOKUP($A231,'hk2016'!$A:$G,7),0)</f>
        <v>0</v>
      </c>
      <c r="F231" s="35">
        <f>IF(VLOOKUP($A231,'hk2016'!$A:$H,1)=$A231,VLOOKUP($A231,'hk2016'!$A:$H,8),0)</f>
        <v>0</v>
      </c>
      <c r="G231" s="86">
        <f t="shared" si="77"/>
        <v>0</v>
      </c>
      <c r="H231" s="35">
        <f>IF(VLOOKUP($A231,'hk2015'!$A:$G,1)=$A231,VLOOKUP($A231,'hk2015'!$A:$G,6),0)</f>
        <v>0</v>
      </c>
      <c r="I231" s="35">
        <f>IF(VLOOKUP($A231,'hk2015'!$A:$G,1)=$A231,VLOOKUP($A231,'hk2015'!$A:$G,7),0)</f>
        <v>0</v>
      </c>
      <c r="J231" s="35">
        <f>IF(VLOOKUP($A231,'hk2015'!$A:$H,1)=$A231,VLOOKUP($A231,'hk2015'!$A:$H,8),0)</f>
        <v>0</v>
      </c>
      <c r="K231" s="96">
        <f t="shared" si="78"/>
        <v>0</v>
      </c>
      <c r="L231" s="109"/>
    </row>
    <row r="232" spans="1:12" ht="13.2" outlineLevel="1" thickBot="1" x14ac:dyDescent="0.3">
      <c r="A232" s="20"/>
      <c r="B232" s="21"/>
      <c r="C232" s="21"/>
      <c r="H232" s="51"/>
      <c r="I232" s="51"/>
      <c r="J232" s="51"/>
      <c r="K232" s="100"/>
      <c r="L232" s="109"/>
    </row>
    <row r="233" spans="1:12" ht="12.6" x14ac:dyDescent="0.25">
      <c r="A233" s="47" t="s">
        <v>921</v>
      </c>
      <c r="B233" s="48"/>
      <c r="C233" s="49" t="s">
        <v>318</v>
      </c>
      <c r="D233" s="30">
        <f t="shared" ref="D233:K233" si="79">SUM(D234)</f>
        <v>-15281.97</v>
      </c>
      <c r="E233" s="30">
        <f t="shared" si="79"/>
        <v>15281.97</v>
      </c>
      <c r="F233" s="30">
        <f t="shared" si="79"/>
        <v>0</v>
      </c>
      <c r="G233" s="88">
        <f t="shared" si="79"/>
        <v>0</v>
      </c>
      <c r="H233" s="30">
        <f t="shared" si="79"/>
        <v>-40826.39</v>
      </c>
      <c r="I233" s="30">
        <f t="shared" si="79"/>
        <v>0</v>
      </c>
      <c r="J233" s="30">
        <f t="shared" si="79"/>
        <v>0</v>
      </c>
      <c r="K233" s="98">
        <f t="shared" si="79"/>
        <v>-40826.39</v>
      </c>
      <c r="L233" s="109"/>
    </row>
    <row r="234" spans="1:12" ht="12.6" outlineLevel="1" x14ac:dyDescent="0.25">
      <c r="A234" s="20" t="str">
        <f>LEFT(B234,3)</f>
        <v>431</v>
      </c>
      <c r="B234" s="21" t="s">
        <v>319</v>
      </c>
      <c r="C234" s="21" t="s">
        <v>320</v>
      </c>
      <c r="D234" s="35">
        <f>IF(VLOOKUP($A234,'hk2016'!$A:$G,1)=$A234,VLOOKUP($A234,'hk2016'!$A:$G,6),0)</f>
        <v>-15281.97</v>
      </c>
      <c r="E234" s="35">
        <f>IF(VLOOKUP($A234,'hk2016'!$A:$G,1)=$A234,VLOOKUP($A234,'hk2016'!$A:$G,7),0)</f>
        <v>15281.97</v>
      </c>
      <c r="F234" s="35">
        <f>IF(VLOOKUP($A234,'hk2016'!$A:$H,1)=$A234,VLOOKUP($A234,'hk2016'!$A:$H,8),0)</f>
        <v>0</v>
      </c>
      <c r="G234" s="86">
        <f>SUM(D234+E234-F234)</f>
        <v>0</v>
      </c>
      <c r="H234" s="35">
        <f>IF(VLOOKUP($A234,'hk2015'!$A:$G,1)=$A234,VLOOKUP($A234,'hk2015'!$A:$G,6),0)</f>
        <v>-40826.39</v>
      </c>
      <c r="I234" s="35">
        <f>IF(VLOOKUP($A234,'hk2015'!$A:$G,1)=$A234,VLOOKUP($A234,'hk2015'!$A:$G,7),0)</f>
        <v>0</v>
      </c>
      <c r="J234" s="35">
        <f>IF(VLOOKUP($A234,'hk2015'!$A:$H,1)=$A234,VLOOKUP($A234,'hk2015'!$A:$H,8),0)</f>
        <v>0</v>
      </c>
      <c r="K234" s="96">
        <f>SUM(H234+I234-J234)</f>
        <v>-40826.39</v>
      </c>
      <c r="L234" s="109"/>
    </row>
    <row r="235" spans="1:12" ht="13.2" outlineLevel="1" thickBot="1" x14ac:dyDescent="0.3">
      <c r="A235" s="20"/>
      <c r="B235" s="21"/>
      <c r="C235" s="21"/>
      <c r="H235" s="51"/>
      <c r="I235" s="51"/>
      <c r="J235" s="51"/>
      <c r="K235" s="100"/>
      <c r="L235" s="109"/>
    </row>
    <row r="236" spans="1:12" ht="12.6" x14ac:dyDescent="0.25">
      <c r="A236" s="55" t="s">
        <v>321</v>
      </c>
      <c r="B236" s="48"/>
      <c r="C236" s="48" t="s">
        <v>322</v>
      </c>
      <c r="D236" s="30">
        <f t="shared" ref="D236:K236" si="80">SUM(D237)</f>
        <v>0</v>
      </c>
      <c r="E236" s="30">
        <f t="shared" si="80"/>
        <v>0</v>
      </c>
      <c r="F236" s="30">
        <f t="shared" si="80"/>
        <v>0</v>
      </c>
      <c r="G236" s="84">
        <f t="shared" si="80"/>
        <v>0</v>
      </c>
      <c r="H236" s="30">
        <f t="shared" si="80"/>
        <v>0</v>
      </c>
      <c r="I236" s="30">
        <f t="shared" si="80"/>
        <v>0</v>
      </c>
      <c r="J236" s="30">
        <f t="shared" si="80"/>
        <v>0</v>
      </c>
      <c r="K236" s="94">
        <f t="shared" si="80"/>
        <v>0</v>
      </c>
      <c r="L236" s="109"/>
    </row>
    <row r="237" spans="1:12" ht="13.2" outlineLevel="1" thickBot="1" x14ac:dyDescent="0.3">
      <c r="A237" s="70" t="s">
        <v>321</v>
      </c>
      <c r="B237" s="21"/>
      <c r="C237" s="33" t="s">
        <v>322</v>
      </c>
      <c r="D237" s="35">
        <f>IF(VLOOKUP($A237,'hk2016'!$A:$G,1)=$A237,VLOOKUP($A237,'hk2016'!$A:$G,6),0)</f>
        <v>0</v>
      </c>
      <c r="E237" s="35">
        <f>IF(VLOOKUP($A237,'hk2016'!$A:$G,1)=$A237,VLOOKUP($A237,'hk2016'!$A:$G,7),0)</f>
        <v>0</v>
      </c>
      <c r="F237" s="35">
        <f>IF(VLOOKUP($A237,'hk2016'!$A:$H,1)=$A237,VLOOKUP($A237,'hk2016'!$A:$H,8),0)</f>
        <v>0</v>
      </c>
      <c r="G237" s="86">
        <f>SUM(D237+E237-F237)</f>
        <v>0</v>
      </c>
      <c r="H237" s="35">
        <f>IF(VLOOKUP($A237,'hk2015'!$A:$G,1)=$A237,VLOOKUP($A237,'hk2015'!$A:$G,6),0)</f>
        <v>0</v>
      </c>
      <c r="I237" s="35">
        <f>IF(VLOOKUP($A237,'hk2015'!$A:$G,1)=$A237,VLOOKUP($A237,'hk2015'!$A:$G,7),0)</f>
        <v>0</v>
      </c>
      <c r="J237" s="35">
        <f>IF(VLOOKUP($A237,'hk2015'!$A:$H,1)=$A237,VLOOKUP($A237,'hk2015'!$A:$H,8),0)</f>
        <v>0</v>
      </c>
      <c r="K237" s="96">
        <f>SUM(H237+I237-J237)</f>
        <v>0</v>
      </c>
      <c r="L237" s="109"/>
    </row>
    <row r="238" spans="1:12" ht="12.6" x14ac:dyDescent="0.25">
      <c r="A238" s="47" t="s">
        <v>916</v>
      </c>
      <c r="B238" s="48"/>
      <c r="C238" s="49" t="s">
        <v>323</v>
      </c>
      <c r="D238" s="30">
        <f t="shared" ref="D238:K238" si="81">SUM(D239:D241)</f>
        <v>0</v>
      </c>
      <c r="E238" s="30">
        <f t="shared" si="81"/>
        <v>0</v>
      </c>
      <c r="F238" s="30">
        <f t="shared" si="81"/>
        <v>0</v>
      </c>
      <c r="G238" s="88">
        <f t="shared" si="81"/>
        <v>0</v>
      </c>
      <c r="H238" s="30">
        <f t="shared" si="81"/>
        <v>0</v>
      </c>
      <c r="I238" s="30">
        <f t="shared" si="81"/>
        <v>0</v>
      </c>
      <c r="J238" s="30">
        <f t="shared" si="81"/>
        <v>0</v>
      </c>
      <c r="K238" s="98">
        <f t="shared" si="81"/>
        <v>0</v>
      </c>
      <c r="L238" s="109"/>
    </row>
    <row r="239" spans="1:12" ht="12.6" outlineLevel="1" x14ac:dyDescent="0.25">
      <c r="A239" s="20" t="str">
        <f>LEFT(B239,3)</f>
        <v>451</v>
      </c>
      <c r="B239" s="21" t="s">
        <v>324</v>
      </c>
      <c r="C239" s="21" t="s">
        <v>325</v>
      </c>
      <c r="D239" s="35">
        <f>IF(VLOOKUP($A239,'hk2016'!$A:$G,1)=$A239,VLOOKUP($A239,'hk2016'!$A:$G,6),0)</f>
        <v>0</v>
      </c>
      <c r="E239" s="35">
        <f>IF(VLOOKUP($A239,'hk2016'!$A:$G,1)=$A239,VLOOKUP($A239,'hk2016'!$A:$G,7),0)</f>
        <v>0</v>
      </c>
      <c r="F239" s="35">
        <f>IF(VLOOKUP($A239,'hk2016'!$A:$H,1)=$A239,VLOOKUP($A239,'hk2016'!$A:$H,8),0)</f>
        <v>0</v>
      </c>
      <c r="G239" s="86">
        <f>SUM(D239+E239-F239)</f>
        <v>0</v>
      </c>
      <c r="H239" s="35">
        <f>IF(VLOOKUP($A239,'hk2015'!$A:$G,1)=$A239,VLOOKUP($A239,'hk2015'!$A:$G,6),0)</f>
        <v>0</v>
      </c>
      <c r="I239" s="35">
        <f>IF(VLOOKUP($A239,'hk2015'!$A:$G,1)=$A239,VLOOKUP($A239,'hk2015'!$A:$G,7),0)</f>
        <v>0</v>
      </c>
      <c r="J239" s="35">
        <f>IF(VLOOKUP($A239,'hk2015'!$A:$H,1)=$A239,VLOOKUP($A239,'hk2015'!$A:$H,8),0)</f>
        <v>0</v>
      </c>
      <c r="K239" s="96">
        <f>SUM(H239+I239-J239)</f>
        <v>0</v>
      </c>
      <c r="L239" s="109"/>
    </row>
    <row r="240" spans="1:12" ht="12.6" outlineLevel="1" x14ac:dyDescent="0.25">
      <c r="A240" s="70" t="s">
        <v>326</v>
      </c>
      <c r="B240" s="21"/>
      <c r="C240" s="33" t="s">
        <v>327</v>
      </c>
      <c r="D240" s="35">
        <f>IF(VLOOKUP($A240,'hk2016'!$A:$G,1)=$A240,VLOOKUP($A240,'hk2016'!$A:$G,6),0)</f>
        <v>0</v>
      </c>
      <c r="E240" s="35">
        <f>IF(VLOOKUP($A240,'hk2016'!$A:$G,1)=$A240,VLOOKUP($A240,'hk2016'!$A:$G,7),0)</f>
        <v>0</v>
      </c>
      <c r="F240" s="35">
        <f>IF(VLOOKUP($A240,'hk2016'!$A:$H,1)=$A240,VLOOKUP($A240,'hk2016'!$A:$H,8),0)</f>
        <v>0</v>
      </c>
      <c r="G240" s="86">
        <f>SUM(D240+E240-F240)</f>
        <v>0</v>
      </c>
      <c r="H240" s="35">
        <f>IF(VLOOKUP($A240,'hk2015'!$A:$G,1)=$A240,VLOOKUP($A240,'hk2015'!$A:$G,6),0)</f>
        <v>0</v>
      </c>
      <c r="I240" s="35">
        <f>IF(VLOOKUP($A240,'hk2015'!$A:$G,1)=$A240,VLOOKUP($A240,'hk2015'!$A:$G,7),0)</f>
        <v>0</v>
      </c>
      <c r="J240" s="35">
        <f>IF(VLOOKUP($A240,'hk2015'!$A:$H,1)=$A240,VLOOKUP($A240,'hk2015'!$A:$H,8),0)</f>
        <v>0</v>
      </c>
      <c r="K240" s="96">
        <f>SUM(H240+I240-J240)</f>
        <v>0</v>
      </c>
      <c r="L240" s="109"/>
    </row>
    <row r="241" spans="1:12" ht="12.6" outlineLevel="1" x14ac:dyDescent="0.25">
      <c r="A241" s="20" t="str">
        <f>LEFT(B241,3)</f>
        <v>459</v>
      </c>
      <c r="B241" s="21" t="s">
        <v>328</v>
      </c>
      <c r="C241" s="21" t="s">
        <v>329</v>
      </c>
      <c r="D241" s="35">
        <f>IF(VLOOKUP($A241,'hk2016'!$A:$G,1)=$A241,VLOOKUP($A241,'hk2016'!$A:$G,6),0)</f>
        <v>0</v>
      </c>
      <c r="E241" s="35">
        <f>IF(VLOOKUP($A241,'hk2016'!$A:$G,1)=$A241,VLOOKUP($A241,'hk2016'!$A:$G,7),0)</f>
        <v>0</v>
      </c>
      <c r="F241" s="35">
        <f>IF(VLOOKUP($A241,'hk2016'!$A:$H,1)=$A241,VLOOKUP($A241,'hk2016'!$A:$H,8),0)</f>
        <v>0</v>
      </c>
      <c r="G241" s="86">
        <f>SUM(D241+E241-F241)</f>
        <v>0</v>
      </c>
      <c r="H241" s="35">
        <f>IF(VLOOKUP($A241,'hk2015'!$A:$G,1)=$A241,VLOOKUP($A241,'hk2015'!$A:$G,6),0)</f>
        <v>0</v>
      </c>
      <c r="I241" s="35">
        <f>IF(VLOOKUP($A241,'hk2015'!$A:$G,1)=$A241,VLOOKUP($A241,'hk2015'!$A:$G,7),0)</f>
        <v>0</v>
      </c>
      <c r="J241" s="35">
        <f>IF(VLOOKUP($A241,'hk2015'!$A:$H,1)=$A241,VLOOKUP($A241,'hk2015'!$A:$H,8),0)</f>
        <v>0</v>
      </c>
      <c r="K241" s="96">
        <f>SUM(H241+I241-J241)</f>
        <v>0</v>
      </c>
      <c r="L241" s="109"/>
    </row>
    <row r="242" spans="1:12" ht="13.2" outlineLevel="1" thickBot="1" x14ac:dyDescent="0.3">
      <c r="A242" s="20"/>
      <c r="B242" s="21"/>
      <c r="C242" s="21"/>
      <c r="H242" s="51"/>
      <c r="I242" s="51"/>
      <c r="J242" s="51"/>
      <c r="K242" s="100"/>
      <c r="L242" s="109"/>
    </row>
    <row r="243" spans="1:12" ht="12.6" x14ac:dyDescent="0.25">
      <c r="A243" s="47" t="s">
        <v>330</v>
      </c>
      <c r="B243" s="48"/>
      <c r="C243" s="49" t="s">
        <v>331</v>
      </c>
      <c r="D243" s="30">
        <f t="shared" ref="D243:K243" si="82">SUM(D244)</f>
        <v>0</v>
      </c>
      <c r="E243" s="30">
        <f t="shared" si="82"/>
        <v>0</v>
      </c>
      <c r="F243" s="30">
        <f t="shared" si="82"/>
        <v>0</v>
      </c>
      <c r="G243" s="88">
        <f t="shared" si="82"/>
        <v>0</v>
      </c>
      <c r="H243" s="30">
        <f t="shared" si="82"/>
        <v>0</v>
      </c>
      <c r="I243" s="30">
        <f t="shared" si="82"/>
        <v>0</v>
      </c>
      <c r="J243" s="30">
        <f t="shared" si="82"/>
        <v>0</v>
      </c>
      <c r="K243" s="98">
        <f t="shared" si="82"/>
        <v>0</v>
      </c>
      <c r="L243" s="109"/>
    </row>
    <row r="244" spans="1:12" ht="12.6" outlineLevel="1" x14ac:dyDescent="0.25">
      <c r="A244" s="20" t="str">
        <f>LEFT(B244,3)</f>
        <v>461</v>
      </c>
      <c r="B244" s="21" t="s">
        <v>332</v>
      </c>
      <c r="C244" s="21" t="s">
        <v>331</v>
      </c>
      <c r="D244" s="35">
        <f>IF(VLOOKUP($A244,'hk2016'!$A:$G,1)=$A244,VLOOKUP($A244,'hk2016'!$A:$G,6),0)</f>
        <v>0</v>
      </c>
      <c r="E244" s="35">
        <f>IF(VLOOKUP($A244,'hk2016'!$A:$G,1)=$A244,VLOOKUP($A244,'hk2016'!$A:$G,7),0)</f>
        <v>0</v>
      </c>
      <c r="F244" s="35">
        <f>IF(VLOOKUP($A244,'hk2016'!$A:$H,1)=$A244,VLOOKUP($A244,'hk2016'!$A:$H,8),0)</f>
        <v>0</v>
      </c>
      <c r="G244" s="86">
        <f>SUM(D244+E244-F244)</f>
        <v>0</v>
      </c>
      <c r="H244" s="35">
        <f>IF(VLOOKUP($A244,'hk2015'!$A:$G,1)=$A244,VLOOKUP($A244,'hk2015'!$A:$G,6),0)</f>
        <v>0</v>
      </c>
      <c r="I244" s="35">
        <f>IF(VLOOKUP($A244,'hk2015'!$A:$G,1)=$A244,VLOOKUP($A244,'hk2015'!$A:$G,7),0)</f>
        <v>0</v>
      </c>
      <c r="J244" s="35">
        <f>IF(VLOOKUP($A244,'hk2015'!$A:$H,1)=$A244,VLOOKUP($A244,'hk2015'!$A:$H,8),0)</f>
        <v>0</v>
      </c>
      <c r="K244" s="96">
        <f>SUM(H244+I244-J244)</f>
        <v>0</v>
      </c>
      <c r="L244" s="109"/>
    </row>
    <row r="245" spans="1:12" ht="13.2" outlineLevel="1" thickBot="1" x14ac:dyDescent="0.3">
      <c r="A245" s="20"/>
      <c r="B245" s="21"/>
      <c r="C245" s="21"/>
      <c r="H245" s="51"/>
      <c r="I245" s="51"/>
      <c r="J245" s="51"/>
      <c r="K245" s="100"/>
      <c r="L245" s="109"/>
    </row>
    <row r="246" spans="1:12" ht="12.6" x14ac:dyDescent="0.25">
      <c r="A246" s="47" t="s">
        <v>333</v>
      </c>
      <c r="B246" s="48"/>
      <c r="C246" s="49" t="s">
        <v>334</v>
      </c>
      <c r="D246" s="30">
        <f t="shared" ref="D246:K246" si="83">SUM(D247:D254)</f>
        <v>-123.84</v>
      </c>
      <c r="E246" s="30">
        <f t="shared" si="83"/>
        <v>0</v>
      </c>
      <c r="F246" s="30">
        <f t="shared" si="83"/>
        <v>39.99</v>
      </c>
      <c r="G246" s="88">
        <f t="shared" si="83"/>
        <v>-163.83000000000001</v>
      </c>
      <c r="H246" s="30">
        <f t="shared" si="83"/>
        <v>-68.650000000000006</v>
      </c>
      <c r="I246" s="30">
        <f t="shared" si="83"/>
        <v>0</v>
      </c>
      <c r="J246" s="30">
        <f t="shared" si="83"/>
        <v>0</v>
      </c>
      <c r="K246" s="98">
        <f t="shared" si="83"/>
        <v>-68.650000000000006</v>
      </c>
      <c r="L246" s="109"/>
    </row>
    <row r="247" spans="1:12" ht="12.6" outlineLevel="1" x14ac:dyDescent="0.25">
      <c r="A247" s="20" t="str">
        <f t="shared" ref="A247:A254" si="84">LEFT(B247,3)</f>
        <v>471</v>
      </c>
      <c r="B247" s="21" t="s">
        <v>335</v>
      </c>
      <c r="C247" s="21" t="s">
        <v>336</v>
      </c>
      <c r="D247" s="35">
        <f>IF(VLOOKUP($A247,'hk2016'!$A:$G,1)=$A247,VLOOKUP($A247,'hk2016'!$A:$G,6),0)</f>
        <v>0</v>
      </c>
      <c r="E247" s="35">
        <f>IF(VLOOKUP($A247,'hk2016'!$A:$G,1)=$A247,VLOOKUP($A247,'hk2016'!$A:$G,7),0)</f>
        <v>0</v>
      </c>
      <c r="F247" s="35">
        <f>IF(VLOOKUP($A247,'hk2016'!$A:$H,1)=$A247,VLOOKUP($A247,'hk2016'!$A:$H,8),0)</f>
        <v>0</v>
      </c>
      <c r="G247" s="86">
        <f t="shared" ref="G247:G254" si="85">SUM(D247+E247-F247)</f>
        <v>0</v>
      </c>
      <c r="H247" s="35">
        <f>IF(VLOOKUP($A247,'hk2015'!$A:$G,1)=$A247,VLOOKUP($A247,'hk2015'!$A:$G,6),0)</f>
        <v>0</v>
      </c>
      <c r="I247" s="35">
        <f>IF(VLOOKUP($A247,'hk2015'!$A:$G,1)=$A247,VLOOKUP($A247,'hk2015'!$A:$G,7),0)</f>
        <v>0</v>
      </c>
      <c r="J247" s="35">
        <f>IF(VLOOKUP($A247,'hk2015'!$A:$H,1)=$A247,VLOOKUP($A247,'hk2015'!$A:$H,8),0)</f>
        <v>0</v>
      </c>
      <c r="K247" s="96">
        <f t="shared" ref="K247:K254" si="86">SUM(H247+I247-J247)</f>
        <v>0</v>
      </c>
      <c r="L247" s="109"/>
    </row>
    <row r="248" spans="1:12" ht="12.6" outlineLevel="1" x14ac:dyDescent="0.25">
      <c r="A248" s="20" t="str">
        <f t="shared" si="84"/>
        <v>472</v>
      </c>
      <c r="B248" s="21" t="s">
        <v>337</v>
      </c>
      <c r="C248" s="21" t="s">
        <v>338</v>
      </c>
      <c r="D248" s="35">
        <f>IF(VLOOKUP($A248,'hk2016'!$A:$G,1)=$A248,VLOOKUP($A248,'hk2016'!$A:$G,6),0)</f>
        <v>-123.84</v>
      </c>
      <c r="E248" s="35">
        <f>IF(VLOOKUP($A248,'hk2016'!$A:$G,1)=$A248,VLOOKUP($A248,'hk2016'!$A:$G,7),0)</f>
        <v>0</v>
      </c>
      <c r="F248" s="35">
        <f>IF(VLOOKUP($A248,'hk2016'!$A:$H,1)=$A248,VLOOKUP($A248,'hk2016'!$A:$H,8),0)</f>
        <v>39.99</v>
      </c>
      <c r="G248" s="86">
        <f t="shared" si="85"/>
        <v>-163.83000000000001</v>
      </c>
      <c r="H248" s="35">
        <f>IF(VLOOKUP($A248,'hk2015'!$A:$G,1)=$A248,VLOOKUP($A248,'hk2015'!$A:$G,6),0)</f>
        <v>-68.650000000000006</v>
      </c>
      <c r="I248" s="35">
        <f>IF(VLOOKUP($A248,'hk2015'!$A:$G,1)=$A248,VLOOKUP($A248,'hk2015'!$A:$G,7),0)</f>
        <v>0</v>
      </c>
      <c r="J248" s="35">
        <f>IF(VLOOKUP($A248,'hk2015'!$A:$H,1)=$A248,VLOOKUP($A248,'hk2015'!$A:$H,8),0)</f>
        <v>0</v>
      </c>
      <c r="K248" s="96">
        <f t="shared" si="86"/>
        <v>-68.650000000000006</v>
      </c>
      <c r="L248" s="109"/>
    </row>
    <row r="249" spans="1:12" ht="12.6" outlineLevel="1" x14ac:dyDescent="0.25">
      <c r="A249" s="20" t="str">
        <f t="shared" si="84"/>
        <v>473</v>
      </c>
      <c r="B249" s="21" t="s">
        <v>339</v>
      </c>
      <c r="C249" s="21" t="s">
        <v>340</v>
      </c>
      <c r="D249" s="35">
        <f>IF(VLOOKUP($A249,'hk2016'!$A:$G,1)=$A249,VLOOKUP($A249,'hk2016'!$A:$G,6),0)</f>
        <v>0</v>
      </c>
      <c r="E249" s="35">
        <f>IF(VLOOKUP($A249,'hk2016'!$A:$G,1)=$A249,VLOOKUP($A249,'hk2016'!$A:$G,7),0)</f>
        <v>0</v>
      </c>
      <c r="F249" s="35">
        <f>IF(VLOOKUP($A249,'hk2016'!$A:$H,1)=$A249,VLOOKUP($A249,'hk2016'!$A:$H,8),0)</f>
        <v>0</v>
      </c>
      <c r="G249" s="86">
        <f t="shared" si="85"/>
        <v>0</v>
      </c>
      <c r="H249" s="35">
        <f>IF(VLOOKUP($A249,'hk2015'!$A:$G,1)=$A249,VLOOKUP($A249,'hk2015'!$A:$G,6),0)</f>
        <v>0</v>
      </c>
      <c r="I249" s="35">
        <f>IF(VLOOKUP($A249,'hk2015'!$A:$G,1)=$A249,VLOOKUP($A249,'hk2015'!$A:$G,7),0)</f>
        <v>0</v>
      </c>
      <c r="J249" s="35">
        <f>IF(VLOOKUP($A249,'hk2015'!$A:$H,1)=$A249,VLOOKUP($A249,'hk2015'!$A:$H,8),0)</f>
        <v>0</v>
      </c>
      <c r="K249" s="96">
        <f t="shared" si="86"/>
        <v>0</v>
      </c>
      <c r="L249" s="109"/>
    </row>
    <row r="250" spans="1:12" ht="12.6" outlineLevel="1" x14ac:dyDescent="0.25">
      <c r="A250" s="20" t="str">
        <f t="shared" si="84"/>
        <v>474</v>
      </c>
      <c r="B250" s="21" t="s">
        <v>341</v>
      </c>
      <c r="C250" s="21" t="s">
        <v>342</v>
      </c>
      <c r="D250" s="35">
        <f>IF(VLOOKUP($A250,'hk2016'!$A:$G,1)=$A250,VLOOKUP($A250,'hk2016'!$A:$G,6),0)</f>
        <v>0</v>
      </c>
      <c r="E250" s="35">
        <f>IF(VLOOKUP($A250,'hk2016'!$A:$G,1)=$A250,VLOOKUP($A250,'hk2016'!$A:$G,7),0)</f>
        <v>0</v>
      </c>
      <c r="F250" s="35">
        <f>IF(VLOOKUP($A250,'hk2016'!$A:$H,1)=$A250,VLOOKUP($A250,'hk2016'!$A:$H,8),0)</f>
        <v>0</v>
      </c>
      <c r="G250" s="86">
        <f t="shared" si="85"/>
        <v>0</v>
      </c>
      <c r="H250" s="35">
        <f>IF(VLOOKUP($A250,'hk2015'!$A:$G,1)=$A250,VLOOKUP($A250,'hk2015'!$A:$G,6),0)</f>
        <v>0</v>
      </c>
      <c r="I250" s="35">
        <f>IF(VLOOKUP($A250,'hk2015'!$A:$G,1)=$A250,VLOOKUP($A250,'hk2015'!$A:$G,7),0)</f>
        <v>0</v>
      </c>
      <c r="J250" s="35">
        <f>IF(VLOOKUP($A250,'hk2015'!$A:$H,1)=$A250,VLOOKUP($A250,'hk2015'!$A:$H,8),0)</f>
        <v>0</v>
      </c>
      <c r="K250" s="96">
        <f t="shared" si="86"/>
        <v>0</v>
      </c>
      <c r="L250" s="109"/>
    </row>
    <row r="251" spans="1:12" ht="12.6" outlineLevel="1" x14ac:dyDescent="0.25">
      <c r="A251" s="20" t="str">
        <f t="shared" si="84"/>
        <v>475</v>
      </c>
      <c r="B251" s="21" t="s">
        <v>343</v>
      </c>
      <c r="C251" s="21" t="s">
        <v>344</v>
      </c>
      <c r="D251" s="35">
        <f>IF(VLOOKUP($A251,'hk2016'!$A:$G,1)=$A251,VLOOKUP($A251,'hk2016'!$A:$G,6),0)</f>
        <v>0</v>
      </c>
      <c r="E251" s="35">
        <f>IF(VLOOKUP($A251,'hk2016'!$A:$G,1)=$A251,VLOOKUP($A251,'hk2016'!$A:$G,7),0)</f>
        <v>0</v>
      </c>
      <c r="F251" s="35">
        <f>IF(VLOOKUP($A251,'hk2016'!$A:$H,1)=$A251,VLOOKUP($A251,'hk2016'!$A:$H,8),0)</f>
        <v>0</v>
      </c>
      <c r="G251" s="86">
        <f t="shared" si="85"/>
        <v>0</v>
      </c>
      <c r="H251" s="35">
        <f>IF(VLOOKUP($A251,'hk2015'!$A:$G,1)=$A251,VLOOKUP($A251,'hk2015'!$A:$G,6),0)</f>
        <v>0</v>
      </c>
      <c r="I251" s="35">
        <f>IF(VLOOKUP($A251,'hk2015'!$A:$G,1)=$A251,VLOOKUP($A251,'hk2015'!$A:$G,7),0)</f>
        <v>0</v>
      </c>
      <c r="J251" s="35">
        <f>IF(VLOOKUP($A251,'hk2015'!$A:$H,1)=$A251,VLOOKUP($A251,'hk2015'!$A:$H,8),0)</f>
        <v>0</v>
      </c>
      <c r="K251" s="96">
        <f t="shared" si="86"/>
        <v>0</v>
      </c>
      <c r="L251" s="109"/>
    </row>
    <row r="252" spans="1:12" ht="12.6" outlineLevel="1" x14ac:dyDescent="0.25">
      <c r="A252" s="20" t="str">
        <f t="shared" si="84"/>
        <v>476</v>
      </c>
      <c r="B252" s="21" t="s">
        <v>345</v>
      </c>
      <c r="C252" s="21" t="s">
        <v>346</v>
      </c>
      <c r="D252" s="35">
        <f>IF(VLOOKUP($A252,'hk2016'!$A:$G,1)=$A252,VLOOKUP($A252,'hk2016'!$A:$G,6),0)</f>
        <v>0</v>
      </c>
      <c r="E252" s="35">
        <f>IF(VLOOKUP($A252,'hk2016'!$A:$G,1)=$A252,VLOOKUP($A252,'hk2016'!$A:$G,7),0)</f>
        <v>0</v>
      </c>
      <c r="F252" s="35">
        <f>IF(VLOOKUP($A252,'hk2016'!$A:$H,1)=$A252,VLOOKUP($A252,'hk2016'!$A:$H,8),0)</f>
        <v>0</v>
      </c>
      <c r="G252" s="86">
        <f t="shared" si="85"/>
        <v>0</v>
      </c>
      <c r="H252" s="35">
        <f>IF(VLOOKUP($A252,'hk2015'!$A:$G,1)=$A252,VLOOKUP($A252,'hk2015'!$A:$G,6),0)</f>
        <v>0</v>
      </c>
      <c r="I252" s="35">
        <f>IF(VLOOKUP($A252,'hk2015'!$A:$G,1)=$A252,VLOOKUP($A252,'hk2015'!$A:$G,7),0)</f>
        <v>0</v>
      </c>
      <c r="J252" s="35">
        <f>IF(VLOOKUP($A252,'hk2015'!$A:$H,1)=$A252,VLOOKUP($A252,'hk2015'!$A:$H,8),0)</f>
        <v>0</v>
      </c>
      <c r="K252" s="96">
        <f t="shared" si="86"/>
        <v>0</v>
      </c>
      <c r="L252" s="109"/>
    </row>
    <row r="253" spans="1:12" ht="12.6" outlineLevel="1" x14ac:dyDescent="0.25">
      <c r="A253" s="20" t="str">
        <f t="shared" si="84"/>
        <v>478</v>
      </c>
      <c r="B253" s="21" t="s">
        <v>347</v>
      </c>
      <c r="C253" s="21" t="s">
        <v>348</v>
      </c>
      <c r="D253" s="35">
        <f>IF(VLOOKUP($A253,'hk2016'!$A:$G,1)=$A253,VLOOKUP($A253,'hk2016'!$A:$G,6),0)</f>
        <v>0</v>
      </c>
      <c r="E253" s="35">
        <f>IF(VLOOKUP($A253,'hk2016'!$A:$G,1)=$A253,VLOOKUP($A253,'hk2016'!$A:$G,7),0)</f>
        <v>0</v>
      </c>
      <c r="F253" s="35">
        <f>IF(VLOOKUP($A253,'hk2016'!$A:$H,1)=$A253,VLOOKUP($A253,'hk2016'!$A:$H,8),0)</f>
        <v>0</v>
      </c>
      <c r="G253" s="86">
        <f t="shared" si="85"/>
        <v>0</v>
      </c>
      <c r="H253" s="35">
        <f>IF(VLOOKUP($A253,'hk2015'!$A:$G,1)=$A253,VLOOKUP($A253,'hk2015'!$A:$G,6),0)</f>
        <v>0</v>
      </c>
      <c r="I253" s="35">
        <f>IF(VLOOKUP($A253,'hk2015'!$A:$G,1)=$A253,VLOOKUP($A253,'hk2015'!$A:$G,7),0)</f>
        <v>0</v>
      </c>
      <c r="J253" s="35">
        <f>IF(VLOOKUP($A253,'hk2015'!$A:$H,1)=$A253,VLOOKUP($A253,'hk2015'!$A:$H,8),0)</f>
        <v>0</v>
      </c>
      <c r="K253" s="96">
        <f t="shared" si="86"/>
        <v>0</v>
      </c>
      <c r="L253" s="109"/>
    </row>
    <row r="254" spans="1:12" ht="12.6" outlineLevel="1" x14ac:dyDescent="0.25">
      <c r="A254" s="20" t="str">
        <f t="shared" si="84"/>
        <v>479</v>
      </c>
      <c r="B254" s="21" t="s">
        <v>349</v>
      </c>
      <c r="C254" s="21" t="s">
        <v>350</v>
      </c>
      <c r="D254" s="35">
        <f>IF(VLOOKUP($A254,'hk2016'!$A:$G,1)=$A254,VLOOKUP($A254,'hk2016'!$A:$G,6),0)</f>
        <v>0</v>
      </c>
      <c r="E254" s="35">
        <f>IF(VLOOKUP($A254,'hk2016'!$A:$G,1)=$A254,VLOOKUP($A254,'hk2016'!$A:$G,7),0)</f>
        <v>0</v>
      </c>
      <c r="F254" s="35">
        <f>IF(VLOOKUP($A254,'hk2016'!$A:$H,1)=$A254,VLOOKUP($A254,'hk2016'!$A:$H,8),0)</f>
        <v>0</v>
      </c>
      <c r="G254" s="86">
        <f t="shared" si="85"/>
        <v>0</v>
      </c>
      <c r="H254" s="35">
        <f>IF(VLOOKUP($A254,'hk2015'!$A:$G,1)=$A254,VLOOKUP($A254,'hk2015'!$A:$G,6),0)</f>
        <v>0</v>
      </c>
      <c r="I254" s="35">
        <f>IF(VLOOKUP($A254,'hk2015'!$A:$G,1)=$A254,VLOOKUP($A254,'hk2015'!$A:$G,7),0)</f>
        <v>0</v>
      </c>
      <c r="J254" s="35">
        <f>IF(VLOOKUP($A254,'hk2015'!$A:$H,1)=$A254,VLOOKUP($A254,'hk2015'!$A:$H,8),0)</f>
        <v>0</v>
      </c>
      <c r="K254" s="96">
        <f t="shared" si="86"/>
        <v>0</v>
      </c>
      <c r="L254" s="109"/>
    </row>
    <row r="255" spans="1:12" ht="13.2" outlineLevel="1" thickBot="1" x14ac:dyDescent="0.3">
      <c r="A255" s="20"/>
      <c r="B255" s="21"/>
      <c r="C255" s="21"/>
      <c r="H255" s="51"/>
      <c r="I255" s="51"/>
      <c r="J255" s="51"/>
      <c r="K255" s="100"/>
      <c r="L255" s="109"/>
    </row>
    <row r="256" spans="1:12" ht="12.6" x14ac:dyDescent="0.25">
      <c r="A256" s="47" t="s">
        <v>351</v>
      </c>
      <c r="B256" s="48"/>
      <c r="C256" s="49" t="s">
        <v>352</v>
      </c>
      <c r="D256" s="30">
        <f t="shared" ref="D256:K256" si="87">SUM(D257)</f>
        <v>0</v>
      </c>
      <c r="E256" s="30">
        <f t="shared" si="87"/>
        <v>0</v>
      </c>
      <c r="F256" s="30">
        <f t="shared" si="87"/>
        <v>0</v>
      </c>
      <c r="G256" s="88">
        <f t="shared" si="87"/>
        <v>0</v>
      </c>
      <c r="H256" s="30">
        <f t="shared" si="87"/>
        <v>0</v>
      </c>
      <c r="I256" s="30">
        <f t="shared" si="87"/>
        <v>0</v>
      </c>
      <c r="J256" s="30">
        <f t="shared" si="87"/>
        <v>0</v>
      </c>
      <c r="K256" s="98">
        <f t="shared" si="87"/>
        <v>0</v>
      </c>
      <c r="L256" s="109"/>
    </row>
    <row r="257" spans="1:12" ht="12.6" outlineLevel="1" x14ac:dyDescent="0.25">
      <c r="A257" s="20" t="str">
        <f>LEFT(B257,3)</f>
        <v>481</v>
      </c>
      <c r="B257" s="21" t="s">
        <v>353</v>
      </c>
      <c r="C257" s="21" t="s">
        <v>354</v>
      </c>
      <c r="D257" s="35">
        <f>IF(VLOOKUP($A257,'hk2016'!$A:$G,1)=$A257,VLOOKUP($A257,'hk2016'!$A:$G,6),0)</f>
        <v>0</v>
      </c>
      <c r="E257" s="35">
        <f>IF(VLOOKUP($A257,'hk2016'!$A:$G,1)=$A257,VLOOKUP($A257,'hk2016'!$A:$G,7),0)</f>
        <v>0</v>
      </c>
      <c r="F257" s="35">
        <f>IF(VLOOKUP($A257,'hk2016'!$A:$H,1)=$A257,VLOOKUP($A257,'hk2016'!$A:$H,8),0)</f>
        <v>0</v>
      </c>
      <c r="G257" s="86">
        <f>SUM(D257+E257-F257)</f>
        <v>0</v>
      </c>
      <c r="H257" s="35">
        <f>IF(VLOOKUP($A257,'hk2015'!$A:$G,1)=$A257,VLOOKUP($A257,'hk2015'!$A:$G,6),0)</f>
        <v>0</v>
      </c>
      <c r="I257" s="35">
        <f>IF(VLOOKUP($A257,'hk2015'!$A:$G,1)=$A257,VLOOKUP($A257,'hk2015'!$A:$G,7),0)</f>
        <v>0</v>
      </c>
      <c r="J257" s="35">
        <f>IF(VLOOKUP($A257,'hk2015'!$A:$H,1)=$A257,VLOOKUP($A257,'hk2015'!$A:$H,8),0)</f>
        <v>0</v>
      </c>
      <c r="K257" s="96">
        <f>SUM(H257+I257-J257)</f>
        <v>0</v>
      </c>
      <c r="L257" s="109"/>
    </row>
    <row r="258" spans="1:12" ht="13.2" outlineLevel="1" thickBot="1" x14ac:dyDescent="0.3">
      <c r="A258" s="20"/>
      <c r="B258" s="21"/>
      <c r="C258" s="21"/>
      <c r="H258" s="51"/>
      <c r="I258" s="51"/>
      <c r="J258" s="51"/>
      <c r="K258" s="100"/>
      <c r="L258" s="109"/>
    </row>
    <row r="259" spans="1:12" ht="12.6" x14ac:dyDescent="0.25">
      <c r="A259" s="47" t="s">
        <v>355</v>
      </c>
      <c r="B259" s="48"/>
      <c r="C259" s="49" t="s">
        <v>356</v>
      </c>
      <c r="D259" s="30">
        <f t="shared" ref="D259:K259" si="88">SUM(D260)</f>
        <v>0</v>
      </c>
      <c r="E259" s="30">
        <f t="shared" si="88"/>
        <v>0</v>
      </c>
      <c r="F259" s="30">
        <f t="shared" si="88"/>
        <v>0</v>
      </c>
      <c r="G259" s="88">
        <f t="shared" si="88"/>
        <v>0</v>
      </c>
      <c r="H259" s="30">
        <f t="shared" si="88"/>
        <v>0</v>
      </c>
      <c r="I259" s="30">
        <f t="shared" si="88"/>
        <v>0</v>
      </c>
      <c r="J259" s="30">
        <f t="shared" si="88"/>
        <v>0</v>
      </c>
      <c r="K259" s="98">
        <f t="shared" si="88"/>
        <v>0</v>
      </c>
      <c r="L259" s="109"/>
    </row>
    <row r="260" spans="1:12" ht="12.6" outlineLevel="1" x14ac:dyDescent="0.25">
      <c r="A260" s="20" t="str">
        <f>LEFT(B260,3)</f>
        <v>491</v>
      </c>
      <c r="B260" s="21" t="s">
        <v>357</v>
      </c>
      <c r="C260" s="21" t="s">
        <v>358</v>
      </c>
      <c r="D260" s="35">
        <f>IF(VLOOKUP($A260,'hk2016'!$A:$G,1)=$A260,VLOOKUP($A260,'hk2016'!$A:$G,6),0)</f>
        <v>0</v>
      </c>
      <c r="E260" s="35">
        <f>IF(VLOOKUP($A260,'hk2016'!$A:$G,1)=$A260,VLOOKUP($A260,'hk2016'!$A:$G,7),0)</f>
        <v>0</v>
      </c>
      <c r="F260" s="35">
        <f>IF(VLOOKUP($A260,'hk2016'!$A:$H,1)=$A260,VLOOKUP($A260,'hk2016'!$A:$H,8),0)</f>
        <v>0</v>
      </c>
      <c r="G260" s="86">
        <f>SUM(D260+E260-F260)</f>
        <v>0</v>
      </c>
      <c r="H260" s="35">
        <f>IF(VLOOKUP($A260,'hk2015'!$A:$G,1)=$A260,VLOOKUP($A260,'hk2015'!$A:$G,6),0)</f>
        <v>0</v>
      </c>
      <c r="I260" s="35">
        <f>IF(VLOOKUP($A260,'hk2015'!$A:$G,1)=$A260,VLOOKUP($A260,'hk2015'!$A:$G,7),0)</f>
        <v>0</v>
      </c>
      <c r="J260" s="35">
        <f>IF(VLOOKUP($A260,'hk2015'!$A:$H,1)=$A260,VLOOKUP($A260,'hk2015'!$A:$H,8),0)</f>
        <v>0</v>
      </c>
      <c r="K260" s="96">
        <f>SUM(H260+I260-J260)</f>
        <v>0</v>
      </c>
      <c r="L260" s="109"/>
    </row>
    <row r="261" spans="1:12" ht="13.2" outlineLevel="1" thickBot="1" x14ac:dyDescent="0.3">
      <c r="A261" s="20"/>
      <c r="B261" s="21"/>
      <c r="C261" s="21"/>
      <c r="H261" s="51"/>
      <c r="I261" s="51"/>
      <c r="J261" s="51"/>
      <c r="K261" s="100"/>
      <c r="L261" s="109"/>
    </row>
    <row r="262" spans="1:12" ht="10.8" thickBot="1" x14ac:dyDescent="0.25">
      <c r="A262" s="24" t="s">
        <v>902</v>
      </c>
      <c r="B262" s="21"/>
      <c r="C262" s="25" t="s">
        <v>359</v>
      </c>
      <c r="D262" s="46">
        <f t="shared" ref="D262:K262" si="89">SUM(D263+D271+D278+D289+D295+D306+D315+D327+D331+D339)</f>
        <v>0</v>
      </c>
      <c r="E262" s="46">
        <f t="shared" si="89"/>
        <v>40212.68</v>
      </c>
      <c r="F262" s="46">
        <f t="shared" si="89"/>
        <v>0</v>
      </c>
      <c r="G262" s="91">
        <f t="shared" si="89"/>
        <v>40212.68</v>
      </c>
      <c r="H262" s="46">
        <f t="shared" si="89"/>
        <v>0</v>
      </c>
      <c r="I262" s="46">
        <f t="shared" si="89"/>
        <v>0</v>
      </c>
      <c r="J262" s="46">
        <f t="shared" si="89"/>
        <v>0</v>
      </c>
      <c r="K262" s="101">
        <f t="shared" si="89"/>
        <v>0</v>
      </c>
    </row>
    <row r="263" spans="1:12" x14ac:dyDescent="0.2">
      <c r="A263" s="47" t="s">
        <v>360</v>
      </c>
      <c r="B263" s="48"/>
      <c r="C263" s="49" t="s">
        <v>361</v>
      </c>
      <c r="D263" s="30">
        <f>SUM(D264:D270)</f>
        <v>0</v>
      </c>
      <c r="E263" s="30">
        <f t="shared" ref="E263:K263" si="90">SUM(E264:E270)</f>
        <v>5412.91</v>
      </c>
      <c r="F263" s="30">
        <f t="shared" si="90"/>
        <v>0</v>
      </c>
      <c r="G263" s="84">
        <f>SUM(G264:G270)</f>
        <v>5412.91</v>
      </c>
      <c r="H263" s="30">
        <f t="shared" si="90"/>
        <v>0</v>
      </c>
      <c r="I263" s="30">
        <f t="shared" si="90"/>
        <v>0</v>
      </c>
      <c r="J263" s="30">
        <f t="shared" si="90"/>
        <v>0</v>
      </c>
      <c r="K263" s="94">
        <f t="shared" si="90"/>
        <v>0</v>
      </c>
    </row>
    <row r="264" spans="1:12" outlineLevel="1" x14ac:dyDescent="0.2">
      <c r="A264" s="20" t="s">
        <v>362</v>
      </c>
      <c r="B264" s="23"/>
      <c r="C264" s="33" t="s">
        <v>361</v>
      </c>
      <c r="D264" s="35">
        <f>IF(VLOOKUP($A264,'hk2016'!$A:$G,1)=$A264,VLOOKUP($A264,'hk2016'!$A:$G,6),0)</f>
        <v>0</v>
      </c>
      <c r="E264" s="35">
        <f>IF(VLOOKUP($A264,'hk2016'!$A:$G,1)=$A264,VLOOKUP($A264,'hk2016'!$A:$G,7),0)</f>
        <v>0</v>
      </c>
      <c r="F264" s="35">
        <f>IF(VLOOKUP($A264,'hk2016'!$A:$H,1)=$A264,VLOOKUP($A264,'hk2016'!$A:$H,8),0)</f>
        <v>0</v>
      </c>
      <c r="G264" s="86">
        <f t="shared" ref="G264:G270" si="91">SUM(D264+E264-F264)</f>
        <v>0</v>
      </c>
      <c r="H264" s="35">
        <f>IF(VLOOKUP($A264,'hk2015'!$A:$G,1)=$A264,VLOOKUP($A264,'hk2015'!$A:$G,6),0)</f>
        <v>0</v>
      </c>
      <c r="I264" s="35">
        <f>IF(VLOOKUP($A264,'hk2015'!$A:$G,1)=$A264,VLOOKUP($A264,'hk2015'!$A:$G,7),0)</f>
        <v>0</v>
      </c>
      <c r="J264" s="35">
        <f>IF(VLOOKUP($A264,'hk2015'!$A:$H,1)=$A264,VLOOKUP($A264,'hk2015'!$A:$H,8),0)</f>
        <v>0</v>
      </c>
      <c r="K264" s="96">
        <f t="shared" ref="K264:K270" si="92">SUM(H264+I264-J264)</f>
        <v>0</v>
      </c>
    </row>
    <row r="265" spans="1:12" outlineLevel="1" x14ac:dyDescent="0.2">
      <c r="A265" s="20" t="str">
        <f>LEFT(B265,3)</f>
        <v>501</v>
      </c>
      <c r="B265" s="21" t="s">
        <v>363</v>
      </c>
      <c r="C265" s="21" t="s">
        <v>364</v>
      </c>
      <c r="D265" s="35">
        <f>IF(VLOOKUP($A265,'hk2016'!$A:$G,1)=$A265,VLOOKUP($A265,'hk2016'!$A:$G,6),0)</f>
        <v>0</v>
      </c>
      <c r="E265" s="35">
        <f>IF(VLOOKUP($A265,'hk2016'!$A:$G,1)=$A265,VLOOKUP($A265,'hk2016'!$A:$G,7),0)</f>
        <v>5412.91</v>
      </c>
      <c r="F265" s="35">
        <f>IF(VLOOKUP($A265,'hk2016'!$A:$H,1)=$A265,VLOOKUP($A265,'hk2016'!$A:$H,8),0)</f>
        <v>0</v>
      </c>
      <c r="G265" s="86">
        <f t="shared" si="91"/>
        <v>5412.91</v>
      </c>
      <c r="H265" s="35">
        <f>IF(VLOOKUP($A265,'hk2015'!$A:$G,1)=$A265,VLOOKUP($A265,'hk2015'!$A:$G,6),0)</f>
        <v>0</v>
      </c>
      <c r="I265" s="35">
        <f>IF(VLOOKUP($A265,'hk2015'!$A:$G,1)=$A265,VLOOKUP($A265,'hk2015'!$A:$G,7),0)</f>
        <v>0</v>
      </c>
      <c r="J265" s="35">
        <f>IF(VLOOKUP($A265,'hk2015'!$A:$H,1)=$A265,VLOOKUP($A265,'hk2015'!$A:$H,8),0)</f>
        <v>0</v>
      </c>
      <c r="K265" s="96">
        <f t="shared" si="92"/>
        <v>0</v>
      </c>
    </row>
    <row r="266" spans="1:12" outlineLevel="1" x14ac:dyDescent="0.2">
      <c r="A266" s="20" t="str">
        <f>LEFT(B266,3)</f>
        <v>502</v>
      </c>
      <c r="B266" s="21" t="s">
        <v>365</v>
      </c>
      <c r="C266" s="21" t="s">
        <v>366</v>
      </c>
      <c r="D266" s="35">
        <f>IF(VLOOKUP($A266,'hk2016'!$A:$G,1)=$A266,VLOOKUP($A266,'hk2016'!$A:$G,6),0)</f>
        <v>0</v>
      </c>
      <c r="E266" s="35">
        <f>IF(VLOOKUP($A266,'hk2016'!$A:$G,1)=$A266,VLOOKUP($A266,'hk2016'!$A:$G,7),0)</f>
        <v>0</v>
      </c>
      <c r="F266" s="35">
        <f>IF(VLOOKUP($A266,'hk2016'!$A:$H,1)=$A266,VLOOKUP($A266,'hk2016'!$A:$H,8),0)</f>
        <v>0</v>
      </c>
      <c r="G266" s="86">
        <f t="shared" si="91"/>
        <v>0</v>
      </c>
      <c r="H266" s="35">
        <f>IF(VLOOKUP($A266,'hk2015'!$A:$G,1)=$A266,VLOOKUP($A266,'hk2015'!$A:$G,6),0)</f>
        <v>0</v>
      </c>
      <c r="I266" s="35">
        <f>IF(VLOOKUP($A266,'hk2015'!$A:$G,1)=$A266,VLOOKUP($A266,'hk2015'!$A:$G,7),0)</f>
        <v>0</v>
      </c>
      <c r="J266" s="35">
        <f>IF(VLOOKUP($A266,'hk2015'!$A:$H,1)=$A266,VLOOKUP($A266,'hk2015'!$A:$H,8),0)</f>
        <v>0</v>
      </c>
      <c r="K266" s="96">
        <f t="shared" si="92"/>
        <v>0</v>
      </c>
    </row>
    <row r="267" spans="1:12" outlineLevel="1" x14ac:dyDescent="0.2">
      <c r="A267" s="20" t="str">
        <f>LEFT(B267,3)</f>
        <v>503</v>
      </c>
      <c r="B267" s="21" t="s">
        <v>367</v>
      </c>
      <c r="C267" s="21" t="s">
        <v>368</v>
      </c>
      <c r="D267" s="35">
        <f>IF(VLOOKUP($A267,'hk2016'!$A:$G,1)=$A267,VLOOKUP($A267,'hk2016'!$A:$G,6),0)</f>
        <v>0</v>
      </c>
      <c r="E267" s="35">
        <f>IF(VLOOKUP($A267,'hk2016'!$A:$G,1)=$A267,VLOOKUP($A267,'hk2016'!$A:$G,7),0)</f>
        <v>0</v>
      </c>
      <c r="F267" s="35">
        <f>IF(VLOOKUP($A267,'hk2016'!$A:$H,1)=$A267,VLOOKUP($A267,'hk2016'!$A:$H,8),0)</f>
        <v>0</v>
      </c>
      <c r="G267" s="86">
        <f t="shared" si="91"/>
        <v>0</v>
      </c>
      <c r="H267" s="35">
        <f>IF(VLOOKUP($A267,'hk2015'!$A:$G,1)=$A267,VLOOKUP($A267,'hk2015'!$A:$G,6),0)</f>
        <v>0</v>
      </c>
      <c r="I267" s="35">
        <f>IF(VLOOKUP($A267,'hk2015'!$A:$G,1)=$A267,VLOOKUP($A267,'hk2015'!$A:$G,7),0)</f>
        <v>0</v>
      </c>
      <c r="J267" s="35">
        <f>IF(VLOOKUP($A267,'hk2015'!$A:$H,1)=$A267,VLOOKUP($A267,'hk2015'!$A:$H,8),0)</f>
        <v>0</v>
      </c>
      <c r="K267" s="96">
        <f t="shared" si="92"/>
        <v>0</v>
      </c>
    </row>
    <row r="268" spans="1:12" outlineLevel="1" x14ac:dyDescent="0.2">
      <c r="A268" s="20" t="str">
        <f>LEFT(B268,3)</f>
        <v>504</v>
      </c>
      <c r="B268" s="21" t="s">
        <v>369</v>
      </c>
      <c r="C268" s="21" t="s">
        <v>370</v>
      </c>
      <c r="D268" s="35">
        <f>IF(VLOOKUP($A268,'hk2016'!$A:$G,1)=$A268,VLOOKUP($A268,'hk2016'!$A:$G,6),0)</f>
        <v>0</v>
      </c>
      <c r="E268" s="35">
        <f>IF(VLOOKUP($A268,'hk2016'!$A:$G,1)=$A268,VLOOKUP($A268,'hk2016'!$A:$G,7),0)</f>
        <v>0</v>
      </c>
      <c r="F268" s="35">
        <f>IF(VLOOKUP($A268,'hk2016'!$A:$H,1)=$A268,VLOOKUP($A268,'hk2016'!$A:$H,8),0)</f>
        <v>0</v>
      </c>
      <c r="G268" s="86">
        <f t="shared" si="91"/>
        <v>0</v>
      </c>
      <c r="H268" s="35">
        <f>IF(VLOOKUP($A268,'hk2015'!$A:$G,1)=$A268,VLOOKUP($A268,'hk2015'!$A:$G,6),0)</f>
        <v>0</v>
      </c>
      <c r="I268" s="35">
        <f>IF(VLOOKUP($A268,'hk2015'!$A:$G,1)=$A268,VLOOKUP($A268,'hk2015'!$A:$G,7),0)</f>
        <v>0</v>
      </c>
      <c r="J268" s="35">
        <f>IF(VLOOKUP($A268,'hk2015'!$A:$H,1)=$A268,VLOOKUP($A268,'hk2015'!$A:$H,8),0)</f>
        <v>0</v>
      </c>
      <c r="K268" s="96">
        <f t="shared" si="92"/>
        <v>0</v>
      </c>
    </row>
    <row r="269" spans="1:12" outlineLevel="1" x14ac:dyDescent="0.2">
      <c r="A269" s="71" t="s">
        <v>462</v>
      </c>
      <c r="B269" s="21"/>
      <c r="C269" s="21"/>
      <c r="D269" s="35">
        <f>IF(VLOOKUP($A269,'hk2016'!$A:$G,1)=$A269,VLOOKUP($A269,'hk2016'!$A:$G,6),0)</f>
        <v>0</v>
      </c>
      <c r="E269" s="35">
        <f>IF(VLOOKUP($A269,'hk2016'!$A:$G,1)=$A269,VLOOKUP($A269,'hk2016'!$A:$G,7),0)</f>
        <v>0</v>
      </c>
      <c r="F269" s="35">
        <f>IF(VLOOKUP($A269,'hk2016'!$A:$H,1)=$A269,VLOOKUP($A269,'hk2016'!$A:$H,8),0)</f>
        <v>0</v>
      </c>
      <c r="G269" s="86">
        <f t="shared" si="91"/>
        <v>0</v>
      </c>
      <c r="H269" s="35">
        <f>IF(VLOOKUP($A269,'hk2015'!$A:$G,1)=$A269,VLOOKUP($A269,'hk2015'!$A:$G,6),0)</f>
        <v>0</v>
      </c>
      <c r="I269" s="35">
        <f>IF(VLOOKUP($A269,'hk2015'!$A:$G,1)=$A269,VLOOKUP($A269,'hk2015'!$A:$G,7),0)</f>
        <v>0</v>
      </c>
      <c r="J269" s="35">
        <f>IF(VLOOKUP($A269,'hk2015'!$A:$H,1)=$A269,VLOOKUP($A269,'hk2015'!$A:$H,8),0)</f>
        <v>0</v>
      </c>
      <c r="K269" s="96">
        <f t="shared" si="92"/>
        <v>0</v>
      </c>
    </row>
    <row r="270" spans="1:12" ht="10.8" outlineLevel="1" thickBot="1" x14ac:dyDescent="0.25">
      <c r="A270" s="71" t="s">
        <v>463</v>
      </c>
      <c r="B270" s="21"/>
      <c r="C270" s="21"/>
      <c r="D270" s="35">
        <f>IF(VLOOKUP($A270,'hk2016'!$A:$G,1)=$A270,VLOOKUP($A270,'hk2016'!$A:$G,6),0)</f>
        <v>0</v>
      </c>
      <c r="E270" s="35">
        <f>IF(VLOOKUP($A270,'hk2016'!$A:$G,1)=$A270,VLOOKUP($A270,'hk2016'!$A:$G,7),0)</f>
        <v>0</v>
      </c>
      <c r="F270" s="35">
        <f>IF(VLOOKUP($A270,'hk2016'!$A:$H,1)=$A270,VLOOKUP($A270,'hk2016'!$A:$H,8),0)</f>
        <v>0</v>
      </c>
      <c r="G270" s="86">
        <f t="shared" si="91"/>
        <v>0</v>
      </c>
      <c r="H270" s="35">
        <f>IF(VLOOKUP($A270,'hk2015'!$A:$G,1)=$A270,VLOOKUP($A270,'hk2015'!$A:$G,6),0)</f>
        <v>0</v>
      </c>
      <c r="I270" s="35">
        <f>IF(VLOOKUP($A270,'hk2015'!$A:$G,1)=$A270,VLOOKUP($A270,'hk2015'!$A:$G,7),0)</f>
        <v>0</v>
      </c>
      <c r="J270" s="35">
        <f>IF(VLOOKUP($A270,'hk2015'!$A:$H,1)=$A270,VLOOKUP($A270,'hk2015'!$A:$H,8),0)</f>
        <v>0</v>
      </c>
      <c r="K270" s="96">
        <f t="shared" si="92"/>
        <v>0</v>
      </c>
    </row>
    <row r="271" spans="1:12" ht="12.6" x14ac:dyDescent="0.25">
      <c r="A271" s="47" t="s">
        <v>371</v>
      </c>
      <c r="B271" s="48"/>
      <c r="C271" s="49" t="s">
        <v>372</v>
      </c>
      <c r="D271" s="30">
        <f t="shared" ref="D271:K271" si="93">SUM(D273:D276)</f>
        <v>0</v>
      </c>
      <c r="E271" s="30">
        <f t="shared" si="93"/>
        <v>4219.5</v>
      </c>
      <c r="F271" s="30">
        <f t="shared" si="93"/>
        <v>0</v>
      </c>
      <c r="G271" s="88">
        <f t="shared" si="93"/>
        <v>4219.5</v>
      </c>
      <c r="H271" s="30">
        <f t="shared" si="93"/>
        <v>0</v>
      </c>
      <c r="I271" s="30">
        <f t="shared" si="93"/>
        <v>0</v>
      </c>
      <c r="J271" s="30">
        <f t="shared" si="93"/>
        <v>0</v>
      </c>
      <c r="K271" s="98">
        <f t="shared" si="93"/>
        <v>0</v>
      </c>
      <c r="L271" s="109"/>
    </row>
    <row r="272" spans="1:12" ht="12.6" outlineLevel="1" x14ac:dyDescent="0.25">
      <c r="A272" s="20" t="s">
        <v>373</v>
      </c>
      <c r="B272" s="23"/>
      <c r="C272" s="33" t="s">
        <v>372</v>
      </c>
      <c r="D272" s="35">
        <f>IF(VLOOKUP($A272,'hk2016'!$A:$G,1)=$A272,VLOOKUP($A272,'hk2016'!$A:$G,6),0)</f>
        <v>0</v>
      </c>
      <c r="E272" s="35">
        <f>IF(VLOOKUP($A272,'hk2016'!$A:$G,1)=$A272,VLOOKUP($A272,'hk2016'!$A:$G,7),0)</f>
        <v>0</v>
      </c>
      <c r="F272" s="35">
        <f>IF(VLOOKUP($A272,'hk2016'!$A:$H,1)=$A272,VLOOKUP($A272,'hk2016'!$A:$H,8),0)</f>
        <v>0</v>
      </c>
      <c r="G272" s="86">
        <f>SUM(D272+E272-F272)</f>
        <v>0</v>
      </c>
      <c r="H272" s="35">
        <f>IF(VLOOKUP($A272,'hk2015'!$A:$G,1)=$A272,VLOOKUP($A272,'hk2015'!$A:$G,6),0)</f>
        <v>0</v>
      </c>
      <c r="I272" s="35">
        <f>IF(VLOOKUP($A272,'hk2015'!$A:$G,1)=$A272,VLOOKUP($A272,'hk2015'!$A:$G,7),0)</f>
        <v>0</v>
      </c>
      <c r="J272" s="35">
        <f>IF(VLOOKUP($A272,'hk2015'!$A:$H,1)=$A272,VLOOKUP($A272,'hk2015'!$A:$H,8),0)</f>
        <v>0</v>
      </c>
      <c r="K272" s="96">
        <f>SUM(H272+I272-J272)</f>
        <v>0</v>
      </c>
      <c r="L272" s="109"/>
    </row>
    <row r="273" spans="1:255" ht="12.6" outlineLevel="1" x14ac:dyDescent="0.25">
      <c r="A273" s="20" t="str">
        <f>LEFT(B273,3)</f>
        <v>511</v>
      </c>
      <c r="B273" s="21" t="s">
        <v>374</v>
      </c>
      <c r="C273" s="21" t="s">
        <v>375</v>
      </c>
      <c r="D273" s="35">
        <f>IF(VLOOKUP($A273,'hk2016'!$A:$G,1)=$A273,VLOOKUP($A273,'hk2016'!$A:$G,6),0)</f>
        <v>0</v>
      </c>
      <c r="E273" s="35">
        <f>IF(VLOOKUP($A273,'hk2016'!$A:$G,1)=$A273,VLOOKUP($A273,'hk2016'!$A:$G,7),0)</f>
        <v>25</v>
      </c>
      <c r="F273" s="35">
        <f>IF(VLOOKUP($A273,'hk2016'!$A:$H,1)=$A273,VLOOKUP($A273,'hk2016'!$A:$H,8),0)</f>
        <v>0</v>
      </c>
      <c r="G273" s="86">
        <f>SUM(D273+E273-F273)</f>
        <v>25</v>
      </c>
      <c r="H273" s="35">
        <f>IF(VLOOKUP($A273,'hk2015'!$A:$G,1)=$A273,VLOOKUP($A273,'hk2015'!$A:$G,6),0)</f>
        <v>0</v>
      </c>
      <c r="I273" s="35">
        <f>IF(VLOOKUP($A273,'hk2015'!$A:$G,1)=$A273,VLOOKUP($A273,'hk2015'!$A:$G,7),0)</f>
        <v>0</v>
      </c>
      <c r="J273" s="35">
        <f>IF(VLOOKUP($A273,'hk2015'!$A:$H,1)=$A273,VLOOKUP($A273,'hk2015'!$A:$H,8),0)</f>
        <v>0</v>
      </c>
      <c r="K273" s="96">
        <f>SUM(H273+I273-J273)</f>
        <v>0</v>
      </c>
      <c r="L273" s="109"/>
    </row>
    <row r="274" spans="1:255" ht="12.6" outlineLevel="1" x14ac:dyDescent="0.25">
      <c r="A274" s="20" t="str">
        <f>LEFT(B274,3)</f>
        <v>512</v>
      </c>
      <c r="B274" s="21" t="s">
        <v>376</v>
      </c>
      <c r="C274" s="21" t="s">
        <v>377</v>
      </c>
      <c r="D274" s="35">
        <f>IF(VLOOKUP($A274,'hk2016'!$A:$G,1)=$A274,VLOOKUP($A274,'hk2016'!$A:$G,6),0)</f>
        <v>0</v>
      </c>
      <c r="E274" s="35">
        <f>IF(VLOOKUP($A274,'hk2016'!$A:$G,1)=$A274,VLOOKUP($A274,'hk2016'!$A:$G,7),0)</f>
        <v>0</v>
      </c>
      <c r="F274" s="35">
        <f>IF(VLOOKUP($A274,'hk2016'!$A:$H,1)=$A274,VLOOKUP($A274,'hk2016'!$A:$H,8),0)</f>
        <v>0</v>
      </c>
      <c r="G274" s="86">
        <f>SUM(D274+E274-F274)</f>
        <v>0</v>
      </c>
      <c r="H274" s="35">
        <f>IF(VLOOKUP($A274,'hk2015'!$A:$G,1)=$A274,VLOOKUP($A274,'hk2015'!$A:$G,6),0)</f>
        <v>0</v>
      </c>
      <c r="I274" s="35">
        <f>IF(VLOOKUP($A274,'hk2015'!$A:$G,1)=$A274,VLOOKUP($A274,'hk2015'!$A:$G,7),0)</f>
        <v>0</v>
      </c>
      <c r="J274" s="35">
        <f>IF(VLOOKUP($A274,'hk2015'!$A:$H,1)=$A274,VLOOKUP($A274,'hk2015'!$A:$H,8),0)</f>
        <v>0</v>
      </c>
      <c r="K274" s="96">
        <f>SUM(H274+I274-J274)</f>
        <v>0</v>
      </c>
      <c r="L274" s="109"/>
    </row>
    <row r="275" spans="1:255" ht="12.6" outlineLevel="1" x14ac:dyDescent="0.25">
      <c r="A275" s="20" t="str">
        <f>LEFT(B275,3)</f>
        <v>513</v>
      </c>
      <c r="B275" s="21" t="s">
        <v>378</v>
      </c>
      <c r="C275" s="21" t="s">
        <v>379</v>
      </c>
      <c r="D275" s="35">
        <f>IF(VLOOKUP($A275,'hk2016'!$A:$G,1)=$A275,VLOOKUP($A275,'hk2016'!$A:$G,6),0)</f>
        <v>0</v>
      </c>
      <c r="E275" s="35">
        <f>IF(VLOOKUP($A275,'hk2016'!$A:$G,1)=$A275,VLOOKUP($A275,'hk2016'!$A:$G,7),0)</f>
        <v>0</v>
      </c>
      <c r="F275" s="35">
        <f>IF(VLOOKUP($A275,'hk2016'!$A:$H,1)=$A275,VLOOKUP($A275,'hk2016'!$A:$H,8),0)</f>
        <v>0</v>
      </c>
      <c r="G275" s="86">
        <f>SUM(D275+E275-F275)</f>
        <v>0</v>
      </c>
      <c r="H275" s="35">
        <f>IF(VLOOKUP($A275,'hk2015'!$A:$G,1)=$A275,VLOOKUP($A275,'hk2015'!$A:$G,6),0)</f>
        <v>0</v>
      </c>
      <c r="I275" s="35">
        <f>IF(VLOOKUP($A275,'hk2015'!$A:$G,1)=$A275,VLOOKUP($A275,'hk2015'!$A:$G,7),0)</f>
        <v>0</v>
      </c>
      <c r="J275" s="35">
        <f>IF(VLOOKUP($A275,'hk2015'!$A:$H,1)=$A275,VLOOKUP($A275,'hk2015'!$A:$H,8),0)</f>
        <v>0</v>
      </c>
      <c r="K275" s="96">
        <f>SUM(H275+I275-J275)</f>
        <v>0</v>
      </c>
      <c r="L275" s="109"/>
    </row>
    <row r="276" spans="1:255" ht="12.6" outlineLevel="1" x14ac:dyDescent="0.25">
      <c r="A276" s="20" t="str">
        <f>LEFT(B276,3)</f>
        <v>518</v>
      </c>
      <c r="B276" s="21" t="s">
        <v>380</v>
      </c>
      <c r="C276" s="21" t="s">
        <v>381</v>
      </c>
      <c r="D276" s="35">
        <f>IF(VLOOKUP($A276,'hk2016'!$A:$G,1)=$A276,VLOOKUP($A276,'hk2016'!$A:$G,6),0)</f>
        <v>0</v>
      </c>
      <c r="E276" s="35">
        <f>IF(VLOOKUP($A276,'hk2016'!$A:$G,1)=$A276,VLOOKUP($A276,'hk2016'!$A:$G,7),0)</f>
        <v>4194.5</v>
      </c>
      <c r="F276" s="35">
        <f>IF(VLOOKUP($A276,'hk2016'!$A:$H,1)=$A276,VLOOKUP($A276,'hk2016'!$A:$H,8),0)</f>
        <v>0</v>
      </c>
      <c r="G276" s="86">
        <f>SUM(D276+E276-F276)</f>
        <v>4194.5</v>
      </c>
      <c r="H276" s="35">
        <f>IF(VLOOKUP($A276,'hk2015'!$A:$G,1)=$A276,VLOOKUP($A276,'hk2015'!$A:$G,6),0)</f>
        <v>0</v>
      </c>
      <c r="I276" s="35">
        <f>IF(VLOOKUP($A276,'hk2015'!$A:$G,1)=$A276,VLOOKUP($A276,'hk2015'!$A:$G,7),0)</f>
        <v>0</v>
      </c>
      <c r="J276" s="35">
        <f>IF(VLOOKUP($A276,'hk2015'!$A:$H,1)=$A276,VLOOKUP($A276,'hk2015'!$A:$H,8),0)</f>
        <v>0</v>
      </c>
      <c r="K276" s="96">
        <f>SUM(H276+I276-J276)</f>
        <v>0</v>
      </c>
      <c r="L276" s="109"/>
    </row>
    <row r="277" spans="1:255" ht="13.2" outlineLevel="1" thickBot="1" x14ac:dyDescent="0.3">
      <c r="A277" s="20"/>
      <c r="B277" s="21"/>
      <c r="C277" s="21"/>
      <c r="H277" s="51"/>
      <c r="I277" s="51"/>
      <c r="J277" s="51"/>
      <c r="K277" s="100"/>
      <c r="L277" s="109"/>
    </row>
    <row r="278" spans="1:255" ht="12.6" x14ac:dyDescent="0.25">
      <c r="A278" s="55" t="s">
        <v>382</v>
      </c>
      <c r="B278" s="48"/>
      <c r="C278" s="49" t="s">
        <v>383</v>
      </c>
      <c r="D278" s="30">
        <f t="shared" ref="D278:K278" si="94">SUM(D279:D287)</f>
        <v>0</v>
      </c>
      <c r="E278" s="30">
        <f t="shared" si="94"/>
        <v>14108.79</v>
      </c>
      <c r="F278" s="30">
        <f t="shared" si="94"/>
        <v>0</v>
      </c>
      <c r="G278" s="84">
        <f t="shared" si="94"/>
        <v>14108.79</v>
      </c>
      <c r="H278" s="30">
        <f t="shared" si="94"/>
        <v>0</v>
      </c>
      <c r="I278" s="30">
        <f t="shared" si="94"/>
        <v>0</v>
      </c>
      <c r="J278" s="30">
        <f t="shared" si="94"/>
        <v>0</v>
      </c>
      <c r="K278" s="94">
        <f t="shared" si="94"/>
        <v>0</v>
      </c>
      <c r="L278" s="109"/>
      <c r="M278" s="57"/>
      <c r="N278" s="58"/>
      <c r="P278" s="59"/>
      <c r="Q278" s="57"/>
      <c r="R278" s="57"/>
      <c r="S278" s="57"/>
      <c r="T278" s="57"/>
      <c r="U278" s="58"/>
      <c r="W278" s="59"/>
      <c r="X278" s="57"/>
      <c r="Y278" s="57"/>
      <c r="Z278" s="57"/>
      <c r="AA278" s="57"/>
      <c r="AB278" s="58"/>
      <c r="AD278" s="59"/>
      <c r="AE278" s="57"/>
      <c r="AF278" s="57"/>
      <c r="AG278" s="57"/>
      <c r="AH278" s="57"/>
      <c r="AI278" s="58"/>
      <c r="AK278" s="59"/>
      <c r="AL278" s="57"/>
      <c r="AM278" s="57"/>
      <c r="AN278" s="57"/>
      <c r="AO278" s="57"/>
      <c r="AP278" s="58"/>
      <c r="AR278" s="59"/>
      <c r="AS278" s="57"/>
      <c r="AT278" s="57"/>
      <c r="AU278" s="57"/>
      <c r="AV278" s="57"/>
      <c r="AW278" s="58"/>
      <c r="AY278" s="59"/>
      <c r="AZ278" s="57"/>
      <c r="BA278" s="57"/>
      <c r="BB278" s="57"/>
      <c r="BC278" s="57"/>
      <c r="BD278" s="58"/>
      <c r="BF278" s="59"/>
      <c r="BG278" s="57"/>
      <c r="BH278" s="57"/>
      <c r="BI278" s="57"/>
      <c r="BJ278" s="57"/>
      <c r="BK278" s="58"/>
      <c r="BM278" s="59"/>
      <c r="BN278" s="57"/>
      <c r="BO278" s="57"/>
      <c r="BP278" s="57"/>
      <c r="BQ278" s="57"/>
      <c r="BR278" s="58"/>
      <c r="BT278" s="59"/>
      <c r="BU278" s="57"/>
      <c r="BV278" s="57"/>
      <c r="BW278" s="57"/>
      <c r="BX278" s="57"/>
      <c r="BY278" s="58"/>
      <c r="CA278" s="59"/>
      <c r="CB278" s="57"/>
      <c r="CC278" s="57"/>
      <c r="CD278" s="57"/>
      <c r="CE278" s="57"/>
      <c r="CF278" s="58"/>
      <c r="CH278" s="59"/>
      <c r="CI278" s="57"/>
      <c r="CJ278" s="57"/>
      <c r="CK278" s="57"/>
      <c r="CL278" s="57"/>
      <c r="CM278" s="58"/>
      <c r="CO278" s="59"/>
      <c r="CP278" s="57"/>
      <c r="CQ278" s="57"/>
      <c r="CR278" s="57"/>
      <c r="CS278" s="57"/>
      <c r="CT278" s="58"/>
      <c r="CV278" s="59"/>
      <c r="CW278" s="57"/>
      <c r="CX278" s="57"/>
      <c r="CY278" s="57"/>
      <c r="CZ278" s="57"/>
      <c r="DA278" s="58"/>
      <c r="DC278" s="59"/>
      <c r="DD278" s="57"/>
      <c r="DE278" s="57"/>
      <c r="DF278" s="57"/>
      <c r="DG278" s="57"/>
      <c r="DH278" s="58"/>
      <c r="DJ278" s="59"/>
      <c r="DK278" s="57"/>
      <c r="DL278" s="57"/>
      <c r="DM278" s="57"/>
      <c r="DN278" s="57"/>
      <c r="DO278" s="58"/>
      <c r="DQ278" s="59"/>
      <c r="DR278" s="57"/>
      <c r="DS278" s="57"/>
      <c r="DT278" s="57"/>
      <c r="DU278" s="57"/>
      <c r="DV278" s="58"/>
      <c r="DX278" s="59"/>
      <c r="DY278" s="57"/>
      <c r="DZ278" s="57"/>
      <c r="EA278" s="57"/>
      <c r="EB278" s="57"/>
      <c r="EC278" s="58"/>
      <c r="EE278" s="59"/>
      <c r="EF278" s="57"/>
      <c r="EG278" s="57"/>
      <c r="EH278" s="57"/>
      <c r="EI278" s="57"/>
      <c r="EJ278" s="58"/>
      <c r="EL278" s="59"/>
      <c r="EM278" s="57"/>
      <c r="EN278" s="57"/>
      <c r="EO278" s="57"/>
      <c r="EP278" s="57"/>
      <c r="EQ278" s="58"/>
      <c r="ES278" s="59"/>
      <c r="ET278" s="57"/>
      <c r="EU278" s="57"/>
      <c r="EV278" s="57"/>
      <c r="EW278" s="57"/>
      <c r="EX278" s="58"/>
      <c r="EZ278" s="59"/>
      <c r="FA278" s="57"/>
      <c r="FB278" s="57"/>
      <c r="FC278" s="57"/>
      <c r="FD278" s="57"/>
      <c r="FE278" s="58"/>
      <c r="FG278" s="59"/>
      <c r="FH278" s="57"/>
      <c r="FI278" s="57"/>
      <c r="FJ278" s="57"/>
      <c r="FK278" s="57"/>
      <c r="FL278" s="58"/>
      <c r="FN278" s="59"/>
      <c r="FO278" s="57"/>
      <c r="FP278" s="57"/>
      <c r="FQ278" s="57"/>
      <c r="FR278" s="57"/>
      <c r="FS278" s="58"/>
      <c r="FU278" s="59"/>
      <c r="FV278" s="57"/>
      <c r="FW278" s="57"/>
      <c r="FX278" s="57"/>
      <c r="FY278" s="57"/>
      <c r="FZ278" s="58"/>
      <c r="GB278" s="59"/>
      <c r="GC278" s="57"/>
      <c r="GD278" s="57"/>
      <c r="GE278" s="57"/>
      <c r="GF278" s="57"/>
      <c r="GG278" s="58"/>
      <c r="GI278" s="59"/>
      <c r="GJ278" s="57"/>
      <c r="GK278" s="57"/>
      <c r="GL278" s="57"/>
      <c r="GM278" s="57"/>
      <c r="GN278" s="58"/>
      <c r="GP278" s="59"/>
      <c r="GQ278" s="57"/>
      <c r="GR278" s="57"/>
      <c r="GS278" s="57"/>
      <c r="GT278" s="57"/>
      <c r="GU278" s="58"/>
      <c r="GW278" s="59"/>
      <c r="GX278" s="57"/>
      <c r="GY278" s="57"/>
      <c r="GZ278" s="57"/>
      <c r="HA278" s="57"/>
      <c r="HB278" s="58"/>
      <c r="HD278" s="59"/>
      <c r="HE278" s="57"/>
      <c r="HF278" s="57"/>
      <c r="HG278" s="57"/>
      <c r="HH278" s="57"/>
      <c r="HI278" s="58"/>
      <c r="HK278" s="59"/>
      <c r="HL278" s="57"/>
      <c r="HM278" s="57"/>
      <c r="HN278" s="57"/>
      <c r="HO278" s="57"/>
      <c r="HP278" s="58"/>
      <c r="HR278" s="59"/>
      <c r="HS278" s="57"/>
      <c r="HT278" s="57"/>
      <c r="HU278" s="57"/>
      <c r="HV278" s="57"/>
      <c r="HW278" s="58"/>
      <c r="HY278" s="59"/>
      <c r="HZ278" s="57"/>
      <c r="IA278" s="57"/>
      <c r="IB278" s="57"/>
      <c r="IC278" s="57"/>
      <c r="ID278" s="58"/>
      <c r="IF278" s="59"/>
      <c r="IG278" s="57"/>
      <c r="IH278" s="57"/>
      <c r="II278" s="57"/>
      <c r="IJ278" s="57"/>
      <c r="IK278" s="58"/>
      <c r="IM278" s="59"/>
      <c r="IN278" s="57"/>
      <c r="IO278" s="57"/>
      <c r="IP278" s="57"/>
      <c r="IQ278" s="57"/>
      <c r="IR278" s="58"/>
      <c r="IT278" s="59"/>
      <c r="IU278" s="57"/>
    </row>
    <row r="279" spans="1:255" ht="12.6" outlineLevel="1" x14ac:dyDescent="0.25">
      <c r="A279" s="20" t="s">
        <v>384</v>
      </c>
      <c r="B279" s="23"/>
      <c r="C279" s="33" t="s">
        <v>383</v>
      </c>
      <c r="D279" s="35">
        <f>IF(VLOOKUP($A279,'hk2016'!$A:$G,1)=$A279,VLOOKUP($A279,'hk2016'!$A:$G,6),0)</f>
        <v>0</v>
      </c>
      <c r="E279" s="35">
        <f>IF(VLOOKUP($A279,'hk2016'!$A:$G,1)=$A279,VLOOKUP($A279,'hk2016'!$A:$G,7),0)</f>
        <v>0</v>
      </c>
      <c r="F279" s="35">
        <f>IF(VLOOKUP($A279,'hk2016'!$A:$H,1)=$A279,VLOOKUP($A279,'hk2016'!$A:$H,8),0)</f>
        <v>0</v>
      </c>
      <c r="G279" s="86">
        <f t="shared" ref="G279:G287" si="95">SUM(D279+E279-F279)</f>
        <v>0</v>
      </c>
      <c r="H279" s="35">
        <f>IF(VLOOKUP($A279,'hk2015'!$A:$G,1)=$A279,VLOOKUP($A279,'hk2015'!$A:$G,6),0)</f>
        <v>0</v>
      </c>
      <c r="I279" s="35">
        <f>IF(VLOOKUP($A279,'hk2015'!$A:$G,1)=$A279,VLOOKUP($A279,'hk2015'!$A:$G,7),0)</f>
        <v>0</v>
      </c>
      <c r="J279" s="35">
        <f>IF(VLOOKUP($A279,'hk2015'!$A:$H,1)=$A279,VLOOKUP($A279,'hk2015'!$A:$H,8),0)</f>
        <v>0</v>
      </c>
      <c r="K279" s="96">
        <f t="shared" ref="K279:K287" si="96">SUM(H279+I279-J279)</f>
        <v>0</v>
      </c>
      <c r="L279" s="109"/>
      <c r="M279" s="57"/>
      <c r="N279" s="58"/>
      <c r="P279" s="59"/>
      <c r="Q279" s="57"/>
      <c r="R279" s="57"/>
      <c r="S279" s="57"/>
      <c r="T279" s="57"/>
      <c r="U279" s="58"/>
      <c r="W279" s="59"/>
      <c r="X279" s="57"/>
      <c r="Y279" s="57"/>
      <c r="Z279" s="57"/>
      <c r="AA279" s="57"/>
      <c r="AB279" s="58"/>
      <c r="AD279" s="59"/>
      <c r="AE279" s="57"/>
      <c r="AF279" s="57"/>
      <c r="AG279" s="57"/>
      <c r="AH279" s="57"/>
      <c r="AI279" s="58"/>
      <c r="AK279" s="59"/>
      <c r="AL279" s="57"/>
      <c r="AM279" s="57"/>
      <c r="AN279" s="57"/>
      <c r="AO279" s="57"/>
      <c r="AP279" s="58"/>
      <c r="AR279" s="59"/>
      <c r="AS279" s="57"/>
      <c r="AT279" s="57"/>
      <c r="AU279" s="57"/>
      <c r="AV279" s="57"/>
      <c r="AW279" s="58"/>
      <c r="AY279" s="59"/>
      <c r="AZ279" s="57"/>
      <c r="BA279" s="57"/>
      <c r="BB279" s="57"/>
      <c r="BC279" s="57"/>
      <c r="BD279" s="58"/>
      <c r="BF279" s="59"/>
      <c r="BG279" s="57"/>
      <c r="BH279" s="57"/>
      <c r="BI279" s="57"/>
      <c r="BJ279" s="57"/>
      <c r="BK279" s="58"/>
      <c r="BM279" s="59"/>
      <c r="BN279" s="57"/>
      <c r="BO279" s="57"/>
      <c r="BP279" s="57"/>
      <c r="BQ279" s="57"/>
      <c r="BR279" s="58"/>
      <c r="BT279" s="59"/>
      <c r="BU279" s="57"/>
      <c r="BV279" s="57"/>
      <c r="BW279" s="57"/>
      <c r="BX279" s="57"/>
      <c r="BY279" s="58"/>
      <c r="CA279" s="59"/>
      <c r="CB279" s="57"/>
      <c r="CC279" s="57"/>
      <c r="CD279" s="57"/>
      <c r="CE279" s="57"/>
      <c r="CF279" s="58"/>
      <c r="CH279" s="59"/>
      <c r="CI279" s="57"/>
      <c r="CJ279" s="57"/>
      <c r="CK279" s="57"/>
      <c r="CL279" s="57"/>
      <c r="CM279" s="58"/>
      <c r="CO279" s="59"/>
      <c r="CP279" s="57"/>
      <c r="CQ279" s="57"/>
      <c r="CR279" s="57"/>
      <c r="CS279" s="57"/>
      <c r="CT279" s="58"/>
      <c r="CV279" s="59"/>
      <c r="CW279" s="57"/>
      <c r="CX279" s="57"/>
      <c r="CY279" s="57"/>
      <c r="CZ279" s="57"/>
      <c r="DA279" s="58"/>
      <c r="DC279" s="59"/>
      <c r="DD279" s="57"/>
      <c r="DE279" s="57"/>
      <c r="DF279" s="57"/>
      <c r="DG279" s="57"/>
      <c r="DH279" s="58"/>
      <c r="DJ279" s="59"/>
      <c r="DK279" s="57"/>
      <c r="DL279" s="57"/>
      <c r="DM279" s="57"/>
      <c r="DN279" s="57"/>
      <c r="DO279" s="58"/>
      <c r="DQ279" s="59"/>
      <c r="DR279" s="57"/>
      <c r="DS279" s="57"/>
      <c r="DT279" s="57"/>
      <c r="DU279" s="57"/>
      <c r="DV279" s="58"/>
      <c r="DX279" s="59"/>
      <c r="DY279" s="57"/>
      <c r="DZ279" s="57"/>
      <c r="EA279" s="57"/>
      <c r="EB279" s="57"/>
      <c r="EC279" s="58"/>
      <c r="EE279" s="59"/>
      <c r="EF279" s="57"/>
      <c r="EG279" s="57"/>
      <c r="EH279" s="57"/>
      <c r="EI279" s="57"/>
      <c r="EJ279" s="58"/>
      <c r="EL279" s="59"/>
      <c r="EM279" s="57"/>
      <c r="EN279" s="57"/>
      <c r="EO279" s="57"/>
      <c r="EP279" s="57"/>
      <c r="EQ279" s="58"/>
      <c r="ES279" s="59"/>
      <c r="ET279" s="57"/>
      <c r="EU279" s="57"/>
      <c r="EV279" s="57"/>
      <c r="EW279" s="57"/>
      <c r="EX279" s="58"/>
      <c r="EZ279" s="59"/>
      <c r="FA279" s="57"/>
      <c r="FB279" s="57"/>
      <c r="FC279" s="57"/>
      <c r="FD279" s="57"/>
      <c r="FE279" s="58"/>
      <c r="FG279" s="59"/>
      <c r="FH279" s="57"/>
      <c r="FI279" s="57"/>
      <c r="FJ279" s="57"/>
      <c r="FK279" s="57"/>
      <c r="FL279" s="58"/>
      <c r="FN279" s="59"/>
      <c r="FO279" s="57"/>
      <c r="FP279" s="57"/>
      <c r="FQ279" s="57"/>
      <c r="FR279" s="57"/>
      <c r="FS279" s="58"/>
      <c r="FU279" s="59"/>
      <c r="FV279" s="57"/>
      <c r="FW279" s="57"/>
      <c r="FX279" s="57"/>
      <c r="FY279" s="57"/>
      <c r="FZ279" s="58"/>
      <c r="GB279" s="59"/>
      <c r="GC279" s="57"/>
      <c r="GD279" s="57"/>
      <c r="GE279" s="57"/>
      <c r="GF279" s="57"/>
      <c r="GG279" s="58"/>
      <c r="GI279" s="59"/>
      <c r="GJ279" s="57"/>
      <c r="GK279" s="57"/>
      <c r="GL279" s="57"/>
      <c r="GM279" s="57"/>
      <c r="GN279" s="58"/>
      <c r="GP279" s="59"/>
      <c r="GQ279" s="57"/>
      <c r="GR279" s="57"/>
      <c r="GS279" s="57"/>
      <c r="GT279" s="57"/>
      <c r="GU279" s="58"/>
      <c r="GW279" s="59"/>
      <c r="GX279" s="57"/>
      <c r="GY279" s="57"/>
      <c r="GZ279" s="57"/>
      <c r="HA279" s="57"/>
      <c r="HB279" s="58"/>
      <c r="HD279" s="59"/>
      <c r="HE279" s="57"/>
      <c r="HF279" s="57"/>
      <c r="HG279" s="57"/>
      <c r="HH279" s="57"/>
      <c r="HI279" s="58"/>
      <c r="HK279" s="59"/>
      <c r="HL279" s="57"/>
      <c r="HM279" s="57"/>
      <c r="HN279" s="57"/>
      <c r="HO279" s="57"/>
      <c r="HP279" s="58"/>
      <c r="HR279" s="59"/>
      <c r="HS279" s="57"/>
      <c r="HT279" s="57"/>
      <c r="HU279" s="57"/>
      <c r="HV279" s="57"/>
      <c r="HW279" s="58"/>
      <c r="HY279" s="59"/>
      <c r="HZ279" s="57"/>
      <c r="IA279" s="57"/>
      <c r="IB279" s="57"/>
      <c r="IC279" s="57"/>
      <c r="ID279" s="58"/>
      <c r="IF279" s="59"/>
      <c r="IG279" s="57"/>
      <c r="IH279" s="57"/>
      <c r="II279" s="57"/>
      <c r="IJ279" s="57"/>
      <c r="IK279" s="58"/>
      <c r="IM279" s="59"/>
      <c r="IN279" s="57"/>
      <c r="IO279" s="57"/>
      <c r="IP279" s="57"/>
      <c r="IQ279" s="57"/>
      <c r="IR279" s="58"/>
      <c r="IT279" s="59"/>
      <c r="IU279" s="57"/>
    </row>
    <row r="280" spans="1:255" ht="12.6" outlineLevel="1" x14ac:dyDescent="0.25">
      <c r="A280" s="20" t="str">
        <f t="shared" ref="A280:A287" si="97">LEFT(B280,3)</f>
        <v>521</v>
      </c>
      <c r="B280" s="21" t="s">
        <v>385</v>
      </c>
      <c r="C280" s="21" t="s">
        <v>386</v>
      </c>
      <c r="D280" s="35">
        <f>IF(VLOOKUP($A280,'hk2016'!$A:$G,1)=$A280,VLOOKUP($A280,'hk2016'!$A:$G,6),0)</f>
        <v>0</v>
      </c>
      <c r="E280" s="35">
        <f>IF(VLOOKUP($A280,'hk2016'!$A:$G,1)=$A280,VLOOKUP($A280,'hk2016'!$A:$G,7),0)</f>
        <v>11144.23</v>
      </c>
      <c r="F280" s="35">
        <f>IF(VLOOKUP($A280,'hk2016'!$A:$H,1)=$A280,VLOOKUP($A280,'hk2016'!$A:$H,8),0)</f>
        <v>0</v>
      </c>
      <c r="G280" s="86">
        <f t="shared" si="95"/>
        <v>11144.23</v>
      </c>
      <c r="H280" s="35">
        <f>IF(VLOOKUP($A280,'hk2015'!$A:$G,1)=$A280,VLOOKUP($A280,'hk2015'!$A:$G,6),0)</f>
        <v>0</v>
      </c>
      <c r="I280" s="35">
        <f>IF(VLOOKUP($A280,'hk2015'!$A:$G,1)=$A280,VLOOKUP($A280,'hk2015'!$A:$G,7),0)</f>
        <v>0</v>
      </c>
      <c r="J280" s="35">
        <f>IF(VLOOKUP($A280,'hk2015'!$A:$H,1)=$A280,VLOOKUP($A280,'hk2015'!$A:$H,8),0)</f>
        <v>0</v>
      </c>
      <c r="K280" s="96">
        <f t="shared" si="96"/>
        <v>0</v>
      </c>
      <c r="L280" s="109"/>
    </row>
    <row r="281" spans="1:255" ht="12.6" outlineLevel="1" x14ac:dyDescent="0.25">
      <c r="A281" s="20" t="str">
        <f t="shared" si="97"/>
        <v>522</v>
      </c>
      <c r="B281" s="21" t="s">
        <v>387</v>
      </c>
      <c r="C281" s="21" t="s">
        <v>388</v>
      </c>
      <c r="D281" s="35">
        <f>IF(VLOOKUP($A281,'hk2016'!$A:$G,1)=$A281,VLOOKUP($A281,'hk2016'!$A:$G,6),0)</f>
        <v>0</v>
      </c>
      <c r="E281" s="35">
        <f>IF(VLOOKUP($A281,'hk2016'!$A:$G,1)=$A281,VLOOKUP($A281,'hk2016'!$A:$G,7),0)</f>
        <v>0</v>
      </c>
      <c r="F281" s="35">
        <f>IF(VLOOKUP($A281,'hk2016'!$A:$H,1)=$A281,VLOOKUP($A281,'hk2016'!$A:$H,8),0)</f>
        <v>0</v>
      </c>
      <c r="G281" s="86">
        <f t="shared" si="95"/>
        <v>0</v>
      </c>
      <c r="H281" s="35">
        <f>IF(VLOOKUP($A281,'hk2015'!$A:$G,1)=$A281,VLOOKUP($A281,'hk2015'!$A:$G,6),0)</f>
        <v>0</v>
      </c>
      <c r="I281" s="35">
        <f>IF(VLOOKUP($A281,'hk2015'!$A:$G,1)=$A281,VLOOKUP($A281,'hk2015'!$A:$G,7),0)</f>
        <v>0</v>
      </c>
      <c r="J281" s="35">
        <f>IF(VLOOKUP($A281,'hk2015'!$A:$H,1)=$A281,VLOOKUP($A281,'hk2015'!$A:$H,8),0)</f>
        <v>0</v>
      </c>
      <c r="K281" s="96">
        <f t="shared" si="96"/>
        <v>0</v>
      </c>
      <c r="L281" s="109"/>
    </row>
    <row r="282" spans="1:255" ht="12.6" outlineLevel="1" x14ac:dyDescent="0.25">
      <c r="A282" s="20" t="str">
        <f t="shared" si="97"/>
        <v>523</v>
      </c>
      <c r="B282" s="21" t="s">
        <v>389</v>
      </c>
      <c r="C282" s="21" t="s">
        <v>390</v>
      </c>
      <c r="D282" s="35">
        <f>IF(VLOOKUP($A282,'hk2016'!$A:$G,1)=$A282,VLOOKUP($A282,'hk2016'!$A:$G,6),0)</f>
        <v>0</v>
      </c>
      <c r="E282" s="35">
        <f>IF(VLOOKUP($A282,'hk2016'!$A:$G,1)=$A282,VLOOKUP($A282,'hk2016'!$A:$G,7),0)</f>
        <v>0</v>
      </c>
      <c r="F282" s="35">
        <f>IF(VLOOKUP($A282,'hk2016'!$A:$H,1)=$A282,VLOOKUP($A282,'hk2016'!$A:$H,8),0)</f>
        <v>0</v>
      </c>
      <c r="G282" s="86">
        <f t="shared" si="95"/>
        <v>0</v>
      </c>
      <c r="H282" s="35">
        <f>IF(VLOOKUP($A282,'hk2015'!$A:$G,1)=$A282,VLOOKUP($A282,'hk2015'!$A:$G,6),0)</f>
        <v>0</v>
      </c>
      <c r="I282" s="35">
        <f>IF(VLOOKUP($A282,'hk2015'!$A:$G,1)=$A282,VLOOKUP($A282,'hk2015'!$A:$G,7),0)</f>
        <v>0</v>
      </c>
      <c r="J282" s="35">
        <f>IF(VLOOKUP($A282,'hk2015'!$A:$H,1)=$A282,VLOOKUP($A282,'hk2015'!$A:$H,8),0)</f>
        <v>0</v>
      </c>
      <c r="K282" s="96">
        <f t="shared" si="96"/>
        <v>0</v>
      </c>
      <c r="L282" s="109"/>
    </row>
    <row r="283" spans="1:255" ht="12.6" outlineLevel="1" x14ac:dyDescent="0.25">
      <c r="A283" s="20" t="str">
        <f t="shared" si="97"/>
        <v>524</v>
      </c>
      <c r="B283" s="21" t="s">
        <v>391</v>
      </c>
      <c r="C283" s="21" t="s">
        <v>392</v>
      </c>
      <c r="D283" s="35">
        <f>IF(VLOOKUP($A283,'hk2016'!$A:$G,1)=$A283,VLOOKUP($A283,'hk2016'!$A:$G,6),0)</f>
        <v>0</v>
      </c>
      <c r="E283" s="35">
        <f>IF(VLOOKUP($A283,'hk2016'!$A:$G,1)=$A283,VLOOKUP($A283,'hk2016'!$A:$G,7),0)</f>
        <v>2519.77</v>
      </c>
      <c r="F283" s="35">
        <f>IF(VLOOKUP($A283,'hk2016'!$A:$H,1)=$A283,VLOOKUP($A283,'hk2016'!$A:$H,8),0)</f>
        <v>0</v>
      </c>
      <c r="G283" s="86">
        <f t="shared" si="95"/>
        <v>2519.77</v>
      </c>
      <c r="H283" s="35">
        <f>IF(VLOOKUP($A283,'hk2015'!$A:$G,1)=$A283,VLOOKUP($A283,'hk2015'!$A:$G,6),0)</f>
        <v>0</v>
      </c>
      <c r="I283" s="35">
        <f>IF(VLOOKUP($A283,'hk2015'!$A:$G,1)=$A283,VLOOKUP($A283,'hk2015'!$A:$G,7),0)</f>
        <v>0</v>
      </c>
      <c r="J283" s="35">
        <f>IF(VLOOKUP($A283,'hk2015'!$A:$H,1)=$A283,VLOOKUP($A283,'hk2015'!$A:$H,8),0)</f>
        <v>0</v>
      </c>
      <c r="K283" s="96">
        <f t="shared" si="96"/>
        <v>0</v>
      </c>
      <c r="L283" s="109"/>
    </row>
    <row r="284" spans="1:255" ht="12.6" outlineLevel="1" x14ac:dyDescent="0.25">
      <c r="A284" s="20" t="str">
        <f t="shared" si="97"/>
        <v>525</v>
      </c>
      <c r="B284" s="21" t="s">
        <v>393</v>
      </c>
      <c r="C284" s="21" t="s">
        <v>394</v>
      </c>
      <c r="D284" s="35">
        <f>IF(VLOOKUP($A284,'hk2016'!$A:$G,1)=$A284,VLOOKUP($A284,'hk2016'!$A:$G,6),0)</f>
        <v>0</v>
      </c>
      <c r="E284" s="35">
        <f>IF(VLOOKUP($A284,'hk2016'!$A:$G,1)=$A284,VLOOKUP($A284,'hk2016'!$A:$G,7),0)</f>
        <v>0</v>
      </c>
      <c r="F284" s="35">
        <f>IF(VLOOKUP($A284,'hk2016'!$A:$H,1)=$A284,VLOOKUP($A284,'hk2016'!$A:$H,8),0)</f>
        <v>0</v>
      </c>
      <c r="G284" s="86">
        <f t="shared" si="95"/>
        <v>0</v>
      </c>
      <c r="H284" s="35">
        <f>IF(VLOOKUP($A284,'hk2015'!$A:$G,1)=$A284,VLOOKUP($A284,'hk2015'!$A:$G,6),0)</f>
        <v>0</v>
      </c>
      <c r="I284" s="35">
        <f>IF(VLOOKUP($A284,'hk2015'!$A:$G,1)=$A284,VLOOKUP($A284,'hk2015'!$A:$G,7),0)</f>
        <v>0</v>
      </c>
      <c r="J284" s="35">
        <f>IF(VLOOKUP($A284,'hk2015'!$A:$H,1)=$A284,VLOOKUP($A284,'hk2015'!$A:$H,8),0)</f>
        <v>0</v>
      </c>
      <c r="K284" s="96">
        <f t="shared" si="96"/>
        <v>0</v>
      </c>
      <c r="L284" s="109"/>
    </row>
    <row r="285" spans="1:255" ht="12.6" outlineLevel="1" x14ac:dyDescent="0.25">
      <c r="A285" s="20" t="str">
        <f t="shared" si="97"/>
        <v>526</v>
      </c>
      <c r="B285" s="21" t="s">
        <v>395</v>
      </c>
      <c r="C285" s="21" t="s">
        <v>396</v>
      </c>
      <c r="D285" s="35">
        <f>IF(VLOOKUP($A285,'hk2016'!$A:$G,1)=$A285,VLOOKUP($A285,'hk2016'!$A:$G,6),0)</f>
        <v>0</v>
      </c>
      <c r="E285" s="35">
        <f>IF(VLOOKUP($A285,'hk2016'!$A:$G,1)=$A285,VLOOKUP($A285,'hk2016'!$A:$G,7),0)</f>
        <v>0</v>
      </c>
      <c r="F285" s="35">
        <f>IF(VLOOKUP($A285,'hk2016'!$A:$H,1)=$A285,VLOOKUP($A285,'hk2016'!$A:$H,8),0)</f>
        <v>0</v>
      </c>
      <c r="G285" s="86">
        <f t="shared" si="95"/>
        <v>0</v>
      </c>
      <c r="H285" s="35">
        <f>IF(VLOOKUP($A285,'hk2015'!$A:$G,1)=$A285,VLOOKUP($A285,'hk2015'!$A:$G,6),0)</f>
        <v>0</v>
      </c>
      <c r="I285" s="35">
        <f>IF(VLOOKUP($A285,'hk2015'!$A:$G,1)=$A285,VLOOKUP($A285,'hk2015'!$A:$G,7),0)</f>
        <v>0</v>
      </c>
      <c r="J285" s="35">
        <f>IF(VLOOKUP($A285,'hk2015'!$A:$H,1)=$A285,VLOOKUP($A285,'hk2015'!$A:$H,8),0)</f>
        <v>0</v>
      </c>
      <c r="K285" s="96">
        <f t="shared" si="96"/>
        <v>0</v>
      </c>
      <c r="L285" s="109"/>
    </row>
    <row r="286" spans="1:255" ht="12.6" outlineLevel="1" x14ac:dyDescent="0.25">
      <c r="A286" s="20" t="str">
        <f t="shared" si="97"/>
        <v>527</v>
      </c>
      <c r="B286" s="21" t="s">
        <v>397</v>
      </c>
      <c r="C286" s="21" t="s">
        <v>398</v>
      </c>
      <c r="D286" s="35">
        <f>IF(VLOOKUP($A286,'hk2016'!$A:$G,1)=$A286,VLOOKUP($A286,'hk2016'!$A:$G,6),0)</f>
        <v>0</v>
      </c>
      <c r="E286" s="35">
        <f>IF(VLOOKUP($A286,'hk2016'!$A:$G,1)=$A286,VLOOKUP($A286,'hk2016'!$A:$G,7),0)</f>
        <v>444.79</v>
      </c>
      <c r="F286" s="35">
        <f>IF(VLOOKUP($A286,'hk2016'!$A:$H,1)=$A286,VLOOKUP($A286,'hk2016'!$A:$H,8),0)</f>
        <v>0</v>
      </c>
      <c r="G286" s="86">
        <f t="shared" si="95"/>
        <v>444.79</v>
      </c>
      <c r="H286" s="35">
        <f>IF(VLOOKUP($A286,'hk2015'!$A:$G,1)=$A286,VLOOKUP($A286,'hk2015'!$A:$G,6),0)</f>
        <v>0</v>
      </c>
      <c r="I286" s="35">
        <f>IF(VLOOKUP($A286,'hk2015'!$A:$G,1)=$A286,VLOOKUP($A286,'hk2015'!$A:$G,7),0)</f>
        <v>0</v>
      </c>
      <c r="J286" s="35">
        <f>IF(VLOOKUP($A286,'hk2015'!$A:$H,1)=$A286,VLOOKUP($A286,'hk2015'!$A:$H,8),0)</f>
        <v>0</v>
      </c>
      <c r="K286" s="96">
        <f t="shared" si="96"/>
        <v>0</v>
      </c>
      <c r="L286" s="109"/>
    </row>
    <row r="287" spans="1:255" ht="12.6" outlineLevel="1" x14ac:dyDescent="0.25">
      <c r="A287" s="20" t="str">
        <f t="shared" si="97"/>
        <v>528</v>
      </c>
      <c r="B287" s="21" t="s">
        <v>399</v>
      </c>
      <c r="C287" s="21" t="s">
        <v>400</v>
      </c>
      <c r="D287" s="35">
        <f>IF(VLOOKUP($A287,'hk2016'!$A:$G,1)=$A287,VLOOKUP($A287,'hk2016'!$A:$G,6),0)</f>
        <v>0</v>
      </c>
      <c r="E287" s="35">
        <f>IF(VLOOKUP($A287,'hk2016'!$A:$G,1)=$A287,VLOOKUP($A287,'hk2016'!$A:$G,7),0)</f>
        <v>0</v>
      </c>
      <c r="F287" s="35">
        <f>IF(VLOOKUP($A287,'hk2016'!$A:$H,1)=$A287,VLOOKUP($A287,'hk2016'!$A:$H,8),0)</f>
        <v>0</v>
      </c>
      <c r="G287" s="86">
        <f t="shared" si="95"/>
        <v>0</v>
      </c>
      <c r="H287" s="35">
        <f>IF(VLOOKUP($A287,'hk2015'!$A:$G,1)=$A287,VLOOKUP($A287,'hk2015'!$A:$G,6),0)</f>
        <v>0</v>
      </c>
      <c r="I287" s="35">
        <f>IF(VLOOKUP($A287,'hk2015'!$A:$G,1)=$A287,VLOOKUP($A287,'hk2015'!$A:$G,7),0)</f>
        <v>0</v>
      </c>
      <c r="J287" s="35">
        <f>IF(VLOOKUP($A287,'hk2015'!$A:$H,1)=$A287,VLOOKUP($A287,'hk2015'!$A:$H,8),0)</f>
        <v>0</v>
      </c>
      <c r="K287" s="96">
        <f t="shared" si="96"/>
        <v>0</v>
      </c>
      <c r="L287" s="109"/>
    </row>
    <row r="288" spans="1:255" ht="13.2" outlineLevel="1" thickBot="1" x14ac:dyDescent="0.3">
      <c r="A288" s="20"/>
      <c r="B288" s="21"/>
      <c r="C288" s="21"/>
      <c r="H288" s="51"/>
      <c r="I288" s="51"/>
      <c r="J288" s="51"/>
      <c r="K288" s="100"/>
      <c r="L288" s="109"/>
    </row>
    <row r="289" spans="1:255" ht="12.6" x14ac:dyDescent="0.25">
      <c r="A289" s="55" t="s">
        <v>401</v>
      </c>
      <c r="B289" s="48"/>
      <c r="C289" s="49" t="s">
        <v>597</v>
      </c>
      <c r="D289" s="30">
        <f t="shared" ref="D289:K289" si="98">SUM(D290:D293)</f>
        <v>0</v>
      </c>
      <c r="E289" s="30">
        <f t="shared" si="98"/>
        <v>237.75</v>
      </c>
      <c r="F289" s="30">
        <f t="shared" si="98"/>
        <v>0</v>
      </c>
      <c r="G289" s="84">
        <f t="shared" si="98"/>
        <v>237.75</v>
      </c>
      <c r="H289" s="30">
        <f t="shared" si="98"/>
        <v>0</v>
      </c>
      <c r="I289" s="30">
        <f t="shared" si="98"/>
        <v>0</v>
      </c>
      <c r="J289" s="30">
        <f t="shared" si="98"/>
        <v>0</v>
      </c>
      <c r="K289" s="94">
        <f t="shared" si="98"/>
        <v>0</v>
      </c>
      <c r="L289" s="109"/>
      <c r="M289" s="57"/>
      <c r="N289" s="58"/>
      <c r="P289" s="59"/>
      <c r="Q289" s="57"/>
      <c r="R289" s="57"/>
      <c r="S289" s="57"/>
      <c r="T289" s="57"/>
      <c r="U289" s="58"/>
      <c r="W289" s="59"/>
      <c r="X289" s="57"/>
      <c r="Y289" s="57"/>
      <c r="Z289" s="57"/>
      <c r="AA289" s="57"/>
      <c r="AB289" s="58"/>
      <c r="AD289" s="59"/>
      <c r="AE289" s="57"/>
      <c r="AF289" s="57"/>
      <c r="AG289" s="57"/>
      <c r="AH289" s="57"/>
      <c r="AI289" s="58"/>
      <c r="AK289" s="59"/>
      <c r="AL289" s="57"/>
      <c r="AM289" s="57"/>
      <c r="AN289" s="57"/>
      <c r="AO289" s="57"/>
      <c r="AP289" s="58"/>
      <c r="AR289" s="59"/>
      <c r="AS289" s="57"/>
      <c r="AT289" s="57"/>
      <c r="AU289" s="57"/>
      <c r="AV289" s="57"/>
      <c r="AW289" s="58"/>
      <c r="AY289" s="59"/>
      <c r="AZ289" s="57"/>
      <c r="BA289" s="57"/>
      <c r="BB289" s="57"/>
      <c r="BC289" s="57"/>
      <c r="BD289" s="58"/>
      <c r="BF289" s="59"/>
      <c r="BG289" s="57"/>
      <c r="BH289" s="57"/>
      <c r="BI289" s="57"/>
      <c r="BJ289" s="57"/>
      <c r="BK289" s="58"/>
      <c r="BM289" s="59"/>
      <c r="BN289" s="57"/>
      <c r="BO289" s="57"/>
      <c r="BP289" s="57"/>
      <c r="BQ289" s="57"/>
      <c r="BR289" s="58"/>
      <c r="BT289" s="59"/>
      <c r="BU289" s="57"/>
      <c r="BV289" s="57"/>
      <c r="BW289" s="57"/>
      <c r="BX289" s="57"/>
      <c r="BY289" s="58"/>
      <c r="CA289" s="59"/>
      <c r="CB289" s="57"/>
      <c r="CC289" s="57"/>
      <c r="CD289" s="57"/>
      <c r="CE289" s="57"/>
      <c r="CF289" s="58"/>
      <c r="CH289" s="59"/>
      <c r="CI289" s="57"/>
      <c r="CJ289" s="57"/>
      <c r="CK289" s="57"/>
      <c r="CL289" s="57"/>
      <c r="CM289" s="58"/>
      <c r="CO289" s="59"/>
      <c r="CP289" s="57"/>
      <c r="CQ289" s="57"/>
      <c r="CR289" s="57"/>
      <c r="CS289" s="57"/>
      <c r="CT289" s="58"/>
      <c r="CV289" s="59"/>
      <c r="CW289" s="57"/>
      <c r="CX289" s="57"/>
      <c r="CY289" s="57"/>
      <c r="CZ289" s="57"/>
      <c r="DA289" s="58"/>
      <c r="DC289" s="59"/>
      <c r="DD289" s="57"/>
      <c r="DE289" s="57"/>
      <c r="DF289" s="57"/>
      <c r="DG289" s="57"/>
      <c r="DH289" s="58"/>
      <c r="DJ289" s="59"/>
      <c r="DK289" s="57"/>
      <c r="DL289" s="57"/>
      <c r="DM289" s="57"/>
      <c r="DN289" s="57"/>
      <c r="DO289" s="58"/>
      <c r="DQ289" s="59"/>
      <c r="DR289" s="57"/>
      <c r="DS289" s="57"/>
      <c r="DT289" s="57"/>
      <c r="DU289" s="57"/>
      <c r="DV289" s="58"/>
      <c r="DX289" s="59"/>
      <c r="DY289" s="57"/>
      <c r="DZ289" s="57"/>
      <c r="EA289" s="57"/>
      <c r="EB289" s="57"/>
      <c r="EC289" s="58"/>
      <c r="EE289" s="59"/>
      <c r="EF289" s="57"/>
      <c r="EG289" s="57"/>
      <c r="EH289" s="57"/>
      <c r="EI289" s="57"/>
      <c r="EJ289" s="58"/>
      <c r="EL289" s="59"/>
      <c r="EM289" s="57"/>
      <c r="EN289" s="57"/>
      <c r="EO289" s="57"/>
      <c r="EP289" s="57"/>
      <c r="EQ289" s="58"/>
      <c r="ES289" s="59"/>
      <c r="ET289" s="57"/>
      <c r="EU289" s="57"/>
      <c r="EV289" s="57"/>
      <c r="EW289" s="57"/>
      <c r="EX289" s="58"/>
      <c r="EZ289" s="59"/>
      <c r="FA289" s="57"/>
      <c r="FB289" s="57"/>
      <c r="FC289" s="57"/>
      <c r="FD289" s="57"/>
      <c r="FE289" s="58"/>
      <c r="FG289" s="59"/>
      <c r="FH289" s="57"/>
      <c r="FI289" s="57"/>
      <c r="FJ289" s="57"/>
      <c r="FK289" s="57"/>
      <c r="FL289" s="58"/>
      <c r="FN289" s="59"/>
      <c r="FO289" s="57"/>
      <c r="FP289" s="57"/>
      <c r="FQ289" s="57"/>
      <c r="FR289" s="57"/>
      <c r="FS289" s="58"/>
      <c r="FU289" s="59"/>
      <c r="FV289" s="57"/>
      <c r="FW289" s="57"/>
      <c r="FX289" s="57"/>
      <c r="FY289" s="57"/>
      <c r="FZ289" s="58"/>
      <c r="GB289" s="59"/>
      <c r="GC289" s="57"/>
      <c r="GD289" s="57"/>
      <c r="GE289" s="57"/>
      <c r="GF289" s="57"/>
      <c r="GG289" s="58"/>
      <c r="GI289" s="59"/>
      <c r="GJ289" s="57"/>
      <c r="GK289" s="57"/>
      <c r="GL289" s="57"/>
      <c r="GM289" s="57"/>
      <c r="GN289" s="58"/>
      <c r="GP289" s="59"/>
      <c r="GQ289" s="57"/>
      <c r="GR289" s="57"/>
      <c r="GS289" s="57"/>
      <c r="GT289" s="57"/>
      <c r="GU289" s="58"/>
      <c r="GW289" s="59"/>
      <c r="GX289" s="57"/>
      <c r="GY289" s="57"/>
      <c r="GZ289" s="57"/>
      <c r="HA289" s="57"/>
      <c r="HB289" s="58"/>
      <c r="HD289" s="59"/>
      <c r="HE289" s="57"/>
      <c r="HF289" s="57"/>
      <c r="HG289" s="57"/>
      <c r="HH289" s="57"/>
      <c r="HI289" s="58"/>
      <c r="HK289" s="59"/>
      <c r="HL289" s="57"/>
      <c r="HM289" s="57"/>
      <c r="HN289" s="57"/>
      <c r="HO289" s="57"/>
      <c r="HP289" s="58"/>
      <c r="HR289" s="59"/>
      <c r="HS289" s="57"/>
      <c r="HT289" s="57"/>
      <c r="HU289" s="57"/>
      <c r="HV289" s="57"/>
      <c r="HW289" s="58"/>
      <c r="HY289" s="59"/>
      <c r="HZ289" s="57"/>
      <c r="IA289" s="57"/>
      <c r="IB289" s="57"/>
      <c r="IC289" s="57"/>
      <c r="ID289" s="58"/>
      <c r="IF289" s="59"/>
      <c r="IG289" s="57"/>
      <c r="IH289" s="57"/>
      <c r="II289" s="57"/>
      <c r="IJ289" s="57"/>
      <c r="IK289" s="58"/>
      <c r="IM289" s="59"/>
      <c r="IN289" s="57"/>
      <c r="IO289" s="57"/>
      <c r="IP289" s="57"/>
      <c r="IQ289" s="57"/>
      <c r="IR289" s="58"/>
      <c r="IT289" s="59"/>
      <c r="IU289" s="57"/>
    </row>
    <row r="290" spans="1:255" ht="12.6" outlineLevel="1" x14ac:dyDescent="0.25">
      <c r="A290" s="40" t="s">
        <v>598</v>
      </c>
      <c r="B290" s="23"/>
      <c r="C290" s="41" t="s">
        <v>597</v>
      </c>
      <c r="D290" s="35">
        <f>IF(VLOOKUP($A290,'hk2016'!$A:$G,1)=$A290,VLOOKUP($A290,'hk2016'!$A:$G,6),0)</f>
        <v>0</v>
      </c>
      <c r="E290" s="35">
        <f>IF(VLOOKUP($A290,'hk2016'!$A:$G,1)=$A290,VLOOKUP($A290,'hk2016'!$A:$G,7),0)</f>
        <v>0</v>
      </c>
      <c r="F290" s="35">
        <f>IF(VLOOKUP($A290,'hk2016'!$A:$H,1)=$A290,VLOOKUP($A290,'hk2016'!$A:$H,8),0)</f>
        <v>0</v>
      </c>
      <c r="G290" s="86">
        <f>SUM(D290+E290-F290)</f>
        <v>0</v>
      </c>
      <c r="H290" s="35">
        <f>IF(VLOOKUP($A290,'hk2015'!$A:$G,1)=$A290,VLOOKUP($A290,'hk2015'!$A:$G,6),0)</f>
        <v>0</v>
      </c>
      <c r="I290" s="35">
        <f>IF(VLOOKUP($A290,'hk2015'!$A:$G,1)=$A290,VLOOKUP($A290,'hk2015'!$A:$G,7),0)</f>
        <v>0</v>
      </c>
      <c r="J290" s="35">
        <f>IF(VLOOKUP($A290,'hk2015'!$A:$H,1)=$A290,VLOOKUP($A290,'hk2015'!$A:$H,8),0)</f>
        <v>0</v>
      </c>
      <c r="K290" s="96">
        <f>SUM(H290+I290-J290)</f>
        <v>0</v>
      </c>
      <c r="L290" s="109"/>
      <c r="M290" s="57"/>
      <c r="N290" s="58"/>
      <c r="P290" s="59"/>
      <c r="Q290" s="57"/>
      <c r="R290" s="57"/>
      <c r="S290" s="57"/>
      <c r="T290" s="57"/>
      <c r="U290" s="58"/>
      <c r="W290" s="59"/>
      <c r="X290" s="57"/>
      <c r="Y290" s="57"/>
      <c r="Z290" s="57"/>
      <c r="AA290" s="57"/>
      <c r="AB290" s="58"/>
      <c r="AD290" s="59"/>
      <c r="AE290" s="57"/>
      <c r="AF290" s="57"/>
      <c r="AG290" s="57"/>
      <c r="AH290" s="57"/>
      <c r="AI290" s="58"/>
      <c r="AK290" s="59"/>
      <c r="AL290" s="57"/>
      <c r="AM290" s="57"/>
      <c r="AN290" s="57"/>
      <c r="AO290" s="57"/>
      <c r="AP290" s="58"/>
      <c r="AR290" s="59"/>
      <c r="AS290" s="57"/>
      <c r="AT290" s="57"/>
      <c r="AU290" s="57"/>
      <c r="AV290" s="57"/>
      <c r="AW290" s="58"/>
      <c r="AY290" s="59"/>
      <c r="AZ290" s="57"/>
      <c r="BA290" s="57"/>
      <c r="BB290" s="57"/>
      <c r="BC290" s="57"/>
      <c r="BD290" s="58"/>
      <c r="BF290" s="59"/>
      <c r="BG290" s="57"/>
      <c r="BH290" s="57"/>
      <c r="BI290" s="57"/>
      <c r="BJ290" s="57"/>
      <c r="BK290" s="58"/>
      <c r="BM290" s="59"/>
      <c r="BN290" s="57"/>
      <c r="BO290" s="57"/>
      <c r="BP290" s="57"/>
      <c r="BQ290" s="57"/>
      <c r="BR290" s="58"/>
      <c r="BT290" s="59"/>
      <c r="BU290" s="57"/>
      <c r="BV290" s="57"/>
      <c r="BW290" s="57"/>
      <c r="BX290" s="57"/>
      <c r="BY290" s="58"/>
      <c r="CA290" s="59"/>
      <c r="CB290" s="57"/>
      <c r="CC290" s="57"/>
      <c r="CD290" s="57"/>
      <c r="CE290" s="57"/>
      <c r="CF290" s="58"/>
      <c r="CH290" s="59"/>
      <c r="CI290" s="57"/>
      <c r="CJ290" s="57"/>
      <c r="CK290" s="57"/>
      <c r="CL290" s="57"/>
      <c r="CM290" s="58"/>
      <c r="CO290" s="59"/>
      <c r="CP290" s="57"/>
      <c r="CQ290" s="57"/>
      <c r="CR290" s="57"/>
      <c r="CS290" s="57"/>
      <c r="CT290" s="58"/>
      <c r="CV290" s="59"/>
      <c r="CW290" s="57"/>
      <c r="CX290" s="57"/>
      <c r="CY290" s="57"/>
      <c r="CZ290" s="57"/>
      <c r="DA290" s="58"/>
      <c r="DC290" s="59"/>
      <c r="DD290" s="57"/>
      <c r="DE290" s="57"/>
      <c r="DF290" s="57"/>
      <c r="DG290" s="57"/>
      <c r="DH290" s="58"/>
      <c r="DJ290" s="59"/>
      <c r="DK290" s="57"/>
      <c r="DL290" s="57"/>
      <c r="DM290" s="57"/>
      <c r="DN290" s="57"/>
      <c r="DO290" s="58"/>
      <c r="DQ290" s="59"/>
      <c r="DR290" s="57"/>
      <c r="DS290" s="57"/>
      <c r="DT290" s="57"/>
      <c r="DU290" s="57"/>
      <c r="DV290" s="58"/>
      <c r="DX290" s="59"/>
      <c r="DY290" s="57"/>
      <c r="DZ290" s="57"/>
      <c r="EA290" s="57"/>
      <c r="EB290" s="57"/>
      <c r="EC290" s="58"/>
      <c r="EE290" s="59"/>
      <c r="EF290" s="57"/>
      <c r="EG290" s="57"/>
      <c r="EH290" s="57"/>
      <c r="EI290" s="57"/>
      <c r="EJ290" s="58"/>
      <c r="EL290" s="59"/>
      <c r="EM290" s="57"/>
      <c r="EN290" s="57"/>
      <c r="EO290" s="57"/>
      <c r="EP290" s="57"/>
      <c r="EQ290" s="58"/>
      <c r="ES290" s="59"/>
      <c r="ET290" s="57"/>
      <c r="EU290" s="57"/>
      <c r="EV290" s="57"/>
      <c r="EW290" s="57"/>
      <c r="EX290" s="58"/>
      <c r="EZ290" s="59"/>
      <c r="FA290" s="57"/>
      <c r="FB290" s="57"/>
      <c r="FC290" s="57"/>
      <c r="FD290" s="57"/>
      <c r="FE290" s="58"/>
      <c r="FG290" s="59"/>
      <c r="FH290" s="57"/>
      <c r="FI290" s="57"/>
      <c r="FJ290" s="57"/>
      <c r="FK290" s="57"/>
      <c r="FL290" s="58"/>
      <c r="FN290" s="59"/>
      <c r="FO290" s="57"/>
      <c r="FP290" s="57"/>
      <c r="FQ290" s="57"/>
      <c r="FR290" s="57"/>
      <c r="FS290" s="58"/>
      <c r="FU290" s="59"/>
      <c r="FV290" s="57"/>
      <c r="FW290" s="57"/>
      <c r="FX290" s="57"/>
      <c r="FY290" s="57"/>
      <c r="FZ290" s="58"/>
      <c r="GB290" s="59"/>
      <c r="GC290" s="57"/>
      <c r="GD290" s="57"/>
      <c r="GE290" s="57"/>
      <c r="GF290" s="57"/>
      <c r="GG290" s="58"/>
      <c r="GI290" s="59"/>
      <c r="GJ290" s="57"/>
      <c r="GK290" s="57"/>
      <c r="GL290" s="57"/>
      <c r="GM290" s="57"/>
      <c r="GN290" s="58"/>
      <c r="GP290" s="59"/>
      <c r="GQ290" s="57"/>
      <c r="GR290" s="57"/>
      <c r="GS290" s="57"/>
      <c r="GT290" s="57"/>
      <c r="GU290" s="58"/>
      <c r="GW290" s="59"/>
      <c r="GX290" s="57"/>
      <c r="GY290" s="57"/>
      <c r="GZ290" s="57"/>
      <c r="HA290" s="57"/>
      <c r="HB290" s="58"/>
      <c r="HD290" s="59"/>
      <c r="HE290" s="57"/>
      <c r="HF290" s="57"/>
      <c r="HG290" s="57"/>
      <c r="HH290" s="57"/>
      <c r="HI290" s="58"/>
      <c r="HK290" s="59"/>
      <c r="HL290" s="57"/>
      <c r="HM290" s="57"/>
      <c r="HN290" s="57"/>
      <c r="HO290" s="57"/>
      <c r="HP290" s="58"/>
      <c r="HR290" s="59"/>
      <c r="HS290" s="57"/>
      <c r="HT290" s="57"/>
      <c r="HU290" s="57"/>
      <c r="HV290" s="57"/>
      <c r="HW290" s="58"/>
      <c r="HY290" s="59"/>
      <c r="HZ290" s="57"/>
      <c r="IA290" s="57"/>
      <c r="IB290" s="57"/>
      <c r="IC290" s="57"/>
      <c r="ID290" s="58"/>
      <c r="IF290" s="59"/>
      <c r="IG290" s="57"/>
      <c r="IH290" s="57"/>
      <c r="II290" s="57"/>
      <c r="IJ290" s="57"/>
      <c r="IK290" s="58"/>
      <c r="IM290" s="59"/>
      <c r="IN290" s="57"/>
      <c r="IO290" s="57"/>
      <c r="IP290" s="57"/>
      <c r="IQ290" s="57"/>
      <c r="IR290" s="58"/>
      <c r="IT290" s="59"/>
      <c r="IU290" s="57"/>
    </row>
    <row r="291" spans="1:255" ht="12.6" outlineLevel="1" x14ac:dyDescent="0.25">
      <c r="A291" s="20" t="str">
        <f>LEFT(B291,3)</f>
        <v>531</v>
      </c>
      <c r="B291" s="21" t="s">
        <v>599</v>
      </c>
      <c r="C291" s="21" t="s">
        <v>600</v>
      </c>
      <c r="D291" s="35">
        <f>IF(VLOOKUP($A291,'hk2016'!$A:$G,1)=$A291,VLOOKUP($A291,'hk2016'!$A:$G,6),0)</f>
        <v>0</v>
      </c>
      <c r="E291" s="35">
        <f>IF(VLOOKUP($A291,'hk2016'!$A:$G,1)=$A291,VLOOKUP($A291,'hk2016'!$A:$G,7),0)</f>
        <v>237.75</v>
      </c>
      <c r="F291" s="35">
        <f>IF(VLOOKUP($A291,'hk2016'!$A:$H,1)=$A291,VLOOKUP($A291,'hk2016'!$A:$H,8),0)</f>
        <v>0</v>
      </c>
      <c r="G291" s="86">
        <f>SUM(D291+E291-F291)</f>
        <v>237.75</v>
      </c>
      <c r="H291" s="35">
        <f>IF(VLOOKUP($A291,'hk2015'!$A:$G,1)=$A291,VLOOKUP($A291,'hk2015'!$A:$G,6),0)</f>
        <v>0</v>
      </c>
      <c r="I291" s="35">
        <f>IF(VLOOKUP($A291,'hk2015'!$A:$G,1)=$A291,VLOOKUP($A291,'hk2015'!$A:$G,7),0)</f>
        <v>0</v>
      </c>
      <c r="J291" s="35">
        <f>IF(VLOOKUP($A291,'hk2015'!$A:$H,1)=$A291,VLOOKUP($A291,'hk2015'!$A:$H,8),0)</f>
        <v>0</v>
      </c>
      <c r="K291" s="96">
        <f>SUM(H291+I291-J291)</f>
        <v>0</v>
      </c>
      <c r="L291" s="109"/>
    </row>
    <row r="292" spans="1:255" ht="12.6" outlineLevel="1" x14ac:dyDescent="0.25">
      <c r="A292" s="20" t="str">
        <f>LEFT(B292,3)</f>
        <v>532</v>
      </c>
      <c r="B292" s="21" t="s">
        <v>601</v>
      </c>
      <c r="C292" s="21" t="s">
        <v>602</v>
      </c>
      <c r="D292" s="35">
        <f>IF(VLOOKUP($A292,'hk2016'!$A:$G,1)=$A292,VLOOKUP($A292,'hk2016'!$A:$G,6),0)</f>
        <v>0</v>
      </c>
      <c r="E292" s="35">
        <f>IF(VLOOKUP($A292,'hk2016'!$A:$G,1)=$A292,VLOOKUP($A292,'hk2016'!$A:$G,7),0)</f>
        <v>0</v>
      </c>
      <c r="F292" s="35">
        <f>IF(VLOOKUP($A292,'hk2016'!$A:$H,1)=$A292,VLOOKUP($A292,'hk2016'!$A:$H,8),0)</f>
        <v>0</v>
      </c>
      <c r="G292" s="86">
        <f>SUM(D292+E292-F292)</f>
        <v>0</v>
      </c>
      <c r="H292" s="35">
        <f>IF(VLOOKUP($A292,'hk2015'!$A:$G,1)=$A292,VLOOKUP($A292,'hk2015'!$A:$G,6),0)</f>
        <v>0</v>
      </c>
      <c r="I292" s="35">
        <f>IF(VLOOKUP($A292,'hk2015'!$A:$G,1)=$A292,VLOOKUP($A292,'hk2015'!$A:$G,7),0)</f>
        <v>0</v>
      </c>
      <c r="J292" s="35">
        <f>IF(VLOOKUP($A292,'hk2015'!$A:$H,1)=$A292,VLOOKUP($A292,'hk2015'!$A:$H,8),0)</f>
        <v>0</v>
      </c>
      <c r="K292" s="96">
        <f>SUM(H292+I292-J292)</f>
        <v>0</v>
      </c>
      <c r="L292" s="109"/>
    </row>
    <row r="293" spans="1:255" ht="12.6" outlineLevel="1" x14ac:dyDescent="0.25">
      <c r="A293" s="20" t="str">
        <f>LEFT(B293,3)</f>
        <v>538</v>
      </c>
      <c r="B293" s="21" t="s">
        <v>603</v>
      </c>
      <c r="C293" s="21" t="s">
        <v>209</v>
      </c>
      <c r="D293" s="35">
        <f>IF(VLOOKUP($A293,'hk2016'!$A:$G,1)=$A293,VLOOKUP($A293,'hk2016'!$A:$G,6),0)</f>
        <v>0</v>
      </c>
      <c r="E293" s="35">
        <f>IF(VLOOKUP($A293,'hk2016'!$A:$G,1)=$A293,VLOOKUP($A293,'hk2016'!$A:$G,7),0)</f>
        <v>0</v>
      </c>
      <c r="F293" s="35">
        <f>IF(VLOOKUP($A293,'hk2016'!$A:$H,1)=$A293,VLOOKUP($A293,'hk2016'!$A:$H,8),0)</f>
        <v>0</v>
      </c>
      <c r="G293" s="86">
        <f>SUM(D293+E293-F293)</f>
        <v>0</v>
      </c>
      <c r="H293" s="35">
        <f>IF(VLOOKUP($A293,'hk2015'!$A:$G,1)=$A293,VLOOKUP($A293,'hk2015'!$A:$G,6),0)</f>
        <v>0</v>
      </c>
      <c r="I293" s="35">
        <f>IF(VLOOKUP($A293,'hk2015'!$A:$G,1)=$A293,VLOOKUP($A293,'hk2015'!$A:$G,7),0)</f>
        <v>0</v>
      </c>
      <c r="J293" s="35">
        <f>IF(VLOOKUP($A293,'hk2015'!$A:$H,1)=$A293,VLOOKUP($A293,'hk2015'!$A:$H,8),0)</f>
        <v>0</v>
      </c>
      <c r="K293" s="96">
        <f>SUM(H293+I293-J293)</f>
        <v>0</v>
      </c>
      <c r="L293" s="109"/>
    </row>
    <row r="294" spans="1:255" ht="13.8" outlineLevel="1" thickBot="1" x14ac:dyDescent="0.3">
      <c r="A294" s="20"/>
      <c r="B294" s="21"/>
      <c r="C294" s="21"/>
      <c r="H294" s="51"/>
      <c r="I294" s="51"/>
      <c r="J294" s="51"/>
      <c r="K294" s="100"/>
      <c r="L294" s="110"/>
    </row>
    <row r="295" spans="1:255" ht="12.6" x14ac:dyDescent="0.25">
      <c r="A295" s="55" t="s">
        <v>604</v>
      </c>
      <c r="B295" s="48"/>
      <c r="C295" s="49" t="s">
        <v>605</v>
      </c>
      <c r="D295" s="30">
        <f t="shared" ref="D295:K295" si="99">SUM(D296:D305)</f>
        <v>0</v>
      </c>
      <c r="E295" s="30">
        <f t="shared" si="99"/>
        <v>28.38</v>
      </c>
      <c r="F295" s="30">
        <f t="shared" si="99"/>
        <v>0</v>
      </c>
      <c r="G295" s="84">
        <f t="shared" si="99"/>
        <v>28.38</v>
      </c>
      <c r="H295" s="30">
        <f t="shared" si="99"/>
        <v>0</v>
      </c>
      <c r="I295" s="30">
        <f t="shared" si="99"/>
        <v>0</v>
      </c>
      <c r="J295" s="30">
        <f t="shared" si="99"/>
        <v>0</v>
      </c>
      <c r="K295" s="94">
        <f t="shared" si="99"/>
        <v>0</v>
      </c>
      <c r="L295" s="109"/>
      <c r="M295" s="57"/>
      <c r="N295" s="58"/>
      <c r="P295" s="59"/>
      <c r="Q295" s="57"/>
      <c r="R295" s="57"/>
      <c r="S295" s="57"/>
      <c r="T295" s="57"/>
      <c r="U295" s="58"/>
      <c r="W295" s="59"/>
      <c r="X295" s="57"/>
      <c r="Y295" s="57"/>
      <c r="Z295" s="57"/>
      <c r="AA295" s="57"/>
      <c r="AB295" s="58"/>
      <c r="AD295" s="59"/>
      <c r="AE295" s="57"/>
      <c r="AF295" s="57"/>
      <c r="AG295" s="57"/>
      <c r="AH295" s="57"/>
      <c r="AI295" s="58"/>
      <c r="AK295" s="59"/>
      <c r="AL295" s="57"/>
      <c r="AM295" s="57"/>
      <c r="AN295" s="57"/>
      <c r="AO295" s="57"/>
      <c r="AP295" s="58"/>
      <c r="AR295" s="59"/>
      <c r="AS295" s="57"/>
      <c r="AT295" s="57"/>
      <c r="AU295" s="57"/>
      <c r="AV295" s="57"/>
      <c r="AW295" s="58"/>
      <c r="AY295" s="59"/>
      <c r="AZ295" s="57"/>
      <c r="BA295" s="57"/>
      <c r="BB295" s="57"/>
      <c r="BC295" s="57"/>
      <c r="BD295" s="58"/>
      <c r="BF295" s="59"/>
      <c r="BG295" s="57"/>
      <c r="BH295" s="57"/>
      <c r="BI295" s="57"/>
      <c r="BJ295" s="57"/>
      <c r="BK295" s="58"/>
      <c r="BM295" s="59"/>
      <c r="BN295" s="57"/>
      <c r="BO295" s="57"/>
      <c r="BP295" s="57"/>
      <c r="BQ295" s="57"/>
      <c r="BR295" s="58"/>
      <c r="BT295" s="59"/>
      <c r="BU295" s="57"/>
      <c r="BV295" s="57"/>
      <c r="BW295" s="57"/>
      <c r="BX295" s="57"/>
      <c r="BY295" s="58"/>
      <c r="CA295" s="59"/>
      <c r="CB295" s="57"/>
      <c r="CC295" s="57"/>
      <c r="CD295" s="57"/>
      <c r="CE295" s="57"/>
      <c r="CF295" s="58"/>
      <c r="CH295" s="59"/>
      <c r="CI295" s="57"/>
      <c r="CJ295" s="57"/>
      <c r="CK295" s="57"/>
      <c r="CL295" s="57"/>
      <c r="CM295" s="58"/>
      <c r="CO295" s="59"/>
      <c r="CP295" s="57"/>
      <c r="CQ295" s="57"/>
      <c r="CR295" s="57"/>
      <c r="CS295" s="57"/>
      <c r="CT295" s="58"/>
      <c r="CV295" s="59"/>
      <c r="CW295" s="57"/>
      <c r="CX295" s="57"/>
      <c r="CY295" s="57"/>
      <c r="CZ295" s="57"/>
      <c r="DA295" s="58"/>
      <c r="DC295" s="59"/>
      <c r="DD295" s="57"/>
      <c r="DE295" s="57"/>
      <c r="DF295" s="57"/>
      <c r="DG295" s="57"/>
      <c r="DH295" s="58"/>
      <c r="DJ295" s="59"/>
      <c r="DK295" s="57"/>
      <c r="DL295" s="57"/>
      <c r="DM295" s="57"/>
      <c r="DN295" s="57"/>
      <c r="DO295" s="58"/>
      <c r="DQ295" s="59"/>
      <c r="DR295" s="57"/>
      <c r="DS295" s="57"/>
      <c r="DT295" s="57"/>
      <c r="DU295" s="57"/>
      <c r="DV295" s="58"/>
      <c r="DX295" s="59"/>
      <c r="DY295" s="57"/>
      <c r="DZ295" s="57"/>
      <c r="EA295" s="57"/>
      <c r="EB295" s="57"/>
      <c r="EC295" s="58"/>
      <c r="EE295" s="59"/>
      <c r="EF295" s="57"/>
      <c r="EG295" s="57"/>
      <c r="EH295" s="57"/>
      <c r="EI295" s="57"/>
      <c r="EJ295" s="58"/>
      <c r="EL295" s="59"/>
      <c r="EM295" s="57"/>
      <c r="EN295" s="57"/>
      <c r="EO295" s="57"/>
      <c r="EP295" s="57"/>
      <c r="EQ295" s="58"/>
      <c r="ES295" s="59"/>
      <c r="ET295" s="57"/>
      <c r="EU295" s="57"/>
      <c r="EV295" s="57"/>
      <c r="EW295" s="57"/>
      <c r="EX295" s="58"/>
      <c r="EZ295" s="59"/>
      <c r="FA295" s="57"/>
      <c r="FB295" s="57"/>
      <c r="FC295" s="57"/>
      <c r="FD295" s="57"/>
      <c r="FE295" s="58"/>
      <c r="FG295" s="59"/>
      <c r="FH295" s="57"/>
      <c r="FI295" s="57"/>
      <c r="FJ295" s="57"/>
      <c r="FK295" s="57"/>
      <c r="FL295" s="58"/>
      <c r="FN295" s="59"/>
      <c r="FO295" s="57"/>
      <c r="FP295" s="57"/>
      <c r="FQ295" s="57"/>
      <c r="FR295" s="57"/>
      <c r="FS295" s="58"/>
      <c r="FU295" s="59"/>
      <c r="FV295" s="57"/>
      <c r="FW295" s="57"/>
      <c r="FX295" s="57"/>
      <c r="FY295" s="57"/>
      <c r="FZ295" s="58"/>
      <c r="GB295" s="59"/>
      <c r="GC295" s="57"/>
      <c r="GD295" s="57"/>
      <c r="GE295" s="57"/>
      <c r="GF295" s="57"/>
      <c r="GG295" s="58"/>
      <c r="GI295" s="59"/>
      <c r="GJ295" s="57"/>
      <c r="GK295" s="57"/>
      <c r="GL295" s="57"/>
      <c r="GM295" s="57"/>
      <c r="GN295" s="58"/>
      <c r="GP295" s="59"/>
      <c r="GQ295" s="57"/>
      <c r="GR295" s="57"/>
      <c r="GS295" s="57"/>
      <c r="GT295" s="57"/>
      <c r="GU295" s="58"/>
      <c r="GW295" s="59"/>
      <c r="GX295" s="57"/>
      <c r="GY295" s="57"/>
      <c r="GZ295" s="57"/>
      <c r="HA295" s="57"/>
      <c r="HB295" s="58"/>
      <c r="HD295" s="59"/>
      <c r="HE295" s="57"/>
      <c r="HF295" s="57"/>
      <c r="HG295" s="57"/>
      <c r="HH295" s="57"/>
      <c r="HI295" s="58"/>
      <c r="HK295" s="59"/>
      <c r="HL295" s="57"/>
      <c r="HM295" s="57"/>
      <c r="HN295" s="57"/>
      <c r="HO295" s="57"/>
      <c r="HP295" s="58"/>
      <c r="HR295" s="59"/>
      <c r="HS295" s="57"/>
      <c r="HT295" s="57"/>
      <c r="HU295" s="57"/>
      <c r="HV295" s="57"/>
      <c r="HW295" s="58"/>
      <c r="HY295" s="59"/>
      <c r="HZ295" s="57"/>
      <c r="IA295" s="57"/>
      <c r="IB295" s="57"/>
      <c r="IC295" s="57"/>
      <c r="ID295" s="58"/>
      <c r="IF295" s="59"/>
      <c r="IG295" s="57"/>
      <c r="IH295" s="57"/>
      <c r="II295" s="57"/>
      <c r="IJ295" s="57"/>
      <c r="IK295" s="58"/>
      <c r="IM295" s="59"/>
      <c r="IN295" s="57"/>
      <c r="IO295" s="57"/>
      <c r="IP295" s="57"/>
      <c r="IQ295" s="57"/>
      <c r="IR295" s="58"/>
      <c r="IT295" s="59"/>
      <c r="IU295" s="57"/>
    </row>
    <row r="296" spans="1:255" ht="12.6" outlineLevel="1" x14ac:dyDescent="0.25">
      <c r="A296" s="60" t="s">
        <v>606</v>
      </c>
      <c r="B296" s="23"/>
      <c r="C296" s="33" t="s">
        <v>607</v>
      </c>
      <c r="D296" s="35">
        <f>IF(VLOOKUP($A296,'hk2016'!$A:$G,1)=$A296,VLOOKUP($A296,'hk2016'!$A:$G,6),0)</f>
        <v>0</v>
      </c>
      <c r="E296" s="35">
        <f>IF(VLOOKUP($A296,'hk2016'!$A:$G,1)=$A296,VLOOKUP($A296,'hk2016'!$A:$G,7),0)</f>
        <v>0</v>
      </c>
      <c r="F296" s="35">
        <f>IF(VLOOKUP($A296,'hk2016'!$A:$H,1)=$A296,VLOOKUP($A296,'hk2016'!$A:$H,8),0)</f>
        <v>0</v>
      </c>
      <c r="G296" s="86">
        <f t="shared" ref="G296:G304" si="100">SUM(D296+E296-F296)</f>
        <v>0</v>
      </c>
      <c r="H296" s="35">
        <f>IF(VLOOKUP($A296,'hk2015'!$A:$G,1)=$A296,VLOOKUP($A296,'hk2015'!$A:$G,6),0)</f>
        <v>0</v>
      </c>
      <c r="I296" s="35">
        <f>IF(VLOOKUP($A296,'hk2015'!$A:$G,1)=$A296,VLOOKUP($A296,'hk2015'!$A:$G,7),0)</f>
        <v>0</v>
      </c>
      <c r="J296" s="35">
        <f>IF(VLOOKUP($A296,'hk2015'!$A:$H,1)=$A296,VLOOKUP($A296,'hk2015'!$A:$H,8),0)</f>
        <v>0</v>
      </c>
      <c r="K296" s="96">
        <f t="shared" ref="K296:K304" si="101">SUM(H296+I296-J296)</f>
        <v>0</v>
      </c>
      <c r="L296" s="109"/>
      <c r="M296" s="57"/>
      <c r="N296" s="58"/>
      <c r="P296" s="59"/>
      <c r="Q296" s="57"/>
      <c r="R296" s="57"/>
      <c r="S296" s="57"/>
      <c r="T296" s="57"/>
      <c r="U296" s="58"/>
      <c r="W296" s="59"/>
      <c r="X296" s="57"/>
      <c r="Y296" s="57"/>
      <c r="Z296" s="57"/>
      <c r="AA296" s="57"/>
      <c r="AB296" s="58"/>
      <c r="AD296" s="59"/>
      <c r="AE296" s="57"/>
      <c r="AF296" s="57"/>
      <c r="AG296" s="57"/>
      <c r="AH296" s="57"/>
      <c r="AI296" s="58"/>
      <c r="AK296" s="59"/>
      <c r="AL296" s="57"/>
      <c r="AM296" s="57"/>
      <c r="AN296" s="57"/>
      <c r="AO296" s="57"/>
      <c r="AP296" s="58"/>
      <c r="AR296" s="59"/>
      <c r="AS296" s="57"/>
      <c r="AT296" s="57"/>
      <c r="AU296" s="57"/>
      <c r="AV296" s="57"/>
      <c r="AW296" s="58"/>
      <c r="AY296" s="59"/>
      <c r="AZ296" s="57"/>
      <c r="BA296" s="57"/>
      <c r="BB296" s="57"/>
      <c r="BC296" s="57"/>
      <c r="BD296" s="58"/>
      <c r="BF296" s="59"/>
      <c r="BG296" s="57"/>
      <c r="BH296" s="57"/>
      <c r="BI296" s="57"/>
      <c r="BJ296" s="57"/>
      <c r="BK296" s="58"/>
      <c r="BM296" s="59"/>
      <c r="BN296" s="57"/>
      <c r="BO296" s="57"/>
      <c r="BP296" s="57"/>
      <c r="BQ296" s="57"/>
      <c r="BR296" s="58"/>
      <c r="BT296" s="59"/>
      <c r="BU296" s="57"/>
      <c r="BV296" s="57"/>
      <c r="BW296" s="57"/>
      <c r="BX296" s="57"/>
      <c r="BY296" s="58"/>
      <c r="CA296" s="59"/>
      <c r="CB296" s="57"/>
      <c r="CC296" s="57"/>
      <c r="CD296" s="57"/>
      <c r="CE296" s="57"/>
      <c r="CF296" s="58"/>
      <c r="CH296" s="59"/>
      <c r="CI296" s="57"/>
      <c r="CJ296" s="57"/>
      <c r="CK296" s="57"/>
      <c r="CL296" s="57"/>
      <c r="CM296" s="58"/>
      <c r="CO296" s="59"/>
      <c r="CP296" s="57"/>
      <c r="CQ296" s="57"/>
      <c r="CR296" s="57"/>
      <c r="CS296" s="57"/>
      <c r="CT296" s="58"/>
      <c r="CV296" s="59"/>
      <c r="CW296" s="57"/>
      <c r="CX296" s="57"/>
      <c r="CY296" s="57"/>
      <c r="CZ296" s="57"/>
      <c r="DA296" s="58"/>
      <c r="DC296" s="59"/>
      <c r="DD296" s="57"/>
      <c r="DE296" s="57"/>
      <c r="DF296" s="57"/>
      <c r="DG296" s="57"/>
      <c r="DH296" s="58"/>
      <c r="DJ296" s="59"/>
      <c r="DK296" s="57"/>
      <c r="DL296" s="57"/>
      <c r="DM296" s="57"/>
      <c r="DN296" s="57"/>
      <c r="DO296" s="58"/>
      <c r="DQ296" s="59"/>
      <c r="DR296" s="57"/>
      <c r="DS296" s="57"/>
      <c r="DT296" s="57"/>
      <c r="DU296" s="57"/>
      <c r="DV296" s="58"/>
      <c r="DX296" s="59"/>
      <c r="DY296" s="57"/>
      <c r="DZ296" s="57"/>
      <c r="EA296" s="57"/>
      <c r="EB296" s="57"/>
      <c r="EC296" s="58"/>
      <c r="EE296" s="59"/>
      <c r="EF296" s="57"/>
      <c r="EG296" s="57"/>
      <c r="EH296" s="57"/>
      <c r="EI296" s="57"/>
      <c r="EJ296" s="58"/>
      <c r="EL296" s="59"/>
      <c r="EM296" s="57"/>
      <c r="EN296" s="57"/>
      <c r="EO296" s="57"/>
      <c r="EP296" s="57"/>
      <c r="EQ296" s="58"/>
      <c r="ES296" s="59"/>
      <c r="ET296" s="57"/>
      <c r="EU296" s="57"/>
      <c r="EV296" s="57"/>
      <c r="EW296" s="57"/>
      <c r="EX296" s="58"/>
      <c r="EZ296" s="59"/>
      <c r="FA296" s="57"/>
      <c r="FB296" s="57"/>
      <c r="FC296" s="57"/>
      <c r="FD296" s="57"/>
      <c r="FE296" s="58"/>
      <c r="FG296" s="59"/>
      <c r="FH296" s="57"/>
      <c r="FI296" s="57"/>
      <c r="FJ296" s="57"/>
      <c r="FK296" s="57"/>
      <c r="FL296" s="58"/>
      <c r="FN296" s="59"/>
      <c r="FO296" s="57"/>
      <c r="FP296" s="57"/>
      <c r="FQ296" s="57"/>
      <c r="FR296" s="57"/>
      <c r="FS296" s="58"/>
      <c r="FU296" s="59"/>
      <c r="FV296" s="57"/>
      <c r="FW296" s="57"/>
      <c r="FX296" s="57"/>
      <c r="FY296" s="57"/>
      <c r="FZ296" s="58"/>
      <c r="GB296" s="59"/>
      <c r="GC296" s="57"/>
      <c r="GD296" s="57"/>
      <c r="GE296" s="57"/>
      <c r="GF296" s="57"/>
      <c r="GG296" s="58"/>
      <c r="GI296" s="59"/>
      <c r="GJ296" s="57"/>
      <c r="GK296" s="57"/>
      <c r="GL296" s="57"/>
      <c r="GM296" s="57"/>
      <c r="GN296" s="58"/>
      <c r="GP296" s="59"/>
      <c r="GQ296" s="57"/>
      <c r="GR296" s="57"/>
      <c r="GS296" s="57"/>
      <c r="GT296" s="57"/>
      <c r="GU296" s="58"/>
      <c r="GW296" s="59"/>
      <c r="GX296" s="57"/>
      <c r="GY296" s="57"/>
      <c r="GZ296" s="57"/>
      <c r="HA296" s="57"/>
      <c r="HB296" s="58"/>
      <c r="HD296" s="59"/>
      <c r="HE296" s="57"/>
      <c r="HF296" s="57"/>
      <c r="HG296" s="57"/>
      <c r="HH296" s="57"/>
      <c r="HI296" s="58"/>
      <c r="HK296" s="59"/>
      <c r="HL296" s="57"/>
      <c r="HM296" s="57"/>
      <c r="HN296" s="57"/>
      <c r="HO296" s="57"/>
      <c r="HP296" s="58"/>
      <c r="HR296" s="59"/>
      <c r="HS296" s="57"/>
      <c r="HT296" s="57"/>
      <c r="HU296" s="57"/>
      <c r="HV296" s="57"/>
      <c r="HW296" s="58"/>
      <c r="HY296" s="59"/>
      <c r="HZ296" s="57"/>
      <c r="IA296" s="57"/>
      <c r="IB296" s="57"/>
      <c r="IC296" s="57"/>
      <c r="ID296" s="58"/>
      <c r="IF296" s="59"/>
      <c r="IG296" s="57"/>
      <c r="IH296" s="57"/>
      <c r="II296" s="57"/>
      <c r="IJ296" s="57"/>
      <c r="IK296" s="58"/>
      <c r="IM296" s="59"/>
      <c r="IN296" s="57"/>
      <c r="IO296" s="57"/>
      <c r="IP296" s="57"/>
      <c r="IQ296" s="57"/>
      <c r="IR296" s="58"/>
      <c r="IT296" s="59"/>
      <c r="IU296" s="57"/>
    </row>
    <row r="297" spans="1:255" ht="12.6" outlineLevel="1" x14ac:dyDescent="0.25">
      <c r="A297" s="20" t="str">
        <f t="shared" ref="A297:A302" si="102">LEFT(B297,3)</f>
        <v>541</v>
      </c>
      <c r="B297" s="21" t="s">
        <v>608</v>
      </c>
      <c r="C297" s="21" t="s">
        <v>609</v>
      </c>
      <c r="D297" s="35">
        <f>IF(VLOOKUP($A297,'hk2016'!$A:$G,1)=$A297,VLOOKUP($A297,'hk2016'!$A:$G,6),0)</f>
        <v>0</v>
      </c>
      <c r="E297" s="35">
        <f>IF(VLOOKUP($A297,'hk2016'!$A:$G,1)=$A297,VLOOKUP($A297,'hk2016'!$A:$G,7),0)</f>
        <v>0</v>
      </c>
      <c r="F297" s="35">
        <f>IF(VLOOKUP($A297,'hk2016'!$A:$H,1)=$A297,VLOOKUP($A297,'hk2016'!$A:$H,8),0)</f>
        <v>0</v>
      </c>
      <c r="G297" s="86">
        <f t="shared" si="100"/>
        <v>0</v>
      </c>
      <c r="H297" s="35">
        <f>IF(VLOOKUP($A297,'hk2015'!$A:$G,1)=$A297,VLOOKUP($A297,'hk2015'!$A:$G,6),0)</f>
        <v>0</v>
      </c>
      <c r="I297" s="35">
        <f>IF(VLOOKUP($A297,'hk2015'!$A:$G,1)=$A297,VLOOKUP($A297,'hk2015'!$A:$G,7),0)</f>
        <v>0</v>
      </c>
      <c r="J297" s="35">
        <f>IF(VLOOKUP($A297,'hk2015'!$A:$H,1)=$A297,VLOOKUP($A297,'hk2015'!$A:$H,8),0)</f>
        <v>0</v>
      </c>
      <c r="K297" s="96">
        <f t="shared" si="101"/>
        <v>0</v>
      </c>
      <c r="L297" s="109"/>
    </row>
    <row r="298" spans="1:255" ht="12.6" outlineLevel="1" x14ac:dyDescent="0.25">
      <c r="A298" s="20" t="str">
        <f t="shared" si="102"/>
        <v>542</v>
      </c>
      <c r="B298" s="21" t="s">
        <v>610</v>
      </c>
      <c r="C298" s="21" t="s">
        <v>611</v>
      </c>
      <c r="D298" s="35">
        <f>IF(VLOOKUP($A298,'hk2016'!$A:$G,1)=$A298,VLOOKUP($A298,'hk2016'!$A:$G,6),0)</f>
        <v>0</v>
      </c>
      <c r="E298" s="35">
        <f>IF(VLOOKUP($A298,'hk2016'!$A:$G,1)=$A298,VLOOKUP($A298,'hk2016'!$A:$G,7),0)</f>
        <v>0</v>
      </c>
      <c r="F298" s="35">
        <f>IF(VLOOKUP($A298,'hk2016'!$A:$H,1)=$A298,VLOOKUP($A298,'hk2016'!$A:$H,8),0)</f>
        <v>0</v>
      </c>
      <c r="G298" s="86">
        <f t="shared" si="100"/>
        <v>0</v>
      </c>
      <c r="H298" s="35">
        <f>IF(VLOOKUP($A298,'hk2015'!$A:$G,1)=$A298,VLOOKUP($A298,'hk2015'!$A:$G,6),0)</f>
        <v>0</v>
      </c>
      <c r="I298" s="35">
        <f>IF(VLOOKUP($A298,'hk2015'!$A:$G,1)=$A298,VLOOKUP($A298,'hk2015'!$A:$G,7),0)</f>
        <v>0</v>
      </c>
      <c r="J298" s="35">
        <f>IF(VLOOKUP($A298,'hk2015'!$A:$H,1)=$A298,VLOOKUP($A298,'hk2015'!$A:$H,8),0)</f>
        <v>0</v>
      </c>
      <c r="K298" s="96">
        <f t="shared" si="101"/>
        <v>0</v>
      </c>
      <c r="L298" s="109"/>
    </row>
    <row r="299" spans="1:255" ht="12.6" outlineLevel="1" x14ac:dyDescent="0.25">
      <c r="A299" s="20" t="str">
        <f t="shared" si="102"/>
        <v>543</v>
      </c>
      <c r="B299" s="21" t="s">
        <v>612</v>
      </c>
      <c r="C299" s="21" t="s">
        <v>613</v>
      </c>
      <c r="D299" s="35">
        <f>IF(VLOOKUP($A299,'hk2016'!$A:$G,1)=$A299,VLOOKUP($A299,'hk2016'!$A:$G,6),0)</f>
        <v>0</v>
      </c>
      <c r="E299" s="35">
        <f>IF(VLOOKUP($A299,'hk2016'!$A:$G,1)=$A299,VLOOKUP($A299,'hk2016'!$A:$G,7),0)</f>
        <v>0</v>
      </c>
      <c r="F299" s="35">
        <f>IF(VLOOKUP($A299,'hk2016'!$A:$H,1)=$A299,VLOOKUP($A299,'hk2016'!$A:$H,8),0)</f>
        <v>0</v>
      </c>
      <c r="G299" s="86">
        <f t="shared" si="100"/>
        <v>0</v>
      </c>
      <c r="H299" s="35">
        <f>IF(VLOOKUP($A299,'hk2015'!$A:$G,1)=$A299,VLOOKUP($A299,'hk2015'!$A:$G,6),0)</f>
        <v>0</v>
      </c>
      <c r="I299" s="35">
        <f>IF(VLOOKUP($A299,'hk2015'!$A:$G,1)=$A299,VLOOKUP($A299,'hk2015'!$A:$G,7),0)</f>
        <v>0</v>
      </c>
      <c r="J299" s="35">
        <f>IF(VLOOKUP($A299,'hk2015'!$A:$H,1)=$A299,VLOOKUP($A299,'hk2015'!$A:$H,8),0)</f>
        <v>0</v>
      </c>
      <c r="K299" s="96">
        <f t="shared" si="101"/>
        <v>0</v>
      </c>
      <c r="L299" s="109"/>
    </row>
    <row r="300" spans="1:255" ht="12.6" outlineLevel="1" x14ac:dyDescent="0.25">
      <c r="A300" s="20" t="str">
        <f t="shared" si="102"/>
        <v>544</v>
      </c>
      <c r="B300" s="21" t="s">
        <v>614</v>
      </c>
      <c r="C300" s="21" t="s">
        <v>615</v>
      </c>
      <c r="D300" s="35">
        <f>IF(VLOOKUP($A300,'hk2016'!$A:$G,1)=$A300,VLOOKUP($A300,'hk2016'!$A:$G,6),0)</f>
        <v>0</v>
      </c>
      <c r="E300" s="35">
        <f>IF(VLOOKUP($A300,'hk2016'!$A:$G,1)=$A300,VLOOKUP($A300,'hk2016'!$A:$G,7),0)</f>
        <v>0</v>
      </c>
      <c r="F300" s="35">
        <f>IF(VLOOKUP($A300,'hk2016'!$A:$H,1)=$A300,VLOOKUP($A300,'hk2016'!$A:$H,8),0)</f>
        <v>0</v>
      </c>
      <c r="G300" s="86">
        <f t="shared" si="100"/>
        <v>0</v>
      </c>
      <c r="H300" s="35">
        <f>IF(VLOOKUP($A300,'hk2015'!$A:$G,1)=$A300,VLOOKUP($A300,'hk2015'!$A:$G,6),0)</f>
        <v>0</v>
      </c>
      <c r="I300" s="35">
        <f>IF(VLOOKUP($A300,'hk2015'!$A:$G,1)=$A300,VLOOKUP($A300,'hk2015'!$A:$G,7),0)</f>
        <v>0</v>
      </c>
      <c r="J300" s="35">
        <f>IF(VLOOKUP($A300,'hk2015'!$A:$H,1)=$A300,VLOOKUP($A300,'hk2015'!$A:$H,8),0)</f>
        <v>0</v>
      </c>
      <c r="K300" s="96">
        <f t="shared" si="101"/>
        <v>0</v>
      </c>
      <c r="L300" s="109"/>
    </row>
    <row r="301" spans="1:255" ht="12.6" outlineLevel="1" x14ac:dyDescent="0.25">
      <c r="A301" s="20" t="str">
        <f t="shared" si="102"/>
        <v>545</v>
      </c>
      <c r="B301" s="21" t="s">
        <v>616</v>
      </c>
      <c r="C301" s="21" t="s">
        <v>617</v>
      </c>
      <c r="D301" s="35">
        <f>IF(VLOOKUP($A301,'hk2016'!$A:$G,1)=$A301,VLOOKUP($A301,'hk2016'!$A:$G,6),0)</f>
        <v>0</v>
      </c>
      <c r="E301" s="35">
        <f>IF(VLOOKUP($A301,'hk2016'!$A:$G,1)=$A301,VLOOKUP($A301,'hk2016'!$A:$G,7),0)</f>
        <v>0</v>
      </c>
      <c r="F301" s="35">
        <f>IF(VLOOKUP($A301,'hk2016'!$A:$H,1)=$A301,VLOOKUP($A301,'hk2016'!$A:$H,8),0)</f>
        <v>0</v>
      </c>
      <c r="G301" s="86">
        <f t="shared" si="100"/>
        <v>0</v>
      </c>
      <c r="H301" s="35">
        <f>IF(VLOOKUP($A301,'hk2015'!$A:$G,1)=$A301,VLOOKUP($A301,'hk2015'!$A:$G,6),0)</f>
        <v>0</v>
      </c>
      <c r="I301" s="35">
        <f>IF(VLOOKUP($A301,'hk2015'!$A:$G,1)=$A301,VLOOKUP($A301,'hk2015'!$A:$G,7),0)</f>
        <v>0</v>
      </c>
      <c r="J301" s="35">
        <f>IF(VLOOKUP($A301,'hk2015'!$A:$H,1)=$A301,VLOOKUP($A301,'hk2015'!$A:$H,8),0)</f>
        <v>0</v>
      </c>
      <c r="K301" s="96">
        <f t="shared" si="101"/>
        <v>0</v>
      </c>
      <c r="L301" s="109"/>
    </row>
    <row r="302" spans="1:255" ht="12.6" outlineLevel="1" x14ac:dyDescent="0.25">
      <c r="A302" s="20" t="str">
        <f t="shared" si="102"/>
        <v>546</v>
      </c>
      <c r="B302" s="21" t="s">
        <v>618</v>
      </c>
      <c r="C302" s="21" t="s">
        <v>619</v>
      </c>
      <c r="D302" s="35">
        <f>IF(VLOOKUP($A302,'hk2016'!$A:$G,1)=$A302,VLOOKUP($A302,'hk2016'!$A:$G,6),0)</f>
        <v>0</v>
      </c>
      <c r="E302" s="35">
        <f>IF(VLOOKUP($A302,'hk2016'!$A:$G,1)=$A302,VLOOKUP($A302,'hk2016'!$A:$G,7),0)</f>
        <v>0</v>
      </c>
      <c r="F302" s="35">
        <f>IF(VLOOKUP($A302,'hk2016'!$A:$H,1)=$A302,VLOOKUP($A302,'hk2016'!$A:$H,8),0)</f>
        <v>0</v>
      </c>
      <c r="G302" s="86">
        <f t="shared" si="100"/>
        <v>0</v>
      </c>
      <c r="H302" s="35">
        <f>IF(VLOOKUP($A302,'hk2015'!$A:$G,1)=$A302,VLOOKUP($A302,'hk2015'!$A:$G,6),0)</f>
        <v>0</v>
      </c>
      <c r="I302" s="35">
        <f>IF(VLOOKUP($A302,'hk2015'!$A:$G,1)=$A302,VLOOKUP($A302,'hk2015'!$A:$G,7),0)</f>
        <v>0</v>
      </c>
      <c r="J302" s="35">
        <f>IF(VLOOKUP($A302,'hk2015'!$A:$H,1)=$A302,VLOOKUP($A302,'hk2015'!$A:$H,8),0)</f>
        <v>0</v>
      </c>
      <c r="K302" s="96">
        <f t="shared" si="101"/>
        <v>0</v>
      </c>
      <c r="L302" s="109"/>
    </row>
    <row r="303" spans="1:255" ht="12.6" outlineLevel="1" x14ac:dyDescent="0.25">
      <c r="A303" s="71" t="s">
        <v>464</v>
      </c>
      <c r="B303" s="21" t="s">
        <v>620</v>
      </c>
      <c r="C303" s="76" t="s">
        <v>1020</v>
      </c>
      <c r="D303" s="35">
        <f>IF(VLOOKUP($A303,'hk2016'!$A:$G,1)=$A303,VLOOKUP($A303,'hk2016'!$A:$G,6),0)</f>
        <v>0</v>
      </c>
      <c r="E303" s="35">
        <f>IF(VLOOKUP($A303,'hk2016'!$A:$G,1)=$A303,VLOOKUP($A303,'hk2016'!$A:$G,7),0)</f>
        <v>0</v>
      </c>
      <c r="F303" s="35">
        <f>IF(VLOOKUP($A303,'hk2016'!$A:$H,1)=$A303,VLOOKUP($A303,'hk2016'!$A:$H,8),0)</f>
        <v>0</v>
      </c>
      <c r="G303" s="86">
        <f t="shared" si="100"/>
        <v>0</v>
      </c>
      <c r="H303" s="35">
        <f>IF(VLOOKUP($A303,'hk2015'!$A:$G,1)=$A303,VLOOKUP($A303,'hk2015'!$A:$G,6),0)</f>
        <v>0</v>
      </c>
      <c r="I303" s="35">
        <f>IF(VLOOKUP($A303,'hk2015'!$A:$G,1)=$A303,VLOOKUP($A303,'hk2015'!$A:$G,7),0)</f>
        <v>0</v>
      </c>
      <c r="J303" s="35">
        <f>IF(VLOOKUP($A303,'hk2015'!$A:$H,1)=$A303,VLOOKUP($A303,'hk2015'!$A:$H,8),0)</f>
        <v>0</v>
      </c>
      <c r="K303" s="96">
        <f t="shared" si="101"/>
        <v>0</v>
      </c>
      <c r="L303" s="109"/>
    </row>
    <row r="304" spans="1:255" ht="12.6" outlineLevel="1" x14ac:dyDescent="0.25">
      <c r="A304" s="71" t="s">
        <v>465</v>
      </c>
      <c r="B304" s="21" t="s">
        <v>621</v>
      </c>
      <c r="C304" s="76" t="s">
        <v>1021</v>
      </c>
      <c r="D304" s="35">
        <f>IF(VLOOKUP($A304,'hk2016'!$A:$G,1)=$A304,VLOOKUP($A304,'hk2016'!$A:$G,6),0)</f>
        <v>0</v>
      </c>
      <c r="E304" s="35">
        <f>IF(VLOOKUP($A304,'hk2016'!$A:$G,1)=$A304,VLOOKUP($A304,'hk2016'!$A:$G,7),0)</f>
        <v>28.38</v>
      </c>
      <c r="F304" s="35">
        <f>IF(VLOOKUP($A304,'hk2016'!$A:$H,1)=$A304,VLOOKUP($A304,'hk2016'!$A:$H,8),0)</f>
        <v>0</v>
      </c>
      <c r="G304" s="86">
        <f t="shared" si="100"/>
        <v>28.38</v>
      </c>
      <c r="H304" s="35">
        <f>IF(VLOOKUP($A304,'hk2015'!$A:$G,1)=$A304,VLOOKUP($A304,'hk2015'!$A:$G,6),0)</f>
        <v>0</v>
      </c>
      <c r="I304" s="35">
        <f>IF(VLOOKUP($A304,'hk2015'!$A:$G,1)=$A304,VLOOKUP($A304,'hk2015'!$A:$G,7),0)</f>
        <v>0</v>
      </c>
      <c r="J304" s="35">
        <f>IF(VLOOKUP($A304,'hk2015'!$A:$H,1)=$A304,VLOOKUP($A304,'hk2015'!$A:$H,8),0)</f>
        <v>0</v>
      </c>
      <c r="K304" s="96">
        <f t="shared" si="101"/>
        <v>0</v>
      </c>
      <c r="L304" s="109"/>
    </row>
    <row r="305" spans="1:255" ht="13.2" outlineLevel="1" thickBot="1" x14ac:dyDescent="0.3">
      <c r="A305" s="71" t="s">
        <v>466</v>
      </c>
      <c r="B305" s="21"/>
      <c r="C305" s="76" t="s">
        <v>1022</v>
      </c>
      <c r="D305" s="35">
        <f>IF(VLOOKUP($A305,'hk2016'!$A:$G,1)=$A305,VLOOKUP($A305,'hk2016'!$A:$G,6),0)</f>
        <v>0</v>
      </c>
      <c r="E305" s="35">
        <f>IF(VLOOKUP($A305,'hk2016'!$A:$G,1)=$A305,VLOOKUP($A305,'hk2016'!$A:$G,7),0)</f>
        <v>0</v>
      </c>
      <c r="F305" s="35">
        <f>IF(VLOOKUP($A305,'hk2016'!$A:$H,1)=$A305,VLOOKUP($A305,'hk2016'!$A:$H,8),0)</f>
        <v>0</v>
      </c>
      <c r="G305" s="86">
        <f>SUM(D305+E305-F305)</f>
        <v>0</v>
      </c>
      <c r="H305" s="35">
        <f>IF(VLOOKUP($A305,'hk2015'!$A:$G,1)=$A305,VLOOKUP($A305,'hk2015'!$A:$G,6),0)</f>
        <v>0</v>
      </c>
      <c r="I305" s="35">
        <f>IF(VLOOKUP($A305,'hk2015'!$A:$G,1)=$A305,VLOOKUP($A305,'hk2015'!$A:$G,7),0)</f>
        <v>0</v>
      </c>
      <c r="J305" s="35">
        <f>IF(VLOOKUP($A305,'hk2015'!$A:$H,1)=$A305,VLOOKUP($A305,'hk2015'!$A:$H,8),0)</f>
        <v>0</v>
      </c>
      <c r="K305" s="96">
        <f>SUM(H305+I305-J305)</f>
        <v>0</v>
      </c>
      <c r="L305" s="109"/>
    </row>
    <row r="306" spans="1:255" ht="12.6" x14ac:dyDescent="0.25">
      <c r="A306" s="55" t="s">
        <v>623</v>
      </c>
      <c r="B306" s="48"/>
      <c r="C306" s="49" t="s">
        <v>624</v>
      </c>
      <c r="D306" s="30">
        <f t="shared" ref="D306:K306" si="103">SUM(D307:D313)</f>
        <v>0</v>
      </c>
      <c r="E306" s="30">
        <f t="shared" si="103"/>
        <v>7904</v>
      </c>
      <c r="F306" s="30">
        <f t="shared" si="103"/>
        <v>0</v>
      </c>
      <c r="G306" s="84">
        <f t="shared" si="103"/>
        <v>7904</v>
      </c>
      <c r="H306" s="30">
        <f t="shared" si="103"/>
        <v>0</v>
      </c>
      <c r="I306" s="30">
        <f t="shared" si="103"/>
        <v>0</v>
      </c>
      <c r="J306" s="30">
        <f t="shared" si="103"/>
        <v>0</v>
      </c>
      <c r="K306" s="94">
        <f t="shared" si="103"/>
        <v>0</v>
      </c>
      <c r="L306" s="109"/>
      <c r="M306" s="57"/>
      <c r="N306" s="58"/>
      <c r="P306" s="59"/>
      <c r="Q306" s="57"/>
      <c r="R306" s="57"/>
      <c r="S306" s="57"/>
      <c r="T306" s="57"/>
      <c r="U306" s="58"/>
      <c r="W306" s="59"/>
      <c r="X306" s="57"/>
      <c r="Y306" s="57"/>
      <c r="Z306" s="57"/>
      <c r="AA306" s="57"/>
      <c r="AB306" s="58"/>
      <c r="AD306" s="59"/>
      <c r="AE306" s="57"/>
      <c r="AF306" s="57"/>
      <c r="AG306" s="57"/>
      <c r="AH306" s="57"/>
      <c r="AI306" s="58"/>
      <c r="AK306" s="59"/>
      <c r="AL306" s="57"/>
      <c r="AM306" s="57"/>
      <c r="AN306" s="57"/>
      <c r="AO306" s="57"/>
      <c r="AP306" s="58"/>
      <c r="AR306" s="59"/>
      <c r="AS306" s="57"/>
      <c r="AT306" s="57"/>
      <c r="AU306" s="57"/>
      <c r="AV306" s="57"/>
      <c r="AW306" s="58"/>
      <c r="AY306" s="59"/>
      <c r="AZ306" s="57"/>
      <c r="BA306" s="57"/>
      <c r="BB306" s="57"/>
      <c r="BC306" s="57"/>
      <c r="BD306" s="58"/>
      <c r="BF306" s="59"/>
      <c r="BG306" s="57"/>
      <c r="BH306" s="57"/>
      <c r="BI306" s="57"/>
      <c r="BJ306" s="57"/>
      <c r="BK306" s="58"/>
      <c r="BM306" s="59"/>
      <c r="BN306" s="57"/>
      <c r="BO306" s="57"/>
      <c r="BP306" s="57"/>
      <c r="BQ306" s="57"/>
      <c r="BR306" s="58"/>
      <c r="BT306" s="59"/>
      <c r="BU306" s="57"/>
      <c r="BV306" s="57"/>
      <c r="BW306" s="57"/>
      <c r="BX306" s="57"/>
      <c r="BY306" s="58"/>
      <c r="CA306" s="59"/>
      <c r="CB306" s="57"/>
      <c r="CC306" s="57"/>
      <c r="CD306" s="57"/>
      <c r="CE306" s="57"/>
      <c r="CF306" s="58"/>
      <c r="CH306" s="59"/>
      <c r="CI306" s="57"/>
      <c r="CJ306" s="57"/>
      <c r="CK306" s="57"/>
      <c r="CL306" s="57"/>
      <c r="CM306" s="58"/>
      <c r="CO306" s="59"/>
      <c r="CP306" s="57"/>
      <c r="CQ306" s="57"/>
      <c r="CR306" s="57"/>
      <c r="CS306" s="57"/>
      <c r="CT306" s="58"/>
      <c r="CV306" s="59"/>
      <c r="CW306" s="57"/>
      <c r="CX306" s="57"/>
      <c r="CY306" s="57"/>
      <c r="CZ306" s="57"/>
      <c r="DA306" s="58"/>
      <c r="DC306" s="59"/>
      <c r="DD306" s="57"/>
      <c r="DE306" s="57"/>
      <c r="DF306" s="57"/>
      <c r="DG306" s="57"/>
      <c r="DH306" s="58"/>
      <c r="DJ306" s="59"/>
      <c r="DK306" s="57"/>
      <c r="DL306" s="57"/>
      <c r="DM306" s="57"/>
      <c r="DN306" s="57"/>
      <c r="DO306" s="58"/>
      <c r="DQ306" s="59"/>
      <c r="DR306" s="57"/>
      <c r="DS306" s="57"/>
      <c r="DT306" s="57"/>
      <c r="DU306" s="57"/>
      <c r="DV306" s="58"/>
      <c r="DX306" s="59"/>
      <c r="DY306" s="57"/>
      <c r="DZ306" s="57"/>
      <c r="EA306" s="57"/>
      <c r="EB306" s="57"/>
      <c r="EC306" s="58"/>
      <c r="EE306" s="59"/>
      <c r="EF306" s="57"/>
      <c r="EG306" s="57"/>
      <c r="EH306" s="57"/>
      <c r="EI306" s="57"/>
      <c r="EJ306" s="58"/>
      <c r="EL306" s="59"/>
      <c r="EM306" s="57"/>
      <c r="EN306" s="57"/>
      <c r="EO306" s="57"/>
      <c r="EP306" s="57"/>
      <c r="EQ306" s="58"/>
      <c r="ES306" s="59"/>
      <c r="ET306" s="57"/>
      <c r="EU306" s="57"/>
      <c r="EV306" s="57"/>
      <c r="EW306" s="57"/>
      <c r="EX306" s="58"/>
      <c r="EZ306" s="59"/>
      <c r="FA306" s="57"/>
      <c r="FB306" s="57"/>
      <c r="FC306" s="57"/>
      <c r="FD306" s="57"/>
      <c r="FE306" s="58"/>
      <c r="FG306" s="59"/>
      <c r="FH306" s="57"/>
      <c r="FI306" s="57"/>
      <c r="FJ306" s="57"/>
      <c r="FK306" s="57"/>
      <c r="FL306" s="58"/>
      <c r="FN306" s="59"/>
      <c r="FO306" s="57"/>
      <c r="FP306" s="57"/>
      <c r="FQ306" s="57"/>
      <c r="FR306" s="57"/>
      <c r="FS306" s="58"/>
      <c r="FU306" s="59"/>
      <c r="FV306" s="57"/>
      <c r="FW306" s="57"/>
      <c r="FX306" s="57"/>
      <c r="FY306" s="57"/>
      <c r="FZ306" s="58"/>
      <c r="GB306" s="59"/>
      <c r="GC306" s="57"/>
      <c r="GD306" s="57"/>
      <c r="GE306" s="57"/>
      <c r="GF306" s="57"/>
      <c r="GG306" s="58"/>
      <c r="GI306" s="59"/>
      <c r="GJ306" s="57"/>
      <c r="GK306" s="57"/>
      <c r="GL306" s="57"/>
      <c r="GM306" s="57"/>
      <c r="GN306" s="58"/>
      <c r="GP306" s="59"/>
      <c r="GQ306" s="57"/>
      <c r="GR306" s="57"/>
      <c r="GS306" s="57"/>
      <c r="GT306" s="57"/>
      <c r="GU306" s="58"/>
      <c r="GW306" s="59"/>
      <c r="GX306" s="57"/>
      <c r="GY306" s="57"/>
      <c r="GZ306" s="57"/>
      <c r="HA306" s="57"/>
      <c r="HB306" s="58"/>
      <c r="HD306" s="59"/>
      <c r="HE306" s="57"/>
      <c r="HF306" s="57"/>
      <c r="HG306" s="57"/>
      <c r="HH306" s="57"/>
      <c r="HI306" s="58"/>
      <c r="HK306" s="59"/>
      <c r="HL306" s="57"/>
      <c r="HM306" s="57"/>
      <c r="HN306" s="57"/>
      <c r="HO306" s="57"/>
      <c r="HP306" s="58"/>
      <c r="HR306" s="59"/>
      <c r="HS306" s="57"/>
      <c r="HT306" s="57"/>
      <c r="HU306" s="57"/>
      <c r="HV306" s="57"/>
      <c r="HW306" s="58"/>
      <c r="HY306" s="59"/>
      <c r="HZ306" s="57"/>
      <c r="IA306" s="57"/>
      <c r="IB306" s="57"/>
      <c r="IC306" s="57"/>
      <c r="ID306" s="58"/>
      <c r="IF306" s="59"/>
      <c r="IG306" s="57"/>
      <c r="IH306" s="57"/>
      <c r="II306" s="57"/>
      <c r="IJ306" s="57"/>
      <c r="IK306" s="58"/>
      <c r="IM306" s="59"/>
      <c r="IN306" s="57"/>
      <c r="IO306" s="57"/>
      <c r="IP306" s="57"/>
      <c r="IQ306" s="57"/>
      <c r="IR306" s="58"/>
      <c r="IT306" s="59"/>
      <c r="IU306" s="57"/>
    </row>
    <row r="307" spans="1:255" ht="12.6" outlineLevel="1" x14ac:dyDescent="0.25">
      <c r="A307" s="20" t="str">
        <f t="shared" ref="A307:A313" si="104">LEFT(B307,3)</f>
        <v>551</v>
      </c>
      <c r="B307" s="21" t="s">
        <v>625</v>
      </c>
      <c r="C307" s="21" t="s">
        <v>626</v>
      </c>
      <c r="D307" s="35">
        <f>IF(VLOOKUP($A307,'hk2016'!$A:$G,1)=$A307,VLOOKUP($A307,'hk2016'!$A:$G,6),0)</f>
        <v>0</v>
      </c>
      <c r="E307" s="35">
        <f>IF(VLOOKUP($A307,'hk2016'!$A:$G,1)=$A307,VLOOKUP($A307,'hk2016'!$A:$G,7),0)</f>
        <v>7904</v>
      </c>
      <c r="F307" s="35">
        <f>IF(VLOOKUP($A307,'hk2016'!$A:$H,1)=$A307,VLOOKUP($A307,'hk2016'!$A:$H,8),0)</f>
        <v>0</v>
      </c>
      <c r="G307" s="86">
        <f t="shared" ref="G307:G313" si="105">SUM(D307+E307-F307)</f>
        <v>7904</v>
      </c>
      <c r="H307" s="35">
        <f>IF(VLOOKUP($A307,'hk2015'!$A:$G,1)=$A307,VLOOKUP($A307,'hk2015'!$A:$G,6),0)</f>
        <v>0</v>
      </c>
      <c r="I307" s="35">
        <f>IF(VLOOKUP($A307,'hk2015'!$A:$G,1)=$A307,VLOOKUP($A307,'hk2015'!$A:$G,7),0)</f>
        <v>0</v>
      </c>
      <c r="J307" s="35">
        <f>IF(VLOOKUP($A307,'hk2015'!$A:$H,1)=$A307,VLOOKUP($A307,'hk2015'!$A:$H,8),0)</f>
        <v>0</v>
      </c>
      <c r="K307" s="96">
        <f t="shared" ref="K307:K313" si="106">SUM(H307+I307-J307)</f>
        <v>0</v>
      </c>
      <c r="L307" s="109"/>
    </row>
    <row r="308" spans="1:255" ht="12.6" outlineLevel="1" x14ac:dyDescent="0.25">
      <c r="A308" s="20" t="str">
        <f t="shared" si="104"/>
        <v>552</v>
      </c>
      <c r="B308" s="21" t="s">
        <v>627</v>
      </c>
      <c r="C308" s="21" t="s">
        <v>628</v>
      </c>
      <c r="D308" s="35">
        <f>IF(VLOOKUP($A308,'hk2016'!$A:$G,1)=$A308,VLOOKUP($A308,'hk2016'!$A:$G,6),0)</f>
        <v>0</v>
      </c>
      <c r="E308" s="35">
        <f>IF(VLOOKUP($A308,'hk2016'!$A:$G,1)=$A308,VLOOKUP($A308,'hk2016'!$A:$G,7),0)</f>
        <v>0</v>
      </c>
      <c r="F308" s="35">
        <f>IF(VLOOKUP($A308,'hk2016'!$A:$H,1)=$A308,VLOOKUP($A308,'hk2016'!$A:$H,8),0)</f>
        <v>0</v>
      </c>
      <c r="G308" s="86">
        <f t="shared" si="105"/>
        <v>0</v>
      </c>
      <c r="H308" s="35">
        <f>IF(VLOOKUP($A308,'hk2015'!$A:$G,1)=$A308,VLOOKUP($A308,'hk2015'!$A:$G,6),0)</f>
        <v>0</v>
      </c>
      <c r="I308" s="35">
        <f>IF(VLOOKUP($A308,'hk2015'!$A:$G,1)=$A308,VLOOKUP($A308,'hk2015'!$A:$G,7),0)</f>
        <v>0</v>
      </c>
      <c r="J308" s="35">
        <f>IF(VLOOKUP($A308,'hk2015'!$A:$H,1)=$A308,VLOOKUP($A308,'hk2015'!$A:$H,8),0)</f>
        <v>0</v>
      </c>
      <c r="K308" s="96">
        <f t="shared" si="106"/>
        <v>0</v>
      </c>
      <c r="L308" s="109"/>
    </row>
    <row r="309" spans="1:255" ht="12.6" outlineLevel="1" x14ac:dyDescent="0.25">
      <c r="A309" s="70" t="s">
        <v>467</v>
      </c>
      <c r="B309" s="21" t="s">
        <v>629</v>
      </c>
      <c r="C309" s="21" t="s">
        <v>630</v>
      </c>
      <c r="D309" s="35">
        <f>IF(VLOOKUP($A309,'hk2016'!$A:$G,1)=$A309,VLOOKUP($A309,'hk2016'!$A:$G,6),0)</f>
        <v>0</v>
      </c>
      <c r="E309" s="35">
        <f>IF(VLOOKUP($A309,'hk2016'!$A:$G,1)=$A309,VLOOKUP($A309,'hk2016'!$A:$G,7),0)</f>
        <v>0</v>
      </c>
      <c r="F309" s="35">
        <f>IF(VLOOKUP($A309,'hk2016'!$A:$H,1)=$A309,VLOOKUP($A309,'hk2016'!$A:$H,8),0)</f>
        <v>0</v>
      </c>
      <c r="G309" s="86">
        <f t="shared" si="105"/>
        <v>0</v>
      </c>
      <c r="H309" s="35">
        <f>IF(VLOOKUP($A309,'hk2015'!$A:$G,1)=$A309,VLOOKUP($A309,'hk2015'!$A:$G,6),0)</f>
        <v>0</v>
      </c>
      <c r="I309" s="35">
        <f>IF(VLOOKUP($A309,'hk2015'!$A:$G,1)=$A309,VLOOKUP($A309,'hk2015'!$A:$G,7),0)</f>
        <v>0</v>
      </c>
      <c r="J309" s="35">
        <f>IF(VLOOKUP($A309,'hk2015'!$A:$H,1)=$A309,VLOOKUP($A309,'hk2015'!$A:$H,8),0)</f>
        <v>0</v>
      </c>
      <c r="K309" s="96">
        <f t="shared" si="106"/>
        <v>0</v>
      </c>
      <c r="L309" s="109"/>
    </row>
    <row r="310" spans="1:255" ht="12.6" outlineLevel="1" x14ac:dyDescent="0.25">
      <c r="A310" s="20" t="str">
        <f t="shared" si="104"/>
        <v>555</v>
      </c>
      <c r="B310" s="21" t="s">
        <v>631</v>
      </c>
      <c r="C310" s="21" t="s">
        <v>632</v>
      </c>
      <c r="D310" s="35">
        <f>IF(VLOOKUP($A310,'hk2016'!$A:$G,1)=$A310,VLOOKUP($A310,'hk2016'!$A:$G,6),0)</f>
        <v>0</v>
      </c>
      <c r="E310" s="35">
        <f>IF(VLOOKUP($A310,'hk2016'!$A:$G,1)=$A310,VLOOKUP($A310,'hk2016'!$A:$G,7),0)</f>
        <v>0</v>
      </c>
      <c r="F310" s="35">
        <f>IF(VLOOKUP($A310,'hk2016'!$A:$H,1)=$A310,VLOOKUP($A310,'hk2016'!$A:$H,8),0)</f>
        <v>0</v>
      </c>
      <c r="G310" s="86">
        <f t="shared" si="105"/>
        <v>0</v>
      </c>
      <c r="H310" s="35">
        <f>IF(VLOOKUP($A310,'hk2015'!$A:$G,1)=$A310,VLOOKUP($A310,'hk2015'!$A:$G,6),0)</f>
        <v>0</v>
      </c>
      <c r="I310" s="35">
        <f>IF(VLOOKUP($A310,'hk2015'!$A:$G,1)=$A310,VLOOKUP($A310,'hk2015'!$A:$G,7),0)</f>
        <v>0</v>
      </c>
      <c r="J310" s="35">
        <f>IF(VLOOKUP($A310,'hk2015'!$A:$H,1)=$A310,VLOOKUP($A310,'hk2015'!$A:$H,8),0)</f>
        <v>0</v>
      </c>
      <c r="K310" s="96">
        <f t="shared" si="106"/>
        <v>0</v>
      </c>
      <c r="L310" s="109"/>
    </row>
    <row r="311" spans="1:255" ht="12.6" outlineLevel="1" x14ac:dyDescent="0.25">
      <c r="A311" s="20" t="str">
        <f t="shared" si="104"/>
        <v>557</v>
      </c>
      <c r="B311" s="21" t="s">
        <v>633</v>
      </c>
      <c r="C311" s="21" t="s">
        <v>634</v>
      </c>
      <c r="D311" s="35">
        <f>IF(VLOOKUP($A311,'hk2016'!$A:$G,1)=$A311,VLOOKUP($A311,'hk2016'!$A:$G,6),0)</f>
        <v>0</v>
      </c>
      <c r="E311" s="35">
        <f>IF(VLOOKUP($A311,'hk2016'!$A:$G,1)=$A311,VLOOKUP($A311,'hk2016'!$A:$G,7),0)</f>
        <v>0</v>
      </c>
      <c r="F311" s="35">
        <f>IF(VLOOKUP($A311,'hk2016'!$A:$H,1)=$A311,VLOOKUP($A311,'hk2016'!$A:$H,8),0)</f>
        <v>0</v>
      </c>
      <c r="G311" s="86">
        <f t="shared" si="105"/>
        <v>0</v>
      </c>
      <c r="H311" s="35">
        <f>IF(VLOOKUP($A311,'hk2015'!$A:$G,1)=$A311,VLOOKUP($A311,'hk2015'!$A:$G,6),0)</f>
        <v>0</v>
      </c>
      <c r="I311" s="35">
        <f>IF(VLOOKUP($A311,'hk2015'!$A:$G,1)=$A311,VLOOKUP($A311,'hk2015'!$A:$G,7),0)</f>
        <v>0</v>
      </c>
      <c r="J311" s="35">
        <f>IF(VLOOKUP($A311,'hk2015'!$A:$H,1)=$A311,VLOOKUP($A311,'hk2015'!$A:$H,8),0)</f>
        <v>0</v>
      </c>
      <c r="K311" s="96">
        <f t="shared" si="106"/>
        <v>0</v>
      </c>
      <c r="L311" s="109"/>
    </row>
    <row r="312" spans="1:255" ht="12.6" outlineLevel="1" x14ac:dyDescent="0.25">
      <c r="A312" s="72" t="str">
        <f t="shared" si="104"/>
        <v>558</v>
      </c>
      <c r="B312" s="21" t="s">
        <v>635</v>
      </c>
      <c r="C312" s="21" t="s">
        <v>636</v>
      </c>
      <c r="D312" s="35">
        <f>IF(VLOOKUP($A312,'hk2016'!$A:$G,1)=$A312,VLOOKUP($A312,'hk2016'!$A:$G,6),0)</f>
        <v>0</v>
      </c>
      <c r="E312" s="35">
        <f>IF(VLOOKUP($A312,'hk2016'!$A:$G,1)=$A312,VLOOKUP($A312,'hk2016'!$A:$G,7),0)</f>
        <v>0</v>
      </c>
      <c r="F312" s="35">
        <f>IF(VLOOKUP($A312,'hk2016'!$A:$H,1)=$A312,VLOOKUP($A312,'hk2016'!$A:$H,8),0)</f>
        <v>0</v>
      </c>
      <c r="G312" s="86">
        <f t="shared" si="105"/>
        <v>0</v>
      </c>
      <c r="H312" s="35">
        <f>IF(VLOOKUP($A312,'hk2015'!$A:$G,1)=$A312,VLOOKUP($A312,'hk2015'!$A:$G,6),0)</f>
        <v>0</v>
      </c>
      <c r="I312" s="35">
        <f>IF(VLOOKUP($A312,'hk2015'!$A:$G,1)=$A312,VLOOKUP($A312,'hk2015'!$A:$G,7),0)</f>
        <v>0</v>
      </c>
      <c r="J312" s="35">
        <f>IF(VLOOKUP($A312,'hk2015'!$A:$H,1)=$A312,VLOOKUP($A312,'hk2015'!$A:$H,8),0)</f>
        <v>0</v>
      </c>
      <c r="K312" s="96">
        <f t="shared" si="106"/>
        <v>0</v>
      </c>
      <c r="L312" s="109"/>
    </row>
    <row r="313" spans="1:255" ht="12.6" outlineLevel="1" x14ac:dyDescent="0.25">
      <c r="A313" s="72" t="str">
        <f t="shared" si="104"/>
        <v>559</v>
      </c>
      <c r="B313" s="21" t="s">
        <v>637</v>
      </c>
      <c r="C313" s="21" t="s">
        <v>638</v>
      </c>
      <c r="D313" s="35">
        <f>IF(VLOOKUP($A313,'hk2016'!$A:$G,1)=$A313,VLOOKUP($A313,'hk2016'!$A:$G,6),0)</f>
        <v>0</v>
      </c>
      <c r="E313" s="35">
        <f>IF(VLOOKUP($A313,'hk2016'!$A:$G,1)=$A313,VLOOKUP($A313,'hk2016'!$A:$G,7),0)</f>
        <v>0</v>
      </c>
      <c r="F313" s="35">
        <f>IF(VLOOKUP($A313,'hk2016'!$A:$H,1)=$A313,VLOOKUP($A313,'hk2016'!$A:$H,8),0)</f>
        <v>0</v>
      </c>
      <c r="G313" s="86">
        <f t="shared" si="105"/>
        <v>0</v>
      </c>
      <c r="H313" s="35">
        <f>IF(VLOOKUP($A313,'hk2015'!$A:$G,1)=$A313,VLOOKUP($A313,'hk2015'!$A:$G,6),0)</f>
        <v>0</v>
      </c>
      <c r="I313" s="35">
        <f>IF(VLOOKUP($A313,'hk2015'!$A:$G,1)=$A313,VLOOKUP($A313,'hk2015'!$A:$G,7),0)</f>
        <v>0</v>
      </c>
      <c r="J313" s="35">
        <f>IF(VLOOKUP($A313,'hk2015'!$A:$H,1)=$A313,VLOOKUP($A313,'hk2015'!$A:$H,8),0)</f>
        <v>0</v>
      </c>
      <c r="K313" s="96">
        <f t="shared" si="106"/>
        <v>0</v>
      </c>
      <c r="L313" s="109"/>
    </row>
    <row r="314" spans="1:255" ht="13.2" outlineLevel="1" thickBot="1" x14ac:dyDescent="0.3">
      <c r="A314" s="20"/>
      <c r="B314" s="21"/>
      <c r="C314" s="21"/>
      <c r="H314" s="51"/>
      <c r="I314" s="51"/>
      <c r="J314" s="51"/>
      <c r="K314" s="100"/>
      <c r="L314" s="109"/>
    </row>
    <row r="315" spans="1:255" ht="12.6" x14ac:dyDescent="0.25">
      <c r="A315" s="55" t="s">
        <v>639</v>
      </c>
      <c r="B315" s="48"/>
      <c r="C315" s="49" t="s">
        <v>640</v>
      </c>
      <c r="D315" s="30">
        <f t="shared" ref="D315:K315" si="107">SUM(D316:D325)</f>
        <v>0</v>
      </c>
      <c r="E315" s="30">
        <f t="shared" si="107"/>
        <v>1202.6399999999999</v>
      </c>
      <c r="F315" s="30">
        <f t="shared" si="107"/>
        <v>0</v>
      </c>
      <c r="G315" s="84">
        <f t="shared" si="107"/>
        <v>1202.6399999999999</v>
      </c>
      <c r="H315" s="30">
        <f t="shared" si="107"/>
        <v>0</v>
      </c>
      <c r="I315" s="30">
        <f t="shared" si="107"/>
        <v>0</v>
      </c>
      <c r="J315" s="30">
        <f t="shared" si="107"/>
        <v>0</v>
      </c>
      <c r="K315" s="94">
        <f t="shared" si="107"/>
        <v>0</v>
      </c>
      <c r="L315" s="109"/>
      <c r="M315" s="57"/>
      <c r="N315" s="58"/>
      <c r="P315" s="59"/>
      <c r="Q315" s="57"/>
      <c r="R315" s="57"/>
      <c r="S315" s="57"/>
      <c r="T315" s="57"/>
      <c r="U315" s="58"/>
      <c r="W315" s="59"/>
      <c r="X315" s="57"/>
      <c r="Y315" s="57"/>
      <c r="Z315" s="57"/>
      <c r="AA315" s="57"/>
      <c r="AB315" s="58"/>
      <c r="AD315" s="59"/>
      <c r="AE315" s="57"/>
      <c r="AF315" s="57"/>
      <c r="AG315" s="57"/>
      <c r="AH315" s="57"/>
      <c r="AI315" s="58"/>
      <c r="AK315" s="59"/>
      <c r="AL315" s="57"/>
      <c r="AM315" s="57"/>
      <c r="AN315" s="57"/>
      <c r="AO315" s="57"/>
      <c r="AP315" s="58"/>
      <c r="AR315" s="59"/>
      <c r="AS315" s="57"/>
      <c r="AT315" s="57"/>
      <c r="AU315" s="57"/>
      <c r="AV315" s="57"/>
      <c r="AW315" s="58"/>
      <c r="AY315" s="59"/>
      <c r="AZ315" s="57"/>
      <c r="BA315" s="57"/>
      <c r="BB315" s="57"/>
      <c r="BC315" s="57"/>
      <c r="BD315" s="58"/>
      <c r="BF315" s="59"/>
      <c r="BG315" s="57"/>
      <c r="BH315" s="57"/>
      <c r="BI315" s="57"/>
      <c r="BJ315" s="57"/>
      <c r="BK315" s="58"/>
      <c r="BM315" s="59"/>
      <c r="BN315" s="57"/>
      <c r="BO315" s="57"/>
      <c r="BP315" s="57"/>
      <c r="BQ315" s="57"/>
      <c r="BR315" s="58"/>
      <c r="BT315" s="59"/>
      <c r="BU315" s="57"/>
      <c r="BV315" s="57"/>
      <c r="BW315" s="57"/>
      <c r="BX315" s="57"/>
      <c r="BY315" s="58"/>
      <c r="CA315" s="59"/>
      <c r="CB315" s="57"/>
      <c r="CC315" s="57"/>
      <c r="CD315" s="57"/>
      <c r="CE315" s="57"/>
      <c r="CF315" s="58"/>
      <c r="CH315" s="59"/>
      <c r="CI315" s="57"/>
      <c r="CJ315" s="57"/>
      <c r="CK315" s="57"/>
      <c r="CL315" s="57"/>
      <c r="CM315" s="58"/>
      <c r="CO315" s="59"/>
      <c r="CP315" s="57"/>
      <c r="CQ315" s="57"/>
      <c r="CR315" s="57"/>
      <c r="CS315" s="57"/>
      <c r="CT315" s="58"/>
      <c r="CV315" s="59"/>
      <c r="CW315" s="57"/>
      <c r="CX315" s="57"/>
      <c r="CY315" s="57"/>
      <c r="CZ315" s="57"/>
      <c r="DA315" s="58"/>
      <c r="DC315" s="59"/>
      <c r="DD315" s="57"/>
      <c r="DE315" s="57"/>
      <c r="DF315" s="57"/>
      <c r="DG315" s="57"/>
      <c r="DH315" s="58"/>
      <c r="DJ315" s="59"/>
      <c r="DK315" s="57"/>
      <c r="DL315" s="57"/>
      <c r="DM315" s="57"/>
      <c r="DN315" s="57"/>
      <c r="DO315" s="58"/>
      <c r="DQ315" s="59"/>
      <c r="DR315" s="57"/>
      <c r="DS315" s="57"/>
      <c r="DT315" s="57"/>
      <c r="DU315" s="57"/>
      <c r="DV315" s="58"/>
      <c r="DX315" s="59"/>
      <c r="DY315" s="57"/>
      <c r="DZ315" s="57"/>
      <c r="EA315" s="57"/>
      <c r="EB315" s="57"/>
      <c r="EC315" s="58"/>
      <c r="EE315" s="59"/>
      <c r="EF315" s="57"/>
      <c r="EG315" s="57"/>
      <c r="EH315" s="57"/>
      <c r="EI315" s="57"/>
      <c r="EJ315" s="58"/>
      <c r="EL315" s="59"/>
      <c r="EM315" s="57"/>
      <c r="EN315" s="57"/>
      <c r="EO315" s="57"/>
      <c r="EP315" s="57"/>
      <c r="EQ315" s="58"/>
      <c r="ES315" s="59"/>
      <c r="ET315" s="57"/>
      <c r="EU315" s="57"/>
      <c r="EV315" s="57"/>
      <c r="EW315" s="57"/>
      <c r="EX315" s="58"/>
      <c r="EZ315" s="59"/>
      <c r="FA315" s="57"/>
      <c r="FB315" s="57"/>
      <c r="FC315" s="57"/>
      <c r="FD315" s="57"/>
      <c r="FE315" s="58"/>
      <c r="FG315" s="59"/>
      <c r="FH315" s="57"/>
      <c r="FI315" s="57"/>
      <c r="FJ315" s="57"/>
      <c r="FK315" s="57"/>
      <c r="FL315" s="58"/>
      <c r="FN315" s="59"/>
      <c r="FO315" s="57"/>
      <c r="FP315" s="57"/>
      <c r="FQ315" s="57"/>
      <c r="FR315" s="57"/>
      <c r="FS315" s="58"/>
      <c r="FU315" s="59"/>
      <c r="FV315" s="57"/>
      <c r="FW315" s="57"/>
      <c r="FX315" s="57"/>
      <c r="FY315" s="57"/>
      <c r="FZ315" s="58"/>
      <c r="GB315" s="59"/>
      <c r="GC315" s="57"/>
      <c r="GD315" s="57"/>
      <c r="GE315" s="57"/>
      <c r="GF315" s="57"/>
      <c r="GG315" s="58"/>
      <c r="GI315" s="59"/>
      <c r="GJ315" s="57"/>
      <c r="GK315" s="57"/>
      <c r="GL315" s="57"/>
      <c r="GM315" s="57"/>
      <c r="GN315" s="58"/>
      <c r="GP315" s="59"/>
      <c r="GQ315" s="57"/>
      <c r="GR315" s="57"/>
      <c r="GS315" s="57"/>
      <c r="GT315" s="57"/>
      <c r="GU315" s="58"/>
      <c r="GW315" s="59"/>
      <c r="GX315" s="57"/>
      <c r="GY315" s="57"/>
      <c r="GZ315" s="57"/>
      <c r="HA315" s="57"/>
      <c r="HB315" s="58"/>
      <c r="HD315" s="59"/>
      <c r="HE315" s="57"/>
      <c r="HF315" s="57"/>
      <c r="HG315" s="57"/>
      <c r="HH315" s="57"/>
      <c r="HI315" s="58"/>
      <c r="HK315" s="59"/>
      <c r="HL315" s="57"/>
      <c r="HM315" s="57"/>
      <c r="HN315" s="57"/>
      <c r="HO315" s="57"/>
      <c r="HP315" s="58"/>
      <c r="HR315" s="59"/>
      <c r="HS315" s="57"/>
      <c r="HT315" s="57"/>
      <c r="HU315" s="57"/>
      <c r="HV315" s="57"/>
      <c r="HW315" s="58"/>
      <c r="HY315" s="59"/>
      <c r="HZ315" s="57"/>
      <c r="IA315" s="57"/>
      <c r="IB315" s="57"/>
      <c r="IC315" s="57"/>
      <c r="ID315" s="58"/>
      <c r="IF315" s="59"/>
      <c r="IG315" s="57"/>
      <c r="IH315" s="57"/>
      <c r="II315" s="57"/>
      <c r="IJ315" s="57"/>
      <c r="IK315" s="58"/>
      <c r="IM315" s="59"/>
      <c r="IN315" s="57"/>
      <c r="IO315" s="57"/>
      <c r="IP315" s="57"/>
      <c r="IQ315" s="57"/>
      <c r="IR315" s="58"/>
      <c r="IT315" s="59"/>
      <c r="IU315" s="57"/>
    </row>
    <row r="316" spans="1:255" ht="12.6" outlineLevel="1" x14ac:dyDescent="0.25">
      <c r="A316" s="20" t="s">
        <v>641</v>
      </c>
      <c r="B316" s="23"/>
      <c r="C316" s="33" t="s">
        <v>640</v>
      </c>
      <c r="D316" s="35">
        <f>IF(VLOOKUP($A316,'hk2016'!$A:$G,1)=$A316,VLOOKUP($A316,'hk2016'!$A:$G,6),0)</f>
        <v>0</v>
      </c>
      <c r="E316" s="35">
        <f>IF(VLOOKUP($A316,'hk2016'!$A:$G,1)=$A316,VLOOKUP($A316,'hk2016'!$A:$G,7),0)</f>
        <v>0</v>
      </c>
      <c r="F316" s="35">
        <f>IF(VLOOKUP($A316,'hk2016'!$A:$H,1)=$A316,VLOOKUP($A316,'hk2016'!$A:$H,8),0)</f>
        <v>0</v>
      </c>
      <c r="G316" s="86">
        <f t="shared" ref="G316:G325" si="108">SUM(D316+E316-F316)</f>
        <v>0</v>
      </c>
      <c r="H316" s="35">
        <f>IF(VLOOKUP($A316,'hk2015'!$A:$G,1)=$A316,VLOOKUP($A316,'hk2015'!$A:$G,6),0)</f>
        <v>0</v>
      </c>
      <c r="I316" s="35">
        <f>IF(VLOOKUP($A316,'hk2015'!$A:$G,1)=$A316,VLOOKUP($A316,'hk2015'!$A:$G,7),0)</f>
        <v>0</v>
      </c>
      <c r="J316" s="35">
        <f>IF(VLOOKUP($A316,'hk2015'!$A:$H,1)=$A316,VLOOKUP($A316,'hk2015'!$A:$H,8),0)</f>
        <v>0</v>
      </c>
      <c r="K316" s="96">
        <f t="shared" ref="K316:K325" si="109">SUM(H316+I316-J316)</f>
        <v>0</v>
      </c>
      <c r="L316" s="109"/>
      <c r="M316" s="57"/>
      <c r="N316" s="58"/>
      <c r="P316" s="59"/>
      <c r="Q316" s="57"/>
      <c r="R316" s="57"/>
      <c r="S316" s="57"/>
      <c r="T316" s="57"/>
      <c r="U316" s="58"/>
      <c r="W316" s="59"/>
      <c r="X316" s="57"/>
      <c r="Y316" s="57"/>
      <c r="Z316" s="57"/>
      <c r="AA316" s="57"/>
      <c r="AB316" s="58"/>
      <c r="AD316" s="59"/>
      <c r="AE316" s="57"/>
      <c r="AF316" s="57"/>
      <c r="AG316" s="57"/>
      <c r="AH316" s="57"/>
      <c r="AI316" s="58"/>
      <c r="AK316" s="59"/>
      <c r="AL316" s="57"/>
      <c r="AM316" s="57"/>
      <c r="AN316" s="57"/>
      <c r="AO316" s="57"/>
      <c r="AP316" s="58"/>
      <c r="AR316" s="59"/>
      <c r="AS316" s="57"/>
      <c r="AT316" s="57"/>
      <c r="AU316" s="57"/>
      <c r="AV316" s="57"/>
      <c r="AW316" s="58"/>
      <c r="AY316" s="59"/>
      <c r="AZ316" s="57"/>
      <c r="BA316" s="57"/>
      <c r="BB316" s="57"/>
      <c r="BC316" s="57"/>
      <c r="BD316" s="58"/>
      <c r="BF316" s="59"/>
      <c r="BG316" s="57"/>
      <c r="BH316" s="57"/>
      <c r="BI316" s="57"/>
      <c r="BJ316" s="57"/>
      <c r="BK316" s="58"/>
      <c r="BM316" s="59"/>
      <c r="BN316" s="57"/>
      <c r="BO316" s="57"/>
      <c r="BP316" s="57"/>
      <c r="BQ316" s="57"/>
      <c r="BR316" s="58"/>
      <c r="BT316" s="59"/>
      <c r="BU316" s="57"/>
      <c r="BV316" s="57"/>
      <c r="BW316" s="57"/>
      <c r="BX316" s="57"/>
      <c r="BY316" s="58"/>
      <c r="CA316" s="59"/>
      <c r="CB316" s="57"/>
      <c r="CC316" s="57"/>
      <c r="CD316" s="57"/>
      <c r="CE316" s="57"/>
      <c r="CF316" s="58"/>
      <c r="CH316" s="59"/>
      <c r="CI316" s="57"/>
      <c r="CJ316" s="57"/>
      <c r="CK316" s="57"/>
      <c r="CL316" s="57"/>
      <c r="CM316" s="58"/>
      <c r="CO316" s="59"/>
      <c r="CP316" s="57"/>
      <c r="CQ316" s="57"/>
      <c r="CR316" s="57"/>
      <c r="CS316" s="57"/>
      <c r="CT316" s="58"/>
      <c r="CV316" s="59"/>
      <c r="CW316" s="57"/>
      <c r="CX316" s="57"/>
      <c r="CY316" s="57"/>
      <c r="CZ316" s="57"/>
      <c r="DA316" s="58"/>
      <c r="DC316" s="59"/>
      <c r="DD316" s="57"/>
      <c r="DE316" s="57"/>
      <c r="DF316" s="57"/>
      <c r="DG316" s="57"/>
      <c r="DH316" s="58"/>
      <c r="DJ316" s="59"/>
      <c r="DK316" s="57"/>
      <c r="DL316" s="57"/>
      <c r="DM316" s="57"/>
      <c r="DN316" s="57"/>
      <c r="DO316" s="58"/>
      <c r="DQ316" s="59"/>
      <c r="DR316" s="57"/>
      <c r="DS316" s="57"/>
      <c r="DT316" s="57"/>
      <c r="DU316" s="57"/>
      <c r="DV316" s="58"/>
      <c r="DX316" s="59"/>
      <c r="DY316" s="57"/>
      <c r="DZ316" s="57"/>
      <c r="EA316" s="57"/>
      <c r="EB316" s="57"/>
      <c r="EC316" s="58"/>
      <c r="EE316" s="59"/>
      <c r="EF316" s="57"/>
      <c r="EG316" s="57"/>
      <c r="EH316" s="57"/>
      <c r="EI316" s="57"/>
      <c r="EJ316" s="58"/>
      <c r="EL316" s="59"/>
      <c r="EM316" s="57"/>
      <c r="EN316" s="57"/>
      <c r="EO316" s="57"/>
      <c r="EP316" s="57"/>
      <c r="EQ316" s="58"/>
      <c r="ES316" s="59"/>
      <c r="ET316" s="57"/>
      <c r="EU316" s="57"/>
      <c r="EV316" s="57"/>
      <c r="EW316" s="57"/>
      <c r="EX316" s="58"/>
      <c r="EZ316" s="59"/>
      <c r="FA316" s="57"/>
      <c r="FB316" s="57"/>
      <c r="FC316" s="57"/>
      <c r="FD316" s="57"/>
      <c r="FE316" s="58"/>
      <c r="FG316" s="59"/>
      <c r="FH316" s="57"/>
      <c r="FI316" s="57"/>
      <c r="FJ316" s="57"/>
      <c r="FK316" s="57"/>
      <c r="FL316" s="58"/>
      <c r="FN316" s="59"/>
      <c r="FO316" s="57"/>
      <c r="FP316" s="57"/>
      <c r="FQ316" s="57"/>
      <c r="FR316" s="57"/>
      <c r="FS316" s="58"/>
      <c r="FU316" s="59"/>
      <c r="FV316" s="57"/>
      <c r="FW316" s="57"/>
      <c r="FX316" s="57"/>
      <c r="FY316" s="57"/>
      <c r="FZ316" s="58"/>
      <c r="GB316" s="59"/>
      <c r="GC316" s="57"/>
      <c r="GD316" s="57"/>
      <c r="GE316" s="57"/>
      <c r="GF316" s="57"/>
      <c r="GG316" s="58"/>
      <c r="GI316" s="59"/>
      <c r="GJ316" s="57"/>
      <c r="GK316" s="57"/>
      <c r="GL316" s="57"/>
      <c r="GM316" s="57"/>
      <c r="GN316" s="58"/>
      <c r="GP316" s="59"/>
      <c r="GQ316" s="57"/>
      <c r="GR316" s="57"/>
      <c r="GS316" s="57"/>
      <c r="GT316" s="57"/>
      <c r="GU316" s="58"/>
      <c r="GW316" s="59"/>
      <c r="GX316" s="57"/>
      <c r="GY316" s="57"/>
      <c r="GZ316" s="57"/>
      <c r="HA316" s="57"/>
      <c r="HB316" s="58"/>
      <c r="HD316" s="59"/>
      <c r="HE316" s="57"/>
      <c r="HF316" s="57"/>
      <c r="HG316" s="57"/>
      <c r="HH316" s="57"/>
      <c r="HI316" s="58"/>
      <c r="HK316" s="59"/>
      <c r="HL316" s="57"/>
      <c r="HM316" s="57"/>
      <c r="HN316" s="57"/>
      <c r="HO316" s="57"/>
      <c r="HP316" s="58"/>
      <c r="HR316" s="59"/>
      <c r="HS316" s="57"/>
      <c r="HT316" s="57"/>
      <c r="HU316" s="57"/>
      <c r="HV316" s="57"/>
      <c r="HW316" s="58"/>
      <c r="HY316" s="59"/>
      <c r="HZ316" s="57"/>
      <c r="IA316" s="57"/>
      <c r="IB316" s="57"/>
      <c r="IC316" s="57"/>
      <c r="ID316" s="58"/>
      <c r="IF316" s="59"/>
      <c r="IG316" s="57"/>
      <c r="IH316" s="57"/>
      <c r="II316" s="57"/>
      <c r="IJ316" s="57"/>
      <c r="IK316" s="58"/>
      <c r="IM316" s="59"/>
      <c r="IN316" s="57"/>
      <c r="IO316" s="57"/>
      <c r="IP316" s="57"/>
      <c r="IQ316" s="57"/>
      <c r="IR316" s="58"/>
      <c r="IT316" s="59"/>
      <c r="IU316" s="57"/>
    </row>
    <row r="317" spans="1:255" ht="12.6" outlineLevel="1" x14ac:dyDescent="0.25">
      <c r="A317" s="20" t="str">
        <f t="shared" ref="A317:A325" si="110">LEFT(B317,3)</f>
        <v>561</v>
      </c>
      <c r="B317" s="21" t="s">
        <v>642</v>
      </c>
      <c r="C317" s="21" t="s">
        <v>643</v>
      </c>
      <c r="D317" s="35">
        <f>IF(VLOOKUP($A317,'hk2016'!$A:$G,1)=$A317,VLOOKUP($A317,'hk2016'!$A:$G,6),0)</f>
        <v>0</v>
      </c>
      <c r="E317" s="35">
        <f>IF(VLOOKUP($A317,'hk2016'!$A:$G,1)=$A317,VLOOKUP($A317,'hk2016'!$A:$G,7),0)</f>
        <v>0</v>
      </c>
      <c r="F317" s="35">
        <f>IF(VLOOKUP($A317,'hk2016'!$A:$H,1)=$A317,VLOOKUP($A317,'hk2016'!$A:$H,8),0)</f>
        <v>0</v>
      </c>
      <c r="G317" s="86">
        <f t="shared" si="108"/>
        <v>0</v>
      </c>
      <c r="H317" s="35">
        <f>IF(VLOOKUP($A317,'hk2015'!$A:$G,1)=$A317,VLOOKUP($A317,'hk2015'!$A:$G,6),0)</f>
        <v>0</v>
      </c>
      <c r="I317" s="35">
        <f>IF(VLOOKUP($A317,'hk2015'!$A:$G,1)=$A317,VLOOKUP($A317,'hk2015'!$A:$G,7),0)</f>
        <v>0</v>
      </c>
      <c r="J317" s="35">
        <f>IF(VLOOKUP($A317,'hk2015'!$A:$H,1)=$A317,VLOOKUP($A317,'hk2015'!$A:$H,8),0)</f>
        <v>0</v>
      </c>
      <c r="K317" s="96">
        <f t="shared" si="109"/>
        <v>0</v>
      </c>
      <c r="L317" s="109"/>
    </row>
    <row r="318" spans="1:255" ht="12.6" outlineLevel="1" x14ac:dyDescent="0.25">
      <c r="A318" s="20" t="str">
        <f t="shared" si="110"/>
        <v>562</v>
      </c>
      <c r="B318" s="21" t="s">
        <v>644</v>
      </c>
      <c r="C318" s="21" t="s">
        <v>645</v>
      </c>
      <c r="D318" s="35">
        <f>IF(VLOOKUP($A318,'hk2016'!$A:$G,1)=$A318,VLOOKUP($A318,'hk2016'!$A:$G,6),0)</f>
        <v>0</v>
      </c>
      <c r="E318" s="35">
        <f>IF(VLOOKUP($A318,'hk2016'!$A:$G,1)=$A318,VLOOKUP($A318,'hk2016'!$A:$G,7),0)</f>
        <v>0.05</v>
      </c>
      <c r="F318" s="35">
        <f>IF(VLOOKUP($A318,'hk2016'!$A:$H,1)=$A318,VLOOKUP($A318,'hk2016'!$A:$H,8),0)</f>
        <v>0</v>
      </c>
      <c r="G318" s="86">
        <f t="shared" si="108"/>
        <v>0.05</v>
      </c>
      <c r="H318" s="35">
        <f>IF(VLOOKUP($A318,'hk2015'!$A:$G,1)=$A318,VLOOKUP($A318,'hk2015'!$A:$G,6),0)</f>
        <v>0</v>
      </c>
      <c r="I318" s="35">
        <f>IF(VLOOKUP($A318,'hk2015'!$A:$G,1)=$A318,VLOOKUP($A318,'hk2015'!$A:$G,7),0)</f>
        <v>0</v>
      </c>
      <c r="J318" s="35">
        <f>IF(VLOOKUP($A318,'hk2015'!$A:$H,1)=$A318,VLOOKUP($A318,'hk2015'!$A:$H,8),0)</f>
        <v>0</v>
      </c>
      <c r="K318" s="96">
        <f t="shared" si="109"/>
        <v>0</v>
      </c>
      <c r="L318" s="109"/>
    </row>
    <row r="319" spans="1:255" ht="12.6" outlineLevel="1" x14ac:dyDescent="0.25">
      <c r="A319" s="20" t="str">
        <f t="shared" si="110"/>
        <v>563</v>
      </c>
      <c r="B319" s="21" t="s">
        <v>646</v>
      </c>
      <c r="C319" s="21" t="s">
        <v>647</v>
      </c>
      <c r="D319" s="35">
        <f>IF(VLOOKUP($A319,'hk2016'!$A:$G,1)=$A319,VLOOKUP($A319,'hk2016'!$A:$G,6),0)</f>
        <v>0</v>
      </c>
      <c r="E319" s="35">
        <f>IF(VLOOKUP($A319,'hk2016'!$A:$G,1)=$A319,VLOOKUP($A319,'hk2016'!$A:$G,7),0)</f>
        <v>0</v>
      </c>
      <c r="F319" s="35">
        <f>IF(VLOOKUP($A319,'hk2016'!$A:$H,1)=$A319,VLOOKUP($A319,'hk2016'!$A:$H,8),0)</f>
        <v>0</v>
      </c>
      <c r="G319" s="86">
        <f t="shared" si="108"/>
        <v>0</v>
      </c>
      <c r="H319" s="35">
        <f>IF(VLOOKUP($A319,'hk2015'!$A:$G,1)=$A319,VLOOKUP($A319,'hk2015'!$A:$G,6),0)</f>
        <v>0</v>
      </c>
      <c r="I319" s="35">
        <f>IF(VLOOKUP($A319,'hk2015'!$A:$G,1)=$A319,VLOOKUP($A319,'hk2015'!$A:$G,7),0)</f>
        <v>0</v>
      </c>
      <c r="J319" s="35">
        <f>IF(VLOOKUP($A319,'hk2015'!$A:$H,1)=$A319,VLOOKUP($A319,'hk2015'!$A:$H,8),0)</f>
        <v>0</v>
      </c>
      <c r="K319" s="96">
        <f t="shared" si="109"/>
        <v>0</v>
      </c>
      <c r="L319" s="109"/>
    </row>
    <row r="320" spans="1:255" ht="12.6" outlineLevel="1" x14ac:dyDescent="0.25">
      <c r="A320" s="20" t="str">
        <f t="shared" si="110"/>
        <v>564</v>
      </c>
      <c r="B320" s="21" t="s">
        <v>648</v>
      </c>
      <c r="C320" s="21" t="s">
        <v>649</v>
      </c>
      <c r="D320" s="35">
        <f>IF(VLOOKUP($A320,'hk2016'!$A:$G,1)=$A320,VLOOKUP($A320,'hk2016'!$A:$G,6),0)</f>
        <v>0</v>
      </c>
      <c r="E320" s="35">
        <f>IF(VLOOKUP($A320,'hk2016'!$A:$G,1)=$A320,VLOOKUP($A320,'hk2016'!$A:$G,7),0)</f>
        <v>0</v>
      </c>
      <c r="F320" s="35">
        <f>IF(VLOOKUP($A320,'hk2016'!$A:$H,1)=$A320,VLOOKUP($A320,'hk2016'!$A:$H,8),0)</f>
        <v>0</v>
      </c>
      <c r="G320" s="86">
        <f t="shared" si="108"/>
        <v>0</v>
      </c>
      <c r="H320" s="35">
        <f>IF(VLOOKUP($A320,'hk2015'!$A:$G,1)=$A320,VLOOKUP($A320,'hk2015'!$A:$G,6),0)</f>
        <v>0</v>
      </c>
      <c r="I320" s="35">
        <f>IF(VLOOKUP($A320,'hk2015'!$A:$G,1)=$A320,VLOOKUP($A320,'hk2015'!$A:$G,7),0)</f>
        <v>0</v>
      </c>
      <c r="J320" s="35">
        <f>IF(VLOOKUP($A320,'hk2015'!$A:$H,1)=$A320,VLOOKUP($A320,'hk2015'!$A:$H,8),0)</f>
        <v>0</v>
      </c>
      <c r="K320" s="96">
        <f t="shared" si="109"/>
        <v>0</v>
      </c>
      <c r="L320" s="109"/>
    </row>
    <row r="321" spans="1:255" ht="12.6" outlineLevel="1" x14ac:dyDescent="0.25">
      <c r="A321" s="56" t="s">
        <v>58</v>
      </c>
      <c r="B321" s="21"/>
      <c r="C321" s="21"/>
      <c r="D321" s="35">
        <f>IF(VLOOKUP($A321,'hk2016'!$A:$G,1)=$A321,VLOOKUP($A321,'hk2016'!$A:$G,6),0)</f>
        <v>0</v>
      </c>
      <c r="E321" s="35">
        <f>IF(VLOOKUP($A321,'hk2016'!$A:$G,1)=$A321,VLOOKUP($A321,'hk2016'!$A:$G,7),0)</f>
        <v>0</v>
      </c>
      <c r="F321" s="35">
        <f>IF(VLOOKUP($A321,'hk2016'!$A:$H,1)=$A321,VLOOKUP($A321,'hk2016'!$A:$H,8),0)</f>
        <v>0</v>
      </c>
      <c r="G321" s="86">
        <f t="shared" si="108"/>
        <v>0</v>
      </c>
      <c r="H321" s="35">
        <f>IF(VLOOKUP($A321,'hk2015'!$A:$G,1)=$A321,VLOOKUP($A321,'hk2015'!$A:$G,6),0)</f>
        <v>0</v>
      </c>
      <c r="I321" s="35">
        <f>IF(VLOOKUP($A321,'hk2015'!$A:$G,1)=$A321,VLOOKUP($A321,'hk2015'!$A:$G,7),0)</f>
        <v>0</v>
      </c>
      <c r="J321" s="35">
        <f>IF(VLOOKUP($A321,'hk2015'!$A:$H,1)=$A321,VLOOKUP($A321,'hk2015'!$A:$H,8),0)</f>
        <v>0</v>
      </c>
      <c r="K321" s="96">
        <f t="shared" si="109"/>
        <v>0</v>
      </c>
      <c r="L321" s="109"/>
    </row>
    <row r="322" spans="1:255" ht="12.6" outlineLevel="1" x14ac:dyDescent="0.25">
      <c r="A322" s="20" t="str">
        <f t="shared" si="110"/>
        <v>566</v>
      </c>
      <c r="B322" s="21" t="s">
        <v>650</v>
      </c>
      <c r="C322" s="21" t="s">
        <v>651</v>
      </c>
      <c r="D322" s="35">
        <f>IF(VLOOKUP($A322,'hk2016'!$A:$G,1)=$A322,VLOOKUP($A322,'hk2016'!$A:$G,6),0)</f>
        <v>0</v>
      </c>
      <c r="E322" s="35">
        <f>IF(VLOOKUP($A322,'hk2016'!$A:$G,1)=$A322,VLOOKUP($A322,'hk2016'!$A:$G,7),0)</f>
        <v>0</v>
      </c>
      <c r="F322" s="35">
        <f>IF(VLOOKUP($A322,'hk2016'!$A:$H,1)=$A322,VLOOKUP($A322,'hk2016'!$A:$H,8),0)</f>
        <v>0</v>
      </c>
      <c r="G322" s="86">
        <f t="shared" si="108"/>
        <v>0</v>
      </c>
      <c r="H322" s="35">
        <f>IF(VLOOKUP($A322,'hk2015'!$A:$G,1)=$A322,VLOOKUP($A322,'hk2015'!$A:$G,6),0)</f>
        <v>0</v>
      </c>
      <c r="I322" s="35">
        <f>IF(VLOOKUP($A322,'hk2015'!$A:$G,1)=$A322,VLOOKUP($A322,'hk2015'!$A:$G,7),0)</f>
        <v>0</v>
      </c>
      <c r="J322" s="35">
        <f>IF(VLOOKUP($A322,'hk2015'!$A:$H,1)=$A322,VLOOKUP($A322,'hk2015'!$A:$H,8),0)</f>
        <v>0</v>
      </c>
      <c r="K322" s="96">
        <f t="shared" si="109"/>
        <v>0</v>
      </c>
      <c r="L322" s="109"/>
    </row>
    <row r="323" spans="1:255" ht="12.6" outlineLevel="1" x14ac:dyDescent="0.25">
      <c r="A323" s="20" t="str">
        <f t="shared" si="110"/>
        <v>567</v>
      </c>
      <c r="B323" s="21" t="s">
        <v>652</v>
      </c>
      <c r="C323" s="21" t="s">
        <v>653</v>
      </c>
      <c r="D323" s="35">
        <f>IF(VLOOKUP($A323,'hk2016'!$A:$G,1)=$A323,VLOOKUP($A323,'hk2016'!$A:$G,6),0)</f>
        <v>0</v>
      </c>
      <c r="E323" s="35">
        <f>IF(VLOOKUP($A323,'hk2016'!$A:$G,1)=$A323,VLOOKUP($A323,'hk2016'!$A:$G,7),0)</f>
        <v>0</v>
      </c>
      <c r="F323" s="35">
        <f>IF(VLOOKUP($A323,'hk2016'!$A:$H,1)=$A323,VLOOKUP($A323,'hk2016'!$A:$H,8),0)</f>
        <v>0</v>
      </c>
      <c r="G323" s="86">
        <f t="shared" si="108"/>
        <v>0</v>
      </c>
      <c r="H323" s="35">
        <f>IF(VLOOKUP($A323,'hk2015'!$A:$G,1)=$A323,VLOOKUP($A323,'hk2015'!$A:$G,6),0)</f>
        <v>0</v>
      </c>
      <c r="I323" s="35">
        <f>IF(VLOOKUP($A323,'hk2015'!$A:$G,1)=$A323,VLOOKUP($A323,'hk2015'!$A:$G,7),0)</f>
        <v>0</v>
      </c>
      <c r="J323" s="35">
        <f>IF(VLOOKUP($A323,'hk2015'!$A:$H,1)=$A323,VLOOKUP($A323,'hk2015'!$A:$H,8),0)</f>
        <v>0</v>
      </c>
      <c r="K323" s="96">
        <f t="shared" si="109"/>
        <v>0</v>
      </c>
      <c r="L323" s="109"/>
    </row>
    <row r="324" spans="1:255" ht="12.6" outlineLevel="1" x14ac:dyDescent="0.25">
      <c r="A324" s="20" t="str">
        <f t="shared" si="110"/>
        <v>568</v>
      </c>
      <c r="B324" s="21" t="s">
        <v>654</v>
      </c>
      <c r="C324" s="21" t="s">
        <v>655</v>
      </c>
      <c r="D324" s="35">
        <f>IF(VLOOKUP($A324,'hk2016'!$A:$G,1)=$A324,VLOOKUP($A324,'hk2016'!$A:$G,6),0)</f>
        <v>0</v>
      </c>
      <c r="E324" s="35">
        <f>IF(VLOOKUP($A324,'hk2016'!$A:$G,1)=$A324,VLOOKUP($A324,'hk2016'!$A:$G,7),0)</f>
        <v>1202.5899999999999</v>
      </c>
      <c r="F324" s="35">
        <f>IF(VLOOKUP($A324,'hk2016'!$A:$H,1)=$A324,VLOOKUP($A324,'hk2016'!$A:$H,8),0)</f>
        <v>0</v>
      </c>
      <c r="G324" s="86">
        <f t="shared" si="108"/>
        <v>1202.5899999999999</v>
      </c>
      <c r="H324" s="35">
        <f>IF(VLOOKUP($A324,'hk2015'!$A:$G,1)=$A324,VLOOKUP($A324,'hk2015'!$A:$G,6),0)</f>
        <v>0</v>
      </c>
      <c r="I324" s="35">
        <f>IF(VLOOKUP($A324,'hk2015'!$A:$G,1)=$A324,VLOOKUP($A324,'hk2015'!$A:$G,7),0)</f>
        <v>0</v>
      </c>
      <c r="J324" s="35">
        <f>IF(VLOOKUP($A324,'hk2015'!$A:$H,1)=$A324,VLOOKUP($A324,'hk2015'!$A:$H,8),0)</f>
        <v>0</v>
      </c>
      <c r="K324" s="96">
        <f t="shared" si="109"/>
        <v>0</v>
      </c>
      <c r="L324" s="109"/>
    </row>
    <row r="325" spans="1:255" ht="12.6" outlineLevel="1" x14ac:dyDescent="0.25">
      <c r="A325" s="20" t="str">
        <f t="shared" si="110"/>
        <v>569</v>
      </c>
      <c r="B325" s="21" t="s">
        <v>656</v>
      </c>
      <c r="C325" s="21" t="s">
        <v>657</v>
      </c>
      <c r="D325" s="35">
        <f>IF(VLOOKUP($A325,'hk2016'!$A:$G,1)=$A325,VLOOKUP($A325,'hk2016'!$A:$G,6),0)</f>
        <v>0</v>
      </c>
      <c r="E325" s="35">
        <f>IF(VLOOKUP($A325,'hk2016'!$A:$G,1)=$A325,VLOOKUP($A325,'hk2016'!$A:$G,7),0)</f>
        <v>0</v>
      </c>
      <c r="F325" s="35">
        <f>IF(VLOOKUP($A325,'hk2016'!$A:$H,1)=$A325,VLOOKUP($A325,'hk2016'!$A:$H,8),0)</f>
        <v>0</v>
      </c>
      <c r="G325" s="86">
        <f t="shared" si="108"/>
        <v>0</v>
      </c>
      <c r="H325" s="35">
        <f>IF(VLOOKUP($A325,'hk2015'!$A:$G,1)=$A325,VLOOKUP($A325,'hk2015'!$A:$G,6),0)</f>
        <v>0</v>
      </c>
      <c r="I325" s="35">
        <f>IF(VLOOKUP($A325,'hk2015'!$A:$G,1)=$A325,VLOOKUP($A325,'hk2015'!$A:$G,7),0)</f>
        <v>0</v>
      </c>
      <c r="J325" s="35">
        <f>IF(VLOOKUP($A325,'hk2015'!$A:$H,1)=$A325,VLOOKUP($A325,'hk2015'!$A:$H,8),0)</f>
        <v>0</v>
      </c>
      <c r="K325" s="96">
        <f t="shared" si="109"/>
        <v>0</v>
      </c>
      <c r="L325" s="109"/>
    </row>
    <row r="326" spans="1:255" ht="13.2" outlineLevel="1" thickBot="1" x14ac:dyDescent="0.3">
      <c r="A326" s="20"/>
      <c r="B326" s="21"/>
      <c r="C326" s="21"/>
      <c r="H326" s="51"/>
      <c r="I326" s="51"/>
      <c r="J326" s="51"/>
      <c r="K326" s="100"/>
      <c r="L326" s="109"/>
    </row>
    <row r="327" spans="1:255" ht="12.6" x14ac:dyDescent="0.25">
      <c r="A327" s="55" t="s">
        <v>658</v>
      </c>
      <c r="B327" s="48"/>
      <c r="C327" s="49" t="s">
        <v>659</v>
      </c>
      <c r="D327" s="30">
        <f t="shared" ref="D327:K327" si="111">SUM(D328:D329)</f>
        <v>0</v>
      </c>
      <c r="E327" s="30">
        <f t="shared" si="111"/>
        <v>0</v>
      </c>
      <c r="F327" s="30">
        <f t="shared" si="111"/>
        <v>0</v>
      </c>
      <c r="G327" s="84">
        <f t="shared" si="111"/>
        <v>0</v>
      </c>
      <c r="H327" s="30">
        <f t="shared" si="111"/>
        <v>0</v>
      </c>
      <c r="I327" s="30">
        <f t="shared" si="111"/>
        <v>0</v>
      </c>
      <c r="J327" s="30">
        <f t="shared" si="111"/>
        <v>0</v>
      </c>
      <c r="K327" s="94">
        <f t="shared" si="111"/>
        <v>0</v>
      </c>
      <c r="L327" s="109"/>
      <c r="M327" s="57"/>
      <c r="N327" s="58"/>
      <c r="P327" s="59"/>
      <c r="Q327" s="57"/>
      <c r="R327" s="57"/>
      <c r="S327" s="57"/>
      <c r="T327" s="57"/>
      <c r="U327" s="58"/>
      <c r="W327" s="59"/>
      <c r="X327" s="57"/>
      <c r="Y327" s="57"/>
      <c r="Z327" s="57"/>
      <c r="AA327" s="57"/>
      <c r="AB327" s="58"/>
      <c r="AD327" s="59"/>
      <c r="AE327" s="57"/>
      <c r="AF327" s="57"/>
      <c r="AG327" s="57"/>
      <c r="AH327" s="57"/>
      <c r="AI327" s="58"/>
      <c r="AK327" s="59"/>
      <c r="AL327" s="57"/>
      <c r="AM327" s="57"/>
      <c r="AN327" s="57"/>
      <c r="AO327" s="57"/>
      <c r="AP327" s="58"/>
      <c r="AR327" s="59"/>
      <c r="AS327" s="57"/>
      <c r="AT327" s="57"/>
      <c r="AU327" s="57"/>
      <c r="AV327" s="57"/>
      <c r="AW327" s="58"/>
      <c r="AY327" s="59"/>
      <c r="AZ327" s="57"/>
      <c r="BA327" s="57"/>
      <c r="BB327" s="57"/>
      <c r="BC327" s="57"/>
      <c r="BD327" s="58"/>
      <c r="BF327" s="59"/>
      <c r="BG327" s="57"/>
      <c r="BH327" s="57"/>
      <c r="BI327" s="57"/>
      <c r="BJ327" s="57"/>
      <c r="BK327" s="58"/>
      <c r="BM327" s="59"/>
      <c r="BN327" s="57"/>
      <c r="BO327" s="57"/>
      <c r="BP327" s="57"/>
      <c r="BQ327" s="57"/>
      <c r="BR327" s="58"/>
      <c r="BT327" s="59"/>
      <c r="BU327" s="57"/>
      <c r="BV327" s="57"/>
      <c r="BW327" s="57"/>
      <c r="BX327" s="57"/>
      <c r="BY327" s="58"/>
      <c r="CA327" s="59"/>
      <c r="CB327" s="57"/>
      <c r="CC327" s="57"/>
      <c r="CD327" s="57"/>
      <c r="CE327" s="57"/>
      <c r="CF327" s="58"/>
      <c r="CH327" s="59"/>
      <c r="CI327" s="57"/>
      <c r="CJ327" s="57"/>
      <c r="CK327" s="57"/>
      <c r="CL327" s="57"/>
      <c r="CM327" s="58"/>
      <c r="CO327" s="59"/>
      <c r="CP327" s="57"/>
      <c r="CQ327" s="57"/>
      <c r="CR327" s="57"/>
      <c r="CS327" s="57"/>
      <c r="CT327" s="58"/>
      <c r="CV327" s="59"/>
      <c r="CW327" s="57"/>
      <c r="CX327" s="57"/>
      <c r="CY327" s="57"/>
      <c r="CZ327" s="57"/>
      <c r="DA327" s="58"/>
      <c r="DC327" s="59"/>
      <c r="DD327" s="57"/>
      <c r="DE327" s="57"/>
      <c r="DF327" s="57"/>
      <c r="DG327" s="57"/>
      <c r="DH327" s="58"/>
      <c r="DJ327" s="59"/>
      <c r="DK327" s="57"/>
      <c r="DL327" s="57"/>
      <c r="DM327" s="57"/>
      <c r="DN327" s="57"/>
      <c r="DO327" s="58"/>
      <c r="DQ327" s="59"/>
      <c r="DR327" s="57"/>
      <c r="DS327" s="57"/>
      <c r="DT327" s="57"/>
      <c r="DU327" s="57"/>
      <c r="DV327" s="58"/>
      <c r="DX327" s="59"/>
      <c r="DY327" s="57"/>
      <c r="DZ327" s="57"/>
      <c r="EA327" s="57"/>
      <c r="EB327" s="57"/>
      <c r="EC327" s="58"/>
      <c r="EE327" s="59"/>
      <c r="EF327" s="57"/>
      <c r="EG327" s="57"/>
      <c r="EH327" s="57"/>
      <c r="EI327" s="57"/>
      <c r="EJ327" s="58"/>
      <c r="EL327" s="59"/>
      <c r="EM327" s="57"/>
      <c r="EN327" s="57"/>
      <c r="EO327" s="57"/>
      <c r="EP327" s="57"/>
      <c r="EQ327" s="58"/>
      <c r="ES327" s="59"/>
      <c r="ET327" s="57"/>
      <c r="EU327" s="57"/>
      <c r="EV327" s="57"/>
      <c r="EW327" s="57"/>
      <c r="EX327" s="58"/>
      <c r="EZ327" s="59"/>
      <c r="FA327" s="57"/>
      <c r="FB327" s="57"/>
      <c r="FC327" s="57"/>
      <c r="FD327" s="57"/>
      <c r="FE327" s="58"/>
      <c r="FG327" s="59"/>
      <c r="FH327" s="57"/>
      <c r="FI327" s="57"/>
      <c r="FJ327" s="57"/>
      <c r="FK327" s="57"/>
      <c r="FL327" s="58"/>
      <c r="FN327" s="59"/>
      <c r="FO327" s="57"/>
      <c r="FP327" s="57"/>
      <c r="FQ327" s="57"/>
      <c r="FR327" s="57"/>
      <c r="FS327" s="58"/>
      <c r="FU327" s="59"/>
      <c r="FV327" s="57"/>
      <c r="FW327" s="57"/>
      <c r="FX327" s="57"/>
      <c r="FY327" s="57"/>
      <c r="FZ327" s="58"/>
      <c r="GB327" s="59"/>
      <c r="GC327" s="57"/>
      <c r="GD327" s="57"/>
      <c r="GE327" s="57"/>
      <c r="GF327" s="57"/>
      <c r="GG327" s="58"/>
      <c r="GI327" s="59"/>
      <c r="GJ327" s="57"/>
      <c r="GK327" s="57"/>
      <c r="GL327" s="57"/>
      <c r="GM327" s="57"/>
      <c r="GN327" s="58"/>
      <c r="GP327" s="59"/>
      <c r="GQ327" s="57"/>
      <c r="GR327" s="57"/>
      <c r="GS327" s="57"/>
      <c r="GT327" s="57"/>
      <c r="GU327" s="58"/>
      <c r="GW327" s="59"/>
      <c r="GX327" s="57"/>
      <c r="GY327" s="57"/>
      <c r="GZ327" s="57"/>
      <c r="HA327" s="57"/>
      <c r="HB327" s="58"/>
      <c r="HD327" s="59"/>
      <c r="HE327" s="57"/>
      <c r="HF327" s="57"/>
      <c r="HG327" s="57"/>
      <c r="HH327" s="57"/>
      <c r="HI327" s="58"/>
      <c r="HK327" s="59"/>
      <c r="HL327" s="57"/>
      <c r="HM327" s="57"/>
      <c r="HN327" s="57"/>
      <c r="HO327" s="57"/>
      <c r="HP327" s="58"/>
      <c r="HR327" s="59"/>
      <c r="HS327" s="57"/>
      <c r="HT327" s="57"/>
      <c r="HU327" s="57"/>
      <c r="HV327" s="57"/>
      <c r="HW327" s="58"/>
      <c r="HY327" s="59"/>
      <c r="HZ327" s="57"/>
      <c r="IA327" s="57"/>
      <c r="IB327" s="57"/>
      <c r="IC327" s="57"/>
      <c r="ID327" s="58"/>
      <c r="IF327" s="59"/>
      <c r="IG327" s="57"/>
      <c r="IH327" s="57"/>
      <c r="II327" s="57"/>
      <c r="IJ327" s="57"/>
      <c r="IK327" s="58"/>
      <c r="IM327" s="59"/>
      <c r="IN327" s="57"/>
      <c r="IO327" s="57"/>
      <c r="IP327" s="57"/>
      <c r="IQ327" s="57"/>
      <c r="IR327" s="58"/>
      <c r="IT327" s="59"/>
      <c r="IU327" s="57"/>
    </row>
    <row r="328" spans="1:255" ht="12.6" outlineLevel="1" x14ac:dyDescent="0.25">
      <c r="A328" s="20" t="str">
        <f>LEFT(B328,3)</f>
        <v>574</v>
      </c>
      <c r="B328" s="21" t="s">
        <v>660</v>
      </c>
      <c r="C328" s="21" t="s">
        <v>661</v>
      </c>
      <c r="D328" s="35">
        <f>IF(VLOOKUP($A328,'hk2016'!$A:$G,1)=$A328,VLOOKUP($A328,'hk2016'!$A:$G,6),0)</f>
        <v>0</v>
      </c>
      <c r="E328" s="35">
        <f>IF(VLOOKUP($A328,'hk2016'!$A:$G,1)=$A328,VLOOKUP($A328,'hk2016'!$A:$G,7),0)</f>
        <v>0</v>
      </c>
      <c r="F328" s="35">
        <f>IF(VLOOKUP($A328,'hk2016'!$A:$H,1)=$A328,VLOOKUP($A328,'hk2016'!$A:$H,8),0)</f>
        <v>0</v>
      </c>
      <c r="G328" s="86">
        <f>SUM(D328+E328-F328)</f>
        <v>0</v>
      </c>
      <c r="H328" s="35">
        <f>IF(VLOOKUP($A328,'hk2015'!$A:$G,1)=$A328,VLOOKUP($A328,'hk2015'!$A:$G,6),0)</f>
        <v>0</v>
      </c>
      <c r="I328" s="35">
        <f>IF(VLOOKUP($A328,'hk2015'!$A:$G,1)=$A328,VLOOKUP($A328,'hk2015'!$A:$G,7),0)</f>
        <v>0</v>
      </c>
      <c r="J328" s="35">
        <f>IF(VLOOKUP($A328,'hk2015'!$A:$H,1)=$A328,VLOOKUP($A328,'hk2015'!$A:$H,8),0)</f>
        <v>0</v>
      </c>
      <c r="K328" s="96">
        <f>SUM(H328+I328-J328)</f>
        <v>0</v>
      </c>
      <c r="L328" s="109"/>
    </row>
    <row r="329" spans="1:255" ht="12.6" outlineLevel="1" x14ac:dyDescent="0.25">
      <c r="A329" s="20" t="str">
        <f>LEFT(B329,3)</f>
        <v>579</v>
      </c>
      <c r="B329" s="21" t="s">
        <v>662</v>
      </c>
      <c r="C329" s="21" t="s">
        <v>663</v>
      </c>
      <c r="D329" s="35">
        <f>IF(VLOOKUP($A329,'hk2016'!$A:$G,1)=$A329,VLOOKUP($A329,'hk2016'!$A:$G,6),0)</f>
        <v>0</v>
      </c>
      <c r="E329" s="35">
        <f>IF(VLOOKUP($A329,'hk2016'!$A:$G,1)=$A329,VLOOKUP($A329,'hk2016'!$A:$G,7),0)</f>
        <v>0</v>
      </c>
      <c r="F329" s="35">
        <f>IF(VLOOKUP($A329,'hk2016'!$A:$H,1)=$A329,VLOOKUP($A329,'hk2016'!$A:$H,8),0)</f>
        <v>0</v>
      </c>
      <c r="G329" s="86">
        <f>SUM(D329+E329-F329)</f>
        <v>0</v>
      </c>
      <c r="H329" s="35">
        <f>IF(VLOOKUP($A329,'hk2015'!$A:$G,1)=$A329,VLOOKUP($A329,'hk2015'!$A:$G,6),0)</f>
        <v>0</v>
      </c>
      <c r="I329" s="35">
        <f>IF(VLOOKUP($A329,'hk2015'!$A:$G,1)=$A329,VLOOKUP($A329,'hk2015'!$A:$G,7),0)</f>
        <v>0</v>
      </c>
      <c r="J329" s="35">
        <f>IF(VLOOKUP($A329,'hk2015'!$A:$H,1)=$A329,VLOOKUP($A329,'hk2015'!$A:$H,8),0)</f>
        <v>0</v>
      </c>
      <c r="K329" s="96">
        <f>SUM(H329+I329-J329)</f>
        <v>0</v>
      </c>
      <c r="L329" s="109"/>
    </row>
    <row r="330" spans="1:255" ht="13.2" outlineLevel="1" thickBot="1" x14ac:dyDescent="0.3">
      <c r="A330" s="20"/>
      <c r="B330" s="21"/>
      <c r="C330" s="21"/>
      <c r="D330" s="35"/>
      <c r="H330" s="35"/>
      <c r="I330" s="51"/>
      <c r="J330" s="51"/>
      <c r="K330" s="100"/>
      <c r="L330" s="109"/>
    </row>
    <row r="331" spans="1:255" ht="12.6" x14ac:dyDescent="0.25">
      <c r="A331" s="55" t="s">
        <v>664</v>
      </c>
      <c r="B331" s="48"/>
      <c r="C331" s="49" t="s">
        <v>665</v>
      </c>
      <c r="D331" s="30">
        <f t="shared" ref="D331:K331" si="112">SUM(D332:D337)</f>
        <v>0</v>
      </c>
      <c r="E331" s="30">
        <f t="shared" si="112"/>
        <v>0</v>
      </c>
      <c r="F331" s="30">
        <f t="shared" si="112"/>
        <v>0</v>
      </c>
      <c r="G331" s="84">
        <f t="shared" si="112"/>
        <v>0</v>
      </c>
      <c r="H331" s="30">
        <f t="shared" si="112"/>
        <v>0</v>
      </c>
      <c r="I331" s="30">
        <f t="shared" si="112"/>
        <v>0</v>
      </c>
      <c r="J331" s="30">
        <f t="shared" si="112"/>
        <v>0</v>
      </c>
      <c r="K331" s="94">
        <f t="shared" si="112"/>
        <v>0</v>
      </c>
      <c r="L331" s="109"/>
      <c r="M331" s="57"/>
      <c r="N331" s="58"/>
      <c r="P331" s="59"/>
      <c r="Q331" s="57"/>
      <c r="R331" s="57"/>
      <c r="S331" s="57"/>
      <c r="T331" s="57"/>
      <c r="U331" s="58"/>
      <c r="W331" s="59"/>
      <c r="X331" s="57"/>
      <c r="Y331" s="57"/>
      <c r="Z331" s="57"/>
      <c r="AA331" s="57"/>
      <c r="AB331" s="58"/>
      <c r="AD331" s="59"/>
      <c r="AE331" s="57"/>
      <c r="AF331" s="57"/>
      <c r="AG331" s="57"/>
      <c r="AH331" s="57"/>
      <c r="AI331" s="58"/>
      <c r="AK331" s="59"/>
      <c r="AL331" s="57"/>
      <c r="AM331" s="57"/>
      <c r="AN331" s="57"/>
      <c r="AO331" s="57"/>
      <c r="AP331" s="58"/>
      <c r="AR331" s="59"/>
      <c r="AS331" s="57"/>
      <c r="AT331" s="57"/>
      <c r="AU331" s="57"/>
      <c r="AV331" s="57"/>
      <c r="AW331" s="58"/>
      <c r="AY331" s="59"/>
      <c r="AZ331" s="57"/>
      <c r="BA331" s="57"/>
      <c r="BB331" s="57"/>
      <c r="BC331" s="57"/>
      <c r="BD331" s="58"/>
      <c r="BF331" s="59"/>
      <c r="BG331" s="57"/>
      <c r="BH331" s="57"/>
      <c r="BI331" s="57"/>
      <c r="BJ331" s="57"/>
      <c r="BK331" s="58"/>
      <c r="BM331" s="59"/>
      <c r="BN331" s="57"/>
      <c r="BO331" s="57"/>
      <c r="BP331" s="57"/>
      <c r="BQ331" s="57"/>
      <c r="BR331" s="58"/>
      <c r="BT331" s="59"/>
      <c r="BU331" s="57"/>
      <c r="BV331" s="57"/>
      <c r="BW331" s="57"/>
      <c r="BX331" s="57"/>
      <c r="BY331" s="58"/>
      <c r="CA331" s="59"/>
      <c r="CB331" s="57"/>
      <c r="CC331" s="57"/>
      <c r="CD331" s="57"/>
      <c r="CE331" s="57"/>
      <c r="CF331" s="58"/>
      <c r="CH331" s="59"/>
      <c r="CI331" s="57"/>
      <c r="CJ331" s="57"/>
      <c r="CK331" s="57"/>
      <c r="CL331" s="57"/>
      <c r="CM331" s="58"/>
      <c r="CO331" s="59"/>
      <c r="CP331" s="57"/>
      <c r="CQ331" s="57"/>
      <c r="CR331" s="57"/>
      <c r="CS331" s="57"/>
      <c r="CT331" s="58"/>
      <c r="CV331" s="59"/>
      <c r="CW331" s="57"/>
      <c r="CX331" s="57"/>
      <c r="CY331" s="57"/>
      <c r="CZ331" s="57"/>
      <c r="DA331" s="58"/>
      <c r="DC331" s="59"/>
      <c r="DD331" s="57"/>
      <c r="DE331" s="57"/>
      <c r="DF331" s="57"/>
      <c r="DG331" s="57"/>
      <c r="DH331" s="58"/>
      <c r="DJ331" s="59"/>
      <c r="DK331" s="57"/>
      <c r="DL331" s="57"/>
      <c r="DM331" s="57"/>
      <c r="DN331" s="57"/>
      <c r="DO331" s="58"/>
      <c r="DQ331" s="59"/>
      <c r="DR331" s="57"/>
      <c r="DS331" s="57"/>
      <c r="DT331" s="57"/>
      <c r="DU331" s="57"/>
      <c r="DV331" s="58"/>
      <c r="DX331" s="59"/>
      <c r="DY331" s="57"/>
      <c r="DZ331" s="57"/>
      <c r="EA331" s="57"/>
      <c r="EB331" s="57"/>
      <c r="EC331" s="58"/>
      <c r="EE331" s="59"/>
      <c r="EF331" s="57"/>
      <c r="EG331" s="57"/>
      <c r="EH331" s="57"/>
      <c r="EI331" s="57"/>
      <c r="EJ331" s="58"/>
      <c r="EL331" s="59"/>
      <c r="EM331" s="57"/>
      <c r="EN331" s="57"/>
      <c r="EO331" s="57"/>
      <c r="EP331" s="57"/>
      <c r="EQ331" s="58"/>
      <c r="ES331" s="59"/>
      <c r="ET331" s="57"/>
      <c r="EU331" s="57"/>
      <c r="EV331" s="57"/>
      <c r="EW331" s="57"/>
      <c r="EX331" s="58"/>
      <c r="EZ331" s="59"/>
      <c r="FA331" s="57"/>
      <c r="FB331" s="57"/>
      <c r="FC331" s="57"/>
      <c r="FD331" s="57"/>
      <c r="FE331" s="58"/>
      <c r="FG331" s="59"/>
      <c r="FH331" s="57"/>
      <c r="FI331" s="57"/>
      <c r="FJ331" s="57"/>
      <c r="FK331" s="57"/>
      <c r="FL331" s="58"/>
      <c r="FN331" s="59"/>
      <c r="FO331" s="57"/>
      <c r="FP331" s="57"/>
      <c r="FQ331" s="57"/>
      <c r="FR331" s="57"/>
      <c r="FS331" s="58"/>
      <c r="FU331" s="59"/>
      <c r="FV331" s="57"/>
      <c r="FW331" s="57"/>
      <c r="FX331" s="57"/>
      <c r="FY331" s="57"/>
      <c r="FZ331" s="58"/>
      <c r="GB331" s="59"/>
      <c r="GC331" s="57"/>
      <c r="GD331" s="57"/>
      <c r="GE331" s="57"/>
      <c r="GF331" s="57"/>
      <c r="GG331" s="58"/>
      <c r="GI331" s="59"/>
      <c r="GJ331" s="57"/>
      <c r="GK331" s="57"/>
      <c r="GL331" s="57"/>
      <c r="GM331" s="57"/>
      <c r="GN331" s="58"/>
      <c r="GP331" s="59"/>
      <c r="GQ331" s="57"/>
      <c r="GR331" s="57"/>
      <c r="GS331" s="57"/>
      <c r="GT331" s="57"/>
      <c r="GU331" s="58"/>
      <c r="GW331" s="59"/>
      <c r="GX331" s="57"/>
      <c r="GY331" s="57"/>
      <c r="GZ331" s="57"/>
      <c r="HA331" s="57"/>
      <c r="HB331" s="58"/>
      <c r="HD331" s="59"/>
      <c r="HE331" s="57"/>
      <c r="HF331" s="57"/>
      <c r="HG331" s="57"/>
      <c r="HH331" s="57"/>
      <c r="HI331" s="58"/>
      <c r="HK331" s="59"/>
      <c r="HL331" s="57"/>
      <c r="HM331" s="57"/>
      <c r="HN331" s="57"/>
      <c r="HO331" s="57"/>
      <c r="HP331" s="58"/>
      <c r="HR331" s="59"/>
      <c r="HS331" s="57"/>
      <c r="HT331" s="57"/>
      <c r="HU331" s="57"/>
      <c r="HV331" s="57"/>
      <c r="HW331" s="58"/>
      <c r="HY331" s="59"/>
      <c r="HZ331" s="57"/>
      <c r="IA331" s="57"/>
      <c r="IB331" s="57"/>
      <c r="IC331" s="57"/>
      <c r="ID331" s="58"/>
      <c r="IF331" s="59"/>
      <c r="IG331" s="57"/>
      <c r="IH331" s="57"/>
      <c r="II331" s="57"/>
      <c r="IJ331" s="57"/>
      <c r="IK331" s="58"/>
      <c r="IM331" s="59"/>
      <c r="IN331" s="57"/>
      <c r="IO331" s="57"/>
      <c r="IP331" s="57"/>
      <c r="IQ331" s="57"/>
      <c r="IR331" s="58"/>
      <c r="IT331" s="59"/>
      <c r="IU331" s="57"/>
    </row>
    <row r="332" spans="1:255" ht="12.6" outlineLevel="1" x14ac:dyDescent="0.25">
      <c r="A332" s="61" t="s">
        <v>666</v>
      </c>
      <c r="B332" s="23"/>
      <c r="C332" s="33" t="s">
        <v>665</v>
      </c>
      <c r="D332" s="35">
        <f>IF(VLOOKUP($A332,'hk2016'!$A:$G,1)=$A332,VLOOKUP($A332,'hk2016'!$A:$G,6),0)</f>
        <v>0</v>
      </c>
      <c r="E332" s="35">
        <f>IF(VLOOKUP($A332,'hk2016'!$A:$G,1)=$A332,VLOOKUP($A332,'hk2016'!$A:$G,7),0)</f>
        <v>0</v>
      </c>
      <c r="F332" s="35">
        <f>IF(VLOOKUP($A332,'hk2016'!$A:$H,1)=$A332,VLOOKUP($A332,'hk2016'!$A:$H,8),0)</f>
        <v>0</v>
      </c>
      <c r="G332" s="86">
        <f t="shared" ref="G332:G337" si="113">SUM(D332+E332-F332)</f>
        <v>0</v>
      </c>
      <c r="H332" s="35">
        <f>IF(VLOOKUP($A332,'hk2015'!$A:$G,1)=$A332,VLOOKUP($A332,'hk2015'!$A:$G,6),0)</f>
        <v>0</v>
      </c>
      <c r="I332" s="35">
        <f>IF(VLOOKUP($A332,'hk2015'!$A:$G,1)=$A332,VLOOKUP($A332,'hk2015'!$A:$G,7),0)</f>
        <v>0</v>
      </c>
      <c r="J332" s="35">
        <f>IF(VLOOKUP($A332,'hk2015'!$A:$H,1)=$A332,VLOOKUP($A332,'hk2015'!$A:$H,8),0)</f>
        <v>0</v>
      </c>
      <c r="K332" s="96">
        <f t="shared" ref="K332:K337" si="114">SUM(H332+I332-J332)</f>
        <v>0</v>
      </c>
      <c r="L332" s="109"/>
      <c r="M332" s="57"/>
      <c r="N332" s="58"/>
      <c r="P332" s="59"/>
      <c r="Q332" s="57"/>
      <c r="R332" s="57"/>
      <c r="S332" s="57"/>
      <c r="T332" s="57"/>
      <c r="U332" s="58"/>
      <c r="W332" s="59"/>
      <c r="X332" s="57"/>
      <c r="Y332" s="57"/>
      <c r="Z332" s="57"/>
      <c r="AA332" s="57"/>
      <c r="AB332" s="58"/>
      <c r="AD332" s="59"/>
      <c r="AE332" s="57"/>
      <c r="AF332" s="57"/>
      <c r="AG332" s="57"/>
      <c r="AH332" s="57"/>
      <c r="AI332" s="58"/>
      <c r="AK332" s="59"/>
      <c r="AL332" s="57"/>
      <c r="AM332" s="57"/>
      <c r="AN332" s="57"/>
      <c r="AO332" s="57"/>
      <c r="AP332" s="58"/>
      <c r="AR332" s="59"/>
      <c r="AS332" s="57"/>
      <c r="AT332" s="57"/>
      <c r="AU332" s="57"/>
      <c r="AV332" s="57"/>
      <c r="AW332" s="58"/>
      <c r="AY332" s="59"/>
      <c r="AZ332" s="57"/>
      <c r="BA332" s="57"/>
      <c r="BB332" s="57"/>
      <c r="BC332" s="57"/>
      <c r="BD332" s="58"/>
      <c r="BF332" s="59"/>
      <c r="BG332" s="57"/>
      <c r="BH332" s="57"/>
      <c r="BI332" s="57"/>
      <c r="BJ332" s="57"/>
      <c r="BK332" s="58"/>
      <c r="BM332" s="59"/>
      <c r="BN332" s="57"/>
      <c r="BO332" s="57"/>
      <c r="BP332" s="57"/>
      <c r="BQ332" s="57"/>
      <c r="BR332" s="58"/>
      <c r="BT332" s="59"/>
      <c r="BU332" s="57"/>
      <c r="BV332" s="57"/>
      <c r="BW332" s="57"/>
      <c r="BX332" s="57"/>
      <c r="BY332" s="58"/>
      <c r="CA332" s="59"/>
      <c r="CB332" s="57"/>
      <c r="CC332" s="57"/>
      <c r="CD332" s="57"/>
      <c r="CE332" s="57"/>
      <c r="CF332" s="58"/>
      <c r="CH332" s="59"/>
      <c r="CI332" s="57"/>
      <c r="CJ332" s="57"/>
      <c r="CK332" s="57"/>
      <c r="CL332" s="57"/>
      <c r="CM332" s="58"/>
      <c r="CO332" s="59"/>
      <c r="CP332" s="57"/>
      <c r="CQ332" s="57"/>
      <c r="CR332" s="57"/>
      <c r="CS332" s="57"/>
      <c r="CT332" s="58"/>
      <c r="CV332" s="59"/>
      <c r="CW332" s="57"/>
      <c r="CX332" s="57"/>
      <c r="CY332" s="57"/>
      <c r="CZ332" s="57"/>
      <c r="DA332" s="58"/>
      <c r="DC332" s="59"/>
      <c r="DD332" s="57"/>
      <c r="DE332" s="57"/>
      <c r="DF332" s="57"/>
      <c r="DG332" s="57"/>
      <c r="DH332" s="58"/>
      <c r="DJ332" s="59"/>
      <c r="DK332" s="57"/>
      <c r="DL332" s="57"/>
      <c r="DM332" s="57"/>
      <c r="DN332" s="57"/>
      <c r="DO332" s="58"/>
      <c r="DQ332" s="59"/>
      <c r="DR332" s="57"/>
      <c r="DS332" s="57"/>
      <c r="DT332" s="57"/>
      <c r="DU332" s="57"/>
      <c r="DV332" s="58"/>
      <c r="DX332" s="59"/>
      <c r="DY332" s="57"/>
      <c r="DZ332" s="57"/>
      <c r="EA332" s="57"/>
      <c r="EB332" s="57"/>
      <c r="EC332" s="58"/>
      <c r="EE332" s="59"/>
      <c r="EF332" s="57"/>
      <c r="EG332" s="57"/>
      <c r="EH332" s="57"/>
      <c r="EI332" s="57"/>
      <c r="EJ332" s="58"/>
      <c r="EL332" s="59"/>
      <c r="EM332" s="57"/>
      <c r="EN332" s="57"/>
      <c r="EO332" s="57"/>
      <c r="EP332" s="57"/>
      <c r="EQ332" s="58"/>
      <c r="ES332" s="59"/>
      <c r="ET332" s="57"/>
      <c r="EU332" s="57"/>
      <c r="EV332" s="57"/>
      <c r="EW332" s="57"/>
      <c r="EX332" s="58"/>
      <c r="EZ332" s="59"/>
      <c r="FA332" s="57"/>
      <c r="FB332" s="57"/>
      <c r="FC332" s="57"/>
      <c r="FD332" s="57"/>
      <c r="FE332" s="58"/>
      <c r="FG332" s="59"/>
      <c r="FH332" s="57"/>
      <c r="FI332" s="57"/>
      <c r="FJ332" s="57"/>
      <c r="FK332" s="57"/>
      <c r="FL332" s="58"/>
      <c r="FN332" s="59"/>
      <c r="FO332" s="57"/>
      <c r="FP332" s="57"/>
      <c r="FQ332" s="57"/>
      <c r="FR332" s="57"/>
      <c r="FS332" s="58"/>
      <c r="FU332" s="59"/>
      <c r="FV332" s="57"/>
      <c r="FW332" s="57"/>
      <c r="FX332" s="57"/>
      <c r="FY332" s="57"/>
      <c r="FZ332" s="58"/>
      <c r="GB332" s="59"/>
      <c r="GC332" s="57"/>
      <c r="GD332" s="57"/>
      <c r="GE332" s="57"/>
      <c r="GF332" s="57"/>
      <c r="GG332" s="58"/>
      <c r="GI332" s="59"/>
      <c r="GJ332" s="57"/>
      <c r="GK332" s="57"/>
      <c r="GL332" s="57"/>
      <c r="GM332" s="57"/>
      <c r="GN332" s="58"/>
      <c r="GP332" s="59"/>
      <c r="GQ332" s="57"/>
      <c r="GR332" s="57"/>
      <c r="GS332" s="57"/>
      <c r="GT332" s="57"/>
      <c r="GU332" s="58"/>
      <c r="GW332" s="59"/>
      <c r="GX332" s="57"/>
      <c r="GY332" s="57"/>
      <c r="GZ332" s="57"/>
      <c r="HA332" s="57"/>
      <c r="HB332" s="58"/>
      <c r="HD332" s="59"/>
      <c r="HE332" s="57"/>
      <c r="HF332" s="57"/>
      <c r="HG332" s="57"/>
      <c r="HH332" s="57"/>
      <c r="HI332" s="58"/>
      <c r="HK332" s="59"/>
      <c r="HL332" s="57"/>
      <c r="HM332" s="57"/>
      <c r="HN332" s="57"/>
      <c r="HO332" s="57"/>
      <c r="HP332" s="58"/>
      <c r="HR332" s="59"/>
      <c r="HS332" s="57"/>
      <c r="HT332" s="57"/>
      <c r="HU332" s="57"/>
      <c r="HV332" s="57"/>
      <c r="HW332" s="58"/>
      <c r="HY332" s="59"/>
      <c r="HZ332" s="57"/>
      <c r="IA332" s="57"/>
      <c r="IB332" s="57"/>
      <c r="IC332" s="57"/>
      <c r="ID332" s="58"/>
      <c r="IF332" s="59"/>
      <c r="IG332" s="57"/>
      <c r="IH332" s="57"/>
      <c r="II332" s="57"/>
      <c r="IJ332" s="57"/>
      <c r="IK332" s="58"/>
      <c r="IM332" s="59"/>
      <c r="IN332" s="57"/>
      <c r="IO332" s="57"/>
      <c r="IP332" s="57"/>
      <c r="IQ332" s="57"/>
      <c r="IR332" s="58"/>
      <c r="IT332" s="59"/>
      <c r="IU332" s="57"/>
    </row>
    <row r="333" spans="1:255" ht="12.6" outlineLevel="1" x14ac:dyDescent="0.25">
      <c r="A333" s="72" t="str">
        <f>LEFT(B333,3)</f>
        <v>581</v>
      </c>
      <c r="B333" s="21" t="s">
        <v>667</v>
      </c>
      <c r="C333" s="21" t="s">
        <v>668</v>
      </c>
      <c r="D333" s="35">
        <f>IF(VLOOKUP($A333,'hk2016'!$A:$G,1)=$A333,VLOOKUP($A333,'hk2016'!$A:$G,6),0)</f>
        <v>0</v>
      </c>
      <c r="E333" s="35">
        <f>IF(VLOOKUP($A333,'hk2016'!$A:$G,1)=$A333,VLOOKUP($A333,'hk2016'!$A:$G,7),0)</f>
        <v>0</v>
      </c>
      <c r="F333" s="35">
        <f>IF(VLOOKUP($A333,'hk2016'!$A:$H,1)=$A333,VLOOKUP($A333,'hk2016'!$A:$H,8),0)</f>
        <v>0</v>
      </c>
      <c r="G333" s="86">
        <f t="shared" si="113"/>
        <v>0</v>
      </c>
      <c r="H333" s="35">
        <f>IF(VLOOKUP($A333,'hk2015'!$A:$G,1)=$A333,VLOOKUP($A333,'hk2015'!$A:$G,6),0)</f>
        <v>0</v>
      </c>
      <c r="I333" s="35">
        <f>IF(VLOOKUP($A333,'hk2015'!$A:$G,1)=$A333,VLOOKUP($A333,'hk2015'!$A:$G,7),0)</f>
        <v>0</v>
      </c>
      <c r="J333" s="35">
        <f>IF(VLOOKUP($A333,'hk2015'!$A:$H,1)=$A333,VLOOKUP($A333,'hk2015'!$A:$H,8),0)</f>
        <v>0</v>
      </c>
      <c r="K333" s="96">
        <f t="shared" si="114"/>
        <v>0</v>
      </c>
      <c r="L333" s="109"/>
    </row>
    <row r="334" spans="1:255" ht="12.6" outlineLevel="1" x14ac:dyDescent="0.25">
      <c r="A334" s="20" t="str">
        <f>LEFT(B334,3)</f>
        <v>582</v>
      </c>
      <c r="B334" s="21" t="s">
        <v>669</v>
      </c>
      <c r="C334" s="21" t="s">
        <v>670</v>
      </c>
      <c r="D334" s="35">
        <f>IF(VLOOKUP($A334,'hk2016'!$A:$G,1)=$A334,VLOOKUP($A334,'hk2016'!$A:$G,6),0)</f>
        <v>0</v>
      </c>
      <c r="E334" s="35">
        <f>IF(VLOOKUP($A334,'hk2016'!$A:$G,1)=$A334,VLOOKUP($A334,'hk2016'!$A:$G,7),0)</f>
        <v>0</v>
      </c>
      <c r="F334" s="35">
        <f>IF(VLOOKUP($A334,'hk2016'!$A:$H,1)=$A334,VLOOKUP($A334,'hk2016'!$A:$H,8),0)</f>
        <v>0</v>
      </c>
      <c r="G334" s="86">
        <f t="shared" si="113"/>
        <v>0</v>
      </c>
      <c r="H334" s="35">
        <f>IF(VLOOKUP($A334,'hk2015'!$A:$G,1)=$A334,VLOOKUP($A334,'hk2015'!$A:$G,6),0)</f>
        <v>0</v>
      </c>
      <c r="I334" s="35">
        <f>IF(VLOOKUP($A334,'hk2015'!$A:$G,1)=$A334,VLOOKUP($A334,'hk2015'!$A:$G,7),0)</f>
        <v>0</v>
      </c>
      <c r="J334" s="35">
        <f>IF(VLOOKUP($A334,'hk2015'!$A:$H,1)=$A334,VLOOKUP($A334,'hk2015'!$A:$H,8),0)</f>
        <v>0</v>
      </c>
      <c r="K334" s="96">
        <f t="shared" si="114"/>
        <v>0</v>
      </c>
      <c r="L334" s="109"/>
    </row>
    <row r="335" spans="1:255" outlineLevel="1" x14ac:dyDescent="0.2">
      <c r="A335" s="72" t="str">
        <f>LEFT(B335,3)</f>
        <v>584</v>
      </c>
      <c r="B335" s="21" t="s">
        <v>671</v>
      </c>
      <c r="C335" s="21" t="s">
        <v>661</v>
      </c>
      <c r="D335" s="35">
        <f>IF(VLOOKUP($A335,'hk2016'!$A:$G,1)=$A335,VLOOKUP($A335,'hk2016'!$A:$G,6),0)</f>
        <v>0</v>
      </c>
      <c r="E335" s="35">
        <f>IF(VLOOKUP($A335,'hk2016'!$A:$G,1)=$A335,VLOOKUP($A335,'hk2016'!$A:$G,7),0)</f>
        <v>0</v>
      </c>
      <c r="F335" s="35">
        <f>IF(VLOOKUP($A335,'hk2016'!$A:$H,1)=$A335,VLOOKUP($A335,'hk2016'!$A:$H,8),0)</f>
        <v>0</v>
      </c>
      <c r="G335" s="86">
        <f t="shared" si="113"/>
        <v>0</v>
      </c>
      <c r="H335" s="35">
        <f>IF(VLOOKUP($A335,'hk2015'!$A:$G,1)=$A335,VLOOKUP($A335,'hk2015'!$A:$G,6),0)</f>
        <v>0</v>
      </c>
      <c r="I335" s="35">
        <f>IF(VLOOKUP($A335,'hk2015'!$A:$G,1)=$A335,VLOOKUP($A335,'hk2015'!$A:$G,7),0)</f>
        <v>0</v>
      </c>
      <c r="J335" s="35">
        <f>IF(VLOOKUP($A335,'hk2015'!$A:$H,1)=$A335,VLOOKUP($A335,'hk2015'!$A:$H,8),0)</f>
        <v>0</v>
      </c>
      <c r="K335" s="96">
        <f t="shared" si="114"/>
        <v>0</v>
      </c>
    </row>
    <row r="336" spans="1:255" outlineLevel="1" x14ac:dyDescent="0.2">
      <c r="A336" s="20" t="str">
        <f>LEFT(B336,3)</f>
        <v>588</v>
      </c>
      <c r="B336" s="21" t="s">
        <v>672</v>
      </c>
      <c r="C336" s="21" t="s">
        <v>673</v>
      </c>
      <c r="D336" s="35">
        <f>IF(VLOOKUP($A336,'hk2016'!$A:$G,1)=$A336,VLOOKUP($A336,'hk2016'!$A:$G,6),0)</f>
        <v>0</v>
      </c>
      <c r="E336" s="35">
        <f>IF(VLOOKUP($A336,'hk2016'!$A:$G,1)=$A336,VLOOKUP($A336,'hk2016'!$A:$G,7),0)</f>
        <v>0</v>
      </c>
      <c r="F336" s="35">
        <f>IF(VLOOKUP($A336,'hk2016'!$A:$H,1)=$A336,VLOOKUP($A336,'hk2016'!$A:$H,8),0)</f>
        <v>0</v>
      </c>
      <c r="G336" s="86">
        <f t="shared" si="113"/>
        <v>0</v>
      </c>
      <c r="H336" s="35">
        <f>IF(VLOOKUP($A336,'hk2015'!$A:$G,1)=$A336,VLOOKUP($A336,'hk2015'!$A:$G,6),0)</f>
        <v>0</v>
      </c>
      <c r="I336" s="35">
        <f>IF(VLOOKUP($A336,'hk2015'!$A:$G,1)=$A336,VLOOKUP($A336,'hk2015'!$A:$G,7),0)</f>
        <v>0</v>
      </c>
      <c r="J336" s="35">
        <f>IF(VLOOKUP($A336,'hk2015'!$A:$H,1)=$A336,VLOOKUP($A336,'hk2015'!$A:$H,8),0)</f>
        <v>0</v>
      </c>
      <c r="K336" s="96">
        <f t="shared" si="114"/>
        <v>0</v>
      </c>
    </row>
    <row r="337" spans="1:255" outlineLevel="1" x14ac:dyDescent="0.2">
      <c r="A337" s="72" t="str">
        <f>LEFT(B337,3)</f>
        <v>589</v>
      </c>
      <c r="B337" s="21" t="s">
        <v>674</v>
      </c>
      <c r="C337" s="21" t="s">
        <v>663</v>
      </c>
      <c r="D337" s="35">
        <f>IF(VLOOKUP($A337,'hk2016'!$A:$G,1)=$A337,VLOOKUP($A337,'hk2016'!$A:$G,6),0)</f>
        <v>0</v>
      </c>
      <c r="E337" s="35">
        <f>IF(VLOOKUP($A337,'hk2016'!$A:$G,1)=$A337,VLOOKUP($A337,'hk2016'!$A:$G,7),0)</f>
        <v>0</v>
      </c>
      <c r="F337" s="35">
        <f>IF(VLOOKUP($A337,'hk2016'!$A:$H,1)=$A337,VLOOKUP($A337,'hk2016'!$A:$H,8),0)</f>
        <v>0</v>
      </c>
      <c r="G337" s="86">
        <f t="shared" si="113"/>
        <v>0</v>
      </c>
      <c r="H337" s="35">
        <f>IF(VLOOKUP($A337,'hk2015'!$A:$G,1)=$A337,VLOOKUP($A337,'hk2015'!$A:$G,6),0)</f>
        <v>0</v>
      </c>
      <c r="I337" s="35">
        <f>IF(VLOOKUP($A337,'hk2015'!$A:$G,1)=$A337,VLOOKUP($A337,'hk2015'!$A:$G,7),0)</f>
        <v>0</v>
      </c>
      <c r="J337" s="35">
        <f>IF(VLOOKUP($A337,'hk2015'!$A:$H,1)=$A337,VLOOKUP($A337,'hk2015'!$A:$H,8),0)</f>
        <v>0</v>
      </c>
      <c r="K337" s="96">
        <f t="shared" si="114"/>
        <v>0</v>
      </c>
    </row>
    <row r="338" spans="1:255" ht="10.8" outlineLevel="1" thickBot="1" x14ac:dyDescent="0.25">
      <c r="A338" s="20"/>
      <c r="B338" s="21"/>
      <c r="C338" s="21"/>
      <c r="H338" s="51"/>
      <c r="I338" s="51"/>
      <c r="J338" s="51"/>
      <c r="K338" s="100"/>
    </row>
    <row r="339" spans="1:255" x14ac:dyDescent="0.2">
      <c r="A339" s="55" t="s">
        <v>675</v>
      </c>
      <c r="B339" s="48"/>
      <c r="C339" s="49" t="s">
        <v>676</v>
      </c>
      <c r="D339" s="30">
        <f t="shared" ref="D339:K339" si="115">SUM(D340:D347)</f>
        <v>0</v>
      </c>
      <c r="E339" s="30">
        <f t="shared" si="115"/>
        <v>7098.71</v>
      </c>
      <c r="F339" s="30">
        <f t="shared" si="115"/>
        <v>0</v>
      </c>
      <c r="G339" s="84">
        <f t="shared" si="115"/>
        <v>7098.71</v>
      </c>
      <c r="H339" s="30">
        <f t="shared" si="115"/>
        <v>0</v>
      </c>
      <c r="I339" s="30">
        <f t="shared" si="115"/>
        <v>0</v>
      </c>
      <c r="J339" s="30">
        <f t="shared" si="115"/>
        <v>0</v>
      </c>
      <c r="K339" s="94">
        <f t="shared" si="115"/>
        <v>0</v>
      </c>
      <c r="L339" s="57"/>
      <c r="M339" s="57"/>
      <c r="N339" s="58"/>
      <c r="P339" s="59"/>
      <c r="Q339" s="57"/>
      <c r="R339" s="57"/>
      <c r="S339" s="57"/>
      <c r="T339" s="57"/>
      <c r="U339" s="58"/>
      <c r="W339" s="59"/>
      <c r="X339" s="57"/>
      <c r="Y339" s="57"/>
      <c r="Z339" s="57"/>
      <c r="AA339" s="57"/>
      <c r="AB339" s="58"/>
      <c r="AD339" s="59"/>
      <c r="AE339" s="57"/>
      <c r="AF339" s="57"/>
      <c r="AG339" s="57"/>
      <c r="AH339" s="57"/>
      <c r="AI339" s="58"/>
      <c r="AK339" s="59"/>
      <c r="AL339" s="57"/>
      <c r="AM339" s="57"/>
      <c r="AN339" s="57"/>
      <c r="AO339" s="57"/>
      <c r="AP339" s="58"/>
      <c r="AR339" s="59"/>
      <c r="AS339" s="57"/>
      <c r="AT339" s="57"/>
      <c r="AU339" s="57"/>
      <c r="AV339" s="57"/>
      <c r="AW339" s="58"/>
      <c r="AY339" s="59"/>
      <c r="AZ339" s="57"/>
      <c r="BA339" s="57"/>
      <c r="BB339" s="57"/>
      <c r="BC339" s="57"/>
      <c r="BD339" s="58"/>
      <c r="BF339" s="59"/>
      <c r="BG339" s="57"/>
      <c r="BH339" s="57"/>
      <c r="BI339" s="57"/>
      <c r="BJ339" s="57"/>
      <c r="BK339" s="58"/>
      <c r="BM339" s="59"/>
      <c r="BN339" s="57"/>
      <c r="BO339" s="57"/>
      <c r="BP339" s="57"/>
      <c r="BQ339" s="57"/>
      <c r="BR339" s="58"/>
      <c r="BT339" s="59"/>
      <c r="BU339" s="57"/>
      <c r="BV339" s="57"/>
      <c r="BW339" s="57"/>
      <c r="BX339" s="57"/>
      <c r="BY339" s="58"/>
      <c r="CA339" s="59"/>
      <c r="CB339" s="57"/>
      <c r="CC339" s="57"/>
      <c r="CD339" s="57"/>
      <c r="CE339" s="57"/>
      <c r="CF339" s="58"/>
      <c r="CH339" s="59"/>
      <c r="CI339" s="57"/>
      <c r="CJ339" s="57"/>
      <c r="CK339" s="57"/>
      <c r="CL339" s="57"/>
      <c r="CM339" s="58"/>
      <c r="CO339" s="59"/>
      <c r="CP339" s="57"/>
      <c r="CQ339" s="57"/>
      <c r="CR339" s="57"/>
      <c r="CS339" s="57"/>
      <c r="CT339" s="58"/>
      <c r="CV339" s="59"/>
      <c r="CW339" s="57"/>
      <c r="CX339" s="57"/>
      <c r="CY339" s="57"/>
      <c r="CZ339" s="57"/>
      <c r="DA339" s="58"/>
      <c r="DC339" s="59"/>
      <c r="DD339" s="57"/>
      <c r="DE339" s="57"/>
      <c r="DF339" s="57"/>
      <c r="DG339" s="57"/>
      <c r="DH339" s="58"/>
      <c r="DJ339" s="59"/>
      <c r="DK339" s="57"/>
      <c r="DL339" s="57"/>
      <c r="DM339" s="57"/>
      <c r="DN339" s="57"/>
      <c r="DO339" s="58"/>
      <c r="DQ339" s="59"/>
      <c r="DR339" s="57"/>
      <c r="DS339" s="57"/>
      <c r="DT339" s="57"/>
      <c r="DU339" s="57"/>
      <c r="DV339" s="58"/>
      <c r="DX339" s="59"/>
      <c r="DY339" s="57"/>
      <c r="DZ339" s="57"/>
      <c r="EA339" s="57"/>
      <c r="EB339" s="57"/>
      <c r="EC339" s="58"/>
      <c r="EE339" s="59"/>
      <c r="EF339" s="57"/>
      <c r="EG339" s="57"/>
      <c r="EH339" s="57"/>
      <c r="EI339" s="57"/>
      <c r="EJ339" s="58"/>
      <c r="EL339" s="59"/>
      <c r="EM339" s="57"/>
      <c r="EN339" s="57"/>
      <c r="EO339" s="57"/>
      <c r="EP339" s="57"/>
      <c r="EQ339" s="58"/>
      <c r="ES339" s="59"/>
      <c r="ET339" s="57"/>
      <c r="EU339" s="57"/>
      <c r="EV339" s="57"/>
      <c r="EW339" s="57"/>
      <c r="EX339" s="58"/>
      <c r="EZ339" s="59"/>
      <c r="FA339" s="57"/>
      <c r="FB339" s="57"/>
      <c r="FC339" s="57"/>
      <c r="FD339" s="57"/>
      <c r="FE339" s="58"/>
      <c r="FG339" s="59"/>
      <c r="FH339" s="57"/>
      <c r="FI339" s="57"/>
      <c r="FJ339" s="57"/>
      <c r="FK339" s="57"/>
      <c r="FL339" s="58"/>
      <c r="FN339" s="59"/>
      <c r="FO339" s="57"/>
      <c r="FP339" s="57"/>
      <c r="FQ339" s="57"/>
      <c r="FR339" s="57"/>
      <c r="FS339" s="58"/>
      <c r="FU339" s="59"/>
      <c r="FV339" s="57"/>
      <c r="FW339" s="57"/>
      <c r="FX339" s="57"/>
      <c r="FY339" s="57"/>
      <c r="FZ339" s="58"/>
      <c r="GB339" s="59"/>
      <c r="GC339" s="57"/>
      <c r="GD339" s="57"/>
      <c r="GE339" s="57"/>
      <c r="GF339" s="57"/>
      <c r="GG339" s="58"/>
      <c r="GI339" s="59"/>
      <c r="GJ339" s="57"/>
      <c r="GK339" s="57"/>
      <c r="GL339" s="57"/>
      <c r="GM339" s="57"/>
      <c r="GN339" s="58"/>
      <c r="GP339" s="59"/>
      <c r="GQ339" s="57"/>
      <c r="GR339" s="57"/>
      <c r="GS339" s="57"/>
      <c r="GT339" s="57"/>
      <c r="GU339" s="58"/>
      <c r="GW339" s="59"/>
      <c r="GX339" s="57"/>
      <c r="GY339" s="57"/>
      <c r="GZ339" s="57"/>
      <c r="HA339" s="57"/>
      <c r="HB339" s="58"/>
      <c r="HD339" s="59"/>
      <c r="HE339" s="57"/>
      <c r="HF339" s="57"/>
      <c r="HG339" s="57"/>
      <c r="HH339" s="57"/>
      <c r="HI339" s="58"/>
      <c r="HK339" s="59"/>
      <c r="HL339" s="57"/>
      <c r="HM339" s="57"/>
      <c r="HN339" s="57"/>
      <c r="HO339" s="57"/>
      <c r="HP339" s="58"/>
      <c r="HR339" s="59"/>
      <c r="HS339" s="57"/>
      <c r="HT339" s="57"/>
      <c r="HU339" s="57"/>
      <c r="HV339" s="57"/>
      <c r="HW339" s="58"/>
      <c r="HY339" s="59"/>
      <c r="HZ339" s="57"/>
      <c r="IA339" s="57"/>
      <c r="IB339" s="57"/>
      <c r="IC339" s="57"/>
      <c r="ID339" s="58"/>
      <c r="IF339" s="59"/>
      <c r="IG339" s="57"/>
      <c r="IH339" s="57"/>
      <c r="II339" s="57"/>
      <c r="IJ339" s="57"/>
      <c r="IK339" s="58"/>
      <c r="IM339" s="59"/>
      <c r="IN339" s="57"/>
      <c r="IO339" s="57"/>
      <c r="IP339" s="57"/>
      <c r="IQ339" s="57"/>
      <c r="IR339" s="58"/>
      <c r="IT339" s="59"/>
      <c r="IU339" s="57"/>
    </row>
    <row r="340" spans="1:255" outlineLevel="1" x14ac:dyDescent="0.2">
      <c r="A340" s="20" t="str">
        <f t="shared" ref="A340:A347" si="116">LEFT(B340,3)</f>
        <v>591</v>
      </c>
      <c r="B340" s="21" t="s">
        <v>677</v>
      </c>
      <c r="C340" s="21" t="s">
        <v>678</v>
      </c>
      <c r="D340" s="35">
        <f>IF(VLOOKUP($A340,'hk2016'!$A:$G,1)=$A340,VLOOKUP($A340,'hk2016'!$A:$G,6),0)</f>
        <v>0</v>
      </c>
      <c r="E340" s="35">
        <f>IF(VLOOKUP($A340,'hk2016'!$A:$G,1)=$A340,VLOOKUP($A340,'hk2016'!$A:$G,7),0)</f>
        <v>7098.71</v>
      </c>
      <c r="F340" s="35">
        <f>IF(VLOOKUP($A340,'hk2016'!$A:$H,1)=$A340,VLOOKUP($A340,'hk2016'!$A:$H,8),0)</f>
        <v>0</v>
      </c>
      <c r="G340" s="86">
        <f t="shared" ref="G340:G347" si="117">SUM(D340+E340-F340)</f>
        <v>7098.71</v>
      </c>
      <c r="H340" s="35">
        <f>IF(VLOOKUP($A340,'hk2015'!$A:$G,1)=$A340,VLOOKUP($A340,'hk2015'!$A:$G,6),0)</f>
        <v>0</v>
      </c>
      <c r="I340" s="35">
        <f>IF(VLOOKUP($A340,'hk2015'!$A:$G,1)=$A340,VLOOKUP($A340,'hk2015'!$A:$G,7),0)</f>
        <v>0</v>
      </c>
      <c r="J340" s="35">
        <f>IF(VLOOKUP($A340,'hk2015'!$A:$H,1)=$A340,VLOOKUP($A340,'hk2015'!$A:$H,8),0)</f>
        <v>0</v>
      </c>
      <c r="K340" s="96">
        <f t="shared" ref="K340:K347" si="118">SUM(H340+I340-J340)</f>
        <v>0</v>
      </c>
    </row>
    <row r="341" spans="1:255" outlineLevel="1" x14ac:dyDescent="0.2">
      <c r="A341" s="20" t="str">
        <f t="shared" si="116"/>
        <v>592</v>
      </c>
      <c r="B341" s="21" t="s">
        <v>679</v>
      </c>
      <c r="C341" s="21" t="s">
        <v>680</v>
      </c>
      <c r="D341" s="35">
        <f>IF(VLOOKUP($A341,'hk2016'!$A:$G,1)=$A341,VLOOKUP($A341,'hk2016'!$A:$G,6),0)</f>
        <v>0</v>
      </c>
      <c r="E341" s="35">
        <f>IF(VLOOKUP($A341,'hk2016'!$A:$G,1)=$A341,VLOOKUP($A341,'hk2016'!$A:$G,7),0)</f>
        <v>0</v>
      </c>
      <c r="F341" s="35">
        <f>IF(VLOOKUP($A341,'hk2016'!$A:$H,1)=$A341,VLOOKUP($A341,'hk2016'!$A:$H,8),0)</f>
        <v>0</v>
      </c>
      <c r="G341" s="86">
        <f t="shared" si="117"/>
        <v>0</v>
      </c>
      <c r="H341" s="35">
        <f>IF(VLOOKUP($A341,'hk2015'!$A:$G,1)=$A341,VLOOKUP($A341,'hk2015'!$A:$G,6),0)</f>
        <v>0</v>
      </c>
      <c r="I341" s="35">
        <f>IF(VLOOKUP($A341,'hk2015'!$A:$G,1)=$A341,VLOOKUP($A341,'hk2015'!$A:$G,7),0)</f>
        <v>0</v>
      </c>
      <c r="J341" s="35">
        <f>IF(VLOOKUP($A341,'hk2015'!$A:$H,1)=$A341,VLOOKUP($A341,'hk2015'!$A:$H,8),0)</f>
        <v>0</v>
      </c>
      <c r="K341" s="96">
        <f t="shared" si="118"/>
        <v>0</v>
      </c>
    </row>
    <row r="342" spans="1:255" outlineLevel="1" x14ac:dyDescent="0.2">
      <c r="A342" s="20" t="str">
        <f t="shared" si="116"/>
        <v>593</v>
      </c>
      <c r="B342" s="21" t="s">
        <v>681</v>
      </c>
      <c r="C342" s="21" t="s">
        <v>682</v>
      </c>
      <c r="D342" s="35">
        <f>IF(VLOOKUP($A342,'hk2016'!$A:$G,1)=$A342,VLOOKUP($A342,'hk2016'!$A:$G,6),0)</f>
        <v>0</v>
      </c>
      <c r="E342" s="35">
        <f>IF(VLOOKUP($A342,'hk2016'!$A:$G,1)=$A342,VLOOKUP($A342,'hk2016'!$A:$G,7),0)</f>
        <v>0</v>
      </c>
      <c r="F342" s="35">
        <f>IF(VLOOKUP($A342,'hk2016'!$A:$H,1)=$A342,VLOOKUP($A342,'hk2016'!$A:$H,8),0)</f>
        <v>0</v>
      </c>
      <c r="G342" s="86">
        <f t="shared" si="117"/>
        <v>0</v>
      </c>
      <c r="H342" s="35">
        <f>IF(VLOOKUP($A342,'hk2015'!$A:$G,1)=$A342,VLOOKUP($A342,'hk2015'!$A:$G,6),0)</f>
        <v>0</v>
      </c>
      <c r="I342" s="35">
        <f>IF(VLOOKUP($A342,'hk2015'!$A:$G,1)=$A342,VLOOKUP($A342,'hk2015'!$A:$G,7),0)</f>
        <v>0</v>
      </c>
      <c r="J342" s="35">
        <f>IF(VLOOKUP($A342,'hk2015'!$A:$H,1)=$A342,VLOOKUP($A342,'hk2015'!$A:$H,8),0)</f>
        <v>0</v>
      </c>
      <c r="K342" s="96">
        <f t="shared" si="118"/>
        <v>0</v>
      </c>
    </row>
    <row r="343" spans="1:255" outlineLevel="1" x14ac:dyDescent="0.2">
      <c r="A343" s="20" t="str">
        <f t="shared" si="116"/>
        <v>594</v>
      </c>
      <c r="B343" s="21" t="s">
        <v>683</v>
      </c>
      <c r="C343" s="21" t="s">
        <v>680</v>
      </c>
      <c r="D343" s="35">
        <f>IF(VLOOKUP($A343,'hk2016'!$A:$G,1)=$A343,VLOOKUP($A343,'hk2016'!$A:$G,6),0)</f>
        <v>0</v>
      </c>
      <c r="E343" s="35">
        <f>IF(VLOOKUP($A343,'hk2016'!$A:$G,1)=$A343,VLOOKUP($A343,'hk2016'!$A:$G,7),0)</f>
        <v>0</v>
      </c>
      <c r="F343" s="35">
        <f>IF(VLOOKUP($A343,'hk2016'!$A:$H,1)=$A343,VLOOKUP($A343,'hk2016'!$A:$H,8),0)</f>
        <v>0</v>
      </c>
      <c r="G343" s="86">
        <f t="shared" si="117"/>
        <v>0</v>
      </c>
      <c r="H343" s="35">
        <f>IF(VLOOKUP($A343,'hk2015'!$A:$G,1)=$A343,VLOOKUP($A343,'hk2015'!$A:$G,6),0)</f>
        <v>0</v>
      </c>
      <c r="I343" s="35">
        <f>IF(VLOOKUP($A343,'hk2015'!$A:$G,1)=$A343,VLOOKUP($A343,'hk2015'!$A:$G,7),0)</f>
        <v>0</v>
      </c>
      <c r="J343" s="35">
        <f>IF(VLOOKUP($A343,'hk2015'!$A:$H,1)=$A343,VLOOKUP($A343,'hk2015'!$A:$H,8),0)</f>
        <v>0</v>
      </c>
      <c r="K343" s="96">
        <f t="shared" si="118"/>
        <v>0</v>
      </c>
    </row>
    <row r="344" spans="1:255" outlineLevel="1" x14ac:dyDescent="0.2">
      <c r="A344" s="20" t="str">
        <f t="shared" si="116"/>
        <v>595</v>
      </c>
      <c r="B344" s="21" t="s">
        <v>684</v>
      </c>
      <c r="C344" s="21" t="s">
        <v>685</v>
      </c>
      <c r="D344" s="35">
        <f>IF(VLOOKUP($A344,'hk2016'!$A:$G,1)=$A344,VLOOKUP($A344,'hk2016'!$A:$G,6),0)</f>
        <v>0</v>
      </c>
      <c r="E344" s="35">
        <f>IF(VLOOKUP($A344,'hk2016'!$A:$G,1)=$A344,VLOOKUP($A344,'hk2016'!$A:$G,7),0)</f>
        <v>0</v>
      </c>
      <c r="F344" s="35">
        <f>IF(VLOOKUP($A344,'hk2016'!$A:$H,1)=$A344,VLOOKUP($A344,'hk2016'!$A:$H,8),0)</f>
        <v>0</v>
      </c>
      <c r="G344" s="86">
        <f t="shared" si="117"/>
        <v>0</v>
      </c>
      <c r="H344" s="35">
        <f>IF(VLOOKUP($A344,'hk2015'!$A:$G,1)=$A344,VLOOKUP($A344,'hk2015'!$A:$G,6),0)</f>
        <v>0</v>
      </c>
      <c r="I344" s="35">
        <f>IF(VLOOKUP($A344,'hk2015'!$A:$G,1)=$A344,VLOOKUP($A344,'hk2015'!$A:$G,7),0)</f>
        <v>0</v>
      </c>
      <c r="J344" s="35">
        <f>IF(VLOOKUP($A344,'hk2015'!$A:$H,1)=$A344,VLOOKUP($A344,'hk2015'!$A:$H,8),0)</f>
        <v>0</v>
      </c>
      <c r="K344" s="96">
        <f t="shared" si="118"/>
        <v>0</v>
      </c>
    </row>
    <row r="345" spans="1:255" outlineLevel="1" x14ac:dyDescent="0.2">
      <c r="A345" s="20" t="str">
        <f t="shared" si="116"/>
        <v>596</v>
      </c>
      <c r="B345" s="21" t="s">
        <v>686</v>
      </c>
      <c r="C345" s="21" t="s">
        <v>687</v>
      </c>
      <c r="D345" s="35">
        <f>IF(VLOOKUP($A345,'hk2016'!$A:$G,1)=$A345,VLOOKUP($A345,'hk2016'!$A:$G,6),0)</f>
        <v>0</v>
      </c>
      <c r="E345" s="35">
        <f>IF(VLOOKUP($A345,'hk2016'!$A:$G,1)=$A345,VLOOKUP($A345,'hk2016'!$A:$G,7),0)</f>
        <v>0</v>
      </c>
      <c r="F345" s="35">
        <f>IF(VLOOKUP($A345,'hk2016'!$A:$H,1)=$A345,VLOOKUP($A345,'hk2016'!$A:$H,8),0)</f>
        <v>0</v>
      </c>
      <c r="G345" s="86">
        <f t="shared" si="117"/>
        <v>0</v>
      </c>
      <c r="H345" s="35">
        <f>IF(VLOOKUP($A345,'hk2015'!$A:$G,1)=$A345,VLOOKUP($A345,'hk2015'!$A:$G,6),0)</f>
        <v>0</v>
      </c>
      <c r="I345" s="35">
        <f>IF(VLOOKUP($A345,'hk2015'!$A:$G,1)=$A345,VLOOKUP($A345,'hk2015'!$A:$G,7),0)</f>
        <v>0</v>
      </c>
      <c r="J345" s="35">
        <f>IF(VLOOKUP($A345,'hk2015'!$A:$H,1)=$A345,VLOOKUP($A345,'hk2015'!$A:$H,8),0)</f>
        <v>0</v>
      </c>
      <c r="K345" s="96">
        <f t="shared" si="118"/>
        <v>0</v>
      </c>
    </row>
    <row r="346" spans="1:255" outlineLevel="1" x14ac:dyDescent="0.2">
      <c r="A346" s="20" t="str">
        <f t="shared" si="116"/>
        <v>597</v>
      </c>
      <c r="B346" s="21" t="s">
        <v>688</v>
      </c>
      <c r="C346" s="21" t="s">
        <v>689</v>
      </c>
      <c r="D346" s="35">
        <f>IF(VLOOKUP($A346,'hk2016'!$A:$G,1)=$A346,VLOOKUP($A346,'hk2016'!$A:$G,6),0)</f>
        <v>0</v>
      </c>
      <c r="E346" s="35">
        <f>IF(VLOOKUP($A346,'hk2016'!$A:$G,1)=$A346,VLOOKUP($A346,'hk2016'!$A:$G,7),0)</f>
        <v>0</v>
      </c>
      <c r="F346" s="35">
        <f>IF(VLOOKUP($A346,'hk2016'!$A:$H,1)=$A346,VLOOKUP($A346,'hk2016'!$A:$H,8),0)</f>
        <v>0</v>
      </c>
      <c r="G346" s="86">
        <f t="shared" si="117"/>
        <v>0</v>
      </c>
      <c r="H346" s="35">
        <f>IF(VLOOKUP($A346,'hk2015'!$A:$G,1)=$A346,VLOOKUP($A346,'hk2015'!$A:$G,6),0)</f>
        <v>0</v>
      </c>
      <c r="I346" s="35">
        <f>IF(VLOOKUP($A346,'hk2015'!$A:$G,1)=$A346,VLOOKUP($A346,'hk2015'!$A:$G,7),0)</f>
        <v>0</v>
      </c>
      <c r="J346" s="35">
        <f>IF(VLOOKUP($A346,'hk2015'!$A:$H,1)=$A346,VLOOKUP($A346,'hk2015'!$A:$H,8),0)</f>
        <v>0</v>
      </c>
      <c r="K346" s="96">
        <f t="shared" si="118"/>
        <v>0</v>
      </c>
    </row>
    <row r="347" spans="1:255" outlineLevel="1" x14ac:dyDescent="0.2">
      <c r="A347" s="20" t="str">
        <f t="shared" si="116"/>
        <v>598</v>
      </c>
      <c r="B347" s="21" t="s">
        <v>690</v>
      </c>
      <c r="C347" s="21" t="s">
        <v>691</v>
      </c>
      <c r="D347" s="35">
        <f>IF(VLOOKUP($A347,'hk2016'!$A:$G,1)=$A347,VLOOKUP($A347,'hk2016'!$A:$G,6),0)</f>
        <v>0</v>
      </c>
      <c r="E347" s="35">
        <f>IF(VLOOKUP($A347,'hk2016'!$A:$G,1)=$A347,VLOOKUP($A347,'hk2016'!$A:$G,7),0)</f>
        <v>0</v>
      </c>
      <c r="F347" s="35">
        <f>IF(VLOOKUP($A347,'hk2016'!$A:$H,1)=$A347,VLOOKUP($A347,'hk2016'!$A:$H,8),0)</f>
        <v>0</v>
      </c>
      <c r="G347" s="86">
        <f t="shared" si="117"/>
        <v>0</v>
      </c>
      <c r="H347" s="35">
        <f>IF(VLOOKUP($A347,'hk2015'!$A:$G,1)=$A347,VLOOKUP($A347,'hk2015'!$A:$G,6),0)</f>
        <v>0</v>
      </c>
      <c r="I347" s="35">
        <f>IF(VLOOKUP($A347,'hk2015'!$A:$G,1)=$A347,VLOOKUP($A347,'hk2015'!$A:$G,7),0)</f>
        <v>0</v>
      </c>
      <c r="J347" s="35">
        <f>IF(VLOOKUP($A347,'hk2015'!$A:$H,1)=$A347,VLOOKUP($A347,'hk2015'!$A:$H,8),0)</f>
        <v>0</v>
      </c>
      <c r="K347" s="96">
        <f t="shared" si="118"/>
        <v>0</v>
      </c>
    </row>
    <row r="348" spans="1:255" ht="10.8" outlineLevel="1" thickBot="1" x14ac:dyDescent="0.25">
      <c r="A348" s="20"/>
      <c r="B348" s="21"/>
      <c r="C348" s="21"/>
      <c r="H348" s="51"/>
      <c r="I348" s="51"/>
      <c r="J348" s="51"/>
      <c r="K348" s="100"/>
    </row>
    <row r="349" spans="1:255" ht="10.8" thickBot="1" x14ac:dyDescent="0.25">
      <c r="A349" s="24" t="s">
        <v>903</v>
      </c>
      <c r="B349" s="24"/>
      <c r="C349" s="25" t="s">
        <v>692</v>
      </c>
      <c r="D349" s="46">
        <f t="shared" ref="D349:K349" si="119">SUM(D350+D357+D364+D371+D380+D388+D399+D403+D411)</f>
        <v>0</v>
      </c>
      <c r="E349" s="46">
        <f t="shared" si="119"/>
        <v>0</v>
      </c>
      <c r="F349" s="46">
        <f t="shared" si="119"/>
        <v>65261.98</v>
      </c>
      <c r="G349" s="91">
        <f t="shared" si="119"/>
        <v>-65261.98</v>
      </c>
      <c r="H349" s="46">
        <f t="shared" si="119"/>
        <v>0</v>
      </c>
      <c r="I349" s="46">
        <f t="shared" si="119"/>
        <v>0</v>
      </c>
      <c r="J349" s="46">
        <f t="shared" si="119"/>
        <v>0</v>
      </c>
      <c r="K349" s="101">
        <f t="shared" si="119"/>
        <v>0</v>
      </c>
    </row>
    <row r="350" spans="1:255" x14ac:dyDescent="0.2">
      <c r="A350" s="55" t="s">
        <v>693</v>
      </c>
      <c r="B350" s="48"/>
      <c r="C350" s="49" t="s">
        <v>694</v>
      </c>
      <c r="D350" s="30">
        <f>SUM(D351:D356)</f>
        <v>0</v>
      </c>
      <c r="E350" s="30">
        <f t="shared" ref="E350:K350" si="120">SUM(E351:E356)</f>
        <v>0</v>
      </c>
      <c r="F350" s="30">
        <f t="shared" si="120"/>
        <v>65258.3</v>
      </c>
      <c r="G350" s="84">
        <f t="shared" si="120"/>
        <v>-65258.3</v>
      </c>
      <c r="H350" s="30">
        <f t="shared" si="120"/>
        <v>0</v>
      </c>
      <c r="I350" s="30">
        <f t="shared" si="120"/>
        <v>0</v>
      </c>
      <c r="J350" s="30">
        <f t="shared" si="120"/>
        <v>0</v>
      </c>
      <c r="K350" s="94">
        <f t="shared" si="120"/>
        <v>0</v>
      </c>
    </row>
    <row r="351" spans="1:255" ht="12.6" outlineLevel="1" x14ac:dyDescent="0.25">
      <c r="A351" s="20" t="s">
        <v>695</v>
      </c>
      <c r="B351" s="23"/>
      <c r="C351" s="33" t="s">
        <v>696</v>
      </c>
      <c r="D351" s="35">
        <f>IF(VLOOKUP($A351,'hk2016'!$A:$G,1)=$A351,VLOOKUP($A351,'hk2016'!$A:$G,6),0)</f>
        <v>0</v>
      </c>
      <c r="E351" s="35">
        <f>IF(VLOOKUP($A351,'hk2016'!$A:$G,1)=$A351,VLOOKUP($A351,'hk2016'!$A:$G,7),0)</f>
        <v>0</v>
      </c>
      <c r="F351" s="35">
        <f>IF(VLOOKUP($A351,'hk2016'!$A:$H,1)=$A351,VLOOKUP($A351,'hk2016'!$A:$H,8),0)</f>
        <v>0</v>
      </c>
      <c r="G351" s="86">
        <f t="shared" ref="G351:G356" si="121">SUM(D351+E351-F351)</f>
        <v>0</v>
      </c>
      <c r="H351" s="35">
        <f>IF(VLOOKUP($A351,'hk2015'!$A:$G,1)=$A351,VLOOKUP($A351,'hk2015'!$A:$G,6),0)</f>
        <v>0</v>
      </c>
      <c r="I351" s="35">
        <f>IF(VLOOKUP($A351,'hk2015'!$A:$G,1)=$A351,VLOOKUP($A351,'hk2015'!$A:$G,7),0)</f>
        <v>0</v>
      </c>
      <c r="J351" s="35">
        <f>IF(VLOOKUP($A351,'hk2015'!$A:$H,1)=$A351,VLOOKUP($A351,'hk2015'!$A:$H,8),0)</f>
        <v>0</v>
      </c>
      <c r="K351" s="96">
        <f t="shared" ref="K351:K356" si="122">SUM(H351+I351-J351)</f>
        <v>0</v>
      </c>
      <c r="L351" s="109"/>
    </row>
    <row r="352" spans="1:255" ht="12.6" outlineLevel="1" x14ac:dyDescent="0.25">
      <c r="A352" s="20" t="str">
        <f>LEFT(B352,3)</f>
        <v>601</v>
      </c>
      <c r="B352" s="21" t="s">
        <v>697</v>
      </c>
      <c r="C352" s="21" t="s">
        <v>698</v>
      </c>
      <c r="D352" s="35">
        <f>IF(VLOOKUP($A352,'hk2016'!$A:$G,1)=$A352,VLOOKUP($A352,'hk2016'!$A:$G,6),0)</f>
        <v>0</v>
      </c>
      <c r="E352" s="35">
        <f>IF(VLOOKUP($A352,'hk2016'!$A:$G,1)=$A352,VLOOKUP($A352,'hk2016'!$A:$G,7),0)</f>
        <v>0</v>
      </c>
      <c r="F352" s="35">
        <f>IF(VLOOKUP($A352,'hk2016'!$A:$H,1)=$A352,VLOOKUP($A352,'hk2016'!$A:$H,8),0)</f>
        <v>0</v>
      </c>
      <c r="G352" s="86">
        <f t="shared" si="121"/>
        <v>0</v>
      </c>
      <c r="H352" s="35">
        <f>IF(VLOOKUP($A352,'hk2015'!$A:$G,1)=$A352,VLOOKUP($A352,'hk2015'!$A:$G,6),0)</f>
        <v>0</v>
      </c>
      <c r="I352" s="35">
        <f>IF(VLOOKUP($A352,'hk2015'!$A:$G,1)=$A352,VLOOKUP($A352,'hk2015'!$A:$G,7),0)</f>
        <v>0</v>
      </c>
      <c r="J352" s="35">
        <f>IF(VLOOKUP($A352,'hk2015'!$A:$H,1)=$A352,VLOOKUP($A352,'hk2015'!$A:$H,8),0)</f>
        <v>0</v>
      </c>
      <c r="K352" s="96">
        <f t="shared" si="122"/>
        <v>0</v>
      </c>
      <c r="L352" s="109"/>
    </row>
    <row r="353" spans="1:12" ht="12.6" outlineLevel="1" x14ac:dyDescent="0.25">
      <c r="A353" s="20" t="str">
        <f>LEFT(B353,3)</f>
        <v>602</v>
      </c>
      <c r="B353" s="21" t="s">
        <v>699</v>
      </c>
      <c r="C353" s="21" t="s">
        <v>700</v>
      </c>
      <c r="D353" s="35">
        <f>IF(VLOOKUP($A353,'hk2016'!$A:$G,1)=$A353,VLOOKUP($A353,'hk2016'!$A:$G,6),0)</f>
        <v>0</v>
      </c>
      <c r="E353" s="35">
        <f>IF(VLOOKUP($A353,'hk2016'!$A:$G,1)=$A353,VLOOKUP($A353,'hk2016'!$A:$G,7),0)</f>
        <v>0</v>
      </c>
      <c r="F353" s="35">
        <f>IF(VLOOKUP($A353,'hk2016'!$A:$H,1)=$A353,VLOOKUP($A353,'hk2016'!$A:$H,8),0)</f>
        <v>65258.3</v>
      </c>
      <c r="G353" s="86">
        <f t="shared" si="121"/>
        <v>-65258.3</v>
      </c>
      <c r="H353" s="35">
        <f>IF(VLOOKUP($A353,'hk2015'!$A:$G,1)=$A353,VLOOKUP($A353,'hk2015'!$A:$G,6),0)</f>
        <v>0</v>
      </c>
      <c r="I353" s="35">
        <f>IF(VLOOKUP($A353,'hk2015'!$A:$G,1)=$A353,VLOOKUP($A353,'hk2015'!$A:$G,7),0)</f>
        <v>0</v>
      </c>
      <c r="J353" s="35">
        <f>IF(VLOOKUP($A353,'hk2015'!$A:$H,1)=$A353,VLOOKUP($A353,'hk2015'!$A:$H,8),0)</f>
        <v>0</v>
      </c>
      <c r="K353" s="96">
        <f t="shared" si="122"/>
        <v>0</v>
      </c>
      <c r="L353" s="109"/>
    </row>
    <row r="354" spans="1:12" ht="12.6" outlineLevel="1" x14ac:dyDescent="0.25">
      <c r="A354" s="20" t="str">
        <f>LEFT(B354,3)</f>
        <v>604</v>
      </c>
      <c r="B354" s="21" t="s">
        <v>701</v>
      </c>
      <c r="C354" s="21" t="s">
        <v>702</v>
      </c>
      <c r="D354" s="35">
        <f>IF(VLOOKUP($A354,'hk2016'!$A:$G,1)=$A354,VLOOKUP($A354,'hk2016'!$A:$G,6),0)</f>
        <v>0</v>
      </c>
      <c r="E354" s="35">
        <f>IF(VLOOKUP($A354,'hk2016'!$A:$G,1)=$A354,VLOOKUP($A354,'hk2016'!$A:$G,7),0)</f>
        <v>0</v>
      </c>
      <c r="F354" s="35">
        <f>IF(VLOOKUP($A354,'hk2016'!$A:$H,1)=$A354,VLOOKUP($A354,'hk2016'!$A:$H,8),0)</f>
        <v>0</v>
      </c>
      <c r="G354" s="86">
        <f t="shared" si="121"/>
        <v>0</v>
      </c>
      <c r="H354" s="35">
        <f>IF(VLOOKUP($A354,'hk2015'!$A:$G,1)=$A354,VLOOKUP($A354,'hk2015'!$A:$G,6),0)</f>
        <v>0</v>
      </c>
      <c r="I354" s="35">
        <f>IF(VLOOKUP($A354,'hk2015'!$A:$G,1)=$A354,VLOOKUP($A354,'hk2015'!$A:$G,7),0)</f>
        <v>0</v>
      </c>
      <c r="J354" s="35">
        <f>IF(VLOOKUP($A354,'hk2015'!$A:$H,1)=$A354,VLOOKUP($A354,'hk2015'!$A:$H,8),0)</f>
        <v>0</v>
      </c>
      <c r="K354" s="96">
        <f t="shared" si="122"/>
        <v>0</v>
      </c>
      <c r="L354" s="109"/>
    </row>
    <row r="355" spans="1:12" ht="12.6" outlineLevel="1" x14ac:dyDescent="0.25">
      <c r="A355" s="56" t="s">
        <v>402</v>
      </c>
      <c r="B355" s="21"/>
      <c r="C355" s="21"/>
      <c r="D355" s="35">
        <f>IF(VLOOKUP($A355,'hk2016'!$A:$G,1)=$A355,VLOOKUP($A355,'hk2016'!$A:$G,6),0)</f>
        <v>0</v>
      </c>
      <c r="E355" s="35">
        <f>IF(VLOOKUP($A355,'hk2016'!$A:$G,1)=$A355,VLOOKUP($A355,'hk2016'!$A:$G,7),0)</f>
        <v>0</v>
      </c>
      <c r="F355" s="35">
        <f>IF(VLOOKUP($A355,'hk2016'!$A:$H,1)=$A355,VLOOKUP($A355,'hk2016'!$A:$H,8),0)</f>
        <v>0</v>
      </c>
      <c r="G355" s="86">
        <f t="shared" si="121"/>
        <v>0</v>
      </c>
      <c r="H355" s="35">
        <f>IF(VLOOKUP($A355,'hk2015'!$A:$G,1)=$A355,VLOOKUP($A355,'hk2015'!$A:$G,6),0)</f>
        <v>0</v>
      </c>
      <c r="I355" s="35">
        <f>IF(VLOOKUP($A355,'hk2015'!$A:$G,1)=$A355,VLOOKUP($A355,'hk2015'!$A:$G,7),0)</f>
        <v>0</v>
      </c>
      <c r="J355" s="35">
        <f>IF(VLOOKUP($A355,'hk2015'!$A:$H,1)=$A355,VLOOKUP($A355,'hk2015'!$A:$H,8),0)</f>
        <v>0</v>
      </c>
      <c r="K355" s="96">
        <f t="shared" si="122"/>
        <v>0</v>
      </c>
      <c r="L355" s="109"/>
    </row>
    <row r="356" spans="1:12" ht="13.2" outlineLevel="1" thickBot="1" x14ac:dyDescent="0.3">
      <c r="A356" s="56" t="s">
        <v>403</v>
      </c>
      <c r="B356" s="21"/>
      <c r="C356" s="21"/>
      <c r="D356" s="35">
        <f>IF(VLOOKUP($A356,'hk2016'!$A:$G,1)=$A356,VLOOKUP($A356,'hk2016'!$A:$G,6),0)</f>
        <v>0</v>
      </c>
      <c r="E356" s="35">
        <f>IF(VLOOKUP($A356,'hk2016'!$A:$G,1)=$A356,VLOOKUP($A356,'hk2016'!$A:$G,7),0)</f>
        <v>0</v>
      </c>
      <c r="F356" s="35">
        <f>IF(VLOOKUP($A356,'hk2016'!$A:$H,1)=$A356,VLOOKUP($A356,'hk2016'!$A:$H,8),0)</f>
        <v>0</v>
      </c>
      <c r="G356" s="86">
        <f t="shared" si="121"/>
        <v>0</v>
      </c>
      <c r="H356" s="35">
        <f>IF(VLOOKUP($A356,'hk2015'!$A:$G,1)=$A356,VLOOKUP($A356,'hk2015'!$A:$G,6),0)</f>
        <v>0</v>
      </c>
      <c r="I356" s="35">
        <f>IF(VLOOKUP($A356,'hk2015'!$A:$G,1)=$A356,VLOOKUP($A356,'hk2015'!$A:$G,7),0)</f>
        <v>0</v>
      </c>
      <c r="J356" s="35">
        <f>IF(VLOOKUP($A356,'hk2015'!$A:$H,1)=$A356,VLOOKUP($A356,'hk2015'!$A:$H,8),0)</f>
        <v>0</v>
      </c>
      <c r="K356" s="96">
        <f t="shared" si="122"/>
        <v>0</v>
      </c>
      <c r="L356" s="109"/>
    </row>
    <row r="357" spans="1:12" ht="12.6" x14ac:dyDescent="0.25">
      <c r="A357" s="55" t="s">
        <v>703</v>
      </c>
      <c r="B357" s="48"/>
      <c r="C357" s="49" t="s">
        <v>704</v>
      </c>
      <c r="D357" s="30">
        <f t="shared" ref="D357:K357" si="123">SUM(D358:D362)</f>
        <v>0</v>
      </c>
      <c r="E357" s="30">
        <f t="shared" si="123"/>
        <v>0</v>
      </c>
      <c r="F357" s="30">
        <f t="shared" si="123"/>
        <v>0</v>
      </c>
      <c r="G357" s="84">
        <f t="shared" si="123"/>
        <v>0</v>
      </c>
      <c r="H357" s="30">
        <f t="shared" si="123"/>
        <v>0</v>
      </c>
      <c r="I357" s="30">
        <f t="shared" si="123"/>
        <v>0</v>
      </c>
      <c r="J357" s="30">
        <f t="shared" si="123"/>
        <v>0</v>
      </c>
      <c r="K357" s="94">
        <f t="shared" si="123"/>
        <v>0</v>
      </c>
      <c r="L357" s="109"/>
    </row>
    <row r="358" spans="1:12" ht="12.6" outlineLevel="1" x14ac:dyDescent="0.25">
      <c r="A358" s="20" t="s">
        <v>705</v>
      </c>
      <c r="B358" s="23"/>
      <c r="C358" s="33" t="s">
        <v>706</v>
      </c>
      <c r="D358" s="35">
        <f>IF(VLOOKUP($A358,'hk2016'!$A:$G,1)=$A358,VLOOKUP($A358,'hk2016'!$A:$G,6),0)</f>
        <v>0</v>
      </c>
      <c r="E358" s="35">
        <f>IF(VLOOKUP($A358,'hk2016'!$A:$G,1)=$A358,VLOOKUP($A358,'hk2016'!$A:$G,7),0)</f>
        <v>0</v>
      </c>
      <c r="F358" s="35">
        <f>IF(VLOOKUP($A358,'hk2016'!$A:$H,1)=$A358,VLOOKUP($A358,'hk2016'!$A:$H,8),0)</f>
        <v>0</v>
      </c>
      <c r="G358" s="86">
        <f>SUM(D358+E358-F358)</f>
        <v>0</v>
      </c>
      <c r="H358" s="35">
        <f>IF(VLOOKUP($A358,'hk2015'!$A:$G,1)=$A358,VLOOKUP($A358,'hk2015'!$A:$G,6),0)</f>
        <v>0</v>
      </c>
      <c r="I358" s="35">
        <f>IF(VLOOKUP($A358,'hk2015'!$A:$G,1)=$A358,VLOOKUP($A358,'hk2015'!$A:$G,7),0)</f>
        <v>0</v>
      </c>
      <c r="J358" s="35">
        <f>IF(VLOOKUP($A358,'hk2015'!$A:$H,1)=$A358,VLOOKUP($A358,'hk2015'!$A:$H,8),0)</f>
        <v>0</v>
      </c>
      <c r="K358" s="96">
        <f>SUM(H358+I358-J358)</f>
        <v>0</v>
      </c>
      <c r="L358" s="109"/>
    </row>
    <row r="359" spans="1:12" ht="12.6" outlineLevel="1" x14ac:dyDescent="0.25">
      <c r="A359" s="20" t="str">
        <f>LEFT(B359,3)</f>
        <v>611</v>
      </c>
      <c r="B359" s="21" t="s">
        <v>707</v>
      </c>
      <c r="C359" s="21" t="s">
        <v>708</v>
      </c>
      <c r="D359" s="35">
        <f>IF(VLOOKUP($A359,'hk2016'!$A:$G,1)=$A359,VLOOKUP($A359,'hk2016'!$A:$G,6),0)</f>
        <v>0</v>
      </c>
      <c r="E359" s="35">
        <f>IF(VLOOKUP($A359,'hk2016'!$A:$G,1)=$A359,VLOOKUP($A359,'hk2016'!$A:$G,7),0)</f>
        <v>0</v>
      </c>
      <c r="F359" s="35">
        <f>IF(VLOOKUP($A359,'hk2016'!$A:$H,1)=$A359,VLOOKUP($A359,'hk2016'!$A:$H,8),0)</f>
        <v>0</v>
      </c>
      <c r="G359" s="86">
        <f>SUM(D359+E359-F359)</f>
        <v>0</v>
      </c>
      <c r="H359" s="35">
        <f>IF(VLOOKUP($A359,'hk2015'!$A:$G,1)=$A359,VLOOKUP($A359,'hk2015'!$A:$G,6),0)</f>
        <v>0</v>
      </c>
      <c r="I359" s="35">
        <f>IF(VLOOKUP($A359,'hk2015'!$A:$G,1)=$A359,VLOOKUP($A359,'hk2015'!$A:$G,7),0)</f>
        <v>0</v>
      </c>
      <c r="J359" s="35">
        <f>IF(VLOOKUP($A359,'hk2015'!$A:$H,1)=$A359,VLOOKUP($A359,'hk2015'!$A:$H,8),0)</f>
        <v>0</v>
      </c>
      <c r="K359" s="96">
        <f>SUM(H359+I359-J359)</f>
        <v>0</v>
      </c>
      <c r="L359" s="109"/>
    </row>
    <row r="360" spans="1:12" ht="12.6" outlineLevel="1" x14ac:dyDescent="0.25">
      <c r="A360" s="20" t="str">
        <f>LEFT(B360,3)</f>
        <v>612</v>
      </c>
      <c r="B360" s="21" t="s">
        <v>709</v>
      </c>
      <c r="C360" s="21" t="s">
        <v>710</v>
      </c>
      <c r="D360" s="35">
        <f>IF(VLOOKUP($A360,'hk2016'!$A:$G,1)=$A360,VLOOKUP($A360,'hk2016'!$A:$G,6),0)</f>
        <v>0</v>
      </c>
      <c r="E360" s="35">
        <f>IF(VLOOKUP($A360,'hk2016'!$A:$G,1)=$A360,VLOOKUP($A360,'hk2016'!$A:$G,7),0)</f>
        <v>0</v>
      </c>
      <c r="F360" s="35">
        <f>IF(VLOOKUP($A360,'hk2016'!$A:$H,1)=$A360,VLOOKUP($A360,'hk2016'!$A:$H,8),0)</f>
        <v>0</v>
      </c>
      <c r="G360" s="86">
        <f>SUM(D360+E360-F360)</f>
        <v>0</v>
      </c>
      <c r="H360" s="35">
        <f>IF(VLOOKUP($A360,'hk2015'!$A:$G,1)=$A360,VLOOKUP($A360,'hk2015'!$A:$G,6),0)</f>
        <v>0</v>
      </c>
      <c r="I360" s="35">
        <f>IF(VLOOKUP($A360,'hk2015'!$A:$G,1)=$A360,VLOOKUP($A360,'hk2015'!$A:$G,7),0)</f>
        <v>0</v>
      </c>
      <c r="J360" s="35">
        <f>IF(VLOOKUP($A360,'hk2015'!$A:$H,1)=$A360,VLOOKUP($A360,'hk2015'!$A:$H,8),0)</f>
        <v>0</v>
      </c>
      <c r="K360" s="96">
        <f>SUM(H360+I360-J360)</f>
        <v>0</v>
      </c>
      <c r="L360" s="109"/>
    </row>
    <row r="361" spans="1:12" ht="12.6" outlineLevel="1" x14ac:dyDescent="0.25">
      <c r="A361" s="20" t="str">
        <f>LEFT(B361,3)</f>
        <v>613</v>
      </c>
      <c r="B361" s="21" t="s">
        <v>711</v>
      </c>
      <c r="C361" s="21" t="s">
        <v>712</v>
      </c>
      <c r="D361" s="35">
        <f>IF(VLOOKUP($A361,'hk2016'!$A:$G,1)=$A361,VLOOKUP($A361,'hk2016'!$A:$G,6),0)</f>
        <v>0</v>
      </c>
      <c r="E361" s="35">
        <f>IF(VLOOKUP($A361,'hk2016'!$A:$G,1)=$A361,VLOOKUP($A361,'hk2016'!$A:$G,7),0)</f>
        <v>0</v>
      </c>
      <c r="F361" s="35">
        <f>IF(VLOOKUP($A361,'hk2016'!$A:$H,1)=$A361,VLOOKUP($A361,'hk2016'!$A:$H,8),0)</f>
        <v>0</v>
      </c>
      <c r="G361" s="86">
        <f>SUM(D361+E361-F361)</f>
        <v>0</v>
      </c>
      <c r="H361" s="35">
        <f>IF(VLOOKUP($A361,'hk2015'!$A:$G,1)=$A361,VLOOKUP($A361,'hk2015'!$A:$G,6),0)</f>
        <v>0</v>
      </c>
      <c r="I361" s="35">
        <f>IF(VLOOKUP($A361,'hk2015'!$A:$G,1)=$A361,VLOOKUP($A361,'hk2015'!$A:$G,7),0)</f>
        <v>0</v>
      </c>
      <c r="J361" s="35">
        <f>IF(VLOOKUP($A361,'hk2015'!$A:$H,1)=$A361,VLOOKUP($A361,'hk2015'!$A:$H,8),0)</f>
        <v>0</v>
      </c>
      <c r="K361" s="96">
        <f>SUM(H361+I361-J361)</f>
        <v>0</v>
      </c>
      <c r="L361" s="109"/>
    </row>
    <row r="362" spans="1:12" ht="12.6" outlineLevel="1" x14ac:dyDescent="0.25">
      <c r="A362" s="20" t="str">
        <f>LEFT(B362,3)</f>
        <v>614</v>
      </c>
      <c r="B362" s="21" t="s">
        <v>713</v>
      </c>
      <c r="C362" s="21" t="s">
        <v>714</v>
      </c>
      <c r="D362" s="35">
        <f>IF(VLOOKUP($A362,'hk2016'!$A:$G,1)=$A362,VLOOKUP($A362,'hk2016'!$A:$G,6),0)</f>
        <v>0</v>
      </c>
      <c r="E362" s="35">
        <f>IF(VLOOKUP($A362,'hk2016'!$A:$G,1)=$A362,VLOOKUP($A362,'hk2016'!$A:$G,7),0)</f>
        <v>0</v>
      </c>
      <c r="F362" s="35">
        <f>IF(VLOOKUP($A362,'hk2016'!$A:$H,1)=$A362,VLOOKUP($A362,'hk2016'!$A:$H,8),0)</f>
        <v>0</v>
      </c>
      <c r="G362" s="86">
        <f>SUM(D362+E362-F362)</f>
        <v>0</v>
      </c>
      <c r="H362" s="35">
        <f>IF(VLOOKUP($A362,'hk2015'!$A:$G,1)=$A362,VLOOKUP($A362,'hk2015'!$A:$G,6),0)</f>
        <v>0</v>
      </c>
      <c r="I362" s="35">
        <f>IF(VLOOKUP($A362,'hk2015'!$A:$G,1)=$A362,VLOOKUP($A362,'hk2015'!$A:$G,7),0)</f>
        <v>0</v>
      </c>
      <c r="J362" s="35">
        <f>IF(VLOOKUP($A362,'hk2015'!$A:$H,1)=$A362,VLOOKUP($A362,'hk2015'!$A:$H,8),0)</f>
        <v>0</v>
      </c>
      <c r="K362" s="96">
        <f>SUM(H362+I362-J362)</f>
        <v>0</v>
      </c>
      <c r="L362" s="109"/>
    </row>
    <row r="363" spans="1:12" ht="13.2" outlineLevel="1" thickBot="1" x14ac:dyDescent="0.3">
      <c r="A363" s="20"/>
      <c r="B363" s="21"/>
      <c r="C363" s="21"/>
      <c r="H363" s="51"/>
      <c r="I363" s="51"/>
      <c r="J363" s="51"/>
      <c r="K363" s="100"/>
      <c r="L363" s="109"/>
    </row>
    <row r="364" spans="1:12" ht="12.6" x14ac:dyDescent="0.25">
      <c r="A364" s="55" t="s">
        <v>715</v>
      </c>
      <c r="B364" s="48"/>
      <c r="C364" s="49" t="s">
        <v>716</v>
      </c>
      <c r="D364" s="30">
        <f t="shared" ref="D364:K364" si="124">SUM(D365:D369)</f>
        <v>0</v>
      </c>
      <c r="E364" s="30">
        <f t="shared" si="124"/>
        <v>0</v>
      </c>
      <c r="F364" s="30">
        <f t="shared" si="124"/>
        <v>0</v>
      </c>
      <c r="G364" s="84">
        <f t="shared" si="124"/>
        <v>0</v>
      </c>
      <c r="H364" s="30">
        <f t="shared" si="124"/>
        <v>0</v>
      </c>
      <c r="I364" s="30">
        <f t="shared" si="124"/>
        <v>0</v>
      </c>
      <c r="J364" s="30">
        <f t="shared" si="124"/>
        <v>0</v>
      </c>
      <c r="K364" s="94">
        <f t="shared" si="124"/>
        <v>0</v>
      </c>
      <c r="L364" s="109"/>
    </row>
    <row r="365" spans="1:12" ht="12.6" outlineLevel="1" x14ac:dyDescent="0.25">
      <c r="A365" s="20" t="s">
        <v>717</v>
      </c>
      <c r="B365" s="23"/>
      <c r="C365" s="33" t="s">
        <v>716</v>
      </c>
      <c r="D365" s="35">
        <f>IF(VLOOKUP($A365,'hk2016'!$A:$G,1)=$A365,VLOOKUP($A365,'hk2016'!$A:$G,6),0)</f>
        <v>0</v>
      </c>
      <c r="E365" s="35">
        <f>IF(VLOOKUP($A365,'hk2016'!$A:$G,1)=$A365,VLOOKUP($A365,'hk2016'!$A:$G,7),0)</f>
        <v>0</v>
      </c>
      <c r="F365" s="35">
        <f>IF(VLOOKUP($A365,'hk2016'!$A:$H,1)=$A365,VLOOKUP($A365,'hk2016'!$A:$H,8),0)</f>
        <v>0</v>
      </c>
      <c r="G365" s="86">
        <f>SUM(D365+E365-F365)</f>
        <v>0</v>
      </c>
      <c r="H365" s="35">
        <f>IF(VLOOKUP($A365,'hk2015'!$A:$G,1)=$A365,VLOOKUP($A365,'hk2015'!$A:$G,6),0)</f>
        <v>0</v>
      </c>
      <c r="I365" s="35">
        <f>IF(VLOOKUP($A365,'hk2015'!$A:$G,1)=$A365,VLOOKUP($A365,'hk2015'!$A:$G,7),0)</f>
        <v>0</v>
      </c>
      <c r="J365" s="35">
        <f>IF(VLOOKUP($A365,'hk2015'!$A:$H,1)=$A365,VLOOKUP($A365,'hk2015'!$A:$H,8),0)</f>
        <v>0</v>
      </c>
      <c r="K365" s="96">
        <f>SUM(H365+I365-J365)</f>
        <v>0</v>
      </c>
      <c r="L365" s="109"/>
    </row>
    <row r="366" spans="1:12" ht="12.6" outlineLevel="1" x14ac:dyDescent="0.25">
      <c r="A366" s="20" t="str">
        <f>LEFT(B366,3)</f>
        <v>621</v>
      </c>
      <c r="B366" s="21" t="s">
        <v>718</v>
      </c>
      <c r="C366" s="21" t="s">
        <v>719</v>
      </c>
      <c r="D366" s="35">
        <f>IF(VLOOKUP($A366,'hk2016'!$A:$G,1)=$A366,VLOOKUP($A366,'hk2016'!$A:$G,6),0)</f>
        <v>0</v>
      </c>
      <c r="E366" s="35">
        <f>IF(VLOOKUP($A366,'hk2016'!$A:$G,1)=$A366,VLOOKUP($A366,'hk2016'!$A:$G,7),0)</f>
        <v>0</v>
      </c>
      <c r="F366" s="35">
        <f>IF(VLOOKUP($A366,'hk2016'!$A:$H,1)=$A366,VLOOKUP($A366,'hk2016'!$A:$H,8),0)</f>
        <v>0</v>
      </c>
      <c r="G366" s="86">
        <f>SUM(D366+E366-F366)</f>
        <v>0</v>
      </c>
      <c r="H366" s="35">
        <f>IF(VLOOKUP($A366,'hk2015'!$A:$G,1)=$A366,VLOOKUP($A366,'hk2015'!$A:$G,6),0)</f>
        <v>0</v>
      </c>
      <c r="I366" s="35">
        <f>IF(VLOOKUP($A366,'hk2015'!$A:$G,1)=$A366,VLOOKUP($A366,'hk2015'!$A:$G,7),0)</f>
        <v>0</v>
      </c>
      <c r="J366" s="35">
        <f>IF(VLOOKUP($A366,'hk2015'!$A:$H,1)=$A366,VLOOKUP($A366,'hk2015'!$A:$H,8),0)</f>
        <v>0</v>
      </c>
      <c r="K366" s="96">
        <f>SUM(H366+I366-J366)</f>
        <v>0</v>
      </c>
      <c r="L366" s="109"/>
    </row>
    <row r="367" spans="1:12" ht="12.6" outlineLevel="1" x14ac:dyDescent="0.25">
      <c r="A367" s="20" t="str">
        <f>LEFT(B367,3)</f>
        <v>622</v>
      </c>
      <c r="B367" s="21" t="s">
        <v>720</v>
      </c>
      <c r="C367" s="21" t="s">
        <v>721</v>
      </c>
      <c r="D367" s="35">
        <f>IF(VLOOKUP($A367,'hk2016'!$A:$G,1)=$A367,VLOOKUP($A367,'hk2016'!$A:$G,6),0)</f>
        <v>0</v>
      </c>
      <c r="E367" s="35">
        <f>IF(VLOOKUP($A367,'hk2016'!$A:$G,1)=$A367,VLOOKUP($A367,'hk2016'!$A:$G,7),0)</f>
        <v>0</v>
      </c>
      <c r="F367" s="35">
        <f>IF(VLOOKUP($A367,'hk2016'!$A:$H,1)=$A367,VLOOKUP($A367,'hk2016'!$A:$H,8),0)</f>
        <v>0</v>
      </c>
      <c r="G367" s="86">
        <f>SUM(D367+E367-F367)</f>
        <v>0</v>
      </c>
      <c r="H367" s="35">
        <f>IF(VLOOKUP($A367,'hk2015'!$A:$G,1)=$A367,VLOOKUP($A367,'hk2015'!$A:$G,6),0)</f>
        <v>0</v>
      </c>
      <c r="I367" s="35">
        <f>IF(VLOOKUP($A367,'hk2015'!$A:$G,1)=$A367,VLOOKUP($A367,'hk2015'!$A:$G,7),0)</f>
        <v>0</v>
      </c>
      <c r="J367" s="35">
        <f>IF(VLOOKUP($A367,'hk2015'!$A:$H,1)=$A367,VLOOKUP($A367,'hk2015'!$A:$H,8),0)</f>
        <v>0</v>
      </c>
      <c r="K367" s="96">
        <f>SUM(H367+I367-J367)</f>
        <v>0</v>
      </c>
      <c r="L367" s="109"/>
    </row>
    <row r="368" spans="1:12" ht="12.6" outlineLevel="1" x14ac:dyDescent="0.25">
      <c r="A368" s="20" t="str">
        <f>LEFT(B368,3)</f>
        <v>623</v>
      </c>
      <c r="B368" s="21" t="s">
        <v>722</v>
      </c>
      <c r="C368" s="21" t="s">
        <v>723</v>
      </c>
      <c r="D368" s="35">
        <f>IF(VLOOKUP($A368,'hk2016'!$A:$G,1)=$A368,VLOOKUP($A368,'hk2016'!$A:$G,6),0)</f>
        <v>0</v>
      </c>
      <c r="E368" s="35">
        <f>IF(VLOOKUP($A368,'hk2016'!$A:$G,1)=$A368,VLOOKUP($A368,'hk2016'!$A:$G,7),0)</f>
        <v>0</v>
      </c>
      <c r="F368" s="35">
        <f>IF(VLOOKUP($A368,'hk2016'!$A:$H,1)=$A368,VLOOKUP($A368,'hk2016'!$A:$H,8),0)</f>
        <v>0</v>
      </c>
      <c r="G368" s="86">
        <f>SUM(D368+E368-F368)</f>
        <v>0</v>
      </c>
      <c r="H368" s="35">
        <f>IF(VLOOKUP($A368,'hk2015'!$A:$G,1)=$A368,VLOOKUP($A368,'hk2015'!$A:$G,6),0)</f>
        <v>0</v>
      </c>
      <c r="I368" s="35">
        <f>IF(VLOOKUP($A368,'hk2015'!$A:$G,1)=$A368,VLOOKUP($A368,'hk2015'!$A:$G,7),0)</f>
        <v>0</v>
      </c>
      <c r="J368" s="35">
        <f>IF(VLOOKUP($A368,'hk2015'!$A:$H,1)=$A368,VLOOKUP($A368,'hk2015'!$A:$H,8),0)</f>
        <v>0</v>
      </c>
      <c r="K368" s="96">
        <f>SUM(H368+I368-J368)</f>
        <v>0</v>
      </c>
      <c r="L368" s="109"/>
    </row>
    <row r="369" spans="1:13" ht="12.6" outlineLevel="1" x14ac:dyDescent="0.25">
      <c r="A369" s="20" t="str">
        <f>LEFT(B369,3)</f>
        <v>624</v>
      </c>
      <c r="B369" s="21" t="s">
        <v>724</v>
      </c>
      <c r="C369" s="21" t="s">
        <v>725</v>
      </c>
      <c r="D369" s="35">
        <f>IF(VLOOKUP($A369,'hk2016'!$A:$G,1)=$A369,VLOOKUP($A369,'hk2016'!$A:$G,6),0)</f>
        <v>0</v>
      </c>
      <c r="E369" s="35">
        <f>IF(VLOOKUP($A369,'hk2016'!$A:$G,1)=$A369,VLOOKUP($A369,'hk2016'!$A:$G,7),0)</f>
        <v>0</v>
      </c>
      <c r="F369" s="35">
        <f>IF(VLOOKUP($A369,'hk2016'!$A:$H,1)=$A369,VLOOKUP($A369,'hk2016'!$A:$H,8),0)</f>
        <v>0</v>
      </c>
      <c r="G369" s="86">
        <f>SUM(D369+E369-F369)</f>
        <v>0</v>
      </c>
      <c r="H369" s="35">
        <f>IF(VLOOKUP($A369,'hk2015'!$A:$G,1)=$A369,VLOOKUP($A369,'hk2015'!$A:$G,6),0)</f>
        <v>0</v>
      </c>
      <c r="I369" s="35">
        <f>IF(VLOOKUP($A369,'hk2015'!$A:$G,1)=$A369,VLOOKUP($A369,'hk2015'!$A:$G,7),0)</f>
        <v>0</v>
      </c>
      <c r="J369" s="35">
        <f>IF(VLOOKUP($A369,'hk2015'!$A:$H,1)=$A369,VLOOKUP($A369,'hk2015'!$A:$H,8),0)</f>
        <v>0</v>
      </c>
      <c r="K369" s="96">
        <f>SUM(H369+I369-J369)</f>
        <v>0</v>
      </c>
      <c r="L369" s="109"/>
    </row>
    <row r="370" spans="1:13" ht="13.2" outlineLevel="1" thickBot="1" x14ac:dyDescent="0.3">
      <c r="A370" s="20"/>
      <c r="B370" s="21"/>
      <c r="C370" s="21"/>
      <c r="H370" s="51"/>
      <c r="I370" s="51"/>
      <c r="J370" s="51"/>
      <c r="K370" s="100"/>
      <c r="L370" s="109"/>
    </row>
    <row r="371" spans="1:13" ht="12.6" x14ac:dyDescent="0.25">
      <c r="A371" s="55" t="s">
        <v>726</v>
      </c>
      <c r="B371" s="48"/>
      <c r="C371" s="49" t="s">
        <v>727</v>
      </c>
      <c r="D371" s="30">
        <f t="shared" ref="D371:K371" si="125">SUM(D372:D378)</f>
        <v>0</v>
      </c>
      <c r="E371" s="30">
        <f t="shared" si="125"/>
        <v>0</v>
      </c>
      <c r="F371" s="30">
        <f t="shared" si="125"/>
        <v>0</v>
      </c>
      <c r="G371" s="84">
        <f t="shared" si="125"/>
        <v>0</v>
      </c>
      <c r="H371" s="30">
        <f t="shared" si="125"/>
        <v>0</v>
      </c>
      <c r="I371" s="30">
        <f t="shared" si="125"/>
        <v>0</v>
      </c>
      <c r="J371" s="30">
        <f t="shared" si="125"/>
        <v>0</v>
      </c>
      <c r="K371" s="94">
        <f t="shared" si="125"/>
        <v>0</v>
      </c>
      <c r="L371" s="109"/>
    </row>
    <row r="372" spans="1:13" ht="12.6" outlineLevel="1" x14ac:dyDescent="0.25">
      <c r="A372" s="20" t="s">
        <v>728</v>
      </c>
      <c r="B372" s="23"/>
      <c r="C372" s="33" t="s">
        <v>729</v>
      </c>
      <c r="D372" s="35">
        <f>IF(VLOOKUP($A372,'hk2016'!$A:$G,1)=$A372,VLOOKUP($A372,'hk2016'!$A:$G,6),0)</f>
        <v>0</v>
      </c>
      <c r="E372" s="35">
        <f>IF(VLOOKUP($A372,'hk2016'!$A:$G,1)=$A372,VLOOKUP($A372,'hk2016'!$A:$G,7),0)</f>
        <v>0</v>
      </c>
      <c r="F372" s="35">
        <f>IF(VLOOKUP($A372,'hk2016'!$A:$H,1)=$A372,VLOOKUP($A372,'hk2016'!$A:$H,8),0)</f>
        <v>0</v>
      </c>
      <c r="G372" s="86">
        <f t="shared" ref="G372:G378" si="126">SUM(D372+E372-F372)</f>
        <v>0</v>
      </c>
      <c r="H372" s="35">
        <f>IF(VLOOKUP($A372,'hk2015'!$A:$G,1)=$A372,VLOOKUP($A372,'hk2015'!$A:$G,6),0)</f>
        <v>0</v>
      </c>
      <c r="I372" s="35">
        <f>IF(VLOOKUP($A372,'hk2015'!$A:$G,1)=$A372,VLOOKUP($A372,'hk2015'!$A:$G,7),0)</f>
        <v>0</v>
      </c>
      <c r="J372" s="35">
        <f>IF(VLOOKUP($A372,'hk2015'!$A:$H,1)=$A372,VLOOKUP($A372,'hk2015'!$A:$H,8),0)</f>
        <v>0</v>
      </c>
      <c r="K372" s="96">
        <f t="shared" ref="K372:K378" si="127">SUM(H372+I372-J372)</f>
        <v>0</v>
      </c>
      <c r="L372" s="109"/>
    </row>
    <row r="373" spans="1:13" ht="12.6" outlineLevel="1" x14ac:dyDescent="0.25">
      <c r="A373" s="20" t="str">
        <f t="shared" ref="A373:A378" si="128">LEFT(B373,3)</f>
        <v>641</v>
      </c>
      <c r="B373" s="21" t="s">
        <v>730</v>
      </c>
      <c r="C373" s="21" t="s">
        <v>731</v>
      </c>
      <c r="D373" s="35">
        <f>IF(VLOOKUP($A373,'hk2016'!$A:$G,1)=$A373,VLOOKUP($A373,'hk2016'!$A:$G,6),0)</f>
        <v>0</v>
      </c>
      <c r="E373" s="35">
        <f>IF(VLOOKUP($A373,'hk2016'!$A:$G,1)=$A373,VLOOKUP($A373,'hk2016'!$A:$G,7),0)</f>
        <v>0</v>
      </c>
      <c r="F373" s="35">
        <f>IF(VLOOKUP($A373,'hk2016'!$A:$H,1)=$A373,VLOOKUP($A373,'hk2016'!$A:$H,8),0)</f>
        <v>0</v>
      </c>
      <c r="G373" s="86">
        <f t="shared" si="126"/>
        <v>0</v>
      </c>
      <c r="H373" s="35">
        <f>IF(VLOOKUP($A373,'hk2015'!$A:$G,1)=$A373,VLOOKUP($A373,'hk2015'!$A:$G,6),0)</f>
        <v>0</v>
      </c>
      <c r="I373" s="35">
        <f>IF(VLOOKUP($A373,'hk2015'!$A:$G,1)=$A373,VLOOKUP($A373,'hk2015'!$A:$G,7),0)</f>
        <v>0</v>
      </c>
      <c r="J373" s="35">
        <f>IF(VLOOKUP($A373,'hk2015'!$A:$H,1)=$A373,VLOOKUP($A373,'hk2015'!$A:$H,8),0)</f>
        <v>0</v>
      </c>
      <c r="K373" s="96">
        <f t="shared" si="127"/>
        <v>0</v>
      </c>
      <c r="L373" s="109"/>
    </row>
    <row r="374" spans="1:13" ht="12.6" outlineLevel="1" x14ac:dyDescent="0.25">
      <c r="A374" s="20" t="str">
        <f t="shared" si="128"/>
        <v>642</v>
      </c>
      <c r="B374" s="21" t="s">
        <v>732</v>
      </c>
      <c r="C374" s="21" t="s">
        <v>733</v>
      </c>
      <c r="D374" s="35">
        <f>IF(VLOOKUP($A374,'hk2016'!$A:$G,1)=$A374,VLOOKUP($A374,'hk2016'!$A:$G,6),0)</f>
        <v>0</v>
      </c>
      <c r="E374" s="35">
        <f>IF(VLOOKUP($A374,'hk2016'!$A:$G,1)=$A374,VLOOKUP($A374,'hk2016'!$A:$G,7),0)</f>
        <v>0</v>
      </c>
      <c r="F374" s="35">
        <f>IF(VLOOKUP($A374,'hk2016'!$A:$H,1)=$A374,VLOOKUP($A374,'hk2016'!$A:$H,8),0)</f>
        <v>0</v>
      </c>
      <c r="G374" s="86">
        <f t="shared" si="126"/>
        <v>0</v>
      </c>
      <c r="H374" s="35">
        <f>IF(VLOOKUP($A374,'hk2015'!$A:$G,1)=$A374,VLOOKUP($A374,'hk2015'!$A:$G,6),0)</f>
        <v>0</v>
      </c>
      <c r="I374" s="35">
        <f>IF(VLOOKUP($A374,'hk2015'!$A:$G,1)=$A374,VLOOKUP($A374,'hk2015'!$A:$G,7),0)</f>
        <v>0</v>
      </c>
      <c r="J374" s="35">
        <f>IF(VLOOKUP($A374,'hk2015'!$A:$H,1)=$A374,VLOOKUP($A374,'hk2015'!$A:$H,8),0)</f>
        <v>0</v>
      </c>
      <c r="K374" s="96">
        <f t="shared" si="127"/>
        <v>0</v>
      </c>
      <c r="L374" s="109"/>
    </row>
    <row r="375" spans="1:13" ht="12.6" outlineLevel="1" x14ac:dyDescent="0.25">
      <c r="A375" s="20" t="str">
        <f t="shared" si="128"/>
        <v>644</v>
      </c>
      <c r="B375" s="21" t="s">
        <v>734</v>
      </c>
      <c r="C375" s="21" t="s">
        <v>615</v>
      </c>
      <c r="D375" s="35">
        <f>IF(VLOOKUP($A375,'hk2016'!$A:$G,1)=$A375,VLOOKUP($A375,'hk2016'!$A:$G,6),0)</f>
        <v>0</v>
      </c>
      <c r="E375" s="35">
        <f>IF(VLOOKUP($A375,'hk2016'!$A:$G,1)=$A375,VLOOKUP($A375,'hk2016'!$A:$G,7),0)</f>
        <v>0</v>
      </c>
      <c r="F375" s="35">
        <f>IF(VLOOKUP($A375,'hk2016'!$A:$H,1)=$A375,VLOOKUP($A375,'hk2016'!$A:$H,8),0)</f>
        <v>0</v>
      </c>
      <c r="G375" s="86">
        <f t="shared" si="126"/>
        <v>0</v>
      </c>
      <c r="H375" s="35">
        <f>IF(VLOOKUP($A375,'hk2015'!$A:$G,1)=$A375,VLOOKUP($A375,'hk2015'!$A:$G,6),0)</f>
        <v>0</v>
      </c>
      <c r="I375" s="35">
        <f>IF(VLOOKUP($A375,'hk2015'!$A:$G,1)=$A375,VLOOKUP($A375,'hk2015'!$A:$G,7),0)</f>
        <v>0</v>
      </c>
      <c r="J375" s="35">
        <f>IF(VLOOKUP($A375,'hk2015'!$A:$H,1)=$A375,VLOOKUP($A375,'hk2015'!$A:$H,8),0)</f>
        <v>0</v>
      </c>
      <c r="K375" s="96">
        <f t="shared" si="127"/>
        <v>0</v>
      </c>
      <c r="L375" s="109"/>
    </row>
    <row r="376" spans="1:13" ht="12.6" outlineLevel="1" x14ac:dyDescent="0.25">
      <c r="A376" s="20" t="str">
        <f t="shared" si="128"/>
        <v>645</v>
      </c>
      <c r="B376" s="21" t="s">
        <v>735</v>
      </c>
      <c r="C376" s="21" t="s">
        <v>617</v>
      </c>
      <c r="D376" s="35">
        <f>IF(VLOOKUP($A376,'hk2016'!$A:$G,1)=$A376,VLOOKUP($A376,'hk2016'!$A:$G,6),0)</f>
        <v>0</v>
      </c>
      <c r="E376" s="35">
        <f>IF(VLOOKUP($A376,'hk2016'!$A:$G,1)=$A376,VLOOKUP($A376,'hk2016'!$A:$G,7),0)</f>
        <v>0</v>
      </c>
      <c r="F376" s="35">
        <f>IF(VLOOKUP($A376,'hk2016'!$A:$H,1)=$A376,VLOOKUP($A376,'hk2016'!$A:$H,8),0)</f>
        <v>0</v>
      </c>
      <c r="G376" s="86">
        <f t="shared" si="126"/>
        <v>0</v>
      </c>
      <c r="H376" s="35">
        <f>IF(VLOOKUP($A376,'hk2015'!$A:$G,1)=$A376,VLOOKUP($A376,'hk2015'!$A:$G,6),0)</f>
        <v>0</v>
      </c>
      <c r="I376" s="35">
        <f>IF(VLOOKUP($A376,'hk2015'!$A:$G,1)=$A376,VLOOKUP($A376,'hk2015'!$A:$G,7),0)</f>
        <v>0</v>
      </c>
      <c r="J376" s="35">
        <f>IF(VLOOKUP($A376,'hk2015'!$A:$H,1)=$A376,VLOOKUP($A376,'hk2015'!$A:$H,8),0)</f>
        <v>0</v>
      </c>
      <c r="K376" s="96">
        <f t="shared" si="127"/>
        <v>0</v>
      </c>
      <c r="L376" s="109"/>
    </row>
    <row r="377" spans="1:13" ht="12.6" outlineLevel="1" x14ac:dyDescent="0.25">
      <c r="A377" s="20" t="str">
        <f t="shared" si="128"/>
        <v>646</v>
      </c>
      <c r="B377" s="21" t="s">
        <v>736</v>
      </c>
      <c r="C377" s="21" t="s">
        <v>737</v>
      </c>
      <c r="D377" s="35">
        <f>IF(VLOOKUP($A377,'hk2016'!$A:$G,1)=$A377,VLOOKUP($A377,'hk2016'!$A:$G,6),0)</f>
        <v>0</v>
      </c>
      <c r="E377" s="35">
        <f>IF(VLOOKUP($A377,'hk2016'!$A:$G,1)=$A377,VLOOKUP($A377,'hk2016'!$A:$G,7),0)</f>
        <v>0</v>
      </c>
      <c r="F377" s="35">
        <f>IF(VLOOKUP($A377,'hk2016'!$A:$H,1)=$A377,VLOOKUP($A377,'hk2016'!$A:$H,8),0)</f>
        <v>0</v>
      </c>
      <c r="G377" s="86">
        <f t="shared" si="126"/>
        <v>0</v>
      </c>
      <c r="H377" s="35">
        <f>IF(VLOOKUP($A377,'hk2015'!$A:$G,1)=$A377,VLOOKUP($A377,'hk2015'!$A:$G,6),0)</f>
        <v>0</v>
      </c>
      <c r="I377" s="35">
        <f>IF(VLOOKUP($A377,'hk2015'!$A:$G,1)=$A377,VLOOKUP($A377,'hk2015'!$A:$G,7),0)</f>
        <v>0</v>
      </c>
      <c r="J377" s="35">
        <f>IF(VLOOKUP($A377,'hk2015'!$A:$H,1)=$A377,VLOOKUP($A377,'hk2015'!$A:$H,8),0)</f>
        <v>0</v>
      </c>
      <c r="K377" s="96">
        <f t="shared" si="127"/>
        <v>0</v>
      </c>
      <c r="L377" s="109"/>
    </row>
    <row r="378" spans="1:13" ht="12.6" outlineLevel="1" x14ac:dyDescent="0.25">
      <c r="A378" s="20" t="str">
        <f t="shared" si="128"/>
        <v>648</v>
      </c>
      <c r="B378" s="21" t="s">
        <v>738</v>
      </c>
      <c r="C378" s="21" t="s">
        <v>739</v>
      </c>
      <c r="D378" s="35">
        <f>IF(VLOOKUP($A378,'hk2016'!$A:$G,1)=$A378,VLOOKUP($A378,'hk2016'!$A:$G,6),0)</f>
        <v>0</v>
      </c>
      <c r="E378" s="35">
        <f>IF(VLOOKUP($A378,'hk2016'!$A:$G,1)=$A378,VLOOKUP($A378,'hk2016'!$A:$G,7),0)</f>
        <v>0</v>
      </c>
      <c r="F378" s="35">
        <f>IF(VLOOKUP($A378,'hk2016'!$A:$H,1)=$A378,VLOOKUP($A378,'hk2016'!$A:$H,8),0)</f>
        <v>0</v>
      </c>
      <c r="G378" s="86">
        <f t="shared" si="126"/>
        <v>0</v>
      </c>
      <c r="H378" s="35">
        <f>IF(VLOOKUP($A378,'hk2015'!$A:$G,1)=$A378,VLOOKUP($A378,'hk2015'!$A:$G,6),0)</f>
        <v>0</v>
      </c>
      <c r="I378" s="35">
        <f>IF(VLOOKUP($A378,'hk2015'!$A:$G,1)=$A378,VLOOKUP($A378,'hk2015'!$A:$G,7),0)</f>
        <v>0</v>
      </c>
      <c r="J378" s="35">
        <f>IF(VLOOKUP($A378,'hk2015'!$A:$H,1)=$A378,VLOOKUP($A378,'hk2015'!$A:$H,8),0)</f>
        <v>0</v>
      </c>
      <c r="K378" s="96">
        <f t="shared" si="127"/>
        <v>0</v>
      </c>
      <c r="L378" s="109"/>
      <c r="M378" s="45"/>
    </row>
    <row r="379" spans="1:13" ht="13.2" outlineLevel="1" thickBot="1" x14ac:dyDescent="0.3">
      <c r="A379" s="20"/>
      <c r="B379" s="21"/>
      <c r="C379" s="21"/>
      <c r="H379" s="51"/>
      <c r="I379" s="51"/>
      <c r="J379" s="51"/>
      <c r="K379" s="100"/>
      <c r="L379" s="109"/>
    </row>
    <row r="380" spans="1:13" ht="12.6" x14ac:dyDescent="0.25">
      <c r="A380" s="55" t="s">
        <v>740</v>
      </c>
      <c r="B380" s="48"/>
      <c r="C380" s="49" t="s">
        <v>741</v>
      </c>
      <c r="D380" s="30">
        <f t="shared" ref="D380:K380" si="129">SUM(D381:D386)</f>
        <v>0</v>
      </c>
      <c r="E380" s="30">
        <f t="shared" si="129"/>
        <v>0</v>
      </c>
      <c r="F380" s="30">
        <f t="shared" si="129"/>
        <v>0</v>
      </c>
      <c r="G380" s="84">
        <f t="shared" si="129"/>
        <v>0</v>
      </c>
      <c r="H380" s="30">
        <f t="shared" si="129"/>
        <v>0</v>
      </c>
      <c r="I380" s="30">
        <f t="shared" si="129"/>
        <v>0</v>
      </c>
      <c r="J380" s="30">
        <f t="shared" si="129"/>
        <v>0</v>
      </c>
      <c r="K380" s="94">
        <f t="shared" si="129"/>
        <v>0</v>
      </c>
      <c r="L380" s="109"/>
    </row>
    <row r="381" spans="1:13" ht="12.6" outlineLevel="1" x14ac:dyDescent="0.25">
      <c r="A381" s="72" t="str">
        <f t="shared" ref="A381:A386" si="130">LEFT(B381,3)</f>
        <v>652</v>
      </c>
      <c r="B381" s="21" t="s">
        <v>742</v>
      </c>
      <c r="C381" s="21" t="s">
        <v>743</v>
      </c>
      <c r="D381" s="35">
        <f>IF(VLOOKUP($A381,'hk2016'!$A:$G,1)=$A381,VLOOKUP($A381,'hk2016'!$A:$G,6),0)</f>
        <v>0</v>
      </c>
      <c r="E381" s="35">
        <f>IF(VLOOKUP($A381,'hk2016'!$A:$G,1)=$A381,VLOOKUP($A381,'hk2016'!$A:$G,7),0)</f>
        <v>0</v>
      </c>
      <c r="F381" s="35">
        <f>IF(VLOOKUP($A381,'hk2016'!$A:$H,1)=$A381,VLOOKUP($A381,'hk2016'!$A:$H,8),0)</f>
        <v>0</v>
      </c>
      <c r="G381" s="86">
        <f t="shared" ref="G381:G386" si="131">SUM(D381+E381-F381)</f>
        <v>0</v>
      </c>
      <c r="H381" s="35">
        <f>IF(VLOOKUP($A381,'hk2015'!$A:$G,1)=$A381,VLOOKUP($A381,'hk2015'!$A:$G,6),0)</f>
        <v>0</v>
      </c>
      <c r="I381" s="35">
        <f>IF(VLOOKUP($A381,'hk2015'!$A:$G,1)=$A381,VLOOKUP($A381,'hk2015'!$A:$G,7),0)</f>
        <v>0</v>
      </c>
      <c r="J381" s="35">
        <f>IF(VLOOKUP($A381,'hk2015'!$A:$H,1)=$A381,VLOOKUP($A381,'hk2015'!$A:$H,8),0)</f>
        <v>0</v>
      </c>
      <c r="K381" s="96">
        <f t="shared" ref="K381:K386" si="132">SUM(H381+I381-J381)</f>
        <v>0</v>
      </c>
      <c r="L381" s="109"/>
    </row>
    <row r="382" spans="1:13" ht="12.6" outlineLevel="1" x14ac:dyDescent="0.25">
      <c r="A382" s="72" t="str">
        <f t="shared" si="130"/>
        <v>654</v>
      </c>
      <c r="B382" s="21" t="s">
        <v>744</v>
      </c>
      <c r="C382" s="21" t="s">
        <v>745</v>
      </c>
      <c r="D382" s="35">
        <f>IF(VLOOKUP($A382,'hk2016'!$A:$G,1)=$A382,VLOOKUP($A382,'hk2016'!$A:$G,6),0)</f>
        <v>0</v>
      </c>
      <c r="E382" s="35">
        <f>IF(VLOOKUP($A382,'hk2016'!$A:$G,1)=$A382,VLOOKUP($A382,'hk2016'!$A:$G,7),0)</f>
        <v>0</v>
      </c>
      <c r="F382" s="35">
        <f>IF(VLOOKUP($A382,'hk2016'!$A:$H,1)=$A382,VLOOKUP($A382,'hk2016'!$A:$H,8),0)</f>
        <v>0</v>
      </c>
      <c r="G382" s="86">
        <f t="shared" si="131"/>
        <v>0</v>
      </c>
      <c r="H382" s="35">
        <f>IF(VLOOKUP($A382,'hk2015'!$A:$G,1)=$A382,VLOOKUP($A382,'hk2015'!$A:$G,6),0)</f>
        <v>0</v>
      </c>
      <c r="I382" s="35">
        <f>IF(VLOOKUP($A382,'hk2015'!$A:$G,1)=$A382,VLOOKUP($A382,'hk2015'!$A:$G,7),0)</f>
        <v>0</v>
      </c>
      <c r="J382" s="35">
        <f>IF(VLOOKUP($A382,'hk2015'!$A:$H,1)=$A382,VLOOKUP($A382,'hk2015'!$A:$H,8),0)</f>
        <v>0</v>
      </c>
      <c r="K382" s="96">
        <f t="shared" si="132"/>
        <v>0</v>
      </c>
      <c r="L382" s="109"/>
    </row>
    <row r="383" spans="1:13" ht="12.6" outlineLevel="1" x14ac:dyDescent="0.25">
      <c r="A383" s="20" t="str">
        <f t="shared" si="130"/>
        <v>655</v>
      </c>
      <c r="B383" s="21" t="s">
        <v>746</v>
      </c>
      <c r="C383" s="21" t="s">
        <v>632</v>
      </c>
      <c r="D383" s="35">
        <f>IF(VLOOKUP($A383,'hk2016'!$A:$G,1)=$A383,VLOOKUP($A383,'hk2016'!$A:$G,6),0)</f>
        <v>0</v>
      </c>
      <c r="E383" s="35">
        <f>IF(VLOOKUP($A383,'hk2016'!$A:$G,1)=$A383,VLOOKUP($A383,'hk2016'!$A:$G,7),0)</f>
        <v>0</v>
      </c>
      <c r="F383" s="35">
        <f>IF(VLOOKUP($A383,'hk2016'!$A:$H,1)=$A383,VLOOKUP($A383,'hk2016'!$A:$H,8),0)</f>
        <v>0</v>
      </c>
      <c r="G383" s="86">
        <f t="shared" si="131"/>
        <v>0</v>
      </c>
      <c r="H383" s="35">
        <f>IF(VLOOKUP($A383,'hk2015'!$A:$G,1)=$A383,VLOOKUP($A383,'hk2015'!$A:$G,6),0)</f>
        <v>0</v>
      </c>
      <c r="I383" s="35">
        <f>IF(VLOOKUP($A383,'hk2015'!$A:$G,1)=$A383,VLOOKUP($A383,'hk2015'!$A:$G,7),0)</f>
        <v>0</v>
      </c>
      <c r="J383" s="35">
        <f>IF(VLOOKUP($A383,'hk2015'!$A:$H,1)=$A383,VLOOKUP($A383,'hk2015'!$A:$H,8),0)</f>
        <v>0</v>
      </c>
      <c r="K383" s="96">
        <f t="shared" si="132"/>
        <v>0</v>
      </c>
      <c r="L383" s="109"/>
    </row>
    <row r="384" spans="1:13" ht="12.6" outlineLevel="1" x14ac:dyDescent="0.25">
      <c r="A384" s="20" t="str">
        <f t="shared" si="130"/>
        <v>657</v>
      </c>
      <c r="B384" s="21" t="s">
        <v>747</v>
      </c>
      <c r="C384" s="21" t="s">
        <v>748</v>
      </c>
      <c r="D384" s="35">
        <f>IF(VLOOKUP($A384,'hk2016'!$A:$G,1)=$A384,VLOOKUP($A384,'hk2016'!$A:$G,6),0)</f>
        <v>0</v>
      </c>
      <c r="E384" s="35">
        <f>IF(VLOOKUP($A384,'hk2016'!$A:$G,1)=$A384,VLOOKUP($A384,'hk2016'!$A:$G,7),0)</f>
        <v>0</v>
      </c>
      <c r="F384" s="35">
        <f>IF(VLOOKUP($A384,'hk2016'!$A:$H,1)=$A384,VLOOKUP($A384,'hk2016'!$A:$H,8),0)</f>
        <v>0</v>
      </c>
      <c r="G384" s="86">
        <f t="shared" si="131"/>
        <v>0</v>
      </c>
      <c r="H384" s="35">
        <f>IF(VLOOKUP($A384,'hk2015'!$A:$G,1)=$A384,VLOOKUP($A384,'hk2015'!$A:$G,6),0)</f>
        <v>0</v>
      </c>
      <c r="I384" s="35">
        <f>IF(VLOOKUP($A384,'hk2015'!$A:$G,1)=$A384,VLOOKUP($A384,'hk2015'!$A:$G,7),0)</f>
        <v>0</v>
      </c>
      <c r="J384" s="35">
        <f>IF(VLOOKUP($A384,'hk2015'!$A:$H,1)=$A384,VLOOKUP($A384,'hk2015'!$A:$H,8),0)</f>
        <v>0</v>
      </c>
      <c r="K384" s="96">
        <f t="shared" si="132"/>
        <v>0</v>
      </c>
      <c r="L384" s="109"/>
    </row>
    <row r="385" spans="1:12" ht="12.6" outlineLevel="1" x14ac:dyDescent="0.25">
      <c r="A385" s="72" t="str">
        <f t="shared" si="130"/>
        <v>658</v>
      </c>
      <c r="B385" s="21" t="s">
        <v>749</v>
      </c>
      <c r="C385" s="21" t="s">
        <v>750</v>
      </c>
      <c r="D385" s="35">
        <f>IF(VLOOKUP($A385,'hk2016'!$A:$G,1)=$A385,VLOOKUP($A385,'hk2016'!$A:$G,6),0)</f>
        <v>0</v>
      </c>
      <c r="E385" s="35">
        <f>IF(VLOOKUP($A385,'hk2016'!$A:$G,1)=$A385,VLOOKUP($A385,'hk2016'!$A:$G,7),0)</f>
        <v>0</v>
      </c>
      <c r="F385" s="35">
        <f>IF(VLOOKUP($A385,'hk2016'!$A:$H,1)=$A385,VLOOKUP($A385,'hk2016'!$A:$H,8),0)</f>
        <v>0</v>
      </c>
      <c r="G385" s="86">
        <f t="shared" si="131"/>
        <v>0</v>
      </c>
      <c r="H385" s="35">
        <f>IF(VLOOKUP($A385,'hk2015'!$A:$G,1)=$A385,VLOOKUP($A385,'hk2015'!$A:$G,6),0)</f>
        <v>0</v>
      </c>
      <c r="I385" s="35">
        <f>IF(VLOOKUP($A385,'hk2015'!$A:$G,1)=$A385,VLOOKUP($A385,'hk2015'!$A:$G,7),0)</f>
        <v>0</v>
      </c>
      <c r="J385" s="35">
        <f>IF(VLOOKUP($A385,'hk2015'!$A:$H,1)=$A385,VLOOKUP($A385,'hk2015'!$A:$H,8),0)</f>
        <v>0</v>
      </c>
      <c r="K385" s="96">
        <f t="shared" si="132"/>
        <v>0</v>
      </c>
      <c r="L385" s="109"/>
    </row>
    <row r="386" spans="1:12" ht="12.6" outlineLevel="1" x14ac:dyDescent="0.25">
      <c r="A386" s="72" t="str">
        <f t="shared" si="130"/>
        <v>659</v>
      </c>
      <c r="B386" s="21" t="s">
        <v>751</v>
      </c>
      <c r="C386" s="21" t="s">
        <v>752</v>
      </c>
      <c r="D386" s="35">
        <f>IF(VLOOKUP($A386,'hk2016'!$A:$G,1)=$A386,VLOOKUP($A386,'hk2016'!$A:$G,6),0)</f>
        <v>0</v>
      </c>
      <c r="E386" s="35">
        <f>IF(VLOOKUP($A386,'hk2016'!$A:$G,1)=$A386,VLOOKUP($A386,'hk2016'!$A:$G,7),0)</f>
        <v>0</v>
      </c>
      <c r="F386" s="35">
        <f>IF(VLOOKUP($A386,'hk2016'!$A:$H,1)=$A386,VLOOKUP($A386,'hk2016'!$A:$H,8),0)</f>
        <v>0</v>
      </c>
      <c r="G386" s="86">
        <f t="shared" si="131"/>
        <v>0</v>
      </c>
      <c r="H386" s="35">
        <f>IF(VLOOKUP($A386,'hk2015'!$A:$G,1)=$A386,VLOOKUP($A386,'hk2015'!$A:$G,6),0)</f>
        <v>0</v>
      </c>
      <c r="I386" s="35">
        <f>IF(VLOOKUP($A386,'hk2015'!$A:$G,1)=$A386,VLOOKUP($A386,'hk2015'!$A:$G,7),0)</f>
        <v>0</v>
      </c>
      <c r="J386" s="35">
        <f>IF(VLOOKUP($A386,'hk2015'!$A:$H,1)=$A386,VLOOKUP($A386,'hk2015'!$A:$H,8),0)</f>
        <v>0</v>
      </c>
      <c r="K386" s="96">
        <f t="shared" si="132"/>
        <v>0</v>
      </c>
      <c r="L386" s="109"/>
    </row>
    <row r="387" spans="1:12" ht="13.2" outlineLevel="1" thickBot="1" x14ac:dyDescent="0.3">
      <c r="A387" s="20"/>
      <c r="B387" s="21"/>
      <c r="C387" s="21"/>
      <c r="H387" s="51"/>
      <c r="I387" s="51"/>
      <c r="J387" s="51"/>
      <c r="K387" s="100"/>
      <c r="L387" s="109"/>
    </row>
    <row r="388" spans="1:12" ht="12.6" x14ac:dyDescent="0.25">
      <c r="A388" s="55" t="s">
        <v>753</v>
      </c>
      <c r="B388" s="48"/>
      <c r="C388" s="49" t="s">
        <v>754</v>
      </c>
      <c r="D388" s="30">
        <f t="shared" ref="D388:K388" si="133">SUM(D389:D397)</f>
        <v>0</v>
      </c>
      <c r="E388" s="30">
        <f t="shared" si="133"/>
        <v>0</v>
      </c>
      <c r="F388" s="30">
        <f t="shared" si="133"/>
        <v>3.68</v>
      </c>
      <c r="G388" s="84">
        <f t="shared" si="133"/>
        <v>-3.68</v>
      </c>
      <c r="H388" s="30">
        <f t="shared" si="133"/>
        <v>0</v>
      </c>
      <c r="I388" s="30">
        <f t="shared" si="133"/>
        <v>0</v>
      </c>
      <c r="J388" s="30">
        <f t="shared" si="133"/>
        <v>0</v>
      </c>
      <c r="K388" s="94">
        <f t="shared" si="133"/>
        <v>0</v>
      </c>
      <c r="L388" s="109"/>
    </row>
    <row r="389" spans="1:12" ht="12.6" outlineLevel="1" x14ac:dyDescent="0.25">
      <c r="A389" s="20" t="s">
        <v>755</v>
      </c>
      <c r="B389" s="23"/>
      <c r="C389" s="33" t="s">
        <v>754</v>
      </c>
      <c r="D389" s="35">
        <f>IF(VLOOKUP($A389,'hk2016'!$A:$G,1)=$A389,VLOOKUP($A389,'hk2016'!$A:$G,6),0)</f>
        <v>0</v>
      </c>
      <c r="E389" s="35">
        <f>IF(VLOOKUP($A389,'hk2016'!$A:$G,1)=$A389,VLOOKUP($A389,'hk2016'!$A:$G,7),0)</f>
        <v>0</v>
      </c>
      <c r="F389" s="35">
        <f>IF(VLOOKUP($A389,'hk2016'!$A:$H,1)=$A389,VLOOKUP($A389,'hk2016'!$A:$H,8),0)</f>
        <v>0</v>
      </c>
      <c r="G389" s="86">
        <f t="shared" ref="G389:G397" si="134">SUM(D389+E389-F389)</f>
        <v>0</v>
      </c>
      <c r="H389" s="35">
        <f>IF(VLOOKUP($A389,'hk2015'!$A:$G,1)=$A389,VLOOKUP($A389,'hk2015'!$A:$G,6),0)</f>
        <v>0</v>
      </c>
      <c r="I389" s="35">
        <f>IF(VLOOKUP($A389,'hk2015'!$A:$G,1)=$A389,VLOOKUP($A389,'hk2015'!$A:$G,7),0)</f>
        <v>0</v>
      </c>
      <c r="J389" s="35">
        <f>IF(VLOOKUP($A389,'hk2015'!$A:$H,1)=$A389,VLOOKUP($A389,'hk2015'!$A:$H,8),0)</f>
        <v>0</v>
      </c>
      <c r="K389" s="96">
        <f t="shared" ref="K389:K397" si="135">SUM(H389+I389-J389)</f>
        <v>0</v>
      </c>
      <c r="L389" s="109"/>
    </row>
    <row r="390" spans="1:12" ht="12.6" outlineLevel="1" x14ac:dyDescent="0.25">
      <c r="A390" s="20" t="str">
        <f t="shared" ref="A390:A397" si="136">LEFT(B390,3)</f>
        <v>661</v>
      </c>
      <c r="B390" s="21" t="s">
        <v>756</v>
      </c>
      <c r="C390" s="21" t="s">
        <v>757</v>
      </c>
      <c r="D390" s="35">
        <f>IF(VLOOKUP($A390,'hk2016'!$A:$G,1)=$A390,VLOOKUP($A390,'hk2016'!$A:$G,6),0)</f>
        <v>0</v>
      </c>
      <c r="E390" s="35">
        <f>IF(VLOOKUP($A390,'hk2016'!$A:$G,1)=$A390,VLOOKUP($A390,'hk2016'!$A:$G,7),0)</f>
        <v>0</v>
      </c>
      <c r="F390" s="35">
        <f>IF(VLOOKUP($A390,'hk2016'!$A:$H,1)=$A390,VLOOKUP($A390,'hk2016'!$A:$H,8),0)</f>
        <v>0</v>
      </c>
      <c r="G390" s="86">
        <f t="shared" si="134"/>
        <v>0</v>
      </c>
      <c r="H390" s="35">
        <f>IF(VLOOKUP($A390,'hk2015'!$A:$G,1)=$A390,VLOOKUP($A390,'hk2015'!$A:$G,6),0)</f>
        <v>0</v>
      </c>
      <c r="I390" s="35">
        <f>IF(VLOOKUP($A390,'hk2015'!$A:$G,1)=$A390,VLOOKUP($A390,'hk2015'!$A:$G,7),0)</f>
        <v>0</v>
      </c>
      <c r="J390" s="35">
        <f>IF(VLOOKUP($A390,'hk2015'!$A:$H,1)=$A390,VLOOKUP($A390,'hk2015'!$A:$H,8),0)</f>
        <v>0</v>
      </c>
      <c r="K390" s="96">
        <f t="shared" si="135"/>
        <v>0</v>
      </c>
      <c r="L390" s="109"/>
    </row>
    <row r="391" spans="1:12" ht="12.6" outlineLevel="1" x14ac:dyDescent="0.25">
      <c r="A391" s="20" t="str">
        <f t="shared" si="136"/>
        <v>662</v>
      </c>
      <c r="B391" s="21" t="s">
        <v>758</v>
      </c>
      <c r="C391" s="21" t="s">
        <v>645</v>
      </c>
      <c r="D391" s="35">
        <f>IF(VLOOKUP($A391,'hk2016'!$A:$G,1)=$A391,VLOOKUP($A391,'hk2016'!$A:$G,6),0)</f>
        <v>0</v>
      </c>
      <c r="E391" s="35">
        <f>IF(VLOOKUP($A391,'hk2016'!$A:$G,1)=$A391,VLOOKUP($A391,'hk2016'!$A:$G,7),0)</f>
        <v>0</v>
      </c>
      <c r="F391" s="35">
        <f>IF(VLOOKUP($A391,'hk2016'!$A:$H,1)=$A391,VLOOKUP($A391,'hk2016'!$A:$H,8),0)</f>
        <v>3.68</v>
      </c>
      <c r="G391" s="86">
        <f t="shared" si="134"/>
        <v>-3.68</v>
      </c>
      <c r="H391" s="35">
        <f>IF(VLOOKUP($A391,'hk2015'!$A:$G,1)=$A391,VLOOKUP($A391,'hk2015'!$A:$G,6),0)</f>
        <v>0</v>
      </c>
      <c r="I391" s="35">
        <f>IF(VLOOKUP($A391,'hk2015'!$A:$G,1)=$A391,VLOOKUP($A391,'hk2015'!$A:$G,7),0)</f>
        <v>0</v>
      </c>
      <c r="J391" s="35">
        <f>IF(VLOOKUP($A391,'hk2015'!$A:$H,1)=$A391,VLOOKUP($A391,'hk2015'!$A:$H,8),0)</f>
        <v>0</v>
      </c>
      <c r="K391" s="96">
        <f t="shared" si="135"/>
        <v>0</v>
      </c>
      <c r="L391" s="109"/>
    </row>
    <row r="392" spans="1:12" outlineLevel="1" x14ac:dyDescent="0.2">
      <c r="A392" s="20" t="str">
        <f t="shared" si="136"/>
        <v>663</v>
      </c>
      <c r="B392" s="21" t="s">
        <v>759</v>
      </c>
      <c r="C392" s="21" t="s">
        <v>760</v>
      </c>
      <c r="D392" s="35">
        <f>IF(VLOOKUP($A392,'hk2016'!$A:$G,1)=$A392,VLOOKUP($A392,'hk2016'!$A:$G,6),0)</f>
        <v>0</v>
      </c>
      <c r="E392" s="35">
        <f>IF(VLOOKUP($A392,'hk2016'!$A:$G,1)=$A392,VLOOKUP($A392,'hk2016'!$A:$G,7),0)</f>
        <v>0</v>
      </c>
      <c r="F392" s="35">
        <f>IF(VLOOKUP($A392,'hk2016'!$A:$H,1)=$A392,VLOOKUP($A392,'hk2016'!$A:$H,8),0)</f>
        <v>0</v>
      </c>
      <c r="G392" s="86">
        <f t="shared" si="134"/>
        <v>0</v>
      </c>
      <c r="H392" s="35">
        <f>IF(VLOOKUP($A392,'hk2015'!$A:$G,1)=$A392,VLOOKUP($A392,'hk2015'!$A:$G,6),0)</f>
        <v>0</v>
      </c>
      <c r="I392" s="35">
        <f>IF(VLOOKUP($A392,'hk2015'!$A:$G,1)=$A392,VLOOKUP($A392,'hk2015'!$A:$G,7),0)</f>
        <v>0</v>
      </c>
      <c r="J392" s="35">
        <f>IF(VLOOKUP($A392,'hk2015'!$A:$H,1)=$A392,VLOOKUP($A392,'hk2015'!$A:$H,8),0)</f>
        <v>0</v>
      </c>
      <c r="K392" s="96">
        <f t="shared" si="135"/>
        <v>0</v>
      </c>
    </row>
    <row r="393" spans="1:12" outlineLevel="1" x14ac:dyDescent="0.2">
      <c r="A393" s="20" t="str">
        <f t="shared" si="136"/>
        <v>664</v>
      </c>
      <c r="B393" s="21" t="s">
        <v>761</v>
      </c>
      <c r="C393" s="21" t="s">
        <v>762</v>
      </c>
      <c r="D393" s="35">
        <f>IF(VLOOKUP($A393,'hk2016'!$A:$G,1)=$A393,VLOOKUP($A393,'hk2016'!$A:$G,6),0)</f>
        <v>0</v>
      </c>
      <c r="E393" s="35">
        <f>IF(VLOOKUP($A393,'hk2016'!$A:$G,1)=$A393,VLOOKUP($A393,'hk2016'!$A:$G,7),0)</f>
        <v>0</v>
      </c>
      <c r="F393" s="35">
        <f>IF(VLOOKUP($A393,'hk2016'!$A:$H,1)=$A393,VLOOKUP($A393,'hk2016'!$A:$H,8),0)</f>
        <v>0</v>
      </c>
      <c r="G393" s="86">
        <f t="shared" si="134"/>
        <v>0</v>
      </c>
      <c r="H393" s="35">
        <f>IF(VLOOKUP($A393,'hk2015'!$A:$G,1)=$A393,VLOOKUP($A393,'hk2015'!$A:$G,6),0)</f>
        <v>0</v>
      </c>
      <c r="I393" s="35">
        <f>IF(VLOOKUP($A393,'hk2015'!$A:$G,1)=$A393,VLOOKUP($A393,'hk2015'!$A:$G,7),0)</f>
        <v>0</v>
      </c>
      <c r="J393" s="35">
        <f>IF(VLOOKUP($A393,'hk2015'!$A:$H,1)=$A393,VLOOKUP($A393,'hk2015'!$A:$H,8),0)</f>
        <v>0</v>
      </c>
      <c r="K393" s="96">
        <f t="shared" si="135"/>
        <v>0</v>
      </c>
    </row>
    <row r="394" spans="1:12" outlineLevel="1" x14ac:dyDescent="0.2">
      <c r="A394" s="20" t="str">
        <f t="shared" si="136"/>
        <v>665</v>
      </c>
      <c r="B394" s="21" t="s">
        <v>763</v>
      </c>
      <c r="C394" s="21" t="s">
        <v>764</v>
      </c>
      <c r="D394" s="35">
        <f>IF(VLOOKUP($A394,'hk2016'!$A:$G,1)=$A394,VLOOKUP($A394,'hk2016'!$A:$G,6),0)</f>
        <v>0</v>
      </c>
      <c r="E394" s="35">
        <f>IF(VLOOKUP($A394,'hk2016'!$A:$G,1)=$A394,VLOOKUP($A394,'hk2016'!$A:$G,7),0)</f>
        <v>0</v>
      </c>
      <c r="F394" s="35">
        <f>IF(VLOOKUP($A394,'hk2016'!$A:$H,1)=$A394,VLOOKUP($A394,'hk2016'!$A:$H,8),0)</f>
        <v>0</v>
      </c>
      <c r="G394" s="86">
        <f t="shared" si="134"/>
        <v>0</v>
      </c>
      <c r="H394" s="35">
        <f>IF(VLOOKUP($A394,'hk2015'!$A:$G,1)=$A394,VLOOKUP($A394,'hk2015'!$A:$G,6),0)</f>
        <v>0</v>
      </c>
      <c r="I394" s="35">
        <f>IF(VLOOKUP($A394,'hk2015'!$A:$G,1)=$A394,VLOOKUP($A394,'hk2015'!$A:$G,7),0)</f>
        <v>0</v>
      </c>
      <c r="J394" s="35">
        <f>IF(VLOOKUP($A394,'hk2015'!$A:$H,1)=$A394,VLOOKUP($A394,'hk2015'!$A:$H,8),0)</f>
        <v>0</v>
      </c>
      <c r="K394" s="96">
        <f t="shared" si="135"/>
        <v>0</v>
      </c>
    </row>
    <row r="395" spans="1:12" outlineLevel="1" x14ac:dyDescent="0.2">
      <c r="A395" s="20" t="str">
        <f t="shared" si="136"/>
        <v>666</v>
      </c>
      <c r="B395" s="21" t="s">
        <v>765</v>
      </c>
      <c r="C395" s="21" t="s">
        <v>766</v>
      </c>
      <c r="D395" s="35">
        <f>IF(VLOOKUP($A395,'hk2016'!$A:$G,1)=$A395,VLOOKUP($A395,'hk2016'!$A:$G,6),0)</f>
        <v>0</v>
      </c>
      <c r="E395" s="35">
        <f>IF(VLOOKUP($A395,'hk2016'!$A:$G,1)=$A395,VLOOKUP($A395,'hk2016'!$A:$G,7),0)</f>
        <v>0</v>
      </c>
      <c r="F395" s="35">
        <f>IF(VLOOKUP($A395,'hk2016'!$A:$H,1)=$A395,VLOOKUP($A395,'hk2016'!$A:$H,8),0)</f>
        <v>0</v>
      </c>
      <c r="G395" s="86">
        <f t="shared" si="134"/>
        <v>0</v>
      </c>
      <c r="H395" s="35">
        <f>IF(VLOOKUP($A395,'hk2015'!$A:$G,1)=$A395,VLOOKUP($A395,'hk2015'!$A:$G,6),0)</f>
        <v>0</v>
      </c>
      <c r="I395" s="35">
        <f>IF(VLOOKUP($A395,'hk2015'!$A:$G,1)=$A395,VLOOKUP($A395,'hk2015'!$A:$G,7),0)</f>
        <v>0</v>
      </c>
      <c r="J395" s="35">
        <f>IF(VLOOKUP($A395,'hk2015'!$A:$H,1)=$A395,VLOOKUP($A395,'hk2015'!$A:$H,8),0)</f>
        <v>0</v>
      </c>
      <c r="K395" s="96">
        <f t="shared" si="135"/>
        <v>0</v>
      </c>
    </row>
    <row r="396" spans="1:12" outlineLevel="1" x14ac:dyDescent="0.2">
      <c r="A396" s="20" t="str">
        <f t="shared" si="136"/>
        <v>667</v>
      </c>
      <c r="B396" s="21" t="s">
        <v>767</v>
      </c>
      <c r="C396" s="21" t="s">
        <v>768</v>
      </c>
      <c r="D396" s="35">
        <f>IF(VLOOKUP($A396,'hk2016'!$A:$G,1)=$A396,VLOOKUP($A396,'hk2016'!$A:$G,6),0)</f>
        <v>0</v>
      </c>
      <c r="E396" s="35">
        <f>IF(VLOOKUP($A396,'hk2016'!$A:$G,1)=$A396,VLOOKUP($A396,'hk2016'!$A:$G,7),0)</f>
        <v>0</v>
      </c>
      <c r="F396" s="35">
        <f>IF(VLOOKUP($A396,'hk2016'!$A:$H,1)=$A396,VLOOKUP($A396,'hk2016'!$A:$H,8),0)</f>
        <v>0</v>
      </c>
      <c r="G396" s="86">
        <f t="shared" si="134"/>
        <v>0</v>
      </c>
      <c r="H396" s="35">
        <f>IF(VLOOKUP($A396,'hk2015'!$A:$G,1)=$A396,VLOOKUP($A396,'hk2015'!$A:$G,6),0)</f>
        <v>0</v>
      </c>
      <c r="I396" s="35">
        <f>IF(VLOOKUP($A396,'hk2015'!$A:$G,1)=$A396,VLOOKUP($A396,'hk2015'!$A:$G,7),0)</f>
        <v>0</v>
      </c>
      <c r="J396" s="35">
        <f>IF(VLOOKUP($A396,'hk2015'!$A:$H,1)=$A396,VLOOKUP($A396,'hk2015'!$A:$H,8),0)</f>
        <v>0</v>
      </c>
      <c r="K396" s="96">
        <f t="shared" si="135"/>
        <v>0</v>
      </c>
    </row>
    <row r="397" spans="1:12" outlineLevel="1" x14ac:dyDescent="0.2">
      <c r="A397" s="20" t="str">
        <f t="shared" si="136"/>
        <v>668</v>
      </c>
      <c r="B397" s="21" t="s">
        <v>769</v>
      </c>
      <c r="C397" s="21" t="s">
        <v>770</v>
      </c>
      <c r="D397" s="35">
        <f>IF(VLOOKUP($A397,'hk2016'!$A:$G,1)=$A397,VLOOKUP($A397,'hk2016'!$A:$G,6),0)</f>
        <v>0</v>
      </c>
      <c r="E397" s="35">
        <f>IF(VLOOKUP($A397,'hk2016'!$A:$G,1)=$A397,VLOOKUP($A397,'hk2016'!$A:$G,7),0)</f>
        <v>0</v>
      </c>
      <c r="F397" s="35">
        <f>IF(VLOOKUP($A397,'hk2016'!$A:$H,1)=$A397,VLOOKUP($A397,'hk2016'!$A:$H,8),0)</f>
        <v>0</v>
      </c>
      <c r="G397" s="86">
        <f t="shared" si="134"/>
        <v>0</v>
      </c>
      <c r="H397" s="35">
        <f>IF(VLOOKUP($A397,'hk2015'!$A:$G,1)=$A397,VLOOKUP($A397,'hk2015'!$A:$G,6),0)</f>
        <v>0</v>
      </c>
      <c r="I397" s="35">
        <f>IF(VLOOKUP($A397,'hk2015'!$A:$G,1)=$A397,VLOOKUP($A397,'hk2015'!$A:$G,7),0)</f>
        <v>0</v>
      </c>
      <c r="J397" s="35">
        <f>IF(VLOOKUP($A397,'hk2015'!$A:$H,1)=$A397,VLOOKUP($A397,'hk2015'!$A:$H,8),0)</f>
        <v>0</v>
      </c>
      <c r="K397" s="96">
        <f t="shared" si="135"/>
        <v>0</v>
      </c>
    </row>
    <row r="398" spans="1:12" ht="10.8" outlineLevel="1" thickBot="1" x14ac:dyDescent="0.25">
      <c r="A398" s="20"/>
      <c r="B398" s="21"/>
      <c r="C398" s="21"/>
      <c r="H398" s="51"/>
      <c r="I398" s="51"/>
      <c r="J398" s="51"/>
      <c r="K398" s="100"/>
    </row>
    <row r="399" spans="1:12" x14ac:dyDescent="0.2">
      <c r="A399" s="55" t="s">
        <v>771</v>
      </c>
      <c r="B399" s="48"/>
      <c r="C399" s="49" t="s">
        <v>772</v>
      </c>
      <c r="D399" s="30">
        <f t="shared" ref="D399:K399" si="137">SUM(D400:D401)</f>
        <v>0</v>
      </c>
      <c r="E399" s="30">
        <f t="shared" si="137"/>
        <v>0</v>
      </c>
      <c r="F399" s="30">
        <f t="shared" si="137"/>
        <v>0</v>
      </c>
      <c r="G399" s="84">
        <f t="shared" si="137"/>
        <v>0</v>
      </c>
      <c r="H399" s="30">
        <f t="shared" si="137"/>
        <v>0</v>
      </c>
      <c r="I399" s="30">
        <f t="shared" si="137"/>
        <v>0</v>
      </c>
      <c r="J399" s="30">
        <f t="shared" si="137"/>
        <v>0</v>
      </c>
      <c r="K399" s="94">
        <f t="shared" si="137"/>
        <v>0</v>
      </c>
    </row>
    <row r="400" spans="1:12" outlineLevel="1" x14ac:dyDescent="0.2">
      <c r="A400" s="20" t="str">
        <f>LEFT(B400,3)</f>
        <v>674</v>
      </c>
      <c r="B400" s="21" t="s">
        <v>773</v>
      </c>
      <c r="C400" s="21" t="s">
        <v>774</v>
      </c>
      <c r="D400" s="35">
        <f>IF(VLOOKUP($A400,'hk2016'!$A:$G,1)=$A400,VLOOKUP($A400,'hk2016'!$A:$G,6),0)</f>
        <v>0</v>
      </c>
      <c r="E400" s="35">
        <f>IF(VLOOKUP($A400,'hk2016'!$A:$G,1)=$A400,VLOOKUP($A400,'hk2016'!$A:$G,7),0)</f>
        <v>0</v>
      </c>
      <c r="F400" s="35">
        <f>IF(VLOOKUP($A400,'hk2016'!$A:$H,1)=$A400,VLOOKUP($A400,'hk2016'!$A:$H,8),0)</f>
        <v>0</v>
      </c>
      <c r="G400" s="86">
        <f>SUM(D400+E400-F400)</f>
        <v>0</v>
      </c>
      <c r="H400" s="35">
        <f>IF(VLOOKUP($A400,'hk2015'!$A:$G,1)=$A400,VLOOKUP($A400,'hk2015'!$A:$G,6),0)</f>
        <v>0</v>
      </c>
      <c r="I400" s="35">
        <f>IF(VLOOKUP($A400,'hk2015'!$A:$G,1)=$A400,VLOOKUP($A400,'hk2015'!$A:$G,7),0)</f>
        <v>0</v>
      </c>
      <c r="J400" s="35">
        <f>IF(VLOOKUP($A400,'hk2015'!$A:$H,1)=$A400,VLOOKUP($A400,'hk2015'!$A:$H,8),0)</f>
        <v>0</v>
      </c>
      <c r="K400" s="96">
        <f>SUM(H400+I400-J400)</f>
        <v>0</v>
      </c>
    </row>
    <row r="401" spans="1:11" outlineLevel="1" x14ac:dyDescent="0.2">
      <c r="A401" s="20" t="str">
        <f>LEFT(B401,3)</f>
        <v>679</v>
      </c>
      <c r="B401" s="21" t="s">
        <v>775</v>
      </c>
      <c r="C401" s="21" t="s">
        <v>776</v>
      </c>
      <c r="D401" s="35">
        <f>IF(VLOOKUP($A401,'hk2016'!$A:$G,1)=$A401,VLOOKUP($A401,'hk2016'!$A:$G,6),0)</f>
        <v>0</v>
      </c>
      <c r="E401" s="35">
        <f>IF(VLOOKUP($A401,'hk2016'!$A:$G,1)=$A401,VLOOKUP($A401,'hk2016'!$A:$G,7),0)</f>
        <v>0</v>
      </c>
      <c r="F401" s="35">
        <f>IF(VLOOKUP($A401,'hk2016'!$A:$H,1)=$A401,VLOOKUP($A401,'hk2016'!$A:$H,8),0)</f>
        <v>0</v>
      </c>
      <c r="G401" s="86">
        <f>SUM(D401+E401-F401)</f>
        <v>0</v>
      </c>
      <c r="H401" s="35">
        <f>IF(VLOOKUP($A401,'hk2015'!$A:$G,1)=$A401,VLOOKUP($A401,'hk2015'!$A:$G,6),0)</f>
        <v>0</v>
      </c>
      <c r="I401" s="35">
        <f>IF(VLOOKUP($A401,'hk2015'!$A:$G,1)=$A401,VLOOKUP($A401,'hk2015'!$A:$G,7),0)</f>
        <v>0</v>
      </c>
      <c r="J401" s="35">
        <f>IF(VLOOKUP($A401,'hk2015'!$A:$H,1)=$A401,VLOOKUP($A401,'hk2015'!$A:$H,8),0)</f>
        <v>0</v>
      </c>
      <c r="K401" s="96">
        <f>SUM(H401+I401-J401)</f>
        <v>0</v>
      </c>
    </row>
    <row r="402" spans="1:11" ht="10.8" outlineLevel="1" thickBot="1" x14ac:dyDescent="0.25">
      <c r="A402" s="20"/>
      <c r="B402" s="21"/>
      <c r="C402" s="21"/>
      <c r="H402" s="51"/>
      <c r="I402" s="51"/>
      <c r="J402" s="51"/>
      <c r="K402" s="100"/>
    </row>
    <row r="403" spans="1:11" x14ac:dyDescent="0.2">
      <c r="A403" s="55" t="s">
        <v>777</v>
      </c>
      <c r="B403" s="48"/>
      <c r="C403" s="49" t="s">
        <v>778</v>
      </c>
      <c r="D403" s="30">
        <f t="shared" ref="D403:K403" si="138">SUM(D404:D409)</f>
        <v>0</v>
      </c>
      <c r="E403" s="30">
        <f t="shared" si="138"/>
        <v>0</v>
      </c>
      <c r="F403" s="30">
        <f t="shared" si="138"/>
        <v>0</v>
      </c>
      <c r="G403" s="84">
        <f t="shared" si="138"/>
        <v>0</v>
      </c>
      <c r="H403" s="30">
        <f t="shared" si="138"/>
        <v>0</v>
      </c>
      <c r="I403" s="30">
        <f t="shared" si="138"/>
        <v>0</v>
      </c>
      <c r="J403" s="30">
        <f t="shared" si="138"/>
        <v>0</v>
      </c>
      <c r="K403" s="94">
        <f t="shared" si="138"/>
        <v>0</v>
      </c>
    </row>
    <row r="404" spans="1:11" outlineLevel="1" x14ac:dyDescent="0.2">
      <c r="A404" s="20" t="s">
        <v>779</v>
      </c>
      <c r="B404" s="23"/>
      <c r="C404" s="33" t="s">
        <v>778</v>
      </c>
      <c r="D404" s="35">
        <f>IF(VLOOKUP($A404,'hk2016'!$A:$G,1)=$A404,VLOOKUP($A404,'hk2016'!$A:$G,6),0)</f>
        <v>0</v>
      </c>
      <c r="E404" s="35">
        <f>IF(VLOOKUP($A404,'hk2016'!$A:$G,1)=$A404,VLOOKUP($A404,'hk2016'!$A:$G,7),0)</f>
        <v>0</v>
      </c>
      <c r="F404" s="35">
        <f>IF(VLOOKUP($A404,'hk2016'!$A:$H,1)=$A404,VLOOKUP($A404,'hk2016'!$A:$H,8),0)</f>
        <v>0</v>
      </c>
      <c r="G404" s="86">
        <f t="shared" ref="G404:G409" si="139">SUM(D404+E404-F404)</f>
        <v>0</v>
      </c>
      <c r="H404" s="35">
        <f>IF(VLOOKUP($A404,'hk2015'!$A:$G,1)=$A404,VLOOKUP($A404,'hk2015'!$A:$G,6),0)</f>
        <v>0</v>
      </c>
      <c r="I404" s="35">
        <f>IF(VLOOKUP($A404,'hk2015'!$A:$G,1)=$A404,VLOOKUP($A404,'hk2015'!$A:$G,7),0)</f>
        <v>0</v>
      </c>
      <c r="J404" s="35">
        <f>IF(VLOOKUP($A404,'hk2015'!$A:$H,1)=$A404,VLOOKUP($A404,'hk2015'!$A:$H,8),0)</f>
        <v>0</v>
      </c>
      <c r="K404" s="96">
        <f t="shared" ref="K404:K409" si="140">SUM(H404+I404-J404)</f>
        <v>0</v>
      </c>
    </row>
    <row r="405" spans="1:11" outlineLevel="1" x14ac:dyDescent="0.2">
      <c r="A405" s="72" t="str">
        <f>LEFT(B405,3)</f>
        <v>681</v>
      </c>
      <c r="B405" s="21" t="s">
        <v>780</v>
      </c>
      <c r="C405" s="21" t="s">
        <v>781</v>
      </c>
      <c r="D405" s="35">
        <f>IF(VLOOKUP($A405,'hk2016'!$A:$G,1)=$A405,VLOOKUP($A405,'hk2016'!$A:$G,6),0)</f>
        <v>0</v>
      </c>
      <c r="E405" s="35">
        <f>IF(VLOOKUP($A405,'hk2016'!$A:$G,1)=$A405,VLOOKUP($A405,'hk2016'!$A:$G,7),0)</f>
        <v>0</v>
      </c>
      <c r="F405" s="35">
        <f>IF(VLOOKUP($A405,'hk2016'!$A:$H,1)=$A405,VLOOKUP($A405,'hk2016'!$A:$H,8),0)</f>
        <v>0</v>
      </c>
      <c r="G405" s="86">
        <f t="shared" si="139"/>
        <v>0</v>
      </c>
      <c r="H405" s="35">
        <f>IF(VLOOKUP($A405,'hk2015'!$A:$G,1)=$A405,VLOOKUP($A405,'hk2015'!$A:$G,6),0)</f>
        <v>0</v>
      </c>
      <c r="I405" s="35">
        <f>IF(VLOOKUP($A405,'hk2015'!$A:$G,1)=$A405,VLOOKUP($A405,'hk2015'!$A:$G,7),0)</f>
        <v>0</v>
      </c>
      <c r="J405" s="35">
        <f>IF(VLOOKUP($A405,'hk2015'!$A:$H,1)=$A405,VLOOKUP($A405,'hk2015'!$A:$H,8),0)</f>
        <v>0</v>
      </c>
      <c r="K405" s="96">
        <f t="shared" si="140"/>
        <v>0</v>
      </c>
    </row>
    <row r="406" spans="1:11" outlineLevel="1" x14ac:dyDescent="0.2">
      <c r="A406" s="72" t="str">
        <f>LEFT(B406,3)</f>
        <v>682</v>
      </c>
      <c r="B406" s="21" t="s">
        <v>782</v>
      </c>
      <c r="C406" s="21" t="s">
        <v>783</v>
      </c>
      <c r="D406" s="35">
        <f>IF(VLOOKUP($A406,'hk2016'!$A:$G,1)=$A406,VLOOKUP($A406,'hk2016'!$A:$G,6),0)</f>
        <v>0</v>
      </c>
      <c r="E406" s="35">
        <f>IF(VLOOKUP($A406,'hk2016'!$A:$G,1)=$A406,VLOOKUP($A406,'hk2016'!$A:$G,7),0)</f>
        <v>0</v>
      </c>
      <c r="F406" s="35">
        <f>IF(VLOOKUP($A406,'hk2016'!$A:$H,1)=$A406,VLOOKUP($A406,'hk2016'!$A:$H,8),0)</f>
        <v>0</v>
      </c>
      <c r="G406" s="86">
        <f t="shared" si="139"/>
        <v>0</v>
      </c>
      <c r="H406" s="35">
        <f>IF(VLOOKUP($A406,'hk2015'!$A:$G,1)=$A406,VLOOKUP($A406,'hk2015'!$A:$G,6),0)</f>
        <v>0</v>
      </c>
      <c r="I406" s="35">
        <f>IF(VLOOKUP($A406,'hk2015'!$A:$G,1)=$A406,VLOOKUP($A406,'hk2015'!$A:$G,7),0)</f>
        <v>0</v>
      </c>
      <c r="J406" s="35">
        <f>IF(VLOOKUP($A406,'hk2015'!$A:$H,1)=$A406,VLOOKUP($A406,'hk2015'!$A:$H,8),0)</f>
        <v>0</v>
      </c>
      <c r="K406" s="96">
        <f t="shared" si="140"/>
        <v>0</v>
      </c>
    </row>
    <row r="407" spans="1:11" outlineLevel="1" x14ac:dyDescent="0.2">
      <c r="A407" s="72" t="str">
        <f>LEFT(B407,3)</f>
        <v>684</v>
      </c>
      <c r="B407" s="21" t="s">
        <v>784</v>
      </c>
      <c r="C407" s="21" t="s">
        <v>774</v>
      </c>
      <c r="D407" s="35">
        <f>IF(VLOOKUP($A407,'hk2016'!$A:$G,1)=$A407,VLOOKUP($A407,'hk2016'!$A:$G,6),0)</f>
        <v>0</v>
      </c>
      <c r="E407" s="35">
        <f>IF(VLOOKUP($A407,'hk2016'!$A:$G,1)=$A407,VLOOKUP($A407,'hk2016'!$A:$G,7),0)</f>
        <v>0</v>
      </c>
      <c r="F407" s="35">
        <f>IF(VLOOKUP($A407,'hk2016'!$A:$H,1)=$A407,VLOOKUP($A407,'hk2016'!$A:$H,8),0)</f>
        <v>0</v>
      </c>
      <c r="G407" s="86">
        <f t="shared" si="139"/>
        <v>0</v>
      </c>
      <c r="H407" s="35">
        <f>IF(VLOOKUP($A407,'hk2015'!$A:$G,1)=$A407,VLOOKUP($A407,'hk2015'!$A:$G,6),0)</f>
        <v>0</v>
      </c>
      <c r="I407" s="35">
        <f>IF(VLOOKUP($A407,'hk2015'!$A:$G,1)=$A407,VLOOKUP($A407,'hk2015'!$A:$G,7),0)</f>
        <v>0</v>
      </c>
      <c r="J407" s="35">
        <f>IF(VLOOKUP($A407,'hk2015'!$A:$H,1)=$A407,VLOOKUP($A407,'hk2015'!$A:$H,8),0)</f>
        <v>0</v>
      </c>
      <c r="K407" s="96">
        <f t="shared" si="140"/>
        <v>0</v>
      </c>
    </row>
    <row r="408" spans="1:11" outlineLevel="1" x14ac:dyDescent="0.2">
      <c r="A408" s="20" t="str">
        <f>LEFT(B408,3)</f>
        <v>688</v>
      </c>
      <c r="B408" s="21" t="s">
        <v>785</v>
      </c>
      <c r="C408" s="21" t="s">
        <v>786</v>
      </c>
      <c r="D408" s="35">
        <f>IF(VLOOKUP($A408,'hk2016'!$A:$G,1)=$A408,VLOOKUP($A408,'hk2016'!$A:$G,6),0)</f>
        <v>0</v>
      </c>
      <c r="E408" s="35">
        <f>IF(VLOOKUP($A408,'hk2016'!$A:$G,1)=$A408,VLOOKUP($A408,'hk2016'!$A:$G,7),0)</f>
        <v>0</v>
      </c>
      <c r="F408" s="35">
        <f>IF(VLOOKUP($A408,'hk2016'!$A:$H,1)=$A408,VLOOKUP($A408,'hk2016'!$A:$H,8),0)</f>
        <v>0</v>
      </c>
      <c r="G408" s="86">
        <f t="shared" si="139"/>
        <v>0</v>
      </c>
      <c r="H408" s="35">
        <f>IF(VLOOKUP($A408,'hk2015'!$A:$G,1)=$A408,VLOOKUP($A408,'hk2015'!$A:$G,6),0)</f>
        <v>0</v>
      </c>
      <c r="I408" s="35">
        <f>IF(VLOOKUP($A408,'hk2015'!$A:$G,1)=$A408,VLOOKUP($A408,'hk2015'!$A:$G,7),0)</f>
        <v>0</v>
      </c>
      <c r="J408" s="35">
        <f>IF(VLOOKUP($A408,'hk2015'!$A:$H,1)=$A408,VLOOKUP($A408,'hk2015'!$A:$H,8),0)</f>
        <v>0</v>
      </c>
      <c r="K408" s="96">
        <f t="shared" si="140"/>
        <v>0</v>
      </c>
    </row>
    <row r="409" spans="1:11" outlineLevel="1" x14ac:dyDescent="0.2">
      <c r="A409" s="20" t="str">
        <f>LEFT(B409,3)</f>
        <v>689</v>
      </c>
      <c r="B409" s="21" t="s">
        <v>787</v>
      </c>
      <c r="C409" s="21" t="s">
        <v>776</v>
      </c>
      <c r="D409" s="35">
        <f>IF(VLOOKUP($A409,'hk2016'!$A:$G,1)=$A409,VLOOKUP($A409,'hk2016'!$A:$G,6),0)</f>
        <v>0</v>
      </c>
      <c r="E409" s="35">
        <f>IF(VLOOKUP($A409,'hk2016'!$A:$G,1)=$A409,VLOOKUP($A409,'hk2016'!$A:$G,7),0)</f>
        <v>0</v>
      </c>
      <c r="F409" s="35">
        <f>IF(VLOOKUP($A409,'hk2016'!$A:$H,1)=$A409,VLOOKUP($A409,'hk2016'!$A:$H,8),0)</f>
        <v>0</v>
      </c>
      <c r="G409" s="86">
        <f t="shared" si="139"/>
        <v>0</v>
      </c>
      <c r="H409" s="35">
        <f>IF(VLOOKUP($A409,'hk2015'!$A:$G,1)=$A409,VLOOKUP($A409,'hk2015'!$A:$G,6),0)</f>
        <v>0</v>
      </c>
      <c r="I409" s="35">
        <f>IF(VLOOKUP($A409,'hk2015'!$A:$G,1)=$A409,VLOOKUP($A409,'hk2015'!$A:$G,7),0)</f>
        <v>0</v>
      </c>
      <c r="J409" s="35">
        <f>IF(VLOOKUP($A409,'hk2015'!$A:$H,1)=$A409,VLOOKUP($A409,'hk2015'!$A:$H,8),0)</f>
        <v>0</v>
      </c>
      <c r="K409" s="96">
        <f t="shared" si="140"/>
        <v>0</v>
      </c>
    </row>
    <row r="410" spans="1:11" ht="10.8" outlineLevel="1" thickBot="1" x14ac:dyDescent="0.25">
      <c r="A410" s="20"/>
      <c r="B410" s="21"/>
      <c r="C410" s="21" t="s">
        <v>59</v>
      </c>
      <c r="H410" s="51"/>
      <c r="I410" s="51"/>
      <c r="J410" s="51"/>
      <c r="K410" s="100"/>
    </row>
    <row r="411" spans="1:11" x14ac:dyDescent="0.2">
      <c r="A411" s="55" t="s">
        <v>788</v>
      </c>
      <c r="B411" s="48"/>
      <c r="C411" s="49" t="s">
        <v>789</v>
      </c>
      <c r="D411" s="30">
        <f t="shared" ref="D411:K411" si="141">SUM(D412:D413)</f>
        <v>0</v>
      </c>
      <c r="E411" s="30">
        <f t="shared" si="141"/>
        <v>0</v>
      </c>
      <c r="F411" s="30">
        <f t="shared" si="141"/>
        <v>0</v>
      </c>
      <c r="G411" s="84">
        <f t="shared" si="141"/>
        <v>0</v>
      </c>
      <c r="H411" s="30">
        <f t="shared" si="141"/>
        <v>0</v>
      </c>
      <c r="I411" s="30">
        <f t="shared" si="141"/>
        <v>0</v>
      </c>
      <c r="J411" s="30">
        <f t="shared" si="141"/>
        <v>0</v>
      </c>
      <c r="K411" s="94">
        <f t="shared" si="141"/>
        <v>0</v>
      </c>
    </row>
    <row r="412" spans="1:11" outlineLevel="1" x14ac:dyDescent="0.2">
      <c r="A412" s="20" t="str">
        <f>LEFT(B412,3)</f>
        <v>697</v>
      </c>
      <c r="B412" s="21" t="s">
        <v>790</v>
      </c>
      <c r="C412" s="21" t="s">
        <v>791</v>
      </c>
      <c r="D412" s="35">
        <f>IF(VLOOKUP($A412,'hk2016'!$A:$G,1)=$A412,VLOOKUP($A412,'hk2016'!$A:$G,6),0)</f>
        <v>0</v>
      </c>
      <c r="E412" s="35">
        <f>IF(VLOOKUP($A412,'hk2016'!$A:$G,1)=$A412,VLOOKUP($A412,'hk2016'!$A:$G,7),0)</f>
        <v>0</v>
      </c>
      <c r="F412" s="35">
        <f>IF(VLOOKUP($A412,'hk2016'!$A:$H,1)=$A412,VLOOKUP($A412,'hk2016'!$A:$H,8),0)</f>
        <v>0</v>
      </c>
      <c r="G412" s="86">
        <f>SUM(D412+E412-F412)</f>
        <v>0</v>
      </c>
      <c r="H412" s="35">
        <f>IF(VLOOKUP($A412,'hk2015'!$A:$G,1)=$A412,VLOOKUP($A412,'hk2015'!$A:$G,6),0)</f>
        <v>0</v>
      </c>
      <c r="I412" s="35">
        <f>IF(VLOOKUP($A412,'hk2015'!$A:$G,1)=$A412,VLOOKUP($A412,'hk2015'!$A:$G,7),0)</f>
        <v>0</v>
      </c>
      <c r="J412" s="35">
        <f>IF(VLOOKUP($A412,'hk2015'!$A:$H,1)=$A412,VLOOKUP($A412,'hk2015'!$A:$H,8),0)</f>
        <v>0</v>
      </c>
      <c r="K412" s="96">
        <f>SUM(H412+I412-J412)</f>
        <v>0</v>
      </c>
    </row>
    <row r="413" spans="1:11" outlineLevel="1" x14ac:dyDescent="0.2">
      <c r="A413" s="20" t="str">
        <f>LEFT(B413,3)</f>
        <v>698</v>
      </c>
      <c r="B413" s="21" t="s">
        <v>792</v>
      </c>
      <c r="C413" s="21" t="s">
        <v>793</v>
      </c>
      <c r="D413" s="35">
        <f>IF(VLOOKUP($A413,'hk2016'!$A:$G,1)=$A413,VLOOKUP($A413,'hk2016'!$A:$G,6),0)</f>
        <v>0</v>
      </c>
      <c r="E413" s="35">
        <f>IF(VLOOKUP($A413,'hk2016'!$A:$G,1)=$A413,VLOOKUP($A413,'hk2016'!$A:$G,7),0)</f>
        <v>0</v>
      </c>
      <c r="F413" s="35">
        <f>IF(VLOOKUP($A413,'hk2016'!$A:$H,1)=$A413,VLOOKUP($A413,'hk2016'!$A:$H,8),0)</f>
        <v>0</v>
      </c>
      <c r="G413" s="86">
        <f>SUM(D413+E413-F413)</f>
        <v>0</v>
      </c>
      <c r="H413" s="35">
        <f>IF(VLOOKUP($A413,'hk2015'!$A:$G,1)=$A413,VLOOKUP($A413,'hk2015'!$A:$G,6),0)</f>
        <v>0</v>
      </c>
      <c r="I413" s="35">
        <f>IF(VLOOKUP($A413,'hk2015'!$A:$G,1)=$A413,VLOOKUP($A413,'hk2015'!$A:$G,7),0)</f>
        <v>0</v>
      </c>
      <c r="J413" s="35">
        <f>IF(VLOOKUP($A413,'hk2015'!$A:$H,1)=$A413,VLOOKUP($A413,'hk2015'!$A:$H,8),0)</f>
        <v>0</v>
      </c>
      <c r="K413" s="96">
        <f>SUM(H413+I413-J413)</f>
        <v>0</v>
      </c>
    </row>
    <row r="414" spans="1:11" ht="10.8" outlineLevel="1" thickBot="1" x14ac:dyDescent="0.25">
      <c r="A414" s="20"/>
      <c r="B414" s="21"/>
      <c r="C414" s="21"/>
      <c r="H414" s="51"/>
      <c r="I414" s="51"/>
      <c r="J414" s="51"/>
      <c r="K414" s="100"/>
    </row>
    <row r="415" spans="1:11" ht="10.8" thickBot="1" x14ac:dyDescent="0.25">
      <c r="A415" s="24" t="s">
        <v>794</v>
      </c>
      <c r="B415" s="21"/>
      <c r="C415" s="25" t="s">
        <v>802</v>
      </c>
      <c r="D415" s="46"/>
      <c r="E415" s="46"/>
      <c r="F415" s="46"/>
      <c r="G415" s="89"/>
      <c r="H415" s="46"/>
      <c r="I415" s="46"/>
      <c r="J415" s="46"/>
      <c r="K415" s="99"/>
    </row>
    <row r="416" spans="1:11" x14ac:dyDescent="0.2">
      <c r="A416" s="55" t="s">
        <v>803</v>
      </c>
      <c r="B416" s="48"/>
      <c r="C416" s="49" t="s">
        <v>804</v>
      </c>
      <c r="D416" s="30">
        <f t="shared" ref="D416:K416" si="142">SUM(D417:D418)</f>
        <v>0</v>
      </c>
      <c r="E416" s="30">
        <f t="shared" si="142"/>
        <v>0</v>
      </c>
      <c r="F416" s="30">
        <f t="shared" si="142"/>
        <v>0</v>
      </c>
      <c r="G416" s="84">
        <f t="shared" si="142"/>
        <v>0</v>
      </c>
      <c r="H416" s="30">
        <f t="shared" si="142"/>
        <v>0</v>
      </c>
      <c r="I416" s="30">
        <f t="shared" si="142"/>
        <v>0</v>
      </c>
      <c r="J416" s="30">
        <f t="shared" si="142"/>
        <v>0</v>
      </c>
      <c r="K416" s="94">
        <f t="shared" si="142"/>
        <v>0</v>
      </c>
    </row>
    <row r="417" spans="1:18" outlineLevel="1" x14ac:dyDescent="0.2">
      <c r="A417" s="20" t="str">
        <f>LEFT(B417,3)</f>
        <v>701</v>
      </c>
      <c r="B417" s="21" t="s">
        <v>805</v>
      </c>
      <c r="C417" s="21" t="s">
        <v>806</v>
      </c>
      <c r="D417" s="35">
        <f>IF(VLOOKUP($A417,'hk2016'!$A:$G,1)=$A417,VLOOKUP($A417,'hk2016'!$A:$G,5),0)</f>
        <v>0</v>
      </c>
      <c r="E417" s="35">
        <f>IF(VLOOKUP($A417,'hk2016'!$A:$G,1)=$A417,VLOOKUP($A417,'hk2016'!$A:$G,6),0)</f>
        <v>0</v>
      </c>
      <c r="F417" s="35">
        <f>IF(VLOOKUP($A417,'hk2016'!$A:$H,1)=$A417,VLOOKUP($A417,'hk2016'!$A:$H,7),0)</f>
        <v>0</v>
      </c>
      <c r="G417" s="86">
        <f>SUM(D417+E417-F417)</f>
        <v>0</v>
      </c>
      <c r="H417" s="35">
        <f>IF(VLOOKUP($A417,'hk2015'!$A:$G,1)=$A417,VLOOKUP($A417,'hk2015'!$A:$G,5),0)</f>
        <v>0</v>
      </c>
      <c r="I417" s="35">
        <f>IF(VLOOKUP($A417,'hk2015'!$A:$G,1)=$A417,VLOOKUP($A417,'hk2015'!$A:$G,6),0)</f>
        <v>0</v>
      </c>
      <c r="J417" s="35">
        <f>IF(VLOOKUP($A417,'hk2015'!$A:$H,1)=$A417,VLOOKUP($A417,'hk2015'!$A:$H,7),0)</f>
        <v>0</v>
      </c>
      <c r="K417" s="96">
        <f>SUM(H417+I417-J417)</f>
        <v>0</v>
      </c>
    </row>
    <row r="418" spans="1:18" outlineLevel="1" x14ac:dyDescent="0.2">
      <c r="A418" s="20" t="str">
        <f>LEFT(B418,3)</f>
        <v>702</v>
      </c>
      <c r="B418" s="21" t="s">
        <v>807</v>
      </c>
      <c r="C418" s="21" t="s">
        <v>808</v>
      </c>
      <c r="D418" s="35">
        <f>IF(VLOOKUP($A418,'hk2016'!$A:$G,1)=$A418,VLOOKUP($A418,'hk2016'!$A:$G,5),0)</f>
        <v>0</v>
      </c>
      <c r="E418" s="35">
        <f>IF(VLOOKUP($A418,'hk2016'!$A:$G,1)=$A418,VLOOKUP($A418,'hk2016'!$A:$G,6),0)</f>
        <v>0</v>
      </c>
      <c r="F418" s="35">
        <f>IF(VLOOKUP($A418,'hk2016'!$A:$H,1)=$A418,VLOOKUP($A418,'hk2016'!$A:$H,7),0)</f>
        <v>0</v>
      </c>
      <c r="G418" s="86">
        <f>SUM(D418+E418-F418)</f>
        <v>0</v>
      </c>
      <c r="H418" s="35">
        <f>IF(VLOOKUP($A418,'hk2015'!$A:$G,1)=$A418,VLOOKUP($A418,'hk2015'!$A:$G,5),0)</f>
        <v>0</v>
      </c>
      <c r="I418" s="35">
        <f>IF(VLOOKUP($A418,'hk2015'!$A:$G,1)=$A418,VLOOKUP($A418,'hk2015'!$A:$G,6),0)</f>
        <v>0</v>
      </c>
      <c r="J418" s="35">
        <f>IF(VLOOKUP($A418,'hk2015'!$A:$H,1)=$A418,VLOOKUP($A418,'hk2015'!$A:$H,7),0)</f>
        <v>0</v>
      </c>
      <c r="K418" s="96">
        <f>SUM(H418+I418-J418)</f>
        <v>0</v>
      </c>
    </row>
    <row r="419" spans="1:18" ht="10.8" outlineLevel="1" thickBot="1" x14ac:dyDescent="0.25">
      <c r="A419" s="58"/>
      <c r="B419" s="59"/>
      <c r="C419" s="59"/>
      <c r="D419" s="45"/>
      <c r="E419" s="45"/>
      <c r="F419" s="45"/>
      <c r="G419" s="86"/>
      <c r="H419" s="45"/>
      <c r="I419" s="45"/>
      <c r="J419" s="45"/>
      <c r="K419" s="96"/>
      <c r="L419" s="57"/>
      <c r="M419" s="62"/>
      <c r="O419" s="59"/>
      <c r="P419" s="57"/>
      <c r="Q419" s="57"/>
      <c r="R419" s="57"/>
    </row>
    <row r="420" spans="1:18" ht="13.5" customHeight="1" x14ac:dyDescent="0.2">
      <c r="A420" s="55" t="s">
        <v>809</v>
      </c>
      <c r="B420" s="48"/>
      <c r="C420" s="49" t="s">
        <v>810</v>
      </c>
      <c r="D420" s="30">
        <f t="shared" ref="D420:K420" si="143">SUM(D421)</f>
        <v>0</v>
      </c>
      <c r="E420" s="30">
        <f t="shared" si="143"/>
        <v>0</v>
      </c>
      <c r="F420" s="30">
        <f t="shared" si="143"/>
        <v>0</v>
      </c>
      <c r="G420" s="84">
        <f t="shared" si="143"/>
        <v>0</v>
      </c>
      <c r="H420" s="30">
        <f t="shared" si="143"/>
        <v>0</v>
      </c>
      <c r="I420" s="30">
        <f t="shared" si="143"/>
        <v>0</v>
      </c>
      <c r="J420" s="30">
        <f t="shared" si="143"/>
        <v>0</v>
      </c>
      <c r="K420" s="94">
        <f t="shared" si="143"/>
        <v>0</v>
      </c>
    </row>
    <row r="421" spans="1:18" outlineLevel="1" x14ac:dyDescent="0.2">
      <c r="A421" s="20" t="str">
        <f>LEFT(B421,3)</f>
        <v>710</v>
      </c>
      <c r="B421" s="21" t="s">
        <v>811</v>
      </c>
      <c r="C421" s="21" t="s">
        <v>812</v>
      </c>
      <c r="D421" s="35">
        <f>IF(VLOOKUP($A421,'hk2016'!$A:$G,1)=$A421,VLOOKUP($A421,'hk2016'!$A:$G,5),0)</f>
        <v>0</v>
      </c>
      <c r="E421" s="35">
        <f>IF(VLOOKUP($A421,'hk2016'!$A:$G,1)=$A421,VLOOKUP($A421,'hk2016'!$A:$G,6),0)</f>
        <v>0</v>
      </c>
      <c r="F421" s="35">
        <f>IF(VLOOKUP($A421,'hk2016'!$A:$H,1)=$A421,VLOOKUP($A421,'hk2016'!$A:$H,7),0)</f>
        <v>0</v>
      </c>
      <c r="G421" s="86">
        <f>SUM(D421+E421-F421)</f>
        <v>0</v>
      </c>
      <c r="H421" s="35">
        <f>IF(VLOOKUP($A421,'hk2015'!$A:$G,1)=$A421,VLOOKUP($A421,'hk2015'!$A:$G,5),0)</f>
        <v>0</v>
      </c>
      <c r="I421" s="35">
        <f>IF(VLOOKUP($A421,'hk2015'!$A:$G,1)=$A421,VLOOKUP($A421,'hk2015'!$A:$G,6),0)</f>
        <v>0</v>
      </c>
      <c r="J421" s="35">
        <f>IF(VLOOKUP($A421,'hk2015'!$A:$H,1)=$A421,VLOOKUP($A421,'hk2015'!$A:$H,7),0)</f>
        <v>0</v>
      </c>
      <c r="K421" s="96">
        <f>SUM(H421+I421-J421)</f>
        <v>0</v>
      </c>
    </row>
    <row r="422" spans="1:18" ht="10.8" outlineLevel="1" thickBot="1" x14ac:dyDescent="0.25">
      <c r="H422" s="51"/>
      <c r="I422" s="51"/>
      <c r="J422" s="51"/>
      <c r="K422" s="100"/>
    </row>
    <row r="423" spans="1:18" x14ac:dyDescent="0.2">
      <c r="A423" s="24"/>
      <c r="B423" s="21"/>
      <c r="C423" s="25" t="s">
        <v>813</v>
      </c>
      <c r="D423" s="46"/>
      <c r="E423" s="46"/>
      <c r="F423" s="46"/>
      <c r="G423" s="89"/>
      <c r="H423" s="46"/>
      <c r="I423" s="46"/>
      <c r="J423" s="46"/>
      <c r="K423" s="99"/>
    </row>
    <row r="424" spans="1:18" ht="10.8" thickBot="1" x14ac:dyDescent="0.25">
      <c r="H424" s="51"/>
      <c r="I424" s="51"/>
      <c r="J424" s="51"/>
      <c r="K424" s="100"/>
    </row>
    <row r="425" spans="1:18" x14ac:dyDescent="0.2">
      <c r="A425" s="24"/>
      <c r="B425" s="21"/>
      <c r="C425" s="25" t="s">
        <v>814</v>
      </c>
      <c r="D425" s="46"/>
      <c r="E425" s="46"/>
      <c r="F425" s="46"/>
      <c r="G425" s="89"/>
      <c r="H425" s="46"/>
      <c r="I425" s="46"/>
      <c r="J425" s="46"/>
      <c r="K425" s="99"/>
    </row>
  </sheetData>
  <sheetProtection formatColumns="0" formatRows="0" insertColumns="0" insertRows="0" insertHyperlinks="0" deleteColumns="0" deleteRows="0" sort="0" autoFilter="0"/>
  <dataConsolidate/>
  <mergeCells count="3">
    <mergeCell ref="D3:G3"/>
    <mergeCell ref="H3:K3"/>
    <mergeCell ref="C1:K1"/>
  </mergeCells>
  <phoneticPr fontId="17"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209"/>
  <sheetViews>
    <sheetView topLeftCell="A2" workbookViewId="0">
      <selection activeCell="A2" sqref="A2"/>
    </sheetView>
  </sheetViews>
  <sheetFormatPr defaultColWidth="9.109375" defaultRowHeight="10.199999999999999" x14ac:dyDescent="0.2"/>
  <cols>
    <col min="1" max="1" width="51.109375" style="76" customWidth="1"/>
    <col min="2" max="2" width="2.6640625" style="493" customWidth="1"/>
    <col min="3" max="3" width="0.33203125" style="76" customWidth="1"/>
    <col min="4" max="4" width="4" style="76" hidden="1" customWidth="1"/>
    <col min="5" max="5" width="7.44140625" style="76" hidden="1" customWidth="1"/>
    <col min="6" max="6" width="1.44140625" style="76" hidden="1" customWidth="1"/>
    <col min="7" max="7" width="20.6640625" style="76" customWidth="1"/>
    <col min="8" max="8" width="0.6640625" style="478" customWidth="1"/>
    <col min="9" max="9" width="4" style="76" hidden="1" customWidth="1"/>
    <col min="10" max="10" width="8.44140625" style="76" hidden="1" customWidth="1"/>
    <col min="11" max="11" width="9.109375" style="76" hidden="1" customWidth="1"/>
    <col min="12" max="12" width="0.109375" style="76" customWidth="1"/>
    <col min="13" max="13" width="1.88671875" style="76" hidden="1" customWidth="1"/>
    <col min="14" max="14" width="4" style="76" hidden="1" customWidth="1"/>
    <col min="15" max="15" width="1" style="76" hidden="1" customWidth="1"/>
    <col min="16" max="16" width="20.6640625" style="76" customWidth="1"/>
    <col min="17" max="17" width="10.109375" style="76" hidden="1" customWidth="1"/>
    <col min="18" max="18" width="6.109375" style="76" hidden="1" customWidth="1"/>
    <col min="19" max="16384" width="9.109375" style="76"/>
  </cols>
  <sheetData>
    <row r="1" spans="1:20" hidden="1" x14ac:dyDescent="0.2">
      <c r="A1" s="474" t="s">
        <v>3059</v>
      </c>
      <c r="B1" s="474"/>
      <c r="C1" s="474"/>
      <c r="D1" s="474"/>
      <c r="E1" s="474"/>
      <c r="F1" s="474"/>
      <c r="G1" s="474"/>
      <c r="H1" s="474"/>
      <c r="I1" s="474"/>
      <c r="J1" s="474"/>
      <c r="K1" s="474"/>
      <c r="L1" s="474"/>
      <c r="M1" s="474"/>
      <c r="N1" s="474"/>
      <c r="O1" s="474"/>
      <c r="P1" s="474"/>
      <c r="Q1" s="474"/>
      <c r="R1" s="474"/>
      <c r="S1" s="474"/>
      <c r="T1" s="474"/>
    </row>
    <row r="2" spans="1:20" x14ac:dyDescent="0.2">
      <c r="A2" s="475" t="s">
        <v>3060</v>
      </c>
      <c r="B2" s="476" t="s">
        <v>934</v>
      </c>
      <c r="C2" s="477">
        <f>SUM(C14+C3)</f>
        <v>120029.13</v>
      </c>
      <c r="D2" s="477">
        <f>SUM(D14+D3)</f>
        <v>17006</v>
      </c>
      <c r="E2" s="477">
        <f>SUM(E14+E3)</f>
        <v>0</v>
      </c>
      <c r="G2" s="477">
        <f>SUM(G14+G3)</f>
        <v>103022</v>
      </c>
      <c r="L2" s="76">
        <f>SUM(L14+L3)</f>
        <v>79244.27</v>
      </c>
      <c r="M2" s="76">
        <f>SUM(M14+M3)</f>
        <v>0</v>
      </c>
      <c r="N2" s="76">
        <f>SUM(N14+N3)</f>
        <v>0</v>
      </c>
      <c r="P2" s="477">
        <f>SUM(P14+P3)</f>
        <v>79245</v>
      </c>
      <c r="Q2" s="76" t="str">
        <f>REPT(" ",11-LEN(G2))&amp;G2</f>
        <v xml:space="preserve">     103022</v>
      </c>
      <c r="R2" s="76" t="str">
        <f>REPT(" ",11-LEN(P2))&amp;P2</f>
        <v xml:space="preserve">      79245</v>
      </c>
    </row>
    <row r="3" spans="1:20" x14ac:dyDescent="0.2">
      <c r="A3" s="475" t="s">
        <v>3061</v>
      </c>
      <c r="B3" s="476" t="s">
        <v>952</v>
      </c>
      <c r="C3" s="479">
        <f>SUM(C4+C5+C10)</f>
        <v>33036.26</v>
      </c>
      <c r="D3" s="479">
        <f>SUM(D4+D5+D10)</f>
        <v>17006</v>
      </c>
      <c r="E3" s="479">
        <f>SUM(E4+E5+E10)</f>
        <v>0</v>
      </c>
      <c r="G3" s="479">
        <f>SUM(G4+G5+G10)</f>
        <v>16030</v>
      </c>
      <c r="L3" s="76">
        <f>SUM(L4+L5+L10)</f>
        <v>9061</v>
      </c>
      <c r="M3" s="76">
        <f>SUM(M4+M5+M10)</f>
        <v>0</v>
      </c>
      <c r="N3" s="76">
        <f>SUM(N4+N5+N10)</f>
        <v>0</v>
      </c>
      <c r="P3" s="479">
        <f>SUM(P4+P5+P10)</f>
        <v>9061</v>
      </c>
      <c r="Q3" s="76" t="str">
        <f t="shared" ref="Q3:Q66" si="0">REPT(" ",11-LEN(G3))&amp;G3</f>
        <v xml:space="preserve">      16030</v>
      </c>
      <c r="R3" s="76" t="str">
        <f t="shared" ref="R3:R66" si="1">REPT(" ",11-LEN(P3))&amp;P3</f>
        <v xml:space="preserve">       9061</v>
      </c>
    </row>
    <row r="4" spans="1:20" ht="20.399999999999999" x14ac:dyDescent="0.2">
      <c r="A4" s="475" t="s">
        <v>3062</v>
      </c>
      <c r="B4" s="476" t="s">
        <v>970</v>
      </c>
      <c r="C4" s="479">
        <f>SUM('HL KNIHA VYPOC'!G5+'HL KNIHA VYPOC'!G31+'HL KNIHA VYPOC'!G37)</f>
        <v>0</v>
      </c>
      <c r="D4" s="479">
        <f>SUM('HL KNIHA VYPOC'!G50)*-1</f>
        <v>0</v>
      </c>
      <c r="E4" s="479">
        <f>SUM(('HL KNIHA VYPOC'!G71+'HL KNIHA VYPOC'!G73+'ANALYTIKA MUJ'!C45))*-1</f>
        <v>0</v>
      </c>
      <c r="G4" s="480">
        <f>ROUND(SUM(C4-D4-E4),0)</f>
        <v>0</v>
      </c>
      <c r="L4" s="481">
        <f>SUM('HL KNIHA VYPOC'!K5+'HL KNIHA VYPOC'!K31+'HL KNIHA VYPOC'!K37)</f>
        <v>0</v>
      </c>
      <c r="M4" s="76">
        <f>SUM('HL KNIHA VYPOC'!K50)*-1</f>
        <v>0</v>
      </c>
      <c r="N4" s="76">
        <f>SUM(('HL KNIHA VYPOC'!K71+'HL KNIHA VYPOC'!K73+'ANALYTIKA MUJ'!D45))*-1</f>
        <v>0</v>
      </c>
      <c r="P4" s="480">
        <f>ROUND(SUM(L4-M4-N4),0)</f>
        <v>0</v>
      </c>
      <c r="Q4" s="76" t="str">
        <f t="shared" si="0"/>
        <v xml:space="preserve">          0</v>
      </c>
      <c r="R4" s="76" t="str">
        <f t="shared" si="1"/>
        <v xml:space="preserve">          0</v>
      </c>
    </row>
    <row r="5" spans="1:20" x14ac:dyDescent="0.2">
      <c r="A5" s="475" t="s">
        <v>3063</v>
      </c>
      <c r="B5" s="476" t="s">
        <v>976</v>
      </c>
      <c r="C5" s="482">
        <f>SUM(C6:C9)</f>
        <v>33036.26</v>
      </c>
      <c r="D5" s="482">
        <f>SUM(D6:D9)</f>
        <v>17006</v>
      </c>
      <c r="E5" s="482">
        <f>SUM(E6:E9)</f>
        <v>0</v>
      </c>
      <c r="G5" s="482">
        <f>SUM(G6:G9)</f>
        <v>16030</v>
      </c>
      <c r="L5" s="76">
        <f>SUM(L6:L9)</f>
        <v>9061</v>
      </c>
      <c r="M5" s="76">
        <f>SUM(M6:M9)</f>
        <v>0</v>
      </c>
      <c r="N5" s="76">
        <f>SUM(N6:N9)</f>
        <v>0</v>
      </c>
      <c r="P5" s="482">
        <f>SUM(P6:P9)</f>
        <v>9061</v>
      </c>
      <c r="Q5" s="76" t="str">
        <f t="shared" si="0"/>
        <v xml:space="preserve">      16030</v>
      </c>
      <c r="R5" s="76" t="str">
        <f t="shared" si="1"/>
        <v xml:space="preserve">       9061</v>
      </c>
    </row>
    <row r="6" spans="1:20" x14ac:dyDescent="0.2">
      <c r="A6" s="483" t="s">
        <v>3064</v>
      </c>
      <c r="B6" s="476" t="s">
        <v>986</v>
      </c>
      <c r="C6" s="481">
        <f>SUM('HL KNIHA VYPOC'!G16+'HL KNIHA VYPOC'!G26+'ANALYTIKA MUJ'!C5+'ANALYTIKA MUJ'!C10)</f>
        <v>0</v>
      </c>
      <c r="D6" s="481">
        <f>SUM('HL KNIHA VYPOC'!G61)*-1</f>
        <v>0</v>
      </c>
      <c r="E6" s="481">
        <f>SUM('ANALYTIKA MUJ'!C35+'ANALYTIKA MUJ'!C40+'ANALYTIKA MUJ'!C46)*-1</f>
        <v>0</v>
      </c>
      <c r="G6" s="480">
        <f t="shared" ref="G6:G24" si="2">ROUND(SUM(C6-D6-E6),0)</f>
        <v>0</v>
      </c>
      <c r="L6" s="481">
        <f>SUM('HL KNIHA VYPOC'!K16+'HL KNIHA VYPOC'!K26+'ANALYTIKA MUJ'!D5+'ANALYTIKA MUJ'!D10)</f>
        <v>-5939</v>
      </c>
      <c r="M6" s="76">
        <f>SUM('HL KNIHA VYPOC'!K61)*-1</f>
        <v>0</v>
      </c>
      <c r="N6" s="76">
        <f>SUM('ANALYTIKA MUJ'!D35+'ANALYTIKA MUJ'!D40+'ANALYTIKA MUJ'!D46)*-1</f>
        <v>0</v>
      </c>
      <c r="P6" s="484">
        <f>ROUND(SUM(L6-M6-N6),0)</f>
        <v>-5939</v>
      </c>
      <c r="Q6" s="76" t="str">
        <f t="shared" si="0"/>
        <v xml:space="preserve">          0</v>
      </c>
      <c r="R6" s="76" t="str">
        <f t="shared" si="1"/>
        <v xml:space="preserve">      -5939</v>
      </c>
    </row>
    <row r="7" spans="1:20" ht="20.399999999999999" x14ac:dyDescent="0.2">
      <c r="A7" s="483" t="s">
        <v>3065</v>
      </c>
      <c r="B7" s="476" t="s">
        <v>5</v>
      </c>
      <c r="C7" s="481">
        <f>SUM('HL KNIHA VYPOC'!G17+'HL KNIHA VYPOC'!G18+'ANALYTIKA MUJ'!C6+'ANALYTIKA MUJ'!C11)</f>
        <v>33036.26</v>
      </c>
      <c r="D7" s="481">
        <f>SUM('HL KNIHA VYPOC'!G62+'HL KNIHA VYPOC'!G63)*-1</f>
        <v>17006</v>
      </c>
      <c r="E7" s="481">
        <f>SUM('ANALYTIKA MUJ'!C36+'ANALYTIKA MUJ'!C41+'ANALYTIKA MUJ'!C47)*-1</f>
        <v>0</v>
      </c>
      <c r="G7" s="480">
        <f t="shared" si="2"/>
        <v>16030</v>
      </c>
      <c r="L7" s="481">
        <f>SUM('HL KNIHA VYPOC'!K17+'HL KNIHA VYPOC'!K18+'ANALYTIKA MUJ'!D6+'ANALYTIKA MUJ'!D11)</f>
        <v>15000</v>
      </c>
      <c r="M7" s="76">
        <f>SUM('HL KNIHA VYPOC'!K62+'HL KNIHA VYPOC'!K63)*-1</f>
        <v>0</v>
      </c>
      <c r="N7" s="76">
        <f>SUM('ANALYTIKA MUJ'!D36+'ANALYTIKA MUJ'!D41+'ANALYTIKA MUJ'!D47)*-1</f>
        <v>0</v>
      </c>
      <c r="P7" s="484">
        <f>ROUND(SUM(L7-M7-N7),0)</f>
        <v>15000</v>
      </c>
      <c r="Q7" s="76" t="str">
        <f t="shared" si="0"/>
        <v xml:space="preserve">      16030</v>
      </c>
      <c r="R7" s="76" t="str">
        <f t="shared" si="1"/>
        <v xml:space="preserve">      15000</v>
      </c>
    </row>
    <row r="8" spans="1:20" ht="20.399999999999999" x14ac:dyDescent="0.2">
      <c r="A8" s="483" t="s">
        <v>3066</v>
      </c>
      <c r="B8" s="476" t="s">
        <v>21</v>
      </c>
      <c r="C8" s="481">
        <f>SUM('HL KNIHA VYPOC'!G20+'HL KNIHA VYPOC'!G21+'HL KNIHA VYPOC'!G22+'HL KNIHA VYPOC'!G23+'ANALYTIKA MUJ'!C7+'ANALYTIKA MUJ'!C12)</f>
        <v>0</v>
      </c>
      <c r="D8" s="481">
        <f>SUM('HL KNIHA VYPOC'!G65+'HL KNIHA VYPOC'!G66+'HL KNIHA VYPOC'!G67+'HL KNIHA VYPOC'!G68)*-1</f>
        <v>0</v>
      </c>
      <c r="E8" s="481">
        <f>SUM('ANALYTIKA MUJ'!C37+'ANALYTIKA MUJ'!C42+'ANALYTIKA MUJ'!C48)*-1</f>
        <v>0</v>
      </c>
      <c r="G8" s="480">
        <f t="shared" si="2"/>
        <v>0</v>
      </c>
      <c r="L8" s="481">
        <f>SUM('HL KNIHA VYPOC'!K20+'HL KNIHA VYPOC'!K21+'HL KNIHA VYPOC'!K22+'HL KNIHA VYPOC'!K23+'ANALYTIKA MUJ'!D7+'ANALYTIKA MUJ'!D12)</f>
        <v>0</v>
      </c>
      <c r="M8" s="76">
        <f>SUM('HL KNIHA VYPOC'!K65+'HL KNIHA VYPOC'!K66+'HL KNIHA VYPOC'!K67+'HL KNIHA VYPOC'!K68)*-1</f>
        <v>0</v>
      </c>
      <c r="N8" s="76">
        <f>SUM('ANALYTIKA MUJ'!D37+'ANALYTIKA MUJ'!D42+'ANALYTIKA MUJ'!D48)*-1</f>
        <v>0</v>
      </c>
      <c r="P8" s="484">
        <f>ROUND(SUM(L8-M8-N8),0)</f>
        <v>0</v>
      </c>
      <c r="Q8" s="76" t="str">
        <f t="shared" si="0"/>
        <v xml:space="preserve">          0</v>
      </c>
      <c r="R8" s="76" t="str">
        <f t="shared" si="1"/>
        <v xml:space="preserve">          0</v>
      </c>
    </row>
    <row r="9" spans="1:20" x14ac:dyDescent="0.2">
      <c r="A9" s="483" t="s">
        <v>3067</v>
      </c>
      <c r="B9" s="476" t="s">
        <v>39</v>
      </c>
      <c r="C9" s="481">
        <f>SUM('HL KNIHA VYPOC'!G77)</f>
        <v>0</v>
      </c>
      <c r="E9" s="481">
        <f>SUM('HL KNIHA VYPOC'!G78)</f>
        <v>0</v>
      </c>
      <c r="G9" s="480">
        <f t="shared" si="2"/>
        <v>0</v>
      </c>
      <c r="L9" s="481">
        <f>SUM('HL KNIHA VYPOC'!K77)</f>
        <v>0</v>
      </c>
      <c r="N9" s="481">
        <f>SUM('HL KNIHA VYPOC'!K78)</f>
        <v>0</v>
      </c>
      <c r="P9" s="484">
        <f>ROUND(SUM(L9-M9-N9),0)</f>
        <v>0</v>
      </c>
      <c r="Q9" s="76" t="str">
        <f t="shared" si="0"/>
        <v xml:space="preserve">          0</v>
      </c>
      <c r="R9" s="76" t="str">
        <f t="shared" si="1"/>
        <v xml:space="preserve">          0</v>
      </c>
    </row>
    <row r="10" spans="1:20" x14ac:dyDescent="0.2">
      <c r="A10" s="475" t="s">
        <v>3068</v>
      </c>
      <c r="B10" s="476" t="s">
        <v>922</v>
      </c>
      <c r="C10" s="482">
        <f>SUM(C11:C13)</f>
        <v>0</v>
      </c>
      <c r="D10" s="482">
        <f>SUM(D11:D13)</f>
        <v>0</v>
      </c>
      <c r="E10" s="482">
        <f>SUM(E11:E13)</f>
        <v>0</v>
      </c>
      <c r="F10" s="485"/>
      <c r="G10" s="482">
        <f>SUM(G11:G13)</f>
        <v>0</v>
      </c>
      <c r="H10" s="486"/>
      <c r="I10" s="485"/>
      <c r="J10" s="485"/>
      <c r="L10" s="76">
        <f>SUM(L11:L13)</f>
        <v>0</v>
      </c>
      <c r="M10" s="76">
        <f>SUM(M11:M13)</f>
        <v>0</v>
      </c>
      <c r="N10" s="76">
        <f>SUM(N11:N13)</f>
        <v>0</v>
      </c>
      <c r="P10" s="482">
        <f>SUM(P11:P13)</f>
        <v>0</v>
      </c>
      <c r="Q10" s="76" t="str">
        <f t="shared" si="0"/>
        <v xml:space="preserve">          0</v>
      </c>
      <c r="R10" s="76" t="str">
        <f t="shared" si="1"/>
        <v xml:space="preserve">          0</v>
      </c>
    </row>
    <row r="11" spans="1:20" x14ac:dyDescent="0.2">
      <c r="A11" s="483" t="s">
        <v>3069</v>
      </c>
      <c r="B11" s="476" t="s">
        <v>795</v>
      </c>
      <c r="C11" s="481">
        <f>SUM('HL KNIHA VYPOC'!G42+'HL KNIHA VYPOC'!G43+'HL KNIHA VYPOC'!G44+'ANALYTIKA MUJ'!C15+'ANALYTIKA MUJ'!C19)</f>
        <v>0</v>
      </c>
      <c r="D11" s="481"/>
      <c r="E11" s="481">
        <f>SUM('ANALYTIKA MUJ'!C49+'ANALYTIKA MUJ'!C53)*-1</f>
        <v>0</v>
      </c>
      <c r="F11" s="481"/>
      <c r="G11" s="480">
        <f t="shared" si="2"/>
        <v>0</v>
      </c>
      <c r="L11" s="481">
        <f>SUM('HL KNIHA VYPOC'!K42+'HL KNIHA VYPOC'!K43+'HL KNIHA VYPOC'!K44+'ANALYTIKA MUJ'!D15+'ANALYTIKA MUJ'!D19)</f>
        <v>0</v>
      </c>
      <c r="N11" s="76">
        <f>SUM('ANALYTIKA MUJ'!D49+'ANALYTIKA MUJ'!D53)*-1</f>
        <v>0</v>
      </c>
      <c r="P11" s="484">
        <f>ROUND(SUM(L11-M11-N11),0)</f>
        <v>0</v>
      </c>
      <c r="Q11" s="76" t="str">
        <f t="shared" si="0"/>
        <v xml:space="preserve">          0</v>
      </c>
      <c r="R11" s="76" t="str">
        <f t="shared" si="1"/>
        <v xml:space="preserve">          0</v>
      </c>
    </row>
    <row r="12" spans="1:20" ht="20.399999999999999" x14ac:dyDescent="0.2">
      <c r="A12" s="483" t="s">
        <v>3070</v>
      </c>
      <c r="B12" s="476" t="s">
        <v>1023</v>
      </c>
      <c r="C12" s="481">
        <f>SUM('ANALYTIKA MUJ'!C23+'ANALYTIKA MUJ'!C27+'ANALYTIKA MUJ'!C31)</f>
        <v>0</v>
      </c>
      <c r="D12" s="481"/>
      <c r="E12" s="481">
        <f>SUM('ANALYTIKA MUJ'!C54+'ANALYTIKA MUJ'!C50)*-1</f>
        <v>0</v>
      </c>
      <c r="G12" s="480">
        <f t="shared" si="2"/>
        <v>0</v>
      </c>
      <c r="L12" s="481">
        <f>SUM('ANALYTIKA MUJ'!D23+'ANALYTIKA MUJ'!D27+'ANALYTIKA MUJ'!D31)</f>
        <v>0</v>
      </c>
      <c r="N12" s="76">
        <f>SUM('ANALYTIKA MUJ'!D54+'ANALYTIKA MUJ'!D50)*-1</f>
        <v>0</v>
      </c>
      <c r="P12" s="484">
        <f>ROUND(SUM(L12-M12-N12),0)</f>
        <v>0</v>
      </c>
      <c r="Q12" s="76" t="str">
        <f t="shared" si="0"/>
        <v xml:space="preserve">          0</v>
      </c>
      <c r="R12" s="76" t="str">
        <f t="shared" si="1"/>
        <v xml:space="preserve">          0</v>
      </c>
    </row>
    <row r="13" spans="1:20" ht="20.399999999999999" x14ac:dyDescent="0.2">
      <c r="A13" s="483" t="s">
        <v>3071</v>
      </c>
      <c r="B13" s="476" t="s">
        <v>84</v>
      </c>
      <c r="C13" s="481">
        <f>SUM('ANALYTIKA MUJ'!C24+'ANALYTIKA MUJ'!C28+'ANALYTIKA MUJ'!C32)</f>
        <v>0</v>
      </c>
      <c r="D13" s="481"/>
      <c r="E13" s="481">
        <f>SUM('ANALYTIKA MUJ'!C55)*-1</f>
        <v>0</v>
      </c>
      <c r="G13" s="480">
        <f t="shared" si="2"/>
        <v>0</v>
      </c>
      <c r="L13" s="481">
        <f>SUM('ANALYTIKA MUJ'!D24+'ANALYTIKA MUJ'!D28+'ANALYTIKA MUJ'!D32)</f>
        <v>0</v>
      </c>
      <c r="N13" s="76">
        <f>SUM('ANALYTIKA MUJ'!D55)*-1</f>
        <v>0</v>
      </c>
      <c r="P13" s="484">
        <f>ROUND(SUM(L13-M13-N13),0)</f>
        <v>0</v>
      </c>
      <c r="Q13" s="76" t="str">
        <f t="shared" si="0"/>
        <v xml:space="preserve">          0</v>
      </c>
      <c r="R13" s="76" t="str">
        <f t="shared" si="1"/>
        <v xml:space="preserve">          0</v>
      </c>
    </row>
    <row r="14" spans="1:20" x14ac:dyDescent="0.2">
      <c r="A14" s="475" t="s">
        <v>3072</v>
      </c>
      <c r="B14" s="476" t="s">
        <v>94</v>
      </c>
      <c r="C14" s="482">
        <f>SUM(C15+C16+C17+C21)</f>
        <v>86992.87</v>
      </c>
      <c r="D14" s="482">
        <f>SUM(D15+D16+D17+D21)</f>
        <v>0</v>
      </c>
      <c r="E14" s="482">
        <f>SUM(E15+E16+E17+E21)</f>
        <v>0</v>
      </c>
      <c r="F14" s="485"/>
      <c r="G14" s="482">
        <f>SUM(G15+G16+G17+G21)</f>
        <v>86992</v>
      </c>
      <c r="H14" s="486"/>
      <c r="I14" s="485"/>
      <c r="J14" s="485"/>
      <c r="L14" s="76">
        <f>SUM(L15+L16+L17+L21)</f>
        <v>70183.27</v>
      </c>
      <c r="M14" s="76">
        <f>SUM(M15+M16+M17+M21)</f>
        <v>0</v>
      </c>
      <c r="N14" s="76">
        <f>SUM(N15+N16+N17+N21)</f>
        <v>0</v>
      </c>
      <c r="P14" s="482">
        <f>SUM(P15+P16+P17+P21)</f>
        <v>70184</v>
      </c>
      <c r="Q14" s="76" t="str">
        <f t="shared" si="0"/>
        <v xml:space="preserve">      86992</v>
      </c>
      <c r="R14" s="76" t="str">
        <f t="shared" si="1"/>
        <v xml:space="preserve">      70184</v>
      </c>
    </row>
    <row r="15" spans="1:20" ht="20.399999999999999" x14ac:dyDescent="0.2">
      <c r="A15" s="475" t="s">
        <v>3073</v>
      </c>
      <c r="B15" s="476" t="s">
        <v>796</v>
      </c>
      <c r="C15" s="481">
        <f>SUM('HL KNIHA VYPOC'!G81+'HL KNIHA VYPOC'!G86+'HL KNIHA VYPOC'!G92+'ANALYTIKA MUJ'!J63)</f>
        <v>0</v>
      </c>
      <c r="D15" s="481"/>
      <c r="E15" s="481">
        <f>SUM('HL KNIHA VYPOC'!G98+'ANALYTIKA MUJ'!J44)*-1</f>
        <v>0</v>
      </c>
      <c r="G15" s="480">
        <f t="shared" si="2"/>
        <v>0</v>
      </c>
      <c r="L15" s="481">
        <f>SUM('HL KNIHA VYPOC'!K81+'HL KNIHA VYPOC'!K86+'HL KNIHA VYPOC'!K92+'ANALYTIKA MUJ'!K63)</f>
        <v>0</v>
      </c>
      <c r="N15" s="76">
        <f>SUM('HL KNIHA VYPOC'!K98+'ANALYTIKA MUJ'!K44)*-1</f>
        <v>0</v>
      </c>
      <c r="P15" s="480">
        <f>ROUND(SUM(L15-M15-N15),0)</f>
        <v>0</v>
      </c>
      <c r="Q15" s="76" t="str">
        <f t="shared" si="0"/>
        <v xml:space="preserve">          0</v>
      </c>
      <c r="R15" s="76" t="str">
        <f t="shared" si="1"/>
        <v xml:space="preserve">          0</v>
      </c>
    </row>
    <row r="16" spans="1:20" ht="35.25" customHeight="1" x14ac:dyDescent="0.2">
      <c r="A16" s="475" t="s">
        <v>3074</v>
      </c>
      <c r="B16" s="476" t="s">
        <v>923</v>
      </c>
      <c r="C16" s="481">
        <f>SUM('ANALYTIKA MUJ'!J51+'ANALYTIKA MUJ'!J55+'ANALYTIKA MUJ'!J59+'ANALYTIKA MUJ'!J64+'ANALYTIKA MUJ'!J69+'ANALYTIKA MUJ'!C84+'ANALYTIKA MUJ'!J4+'ANALYTIKA MUJ'!J8+'ANALYTIKA MUJ'!J12+'ANALYTIKA MUJ'!J16+'ANALYTIKA MUJ'!J20+'ANALYTIKA MUJ'!J24+'ANALYTIKA MUJ'!J28+'ANALYTIKA MUJ'!J32+'ANALYTIKA MUJ'!J36+'ANALYTIKA MUJ'!J40)</f>
        <v>0</v>
      </c>
      <c r="D16" s="481"/>
      <c r="E16" s="481">
        <f>SUM('ANALYTIKA MUJ'!J45)*-1</f>
        <v>0</v>
      </c>
      <c r="G16" s="480">
        <f t="shared" si="2"/>
        <v>0</v>
      </c>
      <c r="L16" s="481">
        <f>SUM('ANALYTIKA MUJ'!K51+'ANALYTIKA MUJ'!K55+'ANALYTIKA MUJ'!K59+'ANALYTIKA MUJ'!K64+'ANALYTIKA MUJ'!K69+'ANALYTIKA MUJ'!D84+'ANALYTIKA MUJ'!K4+'ANALYTIKA MUJ'!K8+'ANALYTIKA MUJ'!K12+'ANALYTIKA MUJ'!K16+'ANALYTIKA MUJ'!K20+'ANALYTIKA MUJ'!K24+'ANALYTIKA MUJ'!K28+'ANALYTIKA MUJ'!K32+'ANALYTIKA MUJ'!K36+'ANALYTIKA MUJ'!K40)</f>
        <v>0</v>
      </c>
      <c r="N16" s="76">
        <f>SUM('ANALYTIKA MUJ'!K45)*-1</f>
        <v>0</v>
      </c>
      <c r="P16" s="480">
        <f>ROUND(SUM(L16-M16-N16),0)</f>
        <v>0</v>
      </c>
      <c r="Q16" s="76" t="str">
        <f t="shared" si="0"/>
        <v xml:space="preserve">          0</v>
      </c>
      <c r="R16" s="76" t="str">
        <f t="shared" si="1"/>
        <v xml:space="preserve">          0</v>
      </c>
    </row>
    <row r="17" spans="1:18" x14ac:dyDescent="0.2">
      <c r="A17" s="475" t="s">
        <v>3075</v>
      </c>
      <c r="B17" s="476" t="s">
        <v>797</v>
      </c>
      <c r="C17" s="482">
        <f>SUM(C18:C20)</f>
        <v>29619.460000000006</v>
      </c>
      <c r="D17" s="482">
        <f>SUM(D18:D20)</f>
        <v>0</v>
      </c>
      <c r="E17" s="482">
        <f>SUM(E18:E20)</f>
        <v>0</v>
      </c>
      <c r="G17" s="482">
        <f>SUM(G18:G20)</f>
        <v>29619</v>
      </c>
      <c r="L17" s="76">
        <f>SUM(L18:L20)</f>
        <v>19280.100000000002</v>
      </c>
      <c r="M17" s="76">
        <f>SUM(M18:M20)</f>
        <v>0</v>
      </c>
      <c r="N17" s="76">
        <f>SUM(N18:N20)</f>
        <v>0</v>
      </c>
      <c r="P17" s="482">
        <f>SUM(P18:P20)</f>
        <v>19281</v>
      </c>
      <c r="Q17" s="76" t="str">
        <f t="shared" si="0"/>
        <v xml:space="preserve">      29619</v>
      </c>
      <c r="R17" s="76" t="str">
        <f t="shared" si="1"/>
        <v xml:space="preserve">      19281</v>
      </c>
    </row>
    <row r="18" spans="1:18" ht="24.75" customHeight="1" x14ac:dyDescent="0.2">
      <c r="A18" s="483" t="s">
        <v>3076</v>
      </c>
      <c r="B18" s="476" t="s">
        <v>798</v>
      </c>
      <c r="C18" s="481">
        <f>SUM('ANALYTIKA MUJ'!J52+'ANALYTIKA MUJ'!J56+'ANALYTIKA MUJ'!J60+'ANALYTIKA MUJ'!J65+'ANALYTIKA MUJ'!J70+'ANALYTIKA MUJ'!C85)</f>
        <v>26670.000000000007</v>
      </c>
      <c r="D18" s="481"/>
      <c r="E18" s="481">
        <f>SUM('ANALYTIKA MUJ'!J46)*-1</f>
        <v>0</v>
      </c>
      <c r="F18" s="13"/>
      <c r="G18" s="480">
        <f t="shared" si="2"/>
        <v>26670</v>
      </c>
      <c r="L18" s="481">
        <f>SUM('ANALYTIKA MUJ'!K52+'ANALYTIKA MUJ'!K56+'ANALYTIKA MUJ'!K60+'ANALYTIKA MUJ'!K65+'ANALYTIKA MUJ'!K70+'ANALYTIKA MUJ'!D85)</f>
        <v>14286.53</v>
      </c>
      <c r="N18" s="76">
        <f>SUM('ANALYTIKA MUJ'!K46)*-1</f>
        <v>0</v>
      </c>
      <c r="P18" s="484">
        <f>ROUND(SUM(L18-M18-N18),0)</f>
        <v>14287</v>
      </c>
      <c r="Q18" s="76" t="str">
        <f t="shared" si="0"/>
        <v xml:space="preserve">      26670</v>
      </c>
      <c r="R18" s="76" t="str">
        <f t="shared" si="1"/>
        <v xml:space="preserve">      14287</v>
      </c>
    </row>
    <row r="19" spans="1:18" ht="20.399999999999999" x14ac:dyDescent="0.2">
      <c r="A19" s="483" t="s">
        <v>3077</v>
      </c>
      <c r="B19" s="476" t="s">
        <v>799</v>
      </c>
      <c r="C19" s="481">
        <f>SUM('ANALYTIKA MUJ'!C91+'ANALYTIKA MUJ'!J77+'ANALYTIKA MUJ'!J81+'ANALYTIKA MUJ'!J85+'ANALYTIKA MUJ'!J89+'ANALYTIKA MUJ'!J93+'ANALYTIKA MUJ'!J97)</f>
        <v>0</v>
      </c>
      <c r="D19" s="481"/>
      <c r="E19" s="481">
        <f>SUM('ANALYTIKA MUJ'!J47)*-1</f>
        <v>0</v>
      </c>
      <c r="G19" s="480">
        <f t="shared" si="2"/>
        <v>0</v>
      </c>
      <c r="L19" s="481">
        <f>SUM('ANALYTIKA MUJ'!D91+'ANALYTIKA MUJ'!K77+'ANALYTIKA MUJ'!K81+'ANALYTIKA MUJ'!K85+'ANALYTIKA MUJ'!K89+'ANALYTIKA MUJ'!K93+'ANALYTIKA MUJ'!K97)</f>
        <v>3986.8</v>
      </c>
      <c r="N19" s="76">
        <f>SUM('ANALYTIKA MUJ'!K47)*-1</f>
        <v>0</v>
      </c>
      <c r="P19" s="484">
        <f>ROUND(SUM(L19-M19-N19),0)</f>
        <v>3987</v>
      </c>
      <c r="Q19" s="76" t="str">
        <f t="shared" si="0"/>
        <v xml:space="preserve">          0</v>
      </c>
      <c r="R19" s="76" t="str">
        <f t="shared" si="1"/>
        <v xml:space="preserve">       3987</v>
      </c>
    </row>
    <row r="20" spans="1:18" ht="20.399999999999999" x14ac:dyDescent="0.2">
      <c r="A20" s="483" t="s">
        <v>3078</v>
      </c>
      <c r="B20" s="476" t="s">
        <v>102</v>
      </c>
      <c r="C20" s="481">
        <f>SUM('ANALYTIKA MUJ'!J5+'ANALYTIKA MUJ'!J9+'ANALYTIKA MUJ'!J13+'ANALYTIKA MUJ'!J17+'ANALYTIKA MUJ'!J21+'ANALYTIKA MUJ'!J25+'ANALYTIKA MUJ'!J29+'ANALYTIKA MUJ'!J33+'ANALYTIKA MUJ'!J37+'ANALYTIKA MUJ'!J41+'ANALYTIKA MUJ'!C95+'HL KNIHA VYPOC'!G174+'ANALYTIKA MUJ'!J101)</f>
        <v>2949.46</v>
      </c>
      <c r="D20" s="481"/>
      <c r="E20" s="481">
        <f>SUM('ANALYTIKA MUJ'!J48)*-1</f>
        <v>0</v>
      </c>
      <c r="G20" s="480">
        <f t="shared" si="2"/>
        <v>2949</v>
      </c>
      <c r="L20" s="481">
        <f>SUM('ANALYTIKA MUJ'!K5+'ANALYTIKA MUJ'!K9+'ANALYTIKA MUJ'!K13+'ANALYTIKA MUJ'!K17+'ANALYTIKA MUJ'!K21+'ANALYTIKA MUJ'!K25+'ANALYTIKA MUJ'!K29+'ANALYTIKA MUJ'!K33+'ANALYTIKA MUJ'!K37+'ANALYTIKA MUJ'!K41+'ANALYTIKA MUJ'!D95+'HL KNIHA VYPOC'!K174+'ANALYTIKA MUJ'!K101)</f>
        <v>1006.77</v>
      </c>
      <c r="N20" s="76">
        <f>SUM('ANALYTIKA MUJ'!K48)*-1</f>
        <v>0</v>
      </c>
      <c r="P20" s="484">
        <f>ROUND(SUM(L20-M20-N20),0)</f>
        <v>1007</v>
      </c>
      <c r="Q20" s="76" t="str">
        <f t="shared" si="0"/>
        <v xml:space="preserve">       2949</v>
      </c>
      <c r="R20" s="76" t="str">
        <f t="shared" si="1"/>
        <v xml:space="preserve">       1007</v>
      </c>
    </row>
    <row r="21" spans="1:18" x14ac:dyDescent="0.2">
      <c r="A21" s="475" t="s">
        <v>3079</v>
      </c>
      <c r="B21" s="476" t="s">
        <v>800</v>
      </c>
      <c r="C21" s="479">
        <f>SUM(C22:C24)</f>
        <v>57373.409999999996</v>
      </c>
      <c r="D21" s="479">
        <f>SUM(D22:D24)</f>
        <v>0</v>
      </c>
      <c r="E21" s="479">
        <f>SUM(E22:E24)</f>
        <v>0</v>
      </c>
      <c r="G21" s="479">
        <f>SUM(G22:G24)</f>
        <v>57373</v>
      </c>
      <c r="L21" s="76">
        <f>SUM(L22:L24)</f>
        <v>50903.170000000006</v>
      </c>
      <c r="M21" s="76">
        <f>SUM(M22:M24)</f>
        <v>0</v>
      </c>
      <c r="N21" s="76">
        <f>SUM(N22:N24)</f>
        <v>0</v>
      </c>
      <c r="P21" s="479">
        <f>SUM(P22:P24)</f>
        <v>50903</v>
      </c>
      <c r="Q21" s="76" t="str">
        <f t="shared" si="0"/>
        <v xml:space="preserve">      57373</v>
      </c>
      <c r="R21" s="76" t="str">
        <f t="shared" si="1"/>
        <v xml:space="preserve">      50903</v>
      </c>
    </row>
    <row r="22" spans="1:18" x14ac:dyDescent="0.2">
      <c r="A22" s="483" t="s">
        <v>3080</v>
      </c>
      <c r="B22" s="476" t="s">
        <v>117</v>
      </c>
      <c r="C22" s="481">
        <f>SUM('HL KNIHA VYPOC'!G108+'ANALYTIKA MUJ'!C78+'HL KNIHA VYPOC'!G115+'HL KNIHA VYPOC'!G134)</f>
        <v>57373.409999999996</v>
      </c>
      <c r="D22" s="481"/>
      <c r="E22" s="481"/>
      <c r="G22" s="480">
        <f t="shared" si="2"/>
        <v>57373</v>
      </c>
      <c r="L22" s="481">
        <f>SUM('HL KNIHA VYPOC'!K108+'ANALYTIKA MUJ'!D78+'HL KNIHA VYPOC'!K115+'HL KNIHA VYPOC'!K134)</f>
        <v>50903.170000000006</v>
      </c>
      <c r="P22" s="484">
        <f>ROUND(SUM(L22-M22-N22),0)</f>
        <v>50903</v>
      </c>
      <c r="Q22" s="76" t="str">
        <f t="shared" si="0"/>
        <v xml:space="preserve">      57373</v>
      </c>
      <c r="R22" s="76" t="str">
        <f t="shared" si="1"/>
        <v xml:space="preserve">      50903</v>
      </c>
    </row>
    <row r="23" spans="1:18" x14ac:dyDescent="0.2">
      <c r="A23" s="483" t="s">
        <v>2061</v>
      </c>
      <c r="B23" s="476" t="s">
        <v>914</v>
      </c>
      <c r="C23" s="481">
        <f>SUM('ANALYTIKA MUJ'!C79)</f>
        <v>0</v>
      </c>
      <c r="D23" s="481"/>
      <c r="E23" s="481"/>
      <c r="G23" s="480">
        <f t="shared" si="2"/>
        <v>0</v>
      </c>
      <c r="L23" s="481">
        <f>SUM('ANALYTIKA MUJ'!D79)</f>
        <v>0</v>
      </c>
      <c r="P23" s="484">
        <f>ROUND(SUM(L23-M23-N23),0)</f>
        <v>0</v>
      </c>
      <c r="Q23" s="76" t="str">
        <f t="shared" si="0"/>
        <v xml:space="preserve">          0</v>
      </c>
      <c r="R23" s="76" t="str">
        <f t="shared" si="1"/>
        <v xml:space="preserve">          0</v>
      </c>
    </row>
    <row r="24" spans="1:18" ht="12" customHeight="1" x14ac:dyDescent="0.2">
      <c r="A24" s="483" t="s">
        <v>3081</v>
      </c>
      <c r="B24" s="476" t="s">
        <v>915</v>
      </c>
      <c r="C24" s="481">
        <f>SUM('HL KNIHA VYPOC'!G125+'HL KNIHA VYPOC'!G127+'HL KNIHA VYPOC'!G129+'HL KNIHA VYPOC'!G130+'HL KNIHA VYPOC'!G131+'ANALYTIKA MUJ'!J66)</f>
        <v>0</v>
      </c>
      <c r="D24" s="481"/>
      <c r="E24" s="481">
        <f>SUM('HL KNIHA VYPOC'!G136)*-1</f>
        <v>0</v>
      </c>
      <c r="G24" s="480">
        <f t="shared" si="2"/>
        <v>0</v>
      </c>
      <c r="L24" s="481">
        <f>SUM('HL KNIHA VYPOC'!K125+'HL KNIHA VYPOC'!K127+'HL KNIHA VYPOC'!K129+'HL KNIHA VYPOC'!K130+'HL KNIHA VYPOC'!K131+'ANALYTIKA MUJ'!K66)</f>
        <v>0</v>
      </c>
      <c r="N24" s="76">
        <f>SUM('HL KNIHA VYPOC'!K136)*-1</f>
        <v>0</v>
      </c>
      <c r="P24" s="484">
        <f>ROUND(SUM(L24-M24-N24),0)</f>
        <v>0</v>
      </c>
      <c r="Q24" s="76" t="str">
        <f t="shared" si="0"/>
        <v xml:space="preserve">          0</v>
      </c>
      <c r="R24" s="76" t="str">
        <f t="shared" si="1"/>
        <v xml:space="preserve">          0</v>
      </c>
    </row>
    <row r="25" spans="1:18" x14ac:dyDescent="0.2">
      <c r="A25" s="475" t="s">
        <v>3082</v>
      </c>
      <c r="B25" s="476" t="s">
        <v>134</v>
      </c>
      <c r="C25" s="481"/>
      <c r="D25" s="481"/>
      <c r="E25" s="477">
        <f>SUM(E26+E36)</f>
        <v>0</v>
      </c>
      <c r="F25" s="487"/>
      <c r="G25" s="488">
        <f>SUM(G26+G36)</f>
        <v>103022</v>
      </c>
      <c r="H25" s="489"/>
      <c r="I25" s="487"/>
      <c r="J25" s="487"/>
      <c r="N25" s="76">
        <f>SUM(N26+N36)</f>
        <v>0</v>
      </c>
      <c r="P25" s="488">
        <f>SUM(P26+P36)</f>
        <v>79245</v>
      </c>
      <c r="Q25" s="76" t="str">
        <f t="shared" si="0"/>
        <v xml:space="preserve">     103022</v>
      </c>
      <c r="R25" s="76" t="str">
        <f t="shared" si="1"/>
        <v xml:space="preserve">      79245</v>
      </c>
    </row>
    <row r="26" spans="1:18" x14ac:dyDescent="0.2">
      <c r="A26" s="475" t="s">
        <v>3083</v>
      </c>
      <c r="B26" s="476" t="s">
        <v>140</v>
      </c>
      <c r="C26" s="481"/>
      <c r="D26" s="481"/>
      <c r="E26" s="479"/>
      <c r="G26" s="490">
        <f>SUM(G27+G31+G32+G33+G34+G35)</f>
        <v>90521</v>
      </c>
      <c r="P26" s="490">
        <f>SUM(P27+P31+P32+P33+P34+P35)</f>
        <v>59174</v>
      </c>
      <c r="Q26" s="76" t="str">
        <f t="shared" si="0"/>
        <v xml:space="preserve">      90521</v>
      </c>
      <c r="R26" s="76" t="str">
        <f t="shared" si="1"/>
        <v xml:space="preserve">      59174</v>
      </c>
    </row>
    <row r="27" spans="1:18" x14ac:dyDescent="0.2">
      <c r="A27" s="475" t="s">
        <v>3084</v>
      </c>
      <c r="B27" s="476" t="s">
        <v>920</v>
      </c>
      <c r="C27" s="481"/>
      <c r="D27" s="481"/>
      <c r="E27" s="479">
        <f>SUM(E28:E30)</f>
        <v>5000</v>
      </c>
      <c r="G27" s="490">
        <f>SUM(G28:G30)</f>
        <v>5000</v>
      </c>
      <c r="N27" s="76">
        <f>SUM(N28:N30)</f>
        <v>5000</v>
      </c>
      <c r="P27" s="490">
        <f>SUM(P28:P30)</f>
        <v>5000</v>
      </c>
      <c r="Q27" s="76" t="str">
        <f t="shared" si="0"/>
        <v xml:space="preserve">       5000</v>
      </c>
      <c r="R27" s="76" t="str">
        <f t="shared" si="1"/>
        <v xml:space="preserve">       5000</v>
      </c>
    </row>
    <row r="28" spans="1:18" ht="13.5" customHeight="1" x14ac:dyDescent="0.2">
      <c r="A28" s="483" t="s">
        <v>3085</v>
      </c>
      <c r="B28" s="476" t="s">
        <v>925</v>
      </c>
      <c r="D28" s="481"/>
      <c r="E28" s="481">
        <f>SUM('HL KNIHA VYPOC'!G215+'HL KNIHA VYPOC'!G223+'HL KNIHA VYPOC'!G260)*-1</f>
        <v>5000</v>
      </c>
      <c r="G28" s="484">
        <f>ROUND(SUM(E28),0)</f>
        <v>5000</v>
      </c>
      <c r="N28" s="76">
        <f>SUM('HL KNIHA VYPOC'!K215+'HL KNIHA VYPOC'!K223+'HL KNIHA VYPOC'!K260)*-1</f>
        <v>5000</v>
      </c>
      <c r="P28" s="484">
        <f>ROUND(SUM(N28),0)</f>
        <v>5000</v>
      </c>
      <c r="Q28" s="76" t="str">
        <f t="shared" si="0"/>
        <v xml:space="preserve">       5000</v>
      </c>
      <c r="R28" s="76" t="str">
        <f t="shared" si="1"/>
        <v xml:space="preserve">       5000</v>
      </c>
    </row>
    <row r="29" spans="1:18" x14ac:dyDescent="0.2">
      <c r="A29" s="483" t="s">
        <v>2062</v>
      </c>
      <c r="B29" s="476" t="s">
        <v>801</v>
      </c>
      <c r="D29" s="481"/>
      <c r="E29" s="481">
        <f>SUM('HL KNIHA VYPOC'!G172)*-1</f>
        <v>0</v>
      </c>
      <c r="G29" s="484">
        <f t="shared" ref="G29:G34" si="3">ROUND(SUM(E29),0)</f>
        <v>0</v>
      </c>
      <c r="N29" s="76">
        <f>SUM('HL KNIHA VYPOC'!K172)*-1</f>
        <v>0</v>
      </c>
      <c r="P29" s="484">
        <f t="shared" ref="P29:P34" si="4">ROUND(SUM(N29),0)</f>
        <v>0</v>
      </c>
      <c r="Q29" s="76" t="str">
        <f t="shared" si="0"/>
        <v xml:space="preserve">          0</v>
      </c>
      <c r="R29" s="76" t="str">
        <f t="shared" si="1"/>
        <v xml:space="preserve">          0</v>
      </c>
    </row>
    <row r="30" spans="1:18" x14ac:dyDescent="0.2">
      <c r="A30" s="483" t="s">
        <v>3086</v>
      </c>
      <c r="B30" s="476" t="s">
        <v>159</v>
      </c>
      <c r="D30" s="481"/>
      <c r="E30" s="481">
        <f>SUM('HL KNIHA VYPOC'!G126)*-1</f>
        <v>0</v>
      </c>
      <c r="G30" s="484">
        <f t="shared" si="3"/>
        <v>0</v>
      </c>
      <c r="N30" s="76">
        <f>SUM('HL KNIHA VYPOC'!K126)*-1</f>
        <v>0</v>
      </c>
      <c r="P30" s="484">
        <f t="shared" si="4"/>
        <v>0</v>
      </c>
      <c r="Q30" s="76" t="str">
        <f t="shared" si="0"/>
        <v xml:space="preserve">          0</v>
      </c>
      <c r="R30" s="76" t="str">
        <f t="shared" si="1"/>
        <v xml:space="preserve">          0</v>
      </c>
    </row>
    <row r="31" spans="1:18" x14ac:dyDescent="0.2">
      <c r="A31" s="475" t="s">
        <v>3087</v>
      </c>
      <c r="B31" s="476" t="s">
        <v>1968</v>
      </c>
      <c r="D31" s="481"/>
      <c r="E31" s="481">
        <f>SUM('HL KNIHA VYPOC'!G216+'HL KNIHA VYPOC'!G217+'HL KNIHA VYPOC'!G221+'HL KNIHA VYPOC'!G222)*-1</f>
        <v>0</v>
      </c>
      <c r="G31" s="484">
        <f t="shared" si="3"/>
        <v>0</v>
      </c>
      <c r="N31" s="76">
        <f>SUM('HL KNIHA VYPOC'!K216+'HL KNIHA VYPOC'!K217+'HL KNIHA VYPOC'!K221+'HL KNIHA VYPOC'!K222)*-1</f>
        <v>0</v>
      </c>
      <c r="P31" s="484">
        <f t="shared" si="4"/>
        <v>0</v>
      </c>
      <c r="Q31" s="76" t="str">
        <f t="shared" si="0"/>
        <v xml:space="preserve">          0</v>
      </c>
      <c r="R31" s="76" t="str">
        <f t="shared" si="1"/>
        <v xml:space="preserve">          0</v>
      </c>
    </row>
    <row r="32" spans="1:18" x14ac:dyDescent="0.2">
      <c r="A32" s="475" t="s">
        <v>3088</v>
      </c>
      <c r="B32" s="476" t="s">
        <v>928</v>
      </c>
      <c r="D32" s="481"/>
      <c r="E32" s="481">
        <f>SUM('HL KNIHA VYPOC'!G219+'HL KNIHA VYPOC'!G220)</f>
        <v>0</v>
      </c>
      <c r="G32" s="484">
        <f t="shared" si="3"/>
        <v>0</v>
      </c>
      <c r="N32" s="481">
        <f>SUM('HL KNIHA VYPOC'!K219+'HL KNIHA VYPOC'!K220)</f>
        <v>0</v>
      </c>
      <c r="P32" s="484">
        <f t="shared" si="4"/>
        <v>0</v>
      </c>
      <c r="Q32" s="76" t="str">
        <f t="shared" si="0"/>
        <v xml:space="preserve">          0</v>
      </c>
      <c r="R32" s="76" t="str">
        <f t="shared" si="1"/>
        <v xml:space="preserve">          0</v>
      </c>
    </row>
    <row r="33" spans="1:18" x14ac:dyDescent="0.2">
      <c r="A33" s="475" t="s">
        <v>3089</v>
      </c>
      <c r="B33" s="476" t="s">
        <v>917</v>
      </c>
      <c r="D33" s="481"/>
      <c r="E33" s="481">
        <f>SUM('HL KNIHA VYPOC'!G226+'HL KNIHA VYPOC'!G227+'HL KNIHA VYPOC'!G228+'HL KNIHA VYPOC'!G229)*-1</f>
        <v>0</v>
      </c>
      <c r="G33" s="484">
        <f t="shared" si="3"/>
        <v>0</v>
      </c>
      <c r="N33" s="76">
        <f>SUM('HL KNIHA VYPOC'!K226+'HL KNIHA VYPOC'!K227+'HL KNIHA VYPOC'!K228+'HL KNIHA VYPOC'!K229)*-1</f>
        <v>0</v>
      </c>
      <c r="P33" s="484">
        <f t="shared" si="4"/>
        <v>0</v>
      </c>
      <c r="Q33" s="76" t="str">
        <f t="shared" si="0"/>
        <v xml:space="preserve">          0</v>
      </c>
      <c r="R33" s="76" t="str">
        <f t="shared" si="1"/>
        <v xml:space="preserve">          0</v>
      </c>
    </row>
    <row r="34" spans="1:18" ht="21" customHeight="1" x14ac:dyDescent="0.2">
      <c r="A34" s="475" t="s">
        <v>3090</v>
      </c>
      <c r="B34" s="476" t="s">
        <v>918</v>
      </c>
      <c r="D34" s="481"/>
      <c r="E34" s="481">
        <f>SUM('HL KNIHA VYPOC'!G230+'HL KNIHA VYPOC'!G231)*-1</f>
        <v>60473.71</v>
      </c>
      <c r="G34" s="484">
        <f t="shared" si="3"/>
        <v>60474</v>
      </c>
      <c r="N34" s="76">
        <f>SUM('HL KNIHA VYPOC'!K230+'HL KNIHA VYPOC'!K231)*-1</f>
        <v>13347.15</v>
      </c>
      <c r="P34" s="484">
        <f t="shared" si="4"/>
        <v>13347</v>
      </c>
      <c r="Q34" s="76" t="str">
        <f t="shared" si="0"/>
        <v xml:space="preserve">      60474</v>
      </c>
      <c r="R34" s="76" t="str">
        <f t="shared" si="1"/>
        <v xml:space="preserve">      13347</v>
      </c>
    </row>
    <row r="35" spans="1:18" ht="20.399999999999999" x14ac:dyDescent="0.2">
      <c r="A35" s="475" t="s">
        <v>3091</v>
      </c>
      <c r="B35" s="476" t="s">
        <v>927</v>
      </c>
      <c r="E35" s="477"/>
      <c r="G35" s="491">
        <f>SUM(G2-G27-G31-G32-G33-G34-G36)</f>
        <v>25047</v>
      </c>
      <c r="P35" s="491">
        <f>SUM(P2-P27-P31-P32-P33-P34-P36)</f>
        <v>40827</v>
      </c>
      <c r="Q35" s="76" t="str">
        <f t="shared" si="0"/>
        <v xml:space="preserve">      25047</v>
      </c>
      <c r="R35" s="76" t="str">
        <f t="shared" si="1"/>
        <v xml:space="preserve">      40827</v>
      </c>
    </row>
    <row r="36" spans="1:18" x14ac:dyDescent="0.2">
      <c r="A36" s="475" t="s">
        <v>3092</v>
      </c>
      <c r="B36" s="476" t="s">
        <v>926</v>
      </c>
      <c r="E36" s="481"/>
      <c r="G36" s="490">
        <f>SUM(G37+G40+G41+G46+G47)</f>
        <v>12501</v>
      </c>
      <c r="P36" s="490">
        <f>SUM(P37+P40+P41+P46+P47)</f>
        <v>20071</v>
      </c>
      <c r="Q36" s="76" t="str">
        <f t="shared" si="0"/>
        <v xml:space="preserve">      12501</v>
      </c>
      <c r="R36" s="76" t="str">
        <f t="shared" si="1"/>
        <v xml:space="preserve">      20071</v>
      </c>
    </row>
    <row r="37" spans="1:18" x14ac:dyDescent="0.2">
      <c r="A37" s="475" t="s">
        <v>3093</v>
      </c>
      <c r="B37" s="476" t="s">
        <v>924</v>
      </c>
      <c r="E37" s="479"/>
      <c r="G37" s="490">
        <f>SUM(G38:G39)</f>
        <v>479</v>
      </c>
      <c r="P37" s="490">
        <f>SUM(P38:P39)</f>
        <v>0</v>
      </c>
      <c r="Q37" s="76" t="str">
        <f t="shared" si="0"/>
        <v xml:space="preserve">        479</v>
      </c>
      <c r="R37" s="76" t="str">
        <f t="shared" si="1"/>
        <v xml:space="preserve">          0</v>
      </c>
    </row>
    <row r="38" spans="1:18" x14ac:dyDescent="0.2">
      <c r="A38" s="483" t="s">
        <v>3094</v>
      </c>
      <c r="B38" s="476" t="s">
        <v>912</v>
      </c>
      <c r="E38" s="481">
        <f>SUM('ANALYTIKA MUJ'!J110+'ANALYTIKA MUJ'!J114)</f>
        <v>0</v>
      </c>
      <c r="G38" s="484">
        <f t="shared" ref="G38:G49" si="5">ROUND(SUM(E38),0)</f>
        <v>0</v>
      </c>
      <c r="N38" s="481">
        <f>SUM('ANALYTIKA MUJ'!K110+'ANALYTIKA MUJ'!K114)</f>
        <v>0</v>
      </c>
      <c r="P38" s="484">
        <f t="shared" ref="P38:P40" si="6">ROUND(SUM(N38),0)</f>
        <v>0</v>
      </c>
      <c r="Q38" s="76" t="str">
        <f t="shared" si="0"/>
        <v xml:space="preserve">          0</v>
      </c>
      <c r="R38" s="76" t="str">
        <f t="shared" si="1"/>
        <v xml:space="preserve">          0</v>
      </c>
    </row>
    <row r="39" spans="1:18" x14ac:dyDescent="0.2">
      <c r="A39" s="483" t="s">
        <v>3095</v>
      </c>
      <c r="B39" s="476" t="s">
        <v>913</v>
      </c>
      <c r="D39" s="13"/>
      <c r="E39" s="13">
        <f>SUM('HL KNIHA VYPOC'!G151+'ANALYTIKA MUJ'!J111+'ANALYTIKA MUJ'!J115)*-1</f>
        <v>479.03</v>
      </c>
      <c r="G39" s="484">
        <f t="shared" si="5"/>
        <v>479</v>
      </c>
      <c r="N39" s="76">
        <f>SUM('HL KNIHA VYPOC'!K151+'ANALYTIKA MUJ'!K111+'ANALYTIKA MUJ'!K115)*-1</f>
        <v>0</v>
      </c>
      <c r="P39" s="484">
        <f t="shared" si="6"/>
        <v>0</v>
      </c>
      <c r="Q39" s="76" t="str">
        <f t="shared" si="0"/>
        <v xml:space="preserve">        479</v>
      </c>
      <c r="R39" s="76" t="str">
        <f t="shared" si="1"/>
        <v xml:space="preserve">          0</v>
      </c>
    </row>
    <row r="40" spans="1:18" ht="20.399999999999999" x14ac:dyDescent="0.2">
      <c r="A40" s="475" t="s">
        <v>3096</v>
      </c>
      <c r="B40" s="476" t="s">
        <v>276</v>
      </c>
      <c r="E40" s="492">
        <f>SUM('ANALYTIKA MUJ'!C110+'ANALYTIKA MUJ'!C114+'ANALYTIKA MUJ'!C118+'ANALYTIKA MUJ'!C122+'ANALYTIKA MUJ'!C126+'ANALYTIKA MUJ'!J122+'ANALYTIKA MUJ'!J126+'ANALYTIKA MUJ'!J130+'ANALYTIKA MUJ'!J134+'ANALYTIKA MUJ'!J138+'ANALYTIKA MUJ'!J142+'ANALYTIKA MUJ'!J147+'HL KNIHA VYPOC'!G248)*-1</f>
        <v>163.83000000000001</v>
      </c>
      <c r="G40" s="484">
        <f t="shared" si="5"/>
        <v>164</v>
      </c>
      <c r="N40" s="76">
        <f>SUM('ANALYTIKA MUJ'!D110+'ANALYTIKA MUJ'!D114+'ANALYTIKA MUJ'!D118+'ANALYTIKA MUJ'!D122+'ANALYTIKA MUJ'!D126+'ANALYTIKA MUJ'!K122+'ANALYTIKA MUJ'!K126+'ANALYTIKA MUJ'!K130+'ANALYTIKA MUJ'!K134+'ANALYTIKA MUJ'!K138+'ANALYTIKA MUJ'!K142+'ANALYTIKA MUJ'!K147+'HL KNIHA VYPOC'!K248)*-1</f>
        <v>68.650000000000006</v>
      </c>
      <c r="P40" s="484">
        <f t="shared" si="6"/>
        <v>69</v>
      </c>
      <c r="Q40" s="76" t="str">
        <f t="shared" si="0"/>
        <v xml:space="preserve">        164</v>
      </c>
      <c r="R40" s="76" t="str">
        <f t="shared" si="1"/>
        <v xml:space="preserve">         69</v>
      </c>
    </row>
    <row r="41" spans="1:18" x14ac:dyDescent="0.2">
      <c r="A41" s="475" t="s">
        <v>3097</v>
      </c>
      <c r="B41" s="476" t="s">
        <v>1966</v>
      </c>
      <c r="E41" s="492"/>
      <c r="G41" s="490">
        <f>SUM(G42:G45)</f>
        <v>11858</v>
      </c>
      <c r="P41" s="490">
        <f>SUM(P42:P45)</f>
        <v>20002</v>
      </c>
      <c r="Q41" s="76" t="str">
        <f t="shared" si="0"/>
        <v xml:space="preserve">      11858</v>
      </c>
      <c r="R41" s="76" t="str">
        <f t="shared" si="1"/>
        <v xml:space="preserve">      20002</v>
      </c>
    </row>
    <row r="42" spans="1:18" ht="20.399999999999999" x14ac:dyDescent="0.2">
      <c r="A42" s="483" t="s">
        <v>3098</v>
      </c>
      <c r="B42" s="476" t="s">
        <v>285</v>
      </c>
      <c r="D42" s="481"/>
      <c r="E42" s="13">
        <f>SUM('ANALYTIKA MUJ'!C88+'ANALYTIKA MUJ'!C115+'ANALYTIKA MUJ'!C119+'HL KNIHA VYPOC'!G150+'HL KNIHA VYPOC'!G152+'HL KNIHA VYPOC'!G153+'HL KNIHA VYPOC'!G154+'ANALYTIKA MUJ'!J148+'ANALYTIKA MUJ'!J143+'ANALYTIKA MUJ'!J139+'ANALYTIKA MUJ'!J135)*-1</f>
        <v>1857.0000000000005</v>
      </c>
      <c r="F42" s="481"/>
      <c r="G42" s="484">
        <f t="shared" si="5"/>
        <v>1857</v>
      </c>
      <c r="H42" s="198"/>
      <c r="I42" s="13"/>
      <c r="N42" s="76">
        <f>SUM('ANALYTIKA MUJ'!D88+'ANALYTIKA MUJ'!D115+'ANALYTIKA MUJ'!D119+'HL KNIHA VYPOC'!K150+'HL KNIHA VYPOC'!K152+'HL KNIHA VYPOC'!K153+'HL KNIHA VYPOC'!K154+'ANALYTIKA MUJ'!K148+'ANALYTIKA MUJ'!K143+'ANALYTIKA MUJ'!K139+'ANALYTIKA MUJ'!K135)*-1</f>
        <v>47.96</v>
      </c>
      <c r="P42" s="484">
        <f t="shared" ref="P42:P46" si="7">ROUND(SUM(N42),0)</f>
        <v>48</v>
      </c>
      <c r="Q42" s="76" t="str">
        <f t="shared" si="0"/>
        <v xml:space="preserve">       1857</v>
      </c>
      <c r="R42" s="76" t="str">
        <f t="shared" si="1"/>
        <v xml:space="preserve">         48</v>
      </c>
    </row>
    <row r="43" spans="1:18" ht="20.399999999999999" x14ac:dyDescent="0.2">
      <c r="A43" s="483" t="s">
        <v>3099</v>
      </c>
      <c r="B43" s="476" t="s">
        <v>919</v>
      </c>
      <c r="E43" s="13">
        <f>SUM('HL KNIHA VYPOC'!G157+'HL KNIHA VYPOC'!G158+'ANALYTIKA MUJ'!C92+'ANALYTIKA MUJ'!J149)*-1</f>
        <v>1247.5200000000004</v>
      </c>
      <c r="G43" s="484">
        <f t="shared" si="5"/>
        <v>1248</v>
      </c>
      <c r="N43" s="76">
        <f>SUM('HL KNIHA VYPOC'!K157+'HL KNIHA VYPOC'!K158+'ANALYTIKA MUJ'!D92+'ANALYTIKA MUJ'!K149)*-1</f>
        <v>967.21</v>
      </c>
      <c r="P43" s="484">
        <f t="shared" si="7"/>
        <v>967</v>
      </c>
      <c r="Q43" s="76" t="str">
        <f t="shared" si="0"/>
        <v xml:space="preserve">       1248</v>
      </c>
      <c r="R43" s="76" t="str">
        <f t="shared" si="1"/>
        <v xml:space="preserve">        967</v>
      </c>
    </row>
    <row r="44" spans="1:18" ht="27.75" customHeight="1" x14ac:dyDescent="0.2">
      <c r="A44" s="483" t="s">
        <v>3100</v>
      </c>
      <c r="B44" s="476" t="s">
        <v>921</v>
      </c>
      <c r="D44" s="13"/>
      <c r="E44" s="481">
        <f>SUM('ANALYTIKA MUJ'!J78+'ANALYTIKA MUJ'!J82+'ANALYTIKA MUJ'!J86+'ANALYTIKA MUJ'!J90+'ANALYTIKA MUJ'!J94+'ANALYTIKA MUJ'!J98)*-1</f>
        <v>4348.8800000000028</v>
      </c>
      <c r="G44" s="484">
        <f t="shared" si="5"/>
        <v>4349</v>
      </c>
      <c r="N44" s="76">
        <f>SUM('ANALYTIKA MUJ'!K78+'ANALYTIKA MUJ'!K82+'ANALYTIKA MUJ'!K86+'ANALYTIKA MUJ'!K90+'ANALYTIKA MUJ'!K94+'ANALYTIKA MUJ'!K98)*-1</f>
        <v>2748.85</v>
      </c>
      <c r="P44" s="484">
        <f t="shared" si="7"/>
        <v>2749</v>
      </c>
      <c r="Q44" s="76" t="str">
        <f t="shared" si="0"/>
        <v xml:space="preserve">       4349</v>
      </c>
      <c r="R44" s="76" t="str">
        <f t="shared" si="1"/>
        <v xml:space="preserve">       2749</v>
      </c>
    </row>
    <row r="45" spans="1:18" ht="20.399999999999999" x14ac:dyDescent="0.2">
      <c r="A45" s="483" t="s">
        <v>3101</v>
      </c>
      <c r="B45" s="476" t="s">
        <v>1965</v>
      </c>
      <c r="D45" s="13"/>
      <c r="E45" s="13">
        <f>SUM('HL KNIHA VYPOC'!G177+'HL KNIHA VYPOC'!G187+'HL KNIHA VYPOC'!G194+'ANALYTIKA MUJ'!C123+'ANALYTIKA MUJ'!J150+'ANALYTIKA MUJ'!J144+'ANALYTIKA MUJ'!J131+'ANALYTIKA MUJ'!J123+'ANALYTIKA MUJ'!J102)*-1</f>
        <v>4403.8599999999997</v>
      </c>
      <c r="G45" s="484">
        <f t="shared" si="5"/>
        <v>4404</v>
      </c>
      <c r="N45" s="76">
        <f>SUM('HL KNIHA VYPOC'!K177+'HL KNIHA VYPOC'!K187+'HL KNIHA VYPOC'!K194+'ANALYTIKA MUJ'!D123+'ANALYTIKA MUJ'!K150+'ANALYTIKA MUJ'!K144+'ANALYTIKA MUJ'!K131+'ANALYTIKA MUJ'!K123+'ANALYTIKA MUJ'!K102)*-1</f>
        <v>16238.06</v>
      </c>
      <c r="P45" s="484">
        <f t="shared" si="7"/>
        <v>16238</v>
      </c>
      <c r="Q45" s="76" t="str">
        <f t="shared" si="0"/>
        <v xml:space="preserve">       4404</v>
      </c>
      <c r="R45" s="76" t="str">
        <f t="shared" si="1"/>
        <v xml:space="preserve">      16238</v>
      </c>
    </row>
    <row r="46" spans="1:18" x14ac:dyDescent="0.2">
      <c r="A46" s="76" t="s">
        <v>3102</v>
      </c>
      <c r="B46" s="476" t="s">
        <v>916</v>
      </c>
      <c r="D46" s="481"/>
      <c r="E46" s="481">
        <f>SUM('ANALYTIKA MUJ'!J127+'ANALYTIKA MUJ'!C111+'HL KNIHA VYPOC'!G121+'HL KNIHA VYPOC'!G122)*-1</f>
        <v>0</v>
      </c>
      <c r="F46" s="13"/>
      <c r="G46" s="484">
        <f t="shared" si="5"/>
        <v>0</v>
      </c>
      <c r="N46" s="76">
        <f>SUM('ANALYTIKA MUJ'!K127+'ANALYTIKA MUJ'!D111+'HL KNIHA VYPOC'!K121+'HL KNIHA VYPOC'!K122)*-1</f>
        <v>0</v>
      </c>
      <c r="P46" s="484">
        <f t="shared" si="7"/>
        <v>0</v>
      </c>
      <c r="Q46" s="76" t="str">
        <f t="shared" si="0"/>
        <v xml:space="preserve">          0</v>
      </c>
      <c r="R46" s="76" t="str">
        <f t="shared" si="1"/>
        <v xml:space="preserve">          0</v>
      </c>
    </row>
    <row r="47" spans="1:18" x14ac:dyDescent="0.2">
      <c r="A47" s="475" t="s">
        <v>3103</v>
      </c>
      <c r="B47" s="476" t="s">
        <v>330</v>
      </c>
      <c r="E47" s="492"/>
      <c r="G47" s="490">
        <f>SUM(G48:G49)</f>
        <v>0</v>
      </c>
      <c r="P47" s="490">
        <f>SUM(P48:P49)</f>
        <v>0</v>
      </c>
      <c r="Q47" s="76" t="str">
        <f t="shared" si="0"/>
        <v xml:space="preserve">          0</v>
      </c>
      <c r="R47" s="76" t="str">
        <f t="shared" si="1"/>
        <v xml:space="preserve">          0</v>
      </c>
    </row>
    <row r="48" spans="1:18" x14ac:dyDescent="0.2">
      <c r="A48" s="483" t="s">
        <v>3104</v>
      </c>
      <c r="B48" s="476" t="s">
        <v>333</v>
      </c>
      <c r="E48" s="13">
        <f>SUM('ANALYTIKA MUJ'!J118)*-1</f>
        <v>0</v>
      </c>
      <c r="G48" s="484">
        <f t="shared" si="5"/>
        <v>0</v>
      </c>
      <c r="N48" s="76">
        <f>SUM('ANALYTIKA MUJ'!K118)*-1</f>
        <v>0</v>
      </c>
      <c r="P48" s="484">
        <f t="shared" ref="P48:P49" si="8">ROUND(SUM(N48),0)</f>
        <v>0</v>
      </c>
      <c r="Q48" s="76" t="str">
        <f t="shared" si="0"/>
        <v xml:space="preserve">          0</v>
      </c>
      <c r="R48" s="76" t="str">
        <f t="shared" si="1"/>
        <v xml:space="preserve">          0</v>
      </c>
    </row>
    <row r="49" spans="1:18" x14ac:dyDescent="0.2">
      <c r="A49" s="76" t="s">
        <v>2026</v>
      </c>
      <c r="B49" s="476" t="s">
        <v>351</v>
      </c>
      <c r="D49" s="481"/>
      <c r="E49" s="481">
        <f>SUM('ANALYTIKA MUJ'!C80+'ANALYTIKA MUJ'!J119+'HL KNIHA VYPOC'!G117+'HL KNIHA VYPOC'!G118)*-1</f>
        <v>0</v>
      </c>
      <c r="F49" s="13"/>
      <c r="G49" s="484">
        <f t="shared" si="5"/>
        <v>0</v>
      </c>
      <c r="N49" s="76">
        <f>SUM('ANALYTIKA MUJ'!D80+'ANALYTIKA MUJ'!K119+'HL KNIHA VYPOC'!K117+'HL KNIHA VYPOC'!K118)*-1</f>
        <v>0</v>
      </c>
      <c r="P49" s="484">
        <f t="shared" si="8"/>
        <v>0</v>
      </c>
      <c r="Q49" s="76" t="str">
        <f t="shared" si="0"/>
        <v xml:space="preserve">          0</v>
      </c>
      <c r="R49" s="76" t="str">
        <f t="shared" si="1"/>
        <v xml:space="preserve">          0</v>
      </c>
    </row>
    <row r="50" spans="1:18" x14ac:dyDescent="0.2">
      <c r="Q50" s="76" t="str">
        <f t="shared" si="0"/>
        <v xml:space="preserve">           </v>
      </c>
      <c r="R50" s="76" t="str">
        <f t="shared" si="1"/>
        <v xml:space="preserve">           </v>
      </c>
    </row>
    <row r="51" spans="1:18" x14ac:dyDescent="0.2">
      <c r="A51" s="475" t="s">
        <v>3105</v>
      </c>
      <c r="B51" s="493" t="s">
        <v>934</v>
      </c>
      <c r="G51" s="494">
        <f>SUM(G52:G57)</f>
        <v>65258</v>
      </c>
      <c r="P51" s="494">
        <f>SUM(P52:P57)</f>
        <v>0</v>
      </c>
      <c r="Q51" s="76" t="str">
        <f t="shared" si="0"/>
        <v xml:space="preserve">      65258</v>
      </c>
      <c r="R51" s="76" t="str">
        <f t="shared" si="1"/>
        <v xml:space="preserve">          0</v>
      </c>
    </row>
    <row r="52" spans="1:18" x14ac:dyDescent="0.2">
      <c r="A52" s="76" t="s">
        <v>2063</v>
      </c>
      <c r="B52" s="493" t="s">
        <v>952</v>
      </c>
      <c r="G52" s="495">
        <f>ROUND(SUM('HL KNIHA VYPOC'!G354+'HL KNIHA VYPOC'!G356)*-1,0)</f>
        <v>0</v>
      </c>
      <c r="P52" s="495">
        <f>ROUND(SUM('HL KNIHA VYPOC'!K354+'HL KNIHA VYPOC'!K356)*-1,0)</f>
        <v>0</v>
      </c>
      <c r="Q52" s="76" t="str">
        <f t="shared" si="0"/>
        <v xml:space="preserve">          0</v>
      </c>
      <c r="R52" s="76" t="str">
        <f t="shared" si="1"/>
        <v xml:space="preserve">          0</v>
      </c>
    </row>
    <row r="53" spans="1:18" x14ac:dyDescent="0.2">
      <c r="A53" s="76" t="s">
        <v>3106</v>
      </c>
      <c r="B53" s="493" t="s">
        <v>970</v>
      </c>
      <c r="G53" s="495">
        <f>ROUND(SUM('HL KNIHA VYPOC'!G352+'HL KNIHA VYPOC'!G353+'HL KNIHA VYPOC'!G355+'HL KNIHA VYPOC'!G356)*-1,0)</f>
        <v>65258</v>
      </c>
      <c r="P53" s="495">
        <f>ROUND(SUM('HL KNIHA VYPOC'!K352+'HL KNIHA VYPOC'!K353+'HL KNIHA VYPOC'!K355+'HL KNIHA VYPOC'!K356)*-1,0)</f>
        <v>0</v>
      </c>
      <c r="Q53" s="76" t="str">
        <f t="shared" si="0"/>
        <v xml:space="preserve">      65258</v>
      </c>
      <c r="R53" s="76" t="str">
        <f t="shared" si="1"/>
        <v xml:space="preserve">          0</v>
      </c>
    </row>
    <row r="54" spans="1:18" x14ac:dyDescent="0.2">
      <c r="A54" s="76" t="s">
        <v>3107</v>
      </c>
      <c r="B54" s="493" t="s">
        <v>976</v>
      </c>
      <c r="G54" s="495">
        <f>ROUND(SUM('HL KNIHA VYPOC'!G357)*-1,0)</f>
        <v>0</v>
      </c>
      <c r="P54" s="495">
        <f>ROUND(SUM('HL KNIHA VYPOC'!K357)*-1,0)</f>
        <v>0</v>
      </c>
      <c r="Q54" s="76" t="str">
        <f t="shared" si="0"/>
        <v xml:space="preserve">          0</v>
      </c>
      <c r="R54" s="76" t="str">
        <f t="shared" si="1"/>
        <v xml:space="preserve">          0</v>
      </c>
    </row>
    <row r="55" spans="1:18" x14ac:dyDescent="0.2">
      <c r="A55" s="76" t="s">
        <v>2064</v>
      </c>
      <c r="B55" s="493" t="s">
        <v>986</v>
      </c>
      <c r="G55" s="495">
        <f>ROUND(SUM('HL KNIHA VYPOC'!G364)*-1,0)</f>
        <v>0</v>
      </c>
      <c r="P55" s="495">
        <f>ROUND(SUM('HL KNIHA VYPOC'!K364)*-1,0)</f>
        <v>0</v>
      </c>
      <c r="Q55" s="76" t="str">
        <f t="shared" si="0"/>
        <v xml:space="preserve">          0</v>
      </c>
      <c r="R55" s="76" t="str">
        <f t="shared" si="1"/>
        <v xml:space="preserve">          0</v>
      </c>
    </row>
    <row r="56" spans="1:18" ht="22.5" customHeight="1" x14ac:dyDescent="0.2">
      <c r="A56" s="483" t="s">
        <v>2065</v>
      </c>
      <c r="B56" s="493" t="s">
        <v>5</v>
      </c>
      <c r="G56" s="495">
        <f>ROUND(SUM('HL KNIHA VYPOC'!G373+'HL KNIHA VYPOC'!G374)*-1,0)</f>
        <v>0</v>
      </c>
      <c r="P56" s="495">
        <f>ROUND(SUM('HL KNIHA VYPOC'!K373+'HL KNIHA VYPOC'!K374)*-1,0)</f>
        <v>0</v>
      </c>
      <c r="Q56" s="76" t="str">
        <f t="shared" si="0"/>
        <v xml:space="preserve">          0</v>
      </c>
      <c r="R56" s="76" t="str">
        <f t="shared" si="1"/>
        <v xml:space="preserve">          0</v>
      </c>
    </row>
    <row r="57" spans="1:18" x14ac:dyDescent="0.2">
      <c r="A57" s="483" t="s">
        <v>3108</v>
      </c>
      <c r="B57" s="493" t="s">
        <v>21</v>
      </c>
      <c r="G57" s="495">
        <f>ROUND(SUM('HL KNIHA VYPOC'!G375+'HL KNIHA VYPOC'!G376+'HL KNIHA VYPOC'!G377+'HL KNIHA VYPOC'!G378)*-1,0)</f>
        <v>0</v>
      </c>
      <c r="P57" s="495">
        <f>ROUND(SUM('HL KNIHA VYPOC'!K375+'HL KNIHA VYPOC'!K376+'HL KNIHA VYPOC'!K377+'HL KNIHA VYPOC'!K378)*-1,0)</f>
        <v>0</v>
      </c>
      <c r="Q57" s="76" t="str">
        <f t="shared" si="0"/>
        <v xml:space="preserve">          0</v>
      </c>
      <c r="R57" s="76" t="str">
        <f t="shared" si="1"/>
        <v xml:space="preserve">          0</v>
      </c>
    </row>
    <row r="58" spans="1:18" x14ac:dyDescent="0.2">
      <c r="A58" s="475" t="s">
        <v>3109</v>
      </c>
      <c r="B58" s="493" t="s">
        <v>39</v>
      </c>
      <c r="G58" s="494">
        <f>SUM(G59:G67)</f>
        <v>31912</v>
      </c>
      <c r="P58" s="494">
        <f>SUM(P59:P67)</f>
        <v>0</v>
      </c>
      <c r="Q58" s="496" t="str">
        <f>REPT(" ",11-LEN(G58))&amp;G58</f>
        <v xml:space="preserve">      31912</v>
      </c>
      <c r="R58" s="496" t="str">
        <f>REPT(" ",11-LEN(P58))&amp;P58</f>
        <v xml:space="preserve">          0</v>
      </c>
    </row>
    <row r="59" spans="1:18" x14ac:dyDescent="0.2">
      <c r="A59" s="483" t="s">
        <v>3110</v>
      </c>
      <c r="B59" s="493" t="s">
        <v>922</v>
      </c>
      <c r="G59" s="495">
        <f>ROUND(SUM('HL KNIHA VYPOC'!G268+'HL KNIHA VYPOC'!G270+'ANALYTIKA MUJ'!C156),0)</f>
        <v>0</v>
      </c>
      <c r="P59" s="495">
        <f>ROUND(SUM('HL KNIHA VYPOC'!K268+'HL KNIHA VYPOC'!K270+'ANALYTIKA MUJ'!J156),0)</f>
        <v>0</v>
      </c>
      <c r="Q59" s="76" t="str">
        <f t="shared" si="0"/>
        <v xml:space="preserve">          0</v>
      </c>
      <c r="R59" s="76" t="str">
        <f t="shared" si="1"/>
        <v xml:space="preserve">          0</v>
      </c>
    </row>
    <row r="60" spans="1:18" ht="20.399999999999999" x14ac:dyDescent="0.2">
      <c r="A60" s="483" t="s">
        <v>3111</v>
      </c>
      <c r="B60" s="493" t="s">
        <v>795</v>
      </c>
      <c r="G60" s="495">
        <f>ROUND(SUM('HL KNIHA VYPOC'!G265+'HL KNIHA VYPOC'!G266+'HL KNIHA VYPOC'!G267+'ANALYTIKA MUJ'!C157),0)</f>
        <v>5413</v>
      </c>
      <c r="P60" s="495">
        <f>ROUND(SUM('HL KNIHA VYPOC'!K265+'HL KNIHA VYPOC'!K266+'HL KNIHA VYPOC'!K267+'ANALYTIKA MUJ'!J157),0)</f>
        <v>0</v>
      </c>
      <c r="Q60" s="76" t="str">
        <f t="shared" si="0"/>
        <v xml:space="preserve">       5413</v>
      </c>
      <c r="R60" s="76" t="str">
        <f t="shared" si="1"/>
        <v xml:space="preserve">          0</v>
      </c>
    </row>
    <row r="61" spans="1:18" x14ac:dyDescent="0.2">
      <c r="A61" s="483" t="s">
        <v>2066</v>
      </c>
      <c r="B61" s="493" t="s">
        <v>1023</v>
      </c>
      <c r="G61" s="495">
        <f>ROUND(SUM('HL KNIHA VYPOC'!G271),0)</f>
        <v>4220</v>
      </c>
      <c r="P61" s="495">
        <f>ROUND(SUM('HL KNIHA VYPOC'!K271),0)</f>
        <v>0</v>
      </c>
      <c r="Q61" s="496" t="str">
        <f>REPT(" ",11-LEN(G61))&amp;G61</f>
        <v xml:space="preserve">       4220</v>
      </c>
      <c r="R61" s="496" t="str">
        <f>REPT(" ",11-LEN(P61))&amp;P61</f>
        <v xml:space="preserve">          0</v>
      </c>
    </row>
    <row r="62" spans="1:18" x14ac:dyDescent="0.2">
      <c r="A62" s="483" t="s">
        <v>3112</v>
      </c>
      <c r="B62" s="493" t="s">
        <v>84</v>
      </c>
      <c r="G62" s="495">
        <f>ROUND(SUM('HL KNIHA VYPOC'!G278),0)</f>
        <v>14109</v>
      </c>
      <c r="P62" s="495">
        <f>ROUND(SUM('HL KNIHA VYPOC'!K278),0)</f>
        <v>0</v>
      </c>
      <c r="Q62" s="76" t="str">
        <f t="shared" si="0"/>
        <v xml:space="preserve">      14109</v>
      </c>
      <c r="R62" s="76" t="str">
        <f t="shared" si="1"/>
        <v xml:space="preserve">          0</v>
      </c>
    </row>
    <row r="63" spans="1:18" x14ac:dyDescent="0.2">
      <c r="A63" s="483" t="s">
        <v>2067</v>
      </c>
      <c r="B63" s="493" t="s">
        <v>94</v>
      </c>
      <c r="G63" s="495">
        <f>ROUND(SUM('HL KNIHA VYPOC'!G289),0)</f>
        <v>238</v>
      </c>
      <c r="P63" s="495">
        <f>ROUND(SUM('HL KNIHA VYPOC'!K289),0)</f>
        <v>0</v>
      </c>
      <c r="Q63" s="76" t="str">
        <f t="shared" si="0"/>
        <v xml:space="preserve">        238</v>
      </c>
      <c r="R63" s="76" t="str">
        <f t="shared" si="1"/>
        <v xml:space="preserve">          0</v>
      </c>
    </row>
    <row r="64" spans="1:18" ht="20.399999999999999" x14ac:dyDescent="0.2">
      <c r="A64" s="483" t="s">
        <v>3113</v>
      </c>
      <c r="B64" s="493" t="s">
        <v>796</v>
      </c>
      <c r="G64" s="495">
        <f>ROUND(SUM('HL KNIHA VYPOC'!G307+'HL KNIHA VYPOC'!G309),0)</f>
        <v>7904</v>
      </c>
      <c r="P64" s="495">
        <f>ROUND(SUM('HL KNIHA VYPOC'!K307+'HL KNIHA VYPOC'!K309),0)</f>
        <v>0</v>
      </c>
      <c r="Q64" s="76" t="str">
        <f t="shared" si="0"/>
        <v xml:space="preserve">       7904</v>
      </c>
      <c r="R64" s="76" t="str">
        <f t="shared" si="1"/>
        <v xml:space="preserve">          0</v>
      </c>
    </row>
    <row r="65" spans="1:18" ht="20.399999999999999" x14ac:dyDescent="0.2">
      <c r="A65" s="483" t="s">
        <v>2068</v>
      </c>
      <c r="B65" s="493" t="s">
        <v>923</v>
      </c>
      <c r="G65" s="495">
        <f>ROUND(SUM('HL KNIHA VYPOC'!G297+'HL KNIHA VYPOC'!G298),0)</f>
        <v>0</v>
      </c>
      <c r="P65" s="495">
        <f>ROUND(SUM('HL KNIHA VYPOC'!K297+'HL KNIHA VYPOC'!K298),0)</f>
        <v>0</v>
      </c>
      <c r="Q65" s="76" t="str">
        <f t="shared" si="0"/>
        <v xml:space="preserve">          0</v>
      </c>
      <c r="R65" s="76" t="str">
        <f t="shared" si="1"/>
        <v xml:space="preserve">          0</v>
      </c>
    </row>
    <row r="66" spans="1:18" x14ac:dyDescent="0.2">
      <c r="A66" s="483" t="s">
        <v>3114</v>
      </c>
      <c r="B66" s="493" t="s">
        <v>797</v>
      </c>
      <c r="G66" s="495">
        <f>ROUND(SUM('HL KNIHA VYPOC'!G303),0)</f>
        <v>0</v>
      </c>
      <c r="P66" s="495">
        <f>ROUND(SUM('HL KNIHA VYPOC'!K303),0)</f>
        <v>0</v>
      </c>
      <c r="Q66" s="76" t="str">
        <f t="shared" si="0"/>
        <v xml:space="preserve">          0</v>
      </c>
      <c r="R66" s="76" t="str">
        <f t="shared" si="1"/>
        <v xml:space="preserve">          0</v>
      </c>
    </row>
    <row r="67" spans="1:18" ht="20.399999999999999" x14ac:dyDescent="0.2">
      <c r="A67" s="483" t="s">
        <v>3115</v>
      </c>
      <c r="B67" s="493" t="s">
        <v>798</v>
      </c>
      <c r="G67" s="495">
        <f>ROUND(SUM('HL KNIHA VYPOC'!G299+'HL KNIHA VYPOC'!G300+'HL KNIHA VYPOC'!G301+'HL KNIHA VYPOC'!G302+'HL KNIHA VYPOC'!G304+'HL KNIHA VYPOC'!G305+'HL KNIHA VYPOC'!G310+'HL KNIHA VYPOC'!G311+'HL KNIHA VYPOC'!G346),0)</f>
        <v>28</v>
      </c>
      <c r="P67" s="495">
        <f>ROUND(SUM('HL KNIHA VYPOC'!K299+'HL KNIHA VYPOC'!K300+'HL KNIHA VYPOC'!K301+'HL KNIHA VYPOC'!K302+'HL KNIHA VYPOC'!K304+'HL KNIHA VYPOC'!K305+'HL KNIHA VYPOC'!K310+'HL KNIHA VYPOC'!K311+'HL KNIHA VYPOC'!K346),0)</f>
        <v>0</v>
      </c>
      <c r="Q67" s="76" t="str">
        <f t="shared" ref="Q67:Q88" si="9">REPT(" ",11-LEN(G67))&amp;G67</f>
        <v xml:space="preserve">         28</v>
      </c>
      <c r="R67" s="76" t="str">
        <f t="shared" ref="R67:R88" si="10">REPT(" ",11-LEN(P67))&amp;P67</f>
        <v xml:space="preserve">          0</v>
      </c>
    </row>
    <row r="68" spans="1:18" ht="23.25" customHeight="1" x14ac:dyDescent="0.2">
      <c r="A68" s="475" t="s">
        <v>3116</v>
      </c>
      <c r="B68" s="493" t="s">
        <v>799</v>
      </c>
      <c r="G68" s="497">
        <f>SUM(G51-G58)</f>
        <v>33346</v>
      </c>
      <c r="P68" s="497">
        <f>SUM(P51-P58)</f>
        <v>0</v>
      </c>
      <c r="Q68" s="76" t="str">
        <f>REPT(" ",11-LEN(G68))&amp;G68</f>
        <v xml:space="preserve">      33346</v>
      </c>
      <c r="R68" s="496" t="str">
        <f>REPT(" ",11-LEN(P68))&amp;P68</f>
        <v xml:space="preserve">          0</v>
      </c>
    </row>
    <row r="69" spans="1:18" ht="12" customHeight="1" x14ac:dyDescent="0.2">
      <c r="A69" s="475" t="s">
        <v>3117</v>
      </c>
      <c r="B69" s="493" t="s">
        <v>102</v>
      </c>
      <c r="G69" s="494">
        <f>SUM(G52-G59)+(G53+G54+G55)-(G60+G61)</f>
        <v>55625</v>
      </c>
      <c r="P69" s="494">
        <f>SUM(P52-P59)+(P53+P54+P55)-(P60+P61)</f>
        <v>0</v>
      </c>
      <c r="Q69" s="76" t="str">
        <f>REPT(" ",11-LEN(G69))&amp;G69</f>
        <v xml:space="preserve">      55625</v>
      </c>
      <c r="R69" s="496" t="str">
        <f>REPT(" ",11-LEN(P69))&amp;P69</f>
        <v xml:space="preserve">          0</v>
      </c>
    </row>
    <row r="70" spans="1:18" x14ac:dyDescent="0.2">
      <c r="A70" s="475" t="s">
        <v>3118</v>
      </c>
      <c r="B70" s="493" t="s">
        <v>800</v>
      </c>
      <c r="G70" s="494">
        <f>SUM(G71:G76)</f>
        <v>4</v>
      </c>
      <c r="P70" s="494">
        <f>SUM(P71:P76)</f>
        <v>0</v>
      </c>
      <c r="Q70" s="76" t="str">
        <f t="shared" si="9"/>
        <v xml:space="preserve">          4</v>
      </c>
      <c r="R70" s="76" t="str">
        <f t="shared" si="10"/>
        <v xml:space="preserve">          0</v>
      </c>
    </row>
    <row r="71" spans="1:18" x14ac:dyDescent="0.2">
      <c r="A71" s="483" t="s">
        <v>2069</v>
      </c>
      <c r="B71" s="493" t="s">
        <v>117</v>
      </c>
      <c r="G71" s="495">
        <f>ROUND(SUM('HL KNIHA VYPOC'!G390)*-1,0)</f>
        <v>0</v>
      </c>
      <c r="P71" s="495">
        <f>ROUND(SUM('HL KNIHA VYPOC'!K390)*-1,0)</f>
        <v>0</v>
      </c>
      <c r="Q71" s="76" t="str">
        <f t="shared" si="9"/>
        <v xml:space="preserve">          0</v>
      </c>
      <c r="R71" s="76" t="str">
        <f t="shared" si="10"/>
        <v xml:space="preserve">          0</v>
      </c>
    </row>
    <row r="72" spans="1:18" x14ac:dyDescent="0.2">
      <c r="A72" s="483" t="s">
        <v>3119</v>
      </c>
      <c r="B72" s="493" t="s">
        <v>914</v>
      </c>
      <c r="G72" s="495">
        <f>ROUND(SUM('HL KNIHA VYPOC'!G394)*-1,0)</f>
        <v>0</v>
      </c>
      <c r="P72" s="495">
        <f>ROUND(SUM('HL KNIHA VYPOC'!K394)*-1,0)</f>
        <v>0</v>
      </c>
      <c r="Q72" s="76" t="str">
        <f t="shared" si="9"/>
        <v xml:space="preserve">          0</v>
      </c>
      <c r="R72" s="76" t="str">
        <f t="shared" si="10"/>
        <v xml:space="preserve">          0</v>
      </c>
    </row>
    <row r="73" spans="1:18" x14ac:dyDescent="0.2">
      <c r="A73" s="483" t="s">
        <v>3120</v>
      </c>
      <c r="B73" s="493" t="s">
        <v>915</v>
      </c>
      <c r="G73" s="495">
        <f>ROUND(SUM('HL KNIHA VYPOC'!G395)*-1,0)</f>
        <v>0</v>
      </c>
      <c r="P73" s="495">
        <f>ROUND(SUM('HL KNIHA VYPOC'!K395)*-1,0)</f>
        <v>0</v>
      </c>
      <c r="Q73" s="76" t="str">
        <f t="shared" si="9"/>
        <v xml:space="preserve">          0</v>
      </c>
      <c r="R73" s="76" t="str">
        <f t="shared" si="10"/>
        <v xml:space="preserve">          0</v>
      </c>
    </row>
    <row r="74" spans="1:18" x14ac:dyDescent="0.2">
      <c r="A74" s="483" t="s">
        <v>3121</v>
      </c>
      <c r="B74" s="493" t="s">
        <v>134</v>
      </c>
      <c r="G74" s="495">
        <f>ROUND(SUM('HL KNIHA VYPOC'!G391)*-1,0)</f>
        <v>4</v>
      </c>
      <c r="P74" s="495">
        <f>ROUND(SUM('HL KNIHA VYPOC'!K391)*-1,0)</f>
        <v>0</v>
      </c>
      <c r="Q74" s="76" t="str">
        <f t="shared" si="9"/>
        <v xml:space="preserve">          4</v>
      </c>
      <c r="R74" s="76" t="str">
        <f t="shared" si="10"/>
        <v xml:space="preserve">          0</v>
      </c>
    </row>
    <row r="75" spans="1:18" x14ac:dyDescent="0.2">
      <c r="A75" s="483" t="s">
        <v>2070</v>
      </c>
      <c r="B75" s="493" t="s">
        <v>140</v>
      </c>
      <c r="G75" s="495">
        <f>ROUND(SUM('HL KNIHA VYPOC'!G392)*-1,0)</f>
        <v>0</v>
      </c>
      <c r="P75" s="495">
        <f>ROUND(SUM('HL KNIHA VYPOC'!K392)*-1,0)</f>
        <v>0</v>
      </c>
      <c r="Q75" s="76" t="str">
        <f t="shared" si="9"/>
        <v xml:space="preserve">          0</v>
      </c>
      <c r="R75" s="76" t="str">
        <f t="shared" si="10"/>
        <v xml:space="preserve">          0</v>
      </c>
    </row>
    <row r="76" spans="1:18" x14ac:dyDescent="0.2">
      <c r="A76" s="483" t="s">
        <v>3122</v>
      </c>
      <c r="B76" s="493" t="s">
        <v>920</v>
      </c>
      <c r="G76" s="495">
        <f>ROUND(SUM('HL KNIHA VYPOC'!G397+'HL KNIHA VYPOC'!G413)*-1,0)</f>
        <v>0</v>
      </c>
      <c r="P76" s="495">
        <f>ROUND(SUM('HL KNIHA VYPOC'!K397+'HL KNIHA VYPOC'!K413)*-1,0)</f>
        <v>0</v>
      </c>
      <c r="Q76" s="76" t="str">
        <f t="shared" si="9"/>
        <v xml:space="preserve">          0</v>
      </c>
      <c r="R76" s="76" t="str">
        <f t="shared" si="10"/>
        <v xml:space="preserve">          0</v>
      </c>
    </row>
    <row r="77" spans="1:18" x14ac:dyDescent="0.2">
      <c r="A77" s="475" t="s">
        <v>3123</v>
      </c>
      <c r="B77" s="493" t="s">
        <v>925</v>
      </c>
      <c r="G77" s="494">
        <f>SUM(G78:G83)</f>
        <v>1203</v>
      </c>
      <c r="P77" s="494">
        <f>SUM(P78:P83)</f>
        <v>0</v>
      </c>
      <c r="Q77" s="76" t="str">
        <f t="shared" si="9"/>
        <v xml:space="preserve">       1203</v>
      </c>
      <c r="R77" s="76" t="str">
        <f t="shared" si="10"/>
        <v xml:space="preserve">          0</v>
      </c>
    </row>
    <row r="78" spans="1:18" x14ac:dyDescent="0.2">
      <c r="A78" s="483" t="s">
        <v>2071</v>
      </c>
      <c r="B78" s="493" t="s">
        <v>801</v>
      </c>
      <c r="G78" s="495">
        <f>ROUND(SUM('HL KNIHA VYPOC'!G317),0)</f>
        <v>0</v>
      </c>
      <c r="P78" s="495">
        <f>ROUND(SUM('HL KNIHA VYPOC'!K317),0)</f>
        <v>0</v>
      </c>
      <c r="Q78" s="76" t="str">
        <f t="shared" si="9"/>
        <v xml:space="preserve">          0</v>
      </c>
      <c r="R78" s="76" t="str">
        <f t="shared" si="10"/>
        <v xml:space="preserve">          0</v>
      </c>
    </row>
    <row r="79" spans="1:18" x14ac:dyDescent="0.2">
      <c r="A79" s="483" t="s">
        <v>2072</v>
      </c>
      <c r="B79" s="493" t="s">
        <v>159</v>
      </c>
      <c r="G79" s="495">
        <f>ROUND(SUM('HL KNIHA VYPOC'!G322),0)</f>
        <v>0</v>
      </c>
      <c r="P79" s="495">
        <f>ROUND(SUM('HL KNIHA VYPOC'!K322),0)</f>
        <v>0</v>
      </c>
      <c r="Q79" s="76" t="str">
        <f t="shared" si="9"/>
        <v xml:space="preserve">          0</v>
      </c>
      <c r="R79" s="76" t="str">
        <f t="shared" si="10"/>
        <v xml:space="preserve">          0</v>
      </c>
    </row>
    <row r="80" spans="1:18" ht="28.5" customHeight="1" x14ac:dyDescent="0.2">
      <c r="A80" s="483" t="s">
        <v>3124</v>
      </c>
      <c r="B80" s="493" t="s">
        <v>1968</v>
      </c>
      <c r="G80" s="495">
        <f>ROUND(SUM('HL KNIHA VYPOC'!G321),0)</f>
        <v>0</v>
      </c>
      <c r="P80" s="495">
        <f>ROUND(SUM('HL KNIHA VYPOC'!K321),0)</f>
        <v>0</v>
      </c>
      <c r="Q80" s="76" t="str">
        <f t="shared" si="9"/>
        <v xml:space="preserve">          0</v>
      </c>
      <c r="R80" s="76" t="str">
        <f t="shared" si="10"/>
        <v xml:space="preserve">          0</v>
      </c>
    </row>
    <row r="81" spans="1:18" x14ac:dyDescent="0.2">
      <c r="A81" s="483" t="s">
        <v>3125</v>
      </c>
      <c r="B81" s="493" t="s">
        <v>928</v>
      </c>
      <c r="G81" s="495">
        <f>ROUND(SUM('HL KNIHA VYPOC'!G318),0)</f>
        <v>0</v>
      </c>
      <c r="P81" s="495">
        <f>ROUND(SUM('HL KNIHA VYPOC'!K318),0)</f>
        <v>0</v>
      </c>
      <c r="Q81" s="76" t="str">
        <f t="shared" si="9"/>
        <v xml:space="preserve">          0</v>
      </c>
      <c r="R81" s="76" t="str">
        <f t="shared" si="10"/>
        <v xml:space="preserve">          0</v>
      </c>
    </row>
    <row r="82" spans="1:18" x14ac:dyDescent="0.2">
      <c r="A82" s="483" t="s">
        <v>2073</v>
      </c>
      <c r="B82" s="493" t="s">
        <v>917</v>
      </c>
      <c r="G82" s="495">
        <f>ROUND(SUM('HL KNIHA VYPOC'!G319),0)</f>
        <v>0</v>
      </c>
      <c r="P82" s="495">
        <f>ROUND(SUM('HL KNIHA VYPOC'!K319),0)</f>
        <v>0</v>
      </c>
      <c r="Q82" s="76" t="str">
        <f t="shared" si="9"/>
        <v xml:space="preserve">          0</v>
      </c>
      <c r="R82" s="76" t="str">
        <f t="shared" si="10"/>
        <v xml:space="preserve">          0</v>
      </c>
    </row>
    <row r="83" spans="1:18" x14ac:dyDescent="0.2">
      <c r="A83" s="483" t="s">
        <v>3126</v>
      </c>
      <c r="B83" s="493" t="s">
        <v>918</v>
      </c>
      <c r="G83" s="495">
        <f>ROUND(SUM('HL KNIHA VYPOC'!G324+'HL KNIHA VYPOC'!G325+'HL KNIHA VYPOC'!G347),0)</f>
        <v>1203</v>
      </c>
      <c r="P83" s="495">
        <f>ROUND(SUM('HL KNIHA VYPOC'!K324+'HL KNIHA VYPOC'!K325+'HL KNIHA VYPOC'!K347),0)</f>
        <v>0</v>
      </c>
      <c r="Q83" s="76" t="str">
        <f t="shared" si="9"/>
        <v xml:space="preserve">       1203</v>
      </c>
      <c r="R83" s="76" t="str">
        <f t="shared" si="10"/>
        <v xml:space="preserve">          0</v>
      </c>
    </row>
    <row r="84" spans="1:18" x14ac:dyDescent="0.2">
      <c r="A84" s="475" t="s">
        <v>3127</v>
      </c>
      <c r="B84" s="493" t="s">
        <v>927</v>
      </c>
      <c r="G84" s="497">
        <f>SUM(G70-G77)</f>
        <v>-1199</v>
      </c>
      <c r="P84" s="497">
        <f>SUM(P70-P77)</f>
        <v>0</v>
      </c>
      <c r="Q84" s="76" t="str">
        <f t="shared" si="9"/>
        <v xml:space="preserve">      -1199</v>
      </c>
      <c r="R84" s="76" t="str">
        <f t="shared" si="10"/>
        <v xml:space="preserve">          0</v>
      </c>
    </row>
    <row r="85" spans="1:18" x14ac:dyDescent="0.2">
      <c r="A85" s="475" t="s">
        <v>3128</v>
      </c>
      <c r="B85" s="493" t="s">
        <v>926</v>
      </c>
      <c r="G85" s="494">
        <f>SUM(G68+G84)</f>
        <v>32147</v>
      </c>
      <c r="P85" s="494">
        <f>SUM(P68+P84)</f>
        <v>0</v>
      </c>
      <c r="Q85" s="496" t="str">
        <f>REPT(" ",11-LEN(G85))&amp;G85</f>
        <v xml:space="preserve">      32147</v>
      </c>
      <c r="R85" s="496" t="str">
        <f>REPT(" ",11-LEN(P85))&amp;P85</f>
        <v xml:space="preserve">          0</v>
      </c>
    </row>
    <row r="86" spans="1:18" x14ac:dyDescent="0.2">
      <c r="A86" s="76" t="s">
        <v>3129</v>
      </c>
      <c r="B86" s="493" t="s">
        <v>924</v>
      </c>
      <c r="G86" s="495">
        <f>ROUND(SUM('HL KNIHA VYPOC'!G340:G344),0)</f>
        <v>7099</v>
      </c>
      <c r="P86" s="495">
        <f>ROUND(SUM('HL KNIHA VYPOC'!K340:N344),0)</f>
        <v>0</v>
      </c>
      <c r="Q86" s="76" t="str">
        <f t="shared" si="9"/>
        <v xml:space="preserve">       7099</v>
      </c>
      <c r="R86" s="76" t="str">
        <f t="shared" si="10"/>
        <v xml:space="preserve">          0</v>
      </c>
    </row>
    <row r="87" spans="1:18" x14ac:dyDescent="0.2">
      <c r="A87" s="475" t="s">
        <v>3130</v>
      </c>
      <c r="B87" s="493" t="s">
        <v>912</v>
      </c>
      <c r="G87" s="497">
        <f>SUM(G85-G86)</f>
        <v>25048</v>
      </c>
      <c r="P87" s="497">
        <f>SUM(P85-P86)</f>
        <v>0</v>
      </c>
      <c r="Q87" s="496" t="str">
        <f>REPT(" ",11-LEN(G87))&amp;G87</f>
        <v xml:space="preserve">      25048</v>
      </c>
      <c r="R87" s="496" t="str">
        <f>REPT(" ",11-LEN(P87))&amp;P87</f>
        <v xml:space="preserve">          0</v>
      </c>
    </row>
    <row r="88" spans="1:18" x14ac:dyDescent="0.2">
      <c r="A88" s="76" t="s">
        <v>3131</v>
      </c>
      <c r="B88" s="493" t="s">
        <v>913</v>
      </c>
      <c r="G88" s="495">
        <f>ROUND(SUM('HL KNIHA VYPOC'!G345),0)</f>
        <v>0</v>
      </c>
      <c r="P88" s="495">
        <f>ROUND(SUM('HL KNIHA VYPOC'!K345),0)</f>
        <v>0</v>
      </c>
      <c r="Q88" s="76" t="str">
        <f t="shared" si="9"/>
        <v xml:space="preserve">          0</v>
      </c>
      <c r="R88" s="76" t="str">
        <f t="shared" si="10"/>
        <v xml:space="preserve">          0</v>
      </c>
    </row>
    <row r="89" spans="1:18" ht="21" customHeight="1" x14ac:dyDescent="0.2">
      <c r="A89" s="475" t="s">
        <v>3132</v>
      </c>
      <c r="B89" s="493" t="s">
        <v>276</v>
      </c>
      <c r="E89" s="481">
        <f>SUM(G89-G35)</f>
        <v>1</v>
      </c>
      <c r="G89" s="498">
        <f>SUM(G87-G88)</f>
        <v>25048</v>
      </c>
      <c r="N89" s="481">
        <f>SUM(P89-P35)</f>
        <v>-40827</v>
      </c>
      <c r="P89" s="498">
        <f>SUM(P87-P88)</f>
        <v>0</v>
      </c>
      <c r="Q89" s="496" t="str">
        <f>REPT(" ",11-LEN(G89))&amp;G89</f>
        <v xml:space="preserve">      25048</v>
      </c>
      <c r="R89" s="496" t="str">
        <f>REPT(" ",11-LEN(P89))&amp;P89</f>
        <v xml:space="preserve">          0</v>
      </c>
    </row>
    <row r="149" spans="2:2" ht="13.2" x14ac:dyDescent="0.25">
      <c r="B149" s="6" t="s">
        <v>1881</v>
      </c>
    </row>
    <row r="150" spans="2:2" ht="13.2" x14ac:dyDescent="0.25">
      <c r="B150" s="6"/>
    </row>
    <row r="151" spans="2:2" ht="13.2" x14ac:dyDescent="0.25">
      <c r="B151" s="6"/>
    </row>
    <row r="152" spans="2:2" ht="13.2" x14ac:dyDescent="0.25">
      <c r="B152" s="6"/>
    </row>
    <row r="153" spans="2:2" ht="13.2" x14ac:dyDescent="0.25">
      <c r="B153" s="6"/>
    </row>
    <row r="154" spans="2:2" ht="13.2" x14ac:dyDescent="0.25">
      <c r="B154" s="6"/>
    </row>
    <row r="155" spans="2:2" ht="13.2" x14ac:dyDescent="0.25">
      <c r="B155" s="6"/>
    </row>
    <row r="156" spans="2:2" ht="13.2" x14ac:dyDescent="0.25">
      <c r="B156" s="6"/>
    </row>
    <row r="157" spans="2:2" ht="13.2" x14ac:dyDescent="0.25">
      <c r="B157" s="6"/>
    </row>
    <row r="158" spans="2:2" ht="13.2" x14ac:dyDescent="0.25">
      <c r="B158" s="6"/>
    </row>
    <row r="159" spans="2:2" ht="13.2" x14ac:dyDescent="0.25">
      <c r="B159" s="6"/>
    </row>
    <row r="160" spans="2:2" ht="13.2" x14ac:dyDescent="0.25">
      <c r="B160" s="6"/>
    </row>
    <row r="161" spans="2:2" ht="13.2" x14ac:dyDescent="0.25">
      <c r="B161" s="6"/>
    </row>
    <row r="162" spans="2:2" ht="13.2" x14ac:dyDescent="0.25">
      <c r="B162" s="6"/>
    </row>
    <row r="163" spans="2:2" ht="13.2" x14ac:dyDescent="0.25">
      <c r="B163" s="6"/>
    </row>
    <row r="164" spans="2:2" ht="13.2" x14ac:dyDescent="0.25">
      <c r="B164" s="6"/>
    </row>
    <row r="165" spans="2:2" ht="13.2" x14ac:dyDescent="0.25">
      <c r="B165" s="6"/>
    </row>
    <row r="166" spans="2:2" ht="13.2" x14ac:dyDescent="0.25">
      <c r="B166" s="6"/>
    </row>
    <row r="167" spans="2:2" ht="13.2" x14ac:dyDescent="0.25">
      <c r="B167" s="6"/>
    </row>
    <row r="168" spans="2:2" ht="13.2" x14ac:dyDescent="0.25">
      <c r="B168" s="6"/>
    </row>
    <row r="169" spans="2:2" ht="13.2" x14ac:dyDescent="0.25">
      <c r="B169" s="6"/>
    </row>
    <row r="170" spans="2:2" ht="13.2" x14ac:dyDescent="0.25">
      <c r="B170" s="6"/>
    </row>
    <row r="171" spans="2:2" ht="13.2" x14ac:dyDescent="0.25">
      <c r="B171" s="6"/>
    </row>
    <row r="172" spans="2:2" ht="13.2" x14ac:dyDescent="0.25">
      <c r="B172" s="6"/>
    </row>
    <row r="173" spans="2:2" ht="13.2" x14ac:dyDescent="0.25">
      <c r="B173" s="6"/>
    </row>
    <row r="174" spans="2:2" ht="13.2" x14ac:dyDescent="0.25">
      <c r="B174" s="6"/>
    </row>
    <row r="175" spans="2:2" ht="13.2" x14ac:dyDescent="0.25">
      <c r="B175" s="6"/>
    </row>
    <row r="176" spans="2:2" ht="13.2" x14ac:dyDescent="0.25">
      <c r="B176" s="6"/>
    </row>
    <row r="177" spans="2:2" ht="13.2" x14ac:dyDescent="0.25">
      <c r="B177" s="6"/>
    </row>
    <row r="178" spans="2:2" ht="13.2" x14ac:dyDescent="0.25">
      <c r="B178" s="6"/>
    </row>
    <row r="179" spans="2:2" ht="13.2" x14ac:dyDescent="0.25">
      <c r="B179" s="6"/>
    </row>
    <row r="180" spans="2:2" ht="13.2" x14ac:dyDescent="0.25">
      <c r="B180" s="6"/>
    </row>
    <row r="181" spans="2:2" ht="13.2" x14ac:dyDescent="0.25">
      <c r="B181" s="6"/>
    </row>
    <row r="182" spans="2:2" ht="13.2" x14ac:dyDescent="0.25">
      <c r="B182" s="6"/>
    </row>
    <row r="183" spans="2:2" ht="13.2" x14ac:dyDescent="0.25">
      <c r="B183" s="6"/>
    </row>
    <row r="184" spans="2:2" ht="13.2" x14ac:dyDescent="0.25">
      <c r="B184" s="6"/>
    </row>
    <row r="185" spans="2:2" ht="13.2" x14ac:dyDescent="0.25">
      <c r="B185" s="6"/>
    </row>
    <row r="186" spans="2:2" ht="13.2" x14ac:dyDescent="0.25">
      <c r="B186" s="6"/>
    </row>
    <row r="187" spans="2:2" ht="13.2" x14ac:dyDescent="0.25">
      <c r="B187" s="6"/>
    </row>
    <row r="188" spans="2:2" ht="13.2" x14ac:dyDescent="0.25">
      <c r="B188" s="6"/>
    </row>
    <row r="189" spans="2:2" ht="13.2" x14ac:dyDescent="0.25">
      <c r="B189" s="6"/>
    </row>
    <row r="190" spans="2:2" ht="13.2" x14ac:dyDescent="0.25">
      <c r="B190" s="6"/>
    </row>
    <row r="191" spans="2:2" ht="13.2" x14ac:dyDescent="0.25">
      <c r="B191" s="6"/>
    </row>
    <row r="192" spans="2:2" ht="13.2" x14ac:dyDescent="0.25">
      <c r="B192" s="6"/>
    </row>
    <row r="193" spans="2:2" ht="13.2" x14ac:dyDescent="0.25">
      <c r="B193" s="6"/>
    </row>
    <row r="194" spans="2:2" ht="13.2" x14ac:dyDescent="0.25">
      <c r="B194" s="6"/>
    </row>
    <row r="195" spans="2:2" ht="13.2" x14ac:dyDescent="0.25">
      <c r="B195" s="6"/>
    </row>
    <row r="196" spans="2:2" ht="13.2" x14ac:dyDescent="0.25">
      <c r="B196" s="6"/>
    </row>
    <row r="197" spans="2:2" ht="13.2" x14ac:dyDescent="0.25">
      <c r="B197" s="6"/>
    </row>
    <row r="198" spans="2:2" ht="13.2" x14ac:dyDescent="0.25">
      <c r="B198" s="6"/>
    </row>
    <row r="199" spans="2:2" ht="13.2" x14ac:dyDescent="0.25">
      <c r="B199" s="6"/>
    </row>
    <row r="200" spans="2:2" ht="13.2" x14ac:dyDescent="0.25">
      <c r="B200" s="6"/>
    </row>
    <row r="201" spans="2:2" ht="13.2" x14ac:dyDescent="0.25">
      <c r="B201" s="6"/>
    </row>
    <row r="202" spans="2:2" ht="13.2" x14ac:dyDescent="0.25">
      <c r="B202" s="6"/>
    </row>
    <row r="203" spans="2:2" ht="13.2" x14ac:dyDescent="0.25">
      <c r="B203" s="6"/>
    </row>
    <row r="204" spans="2:2" ht="13.2" x14ac:dyDescent="0.25">
      <c r="B204" s="6"/>
    </row>
    <row r="205" spans="2:2" ht="13.2" x14ac:dyDescent="0.25">
      <c r="B205" s="6"/>
    </row>
    <row r="206" spans="2:2" ht="13.2" x14ac:dyDescent="0.25">
      <c r="B206" s="6"/>
    </row>
    <row r="207" spans="2:2" ht="13.2" x14ac:dyDescent="0.25">
      <c r="B207" s="6"/>
    </row>
    <row r="208" spans="2:2" ht="13.2" x14ac:dyDescent="0.25">
      <c r="B208" s="6"/>
    </row>
    <row r="209" spans="2:2" ht="13.2" x14ac:dyDescent="0.25">
      <c r="B209" s="6"/>
    </row>
  </sheetData>
  <sheetProtection formatCells="0" formatColumns="0" formatRows="0" insertColumns="0" insertRows="0"/>
  <pageMargins left="0.7" right="0.7" top="0.78740157499999996" bottom="0.78740157499999996" header="0.3" footer="0.3"/>
  <pageSetup paperSize="9" orientation="portrait"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661"/>
  <sheetViews>
    <sheetView workbookViewId="0">
      <selection activeCell="A3" sqref="A1:XFD3"/>
    </sheetView>
  </sheetViews>
  <sheetFormatPr defaultRowHeight="13.2" x14ac:dyDescent="0.25"/>
  <cols>
    <col min="1" max="1" width="8.88671875" style="593"/>
    <col min="2" max="2" width="36.88671875" customWidth="1"/>
  </cols>
  <sheetData>
    <row r="1" spans="1:2" ht="12.6" customHeight="1" x14ac:dyDescent="0.25">
      <c r="A1" s="593" t="s">
        <v>3677</v>
      </c>
      <c r="B1" t="s">
        <v>3682</v>
      </c>
    </row>
    <row r="2" spans="1:2" x14ac:dyDescent="0.25">
      <c r="A2" s="593" t="s">
        <v>4320</v>
      </c>
      <c r="B2" t="s">
        <v>3685</v>
      </c>
    </row>
    <row r="3" spans="1:2" x14ac:dyDescent="0.25">
      <c r="A3" s="593" t="s">
        <v>4326</v>
      </c>
      <c r="B3" t="s">
        <v>3688</v>
      </c>
    </row>
    <row r="4" spans="1:2" x14ac:dyDescent="0.25">
      <c r="A4" s="593" t="s">
        <v>4299</v>
      </c>
      <c r="B4" t="s">
        <v>3691</v>
      </c>
    </row>
    <row r="5" spans="1:2" x14ac:dyDescent="0.25">
      <c r="A5" s="593" t="s">
        <v>4322</v>
      </c>
      <c r="B5" t="s">
        <v>3694</v>
      </c>
    </row>
    <row r="6" spans="1:2" x14ac:dyDescent="0.25">
      <c r="A6" s="593" t="s">
        <v>4318</v>
      </c>
      <c r="B6" t="s">
        <v>3697</v>
      </c>
    </row>
    <row r="7" spans="1:2" x14ac:dyDescent="0.25">
      <c r="A7" s="593" t="s">
        <v>4314</v>
      </c>
      <c r="B7" t="s">
        <v>3700</v>
      </c>
    </row>
    <row r="8" spans="1:2" x14ac:dyDescent="0.25">
      <c r="A8" s="593" t="s">
        <v>4301</v>
      </c>
      <c r="B8" t="s">
        <v>3703</v>
      </c>
    </row>
    <row r="9" spans="1:2" x14ac:dyDescent="0.25">
      <c r="A9" s="593" t="s">
        <v>4324</v>
      </c>
      <c r="B9" t="s">
        <v>3706</v>
      </c>
    </row>
    <row r="10" spans="1:2" x14ac:dyDescent="0.25">
      <c r="A10" s="593" t="s">
        <v>4297</v>
      </c>
      <c r="B10" t="s">
        <v>3709</v>
      </c>
    </row>
    <row r="11" spans="1:2" x14ac:dyDescent="0.25">
      <c r="A11" s="593" t="s">
        <v>4303</v>
      </c>
      <c r="B11" t="s">
        <v>3712</v>
      </c>
    </row>
    <row r="12" spans="1:2" x14ac:dyDescent="0.25">
      <c r="A12" s="593" t="s">
        <v>4312</v>
      </c>
      <c r="B12" t="s">
        <v>3715</v>
      </c>
    </row>
    <row r="13" spans="1:2" x14ac:dyDescent="0.25">
      <c r="A13" s="593" t="s">
        <v>4310</v>
      </c>
      <c r="B13" t="s">
        <v>3718</v>
      </c>
    </row>
    <row r="14" spans="1:2" x14ac:dyDescent="0.25">
      <c r="A14" s="593" t="s">
        <v>4307</v>
      </c>
      <c r="B14" t="s">
        <v>3721</v>
      </c>
    </row>
    <row r="15" spans="1:2" x14ac:dyDescent="0.25">
      <c r="A15" s="593" t="s">
        <v>4305</v>
      </c>
      <c r="B15" t="s">
        <v>3724</v>
      </c>
    </row>
    <row r="16" spans="1:2" x14ac:dyDescent="0.25">
      <c r="A16" s="593" t="s">
        <v>4316</v>
      </c>
      <c r="B16" t="s">
        <v>3727</v>
      </c>
    </row>
    <row r="17" spans="1:2" x14ac:dyDescent="0.25">
      <c r="A17" s="593" t="s">
        <v>4489</v>
      </c>
      <c r="B17" t="s">
        <v>3730</v>
      </c>
    </row>
    <row r="18" spans="1:2" x14ac:dyDescent="0.25">
      <c r="A18" s="593" t="s">
        <v>3863</v>
      </c>
      <c r="B18" t="s">
        <v>3733</v>
      </c>
    </row>
    <row r="19" spans="1:2" x14ac:dyDescent="0.25">
      <c r="A19" s="593" t="s">
        <v>3879</v>
      </c>
      <c r="B19" t="s">
        <v>3736</v>
      </c>
    </row>
    <row r="20" spans="1:2" x14ac:dyDescent="0.25">
      <c r="A20" s="593" t="s">
        <v>3873</v>
      </c>
      <c r="B20" t="s">
        <v>3739</v>
      </c>
    </row>
    <row r="21" spans="1:2" x14ac:dyDescent="0.25">
      <c r="A21" s="593" t="s">
        <v>3885</v>
      </c>
      <c r="B21" t="s">
        <v>3742</v>
      </c>
    </row>
    <row r="22" spans="1:2" x14ac:dyDescent="0.25">
      <c r="A22" s="593" t="s">
        <v>3883</v>
      </c>
      <c r="B22" t="s">
        <v>3745</v>
      </c>
    </row>
    <row r="23" spans="1:2" x14ac:dyDescent="0.25">
      <c r="A23" s="593" t="s">
        <v>3881</v>
      </c>
      <c r="B23" t="s">
        <v>3748</v>
      </c>
    </row>
    <row r="24" spans="1:2" x14ac:dyDescent="0.25">
      <c r="A24" s="593" t="s">
        <v>3869</v>
      </c>
      <c r="B24" t="s">
        <v>3751</v>
      </c>
    </row>
    <row r="25" spans="1:2" x14ac:dyDescent="0.25">
      <c r="A25" s="593" t="s">
        <v>3867</v>
      </c>
      <c r="B25" t="s">
        <v>3754</v>
      </c>
    </row>
    <row r="26" spans="1:2" x14ac:dyDescent="0.25">
      <c r="A26" s="593" t="s">
        <v>3875</v>
      </c>
      <c r="B26" t="s">
        <v>3757</v>
      </c>
    </row>
    <row r="27" spans="1:2" x14ac:dyDescent="0.25">
      <c r="A27" s="593" t="s">
        <v>3865</v>
      </c>
      <c r="B27" t="s">
        <v>3760</v>
      </c>
    </row>
    <row r="28" spans="1:2" x14ac:dyDescent="0.25">
      <c r="A28" s="593" t="s">
        <v>3887</v>
      </c>
      <c r="B28" t="s">
        <v>3763</v>
      </c>
    </row>
    <row r="29" spans="1:2" x14ac:dyDescent="0.25">
      <c r="A29" s="593" t="s">
        <v>3877</v>
      </c>
      <c r="B29" t="s">
        <v>3766</v>
      </c>
    </row>
    <row r="30" spans="1:2" x14ac:dyDescent="0.25">
      <c r="A30" s="593" t="s">
        <v>3871</v>
      </c>
      <c r="B30" t="s">
        <v>3769</v>
      </c>
    </row>
    <row r="31" spans="1:2" x14ac:dyDescent="0.25">
      <c r="A31" s="593" t="s">
        <v>4977</v>
      </c>
      <c r="B31" t="s">
        <v>3772</v>
      </c>
    </row>
    <row r="32" spans="1:2" x14ac:dyDescent="0.25">
      <c r="A32" s="593" t="s">
        <v>4509</v>
      </c>
      <c r="B32" t="s">
        <v>3775</v>
      </c>
    </row>
    <row r="33" spans="1:2" x14ac:dyDescent="0.25">
      <c r="A33" s="593" t="s">
        <v>4507</v>
      </c>
      <c r="B33" t="s">
        <v>3778</v>
      </c>
    </row>
    <row r="34" spans="1:2" x14ac:dyDescent="0.25">
      <c r="A34" s="593" t="s">
        <v>4511</v>
      </c>
      <c r="B34" t="s">
        <v>3781</v>
      </c>
    </row>
    <row r="35" spans="1:2" x14ac:dyDescent="0.25">
      <c r="A35" s="593" t="s">
        <v>4539</v>
      </c>
      <c r="B35" t="s">
        <v>3784</v>
      </c>
    </row>
    <row r="36" spans="1:2" x14ac:dyDescent="0.25">
      <c r="A36" s="593" t="s">
        <v>3941</v>
      </c>
      <c r="B36" t="s">
        <v>3787</v>
      </c>
    </row>
    <row r="37" spans="1:2" x14ac:dyDescent="0.25">
      <c r="A37" s="593" t="s">
        <v>3936</v>
      </c>
      <c r="B37" t="s">
        <v>3789</v>
      </c>
    </row>
    <row r="38" spans="1:2" x14ac:dyDescent="0.25">
      <c r="A38" s="593" t="s">
        <v>4607</v>
      </c>
      <c r="B38" t="s">
        <v>3792</v>
      </c>
    </row>
    <row r="39" spans="1:2" x14ac:dyDescent="0.25">
      <c r="A39" s="593" t="s">
        <v>4971</v>
      </c>
      <c r="B39" t="s">
        <v>3795</v>
      </c>
    </row>
    <row r="40" spans="1:2" x14ac:dyDescent="0.25">
      <c r="A40" s="593" t="s">
        <v>4508</v>
      </c>
      <c r="B40" t="s">
        <v>3798</v>
      </c>
    </row>
    <row r="41" spans="1:2" x14ac:dyDescent="0.25">
      <c r="A41" s="593" t="s">
        <v>4510</v>
      </c>
      <c r="B41" t="s">
        <v>3801</v>
      </c>
    </row>
    <row r="42" spans="1:2" x14ac:dyDescent="0.25">
      <c r="A42" s="593" t="s">
        <v>4245</v>
      </c>
      <c r="B42" t="s">
        <v>3804</v>
      </c>
    </row>
    <row r="43" spans="1:2" x14ac:dyDescent="0.25">
      <c r="A43" s="593" t="s">
        <v>4048</v>
      </c>
      <c r="B43" t="s">
        <v>3807</v>
      </c>
    </row>
    <row r="44" spans="1:2" x14ac:dyDescent="0.25">
      <c r="A44" s="593" t="s">
        <v>4486</v>
      </c>
      <c r="B44" t="s">
        <v>3810</v>
      </c>
    </row>
    <row r="45" spans="1:2" x14ac:dyDescent="0.25">
      <c r="A45" s="593" t="s">
        <v>4046</v>
      </c>
      <c r="B45" t="s">
        <v>3813</v>
      </c>
    </row>
    <row r="46" spans="1:2" x14ac:dyDescent="0.25">
      <c r="A46" s="593" t="s">
        <v>4485</v>
      </c>
      <c r="B46" t="s">
        <v>3816</v>
      </c>
    </row>
    <row r="47" spans="1:2" x14ac:dyDescent="0.25">
      <c r="A47" s="593" t="s">
        <v>4606</v>
      </c>
      <c r="B47" t="s">
        <v>3822</v>
      </c>
    </row>
    <row r="48" spans="1:2" x14ac:dyDescent="0.25">
      <c r="A48" s="593" t="s">
        <v>4609</v>
      </c>
      <c r="B48" t="s">
        <v>3825</v>
      </c>
    </row>
    <row r="49" spans="1:2" x14ac:dyDescent="0.25">
      <c r="A49" s="593" t="s">
        <v>4611</v>
      </c>
      <c r="B49" t="s">
        <v>3827</v>
      </c>
    </row>
    <row r="50" spans="1:2" x14ac:dyDescent="0.25">
      <c r="A50" s="593" t="s">
        <v>4615</v>
      </c>
      <c r="B50" t="s">
        <v>3830</v>
      </c>
    </row>
    <row r="51" spans="1:2" x14ac:dyDescent="0.25">
      <c r="A51" s="593" t="s">
        <v>3824</v>
      </c>
      <c r="B51" t="s">
        <v>3823</v>
      </c>
    </row>
    <row r="52" spans="1:2" x14ac:dyDescent="0.25">
      <c r="A52" s="593" t="s">
        <v>3821</v>
      </c>
      <c r="B52" t="s">
        <v>3820</v>
      </c>
    </row>
    <row r="53" spans="1:2" x14ac:dyDescent="0.25">
      <c r="A53" s="593" t="s">
        <v>3818</v>
      </c>
      <c r="B53" t="s">
        <v>3817</v>
      </c>
    </row>
    <row r="54" spans="1:2" x14ac:dyDescent="0.25">
      <c r="A54" s="593" t="s">
        <v>3815</v>
      </c>
      <c r="B54" t="s">
        <v>3814</v>
      </c>
    </row>
    <row r="55" spans="1:2" x14ac:dyDescent="0.25">
      <c r="A55" s="593" t="s">
        <v>4457</v>
      </c>
      <c r="B55" t="s">
        <v>3839</v>
      </c>
    </row>
    <row r="56" spans="1:2" x14ac:dyDescent="0.25">
      <c r="A56" s="593" t="s">
        <v>4608</v>
      </c>
      <c r="B56" t="s">
        <v>3841</v>
      </c>
    </row>
    <row r="57" spans="1:2" x14ac:dyDescent="0.25">
      <c r="A57" s="593" t="s">
        <v>4610</v>
      </c>
      <c r="B57" t="s">
        <v>3844</v>
      </c>
    </row>
    <row r="58" spans="1:2" x14ac:dyDescent="0.25">
      <c r="A58" s="593" t="s">
        <v>4613</v>
      </c>
      <c r="B58" t="s">
        <v>3847</v>
      </c>
    </row>
    <row r="59" spans="1:2" x14ac:dyDescent="0.25">
      <c r="A59" s="593" t="s">
        <v>3889</v>
      </c>
      <c r="B59" t="s">
        <v>3850</v>
      </c>
    </row>
    <row r="60" spans="1:2" x14ac:dyDescent="0.25">
      <c r="A60" s="593" t="s">
        <v>4354</v>
      </c>
      <c r="B60" t="s">
        <v>3853</v>
      </c>
    </row>
    <row r="61" spans="1:2" x14ac:dyDescent="0.25">
      <c r="A61" s="593" t="s">
        <v>4352</v>
      </c>
      <c r="B61" t="s">
        <v>3856</v>
      </c>
    </row>
    <row r="62" spans="1:2" x14ac:dyDescent="0.25">
      <c r="A62" s="593" t="s">
        <v>4529</v>
      </c>
      <c r="B62" t="s">
        <v>3862</v>
      </c>
    </row>
    <row r="63" spans="1:2" x14ac:dyDescent="0.25">
      <c r="A63" s="593" t="s">
        <v>4527</v>
      </c>
      <c r="B63" t="s">
        <v>3864</v>
      </c>
    </row>
    <row r="64" spans="1:2" x14ac:dyDescent="0.25">
      <c r="A64" s="593" t="s">
        <v>4537</v>
      </c>
      <c r="B64" t="s">
        <v>3866</v>
      </c>
    </row>
    <row r="65" spans="1:2" x14ac:dyDescent="0.25">
      <c r="A65" s="593" t="s">
        <v>4530</v>
      </c>
      <c r="B65" t="s">
        <v>3868</v>
      </c>
    </row>
    <row r="66" spans="1:2" x14ac:dyDescent="0.25">
      <c r="A66" s="593" t="s">
        <v>4531</v>
      </c>
      <c r="B66" t="s">
        <v>3870</v>
      </c>
    </row>
    <row r="67" spans="1:2" x14ac:dyDescent="0.25">
      <c r="A67" s="593" t="s">
        <v>4877</v>
      </c>
      <c r="B67" t="s">
        <v>3872</v>
      </c>
    </row>
    <row r="68" spans="1:2" x14ac:dyDescent="0.25">
      <c r="A68" s="593" t="s">
        <v>3894</v>
      </c>
      <c r="B68" t="s">
        <v>3874</v>
      </c>
    </row>
    <row r="69" spans="1:2" x14ac:dyDescent="0.25">
      <c r="A69" s="593" t="s">
        <v>4840</v>
      </c>
      <c r="B69" t="s">
        <v>3876</v>
      </c>
    </row>
    <row r="70" spans="1:2" x14ac:dyDescent="0.25">
      <c r="A70" s="593" t="s">
        <v>4819</v>
      </c>
      <c r="B70" t="s">
        <v>3878</v>
      </c>
    </row>
    <row r="71" spans="1:2" x14ac:dyDescent="0.25">
      <c r="A71" s="593" t="s">
        <v>4452</v>
      </c>
      <c r="B71" t="s">
        <v>3880</v>
      </c>
    </row>
    <row r="72" spans="1:2" x14ac:dyDescent="0.25">
      <c r="A72" s="593" t="s">
        <v>4951</v>
      </c>
      <c r="B72" t="s">
        <v>3882</v>
      </c>
    </row>
    <row r="73" spans="1:2" x14ac:dyDescent="0.25">
      <c r="A73" s="593" t="s">
        <v>4823</v>
      </c>
      <c r="B73" t="s">
        <v>3884</v>
      </c>
    </row>
    <row r="74" spans="1:2" x14ac:dyDescent="0.25">
      <c r="A74" s="593" t="s">
        <v>4928</v>
      </c>
      <c r="B74" t="s">
        <v>3886</v>
      </c>
    </row>
    <row r="75" spans="1:2" x14ac:dyDescent="0.25">
      <c r="A75" s="593" t="s">
        <v>4790</v>
      </c>
      <c r="B75" t="s">
        <v>3888</v>
      </c>
    </row>
    <row r="76" spans="1:2" x14ac:dyDescent="0.25">
      <c r="A76" s="593" t="s">
        <v>4925</v>
      </c>
      <c r="B76" t="s">
        <v>3890</v>
      </c>
    </row>
    <row r="77" spans="1:2" x14ac:dyDescent="0.25">
      <c r="A77" s="593" t="s">
        <v>4904</v>
      </c>
      <c r="B77" t="s">
        <v>3893</v>
      </c>
    </row>
    <row r="78" spans="1:2" x14ac:dyDescent="0.25">
      <c r="A78" s="593" t="s">
        <v>4761</v>
      </c>
      <c r="B78" t="s">
        <v>3895</v>
      </c>
    </row>
    <row r="79" spans="1:2" x14ac:dyDescent="0.25">
      <c r="A79" s="593" t="s">
        <v>4796</v>
      </c>
      <c r="B79" t="s">
        <v>3897</v>
      </c>
    </row>
    <row r="80" spans="1:2" x14ac:dyDescent="0.25">
      <c r="A80" s="593" t="s">
        <v>4532</v>
      </c>
      <c r="B80" t="s">
        <v>3900</v>
      </c>
    </row>
    <row r="81" spans="1:2" x14ac:dyDescent="0.25">
      <c r="A81" s="593" t="s">
        <v>4806</v>
      </c>
      <c r="B81" t="s">
        <v>3903</v>
      </c>
    </row>
    <row r="82" spans="1:2" x14ac:dyDescent="0.25">
      <c r="A82" s="593" t="s">
        <v>4898</v>
      </c>
      <c r="B82" t="s">
        <v>3906</v>
      </c>
    </row>
    <row r="83" spans="1:2" x14ac:dyDescent="0.25">
      <c r="A83" s="593" t="s">
        <v>4748</v>
      </c>
      <c r="B83" t="s">
        <v>3909</v>
      </c>
    </row>
    <row r="84" spans="1:2" x14ac:dyDescent="0.25">
      <c r="A84" s="593" t="s">
        <v>4865</v>
      </c>
      <c r="B84" t="s">
        <v>3912</v>
      </c>
    </row>
    <row r="85" spans="1:2" x14ac:dyDescent="0.25">
      <c r="A85" s="593" t="s">
        <v>4750</v>
      </c>
      <c r="B85" t="s">
        <v>3915</v>
      </c>
    </row>
    <row r="86" spans="1:2" x14ac:dyDescent="0.25">
      <c r="A86" s="593" t="s">
        <v>4749</v>
      </c>
      <c r="B86" t="s">
        <v>3918</v>
      </c>
    </row>
    <row r="87" spans="1:2" x14ac:dyDescent="0.25">
      <c r="A87" s="593" t="s">
        <v>3809</v>
      </c>
      <c r="B87" t="s">
        <v>3808</v>
      </c>
    </row>
    <row r="88" spans="1:2" x14ac:dyDescent="0.25">
      <c r="A88" s="593" t="s">
        <v>4787</v>
      </c>
      <c r="B88" t="s">
        <v>3923</v>
      </c>
    </row>
    <row r="89" spans="1:2" x14ac:dyDescent="0.25">
      <c r="A89" s="593" t="s">
        <v>4794</v>
      </c>
      <c r="B89" t="s">
        <v>3926</v>
      </c>
    </row>
    <row r="90" spans="1:2" x14ac:dyDescent="0.25">
      <c r="A90" s="593" t="s">
        <v>4793</v>
      </c>
      <c r="B90" t="s">
        <v>3929</v>
      </c>
    </row>
    <row r="91" spans="1:2" x14ac:dyDescent="0.25">
      <c r="A91" s="593" t="s">
        <v>4883</v>
      </c>
      <c r="B91" t="s">
        <v>3932</v>
      </c>
    </row>
    <row r="92" spans="1:2" x14ac:dyDescent="0.25">
      <c r="A92" s="593" t="s">
        <v>4911</v>
      </c>
      <c r="B92" t="s">
        <v>3935</v>
      </c>
    </row>
    <row r="93" spans="1:2" x14ac:dyDescent="0.25">
      <c r="A93" s="593" t="s">
        <v>4833</v>
      </c>
      <c r="B93" t="s">
        <v>3937</v>
      </c>
    </row>
    <row r="94" spans="1:2" x14ac:dyDescent="0.25">
      <c r="A94" s="593" t="s">
        <v>4932</v>
      </c>
      <c r="B94" t="s">
        <v>3940</v>
      </c>
    </row>
    <row r="95" spans="1:2" x14ac:dyDescent="0.25">
      <c r="A95" s="593" t="s">
        <v>4466</v>
      </c>
      <c r="B95" t="s">
        <v>3942</v>
      </c>
    </row>
    <row r="96" spans="1:2" x14ac:dyDescent="0.25">
      <c r="A96" s="593" t="s">
        <v>4623</v>
      </c>
      <c r="B96" t="s">
        <v>3945</v>
      </c>
    </row>
    <row r="97" spans="1:2" x14ac:dyDescent="0.25">
      <c r="A97" s="593" t="s">
        <v>3920</v>
      </c>
      <c r="B97" t="s">
        <v>3919</v>
      </c>
    </row>
    <row r="98" spans="1:2" x14ac:dyDescent="0.25">
      <c r="A98" s="593" t="s">
        <v>4887</v>
      </c>
      <c r="B98" t="s">
        <v>3950</v>
      </c>
    </row>
    <row r="99" spans="1:2" x14ac:dyDescent="0.25">
      <c r="A99" s="593" t="s">
        <v>4893</v>
      </c>
      <c r="B99" t="s">
        <v>3953</v>
      </c>
    </row>
    <row r="100" spans="1:2" x14ac:dyDescent="0.25">
      <c r="A100" s="593" t="s">
        <v>4757</v>
      </c>
      <c r="B100" t="s">
        <v>3956</v>
      </c>
    </row>
    <row r="101" spans="1:2" x14ac:dyDescent="0.25">
      <c r="A101" s="593" t="s">
        <v>4870</v>
      </c>
      <c r="B101" t="s">
        <v>3959</v>
      </c>
    </row>
    <row r="102" spans="1:2" x14ac:dyDescent="0.25">
      <c r="A102" s="593" t="s">
        <v>4805</v>
      </c>
      <c r="B102" t="s">
        <v>3962</v>
      </c>
    </row>
    <row r="103" spans="1:2" x14ac:dyDescent="0.25">
      <c r="A103" s="593" t="s">
        <v>4894</v>
      </c>
      <c r="B103" t="s">
        <v>3965</v>
      </c>
    </row>
    <row r="104" spans="1:2" x14ac:dyDescent="0.25">
      <c r="A104" s="593" t="s">
        <v>4835</v>
      </c>
      <c r="B104" t="s">
        <v>3968</v>
      </c>
    </row>
    <row r="105" spans="1:2" x14ac:dyDescent="0.25">
      <c r="A105" s="593" t="s">
        <v>4846</v>
      </c>
      <c r="B105" t="s">
        <v>3971</v>
      </c>
    </row>
    <row r="106" spans="1:2" x14ac:dyDescent="0.25">
      <c r="A106" s="593" t="s">
        <v>4847</v>
      </c>
      <c r="B106" t="s">
        <v>3974</v>
      </c>
    </row>
    <row r="107" spans="1:2" x14ac:dyDescent="0.25">
      <c r="A107" s="593" t="s">
        <v>4809</v>
      </c>
      <c r="B107" t="s">
        <v>3977</v>
      </c>
    </row>
    <row r="108" spans="1:2" x14ac:dyDescent="0.25">
      <c r="A108" s="593" t="s">
        <v>4895</v>
      </c>
      <c r="B108" t="s">
        <v>3980</v>
      </c>
    </row>
    <row r="109" spans="1:2" x14ac:dyDescent="0.25">
      <c r="A109" s="593" t="s">
        <v>4848</v>
      </c>
      <c r="B109" t="s">
        <v>3983</v>
      </c>
    </row>
    <row r="110" spans="1:2" x14ac:dyDescent="0.25">
      <c r="A110" s="593" t="s">
        <v>4912</v>
      </c>
      <c r="B110" t="s">
        <v>3986</v>
      </c>
    </row>
    <row r="111" spans="1:2" x14ac:dyDescent="0.25">
      <c r="A111" s="593" t="s">
        <v>4862</v>
      </c>
      <c r="B111" t="s">
        <v>3989</v>
      </c>
    </row>
    <row r="112" spans="1:2" x14ac:dyDescent="0.25">
      <c r="A112" s="593" t="s">
        <v>4810</v>
      </c>
      <c r="B112" t="s">
        <v>3992</v>
      </c>
    </row>
    <row r="113" spans="1:2" x14ac:dyDescent="0.25">
      <c r="A113" s="593" t="s">
        <v>4888</v>
      </c>
      <c r="B113" t="s">
        <v>3995</v>
      </c>
    </row>
    <row r="114" spans="1:2" x14ac:dyDescent="0.25">
      <c r="A114" s="593" t="s">
        <v>4864</v>
      </c>
      <c r="B114" t="s">
        <v>3998</v>
      </c>
    </row>
    <row r="115" spans="1:2" x14ac:dyDescent="0.25">
      <c r="A115" s="593" t="s">
        <v>3690</v>
      </c>
      <c r="B115" t="s">
        <v>3689</v>
      </c>
    </row>
    <row r="116" spans="1:2" x14ac:dyDescent="0.25">
      <c r="A116" s="593" t="s">
        <v>4811</v>
      </c>
      <c r="B116" t="s">
        <v>4003</v>
      </c>
    </row>
    <row r="117" spans="1:2" x14ac:dyDescent="0.25">
      <c r="A117" s="593" t="s">
        <v>4838</v>
      </c>
      <c r="B117" t="s">
        <v>4006</v>
      </c>
    </row>
    <row r="118" spans="1:2" x14ac:dyDescent="0.25">
      <c r="A118" s="593" t="s">
        <v>4328</v>
      </c>
      <c r="B118" t="s">
        <v>4009</v>
      </c>
    </row>
    <row r="119" spans="1:2" x14ac:dyDescent="0.25">
      <c r="A119" s="593" t="s">
        <v>4763</v>
      </c>
      <c r="B119" t="s">
        <v>4012</v>
      </c>
    </row>
    <row r="120" spans="1:2" x14ac:dyDescent="0.25">
      <c r="A120" s="593" t="s">
        <v>4892</v>
      </c>
      <c r="B120" t="s">
        <v>4015</v>
      </c>
    </row>
    <row r="121" spans="1:2" x14ac:dyDescent="0.25">
      <c r="A121" s="593" t="s">
        <v>4915</v>
      </c>
      <c r="B121" t="s">
        <v>4018</v>
      </c>
    </row>
    <row r="122" spans="1:2" x14ac:dyDescent="0.25">
      <c r="A122" s="593" t="s">
        <v>4901</v>
      </c>
      <c r="B122" t="s">
        <v>4021</v>
      </c>
    </row>
    <row r="123" spans="1:2" x14ac:dyDescent="0.25">
      <c r="A123" s="593" t="s">
        <v>4844</v>
      </c>
      <c r="B123" t="s">
        <v>4024</v>
      </c>
    </row>
    <row r="124" spans="1:2" x14ac:dyDescent="0.25">
      <c r="A124" s="593" t="s">
        <v>4765</v>
      </c>
      <c r="B124" t="s">
        <v>4027</v>
      </c>
    </row>
    <row r="125" spans="1:2" x14ac:dyDescent="0.25">
      <c r="A125" s="593" t="s">
        <v>4872</v>
      </c>
      <c r="B125" t="s">
        <v>4030</v>
      </c>
    </row>
    <row r="126" spans="1:2" x14ac:dyDescent="0.25">
      <c r="A126" s="593" t="s">
        <v>4758</v>
      </c>
      <c r="B126" t="s">
        <v>4033</v>
      </c>
    </row>
    <row r="127" spans="1:2" x14ac:dyDescent="0.25">
      <c r="A127" s="593" t="s">
        <v>4878</v>
      </c>
      <c r="B127" t="s">
        <v>4036</v>
      </c>
    </row>
    <row r="128" spans="1:2" x14ac:dyDescent="0.25">
      <c r="A128" s="593" t="s">
        <v>4941</v>
      </c>
      <c r="B128" t="s">
        <v>4039</v>
      </c>
    </row>
    <row r="129" spans="1:2" x14ac:dyDescent="0.25">
      <c r="A129" s="593" t="s">
        <v>4944</v>
      </c>
      <c r="B129" t="s">
        <v>4042</v>
      </c>
    </row>
    <row r="130" spans="1:2" x14ac:dyDescent="0.25">
      <c r="A130" s="593" t="s">
        <v>4879</v>
      </c>
      <c r="B130" t="s">
        <v>4045</v>
      </c>
    </row>
    <row r="131" spans="1:2" x14ac:dyDescent="0.25">
      <c r="A131" s="593" t="s">
        <v>4933</v>
      </c>
      <c r="B131" t="s">
        <v>4047</v>
      </c>
    </row>
    <row r="132" spans="1:2" x14ac:dyDescent="0.25">
      <c r="A132" s="593" t="s">
        <v>4874</v>
      </c>
      <c r="B132" t="s">
        <v>4049</v>
      </c>
    </row>
    <row r="133" spans="1:2" x14ac:dyDescent="0.25">
      <c r="A133" s="593" t="s">
        <v>4625</v>
      </c>
      <c r="B133" t="s">
        <v>4052</v>
      </c>
    </row>
    <row r="134" spans="1:2" x14ac:dyDescent="0.25">
      <c r="A134" s="593" t="s">
        <v>3892</v>
      </c>
      <c r="B134" t="s">
        <v>3891</v>
      </c>
    </row>
    <row r="135" spans="1:2" x14ac:dyDescent="0.25">
      <c r="A135" s="593" t="s">
        <v>4503</v>
      </c>
      <c r="B135" t="s">
        <v>4057</v>
      </c>
    </row>
    <row r="136" spans="1:2" x14ac:dyDescent="0.25">
      <c r="A136" s="593" t="s">
        <v>4729</v>
      </c>
      <c r="B136" t="s">
        <v>4060</v>
      </c>
    </row>
    <row r="137" spans="1:2" x14ac:dyDescent="0.25">
      <c r="A137" s="593" t="s">
        <v>4483</v>
      </c>
      <c r="B137" t="s">
        <v>4063</v>
      </c>
    </row>
    <row r="138" spans="1:2" x14ac:dyDescent="0.25">
      <c r="A138" s="593" t="s">
        <v>4900</v>
      </c>
      <c r="B138" t="s">
        <v>4066</v>
      </c>
    </row>
    <row r="139" spans="1:2" x14ac:dyDescent="0.25">
      <c r="A139" s="593" t="s">
        <v>4903</v>
      </c>
      <c r="B139" t="s">
        <v>4069</v>
      </c>
    </row>
    <row r="140" spans="1:2" x14ac:dyDescent="0.25">
      <c r="A140" s="593" t="s">
        <v>4897</v>
      </c>
      <c r="B140" t="s">
        <v>4072</v>
      </c>
    </row>
    <row r="141" spans="1:2" x14ac:dyDescent="0.25">
      <c r="A141" s="593" t="s">
        <v>4778</v>
      </c>
      <c r="B141" t="s">
        <v>4075</v>
      </c>
    </row>
    <row r="142" spans="1:2" x14ac:dyDescent="0.25">
      <c r="A142" s="593" t="s">
        <v>4875</v>
      </c>
      <c r="B142" t="s">
        <v>4078</v>
      </c>
    </row>
    <row r="143" spans="1:2" x14ac:dyDescent="0.25">
      <c r="A143" s="593" t="s">
        <v>4876</v>
      </c>
      <c r="B143" t="s">
        <v>4081</v>
      </c>
    </row>
    <row r="144" spans="1:2" x14ac:dyDescent="0.25">
      <c r="A144" s="593" t="s">
        <v>4896</v>
      </c>
      <c r="B144" t="s">
        <v>4084</v>
      </c>
    </row>
    <row r="145" spans="1:2" x14ac:dyDescent="0.25">
      <c r="A145" s="593" t="s">
        <v>4884</v>
      </c>
      <c r="B145" t="s">
        <v>4087</v>
      </c>
    </row>
    <row r="146" spans="1:2" x14ac:dyDescent="0.25">
      <c r="A146" s="593" t="s">
        <v>4927</v>
      </c>
      <c r="B146" t="s">
        <v>4089</v>
      </c>
    </row>
    <row r="147" spans="1:2" x14ac:dyDescent="0.25">
      <c r="A147" s="593" t="s">
        <v>4882</v>
      </c>
      <c r="B147" t="s">
        <v>4092</v>
      </c>
    </row>
    <row r="148" spans="1:2" x14ac:dyDescent="0.25">
      <c r="A148" s="593" t="s">
        <v>4779</v>
      </c>
      <c r="B148" t="s">
        <v>4095</v>
      </c>
    </row>
    <row r="149" spans="1:2" x14ac:dyDescent="0.25">
      <c r="A149" s="593" t="s">
        <v>4830</v>
      </c>
      <c r="B149" t="s">
        <v>4098</v>
      </c>
    </row>
    <row r="150" spans="1:2" x14ac:dyDescent="0.25">
      <c r="A150" s="593" t="s">
        <v>4880</v>
      </c>
      <c r="B150" t="s">
        <v>4101</v>
      </c>
    </row>
    <row r="151" spans="1:2" x14ac:dyDescent="0.25">
      <c r="A151" s="593" t="s">
        <v>4943</v>
      </c>
      <c r="B151" t="s">
        <v>4104</v>
      </c>
    </row>
    <row r="152" spans="1:2" x14ac:dyDescent="0.25">
      <c r="A152" s="593" t="s">
        <v>4814</v>
      </c>
      <c r="B152" t="s">
        <v>4107</v>
      </c>
    </row>
    <row r="153" spans="1:2" x14ac:dyDescent="0.25">
      <c r="A153" s="593" t="s">
        <v>4777</v>
      </c>
      <c r="B153" t="s">
        <v>4110</v>
      </c>
    </row>
    <row r="154" spans="1:2" x14ac:dyDescent="0.25">
      <c r="A154" s="593" t="s">
        <v>4853</v>
      </c>
      <c r="B154" t="s">
        <v>4113</v>
      </c>
    </row>
    <row r="155" spans="1:2" x14ac:dyDescent="0.25">
      <c r="A155" s="593" t="s">
        <v>4938</v>
      </c>
      <c r="B155" t="s">
        <v>4116</v>
      </c>
    </row>
    <row r="156" spans="1:2" x14ac:dyDescent="0.25">
      <c r="A156" s="593" t="s">
        <v>4947</v>
      </c>
      <c r="B156" t="s">
        <v>4119</v>
      </c>
    </row>
    <row r="157" spans="1:2" x14ac:dyDescent="0.25">
      <c r="A157" s="593" t="s">
        <v>4780</v>
      </c>
      <c r="B157" t="s">
        <v>4122</v>
      </c>
    </row>
    <row r="158" spans="1:2" x14ac:dyDescent="0.25">
      <c r="A158" s="593" t="s">
        <v>4783</v>
      </c>
      <c r="B158" t="s">
        <v>4125</v>
      </c>
    </row>
    <row r="159" spans="1:2" x14ac:dyDescent="0.25">
      <c r="A159" s="593" t="s">
        <v>4873</v>
      </c>
      <c r="B159" t="s">
        <v>4128</v>
      </c>
    </row>
    <row r="160" spans="1:2" x14ac:dyDescent="0.25">
      <c r="A160" s="593" t="s">
        <v>4885</v>
      </c>
      <c r="B160" t="s">
        <v>4131</v>
      </c>
    </row>
    <row r="161" spans="1:2" x14ac:dyDescent="0.25">
      <c r="A161" s="593" t="s">
        <v>4886</v>
      </c>
      <c r="B161" t="s">
        <v>4134</v>
      </c>
    </row>
    <row r="162" spans="1:2" x14ac:dyDescent="0.25">
      <c r="A162" s="593" t="s">
        <v>4945</v>
      </c>
      <c r="B162" t="s">
        <v>4137</v>
      </c>
    </row>
    <row r="163" spans="1:2" x14ac:dyDescent="0.25">
      <c r="A163" s="593" t="s">
        <v>4863</v>
      </c>
      <c r="B163" t="s">
        <v>4140</v>
      </c>
    </row>
    <row r="164" spans="1:2" x14ac:dyDescent="0.25">
      <c r="A164" s="593" t="s">
        <v>4889</v>
      </c>
      <c r="B164" t="s">
        <v>4143</v>
      </c>
    </row>
    <row r="165" spans="1:2" x14ac:dyDescent="0.25">
      <c r="A165" s="593" t="s">
        <v>4633</v>
      </c>
      <c r="B165" t="s">
        <v>4146</v>
      </c>
    </row>
    <row r="166" spans="1:2" x14ac:dyDescent="0.25">
      <c r="A166" s="593" t="s">
        <v>4767</v>
      </c>
      <c r="B166" t="s">
        <v>4149</v>
      </c>
    </row>
    <row r="167" spans="1:2" x14ac:dyDescent="0.25">
      <c r="A167" s="593" t="s">
        <v>4910</v>
      </c>
      <c r="B167" t="s">
        <v>4152</v>
      </c>
    </row>
    <row r="168" spans="1:2" x14ac:dyDescent="0.25">
      <c r="A168" s="593" t="s">
        <v>4751</v>
      </c>
      <c r="B168" t="s">
        <v>4155</v>
      </c>
    </row>
    <row r="169" spans="1:2" x14ac:dyDescent="0.25">
      <c r="A169" s="593" t="s">
        <v>4953</v>
      </c>
      <c r="B169" t="s">
        <v>4158</v>
      </c>
    </row>
    <row r="170" spans="1:2" x14ac:dyDescent="0.25">
      <c r="A170" s="593" t="s">
        <v>4804</v>
      </c>
      <c r="B170" t="s">
        <v>4161</v>
      </c>
    </row>
    <row r="171" spans="1:2" x14ac:dyDescent="0.25">
      <c r="A171" s="593" t="s">
        <v>4935</v>
      </c>
      <c r="B171" t="s">
        <v>4164</v>
      </c>
    </row>
    <row r="172" spans="1:2" x14ac:dyDescent="0.25">
      <c r="A172" s="593" t="s">
        <v>4800</v>
      </c>
      <c r="B172" t="s">
        <v>4167</v>
      </c>
    </row>
    <row r="173" spans="1:2" x14ac:dyDescent="0.25">
      <c r="A173" s="593" t="s">
        <v>4762</v>
      </c>
      <c r="B173" t="s">
        <v>4170</v>
      </c>
    </row>
    <row r="174" spans="1:2" x14ac:dyDescent="0.25">
      <c r="A174" s="593" t="s">
        <v>4801</v>
      </c>
      <c r="B174" t="s">
        <v>4173</v>
      </c>
    </row>
    <row r="175" spans="1:2" x14ac:dyDescent="0.25">
      <c r="A175" s="593" t="s">
        <v>4802</v>
      </c>
      <c r="B175" t="s">
        <v>4176</v>
      </c>
    </row>
    <row r="176" spans="1:2" x14ac:dyDescent="0.25">
      <c r="A176" s="593" t="s">
        <v>4869</v>
      </c>
      <c r="B176" t="s">
        <v>4179</v>
      </c>
    </row>
    <row r="177" spans="1:2" x14ac:dyDescent="0.25">
      <c r="A177" s="593" t="s">
        <v>4854</v>
      </c>
      <c r="B177" t="s">
        <v>4182</v>
      </c>
    </row>
    <row r="178" spans="1:2" x14ac:dyDescent="0.25">
      <c r="A178" s="593" t="s">
        <v>4760</v>
      </c>
      <c r="B178" t="s">
        <v>4185</v>
      </c>
    </row>
    <row r="179" spans="1:2" x14ac:dyDescent="0.25">
      <c r="A179" s="593" t="s">
        <v>4940</v>
      </c>
      <c r="B179" t="s">
        <v>4188</v>
      </c>
    </row>
    <row r="180" spans="1:2" x14ac:dyDescent="0.25">
      <c r="A180" s="593" t="s">
        <v>4753</v>
      </c>
      <c r="B180" t="s">
        <v>4190</v>
      </c>
    </row>
    <row r="181" spans="1:2" x14ac:dyDescent="0.25">
      <c r="A181" s="593" t="s">
        <v>4909</v>
      </c>
      <c r="B181" t="s">
        <v>4193</v>
      </c>
    </row>
    <row r="182" spans="1:2" x14ac:dyDescent="0.25">
      <c r="A182" s="593" t="s">
        <v>4937</v>
      </c>
      <c r="B182" t="s">
        <v>4196</v>
      </c>
    </row>
    <row r="183" spans="1:2" x14ac:dyDescent="0.25">
      <c r="A183" s="593" t="s">
        <v>4818</v>
      </c>
      <c r="B183" t="s">
        <v>4199</v>
      </c>
    </row>
    <row r="184" spans="1:2" x14ac:dyDescent="0.25">
      <c r="A184" s="593" t="s">
        <v>4759</v>
      </c>
      <c r="B184" t="s">
        <v>4202</v>
      </c>
    </row>
    <row r="185" spans="1:2" x14ac:dyDescent="0.25">
      <c r="A185" s="593" t="s">
        <v>4871</v>
      </c>
      <c r="B185" t="s">
        <v>4205</v>
      </c>
    </row>
    <row r="186" spans="1:2" x14ac:dyDescent="0.25">
      <c r="A186" s="593" t="s">
        <v>4484</v>
      </c>
      <c r="B186" t="s">
        <v>4208</v>
      </c>
    </row>
    <row r="187" spans="1:2" x14ac:dyDescent="0.25">
      <c r="A187" s="593" t="s">
        <v>4756</v>
      </c>
      <c r="B187" t="s">
        <v>4211</v>
      </c>
    </row>
    <row r="188" spans="1:2" x14ac:dyDescent="0.25">
      <c r="A188" s="593" t="s">
        <v>4860</v>
      </c>
      <c r="B188" t="s">
        <v>4214</v>
      </c>
    </row>
    <row r="189" spans="1:2" x14ac:dyDescent="0.25">
      <c r="A189" s="593" t="s">
        <v>4926</v>
      </c>
      <c r="B189" t="s">
        <v>4217</v>
      </c>
    </row>
    <row r="190" spans="1:2" x14ac:dyDescent="0.25">
      <c r="A190" s="593" t="s">
        <v>4908</v>
      </c>
      <c r="B190" t="s">
        <v>4220</v>
      </c>
    </row>
    <row r="191" spans="1:2" x14ac:dyDescent="0.25">
      <c r="A191" s="593" t="s">
        <v>4603</v>
      </c>
      <c r="B191" t="s">
        <v>4223</v>
      </c>
    </row>
    <row r="192" spans="1:2" x14ac:dyDescent="0.25">
      <c r="A192" s="593" t="s">
        <v>4658</v>
      </c>
      <c r="B192" t="s">
        <v>4226</v>
      </c>
    </row>
    <row r="193" spans="1:2" x14ac:dyDescent="0.25">
      <c r="A193" s="593" t="s">
        <v>4635</v>
      </c>
      <c r="B193" t="s">
        <v>4229</v>
      </c>
    </row>
    <row r="194" spans="1:2" x14ac:dyDescent="0.25">
      <c r="A194" s="593" t="s">
        <v>4602</v>
      </c>
      <c r="B194" t="s">
        <v>4232</v>
      </c>
    </row>
    <row r="195" spans="1:2" x14ac:dyDescent="0.25">
      <c r="A195" s="593" t="s">
        <v>4764</v>
      </c>
      <c r="B195" t="s">
        <v>4235</v>
      </c>
    </row>
    <row r="196" spans="1:2" x14ac:dyDescent="0.25">
      <c r="A196" s="593" t="s">
        <v>4785</v>
      </c>
      <c r="B196" t="s">
        <v>4238</v>
      </c>
    </row>
    <row r="197" spans="1:2" x14ac:dyDescent="0.25">
      <c r="A197" s="593" t="s">
        <v>4841</v>
      </c>
      <c r="B197" t="s">
        <v>4241</v>
      </c>
    </row>
    <row r="198" spans="1:2" x14ac:dyDescent="0.25">
      <c r="A198" s="593" t="s">
        <v>4821</v>
      </c>
      <c r="B198" t="s">
        <v>4244</v>
      </c>
    </row>
    <row r="199" spans="1:2" x14ac:dyDescent="0.25">
      <c r="A199" s="593" t="s">
        <v>4861</v>
      </c>
      <c r="B199" t="s">
        <v>4246</v>
      </c>
    </row>
    <row r="200" spans="1:2" x14ac:dyDescent="0.25">
      <c r="A200" s="593" t="s">
        <v>4795</v>
      </c>
      <c r="B200" t="s">
        <v>4249</v>
      </c>
    </row>
    <row r="201" spans="1:2" x14ac:dyDescent="0.25">
      <c r="A201" s="593" t="s">
        <v>4100</v>
      </c>
      <c r="B201" t="s">
        <v>4099</v>
      </c>
    </row>
    <row r="202" spans="1:2" x14ac:dyDescent="0.25">
      <c r="A202" s="593" t="s">
        <v>4094</v>
      </c>
      <c r="B202" t="s">
        <v>4093</v>
      </c>
    </row>
    <row r="203" spans="1:2" x14ac:dyDescent="0.25">
      <c r="A203" s="593" t="s">
        <v>4091</v>
      </c>
      <c r="B203" t="s">
        <v>4090</v>
      </c>
    </row>
    <row r="204" spans="1:2" x14ac:dyDescent="0.25">
      <c r="A204" s="593" t="s">
        <v>4097</v>
      </c>
      <c r="B204" t="s">
        <v>4096</v>
      </c>
    </row>
    <row r="205" spans="1:2" x14ac:dyDescent="0.25">
      <c r="A205" s="593" t="s">
        <v>4808</v>
      </c>
      <c r="B205" t="s">
        <v>4260</v>
      </c>
    </row>
    <row r="206" spans="1:2" x14ac:dyDescent="0.25">
      <c r="A206" s="593" t="s">
        <v>4807</v>
      </c>
      <c r="B206" t="s">
        <v>4263</v>
      </c>
    </row>
    <row r="207" spans="1:2" x14ac:dyDescent="0.25">
      <c r="A207" s="593" t="s">
        <v>4902</v>
      </c>
      <c r="B207" t="s">
        <v>4266</v>
      </c>
    </row>
    <row r="208" spans="1:2" x14ac:dyDescent="0.25">
      <c r="A208" s="593" t="s">
        <v>4859</v>
      </c>
      <c r="B208" t="s">
        <v>4269</v>
      </c>
    </row>
    <row r="209" spans="1:2" x14ac:dyDescent="0.25">
      <c r="A209" s="593" t="s">
        <v>4881</v>
      </c>
      <c r="B209" t="s">
        <v>4272</v>
      </c>
    </row>
    <row r="210" spans="1:2" x14ac:dyDescent="0.25">
      <c r="A210" s="593" t="s">
        <v>4950</v>
      </c>
      <c r="B210" t="s">
        <v>4275</v>
      </c>
    </row>
    <row r="211" spans="1:2" x14ac:dyDescent="0.25">
      <c r="A211" s="593" t="s">
        <v>3925</v>
      </c>
      <c r="B211" t="s">
        <v>3924</v>
      </c>
    </row>
    <row r="212" spans="1:2" x14ac:dyDescent="0.25">
      <c r="A212" s="593" t="s">
        <v>4106</v>
      </c>
      <c r="B212" t="s">
        <v>4105</v>
      </c>
    </row>
    <row r="213" spans="1:2" x14ac:dyDescent="0.25">
      <c r="A213" s="593" t="s">
        <v>4080</v>
      </c>
      <c r="B213" t="s">
        <v>4079</v>
      </c>
    </row>
    <row r="214" spans="1:2" x14ac:dyDescent="0.25">
      <c r="A214" s="593" t="s">
        <v>4836</v>
      </c>
      <c r="B214" t="s">
        <v>4284</v>
      </c>
    </row>
    <row r="215" spans="1:2" x14ac:dyDescent="0.25">
      <c r="A215" s="593" t="s">
        <v>4948</v>
      </c>
      <c r="B215" t="s">
        <v>4287</v>
      </c>
    </row>
    <row r="216" spans="1:2" x14ac:dyDescent="0.25">
      <c r="A216" s="593" t="s">
        <v>4831</v>
      </c>
      <c r="B216" t="s">
        <v>4290</v>
      </c>
    </row>
    <row r="217" spans="1:2" x14ac:dyDescent="0.25">
      <c r="A217" s="593" t="s">
        <v>4839</v>
      </c>
      <c r="B217" t="s">
        <v>4293</v>
      </c>
    </row>
    <row r="218" spans="1:2" x14ac:dyDescent="0.25">
      <c r="A218" s="593" t="s">
        <v>4837</v>
      </c>
      <c r="B218" t="s">
        <v>4296</v>
      </c>
    </row>
    <row r="219" spans="1:2" x14ac:dyDescent="0.25">
      <c r="A219" s="593" t="s">
        <v>4766</v>
      </c>
      <c r="B219" t="s">
        <v>4298</v>
      </c>
    </row>
    <row r="220" spans="1:2" x14ac:dyDescent="0.25">
      <c r="A220" s="593" t="s">
        <v>4939</v>
      </c>
      <c r="B220" t="s">
        <v>4300</v>
      </c>
    </row>
    <row r="221" spans="1:2" x14ac:dyDescent="0.25">
      <c r="A221" s="593" t="s">
        <v>4857</v>
      </c>
      <c r="B221" t="s">
        <v>4302</v>
      </c>
    </row>
    <row r="222" spans="1:2" x14ac:dyDescent="0.25">
      <c r="A222" s="593" t="s">
        <v>4776</v>
      </c>
      <c r="B222" t="s">
        <v>4304</v>
      </c>
    </row>
    <row r="223" spans="1:2" x14ac:dyDescent="0.25">
      <c r="A223" s="593" t="s">
        <v>4824</v>
      </c>
      <c r="B223" t="s">
        <v>4306</v>
      </c>
    </row>
    <row r="224" spans="1:2" x14ac:dyDescent="0.25">
      <c r="A224" s="593" t="s">
        <v>4891</v>
      </c>
      <c r="B224" t="s">
        <v>4308</v>
      </c>
    </row>
    <row r="225" spans="1:2" x14ac:dyDescent="0.25">
      <c r="A225" s="593" t="s">
        <v>4936</v>
      </c>
      <c r="B225" t="s">
        <v>4309</v>
      </c>
    </row>
    <row r="226" spans="1:2" x14ac:dyDescent="0.25">
      <c r="A226" s="593" t="s">
        <v>4946</v>
      </c>
      <c r="B226" t="s">
        <v>4311</v>
      </c>
    </row>
    <row r="227" spans="1:2" x14ac:dyDescent="0.25">
      <c r="A227" s="593" t="s">
        <v>4856</v>
      </c>
      <c r="B227" t="s">
        <v>4313</v>
      </c>
    </row>
    <row r="228" spans="1:2" x14ac:dyDescent="0.25">
      <c r="A228" s="593" t="s">
        <v>4914</v>
      </c>
      <c r="B228" t="s">
        <v>4315</v>
      </c>
    </row>
    <row r="229" spans="1:2" x14ac:dyDescent="0.25">
      <c r="A229" s="593" t="s">
        <v>4832</v>
      </c>
      <c r="B229" t="s">
        <v>4317</v>
      </c>
    </row>
    <row r="230" spans="1:2" x14ac:dyDescent="0.25">
      <c r="A230" s="593" t="s">
        <v>4786</v>
      </c>
      <c r="B230" t="s">
        <v>4319</v>
      </c>
    </row>
    <row r="231" spans="1:2" x14ac:dyDescent="0.25">
      <c r="A231" s="593" t="s">
        <v>4899</v>
      </c>
      <c r="B231" t="s">
        <v>4321</v>
      </c>
    </row>
    <row r="232" spans="1:2" x14ac:dyDescent="0.25">
      <c r="A232" s="593" t="s">
        <v>4843</v>
      </c>
      <c r="B232" t="s">
        <v>4323</v>
      </c>
    </row>
    <row r="233" spans="1:2" x14ac:dyDescent="0.25">
      <c r="A233" s="593" t="s">
        <v>4817</v>
      </c>
      <c r="B233" t="s">
        <v>4325</v>
      </c>
    </row>
    <row r="234" spans="1:2" x14ac:dyDescent="0.25">
      <c r="A234" s="593" t="s">
        <v>4771</v>
      </c>
      <c r="B234" t="s">
        <v>4327</v>
      </c>
    </row>
    <row r="235" spans="1:2" x14ac:dyDescent="0.25">
      <c r="A235" s="593" t="s">
        <v>4770</v>
      </c>
      <c r="B235" t="s">
        <v>4329</v>
      </c>
    </row>
    <row r="236" spans="1:2" x14ac:dyDescent="0.25">
      <c r="A236" s="593" t="s">
        <v>4752</v>
      </c>
      <c r="B236" t="s">
        <v>4332</v>
      </c>
    </row>
    <row r="237" spans="1:2" x14ac:dyDescent="0.25">
      <c r="A237" s="593" t="s">
        <v>4842</v>
      </c>
      <c r="B237" t="s">
        <v>4335</v>
      </c>
    </row>
    <row r="238" spans="1:2" x14ac:dyDescent="0.25">
      <c r="A238" s="593" t="s">
        <v>4852</v>
      </c>
      <c r="B238" t="s">
        <v>4338</v>
      </c>
    </row>
    <row r="239" spans="1:2" x14ac:dyDescent="0.25">
      <c r="A239" s="593" t="s">
        <v>4775</v>
      </c>
      <c r="B239" t="s">
        <v>4341</v>
      </c>
    </row>
    <row r="240" spans="1:2" x14ac:dyDescent="0.25">
      <c r="A240" s="593" t="s">
        <v>4772</v>
      </c>
      <c r="B240" t="s">
        <v>4344</v>
      </c>
    </row>
    <row r="241" spans="1:2" x14ac:dyDescent="0.25">
      <c r="A241" s="593" t="s">
        <v>4773</v>
      </c>
      <c r="B241" t="s">
        <v>4347</v>
      </c>
    </row>
    <row r="242" spans="1:2" x14ac:dyDescent="0.25">
      <c r="A242" s="593" t="s">
        <v>4834</v>
      </c>
      <c r="B242" t="s">
        <v>4348</v>
      </c>
    </row>
    <row r="243" spans="1:2" x14ac:dyDescent="0.25">
      <c r="A243" s="593" t="s">
        <v>4851</v>
      </c>
      <c r="B243" t="s">
        <v>4351</v>
      </c>
    </row>
    <row r="244" spans="1:2" x14ac:dyDescent="0.25">
      <c r="A244" s="593" t="s">
        <v>4827</v>
      </c>
      <c r="B244" t="s">
        <v>4353</v>
      </c>
    </row>
    <row r="245" spans="1:2" x14ac:dyDescent="0.25">
      <c r="A245" s="593" t="s">
        <v>4949</v>
      </c>
      <c r="B245" t="s">
        <v>4355</v>
      </c>
    </row>
    <row r="246" spans="1:2" x14ac:dyDescent="0.25">
      <c r="A246" s="593" t="s">
        <v>4791</v>
      </c>
      <c r="B246" t="s">
        <v>4358</v>
      </c>
    </row>
    <row r="247" spans="1:2" x14ac:dyDescent="0.25">
      <c r="A247" s="593" t="s">
        <v>4792</v>
      </c>
      <c r="B247" t="s">
        <v>4361</v>
      </c>
    </row>
    <row r="248" spans="1:2" x14ac:dyDescent="0.25">
      <c r="A248" s="593" t="s">
        <v>4816</v>
      </c>
      <c r="B248" t="s">
        <v>4364</v>
      </c>
    </row>
    <row r="249" spans="1:2" x14ac:dyDescent="0.25">
      <c r="A249" s="593" t="s">
        <v>4907</v>
      </c>
      <c r="B249" t="s">
        <v>4367</v>
      </c>
    </row>
    <row r="250" spans="1:2" x14ac:dyDescent="0.25">
      <c r="A250" s="593" t="s">
        <v>4768</v>
      </c>
      <c r="B250" t="s">
        <v>4370</v>
      </c>
    </row>
    <row r="251" spans="1:2" x14ac:dyDescent="0.25">
      <c r="A251" s="593" t="s">
        <v>4798</v>
      </c>
      <c r="B251" t="s">
        <v>4373</v>
      </c>
    </row>
    <row r="252" spans="1:2" x14ac:dyDescent="0.25">
      <c r="A252" s="593" t="s">
        <v>4905</v>
      </c>
      <c r="B252" t="s">
        <v>4376</v>
      </c>
    </row>
    <row r="253" spans="1:2" x14ac:dyDescent="0.25">
      <c r="A253" s="593" t="s">
        <v>4789</v>
      </c>
      <c r="B253" t="s">
        <v>4379</v>
      </c>
    </row>
    <row r="254" spans="1:2" x14ac:dyDescent="0.25">
      <c r="A254" s="593" t="s">
        <v>4868</v>
      </c>
      <c r="B254" t="s">
        <v>4382</v>
      </c>
    </row>
    <row r="255" spans="1:2" x14ac:dyDescent="0.25">
      <c r="A255" s="593" t="s">
        <v>4923</v>
      </c>
      <c r="B255" t="s">
        <v>4385</v>
      </c>
    </row>
    <row r="256" spans="1:2" x14ac:dyDescent="0.25">
      <c r="A256" s="593" t="s">
        <v>4917</v>
      </c>
      <c r="B256" t="s">
        <v>4388</v>
      </c>
    </row>
    <row r="257" spans="1:2" x14ac:dyDescent="0.25">
      <c r="A257" s="593" t="s">
        <v>4866</v>
      </c>
      <c r="B257" t="s">
        <v>4391</v>
      </c>
    </row>
    <row r="258" spans="1:2" x14ac:dyDescent="0.25">
      <c r="A258" s="593" t="s">
        <v>4922</v>
      </c>
      <c r="B258" t="s">
        <v>4394</v>
      </c>
    </row>
    <row r="259" spans="1:2" x14ac:dyDescent="0.25">
      <c r="A259" s="593" t="s">
        <v>4921</v>
      </c>
      <c r="B259" t="s">
        <v>4397</v>
      </c>
    </row>
    <row r="260" spans="1:2" x14ac:dyDescent="0.25">
      <c r="A260" s="593" t="s">
        <v>4918</v>
      </c>
      <c r="B260" t="s">
        <v>4400</v>
      </c>
    </row>
    <row r="261" spans="1:2" x14ac:dyDescent="0.25">
      <c r="A261" s="593" t="s">
        <v>4924</v>
      </c>
      <c r="B261" t="s">
        <v>4403</v>
      </c>
    </row>
    <row r="262" spans="1:2" x14ac:dyDescent="0.25">
      <c r="A262" s="593" t="s">
        <v>4919</v>
      </c>
      <c r="B262" t="s">
        <v>4406</v>
      </c>
    </row>
    <row r="263" spans="1:2" x14ac:dyDescent="0.25">
      <c r="A263" s="593" t="s">
        <v>4920</v>
      </c>
      <c r="B263" t="s">
        <v>4409</v>
      </c>
    </row>
    <row r="264" spans="1:2" x14ac:dyDescent="0.25">
      <c r="A264" s="593" t="s">
        <v>4867</v>
      </c>
      <c r="B264" t="s">
        <v>4412</v>
      </c>
    </row>
    <row r="265" spans="1:2" x14ac:dyDescent="0.25">
      <c r="A265" s="593" t="s">
        <v>4829</v>
      </c>
      <c r="B265" t="s">
        <v>4415</v>
      </c>
    </row>
    <row r="266" spans="1:2" x14ac:dyDescent="0.25">
      <c r="A266" s="593" t="s">
        <v>4799</v>
      </c>
      <c r="B266" t="s">
        <v>4418</v>
      </c>
    </row>
    <row r="267" spans="1:2" x14ac:dyDescent="0.25">
      <c r="A267" s="593" t="s">
        <v>4769</v>
      </c>
      <c r="B267" t="s">
        <v>4421</v>
      </c>
    </row>
    <row r="268" spans="1:2" x14ac:dyDescent="0.25">
      <c r="A268" s="593" t="s">
        <v>4849</v>
      </c>
      <c r="B268" t="s">
        <v>4424</v>
      </c>
    </row>
    <row r="269" spans="1:2" x14ac:dyDescent="0.25">
      <c r="A269" s="593" t="s">
        <v>4583</v>
      </c>
      <c r="B269" t="s">
        <v>4427</v>
      </c>
    </row>
    <row r="270" spans="1:2" x14ac:dyDescent="0.25">
      <c r="A270" s="593" t="s">
        <v>4584</v>
      </c>
      <c r="B270" t="s">
        <v>4430</v>
      </c>
    </row>
    <row r="271" spans="1:2" x14ac:dyDescent="0.25">
      <c r="A271" s="593" t="s">
        <v>4952</v>
      </c>
      <c r="B271" t="s">
        <v>4433</v>
      </c>
    </row>
    <row r="272" spans="1:2" x14ac:dyDescent="0.25">
      <c r="A272" s="593" t="s">
        <v>4815</v>
      </c>
      <c r="B272" t="s">
        <v>4436</v>
      </c>
    </row>
    <row r="273" spans="1:2" x14ac:dyDescent="0.25">
      <c r="A273" s="593" t="s">
        <v>4942</v>
      </c>
      <c r="B273" t="s">
        <v>4439</v>
      </c>
    </row>
    <row r="274" spans="1:2" x14ac:dyDescent="0.25">
      <c r="A274" s="593" t="s">
        <v>4826</v>
      </c>
      <c r="B274" t="s">
        <v>4442</v>
      </c>
    </row>
    <row r="275" spans="1:2" x14ac:dyDescent="0.25">
      <c r="A275" s="593" t="s">
        <v>4754</v>
      </c>
      <c r="B275" t="s">
        <v>4445</v>
      </c>
    </row>
    <row r="276" spans="1:2" x14ac:dyDescent="0.25">
      <c r="A276" s="593" t="s">
        <v>4850</v>
      </c>
      <c r="B276" t="s">
        <v>4448</v>
      </c>
    </row>
    <row r="277" spans="1:2" x14ac:dyDescent="0.25">
      <c r="A277" s="593" t="s">
        <v>4797</v>
      </c>
      <c r="B277" t="s">
        <v>4451</v>
      </c>
    </row>
    <row r="278" spans="1:2" x14ac:dyDescent="0.25">
      <c r="A278" s="593" t="s">
        <v>4812</v>
      </c>
      <c r="B278" t="s">
        <v>4453</v>
      </c>
    </row>
    <row r="279" spans="1:2" x14ac:dyDescent="0.25">
      <c r="A279" s="593" t="s">
        <v>4820</v>
      </c>
      <c r="B279" t="s">
        <v>4456</v>
      </c>
    </row>
    <row r="280" spans="1:2" x14ac:dyDescent="0.25">
      <c r="A280" s="593" t="s">
        <v>4845</v>
      </c>
      <c r="B280" t="s">
        <v>4458</v>
      </c>
    </row>
    <row r="281" spans="1:2" x14ac:dyDescent="0.25">
      <c r="A281" s="593" t="s">
        <v>4474</v>
      </c>
      <c r="B281" t="s">
        <v>4459</v>
      </c>
    </row>
    <row r="282" spans="1:2" x14ac:dyDescent="0.25">
      <c r="A282" s="593" t="s">
        <v>4930</v>
      </c>
      <c r="B282" t="s">
        <v>4462</v>
      </c>
    </row>
    <row r="283" spans="1:2" x14ac:dyDescent="0.25">
      <c r="A283" s="593" t="s">
        <v>4755</v>
      </c>
      <c r="B283" t="s">
        <v>4465</v>
      </c>
    </row>
    <row r="284" spans="1:2" x14ac:dyDescent="0.25">
      <c r="A284" s="593" t="s">
        <v>4788</v>
      </c>
      <c r="B284" t="s">
        <v>4467</v>
      </c>
    </row>
    <row r="285" spans="1:2" x14ac:dyDescent="0.25">
      <c r="A285" s="593" t="s">
        <v>4931</v>
      </c>
      <c r="B285" t="s">
        <v>4470</v>
      </c>
    </row>
    <row r="286" spans="1:2" x14ac:dyDescent="0.25">
      <c r="A286" s="593" t="s">
        <v>4784</v>
      </c>
      <c r="B286" t="s">
        <v>4473</v>
      </c>
    </row>
    <row r="287" spans="1:2" x14ac:dyDescent="0.25">
      <c r="A287" s="593" t="s">
        <v>4813</v>
      </c>
      <c r="B287" t="s">
        <v>4475</v>
      </c>
    </row>
    <row r="288" spans="1:2" x14ac:dyDescent="0.25">
      <c r="A288" s="593" t="s">
        <v>4822</v>
      </c>
      <c r="B288" t="s">
        <v>4478</v>
      </c>
    </row>
    <row r="289" spans="1:2" x14ac:dyDescent="0.25">
      <c r="A289" s="593" t="s">
        <v>4184</v>
      </c>
      <c r="B289" t="s">
        <v>4183</v>
      </c>
    </row>
    <row r="290" spans="1:2" x14ac:dyDescent="0.25">
      <c r="A290" s="593" t="s">
        <v>4139</v>
      </c>
      <c r="B290" t="s">
        <v>4138</v>
      </c>
    </row>
    <row r="291" spans="1:2" x14ac:dyDescent="0.25">
      <c r="A291" s="593" t="s">
        <v>4157</v>
      </c>
      <c r="B291" t="s">
        <v>4156</v>
      </c>
    </row>
    <row r="292" spans="1:2" x14ac:dyDescent="0.25">
      <c r="A292" s="593" t="s">
        <v>4127</v>
      </c>
      <c r="B292" t="s">
        <v>4126</v>
      </c>
    </row>
    <row r="293" spans="1:2" x14ac:dyDescent="0.25">
      <c r="A293" s="593" t="s">
        <v>4124</v>
      </c>
      <c r="B293" t="s">
        <v>4123</v>
      </c>
    </row>
    <row r="294" spans="1:2" x14ac:dyDescent="0.25">
      <c r="A294" s="593" t="s">
        <v>4112</v>
      </c>
      <c r="B294" t="s">
        <v>4111</v>
      </c>
    </row>
    <row r="295" spans="1:2" x14ac:dyDescent="0.25">
      <c r="A295" s="593" t="s">
        <v>4109</v>
      </c>
      <c r="B295" t="s">
        <v>4108</v>
      </c>
    </row>
    <row r="296" spans="1:2" x14ac:dyDescent="0.25">
      <c r="A296" s="593" t="s">
        <v>4118</v>
      </c>
      <c r="B296" t="s">
        <v>4117</v>
      </c>
    </row>
    <row r="297" spans="1:2" x14ac:dyDescent="0.25">
      <c r="A297" s="593" t="s">
        <v>4148</v>
      </c>
      <c r="B297" t="s">
        <v>4147</v>
      </c>
    </row>
    <row r="298" spans="1:2" x14ac:dyDescent="0.25">
      <c r="A298" s="593" t="s">
        <v>3902</v>
      </c>
      <c r="B298" t="s">
        <v>3901</v>
      </c>
    </row>
    <row r="299" spans="1:2" x14ac:dyDescent="0.25">
      <c r="A299" s="593" t="s">
        <v>4774</v>
      </c>
      <c r="B299" t="s">
        <v>4498</v>
      </c>
    </row>
    <row r="300" spans="1:2" x14ac:dyDescent="0.25">
      <c r="A300" s="593" t="s">
        <v>4444</v>
      </c>
      <c r="B300" t="s">
        <v>4443</v>
      </c>
    </row>
    <row r="301" spans="1:2" x14ac:dyDescent="0.25">
      <c r="A301" s="593" t="s">
        <v>4491</v>
      </c>
      <c r="B301" t="s">
        <v>4490</v>
      </c>
    </row>
    <row r="302" spans="1:2" x14ac:dyDescent="0.25">
      <c r="A302" s="593" t="s">
        <v>4384</v>
      </c>
      <c r="B302" t="s">
        <v>4383</v>
      </c>
    </row>
    <row r="303" spans="1:2" x14ac:dyDescent="0.25">
      <c r="A303" s="593" t="s">
        <v>4890</v>
      </c>
      <c r="B303" t="s">
        <v>4506</v>
      </c>
    </row>
    <row r="304" spans="1:2" x14ac:dyDescent="0.25">
      <c r="A304" s="593" t="s">
        <v>4493</v>
      </c>
      <c r="B304" t="s">
        <v>4492</v>
      </c>
    </row>
    <row r="305" spans="1:2" x14ac:dyDescent="0.25">
      <c r="A305" s="593" t="s">
        <v>4390</v>
      </c>
      <c r="B305" t="s">
        <v>4389</v>
      </c>
    </row>
    <row r="306" spans="1:2" x14ac:dyDescent="0.25">
      <c r="A306" s="593" t="s">
        <v>3832</v>
      </c>
      <c r="B306" t="s">
        <v>3831</v>
      </c>
    </row>
    <row r="307" spans="1:2" x14ac:dyDescent="0.25">
      <c r="A307" s="593" t="s">
        <v>4975</v>
      </c>
      <c r="B307" t="s">
        <v>4512</v>
      </c>
    </row>
    <row r="308" spans="1:2" x14ac:dyDescent="0.25">
      <c r="A308" s="593" t="s">
        <v>4974</v>
      </c>
      <c r="B308" t="s">
        <v>4515</v>
      </c>
    </row>
    <row r="309" spans="1:2" x14ac:dyDescent="0.25">
      <c r="A309" s="593" t="s">
        <v>3797</v>
      </c>
      <c r="B309" t="s">
        <v>3796</v>
      </c>
    </row>
    <row r="310" spans="1:2" x14ac:dyDescent="0.25">
      <c r="A310" s="593" t="s">
        <v>4972</v>
      </c>
      <c r="B310" t="s">
        <v>4520</v>
      </c>
    </row>
    <row r="311" spans="1:2" x14ac:dyDescent="0.25">
      <c r="A311" s="593" t="s">
        <v>4973</v>
      </c>
      <c r="B311" t="s">
        <v>4523</v>
      </c>
    </row>
    <row r="312" spans="1:2" x14ac:dyDescent="0.25">
      <c r="A312" s="593" t="s">
        <v>4541</v>
      </c>
      <c r="B312" t="s">
        <v>4526</v>
      </c>
    </row>
    <row r="313" spans="1:2" x14ac:dyDescent="0.25">
      <c r="A313" s="593" t="s">
        <v>4543</v>
      </c>
      <c r="B313" t="s">
        <v>4528</v>
      </c>
    </row>
    <row r="314" spans="1:2" x14ac:dyDescent="0.25">
      <c r="A314" s="593" t="s">
        <v>3803</v>
      </c>
      <c r="B314" t="s">
        <v>3802</v>
      </c>
    </row>
    <row r="315" spans="1:2" x14ac:dyDescent="0.25">
      <c r="A315" s="593" t="s">
        <v>4480</v>
      </c>
      <c r="B315" t="s">
        <v>4479</v>
      </c>
    </row>
    <row r="316" spans="1:2" x14ac:dyDescent="0.25">
      <c r="A316" s="593" t="s">
        <v>4292</v>
      </c>
      <c r="B316" t="s">
        <v>4291</v>
      </c>
    </row>
    <row r="317" spans="1:2" x14ac:dyDescent="0.25">
      <c r="A317" s="593" t="s">
        <v>4746</v>
      </c>
      <c r="B317" t="s">
        <v>4536</v>
      </c>
    </row>
    <row r="318" spans="1:2" x14ac:dyDescent="0.25">
      <c r="A318" s="593" t="s">
        <v>4962</v>
      </c>
      <c r="B318" t="s">
        <v>4538</v>
      </c>
    </row>
    <row r="319" spans="1:2" x14ac:dyDescent="0.25">
      <c r="A319" s="593" t="s">
        <v>4960</v>
      </c>
      <c r="B319" t="s">
        <v>4540</v>
      </c>
    </row>
    <row r="320" spans="1:2" x14ac:dyDescent="0.25">
      <c r="A320" s="593" t="s">
        <v>4961</v>
      </c>
      <c r="B320" t="s">
        <v>4542</v>
      </c>
    </row>
    <row r="321" spans="1:2" x14ac:dyDescent="0.25">
      <c r="A321" s="593" t="s">
        <v>4957</v>
      </c>
      <c r="B321" t="s">
        <v>4544</v>
      </c>
    </row>
    <row r="322" spans="1:2" x14ac:dyDescent="0.25">
      <c r="A322" s="593" t="s">
        <v>4966</v>
      </c>
      <c r="B322" t="s">
        <v>4547</v>
      </c>
    </row>
    <row r="323" spans="1:2" x14ac:dyDescent="0.25">
      <c r="A323" s="593" t="s">
        <v>4959</v>
      </c>
      <c r="B323" t="s">
        <v>4550</v>
      </c>
    </row>
    <row r="324" spans="1:2" x14ac:dyDescent="0.25">
      <c r="A324" s="593" t="s">
        <v>4964</v>
      </c>
      <c r="B324" t="s">
        <v>4553</v>
      </c>
    </row>
    <row r="325" spans="1:2" x14ac:dyDescent="0.25">
      <c r="A325" s="593" t="s">
        <v>4958</v>
      </c>
      <c r="B325" t="s">
        <v>4556</v>
      </c>
    </row>
    <row r="326" spans="1:2" x14ac:dyDescent="0.25">
      <c r="A326" s="593" t="s">
        <v>4965</v>
      </c>
      <c r="B326" t="s">
        <v>4559</v>
      </c>
    </row>
    <row r="327" spans="1:2" x14ac:dyDescent="0.25">
      <c r="A327" s="593" t="s">
        <v>4963</v>
      </c>
      <c r="B327" t="s">
        <v>4562</v>
      </c>
    </row>
    <row r="328" spans="1:2" x14ac:dyDescent="0.25">
      <c r="A328" s="593" t="s">
        <v>3800</v>
      </c>
      <c r="B328" t="s">
        <v>3799</v>
      </c>
    </row>
    <row r="329" spans="1:2" x14ac:dyDescent="0.25">
      <c r="A329" s="593" t="s">
        <v>4976</v>
      </c>
      <c r="B329" t="s">
        <v>4567</v>
      </c>
    </row>
    <row r="330" spans="1:2" x14ac:dyDescent="0.25">
      <c r="A330" s="593" t="s">
        <v>4464</v>
      </c>
      <c r="B330" t="s">
        <v>4463</v>
      </c>
    </row>
    <row r="331" spans="1:2" x14ac:dyDescent="0.25">
      <c r="A331" s="593" t="s">
        <v>3838</v>
      </c>
      <c r="B331" t="s">
        <v>3837</v>
      </c>
    </row>
    <row r="332" spans="1:2" x14ac:dyDescent="0.25">
      <c r="A332" s="593" t="s">
        <v>3899</v>
      </c>
      <c r="B332" t="s">
        <v>3898</v>
      </c>
    </row>
    <row r="333" spans="1:2" x14ac:dyDescent="0.25">
      <c r="A333" s="593" t="s">
        <v>4181</v>
      </c>
      <c r="B333" t="s">
        <v>4180</v>
      </c>
    </row>
    <row r="334" spans="1:2" x14ac:dyDescent="0.25">
      <c r="A334" s="593" t="s">
        <v>4103</v>
      </c>
      <c r="B334" t="s">
        <v>4102</v>
      </c>
    </row>
    <row r="335" spans="1:2" x14ac:dyDescent="0.25">
      <c r="A335" s="593" t="s">
        <v>4585</v>
      </c>
      <c r="B335" t="s">
        <v>4580</v>
      </c>
    </row>
    <row r="336" spans="1:2" x14ac:dyDescent="0.25">
      <c r="A336" s="593" t="s">
        <v>4077</v>
      </c>
      <c r="B336" t="s">
        <v>4076</v>
      </c>
    </row>
    <row r="337" spans="1:2" x14ac:dyDescent="0.25">
      <c r="A337" s="593" t="s">
        <v>4038</v>
      </c>
      <c r="B337" t="s">
        <v>4037</v>
      </c>
    </row>
    <row r="338" spans="1:2" x14ac:dyDescent="0.25">
      <c r="A338" s="593" t="s">
        <v>4251</v>
      </c>
      <c r="B338" t="s">
        <v>4250</v>
      </c>
    </row>
    <row r="339" spans="1:2" x14ac:dyDescent="0.25">
      <c r="A339" s="593" t="s">
        <v>4346</v>
      </c>
      <c r="B339" t="s">
        <v>4345</v>
      </c>
    </row>
    <row r="340" spans="1:2" x14ac:dyDescent="0.25">
      <c r="A340" s="593" t="s">
        <v>4255</v>
      </c>
      <c r="B340" t="s">
        <v>4254</v>
      </c>
    </row>
    <row r="341" spans="1:2" x14ac:dyDescent="0.25">
      <c r="A341" s="593" t="s">
        <v>4381</v>
      </c>
      <c r="B341" t="s">
        <v>4380</v>
      </c>
    </row>
    <row r="342" spans="1:2" x14ac:dyDescent="0.25">
      <c r="A342" s="593" t="s">
        <v>4387</v>
      </c>
      <c r="B342" t="s">
        <v>4386</v>
      </c>
    </row>
    <row r="343" spans="1:2" x14ac:dyDescent="0.25">
      <c r="A343" s="593" t="s">
        <v>4115</v>
      </c>
      <c r="B343" t="s">
        <v>4114</v>
      </c>
    </row>
    <row r="344" spans="1:2" x14ac:dyDescent="0.25">
      <c r="A344" s="593" t="s">
        <v>4675</v>
      </c>
      <c r="B344" t="s">
        <v>4597</v>
      </c>
    </row>
    <row r="345" spans="1:2" x14ac:dyDescent="0.25">
      <c r="A345" s="593" t="s">
        <v>3949</v>
      </c>
      <c r="B345" t="s">
        <v>3948</v>
      </c>
    </row>
    <row r="346" spans="1:2" x14ac:dyDescent="0.25">
      <c r="A346" s="593" t="s">
        <v>4396</v>
      </c>
      <c r="B346" t="s">
        <v>4395</v>
      </c>
    </row>
    <row r="347" spans="1:2" x14ac:dyDescent="0.25">
      <c r="A347" s="593" t="s">
        <v>4566</v>
      </c>
      <c r="B347" t="s">
        <v>4565</v>
      </c>
    </row>
    <row r="348" spans="1:2" x14ac:dyDescent="0.25">
      <c r="A348" s="593" t="s">
        <v>4564</v>
      </c>
      <c r="B348" t="s">
        <v>4563</v>
      </c>
    </row>
    <row r="349" spans="1:2" x14ac:dyDescent="0.25">
      <c r="A349" s="593" t="s">
        <v>4555</v>
      </c>
      <c r="B349" t="s">
        <v>4554</v>
      </c>
    </row>
    <row r="350" spans="1:2" x14ac:dyDescent="0.25">
      <c r="A350" s="593" t="s">
        <v>4575</v>
      </c>
      <c r="B350" t="s">
        <v>4574</v>
      </c>
    </row>
    <row r="351" spans="1:2" x14ac:dyDescent="0.25">
      <c r="A351" s="593" t="s">
        <v>4561</v>
      </c>
      <c r="B351" t="s">
        <v>4560</v>
      </c>
    </row>
    <row r="352" spans="1:2" x14ac:dyDescent="0.25">
      <c r="A352" s="593" t="s">
        <v>4573</v>
      </c>
      <c r="B352" t="s">
        <v>4572</v>
      </c>
    </row>
    <row r="353" spans="1:2" x14ac:dyDescent="0.25">
      <c r="A353" s="593" t="s">
        <v>4569</v>
      </c>
      <c r="B353" t="s">
        <v>4568</v>
      </c>
    </row>
    <row r="354" spans="1:2" x14ac:dyDescent="0.25">
      <c r="A354" s="593" t="s">
        <v>4599</v>
      </c>
      <c r="B354" t="s">
        <v>4598</v>
      </c>
    </row>
    <row r="355" spans="1:2" x14ac:dyDescent="0.25">
      <c r="A355" s="593" t="s">
        <v>4571</v>
      </c>
      <c r="B355" t="s">
        <v>4570</v>
      </c>
    </row>
    <row r="356" spans="1:2" x14ac:dyDescent="0.25">
      <c r="A356" s="593" t="s">
        <v>4704</v>
      </c>
      <c r="B356" t="s">
        <v>4612</v>
      </c>
    </row>
    <row r="357" spans="1:2" x14ac:dyDescent="0.25">
      <c r="A357" s="593" t="s">
        <v>4699</v>
      </c>
      <c r="B357" t="s">
        <v>4614</v>
      </c>
    </row>
    <row r="358" spans="1:2" x14ac:dyDescent="0.25">
      <c r="A358" s="593" t="s">
        <v>4723</v>
      </c>
      <c r="B358" t="s">
        <v>4616</v>
      </c>
    </row>
    <row r="359" spans="1:2" x14ac:dyDescent="0.25">
      <c r="A359" s="593" t="s">
        <v>4697</v>
      </c>
      <c r="B359" t="s">
        <v>4619</v>
      </c>
    </row>
    <row r="360" spans="1:2" x14ac:dyDescent="0.25">
      <c r="A360" s="593" t="s">
        <v>4712</v>
      </c>
      <c r="B360" t="s">
        <v>4622</v>
      </c>
    </row>
    <row r="361" spans="1:2" x14ac:dyDescent="0.25">
      <c r="A361" s="593" t="s">
        <v>4700</v>
      </c>
      <c r="B361" t="s">
        <v>4624</v>
      </c>
    </row>
    <row r="362" spans="1:2" x14ac:dyDescent="0.25">
      <c r="A362" s="593" t="s">
        <v>4701</v>
      </c>
      <c r="B362" t="s">
        <v>4626</v>
      </c>
    </row>
    <row r="363" spans="1:2" x14ac:dyDescent="0.25">
      <c r="A363" s="593" t="s">
        <v>4703</v>
      </c>
      <c r="B363" t="s">
        <v>4629</v>
      </c>
    </row>
    <row r="364" spans="1:2" x14ac:dyDescent="0.25">
      <c r="A364" s="593" t="s">
        <v>4718</v>
      </c>
      <c r="B364" t="s">
        <v>4632</v>
      </c>
    </row>
    <row r="365" spans="1:2" x14ac:dyDescent="0.25">
      <c r="A365" s="593" t="s">
        <v>4673</v>
      </c>
      <c r="B365" t="s">
        <v>4634</v>
      </c>
    </row>
    <row r="366" spans="1:2" x14ac:dyDescent="0.25">
      <c r="A366" s="593" t="s">
        <v>4694</v>
      </c>
      <c r="B366" t="s">
        <v>4636</v>
      </c>
    </row>
    <row r="367" spans="1:2" x14ac:dyDescent="0.25">
      <c r="A367" s="593" t="s">
        <v>4691</v>
      </c>
      <c r="B367" t="s">
        <v>4638</v>
      </c>
    </row>
    <row r="368" spans="1:2" x14ac:dyDescent="0.25">
      <c r="A368" s="593" t="s">
        <v>4071</v>
      </c>
      <c r="B368" t="s">
        <v>4070</v>
      </c>
    </row>
    <row r="369" spans="1:2" x14ac:dyDescent="0.25">
      <c r="A369" s="593" t="s">
        <v>4719</v>
      </c>
      <c r="B369" t="s">
        <v>4643</v>
      </c>
    </row>
    <row r="370" spans="1:2" x14ac:dyDescent="0.25">
      <c r="A370" s="593" t="s">
        <v>4706</v>
      </c>
      <c r="B370" t="s">
        <v>4646</v>
      </c>
    </row>
    <row r="371" spans="1:2" x14ac:dyDescent="0.25">
      <c r="A371" s="593" t="s">
        <v>4680</v>
      </c>
      <c r="B371" t="s">
        <v>4649</v>
      </c>
    </row>
    <row r="372" spans="1:2" x14ac:dyDescent="0.25">
      <c r="A372" s="593" t="s">
        <v>4717</v>
      </c>
      <c r="B372" t="s">
        <v>4652</v>
      </c>
    </row>
    <row r="373" spans="1:2" x14ac:dyDescent="0.25">
      <c r="A373" s="593" t="s">
        <v>4713</v>
      </c>
      <c r="B373" t="s">
        <v>4654</v>
      </c>
    </row>
    <row r="374" spans="1:2" x14ac:dyDescent="0.25">
      <c r="A374" s="593" t="s">
        <v>4684</v>
      </c>
      <c r="B374" t="s">
        <v>4657</v>
      </c>
    </row>
    <row r="375" spans="1:2" x14ac:dyDescent="0.25">
      <c r="A375" s="593" t="s">
        <v>4702</v>
      </c>
      <c r="B375" t="s">
        <v>4659</v>
      </c>
    </row>
    <row r="376" spans="1:2" x14ac:dyDescent="0.25">
      <c r="A376" s="593" t="s">
        <v>4686</v>
      </c>
      <c r="B376" t="s">
        <v>4662</v>
      </c>
    </row>
    <row r="377" spans="1:2" x14ac:dyDescent="0.25">
      <c r="A377" s="593" t="s">
        <v>4708</v>
      </c>
      <c r="B377" t="s">
        <v>4665</v>
      </c>
    </row>
    <row r="378" spans="1:2" x14ac:dyDescent="0.25">
      <c r="A378" s="593" t="s">
        <v>4715</v>
      </c>
      <c r="B378" t="s">
        <v>4668</v>
      </c>
    </row>
    <row r="379" spans="1:2" x14ac:dyDescent="0.25">
      <c r="A379" s="593" t="s">
        <v>4682</v>
      </c>
      <c r="B379" t="s">
        <v>4671</v>
      </c>
    </row>
    <row r="380" spans="1:2" x14ac:dyDescent="0.25">
      <c r="A380" s="593" t="s">
        <v>4716</v>
      </c>
      <c r="B380" t="s">
        <v>4672</v>
      </c>
    </row>
    <row r="381" spans="1:2" x14ac:dyDescent="0.25">
      <c r="A381" s="593" t="s">
        <v>4705</v>
      </c>
      <c r="B381" t="s">
        <v>4674</v>
      </c>
    </row>
    <row r="382" spans="1:2" x14ac:dyDescent="0.25">
      <c r="A382" s="593" t="s">
        <v>4720</v>
      </c>
      <c r="B382" t="s">
        <v>4676</v>
      </c>
    </row>
    <row r="383" spans="1:2" x14ac:dyDescent="0.25">
      <c r="A383" s="593" t="s">
        <v>4721</v>
      </c>
      <c r="B383" t="s">
        <v>4679</v>
      </c>
    </row>
    <row r="384" spans="1:2" x14ac:dyDescent="0.25">
      <c r="A384" s="593" t="s">
        <v>4692</v>
      </c>
      <c r="B384" t="s">
        <v>4681</v>
      </c>
    </row>
    <row r="385" spans="1:2" x14ac:dyDescent="0.25">
      <c r="A385" s="593" t="s">
        <v>4709</v>
      </c>
      <c r="B385" t="s">
        <v>4683</v>
      </c>
    </row>
    <row r="386" spans="1:2" x14ac:dyDescent="0.25">
      <c r="A386" s="593" t="s">
        <v>4711</v>
      </c>
      <c r="B386" t="s">
        <v>4685</v>
      </c>
    </row>
    <row r="387" spans="1:2" x14ac:dyDescent="0.25">
      <c r="A387" s="593" t="s">
        <v>4714</v>
      </c>
      <c r="B387" t="s">
        <v>4687</v>
      </c>
    </row>
    <row r="388" spans="1:2" x14ac:dyDescent="0.25">
      <c r="A388" s="593" t="s">
        <v>4695</v>
      </c>
      <c r="B388" t="s">
        <v>4690</v>
      </c>
    </row>
    <row r="389" spans="1:2" x14ac:dyDescent="0.25">
      <c r="A389" s="593" t="s">
        <v>4678</v>
      </c>
      <c r="B389" t="s">
        <v>4677</v>
      </c>
    </row>
    <row r="390" spans="1:2" x14ac:dyDescent="0.25">
      <c r="A390" s="593" t="s">
        <v>4722</v>
      </c>
      <c r="B390" t="s">
        <v>4693</v>
      </c>
    </row>
    <row r="391" spans="1:2" x14ac:dyDescent="0.25">
      <c r="A391" s="593" t="s">
        <v>4689</v>
      </c>
      <c r="B391" t="s">
        <v>4688</v>
      </c>
    </row>
    <row r="392" spans="1:2" x14ac:dyDescent="0.25">
      <c r="A392" s="593" t="s">
        <v>4710</v>
      </c>
      <c r="B392" t="s">
        <v>4696</v>
      </c>
    </row>
    <row r="393" spans="1:2" x14ac:dyDescent="0.25">
      <c r="A393" s="593" t="s">
        <v>4707</v>
      </c>
      <c r="B393" t="s">
        <v>4698</v>
      </c>
    </row>
    <row r="394" spans="1:2" x14ac:dyDescent="0.25">
      <c r="A394" s="593" t="s">
        <v>4068</v>
      </c>
      <c r="B394" t="s">
        <v>4067</v>
      </c>
    </row>
    <row r="395" spans="1:2" x14ac:dyDescent="0.25">
      <c r="A395" s="593" t="s">
        <v>4026</v>
      </c>
      <c r="B395" t="s">
        <v>4025</v>
      </c>
    </row>
    <row r="396" spans="1:2" x14ac:dyDescent="0.25">
      <c r="A396" s="593" t="s">
        <v>4283</v>
      </c>
      <c r="B396" t="s">
        <v>4282</v>
      </c>
    </row>
    <row r="397" spans="1:2" x14ac:dyDescent="0.25">
      <c r="A397" s="593" t="s">
        <v>3994</v>
      </c>
      <c r="B397" t="s">
        <v>3993</v>
      </c>
    </row>
    <row r="398" spans="1:2" x14ac:dyDescent="0.25">
      <c r="A398" s="593" t="s">
        <v>3976</v>
      </c>
      <c r="B398" t="s">
        <v>3975</v>
      </c>
    </row>
    <row r="399" spans="1:2" x14ac:dyDescent="0.25">
      <c r="A399" s="593" t="s">
        <v>4005</v>
      </c>
      <c r="B399" t="s">
        <v>4004</v>
      </c>
    </row>
    <row r="400" spans="1:2" x14ac:dyDescent="0.25">
      <c r="A400" s="593" t="s">
        <v>3961</v>
      </c>
      <c r="B400" t="s">
        <v>3960</v>
      </c>
    </row>
    <row r="401" spans="1:2" x14ac:dyDescent="0.25">
      <c r="A401" s="593" t="s">
        <v>3982</v>
      </c>
      <c r="B401" t="s">
        <v>3981</v>
      </c>
    </row>
    <row r="402" spans="1:2" x14ac:dyDescent="0.25">
      <c r="A402" s="593" t="s">
        <v>4008</v>
      </c>
      <c r="B402" t="s">
        <v>4007</v>
      </c>
    </row>
    <row r="403" spans="1:2" x14ac:dyDescent="0.25">
      <c r="A403" s="593" t="s">
        <v>4281</v>
      </c>
      <c r="B403" t="s">
        <v>4280</v>
      </c>
    </row>
    <row r="404" spans="1:2" x14ac:dyDescent="0.25">
      <c r="A404" s="593" t="s">
        <v>4000</v>
      </c>
      <c r="B404" t="s">
        <v>3999</v>
      </c>
    </row>
    <row r="405" spans="1:2" x14ac:dyDescent="0.25">
      <c r="A405" s="593" t="s">
        <v>3997</v>
      </c>
      <c r="B405" t="s">
        <v>3996</v>
      </c>
    </row>
    <row r="406" spans="1:2" x14ac:dyDescent="0.25">
      <c r="A406" s="593" t="s">
        <v>4011</v>
      </c>
      <c r="B406" t="s">
        <v>4010</v>
      </c>
    </row>
    <row r="407" spans="1:2" x14ac:dyDescent="0.25">
      <c r="A407" s="593" t="s">
        <v>3947</v>
      </c>
      <c r="B407" t="s">
        <v>3946</v>
      </c>
    </row>
    <row r="408" spans="1:2" x14ac:dyDescent="0.25">
      <c r="A408" s="593" t="s">
        <v>4014</v>
      </c>
      <c r="B408" t="s">
        <v>4013</v>
      </c>
    </row>
    <row r="409" spans="1:2" x14ac:dyDescent="0.25">
      <c r="A409" s="593" t="s">
        <v>4023</v>
      </c>
      <c r="B409" t="s">
        <v>4022</v>
      </c>
    </row>
    <row r="410" spans="1:2" x14ac:dyDescent="0.25">
      <c r="A410" s="593" t="s">
        <v>3967</v>
      </c>
      <c r="B410" t="s">
        <v>3966</v>
      </c>
    </row>
    <row r="411" spans="1:2" x14ac:dyDescent="0.25">
      <c r="A411" s="593" t="s">
        <v>3952</v>
      </c>
      <c r="B411" t="s">
        <v>3951</v>
      </c>
    </row>
    <row r="412" spans="1:2" x14ac:dyDescent="0.25">
      <c r="A412" s="593" t="s">
        <v>3979</v>
      </c>
      <c r="B412" t="s">
        <v>3978</v>
      </c>
    </row>
    <row r="413" spans="1:2" x14ac:dyDescent="0.25">
      <c r="A413" s="593" t="s">
        <v>3964</v>
      </c>
      <c r="B413" t="s">
        <v>3963</v>
      </c>
    </row>
    <row r="414" spans="1:2" x14ac:dyDescent="0.25">
      <c r="A414" s="593" t="s">
        <v>3985</v>
      </c>
      <c r="B414" t="s">
        <v>3984</v>
      </c>
    </row>
    <row r="415" spans="1:2" x14ac:dyDescent="0.25">
      <c r="A415" s="593" t="s">
        <v>3944</v>
      </c>
      <c r="B415" t="s">
        <v>3943</v>
      </c>
    </row>
    <row r="416" spans="1:2" x14ac:dyDescent="0.25">
      <c r="A416" s="593" t="s">
        <v>4017</v>
      </c>
      <c r="B416" t="s">
        <v>4016</v>
      </c>
    </row>
    <row r="417" spans="1:2" x14ac:dyDescent="0.25">
      <c r="A417" s="593" t="s">
        <v>3958</v>
      </c>
      <c r="B417" t="s">
        <v>3957</v>
      </c>
    </row>
    <row r="418" spans="1:2" x14ac:dyDescent="0.25">
      <c r="A418" s="593" t="s">
        <v>3991</v>
      </c>
      <c r="B418" t="s">
        <v>3990</v>
      </c>
    </row>
    <row r="419" spans="1:2" x14ac:dyDescent="0.25">
      <c r="A419" s="593" t="s">
        <v>3988</v>
      </c>
      <c r="B419" t="s">
        <v>3987</v>
      </c>
    </row>
    <row r="420" spans="1:2" x14ac:dyDescent="0.25">
      <c r="A420" s="593" t="s">
        <v>3934</v>
      </c>
      <c r="B420" t="s">
        <v>3933</v>
      </c>
    </row>
    <row r="421" spans="1:2" x14ac:dyDescent="0.25">
      <c r="A421" s="593" t="s">
        <v>4020</v>
      </c>
      <c r="B421" t="s">
        <v>4019</v>
      </c>
    </row>
    <row r="422" spans="1:2" x14ac:dyDescent="0.25">
      <c r="A422" s="593" t="s">
        <v>3970</v>
      </c>
      <c r="B422" t="s">
        <v>3969</v>
      </c>
    </row>
    <row r="423" spans="1:2" x14ac:dyDescent="0.25">
      <c r="A423" s="593" t="s">
        <v>3973</v>
      </c>
      <c r="B423" t="s">
        <v>3972</v>
      </c>
    </row>
    <row r="424" spans="1:2" x14ac:dyDescent="0.25">
      <c r="A424" s="593" t="s">
        <v>3955</v>
      </c>
      <c r="B424" t="s">
        <v>3954</v>
      </c>
    </row>
    <row r="425" spans="1:2" x14ac:dyDescent="0.25">
      <c r="A425" s="593" t="s">
        <v>4277</v>
      </c>
      <c r="B425" t="s">
        <v>4276</v>
      </c>
    </row>
    <row r="426" spans="1:2" x14ac:dyDescent="0.25">
      <c r="A426" s="593" t="s">
        <v>4279</v>
      </c>
      <c r="B426" t="s">
        <v>4278</v>
      </c>
    </row>
    <row r="427" spans="1:2" x14ac:dyDescent="0.25">
      <c r="A427" s="593" t="s">
        <v>4002</v>
      </c>
      <c r="B427" t="s">
        <v>4001</v>
      </c>
    </row>
    <row r="428" spans="1:2" x14ac:dyDescent="0.25">
      <c r="A428" s="593" t="s">
        <v>4032</v>
      </c>
      <c r="B428" t="s">
        <v>4031</v>
      </c>
    </row>
    <row r="429" spans="1:2" x14ac:dyDescent="0.25">
      <c r="A429" s="593" t="s">
        <v>4035</v>
      </c>
      <c r="B429" t="s">
        <v>4034</v>
      </c>
    </row>
    <row r="430" spans="1:2" x14ac:dyDescent="0.25">
      <c r="A430" s="593" t="s">
        <v>4029</v>
      </c>
      <c r="B430" t="s">
        <v>4028</v>
      </c>
    </row>
    <row r="431" spans="1:2" x14ac:dyDescent="0.25">
      <c r="A431" s="593" t="s">
        <v>4970</v>
      </c>
      <c r="B431" t="s">
        <v>4747</v>
      </c>
    </row>
    <row r="432" spans="1:2" x14ac:dyDescent="0.25">
      <c r="A432" s="593" t="s">
        <v>4274</v>
      </c>
      <c r="B432" t="s">
        <v>4273</v>
      </c>
    </row>
    <row r="433" spans="1:2" x14ac:dyDescent="0.25">
      <c r="A433" s="593" t="s">
        <v>4166</v>
      </c>
      <c r="B433" t="s">
        <v>4165</v>
      </c>
    </row>
    <row r="434" spans="1:2" x14ac:dyDescent="0.25">
      <c r="A434" s="593" t="s">
        <v>4059</v>
      </c>
      <c r="B434" t="s">
        <v>4058</v>
      </c>
    </row>
    <row r="435" spans="1:2" x14ac:dyDescent="0.25">
      <c r="A435" s="593" t="s">
        <v>4044</v>
      </c>
      <c r="B435" t="s">
        <v>4043</v>
      </c>
    </row>
    <row r="436" spans="1:2" x14ac:dyDescent="0.25">
      <c r="A436" s="593" t="s">
        <v>4605</v>
      </c>
      <c r="B436" t="s">
        <v>4604</v>
      </c>
    </row>
    <row r="437" spans="1:2" x14ac:dyDescent="0.25">
      <c r="A437" s="593" t="s">
        <v>4169</v>
      </c>
      <c r="B437" t="s">
        <v>4168</v>
      </c>
    </row>
    <row r="438" spans="1:2" x14ac:dyDescent="0.25">
      <c r="A438" s="593" t="s">
        <v>4054</v>
      </c>
      <c r="B438" t="s">
        <v>4053</v>
      </c>
    </row>
    <row r="439" spans="1:2" x14ac:dyDescent="0.25">
      <c r="A439" s="593" t="s">
        <v>4577</v>
      </c>
      <c r="B439" t="s">
        <v>4576</v>
      </c>
    </row>
    <row r="440" spans="1:2" x14ac:dyDescent="0.25">
      <c r="A440" s="593" t="s">
        <v>4366</v>
      </c>
      <c r="B440" t="s">
        <v>4365</v>
      </c>
    </row>
    <row r="441" spans="1:2" x14ac:dyDescent="0.25">
      <c r="A441" s="593" t="s">
        <v>4369</v>
      </c>
      <c r="B441" t="s">
        <v>4368</v>
      </c>
    </row>
    <row r="442" spans="1:2" x14ac:dyDescent="0.25">
      <c r="A442" s="593" t="s">
        <v>4172</v>
      </c>
      <c r="B442" t="s">
        <v>4171</v>
      </c>
    </row>
    <row r="443" spans="1:2" x14ac:dyDescent="0.25">
      <c r="A443" s="593" t="s">
        <v>4065</v>
      </c>
      <c r="B443" t="s">
        <v>4064</v>
      </c>
    </row>
    <row r="444" spans="1:2" x14ac:dyDescent="0.25">
      <c r="A444" s="593" t="s">
        <v>4062</v>
      </c>
      <c r="B444" t="s">
        <v>4061</v>
      </c>
    </row>
    <row r="445" spans="1:2" x14ac:dyDescent="0.25">
      <c r="A445" s="593" t="s">
        <v>4733</v>
      </c>
      <c r="B445" t="s">
        <v>4732</v>
      </c>
    </row>
    <row r="446" spans="1:2" x14ac:dyDescent="0.25">
      <c r="A446" s="593" t="s">
        <v>4731</v>
      </c>
      <c r="B446" t="s">
        <v>4730</v>
      </c>
    </row>
    <row r="447" spans="1:2" x14ac:dyDescent="0.25">
      <c r="A447" s="593" t="s">
        <v>4163</v>
      </c>
      <c r="B447" t="s">
        <v>4162</v>
      </c>
    </row>
    <row r="448" spans="1:2" x14ac:dyDescent="0.25">
      <c r="A448" s="593" t="s">
        <v>4056</v>
      </c>
      <c r="B448" t="s">
        <v>4055</v>
      </c>
    </row>
    <row r="449" spans="1:2" x14ac:dyDescent="0.25">
      <c r="A449" s="593" t="s">
        <v>3928</v>
      </c>
      <c r="B449" t="s">
        <v>3927</v>
      </c>
    </row>
    <row r="450" spans="1:2" x14ac:dyDescent="0.25">
      <c r="A450" s="593" t="s">
        <v>4500</v>
      </c>
      <c r="B450" t="s">
        <v>4499</v>
      </c>
    </row>
    <row r="451" spans="1:2" x14ac:dyDescent="0.25">
      <c r="A451" s="593" t="s">
        <v>4667</v>
      </c>
      <c r="B451" t="s">
        <v>4666</v>
      </c>
    </row>
    <row r="452" spans="1:2" x14ac:dyDescent="0.25">
      <c r="A452" s="593" t="s">
        <v>4670</v>
      </c>
      <c r="B452" t="s">
        <v>4669</v>
      </c>
    </row>
    <row r="453" spans="1:2" x14ac:dyDescent="0.25">
      <c r="A453" s="593" t="s">
        <v>4664</v>
      </c>
      <c r="B453" t="s">
        <v>4663</v>
      </c>
    </row>
    <row r="454" spans="1:2" x14ac:dyDescent="0.25">
      <c r="A454" s="593" t="s">
        <v>4041</v>
      </c>
      <c r="B454" t="s">
        <v>4040</v>
      </c>
    </row>
    <row r="455" spans="1:2" x14ac:dyDescent="0.25">
      <c r="A455" s="593" t="s">
        <v>4222</v>
      </c>
      <c r="B455" t="s">
        <v>4221</v>
      </c>
    </row>
    <row r="456" spans="1:2" x14ac:dyDescent="0.25">
      <c r="A456" s="593" t="s">
        <v>3762</v>
      </c>
      <c r="B456" t="s">
        <v>3761</v>
      </c>
    </row>
    <row r="457" spans="1:2" x14ac:dyDescent="0.25">
      <c r="A457" s="593" t="s">
        <v>4237</v>
      </c>
      <c r="B457" t="s">
        <v>4236</v>
      </c>
    </row>
    <row r="458" spans="1:2" x14ac:dyDescent="0.25">
      <c r="A458" s="593" t="s">
        <v>3861</v>
      </c>
      <c r="B458" t="s">
        <v>3860</v>
      </c>
    </row>
    <row r="459" spans="1:2" x14ac:dyDescent="0.25">
      <c r="A459" s="593" t="s">
        <v>4631</v>
      </c>
      <c r="B459" t="s">
        <v>4630</v>
      </c>
    </row>
    <row r="460" spans="1:2" x14ac:dyDescent="0.25">
      <c r="A460" s="593" t="s">
        <v>3684</v>
      </c>
      <c r="B460" t="s">
        <v>3683</v>
      </c>
    </row>
    <row r="461" spans="1:2" x14ac:dyDescent="0.25">
      <c r="A461" s="593" t="s">
        <v>4642</v>
      </c>
      <c r="B461" t="s">
        <v>4641</v>
      </c>
    </row>
    <row r="462" spans="1:2" x14ac:dyDescent="0.25">
      <c r="A462" s="593" t="s">
        <v>4640</v>
      </c>
      <c r="B462" t="s">
        <v>4639</v>
      </c>
    </row>
    <row r="463" spans="1:2" x14ac:dyDescent="0.25">
      <c r="A463" s="593" t="s">
        <v>3908</v>
      </c>
      <c r="B463" t="s">
        <v>3907</v>
      </c>
    </row>
    <row r="464" spans="1:2" x14ac:dyDescent="0.25">
      <c r="A464" s="593" t="s">
        <v>4594</v>
      </c>
      <c r="B464" t="s">
        <v>4593</v>
      </c>
    </row>
    <row r="465" spans="1:2" x14ac:dyDescent="0.25">
      <c r="A465" s="593" t="s">
        <v>4262</v>
      </c>
      <c r="B465" t="s">
        <v>4261</v>
      </c>
    </row>
    <row r="466" spans="1:2" x14ac:dyDescent="0.25">
      <c r="A466" s="593" t="s">
        <v>3829</v>
      </c>
      <c r="B466" t="s">
        <v>3828</v>
      </c>
    </row>
    <row r="467" spans="1:2" x14ac:dyDescent="0.25">
      <c r="A467" s="593" t="s">
        <v>4204</v>
      </c>
      <c r="B467" t="s">
        <v>4203</v>
      </c>
    </row>
    <row r="468" spans="1:2" x14ac:dyDescent="0.25">
      <c r="A468" s="593" t="s">
        <v>4502</v>
      </c>
      <c r="B468" t="s">
        <v>4501</v>
      </c>
    </row>
    <row r="469" spans="1:2" x14ac:dyDescent="0.25">
      <c r="A469" s="593" t="s">
        <v>4743</v>
      </c>
      <c r="B469" t="s">
        <v>4742</v>
      </c>
    </row>
    <row r="470" spans="1:2" x14ac:dyDescent="0.25">
      <c r="A470" s="593" t="s">
        <v>4739</v>
      </c>
      <c r="B470" t="s">
        <v>4738</v>
      </c>
    </row>
    <row r="471" spans="1:2" x14ac:dyDescent="0.25">
      <c r="A471" s="593" t="s">
        <v>4745</v>
      </c>
      <c r="B471" t="s">
        <v>4744</v>
      </c>
    </row>
    <row r="472" spans="1:2" x14ac:dyDescent="0.25">
      <c r="A472" s="593" t="s">
        <v>4741</v>
      </c>
      <c r="B472" t="s">
        <v>4740</v>
      </c>
    </row>
    <row r="473" spans="1:2" x14ac:dyDescent="0.25">
      <c r="A473" s="593" t="s">
        <v>4265</v>
      </c>
      <c r="B473" t="s">
        <v>4264</v>
      </c>
    </row>
    <row r="474" spans="1:2" x14ac:dyDescent="0.25">
      <c r="A474" s="593" t="s">
        <v>4051</v>
      </c>
      <c r="B474" t="s">
        <v>4050</v>
      </c>
    </row>
    <row r="475" spans="1:2" x14ac:dyDescent="0.25">
      <c r="A475" s="593" t="s">
        <v>4207</v>
      </c>
      <c r="B475" t="s">
        <v>4206</v>
      </c>
    </row>
    <row r="476" spans="1:2" x14ac:dyDescent="0.25">
      <c r="A476" s="593" t="s">
        <v>4782</v>
      </c>
      <c r="B476" t="s">
        <v>4781</v>
      </c>
    </row>
    <row r="477" spans="1:2" x14ac:dyDescent="0.25">
      <c r="A477" s="593" t="s">
        <v>4337</v>
      </c>
      <c r="B477" t="s">
        <v>4336</v>
      </c>
    </row>
    <row r="478" spans="1:2" x14ac:dyDescent="0.25">
      <c r="A478" s="593" t="s">
        <v>3812</v>
      </c>
      <c r="B478" t="s">
        <v>3811</v>
      </c>
    </row>
    <row r="479" spans="1:2" x14ac:dyDescent="0.25">
      <c r="A479" s="593" t="s">
        <v>4405</v>
      </c>
      <c r="B479" t="s">
        <v>4404</v>
      </c>
    </row>
    <row r="480" spans="1:2" x14ac:dyDescent="0.25">
      <c r="A480" s="593" t="s">
        <v>4469</v>
      </c>
      <c r="B480" t="s">
        <v>4468</v>
      </c>
    </row>
    <row r="481" spans="1:2" x14ac:dyDescent="0.25">
      <c r="A481" s="593" t="s">
        <v>4488</v>
      </c>
      <c r="B481" t="s">
        <v>4487</v>
      </c>
    </row>
    <row r="482" spans="1:2" x14ac:dyDescent="0.25">
      <c r="A482" s="593" t="s">
        <v>4954</v>
      </c>
      <c r="B482" t="s">
        <v>4803</v>
      </c>
    </row>
    <row r="483" spans="1:2" x14ac:dyDescent="0.25">
      <c r="A483" s="593" t="s">
        <v>3717</v>
      </c>
      <c r="B483" t="s">
        <v>3716</v>
      </c>
    </row>
    <row r="484" spans="1:2" x14ac:dyDescent="0.25">
      <c r="A484" s="593" t="s">
        <v>3699</v>
      </c>
      <c r="B484" t="s">
        <v>3698</v>
      </c>
    </row>
    <row r="485" spans="1:2" x14ac:dyDescent="0.25">
      <c r="A485" s="593" t="s">
        <v>4495</v>
      </c>
      <c r="B485" t="s">
        <v>4494</v>
      </c>
    </row>
    <row r="486" spans="1:2" x14ac:dyDescent="0.25">
      <c r="A486" s="593" t="s">
        <v>4259</v>
      </c>
      <c r="B486" t="s">
        <v>4258</v>
      </c>
    </row>
    <row r="487" spans="1:2" x14ac:dyDescent="0.25">
      <c r="A487" s="593" t="s">
        <v>4331</v>
      </c>
      <c r="B487" t="s">
        <v>4330</v>
      </c>
    </row>
    <row r="488" spans="1:2" x14ac:dyDescent="0.25">
      <c r="A488" s="593" t="s">
        <v>4363</v>
      </c>
      <c r="B488" t="s">
        <v>4362</v>
      </c>
    </row>
    <row r="489" spans="1:2" x14ac:dyDescent="0.25">
      <c r="A489" s="593" t="s">
        <v>3777</v>
      </c>
      <c r="B489" t="s">
        <v>3776</v>
      </c>
    </row>
    <row r="490" spans="1:2" x14ac:dyDescent="0.25">
      <c r="A490" s="593" t="s">
        <v>4248</v>
      </c>
      <c r="B490" t="s">
        <v>4247</v>
      </c>
    </row>
    <row r="491" spans="1:2" x14ac:dyDescent="0.25">
      <c r="A491" s="593" t="s">
        <v>4535</v>
      </c>
      <c r="B491" t="s">
        <v>4534</v>
      </c>
    </row>
    <row r="492" spans="1:2" x14ac:dyDescent="0.25">
      <c r="A492" s="593" t="s">
        <v>4519</v>
      </c>
      <c r="B492" t="s">
        <v>4518</v>
      </c>
    </row>
    <row r="493" spans="1:2" x14ac:dyDescent="0.25">
      <c r="A493" s="593" t="s">
        <v>3768</v>
      </c>
      <c r="B493" t="s">
        <v>3767</v>
      </c>
    </row>
    <row r="494" spans="1:2" x14ac:dyDescent="0.25">
      <c r="A494" s="593" t="s">
        <v>4198</v>
      </c>
      <c r="B494" t="s">
        <v>4197</v>
      </c>
    </row>
    <row r="495" spans="1:2" x14ac:dyDescent="0.25">
      <c r="A495" s="593" t="s">
        <v>3705</v>
      </c>
      <c r="B495" t="s">
        <v>3704</v>
      </c>
    </row>
    <row r="496" spans="1:2" x14ac:dyDescent="0.25">
      <c r="A496" s="593" t="s">
        <v>4216</v>
      </c>
      <c r="B496" t="s">
        <v>4215</v>
      </c>
    </row>
    <row r="497" spans="1:2" x14ac:dyDescent="0.25">
      <c r="A497" s="593" t="s">
        <v>3723</v>
      </c>
      <c r="B497" t="s">
        <v>3722</v>
      </c>
    </row>
    <row r="498" spans="1:2" x14ac:dyDescent="0.25">
      <c r="A498" s="593" t="s">
        <v>4628</v>
      </c>
      <c r="B498" t="s">
        <v>4627</v>
      </c>
    </row>
    <row r="499" spans="1:2" x14ac:dyDescent="0.25">
      <c r="A499" s="593" t="s">
        <v>3843</v>
      </c>
      <c r="B499" t="s">
        <v>3842</v>
      </c>
    </row>
    <row r="500" spans="1:2" x14ac:dyDescent="0.25">
      <c r="A500" s="593" t="s">
        <v>4234</v>
      </c>
      <c r="B500" t="s">
        <v>4233</v>
      </c>
    </row>
    <row r="501" spans="1:2" x14ac:dyDescent="0.25">
      <c r="A501" s="593" t="s">
        <v>4195</v>
      </c>
      <c r="B501" t="s">
        <v>4194</v>
      </c>
    </row>
    <row r="502" spans="1:2" x14ac:dyDescent="0.25">
      <c r="A502" s="593" t="s">
        <v>4979</v>
      </c>
      <c r="B502" t="s">
        <v>4825</v>
      </c>
    </row>
    <row r="503" spans="1:2" x14ac:dyDescent="0.25">
      <c r="A503" s="593" t="s">
        <v>4074</v>
      </c>
      <c r="B503" t="s">
        <v>4073</v>
      </c>
    </row>
    <row r="504" spans="1:2" x14ac:dyDescent="0.25">
      <c r="A504" s="593" t="s">
        <v>4968</v>
      </c>
      <c r="B504" t="s">
        <v>4828</v>
      </c>
    </row>
    <row r="505" spans="1:2" x14ac:dyDescent="0.25">
      <c r="A505" s="593" t="s">
        <v>3836</v>
      </c>
      <c r="B505" t="s">
        <v>3835</v>
      </c>
    </row>
    <row r="506" spans="1:2" x14ac:dyDescent="0.25">
      <c r="A506" s="593" t="s">
        <v>4546</v>
      </c>
      <c r="B506" t="s">
        <v>4545</v>
      </c>
    </row>
    <row r="507" spans="1:2" x14ac:dyDescent="0.25">
      <c r="A507" s="593" t="s">
        <v>4558</v>
      </c>
      <c r="B507" t="s">
        <v>4557</v>
      </c>
    </row>
    <row r="508" spans="1:2" x14ac:dyDescent="0.25">
      <c r="A508" s="593" t="s">
        <v>4219</v>
      </c>
      <c r="B508" t="s">
        <v>4218</v>
      </c>
    </row>
    <row r="509" spans="1:2" x14ac:dyDescent="0.25">
      <c r="A509" s="593" t="s">
        <v>4737</v>
      </c>
      <c r="B509" t="s">
        <v>4736</v>
      </c>
    </row>
    <row r="510" spans="1:2" x14ac:dyDescent="0.25">
      <c r="A510" s="593" t="s">
        <v>3756</v>
      </c>
      <c r="B510" t="s">
        <v>3755</v>
      </c>
    </row>
    <row r="511" spans="1:2" x14ac:dyDescent="0.25">
      <c r="A511" s="593" t="s">
        <v>4225</v>
      </c>
      <c r="B511" t="s">
        <v>4224</v>
      </c>
    </row>
    <row r="512" spans="1:2" x14ac:dyDescent="0.25">
      <c r="A512" s="593" t="s">
        <v>3729</v>
      </c>
      <c r="B512" t="s">
        <v>3728</v>
      </c>
    </row>
    <row r="513" spans="1:2" x14ac:dyDescent="0.25">
      <c r="A513" s="593" t="s">
        <v>3931</v>
      </c>
      <c r="B513" t="s">
        <v>3930</v>
      </c>
    </row>
    <row r="514" spans="1:2" x14ac:dyDescent="0.25">
      <c r="A514" s="593" t="s">
        <v>4438</v>
      </c>
      <c r="B514" t="s">
        <v>4437</v>
      </c>
    </row>
    <row r="515" spans="1:2" x14ac:dyDescent="0.25">
      <c r="A515" s="593" t="s">
        <v>4477</v>
      </c>
      <c r="B515" t="s">
        <v>4476</v>
      </c>
    </row>
    <row r="516" spans="1:2" x14ac:dyDescent="0.25">
      <c r="A516" s="593" t="s">
        <v>4549</v>
      </c>
      <c r="B516" t="s">
        <v>4548</v>
      </c>
    </row>
    <row r="517" spans="1:2" x14ac:dyDescent="0.25">
      <c r="A517" s="593" t="s">
        <v>4378</v>
      </c>
      <c r="B517" t="s">
        <v>4377</v>
      </c>
    </row>
    <row r="518" spans="1:2" x14ac:dyDescent="0.25">
      <c r="A518" s="593" t="s">
        <v>4645</v>
      </c>
      <c r="B518" t="s">
        <v>4644</v>
      </c>
    </row>
    <row r="519" spans="1:2" x14ac:dyDescent="0.25">
      <c r="A519" s="593" t="s">
        <v>4661</v>
      </c>
      <c r="B519" t="s">
        <v>4660</v>
      </c>
    </row>
    <row r="520" spans="1:2" x14ac:dyDescent="0.25">
      <c r="A520" s="593" t="s">
        <v>4517</v>
      </c>
      <c r="B520" t="s">
        <v>4516</v>
      </c>
    </row>
    <row r="521" spans="1:2" x14ac:dyDescent="0.25">
      <c r="A521" s="593" t="s">
        <v>4360</v>
      </c>
      <c r="B521" t="s">
        <v>4359</v>
      </c>
    </row>
    <row r="522" spans="1:2" x14ac:dyDescent="0.25">
      <c r="A522" s="593" t="s">
        <v>3681</v>
      </c>
      <c r="B522" t="s">
        <v>3680</v>
      </c>
    </row>
    <row r="523" spans="1:2" x14ac:dyDescent="0.25">
      <c r="A523" s="593" t="s">
        <v>3905</v>
      </c>
      <c r="B523" t="s">
        <v>3904</v>
      </c>
    </row>
    <row r="524" spans="1:2" x14ac:dyDescent="0.25">
      <c r="A524" s="593" t="s">
        <v>3858</v>
      </c>
      <c r="B524" t="s">
        <v>3857</v>
      </c>
    </row>
    <row r="525" spans="1:2" x14ac:dyDescent="0.25">
      <c r="A525" s="593" t="s">
        <v>3855</v>
      </c>
      <c r="B525" t="s">
        <v>3854</v>
      </c>
    </row>
    <row r="526" spans="1:2" x14ac:dyDescent="0.25">
      <c r="A526" s="593" t="s">
        <v>4201</v>
      </c>
      <c r="B526" t="s">
        <v>4200</v>
      </c>
    </row>
    <row r="527" spans="1:2" x14ac:dyDescent="0.25">
      <c r="A527" s="593" t="s">
        <v>4618</v>
      </c>
      <c r="B527" t="s">
        <v>4617</v>
      </c>
    </row>
    <row r="528" spans="1:2" x14ac:dyDescent="0.25">
      <c r="A528" s="593" t="s">
        <v>4955</v>
      </c>
      <c r="B528" t="s">
        <v>4855</v>
      </c>
    </row>
    <row r="529" spans="1:2" x14ac:dyDescent="0.25">
      <c r="A529" s="593" t="s">
        <v>4286</v>
      </c>
      <c r="B529" t="s">
        <v>4285</v>
      </c>
    </row>
    <row r="530" spans="1:2" x14ac:dyDescent="0.25">
      <c r="A530" s="593" t="s">
        <v>4956</v>
      </c>
      <c r="B530" t="s">
        <v>4858</v>
      </c>
    </row>
    <row r="531" spans="1:2" x14ac:dyDescent="0.25">
      <c r="A531" s="593" t="s">
        <v>4482</v>
      </c>
      <c r="B531" t="s">
        <v>4481</v>
      </c>
    </row>
    <row r="532" spans="1:2" x14ac:dyDescent="0.25">
      <c r="A532" s="593" t="s">
        <v>4393</v>
      </c>
      <c r="B532" t="s">
        <v>4392</v>
      </c>
    </row>
    <row r="533" spans="1:2" x14ac:dyDescent="0.25">
      <c r="A533" s="593" t="s">
        <v>4461</v>
      </c>
      <c r="B533" t="s">
        <v>4460</v>
      </c>
    </row>
    <row r="534" spans="1:2" x14ac:dyDescent="0.25">
      <c r="A534" s="593" t="s">
        <v>4596</v>
      </c>
      <c r="B534" t="s">
        <v>4595</v>
      </c>
    </row>
    <row r="535" spans="1:2" x14ac:dyDescent="0.25">
      <c r="A535" s="593" t="s">
        <v>3849</v>
      </c>
      <c r="B535" t="s">
        <v>3848</v>
      </c>
    </row>
    <row r="536" spans="1:2" x14ac:dyDescent="0.25">
      <c r="A536" s="593" t="s">
        <v>4402</v>
      </c>
      <c r="B536" t="s">
        <v>4401</v>
      </c>
    </row>
    <row r="537" spans="1:2" x14ac:dyDescent="0.25">
      <c r="A537" s="593" t="s">
        <v>4210</v>
      </c>
      <c r="B537" t="s">
        <v>4209</v>
      </c>
    </row>
    <row r="538" spans="1:2" x14ac:dyDescent="0.25">
      <c r="A538" s="593" t="s">
        <v>4728</v>
      </c>
      <c r="B538" t="s">
        <v>4727</v>
      </c>
    </row>
    <row r="539" spans="1:2" x14ac:dyDescent="0.25">
      <c r="A539" s="593" t="s">
        <v>4408</v>
      </c>
      <c r="B539" t="s">
        <v>4407</v>
      </c>
    </row>
    <row r="540" spans="1:2" x14ac:dyDescent="0.25">
      <c r="A540" s="593" t="s">
        <v>4417</v>
      </c>
      <c r="B540" t="s">
        <v>4416</v>
      </c>
    </row>
    <row r="541" spans="1:2" x14ac:dyDescent="0.25">
      <c r="A541" s="593" t="s">
        <v>4429</v>
      </c>
      <c r="B541" t="s">
        <v>4428</v>
      </c>
    </row>
    <row r="542" spans="1:2" x14ac:dyDescent="0.25">
      <c r="A542" s="593" t="s">
        <v>4441</v>
      </c>
      <c r="B542" t="s">
        <v>4440</v>
      </c>
    </row>
    <row r="543" spans="1:2" x14ac:dyDescent="0.25">
      <c r="A543" s="593" t="s">
        <v>4420</v>
      </c>
      <c r="B543" t="s">
        <v>4419</v>
      </c>
    </row>
    <row r="544" spans="1:2" x14ac:dyDescent="0.25">
      <c r="A544" s="593" t="s">
        <v>4426</v>
      </c>
      <c r="B544" t="s">
        <v>4425</v>
      </c>
    </row>
    <row r="545" spans="1:2" x14ac:dyDescent="0.25">
      <c r="A545" s="593" t="s">
        <v>4432</v>
      </c>
      <c r="B545" t="s">
        <v>4431</v>
      </c>
    </row>
    <row r="546" spans="1:2" x14ac:dyDescent="0.25">
      <c r="A546" s="593" t="s">
        <v>4411</v>
      </c>
      <c r="B546" t="s">
        <v>4410</v>
      </c>
    </row>
    <row r="547" spans="1:2" x14ac:dyDescent="0.25">
      <c r="A547" s="593" t="s">
        <v>4435</v>
      </c>
      <c r="B547" t="s">
        <v>4434</v>
      </c>
    </row>
    <row r="548" spans="1:2" x14ac:dyDescent="0.25">
      <c r="A548" s="593" t="s">
        <v>4414</v>
      </c>
      <c r="B548" t="s">
        <v>4413</v>
      </c>
    </row>
    <row r="549" spans="1:2" x14ac:dyDescent="0.25">
      <c r="A549" s="593" t="s">
        <v>4423</v>
      </c>
      <c r="B549" t="s">
        <v>4422</v>
      </c>
    </row>
    <row r="550" spans="1:2" x14ac:dyDescent="0.25">
      <c r="A550" s="593" t="s">
        <v>3939</v>
      </c>
      <c r="B550" t="s">
        <v>3938</v>
      </c>
    </row>
    <row r="551" spans="1:2" x14ac:dyDescent="0.25">
      <c r="A551" s="593" t="s">
        <v>3693</v>
      </c>
      <c r="B551" t="s">
        <v>3692</v>
      </c>
    </row>
    <row r="552" spans="1:2" x14ac:dyDescent="0.25">
      <c r="A552" s="593" t="s">
        <v>3696</v>
      </c>
      <c r="B552" t="s">
        <v>3695</v>
      </c>
    </row>
    <row r="553" spans="1:2" x14ac:dyDescent="0.25">
      <c r="A553" s="593" t="s">
        <v>4231</v>
      </c>
      <c r="B553" t="s">
        <v>4230</v>
      </c>
    </row>
    <row r="554" spans="1:2" x14ac:dyDescent="0.25">
      <c r="A554" s="593" t="s">
        <v>3708</v>
      </c>
      <c r="B554" t="s">
        <v>3707</v>
      </c>
    </row>
    <row r="555" spans="1:2" x14ac:dyDescent="0.25">
      <c r="A555" s="593" t="s">
        <v>3711</v>
      </c>
      <c r="B555" t="s">
        <v>3710</v>
      </c>
    </row>
    <row r="556" spans="1:2" x14ac:dyDescent="0.25">
      <c r="A556" s="593" t="s">
        <v>4243</v>
      </c>
      <c r="B556" t="s">
        <v>4242</v>
      </c>
    </row>
    <row r="557" spans="1:2" x14ac:dyDescent="0.25">
      <c r="A557" s="593" t="s">
        <v>4592</v>
      </c>
      <c r="B557" t="s">
        <v>4591</v>
      </c>
    </row>
    <row r="558" spans="1:2" x14ac:dyDescent="0.25">
      <c r="A558" s="593" t="s">
        <v>4505</v>
      </c>
      <c r="B558" t="s">
        <v>4504</v>
      </c>
    </row>
    <row r="559" spans="1:2" x14ac:dyDescent="0.25">
      <c r="A559" s="593" t="s">
        <v>4295</v>
      </c>
      <c r="B559" t="s">
        <v>4294</v>
      </c>
    </row>
    <row r="560" spans="1:2" x14ac:dyDescent="0.25">
      <c r="A560" s="593" t="s">
        <v>3917</v>
      </c>
      <c r="B560" t="s">
        <v>3916</v>
      </c>
    </row>
    <row r="561" spans="1:2" x14ac:dyDescent="0.25">
      <c r="A561" s="593" t="s">
        <v>3852</v>
      </c>
      <c r="B561" t="s">
        <v>3851</v>
      </c>
    </row>
    <row r="562" spans="1:2" x14ac:dyDescent="0.25">
      <c r="A562" s="593" t="s">
        <v>4240</v>
      </c>
      <c r="B562" t="s">
        <v>4239</v>
      </c>
    </row>
    <row r="563" spans="1:2" x14ac:dyDescent="0.25">
      <c r="A563" s="593" t="s">
        <v>4192</v>
      </c>
      <c r="B563" t="s">
        <v>4191</v>
      </c>
    </row>
    <row r="564" spans="1:2" x14ac:dyDescent="0.25">
      <c r="A564" s="593" t="s">
        <v>3774</v>
      </c>
      <c r="B564" t="s">
        <v>3773</v>
      </c>
    </row>
    <row r="565" spans="1:2" x14ac:dyDescent="0.25">
      <c r="A565" s="593" t="s">
        <v>3914</v>
      </c>
      <c r="B565" t="s">
        <v>3913</v>
      </c>
    </row>
    <row r="566" spans="1:2" x14ac:dyDescent="0.25">
      <c r="A566" s="593" t="s">
        <v>3922</v>
      </c>
      <c r="B566" t="s">
        <v>3921</v>
      </c>
    </row>
    <row r="567" spans="1:2" x14ac:dyDescent="0.25">
      <c r="A567" s="593" t="s">
        <v>3771</v>
      </c>
      <c r="B567" t="s">
        <v>3770</v>
      </c>
    </row>
    <row r="568" spans="1:2" x14ac:dyDescent="0.25">
      <c r="A568" s="593" t="s">
        <v>4160</v>
      </c>
      <c r="B568" t="s">
        <v>4159</v>
      </c>
    </row>
    <row r="569" spans="1:2" x14ac:dyDescent="0.25">
      <c r="A569" s="593" t="s">
        <v>3726</v>
      </c>
      <c r="B569" t="s">
        <v>3725</v>
      </c>
    </row>
    <row r="570" spans="1:2" x14ac:dyDescent="0.25">
      <c r="A570" s="593" t="s">
        <v>3687</v>
      </c>
      <c r="B570" t="s">
        <v>3686</v>
      </c>
    </row>
    <row r="571" spans="1:2" x14ac:dyDescent="0.25">
      <c r="A571" s="593" t="s">
        <v>4228</v>
      </c>
      <c r="B571" t="s">
        <v>4227</v>
      </c>
    </row>
    <row r="572" spans="1:2" x14ac:dyDescent="0.25">
      <c r="A572" s="593" t="s">
        <v>4735</v>
      </c>
      <c r="B572" t="s">
        <v>4734</v>
      </c>
    </row>
    <row r="573" spans="1:2" x14ac:dyDescent="0.25">
      <c r="A573" s="593" t="s">
        <v>4656</v>
      </c>
      <c r="B573" t="s">
        <v>4655</v>
      </c>
    </row>
    <row r="574" spans="1:2" x14ac:dyDescent="0.25">
      <c r="A574" s="593" t="s">
        <v>4334</v>
      </c>
      <c r="B574" t="s">
        <v>4333</v>
      </c>
    </row>
    <row r="575" spans="1:2" x14ac:dyDescent="0.25">
      <c r="A575" s="593" t="s">
        <v>4967</v>
      </c>
      <c r="B575" t="s">
        <v>4906</v>
      </c>
    </row>
    <row r="576" spans="1:2" x14ac:dyDescent="0.25">
      <c r="A576" s="593" t="s">
        <v>4083</v>
      </c>
      <c r="B576" t="s">
        <v>4082</v>
      </c>
    </row>
    <row r="577" spans="1:2" x14ac:dyDescent="0.25">
      <c r="A577" s="593" t="s">
        <v>4552</v>
      </c>
      <c r="B577" t="s">
        <v>4551</v>
      </c>
    </row>
    <row r="578" spans="1:2" x14ac:dyDescent="0.25">
      <c r="A578" s="593" t="s">
        <v>4726</v>
      </c>
      <c r="B578" t="s">
        <v>4725</v>
      </c>
    </row>
    <row r="579" spans="1:2" x14ac:dyDescent="0.25">
      <c r="A579" s="593" t="s">
        <v>4472</v>
      </c>
      <c r="B579" t="s">
        <v>4471</v>
      </c>
    </row>
    <row r="580" spans="1:2" x14ac:dyDescent="0.25">
      <c r="A580" s="593" t="s">
        <v>4372</v>
      </c>
      <c r="B580" t="s">
        <v>4371</v>
      </c>
    </row>
    <row r="581" spans="1:2" x14ac:dyDescent="0.25">
      <c r="A581" s="593" t="s">
        <v>4399</v>
      </c>
      <c r="B581" t="s">
        <v>4398</v>
      </c>
    </row>
    <row r="582" spans="1:2" x14ac:dyDescent="0.25">
      <c r="A582" s="593" t="s">
        <v>4969</v>
      </c>
      <c r="B582" t="s">
        <v>4916</v>
      </c>
    </row>
    <row r="583" spans="1:2" x14ac:dyDescent="0.25">
      <c r="A583" s="593" t="s">
        <v>4590</v>
      </c>
      <c r="B583" t="s">
        <v>4589</v>
      </c>
    </row>
    <row r="584" spans="1:2" x14ac:dyDescent="0.25">
      <c r="A584" s="593" t="s">
        <v>4587</v>
      </c>
      <c r="B584" t="s">
        <v>4586</v>
      </c>
    </row>
    <row r="585" spans="1:2" x14ac:dyDescent="0.25">
      <c r="A585" s="593" t="s">
        <v>4086</v>
      </c>
      <c r="B585" t="s">
        <v>4085</v>
      </c>
    </row>
    <row r="586" spans="1:2" x14ac:dyDescent="0.25">
      <c r="A586" s="593" t="s">
        <v>4253</v>
      </c>
      <c r="B586" t="s">
        <v>4252</v>
      </c>
    </row>
    <row r="587" spans="1:2" x14ac:dyDescent="0.25">
      <c r="A587" s="593" t="s">
        <v>4350</v>
      </c>
      <c r="B587" t="s">
        <v>4349</v>
      </c>
    </row>
    <row r="588" spans="1:2" x14ac:dyDescent="0.25">
      <c r="A588" s="593" t="s">
        <v>4621</v>
      </c>
      <c r="B588" t="s">
        <v>4620</v>
      </c>
    </row>
    <row r="589" spans="1:2" x14ac:dyDescent="0.25">
      <c r="A589" s="593" t="s">
        <v>4601</v>
      </c>
      <c r="B589" t="s">
        <v>4600</v>
      </c>
    </row>
    <row r="590" spans="1:2" x14ac:dyDescent="0.25">
      <c r="A590" s="593" t="s">
        <v>4651</v>
      </c>
      <c r="B590" t="s">
        <v>4650</v>
      </c>
    </row>
    <row r="591" spans="1:2" x14ac:dyDescent="0.25">
      <c r="A591" s="593" t="s">
        <v>3780</v>
      </c>
      <c r="B591" t="s">
        <v>3779</v>
      </c>
    </row>
    <row r="592" spans="1:2" x14ac:dyDescent="0.25">
      <c r="A592" s="593" t="s">
        <v>4268</v>
      </c>
      <c r="B592" t="s">
        <v>4267</v>
      </c>
    </row>
    <row r="593" spans="1:2" x14ac:dyDescent="0.25">
      <c r="A593" s="593" t="s">
        <v>4357</v>
      </c>
      <c r="B593" t="s">
        <v>4356</v>
      </c>
    </row>
    <row r="594" spans="1:2" x14ac:dyDescent="0.25">
      <c r="A594" s="593" t="s">
        <v>3744</v>
      </c>
      <c r="B594" t="s">
        <v>3743</v>
      </c>
    </row>
    <row r="595" spans="1:2" x14ac:dyDescent="0.25">
      <c r="A595" s="593" t="s">
        <v>3791</v>
      </c>
      <c r="B595" t="s">
        <v>3790</v>
      </c>
    </row>
    <row r="596" spans="1:2" x14ac:dyDescent="0.25">
      <c r="A596" s="593" t="s">
        <v>3783</v>
      </c>
      <c r="B596" t="s">
        <v>3782</v>
      </c>
    </row>
    <row r="597" spans="1:2" x14ac:dyDescent="0.25">
      <c r="A597" s="593" t="s">
        <v>4978</v>
      </c>
      <c r="B597" t="s">
        <v>4934</v>
      </c>
    </row>
    <row r="598" spans="1:2" x14ac:dyDescent="0.25">
      <c r="A598" s="593" t="s">
        <v>4522</v>
      </c>
      <c r="B598" t="s">
        <v>4521</v>
      </c>
    </row>
    <row r="599" spans="1:2" x14ac:dyDescent="0.25">
      <c r="A599" s="593" t="s">
        <v>4187</v>
      </c>
      <c r="B599" t="s">
        <v>4186</v>
      </c>
    </row>
    <row r="600" spans="1:2" x14ac:dyDescent="0.25">
      <c r="A600" s="593" t="s">
        <v>4289</v>
      </c>
      <c r="B600" t="s">
        <v>4288</v>
      </c>
    </row>
    <row r="601" spans="1:2" x14ac:dyDescent="0.25">
      <c r="A601" s="593" t="s">
        <v>4579</v>
      </c>
      <c r="B601" t="s">
        <v>4578</v>
      </c>
    </row>
    <row r="602" spans="1:2" x14ac:dyDescent="0.25">
      <c r="A602" s="593" t="s">
        <v>4582</v>
      </c>
      <c r="B602" t="s">
        <v>4581</v>
      </c>
    </row>
    <row r="603" spans="1:2" x14ac:dyDescent="0.25">
      <c r="A603" s="593" t="s">
        <v>4178</v>
      </c>
      <c r="B603" t="s">
        <v>4177</v>
      </c>
    </row>
    <row r="604" spans="1:2" x14ac:dyDescent="0.25">
      <c r="A604" s="593" t="s">
        <v>4525</v>
      </c>
      <c r="B604" t="s">
        <v>4524</v>
      </c>
    </row>
    <row r="605" spans="1:2" x14ac:dyDescent="0.25">
      <c r="A605" s="593" t="s">
        <v>3806</v>
      </c>
      <c r="B605" t="s">
        <v>3805</v>
      </c>
    </row>
    <row r="606" spans="1:2" x14ac:dyDescent="0.25">
      <c r="A606" s="593" t="s">
        <v>4175</v>
      </c>
      <c r="B606" t="s">
        <v>4174</v>
      </c>
    </row>
    <row r="607" spans="1:2" x14ac:dyDescent="0.25">
      <c r="A607" s="593" t="s">
        <v>4497</v>
      </c>
      <c r="B607" t="s">
        <v>4496</v>
      </c>
    </row>
    <row r="608" spans="1:2" x14ac:dyDescent="0.25">
      <c r="A608" s="593" t="s">
        <v>4340</v>
      </c>
      <c r="B608" t="s">
        <v>4339</v>
      </c>
    </row>
    <row r="609" spans="1:2" x14ac:dyDescent="0.25">
      <c r="A609" s="593" t="s">
        <v>4648</v>
      </c>
      <c r="B609" t="s">
        <v>4647</v>
      </c>
    </row>
    <row r="610" spans="1:2" x14ac:dyDescent="0.25">
      <c r="A610" s="593" t="s">
        <v>4450</v>
      </c>
      <c r="B610" t="s">
        <v>4449</v>
      </c>
    </row>
    <row r="611" spans="1:2" x14ac:dyDescent="0.25">
      <c r="A611" s="593" t="s">
        <v>3732</v>
      </c>
      <c r="B611" t="s">
        <v>3731</v>
      </c>
    </row>
    <row r="612" spans="1:2" x14ac:dyDescent="0.25">
      <c r="A612" s="593" t="s">
        <v>3741</v>
      </c>
      <c r="B612" t="s">
        <v>3740</v>
      </c>
    </row>
    <row r="613" spans="1:2" x14ac:dyDescent="0.25">
      <c r="A613" s="593" t="s">
        <v>4447</v>
      </c>
      <c r="B613" t="s">
        <v>4446</v>
      </c>
    </row>
    <row r="614" spans="1:2" x14ac:dyDescent="0.25">
      <c r="A614" s="593" t="s">
        <v>3702</v>
      </c>
      <c r="B614" t="s">
        <v>3701</v>
      </c>
    </row>
    <row r="615" spans="1:2" x14ac:dyDescent="0.25">
      <c r="A615" s="593" t="s">
        <v>3720</v>
      </c>
      <c r="B615" t="s">
        <v>3719</v>
      </c>
    </row>
    <row r="616" spans="1:2" x14ac:dyDescent="0.25">
      <c r="A616" s="593" t="s">
        <v>4455</v>
      </c>
      <c r="B616" t="s">
        <v>4454</v>
      </c>
    </row>
    <row r="617" spans="1:2" x14ac:dyDescent="0.25">
      <c r="A617" s="593" t="s">
        <v>3786</v>
      </c>
      <c r="B617" t="s">
        <v>3785</v>
      </c>
    </row>
    <row r="618" spans="1:2" x14ac:dyDescent="0.25">
      <c r="A618" s="593" t="s">
        <v>3846</v>
      </c>
      <c r="B618" t="s">
        <v>3845</v>
      </c>
    </row>
    <row r="619" spans="1:2" x14ac:dyDescent="0.25">
      <c r="A619" s="593" t="s">
        <v>4257</v>
      </c>
      <c r="B619" t="s">
        <v>4256</v>
      </c>
    </row>
    <row r="620" spans="1:2" x14ac:dyDescent="0.25">
      <c r="A620" s="593" t="s">
        <v>3735</v>
      </c>
      <c r="B620" t="s">
        <v>3734</v>
      </c>
    </row>
    <row r="621" spans="1:2" x14ac:dyDescent="0.25">
      <c r="A621" s="593" t="s">
        <v>4271</v>
      </c>
      <c r="B621" t="s">
        <v>4270</v>
      </c>
    </row>
    <row r="622" spans="1:2" x14ac:dyDescent="0.25">
      <c r="A622" s="593" t="s">
        <v>3753</v>
      </c>
      <c r="B622" t="s">
        <v>3752</v>
      </c>
    </row>
    <row r="623" spans="1:2" x14ac:dyDescent="0.25">
      <c r="A623" s="593" t="s">
        <v>3765</v>
      </c>
      <c r="B623" t="s">
        <v>3764</v>
      </c>
    </row>
    <row r="624" spans="1:2" x14ac:dyDescent="0.25">
      <c r="A624" s="593" t="s">
        <v>3747</v>
      </c>
      <c r="B624" t="s">
        <v>3746</v>
      </c>
    </row>
    <row r="625" spans="1:2" x14ac:dyDescent="0.25">
      <c r="A625" s="593" t="s">
        <v>3714</v>
      </c>
      <c r="B625" t="s">
        <v>3713</v>
      </c>
    </row>
    <row r="626" spans="1:2" x14ac:dyDescent="0.25">
      <c r="A626" s="593" t="s">
        <v>3759</v>
      </c>
      <c r="B626" t="s">
        <v>3758</v>
      </c>
    </row>
    <row r="627" spans="1:2" x14ac:dyDescent="0.25">
      <c r="A627" s="593" t="s">
        <v>3738</v>
      </c>
      <c r="B627" t="s">
        <v>3737</v>
      </c>
    </row>
    <row r="628" spans="1:2" x14ac:dyDescent="0.25">
      <c r="A628" s="593" t="s">
        <v>3794</v>
      </c>
      <c r="B628" t="s">
        <v>3793</v>
      </c>
    </row>
    <row r="629" spans="1:2" x14ac:dyDescent="0.25">
      <c r="A629" s="593" t="s">
        <v>3750</v>
      </c>
      <c r="B629" t="s">
        <v>3749</v>
      </c>
    </row>
    <row r="630" spans="1:2" x14ac:dyDescent="0.25">
      <c r="A630" s="593" t="s">
        <v>4151</v>
      </c>
      <c r="B630" t="s">
        <v>4150</v>
      </c>
    </row>
    <row r="631" spans="1:2" x14ac:dyDescent="0.25">
      <c r="A631" s="593" t="s">
        <v>4136</v>
      </c>
      <c r="B631" t="s">
        <v>4135</v>
      </c>
    </row>
    <row r="632" spans="1:2" x14ac:dyDescent="0.25">
      <c r="A632" s="593" t="s">
        <v>4154</v>
      </c>
      <c r="B632" t="s">
        <v>4153</v>
      </c>
    </row>
    <row r="633" spans="1:2" x14ac:dyDescent="0.25">
      <c r="A633" s="593" t="s">
        <v>4121</v>
      </c>
      <c r="B633" t="s">
        <v>4120</v>
      </c>
    </row>
    <row r="634" spans="1:2" x14ac:dyDescent="0.25">
      <c r="A634" s="593" t="s">
        <v>4145</v>
      </c>
      <c r="B634" t="s">
        <v>4144</v>
      </c>
    </row>
    <row r="635" spans="1:2" x14ac:dyDescent="0.25">
      <c r="A635" s="593" t="s">
        <v>4142</v>
      </c>
      <c r="B635" t="s">
        <v>4141</v>
      </c>
    </row>
    <row r="636" spans="1:2" x14ac:dyDescent="0.25">
      <c r="A636" s="593" t="s">
        <v>4130</v>
      </c>
      <c r="B636" t="s">
        <v>4129</v>
      </c>
    </row>
    <row r="637" spans="1:2" x14ac:dyDescent="0.25">
      <c r="A637" s="593" t="s">
        <v>4133</v>
      </c>
      <c r="B637" t="s">
        <v>4132</v>
      </c>
    </row>
    <row r="638" spans="1:2" x14ac:dyDescent="0.25">
      <c r="A638" s="593" t="s">
        <v>4375</v>
      </c>
      <c r="B638" t="s">
        <v>4374</v>
      </c>
    </row>
    <row r="639" spans="1:2" x14ac:dyDescent="0.25">
      <c r="A639" s="593" t="s">
        <v>3911</v>
      </c>
      <c r="B639" t="s">
        <v>3910</v>
      </c>
    </row>
    <row r="640" spans="1:2" x14ac:dyDescent="0.25">
      <c r="A640" s="593" t="s">
        <v>4343</v>
      </c>
      <c r="B640" t="s">
        <v>4342</v>
      </c>
    </row>
    <row r="641" spans="1:2" x14ac:dyDescent="0.25">
      <c r="A641" s="593" t="s">
        <v>4514</v>
      </c>
      <c r="B641" t="s">
        <v>4513</v>
      </c>
    </row>
    <row r="642" spans="1:2" x14ac:dyDescent="0.25">
      <c r="A642" s="593" t="s">
        <v>4213</v>
      </c>
      <c r="B642" t="s">
        <v>4212</v>
      </c>
    </row>
    <row r="643" spans="1:2" x14ac:dyDescent="0.25">
      <c r="A643" s="595"/>
      <c r="B643" s="594" t="s">
        <v>3679</v>
      </c>
    </row>
    <row r="644" spans="1:2" x14ac:dyDescent="0.25">
      <c r="A644" s="595"/>
      <c r="B644" s="594" t="s">
        <v>3788</v>
      </c>
    </row>
    <row r="645" spans="1:2" x14ac:dyDescent="0.25">
      <c r="A645" s="595"/>
      <c r="B645" s="594" t="s">
        <v>3826</v>
      </c>
    </row>
    <row r="646" spans="1:2" x14ac:dyDescent="0.25">
      <c r="A646" s="595"/>
      <c r="B646" s="594" t="s">
        <v>3833</v>
      </c>
    </row>
    <row r="647" spans="1:2" x14ac:dyDescent="0.25">
      <c r="A647" s="595"/>
      <c r="B647" s="594" t="s">
        <v>3834</v>
      </c>
    </row>
    <row r="648" spans="1:2" x14ac:dyDescent="0.25">
      <c r="A648" s="595"/>
      <c r="B648" s="594" t="s">
        <v>3840</v>
      </c>
    </row>
    <row r="649" spans="1:2" x14ac:dyDescent="0.25">
      <c r="A649" s="595"/>
      <c r="B649" s="594" t="s">
        <v>3896</v>
      </c>
    </row>
    <row r="650" spans="1:2" x14ac:dyDescent="0.25">
      <c r="B650" s="594" t="s">
        <v>4088</v>
      </c>
    </row>
    <row r="651" spans="1:2" x14ac:dyDescent="0.25">
      <c r="A651" s="595"/>
      <c r="B651" s="594" t="s">
        <v>4189</v>
      </c>
    </row>
    <row r="652" spans="1:2" x14ac:dyDescent="0.25">
      <c r="A652" s="595"/>
      <c r="B652" s="594" t="s">
        <v>3678</v>
      </c>
    </row>
    <row r="653" spans="1:2" x14ac:dyDescent="0.25">
      <c r="A653" s="596"/>
      <c r="B653" s="594" t="s">
        <v>3859</v>
      </c>
    </row>
    <row r="654" spans="1:2" x14ac:dyDescent="0.25">
      <c r="A654" s="595"/>
      <c r="B654" s="594" t="s">
        <v>4533</v>
      </c>
    </row>
    <row r="655" spans="1:2" x14ac:dyDescent="0.25">
      <c r="A655" s="596"/>
      <c r="B655" s="594" t="s">
        <v>3819</v>
      </c>
    </row>
    <row r="656" spans="1:2" x14ac:dyDescent="0.25">
      <c r="A656" s="595"/>
      <c r="B656" s="594" t="s">
        <v>4637</v>
      </c>
    </row>
    <row r="657" spans="1:2" x14ac:dyDescent="0.25">
      <c r="A657" s="595"/>
      <c r="B657" s="594" t="s">
        <v>4653</v>
      </c>
    </row>
    <row r="658" spans="1:2" x14ac:dyDescent="0.25">
      <c r="A658" s="595"/>
      <c r="B658" s="594" t="s">
        <v>4588</v>
      </c>
    </row>
    <row r="659" spans="1:2" x14ac:dyDescent="0.25">
      <c r="A659" s="595"/>
      <c r="B659" s="594" t="s">
        <v>4724</v>
      </c>
    </row>
    <row r="660" spans="1:2" x14ac:dyDescent="0.25">
      <c r="A660" s="595"/>
      <c r="B660" s="594" t="s">
        <v>4913</v>
      </c>
    </row>
    <row r="661" spans="1:2" x14ac:dyDescent="0.25">
      <c r="A661" s="595"/>
      <c r="B661" s="594" t="s">
        <v>4929</v>
      </c>
    </row>
  </sheetData>
  <sortState ref="A4:E664">
    <sortCondition ref="A4:A664"/>
  </sortState>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6"/>
  <sheetViews>
    <sheetView workbookViewId="0"/>
  </sheetViews>
  <sheetFormatPr defaultColWidth="9.109375" defaultRowHeight="13.2" x14ac:dyDescent="0.25"/>
  <cols>
    <col min="1" max="1" width="2.6640625" style="6" bestFit="1" customWidth="1"/>
    <col min="2" max="2" width="2.6640625" style="6" customWidth="1"/>
    <col min="3" max="3" width="31.44140625" style="6" customWidth="1"/>
    <col min="4" max="16384" width="9.109375" style="6"/>
  </cols>
  <sheetData>
    <row r="3" spans="1:5" ht="13.8" x14ac:dyDescent="0.3">
      <c r="A3" s="236">
        <v>1</v>
      </c>
      <c r="B3" s="236"/>
      <c r="C3" s="236" t="s">
        <v>1955</v>
      </c>
      <c r="D3" s="236" t="s">
        <v>2823</v>
      </c>
      <c r="E3" s="236" t="s">
        <v>2793</v>
      </c>
    </row>
    <row r="4" spans="1:5" ht="13.8" x14ac:dyDescent="0.3">
      <c r="A4" s="236">
        <v>2</v>
      </c>
      <c r="B4" s="236"/>
      <c r="C4" s="129" t="s">
        <v>2758</v>
      </c>
      <c r="D4" s="236" t="s">
        <v>2824</v>
      </c>
      <c r="E4" s="236" t="s">
        <v>2791</v>
      </c>
    </row>
    <row r="5" spans="1:5" ht="13.8" x14ac:dyDescent="0.3">
      <c r="A5" s="236">
        <v>3</v>
      </c>
      <c r="B5" s="236"/>
      <c r="C5" s="129" t="s">
        <v>2756</v>
      </c>
      <c r="D5" s="236" t="s">
        <v>2760</v>
      </c>
      <c r="E5" s="236" t="s">
        <v>2792</v>
      </c>
    </row>
    <row r="6" spans="1:5" ht="13.8" x14ac:dyDescent="0.3">
      <c r="A6" s="236">
        <v>4</v>
      </c>
      <c r="B6" s="236"/>
      <c r="C6" s="129" t="s">
        <v>909</v>
      </c>
      <c r="D6" s="236" t="s">
        <v>2789</v>
      </c>
      <c r="E6" s="236" t="s">
        <v>909</v>
      </c>
    </row>
    <row r="7" spans="1:5" ht="13.8" x14ac:dyDescent="0.3">
      <c r="A7" s="236">
        <v>5</v>
      </c>
      <c r="B7" s="236"/>
      <c r="C7" s="129" t="s">
        <v>1515</v>
      </c>
      <c r="D7" s="236" t="s">
        <v>2790</v>
      </c>
      <c r="E7" s="236" t="s">
        <v>2794</v>
      </c>
    </row>
    <row r="8" spans="1:5" ht="13.8" x14ac:dyDescent="0.3">
      <c r="A8" s="236">
        <v>6</v>
      </c>
      <c r="B8" s="236"/>
      <c r="C8" s="129" t="s">
        <v>1516</v>
      </c>
      <c r="D8" s="236" t="s">
        <v>2759</v>
      </c>
      <c r="E8" s="236" t="s">
        <v>842</v>
      </c>
    </row>
    <row r="9" spans="1:5" ht="13.8" x14ac:dyDescent="0.3">
      <c r="A9" s="236">
        <v>7</v>
      </c>
      <c r="B9" s="236"/>
      <c r="C9" s="129" t="s">
        <v>908</v>
      </c>
      <c r="D9" s="236" t="s">
        <v>2761</v>
      </c>
      <c r="E9" s="236" t="s">
        <v>2795</v>
      </c>
    </row>
    <row r="10" spans="1:5" ht="13.8" x14ac:dyDescent="0.3">
      <c r="A10" s="236">
        <v>8</v>
      </c>
      <c r="B10" s="236"/>
      <c r="C10" s="129" t="s">
        <v>2737</v>
      </c>
      <c r="D10" s="236" t="s">
        <v>2762</v>
      </c>
      <c r="E10" s="236" t="s">
        <v>2796</v>
      </c>
    </row>
    <row r="11" spans="1:5" ht="13.8" x14ac:dyDescent="0.3">
      <c r="A11" s="236">
        <v>9</v>
      </c>
      <c r="B11" s="236"/>
      <c r="C11" s="129" t="s">
        <v>1517</v>
      </c>
      <c r="D11" s="236" t="s">
        <v>2763</v>
      </c>
      <c r="E11" s="236" t="s">
        <v>2797</v>
      </c>
    </row>
    <row r="12" spans="1:5" ht="13.8" x14ac:dyDescent="0.3">
      <c r="A12" s="236">
        <v>10</v>
      </c>
      <c r="B12" s="236"/>
      <c r="C12" s="129" t="s">
        <v>905</v>
      </c>
      <c r="D12" s="236" t="s">
        <v>2764</v>
      </c>
      <c r="E12" s="236" t="s">
        <v>2798</v>
      </c>
    </row>
    <row r="13" spans="1:5" ht="13.8" x14ac:dyDescent="0.3">
      <c r="A13" s="236">
        <v>11</v>
      </c>
      <c r="B13" s="236"/>
      <c r="C13" s="129" t="s">
        <v>906</v>
      </c>
      <c r="D13" s="236" t="s">
        <v>2765</v>
      </c>
      <c r="E13" s="236" t="s">
        <v>2799</v>
      </c>
    </row>
    <row r="14" spans="1:5" ht="13.8" x14ac:dyDescent="0.3">
      <c r="A14" s="236">
        <v>12</v>
      </c>
      <c r="B14" s="236"/>
      <c r="C14" s="129" t="s">
        <v>2738</v>
      </c>
      <c r="D14" s="236" t="s">
        <v>2766</v>
      </c>
      <c r="E14" s="236" t="s">
        <v>2800</v>
      </c>
    </row>
    <row r="15" spans="1:5" ht="13.8" x14ac:dyDescent="0.3">
      <c r="A15" s="236">
        <v>13</v>
      </c>
      <c r="B15" s="236"/>
      <c r="C15" s="129" t="s">
        <v>2740</v>
      </c>
      <c r="D15" s="236" t="s">
        <v>2767</v>
      </c>
      <c r="E15" s="236" t="s">
        <v>2801</v>
      </c>
    </row>
    <row r="16" spans="1:5" ht="13.8" x14ac:dyDescent="0.3">
      <c r="A16" s="236">
        <v>14</v>
      </c>
      <c r="B16" s="236"/>
      <c r="C16" s="129" t="s">
        <v>2742</v>
      </c>
      <c r="D16" s="236" t="s">
        <v>2768</v>
      </c>
      <c r="E16" s="236" t="s">
        <v>2802</v>
      </c>
    </row>
    <row r="17" spans="1:5" ht="13.8" x14ac:dyDescent="0.3">
      <c r="A17" s="236">
        <v>15</v>
      </c>
      <c r="B17" s="236"/>
      <c r="C17" s="129" t="s">
        <v>2739</v>
      </c>
      <c r="D17" s="236" t="s">
        <v>2769</v>
      </c>
      <c r="E17" s="236" t="s">
        <v>2803</v>
      </c>
    </row>
    <row r="18" spans="1:5" ht="13.8" x14ac:dyDescent="0.3">
      <c r="A18" s="236">
        <v>16</v>
      </c>
      <c r="B18" s="236"/>
      <c r="C18" s="129" t="s">
        <v>2741</v>
      </c>
      <c r="D18" s="236" t="s">
        <v>2770</v>
      </c>
      <c r="E18" s="236" t="s">
        <v>2804</v>
      </c>
    </row>
    <row r="19" spans="1:5" ht="13.8" x14ac:dyDescent="0.3">
      <c r="A19" s="236">
        <v>17</v>
      </c>
      <c r="B19" s="236"/>
      <c r="C19" s="129" t="s">
        <v>2743</v>
      </c>
      <c r="D19" s="236" t="s">
        <v>2771</v>
      </c>
      <c r="E19" s="236" t="s">
        <v>2805</v>
      </c>
    </row>
    <row r="20" spans="1:5" ht="13.8" x14ac:dyDescent="0.3">
      <c r="A20" s="236">
        <v>18</v>
      </c>
      <c r="B20" s="236"/>
      <c r="C20" s="129" t="s">
        <v>2745</v>
      </c>
      <c r="D20" s="236" t="s">
        <v>2772</v>
      </c>
      <c r="E20" s="236" t="s">
        <v>2806</v>
      </c>
    </row>
    <row r="21" spans="1:5" ht="13.8" x14ac:dyDescent="0.3">
      <c r="A21" s="236">
        <v>19</v>
      </c>
      <c r="B21" s="236"/>
      <c r="C21" s="129" t="s">
        <v>2746</v>
      </c>
      <c r="D21" s="236" t="s">
        <v>2773</v>
      </c>
      <c r="E21" s="236" t="s">
        <v>2807</v>
      </c>
    </row>
    <row r="22" spans="1:5" ht="13.8" x14ac:dyDescent="0.3">
      <c r="A22" s="236">
        <v>20</v>
      </c>
      <c r="B22" s="236"/>
      <c r="C22" s="129" t="s">
        <v>2747</v>
      </c>
      <c r="D22" s="236" t="s">
        <v>2774</v>
      </c>
      <c r="E22" s="236" t="s">
        <v>2808</v>
      </c>
    </row>
    <row r="23" spans="1:5" ht="13.8" x14ac:dyDescent="0.3">
      <c r="A23" s="236">
        <v>21</v>
      </c>
      <c r="B23" s="236"/>
      <c r="C23" s="129" t="s">
        <v>2748</v>
      </c>
      <c r="D23" s="236" t="s">
        <v>2775</v>
      </c>
      <c r="E23" s="236" t="s">
        <v>2809</v>
      </c>
    </row>
    <row r="24" spans="1:5" ht="13.8" x14ac:dyDescent="0.3">
      <c r="A24" s="236">
        <v>22</v>
      </c>
      <c r="B24" s="236"/>
      <c r="C24" s="237" t="s">
        <v>473</v>
      </c>
      <c r="D24" s="236" t="s">
        <v>2776</v>
      </c>
      <c r="E24" s="236" t="s">
        <v>2810</v>
      </c>
    </row>
    <row r="25" spans="1:5" ht="13.8" x14ac:dyDescent="0.3">
      <c r="A25" s="236">
        <v>23</v>
      </c>
      <c r="B25" s="236"/>
      <c r="C25" s="238" t="s">
        <v>907</v>
      </c>
      <c r="D25" s="236" t="s">
        <v>2777</v>
      </c>
      <c r="E25" s="236" t="s">
        <v>2811</v>
      </c>
    </row>
    <row r="26" spans="1:5" ht="13.8" x14ac:dyDescent="0.3">
      <c r="A26" s="236">
        <v>24</v>
      </c>
      <c r="B26" s="236"/>
      <c r="C26" s="237" t="s">
        <v>1513</v>
      </c>
      <c r="D26" s="236" t="s">
        <v>2778</v>
      </c>
      <c r="E26" s="236" t="s">
        <v>2812</v>
      </c>
    </row>
    <row r="27" spans="1:5" ht="13.8" x14ac:dyDescent="0.3">
      <c r="A27" s="236">
        <v>25</v>
      </c>
      <c r="B27" s="236"/>
      <c r="C27" s="237" t="s">
        <v>2749</v>
      </c>
      <c r="D27" s="236" t="s">
        <v>2779</v>
      </c>
      <c r="E27" s="236" t="s">
        <v>2813</v>
      </c>
    </row>
    <row r="28" spans="1:5" ht="13.8" x14ac:dyDescent="0.3">
      <c r="A28" s="236">
        <v>26</v>
      </c>
      <c r="B28" s="236"/>
      <c r="C28" s="238" t="s">
        <v>910</v>
      </c>
      <c r="D28" s="236" t="s">
        <v>2780</v>
      </c>
      <c r="E28" s="236" t="s">
        <v>2814</v>
      </c>
    </row>
    <row r="29" spans="1:5" ht="13.8" x14ac:dyDescent="0.3">
      <c r="A29" s="236">
        <v>27</v>
      </c>
      <c r="B29" s="236"/>
      <c r="C29" s="238" t="s">
        <v>1512</v>
      </c>
      <c r="D29" s="236" t="s">
        <v>2781</v>
      </c>
      <c r="E29" s="236" t="s">
        <v>2815</v>
      </c>
    </row>
    <row r="30" spans="1:5" ht="13.8" x14ac:dyDescent="0.3">
      <c r="A30" s="236">
        <v>28</v>
      </c>
      <c r="B30" s="236"/>
      <c r="C30" s="239" t="s">
        <v>2750</v>
      </c>
      <c r="D30" s="236" t="s">
        <v>2782</v>
      </c>
      <c r="E30" s="236" t="s">
        <v>2816</v>
      </c>
    </row>
    <row r="31" spans="1:5" ht="13.8" x14ac:dyDescent="0.3">
      <c r="A31" s="236">
        <v>29</v>
      </c>
      <c r="B31" s="236"/>
      <c r="C31" s="240" t="s">
        <v>2751</v>
      </c>
      <c r="D31" s="241" t="s">
        <v>2783</v>
      </c>
      <c r="E31" s="241" t="s">
        <v>2817</v>
      </c>
    </row>
    <row r="32" spans="1:5" ht="13.8" x14ac:dyDescent="0.3">
      <c r="A32" s="236">
        <v>30</v>
      </c>
      <c r="B32" s="236"/>
      <c r="C32" s="240" t="s">
        <v>2752</v>
      </c>
      <c r="D32" s="241" t="s">
        <v>2784</v>
      </c>
      <c r="E32" s="241" t="s">
        <v>2818</v>
      </c>
    </row>
    <row r="33" spans="1:5" ht="13.8" x14ac:dyDescent="0.3">
      <c r="A33" s="236">
        <v>31</v>
      </c>
      <c r="B33" s="236"/>
      <c r="C33" s="240" t="s">
        <v>1511</v>
      </c>
      <c r="D33" s="241" t="s">
        <v>2785</v>
      </c>
      <c r="E33" s="241" t="s">
        <v>2819</v>
      </c>
    </row>
    <row r="34" spans="1:5" ht="13.8" x14ac:dyDescent="0.3">
      <c r="A34" s="236">
        <v>32</v>
      </c>
      <c r="B34" s="236"/>
      <c r="C34" s="242" t="s">
        <v>2753</v>
      </c>
      <c r="D34" s="241" t="s">
        <v>2786</v>
      </c>
      <c r="E34" s="241" t="s">
        <v>2820</v>
      </c>
    </row>
    <row r="35" spans="1:5" ht="13.8" x14ac:dyDescent="0.3">
      <c r="A35" s="236">
        <v>33</v>
      </c>
      <c r="B35" s="236"/>
      <c r="C35" s="242" t="s">
        <v>2754</v>
      </c>
      <c r="D35" s="241" t="s">
        <v>2787</v>
      </c>
      <c r="E35" s="241" t="s">
        <v>2821</v>
      </c>
    </row>
    <row r="36" spans="1:5" ht="13.8" x14ac:dyDescent="0.3">
      <c r="A36" s="236">
        <v>34</v>
      </c>
      <c r="B36" s="236"/>
      <c r="C36" s="241" t="s">
        <v>2755</v>
      </c>
      <c r="D36" s="241" t="s">
        <v>2788</v>
      </c>
      <c r="E36" s="241" t="s">
        <v>2822</v>
      </c>
    </row>
  </sheetData>
  <sheetProtection sheet="1" objects="1" scenarios="1"/>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A1:A36"/>
  <sheetViews>
    <sheetView workbookViewId="0"/>
  </sheetViews>
  <sheetFormatPr defaultColWidth="9.109375" defaultRowHeight="11.4" x14ac:dyDescent="0.2"/>
  <cols>
    <col min="1" max="16384" width="9.109375" style="81"/>
  </cols>
  <sheetData>
    <row r="1" spans="1:1" ht="15" customHeight="1" x14ac:dyDescent="0.2">
      <c r="A1" s="81" t="s">
        <v>590</v>
      </c>
    </row>
    <row r="2" spans="1:1" ht="15" customHeight="1" x14ac:dyDescent="0.2">
      <c r="A2" s="81" t="s">
        <v>591</v>
      </c>
    </row>
    <row r="3" spans="1:1" ht="15" customHeight="1" x14ac:dyDescent="0.2">
      <c r="A3" s="81" t="s">
        <v>592</v>
      </c>
    </row>
    <row r="4" spans="1:1" ht="15" customHeight="1" x14ac:dyDescent="0.2">
      <c r="A4" s="81" t="s">
        <v>593</v>
      </c>
    </row>
    <row r="5" spans="1:1" ht="15" customHeight="1" x14ac:dyDescent="0.2">
      <c r="A5" s="81" t="s">
        <v>594</v>
      </c>
    </row>
    <row r="6" spans="1:1" ht="15" customHeight="1" x14ac:dyDescent="0.2">
      <c r="A6" s="81" t="s">
        <v>595</v>
      </c>
    </row>
    <row r="7" spans="1:1" ht="15" customHeight="1" x14ac:dyDescent="0.2">
      <c r="A7" s="81" t="s">
        <v>596</v>
      </c>
    </row>
    <row r="8" spans="1:1" ht="15" customHeight="1" x14ac:dyDescent="0.2">
      <c r="A8" s="81" t="s">
        <v>991</v>
      </c>
    </row>
    <row r="9" spans="1:1" ht="15" customHeight="1" x14ac:dyDescent="0.2">
      <c r="A9" s="81" t="s">
        <v>992</v>
      </c>
    </row>
    <row r="10" spans="1:1" ht="15" customHeight="1" x14ac:dyDescent="0.2">
      <c r="A10" s="81" t="s">
        <v>993</v>
      </c>
    </row>
    <row r="11" spans="1:1" ht="15" customHeight="1" x14ac:dyDescent="0.2">
      <c r="A11" s="81" t="s">
        <v>994</v>
      </c>
    </row>
    <row r="12" spans="1:1" ht="15" customHeight="1" x14ac:dyDescent="0.2">
      <c r="A12" s="81" t="s">
        <v>995</v>
      </c>
    </row>
    <row r="13" spans="1:1" ht="15" customHeight="1" x14ac:dyDescent="0.2">
      <c r="A13" s="81" t="s">
        <v>996</v>
      </c>
    </row>
    <row r="14" spans="1:1" ht="15" customHeight="1" x14ac:dyDescent="0.2">
      <c r="A14" s="81" t="s">
        <v>997</v>
      </c>
    </row>
    <row r="15" spans="1:1" ht="15" customHeight="1" x14ac:dyDescent="0.2">
      <c r="A15" s="81" t="s">
        <v>998</v>
      </c>
    </row>
    <row r="16" spans="1:1" ht="15" customHeight="1" x14ac:dyDescent="0.2">
      <c r="A16" s="81" t="s">
        <v>999</v>
      </c>
    </row>
    <row r="17" spans="1:1" ht="15" customHeight="1" x14ac:dyDescent="0.2">
      <c r="A17" s="81" t="s">
        <v>1000</v>
      </c>
    </row>
    <row r="18" spans="1:1" ht="15" customHeight="1" x14ac:dyDescent="0.2">
      <c r="A18" s="81" t="s">
        <v>1001</v>
      </c>
    </row>
    <row r="19" spans="1:1" ht="15" customHeight="1" x14ac:dyDescent="0.2">
      <c r="A19" s="81" t="s">
        <v>1002</v>
      </c>
    </row>
    <row r="20" spans="1:1" ht="15" customHeight="1" x14ac:dyDescent="0.2">
      <c r="A20" s="81" t="s">
        <v>1003</v>
      </c>
    </row>
    <row r="21" spans="1:1" ht="15" customHeight="1" x14ac:dyDescent="0.2">
      <c r="A21" s="81" t="s">
        <v>1004</v>
      </c>
    </row>
    <row r="22" spans="1:1" ht="15" customHeight="1" x14ac:dyDescent="0.2">
      <c r="A22" s="81" t="s">
        <v>1005</v>
      </c>
    </row>
    <row r="23" spans="1:1" ht="15" customHeight="1" x14ac:dyDescent="0.2">
      <c r="A23" s="81" t="s">
        <v>1006</v>
      </c>
    </row>
    <row r="24" spans="1:1" ht="15" customHeight="1" x14ac:dyDescent="0.2">
      <c r="A24" s="81" t="s">
        <v>1007</v>
      </c>
    </row>
    <row r="25" spans="1:1" ht="15" customHeight="1" x14ac:dyDescent="0.2">
      <c r="A25" s="81" t="s">
        <v>1008</v>
      </c>
    </row>
    <row r="26" spans="1:1" ht="15" customHeight="1" x14ac:dyDescent="0.2">
      <c r="A26" s="81" t="s">
        <v>1009</v>
      </c>
    </row>
    <row r="27" spans="1:1" ht="15" customHeight="1" x14ac:dyDescent="0.2">
      <c r="A27" s="81" t="s">
        <v>1010</v>
      </c>
    </row>
    <row r="28" spans="1:1" ht="15" customHeight="1" x14ac:dyDescent="0.2">
      <c r="A28" s="81" t="s">
        <v>1011</v>
      </c>
    </row>
    <row r="29" spans="1:1" ht="15" customHeight="1" x14ac:dyDescent="0.2">
      <c r="A29" s="81" t="s">
        <v>1012</v>
      </c>
    </row>
    <row r="30" spans="1:1" ht="15" customHeight="1" x14ac:dyDescent="0.2">
      <c r="A30" s="81" t="s">
        <v>1013</v>
      </c>
    </row>
    <row r="31" spans="1:1" ht="15" customHeight="1" x14ac:dyDescent="0.2">
      <c r="A31" s="81" t="s">
        <v>1014</v>
      </c>
    </row>
    <row r="32" spans="1:1" ht="15" customHeight="1" x14ac:dyDescent="0.2">
      <c r="A32" s="81" t="s">
        <v>1015</v>
      </c>
    </row>
    <row r="33" spans="1:1" ht="15" customHeight="1" x14ac:dyDescent="0.2">
      <c r="A33" s="81" t="s">
        <v>1016</v>
      </c>
    </row>
    <row r="34" spans="1:1" ht="15" customHeight="1" x14ac:dyDescent="0.2">
      <c r="A34" s="81" t="s">
        <v>1017</v>
      </c>
    </row>
    <row r="35" spans="1:1" ht="15" customHeight="1" x14ac:dyDescent="0.2">
      <c r="A35" s="81" t="s">
        <v>1018</v>
      </c>
    </row>
    <row r="36" spans="1:1" ht="15" customHeight="1" x14ac:dyDescent="0.2">
      <c r="A36" s="81" t="s">
        <v>1019</v>
      </c>
    </row>
  </sheetData>
  <phoneticPr fontId="4" type="noConversion"/>
  <pageMargins left="0.7" right="0.7" top="0.78740157499999996" bottom="0.78740157499999996"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workbookViewId="0"/>
  </sheetViews>
  <sheetFormatPr defaultColWidth="1.6640625" defaultRowHeight="10.199999999999999" x14ac:dyDescent="0.2"/>
  <cols>
    <col min="1" max="1" width="3.109375" style="211" bestFit="1" customWidth="1"/>
    <col min="2" max="2" width="5.33203125" style="211" bestFit="1" customWidth="1"/>
    <col min="3" max="3" width="110.6640625" style="211" bestFit="1" customWidth="1"/>
    <col min="4" max="4" width="97.6640625" style="211" bestFit="1" customWidth="1"/>
    <col min="5" max="5" width="131.33203125" style="211" bestFit="1" customWidth="1"/>
    <col min="6" max="16384" width="1.6640625" style="211"/>
  </cols>
  <sheetData>
    <row r="1" spans="1:5" x14ac:dyDescent="0.2">
      <c r="A1" s="210" t="s">
        <v>934</v>
      </c>
      <c r="C1" s="211" t="s">
        <v>2075</v>
      </c>
      <c r="D1" s="211" t="s">
        <v>2729</v>
      </c>
      <c r="E1" s="211" t="s">
        <v>2076</v>
      </c>
    </row>
    <row r="2" spans="1:5" x14ac:dyDescent="0.2">
      <c r="A2" s="210" t="s">
        <v>952</v>
      </c>
      <c r="B2" s="211" t="s">
        <v>1880</v>
      </c>
      <c r="C2" s="211" t="s">
        <v>1969</v>
      </c>
      <c r="D2" s="211" t="s">
        <v>2730</v>
      </c>
      <c r="E2" s="211" t="s">
        <v>2077</v>
      </c>
    </row>
    <row r="3" spans="1:5" x14ac:dyDescent="0.2">
      <c r="A3" s="210" t="s">
        <v>970</v>
      </c>
      <c r="B3" s="211" t="s">
        <v>2078</v>
      </c>
      <c r="C3" s="211" t="s">
        <v>2079</v>
      </c>
      <c r="D3" s="211" t="s">
        <v>2731</v>
      </c>
      <c r="E3" s="211" t="s">
        <v>2080</v>
      </c>
    </row>
    <row r="4" spans="1:5" x14ac:dyDescent="0.2">
      <c r="A4" s="210" t="s">
        <v>976</v>
      </c>
      <c r="B4" s="211" t="s">
        <v>2081</v>
      </c>
      <c r="C4" s="211" t="s">
        <v>2082</v>
      </c>
      <c r="D4" s="211" t="s">
        <v>2732</v>
      </c>
      <c r="E4" s="211" t="s">
        <v>2083</v>
      </c>
    </row>
    <row r="5" spans="1:5" x14ac:dyDescent="0.2">
      <c r="A5" s="210" t="s">
        <v>986</v>
      </c>
      <c r="B5" s="211" t="s">
        <v>2084</v>
      </c>
      <c r="C5" s="211" t="s">
        <v>2085</v>
      </c>
      <c r="D5" s="211" t="s">
        <v>2086</v>
      </c>
      <c r="E5" s="211" t="s">
        <v>2086</v>
      </c>
    </row>
    <row r="6" spans="1:5" x14ac:dyDescent="0.2">
      <c r="A6" s="210" t="s">
        <v>5</v>
      </c>
      <c r="B6" s="211" t="s">
        <v>2087</v>
      </c>
      <c r="C6" s="211" t="s">
        <v>2088</v>
      </c>
      <c r="D6" s="211" t="s">
        <v>2733</v>
      </c>
      <c r="E6" s="211" t="s">
        <v>2089</v>
      </c>
    </row>
    <row r="7" spans="1:5" x14ac:dyDescent="0.2">
      <c r="A7" s="210" t="s">
        <v>21</v>
      </c>
      <c r="B7" s="211" t="s">
        <v>2090</v>
      </c>
      <c r="C7" s="211" t="s">
        <v>2091</v>
      </c>
      <c r="D7" s="211" t="s">
        <v>2091</v>
      </c>
      <c r="E7" s="211" t="s">
        <v>2091</v>
      </c>
    </row>
    <row r="8" spans="1:5" x14ac:dyDescent="0.2">
      <c r="A8" s="210" t="s">
        <v>39</v>
      </c>
      <c r="B8" s="211" t="s">
        <v>2092</v>
      </c>
      <c r="C8" s="211" t="s">
        <v>2093</v>
      </c>
      <c r="D8" s="211" t="s">
        <v>2094</v>
      </c>
      <c r="E8" s="211" t="s">
        <v>2095</v>
      </c>
    </row>
    <row r="9" spans="1:5" x14ac:dyDescent="0.2">
      <c r="A9" s="210" t="s">
        <v>922</v>
      </c>
      <c r="B9" s="211" t="s">
        <v>2096</v>
      </c>
      <c r="C9" s="211" t="s">
        <v>2097</v>
      </c>
      <c r="D9" s="211" t="s">
        <v>2098</v>
      </c>
      <c r="E9" s="211" t="s">
        <v>2099</v>
      </c>
    </row>
    <row r="10" spans="1:5" x14ac:dyDescent="0.2">
      <c r="A10" s="210">
        <v>10</v>
      </c>
      <c r="B10" s="211" t="s">
        <v>2100</v>
      </c>
      <c r="C10" s="211" t="s">
        <v>2101</v>
      </c>
      <c r="D10" s="211" t="s">
        <v>2102</v>
      </c>
      <c r="E10" s="211" t="s">
        <v>2103</v>
      </c>
    </row>
    <row r="11" spans="1:5" x14ac:dyDescent="0.2">
      <c r="A11" s="210">
        <v>11</v>
      </c>
      <c r="B11" s="211" t="s">
        <v>2104</v>
      </c>
      <c r="C11" s="211" t="s">
        <v>1970</v>
      </c>
      <c r="D11" s="211" t="s">
        <v>2105</v>
      </c>
      <c r="E11" s="211" t="s">
        <v>2106</v>
      </c>
    </row>
    <row r="12" spans="1:5" x14ac:dyDescent="0.2">
      <c r="A12" s="210">
        <v>12</v>
      </c>
      <c r="B12" s="211" t="s">
        <v>2107</v>
      </c>
      <c r="C12" s="211" t="s">
        <v>2108</v>
      </c>
      <c r="D12" s="211" t="s">
        <v>2109</v>
      </c>
      <c r="E12" s="211" t="s">
        <v>2110</v>
      </c>
    </row>
    <row r="13" spans="1:5" x14ac:dyDescent="0.2">
      <c r="A13" s="210">
        <v>13</v>
      </c>
      <c r="B13" s="211" t="s">
        <v>2084</v>
      </c>
      <c r="C13" s="211" t="s">
        <v>2111</v>
      </c>
      <c r="D13" s="211" t="s">
        <v>2112</v>
      </c>
      <c r="E13" s="211" t="s">
        <v>2113</v>
      </c>
    </row>
    <row r="14" spans="1:5" x14ac:dyDescent="0.2">
      <c r="A14" s="210">
        <v>14</v>
      </c>
      <c r="B14" s="211" t="s">
        <v>2087</v>
      </c>
      <c r="C14" s="211" t="s">
        <v>2114</v>
      </c>
      <c r="D14" s="211" t="s">
        <v>2115</v>
      </c>
      <c r="E14" s="211" t="s">
        <v>2116</v>
      </c>
    </row>
    <row r="15" spans="1:5" x14ac:dyDescent="0.2">
      <c r="A15" s="210">
        <v>15</v>
      </c>
      <c r="B15" s="211" t="s">
        <v>2090</v>
      </c>
      <c r="C15" s="211" t="s">
        <v>2117</v>
      </c>
      <c r="D15" s="211" t="s">
        <v>2118</v>
      </c>
      <c r="E15" s="211" t="s">
        <v>2119</v>
      </c>
    </row>
    <row r="16" spans="1:5" x14ac:dyDescent="0.2">
      <c r="A16" s="210">
        <v>16</v>
      </c>
      <c r="B16" s="211" t="s">
        <v>2092</v>
      </c>
      <c r="C16" s="211" t="s">
        <v>2120</v>
      </c>
      <c r="D16" s="211" t="s">
        <v>2121</v>
      </c>
      <c r="E16" s="211" t="s">
        <v>2122</v>
      </c>
    </row>
    <row r="17" spans="1:5" x14ac:dyDescent="0.2">
      <c r="A17" s="210">
        <v>17</v>
      </c>
      <c r="B17" s="211" t="s">
        <v>2096</v>
      </c>
      <c r="C17" s="211" t="s">
        <v>2123</v>
      </c>
      <c r="D17" s="211" t="s">
        <v>2124</v>
      </c>
      <c r="E17" s="211" t="s">
        <v>2125</v>
      </c>
    </row>
    <row r="18" spans="1:5" x14ac:dyDescent="0.2">
      <c r="A18" s="210">
        <v>18</v>
      </c>
      <c r="B18" s="211" t="s">
        <v>2100</v>
      </c>
      <c r="C18" s="211" t="s">
        <v>2126</v>
      </c>
      <c r="D18" s="211" t="s">
        <v>2127</v>
      </c>
      <c r="E18" s="211" t="s">
        <v>2128</v>
      </c>
    </row>
    <row r="19" spans="1:5" x14ac:dyDescent="0.2">
      <c r="A19" s="210">
        <v>19</v>
      </c>
      <c r="B19" s="211" t="s">
        <v>2129</v>
      </c>
      <c r="C19" s="211" t="s">
        <v>2130</v>
      </c>
      <c r="D19" s="211" t="s">
        <v>2131</v>
      </c>
      <c r="E19" s="211" t="s">
        <v>2132</v>
      </c>
    </row>
    <row r="20" spans="1:5" x14ac:dyDescent="0.2">
      <c r="A20" s="210">
        <v>20</v>
      </c>
      <c r="B20" s="211" t="s">
        <v>2133</v>
      </c>
      <c r="C20" s="211" t="s">
        <v>2134</v>
      </c>
      <c r="D20" s="211" t="s">
        <v>2135</v>
      </c>
      <c r="E20" s="211" t="s">
        <v>2136</v>
      </c>
    </row>
    <row r="21" spans="1:5" x14ac:dyDescent="0.2">
      <c r="A21" s="210">
        <v>21</v>
      </c>
      <c r="B21" s="211" t="s">
        <v>2137</v>
      </c>
      <c r="C21" s="211" t="s">
        <v>2138</v>
      </c>
      <c r="D21" s="211" t="s">
        <v>2139</v>
      </c>
      <c r="E21" s="211" t="s">
        <v>2140</v>
      </c>
    </row>
    <row r="22" spans="1:5" x14ac:dyDescent="0.2">
      <c r="A22" s="210">
        <v>22</v>
      </c>
      <c r="B22" s="211" t="s">
        <v>2141</v>
      </c>
      <c r="C22" s="211" t="s">
        <v>2142</v>
      </c>
      <c r="D22" s="211" t="s">
        <v>2143</v>
      </c>
      <c r="E22" s="211" t="s">
        <v>2144</v>
      </c>
    </row>
    <row r="23" spans="1:5" x14ac:dyDescent="0.2">
      <c r="A23" s="210">
        <v>23</v>
      </c>
      <c r="B23" s="211" t="s">
        <v>2084</v>
      </c>
      <c r="C23" s="211" t="s">
        <v>2145</v>
      </c>
      <c r="D23" s="211" t="s">
        <v>2146</v>
      </c>
      <c r="E23" s="211" t="s">
        <v>2147</v>
      </c>
    </row>
    <row r="24" spans="1:5" x14ac:dyDescent="0.2">
      <c r="A24" s="210">
        <v>24</v>
      </c>
      <c r="B24" s="211" t="s">
        <v>2087</v>
      </c>
      <c r="C24" s="211" t="s">
        <v>2148</v>
      </c>
      <c r="D24" s="211" t="s">
        <v>2149</v>
      </c>
      <c r="E24" s="211" t="s">
        <v>2150</v>
      </c>
    </row>
    <row r="25" spans="1:5" x14ac:dyDescent="0.2">
      <c r="A25" s="210">
        <v>25</v>
      </c>
      <c r="B25" s="211" t="s">
        <v>2090</v>
      </c>
      <c r="C25" s="211" t="s">
        <v>2151</v>
      </c>
      <c r="D25" s="211" t="s">
        <v>2152</v>
      </c>
      <c r="E25" s="211" t="s">
        <v>2153</v>
      </c>
    </row>
    <row r="26" spans="1:5" x14ac:dyDescent="0.2">
      <c r="A26" s="210">
        <v>26</v>
      </c>
      <c r="B26" s="211" t="s">
        <v>2092</v>
      </c>
      <c r="C26" s="211" t="s">
        <v>2154</v>
      </c>
      <c r="D26" s="211" t="s">
        <v>2155</v>
      </c>
      <c r="E26" s="211" t="s">
        <v>2156</v>
      </c>
    </row>
    <row r="27" spans="1:5" x14ac:dyDescent="0.2">
      <c r="A27" s="210">
        <v>27</v>
      </c>
      <c r="B27" s="211" t="s">
        <v>2096</v>
      </c>
      <c r="C27" s="211" t="s">
        <v>2157</v>
      </c>
      <c r="D27" s="211" t="s">
        <v>2158</v>
      </c>
      <c r="E27" s="211" t="s">
        <v>2159</v>
      </c>
    </row>
    <row r="28" spans="1:5" x14ac:dyDescent="0.2">
      <c r="A28" s="210">
        <v>28</v>
      </c>
      <c r="B28" s="211" t="s">
        <v>2100</v>
      </c>
      <c r="C28" s="211" t="s">
        <v>2160</v>
      </c>
      <c r="D28" s="211" t="s">
        <v>2161</v>
      </c>
      <c r="E28" s="211" t="s">
        <v>2162</v>
      </c>
    </row>
    <row r="29" spans="1:5" x14ac:dyDescent="0.2">
      <c r="A29" s="210">
        <v>29</v>
      </c>
      <c r="B29" s="211" t="s">
        <v>2129</v>
      </c>
      <c r="C29" s="211" t="s">
        <v>2163</v>
      </c>
      <c r="D29" s="211" t="s">
        <v>2164</v>
      </c>
      <c r="E29" s="211" t="s">
        <v>2165</v>
      </c>
    </row>
    <row r="30" spans="1:5" x14ac:dyDescent="0.2">
      <c r="A30" s="210" t="s">
        <v>1968</v>
      </c>
      <c r="B30" s="211" t="s">
        <v>2133</v>
      </c>
      <c r="C30" s="211" t="s">
        <v>2061</v>
      </c>
      <c r="D30" s="211" t="s">
        <v>2166</v>
      </c>
      <c r="E30" s="211" t="s">
        <v>2167</v>
      </c>
    </row>
    <row r="31" spans="1:5" x14ac:dyDescent="0.2">
      <c r="A31" s="210" t="s">
        <v>928</v>
      </c>
      <c r="B31" s="211" t="s">
        <v>2168</v>
      </c>
      <c r="C31" s="211" t="s">
        <v>2169</v>
      </c>
      <c r="D31" s="211" t="s">
        <v>2170</v>
      </c>
      <c r="E31" s="211" t="s">
        <v>2171</v>
      </c>
    </row>
    <row r="32" spans="1:5" x14ac:dyDescent="0.2">
      <c r="A32" s="210" t="s">
        <v>917</v>
      </c>
      <c r="B32" s="211" t="s">
        <v>2172</v>
      </c>
      <c r="C32" s="211" t="s">
        <v>2173</v>
      </c>
      <c r="D32" s="211" t="s">
        <v>2174</v>
      </c>
      <c r="E32" s="211" t="s">
        <v>2175</v>
      </c>
    </row>
    <row r="33" spans="1:5" x14ac:dyDescent="0.2">
      <c r="A33" s="210" t="s">
        <v>918</v>
      </c>
      <c r="B33" s="211" t="s">
        <v>1879</v>
      </c>
      <c r="C33" s="211" t="s">
        <v>1971</v>
      </c>
      <c r="D33" s="211" t="s">
        <v>2176</v>
      </c>
      <c r="E33" s="211" t="s">
        <v>2177</v>
      </c>
    </row>
    <row r="34" spans="1:5" x14ac:dyDescent="0.2">
      <c r="A34" s="210" t="s">
        <v>927</v>
      </c>
      <c r="B34" s="211" t="s">
        <v>2178</v>
      </c>
      <c r="C34" s="211" t="s">
        <v>1972</v>
      </c>
      <c r="D34" s="211" t="s">
        <v>2179</v>
      </c>
      <c r="E34" s="211" t="s">
        <v>2180</v>
      </c>
    </row>
    <row r="35" spans="1:5" x14ac:dyDescent="0.2">
      <c r="A35" s="210" t="s">
        <v>926</v>
      </c>
      <c r="B35" s="211" t="s">
        <v>2181</v>
      </c>
      <c r="C35" s="211" t="s">
        <v>2182</v>
      </c>
      <c r="D35" s="211" t="s">
        <v>2183</v>
      </c>
      <c r="E35" s="211" t="s">
        <v>2184</v>
      </c>
    </row>
    <row r="36" spans="1:5" x14ac:dyDescent="0.2">
      <c r="A36" s="210" t="s">
        <v>924</v>
      </c>
      <c r="B36" s="211" t="s">
        <v>2084</v>
      </c>
      <c r="C36" s="211" t="s">
        <v>2185</v>
      </c>
      <c r="D36" s="211" t="s">
        <v>2186</v>
      </c>
      <c r="E36" s="211" t="s">
        <v>2187</v>
      </c>
    </row>
    <row r="37" spans="1:5" x14ac:dyDescent="0.2">
      <c r="A37" s="210" t="s">
        <v>912</v>
      </c>
      <c r="B37" s="211" t="s">
        <v>2087</v>
      </c>
      <c r="C37" s="211" t="s">
        <v>2188</v>
      </c>
      <c r="D37" s="211" t="s">
        <v>2189</v>
      </c>
      <c r="E37" s="211" t="s">
        <v>2190</v>
      </c>
    </row>
    <row r="38" spans="1:5" x14ac:dyDescent="0.2">
      <c r="A38" s="210" t="s">
        <v>913</v>
      </c>
      <c r="B38" s="211" t="s">
        <v>2090</v>
      </c>
      <c r="C38" s="211" t="s">
        <v>2191</v>
      </c>
      <c r="D38" s="211" t="s">
        <v>2192</v>
      </c>
      <c r="E38" s="211" t="s">
        <v>2193</v>
      </c>
    </row>
    <row r="39" spans="1:5" x14ac:dyDescent="0.2">
      <c r="A39" s="210" t="s">
        <v>276</v>
      </c>
      <c r="B39" s="211" t="s">
        <v>2092</v>
      </c>
      <c r="C39" s="211" t="s">
        <v>2194</v>
      </c>
      <c r="D39" s="211" t="s">
        <v>2195</v>
      </c>
      <c r="E39" s="211" t="s">
        <v>2196</v>
      </c>
    </row>
    <row r="40" spans="1:5" x14ac:dyDescent="0.2">
      <c r="A40" s="210" t="s">
        <v>1966</v>
      </c>
      <c r="B40" s="211" t="s">
        <v>2096</v>
      </c>
      <c r="C40" s="211" t="s">
        <v>2197</v>
      </c>
      <c r="D40" s="211" t="s">
        <v>2198</v>
      </c>
      <c r="E40" s="211" t="s">
        <v>2199</v>
      </c>
    </row>
    <row r="41" spans="1:5" x14ac:dyDescent="0.2">
      <c r="A41" s="210" t="s">
        <v>285</v>
      </c>
      <c r="B41" s="211" t="s">
        <v>2200</v>
      </c>
      <c r="C41" s="211" t="s">
        <v>1973</v>
      </c>
      <c r="D41" s="211" t="s">
        <v>2201</v>
      </c>
      <c r="E41" s="211" t="s">
        <v>2202</v>
      </c>
    </row>
    <row r="42" spans="1:5" x14ac:dyDescent="0.2">
      <c r="A42" s="210" t="s">
        <v>919</v>
      </c>
      <c r="B42" s="211" t="s">
        <v>2203</v>
      </c>
      <c r="C42" s="211" t="s">
        <v>1974</v>
      </c>
      <c r="D42" s="211" t="s">
        <v>2204</v>
      </c>
      <c r="E42" s="211" t="s">
        <v>2205</v>
      </c>
    </row>
    <row r="43" spans="1:5" x14ac:dyDescent="0.2">
      <c r="A43" s="210" t="s">
        <v>921</v>
      </c>
      <c r="B43" s="211" t="s">
        <v>2206</v>
      </c>
      <c r="C43" s="211" t="s">
        <v>2207</v>
      </c>
      <c r="D43" s="211" t="s">
        <v>2208</v>
      </c>
      <c r="E43" s="211" t="s">
        <v>2209</v>
      </c>
    </row>
    <row r="44" spans="1:5" x14ac:dyDescent="0.2">
      <c r="A44" s="210" t="s">
        <v>1965</v>
      </c>
      <c r="B44" s="211" t="s">
        <v>2210</v>
      </c>
      <c r="C44" s="211" t="s">
        <v>2211</v>
      </c>
      <c r="D44" s="211" t="s">
        <v>2212</v>
      </c>
      <c r="E44" s="211" t="s">
        <v>2213</v>
      </c>
    </row>
    <row r="45" spans="1:5" x14ac:dyDescent="0.2">
      <c r="A45" s="210" t="s">
        <v>916</v>
      </c>
      <c r="B45" s="211" t="s">
        <v>2214</v>
      </c>
      <c r="C45" s="211" t="s">
        <v>2215</v>
      </c>
      <c r="D45" s="211" t="s">
        <v>2216</v>
      </c>
      <c r="E45" s="211" t="s">
        <v>2217</v>
      </c>
    </row>
    <row r="46" spans="1:5" x14ac:dyDescent="0.2">
      <c r="A46" s="210" t="s">
        <v>330</v>
      </c>
      <c r="B46" s="211" t="s">
        <v>2084</v>
      </c>
      <c r="C46" s="211" t="s">
        <v>2218</v>
      </c>
      <c r="D46" s="211" t="s">
        <v>2219</v>
      </c>
      <c r="E46" s="211" t="s">
        <v>2220</v>
      </c>
    </row>
    <row r="47" spans="1:5" x14ac:dyDescent="0.2">
      <c r="A47" s="210" t="s">
        <v>333</v>
      </c>
      <c r="B47" s="211" t="s">
        <v>2087</v>
      </c>
      <c r="C47" s="211" t="s">
        <v>2221</v>
      </c>
      <c r="D47" s="211" t="s">
        <v>2222</v>
      </c>
      <c r="E47" s="211" t="s">
        <v>2223</v>
      </c>
    </row>
    <row r="48" spans="1:5" x14ac:dyDescent="0.2">
      <c r="A48" s="210" t="s">
        <v>351</v>
      </c>
      <c r="B48" s="211" t="s">
        <v>2090</v>
      </c>
      <c r="C48" s="211" t="s">
        <v>2224</v>
      </c>
      <c r="D48" s="211" t="s">
        <v>2225</v>
      </c>
      <c r="E48" s="211" t="s">
        <v>2226</v>
      </c>
    </row>
    <row r="49" spans="1:5" x14ac:dyDescent="0.2">
      <c r="A49" s="210" t="s">
        <v>355</v>
      </c>
      <c r="B49" s="211" t="s">
        <v>2092</v>
      </c>
      <c r="C49" s="211" t="s">
        <v>2227</v>
      </c>
      <c r="D49" s="211" t="s">
        <v>2228</v>
      </c>
      <c r="E49" s="211" t="s">
        <v>2229</v>
      </c>
    </row>
    <row r="50" spans="1:5" x14ac:dyDescent="0.2">
      <c r="A50" s="210" t="s">
        <v>360</v>
      </c>
      <c r="B50" s="211" t="s">
        <v>2096</v>
      </c>
      <c r="C50" s="211" t="s">
        <v>2230</v>
      </c>
      <c r="D50" s="211" t="s">
        <v>2231</v>
      </c>
      <c r="E50" s="211" t="s">
        <v>2232</v>
      </c>
    </row>
    <row r="51" spans="1:5" x14ac:dyDescent="0.2">
      <c r="A51" s="210" t="s">
        <v>371</v>
      </c>
      <c r="B51" s="211" t="s">
        <v>2100</v>
      </c>
      <c r="C51" s="211" t="s">
        <v>2233</v>
      </c>
      <c r="D51" s="211" t="s">
        <v>2234</v>
      </c>
      <c r="E51" s="211" t="s">
        <v>2235</v>
      </c>
    </row>
    <row r="52" spans="1:5" x14ac:dyDescent="0.2">
      <c r="A52" s="210" t="s">
        <v>382</v>
      </c>
      <c r="B52" s="211" t="s">
        <v>2129</v>
      </c>
      <c r="C52" s="211" t="s">
        <v>2236</v>
      </c>
      <c r="D52" s="211" t="s">
        <v>2237</v>
      </c>
      <c r="E52" s="211" t="s">
        <v>2238</v>
      </c>
    </row>
    <row r="53" spans="1:5" x14ac:dyDescent="0.2">
      <c r="A53" s="210" t="s">
        <v>401</v>
      </c>
      <c r="B53" s="211" t="s">
        <v>2239</v>
      </c>
      <c r="C53" s="211" t="s">
        <v>1975</v>
      </c>
      <c r="D53" s="211" t="s">
        <v>2240</v>
      </c>
      <c r="E53" s="211" t="s">
        <v>2241</v>
      </c>
    </row>
    <row r="54" spans="1:5" x14ac:dyDescent="0.2">
      <c r="A54" s="210" t="s">
        <v>604</v>
      </c>
      <c r="B54" s="211" t="s">
        <v>2242</v>
      </c>
      <c r="C54" s="211" t="s">
        <v>1976</v>
      </c>
      <c r="D54" s="211" t="s">
        <v>2243</v>
      </c>
      <c r="E54" s="211" t="s">
        <v>2244</v>
      </c>
    </row>
    <row r="55" spans="1:5" x14ac:dyDescent="0.2">
      <c r="A55" s="210" t="s">
        <v>623</v>
      </c>
      <c r="B55" s="211" t="s">
        <v>2206</v>
      </c>
      <c r="C55" s="211" t="s">
        <v>2207</v>
      </c>
      <c r="D55" s="211" t="s">
        <v>2208</v>
      </c>
      <c r="E55" s="211" t="s">
        <v>2245</v>
      </c>
    </row>
    <row r="56" spans="1:5" x14ac:dyDescent="0.2">
      <c r="A56" s="210" t="s">
        <v>639</v>
      </c>
      <c r="B56" s="211" t="s">
        <v>2210</v>
      </c>
      <c r="C56" s="211" t="s">
        <v>2211</v>
      </c>
      <c r="D56" s="211" t="s">
        <v>2246</v>
      </c>
      <c r="E56" s="211" t="s">
        <v>2213</v>
      </c>
    </row>
    <row r="57" spans="1:5" x14ac:dyDescent="0.2">
      <c r="A57" s="210" t="s">
        <v>658</v>
      </c>
      <c r="B57" s="211" t="s">
        <v>2214</v>
      </c>
      <c r="C57" s="211" t="s">
        <v>2215</v>
      </c>
      <c r="D57" s="211" t="s">
        <v>2247</v>
      </c>
      <c r="E57" s="211" t="s">
        <v>2217</v>
      </c>
    </row>
    <row r="58" spans="1:5" x14ac:dyDescent="0.2">
      <c r="A58" s="210" t="s">
        <v>664</v>
      </c>
      <c r="B58" s="211" t="s">
        <v>2084</v>
      </c>
      <c r="C58" s="211" t="s">
        <v>2218</v>
      </c>
      <c r="D58" s="211" t="s">
        <v>2219</v>
      </c>
      <c r="E58" s="211" t="s">
        <v>2220</v>
      </c>
    </row>
    <row r="59" spans="1:5" x14ac:dyDescent="0.2">
      <c r="A59" s="210" t="s">
        <v>675</v>
      </c>
      <c r="B59" s="211" t="s">
        <v>2087</v>
      </c>
      <c r="C59" s="211" t="s">
        <v>2248</v>
      </c>
      <c r="D59" s="211" t="s">
        <v>2249</v>
      </c>
      <c r="E59" s="211" t="s">
        <v>2223</v>
      </c>
    </row>
    <row r="60" spans="1:5" x14ac:dyDescent="0.2">
      <c r="A60" s="210" t="s">
        <v>693</v>
      </c>
      <c r="B60" s="211" t="s">
        <v>2090</v>
      </c>
      <c r="C60" s="211" t="s">
        <v>2250</v>
      </c>
      <c r="D60" s="211" t="s">
        <v>2225</v>
      </c>
      <c r="E60" s="211" t="s">
        <v>2251</v>
      </c>
    </row>
    <row r="61" spans="1:5" x14ac:dyDescent="0.2">
      <c r="A61" s="210" t="s">
        <v>703</v>
      </c>
      <c r="B61" s="211" t="s">
        <v>2092</v>
      </c>
      <c r="C61" s="211" t="s">
        <v>2252</v>
      </c>
      <c r="D61" s="211" t="s">
        <v>2253</v>
      </c>
      <c r="E61" s="211" t="s">
        <v>2254</v>
      </c>
    </row>
    <row r="62" spans="1:5" x14ac:dyDescent="0.2">
      <c r="A62" s="210" t="s">
        <v>715</v>
      </c>
      <c r="B62" s="211" t="s">
        <v>2096</v>
      </c>
      <c r="C62" s="211" t="s">
        <v>2255</v>
      </c>
      <c r="D62" s="211" t="s">
        <v>2256</v>
      </c>
      <c r="E62" s="211" t="s">
        <v>2257</v>
      </c>
    </row>
    <row r="63" spans="1:5" x14ac:dyDescent="0.2">
      <c r="A63" s="210" t="s">
        <v>1967</v>
      </c>
      <c r="B63" s="211" t="s">
        <v>2100</v>
      </c>
      <c r="C63" s="211" t="s">
        <v>2258</v>
      </c>
      <c r="D63" s="211" t="s">
        <v>2259</v>
      </c>
      <c r="E63" s="211" t="s">
        <v>2260</v>
      </c>
    </row>
    <row r="64" spans="1:5" x14ac:dyDescent="0.2">
      <c r="A64" s="210" t="s">
        <v>726</v>
      </c>
      <c r="B64" s="211" t="s">
        <v>2129</v>
      </c>
      <c r="C64" s="211" t="s">
        <v>2230</v>
      </c>
      <c r="D64" s="211" t="s">
        <v>2231</v>
      </c>
      <c r="E64" s="211" t="s">
        <v>2232</v>
      </c>
    </row>
    <row r="65" spans="1:5" x14ac:dyDescent="0.2">
      <c r="A65" s="210" t="s">
        <v>740</v>
      </c>
      <c r="B65" s="211" t="s">
        <v>2133</v>
      </c>
      <c r="C65" s="211" t="s">
        <v>2261</v>
      </c>
      <c r="D65" s="211" t="s">
        <v>2262</v>
      </c>
      <c r="E65" s="211" t="s">
        <v>2263</v>
      </c>
    </row>
    <row r="66" spans="1:5" x14ac:dyDescent="0.2">
      <c r="A66" s="210" t="s">
        <v>753</v>
      </c>
      <c r="B66" s="211" t="s">
        <v>2264</v>
      </c>
      <c r="C66" s="211" t="s">
        <v>2265</v>
      </c>
      <c r="D66" s="211" t="s">
        <v>2266</v>
      </c>
      <c r="E66" s="211" t="s">
        <v>2267</v>
      </c>
    </row>
    <row r="67" spans="1:5" x14ac:dyDescent="0.2">
      <c r="A67" s="210" t="s">
        <v>771</v>
      </c>
      <c r="B67" s="211" t="s">
        <v>2268</v>
      </c>
      <c r="C67" s="211" t="s">
        <v>2269</v>
      </c>
      <c r="D67" s="211" t="s">
        <v>2270</v>
      </c>
      <c r="E67" s="211" t="s">
        <v>2271</v>
      </c>
    </row>
    <row r="68" spans="1:5" x14ac:dyDescent="0.2">
      <c r="A68" s="210" t="s">
        <v>777</v>
      </c>
      <c r="B68" s="211" t="s">
        <v>2084</v>
      </c>
      <c r="C68" s="211" t="s">
        <v>2272</v>
      </c>
      <c r="D68" s="211" t="s">
        <v>2273</v>
      </c>
      <c r="E68" s="211" t="s">
        <v>2274</v>
      </c>
    </row>
    <row r="69" spans="1:5" x14ac:dyDescent="0.2">
      <c r="A69" s="210" t="s">
        <v>788</v>
      </c>
      <c r="B69" s="211" t="s">
        <v>2087</v>
      </c>
      <c r="C69" s="211" t="s">
        <v>2275</v>
      </c>
      <c r="D69" s="211" t="s">
        <v>2276</v>
      </c>
      <c r="E69" s="211" t="s">
        <v>2277</v>
      </c>
    </row>
    <row r="70" spans="1:5" x14ac:dyDescent="0.2">
      <c r="A70" s="210" t="s">
        <v>803</v>
      </c>
      <c r="B70" s="211" t="s">
        <v>2090</v>
      </c>
      <c r="C70" s="211" t="s">
        <v>2278</v>
      </c>
      <c r="D70" s="211" t="s">
        <v>2279</v>
      </c>
      <c r="E70" s="211" t="s">
        <v>2280</v>
      </c>
    </row>
    <row r="71" spans="1:5" x14ac:dyDescent="0.2">
      <c r="A71" s="210" t="s">
        <v>809</v>
      </c>
      <c r="B71" s="211" t="s">
        <v>2281</v>
      </c>
      <c r="C71" s="211" t="s">
        <v>1977</v>
      </c>
      <c r="D71" s="211" t="s">
        <v>2282</v>
      </c>
      <c r="E71" s="211" t="s">
        <v>2283</v>
      </c>
    </row>
    <row r="72" spans="1:5" x14ac:dyDescent="0.2">
      <c r="A72" s="210" t="s">
        <v>1978</v>
      </c>
      <c r="B72" s="211" t="s">
        <v>2284</v>
      </c>
      <c r="C72" s="211" t="s">
        <v>2285</v>
      </c>
      <c r="D72" s="211" t="s">
        <v>2286</v>
      </c>
      <c r="E72" s="211" t="s">
        <v>2287</v>
      </c>
    </row>
    <row r="73" spans="1:5" x14ac:dyDescent="0.2">
      <c r="A73" s="210" t="s">
        <v>1979</v>
      </c>
      <c r="B73" s="211" t="s">
        <v>2084</v>
      </c>
      <c r="C73" s="211" t="s">
        <v>2288</v>
      </c>
      <c r="D73" s="211" t="s">
        <v>2289</v>
      </c>
      <c r="E73" s="211" t="s">
        <v>2290</v>
      </c>
    </row>
    <row r="74" spans="1:5" x14ac:dyDescent="0.2">
      <c r="A74" s="210" t="s">
        <v>1981</v>
      </c>
      <c r="B74" s="211" t="s">
        <v>1878</v>
      </c>
      <c r="C74" s="211" t="s">
        <v>1980</v>
      </c>
      <c r="D74" s="211" t="s">
        <v>2291</v>
      </c>
      <c r="E74" s="211" t="s">
        <v>2292</v>
      </c>
    </row>
    <row r="75" spans="1:5" x14ac:dyDescent="0.2">
      <c r="A75" s="210" t="s">
        <v>1982</v>
      </c>
      <c r="B75" s="211" t="s">
        <v>2293</v>
      </c>
      <c r="C75" s="211" t="s">
        <v>2294</v>
      </c>
      <c r="D75" s="211" t="s">
        <v>2295</v>
      </c>
      <c r="E75" s="211" t="s">
        <v>2296</v>
      </c>
    </row>
    <row r="76" spans="1:5" x14ac:dyDescent="0.2">
      <c r="A76" s="210" t="s">
        <v>1983</v>
      </c>
      <c r="B76" s="211" t="s">
        <v>2084</v>
      </c>
      <c r="C76" s="211" t="s">
        <v>2297</v>
      </c>
      <c r="D76" s="211" t="s">
        <v>2298</v>
      </c>
      <c r="E76" s="211" t="s">
        <v>2299</v>
      </c>
    </row>
    <row r="77" spans="1:5" x14ac:dyDescent="0.2">
      <c r="A77" s="210" t="s">
        <v>1984</v>
      </c>
      <c r="B77" s="211" t="s">
        <v>2087</v>
      </c>
      <c r="C77" s="211" t="s">
        <v>2300</v>
      </c>
      <c r="D77" s="211" t="s">
        <v>2301</v>
      </c>
      <c r="E77" s="211" t="s">
        <v>2302</v>
      </c>
    </row>
    <row r="78" spans="1:5" x14ac:dyDescent="0.2">
      <c r="A78" s="210" t="s">
        <v>1985</v>
      </c>
      <c r="B78" s="211" t="s">
        <v>2090</v>
      </c>
      <c r="C78" s="211" t="s">
        <v>2303</v>
      </c>
      <c r="D78" s="211" t="s">
        <v>2304</v>
      </c>
      <c r="E78" s="211" t="s">
        <v>2305</v>
      </c>
    </row>
    <row r="79" spans="1:5" x14ac:dyDescent="0.2">
      <c r="A79" s="211">
        <v>79</v>
      </c>
      <c r="C79" s="211" t="s">
        <v>2306</v>
      </c>
      <c r="D79" s="211" t="s">
        <v>2307</v>
      </c>
      <c r="E79" s="211" t="s">
        <v>2308</v>
      </c>
    </row>
    <row r="80" spans="1:5" x14ac:dyDescent="0.2">
      <c r="A80" s="211">
        <v>80</v>
      </c>
      <c r="B80" s="211" t="s">
        <v>1880</v>
      </c>
      <c r="C80" s="211" t="s">
        <v>2309</v>
      </c>
      <c r="D80" s="211" t="s">
        <v>2310</v>
      </c>
      <c r="E80" s="211" t="s">
        <v>2311</v>
      </c>
    </row>
    <row r="81" spans="1:5" x14ac:dyDescent="0.2">
      <c r="A81" s="211">
        <v>81</v>
      </c>
      <c r="B81" s="211" t="s">
        <v>2078</v>
      </c>
      <c r="C81" s="211" t="s">
        <v>1988</v>
      </c>
      <c r="D81" s="211" t="s">
        <v>2312</v>
      </c>
      <c r="E81" s="211" t="s">
        <v>2313</v>
      </c>
    </row>
    <row r="82" spans="1:5" x14ac:dyDescent="0.2">
      <c r="A82" s="211">
        <v>82</v>
      </c>
      <c r="B82" s="211" t="s">
        <v>2081</v>
      </c>
      <c r="C82" s="211" t="s">
        <v>2314</v>
      </c>
      <c r="D82" s="211" t="s">
        <v>2315</v>
      </c>
      <c r="E82" s="211" t="s">
        <v>2316</v>
      </c>
    </row>
    <row r="83" spans="1:5" x14ac:dyDescent="0.2">
      <c r="A83" s="211">
        <v>83</v>
      </c>
      <c r="B83" s="211" t="s">
        <v>2084</v>
      </c>
      <c r="C83" s="211" t="s">
        <v>2317</v>
      </c>
      <c r="D83" s="211" t="s">
        <v>2318</v>
      </c>
      <c r="E83" s="211" t="s">
        <v>2319</v>
      </c>
    </row>
    <row r="84" spans="1:5" x14ac:dyDescent="0.2">
      <c r="A84" s="211">
        <v>84</v>
      </c>
      <c r="B84" s="211" t="s">
        <v>2087</v>
      </c>
      <c r="C84" s="211" t="s">
        <v>2062</v>
      </c>
      <c r="D84" s="211" t="s">
        <v>2320</v>
      </c>
      <c r="E84" s="211" t="s">
        <v>2321</v>
      </c>
    </row>
    <row r="85" spans="1:5" x14ac:dyDescent="0.2">
      <c r="A85" s="211">
        <v>85</v>
      </c>
      <c r="B85" s="211" t="s">
        <v>2104</v>
      </c>
      <c r="C85" s="211" t="s">
        <v>849</v>
      </c>
      <c r="D85" s="211" t="s">
        <v>2322</v>
      </c>
      <c r="E85" s="211" t="s">
        <v>2323</v>
      </c>
    </row>
    <row r="86" spans="1:5" x14ac:dyDescent="0.2">
      <c r="A86" s="211">
        <v>86</v>
      </c>
      <c r="B86" s="211" t="s">
        <v>2324</v>
      </c>
      <c r="C86" s="211" t="s">
        <v>851</v>
      </c>
      <c r="D86" s="211" t="s">
        <v>2325</v>
      </c>
      <c r="E86" s="211" t="s">
        <v>2326</v>
      </c>
    </row>
    <row r="87" spans="1:5" x14ac:dyDescent="0.2">
      <c r="A87" s="211">
        <v>87</v>
      </c>
      <c r="B87" s="211" t="s">
        <v>2327</v>
      </c>
      <c r="C87" s="211" t="s">
        <v>1995</v>
      </c>
      <c r="D87" s="211" t="s">
        <v>2328</v>
      </c>
      <c r="E87" s="211" t="s">
        <v>2329</v>
      </c>
    </row>
    <row r="88" spans="1:5" x14ac:dyDescent="0.2">
      <c r="A88" s="211">
        <v>88</v>
      </c>
      <c r="B88" s="211" t="s">
        <v>2330</v>
      </c>
      <c r="C88" s="211" t="s">
        <v>2331</v>
      </c>
      <c r="D88" s="211" t="s">
        <v>2332</v>
      </c>
      <c r="E88" s="211" t="s">
        <v>2333</v>
      </c>
    </row>
    <row r="89" spans="1:5" x14ac:dyDescent="0.2">
      <c r="A89" s="211">
        <v>89</v>
      </c>
      <c r="B89" s="211" t="s">
        <v>2084</v>
      </c>
      <c r="C89" s="211" t="s">
        <v>2334</v>
      </c>
      <c r="D89" s="211" t="s">
        <v>2335</v>
      </c>
      <c r="E89" s="211" t="s">
        <v>2336</v>
      </c>
    </row>
    <row r="90" spans="1:5" x14ac:dyDescent="0.2">
      <c r="A90" s="211">
        <v>90</v>
      </c>
      <c r="B90" s="211" t="s">
        <v>2337</v>
      </c>
      <c r="C90" s="211" t="s">
        <v>1999</v>
      </c>
      <c r="D90" s="211" t="s">
        <v>2338</v>
      </c>
      <c r="E90" s="211" t="s">
        <v>2339</v>
      </c>
    </row>
    <row r="91" spans="1:5" x14ac:dyDescent="0.2">
      <c r="A91" s="211">
        <v>91</v>
      </c>
      <c r="B91" s="211" t="s">
        <v>2340</v>
      </c>
      <c r="C91" s="211" t="s">
        <v>2341</v>
      </c>
      <c r="D91" s="211" t="s">
        <v>2342</v>
      </c>
      <c r="E91" s="211" t="s">
        <v>2343</v>
      </c>
    </row>
    <row r="92" spans="1:5" x14ac:dyDescent="0.2">
      <c r="A92" s="211">
        <v>92</v>
      </c>
      <c r="B92" s="211" t="s">
        <v>2084</v>
      </c>
      <c r="C92" s="211" t="s">
        <v>2344</v>
      </c>
      <c r="D92" s="211" t="s">
        <v>2345</v>
      </c>
      <c r="E92" s="211" t="s">
        <v>2346</v>
      </c>
    </row>
    <row r="93" spans="1:5" x14ac:dyDescent="0.2">
      <c r="A93" s="211">
        <v>93</v>
      </c>
      <c r="B93" s="211" t="s">
        <v>2347</v>
      </c>
      <c r="C93" s="211" t="s">
        <v>2003</v>
      </c>
      <c r="D93" s="211" t="s">
        <v>2348</v>
      </c>
      <c r="E93" s="211" t="s">
        <v>2349</v>
      </c>
    </row>
    <row r="94" spans="1:5" x14ac:dyDescent="0.2">
      <c r="A94" s="211">
        <v>94</v>
      </c>
      <c r="B94" s="211" t="s">
        <v>2350</v>
      </c>
      <c r="C94" s="211" t="s">
        <v>2351</v>
      </c>
      <c r="D94" s="211" t="s">
        <v>2352</v>
      </c>
      <c r="E94" s="211" t="s">
        <v>2353</v>
      </c>
    </row>
    <row r="95" spans="1:5" x14ac:dyDescent="0.2">
      <c r="A95" s="211">
        <v>95</v>
      </c>
      <c r="B95" s="211" t="s">
        <v>2084</v>
      </c>
      <c r="C95" s="211" t="s">
        <v>2354</v>
      </c>
      <c r="D95" s="211" t="s">
        <v>2355</v>
      </c>
      <c r="E95" s="211" t="s">
        <v>2356</v>
      </c>
    </row>
    <row r="96" spans="1:5" x14ac:dyDescent="0.2">
      <c r="A96" s="211">
        <v>96</v>
      </c>
      <c r="B96" s="211" t="s">
        <v>2087</v>
      </c>
      <c r="C96" s="211" t="s">
        <v>2357</v>
      </c>
      <c r="D96" s="211" t="s">
        <v>2358</v>
      </c>
      <c r="E96" s="211" t="s">
        <v>2359</v>
      </c>
    </row>
    <row r="97" spans="1:5" x14ac:dyDescent="0.2">
      <c r="A97" s="211">
        <v>97</v>
      </c>
      <c r="B97" s="211" t="s">
        <v>2360</v>
      </c>
      <c r="C97" s="211" t="s">
        <v>2008</v>
      </c>
      <c r="D97" s="211" t="s">
        <v>2361</v>
      </c>
      <c r="E97" s="211" t="s">
        <v>2362</v>
      </c>
    </row>
    <row r="98" spans="1:5" x14ac:dyDescent="0.2">
      <c r="A98" s="211">
        <v>98</v>
      </c>
      <c r="B98" s="211" t="s">
        <v>2363</v>
      </c>
      <c r="C98" s="211" t="s">
        <v>2364</v>
      </c>
      <c r="D98" s="211" t="s">
        <v>2365</v>
      </c>
      <c r="E98" s="211" t="s">
        <v>2366</v>
      </c>
    </row>
    <row r="99" spans="1:5" x14ac:dyDescent="0.2">
      <c r="A99" s="211">
        <v>99</v>
      </c>
      <c r="B99" s="211" t="s">
        <v>2084</v>
      </c>
      <c r="C99" s="211" t="s">
        <v>2367</v>
      </c>
      <c r="D99" s="211" t="s">
        <v>2368</v>
      </c>
      <c r="E99" s="211" t="s">
        <v>2369</v>
      </c>
    </row>
    <row r="100" spans="1:5" x14ac:dyDescent="0.2">
      <c r="A100" s="211">
        <v>100</v>
      </c>
      <c r="B100" s="211" t="s">
        <v>2370</v>
      </c>
      <c r="C100" s="211" t="s">
        <v>2371</v>
      </c>
      <c r="D100" s="211" t="s">
        <v>2372</v>
      </c>
      <c r="E100" s="211" t="s">
        <v>2373</v>
      </c>
    </row>
    <row r="101" spans="1:5" x14ac:dyDescent="0.2">
      <c r="A101" s="211">
        <v>101</v>
      </c>
      <c r="B101" s="211" t="s">
        <v>1879</v>
      </c>
      <c r="C101" s="211" t="s">
        <v>2374</v>
      </c>
      <c r="D101" s="211" t="s">
        <v>2375</v>
      </c>
      <c r="E101" s="211" t="s">
        <v>2376</v>
      </c>
    </row>
    <row r="102" spans="1:5" x14ac:dyDescent="0.2">
      <c r="A102" s="211">
        <v>102</v>
      </c>
      <c r="B102" s="211" t="s">
        <v>2178</v>
      </c>
      <c r="C102" s="211" t="s">
        <v>2012</v>
      </c>
      <c r="D102" s="211" t="s">
        <v>2377</v>
      </c>
      <c r="E102" s="211" t="s">
        <v>2378</v>
      </c>
    </row>
    <row r="103" spans="1:5" x14ac:dyDescent="0.2">
      <c r="A103" s="211">
        <v>103</v>
      </c>
      <c r="B103" s="211" t="s">
        <v>2181</v>
      </c>
      <c r="C103" s="211" t="s">
        <v>2379</v>
      </c>
      <c r="D103" s="211" t="s">
        <v>2380</v>
      </c>
      <c r="E103" s="211" t="s">
        <v>2381</v>
      </c>
    </row>
    <row r="104" spans="1:5" x14ac:dyDescent="0.2">
      <c r="A104" s="211">
        <v>104</v>
      </c>
      <c r="B104" s="211" t="s">
        <v>2206</v>
      </c>
      <c r="C104" s="211" t="s">
        <v>2382</v>
      </c>
      <c r="D104" s="211" t="s">
        <v>2383</v>
      </c>
      <c r="E104" s="211" t="s">
        <v>2384</v>
      </c>
    </row>
    <row r="105" spans="1:5" x14ac:dyDescent="0.2">
      <c r="A105" s="211">
        <v>105</v>
      </c>
      <c r="B105" s="211" t="s">
        <v>2210</v>
      </c>
      <c r="C105" s="211" t="s">
        <v>2385</v>
      </c>
      <c r="D105" s="211" t="s">
        <v>2386</v>
      </c>
      <c r="E105" s="211" t="s">
        <v>2387</v>
      </c>
    </row>
    <row r="106" spans="1:5" x14ac:dyDescent="0.2">
      <c r="A106" s="211">
        <v>106</v>
      </c>
      <c r="B106" s="211" t="s">
        <v>2214</v>
      </c>
      <c r="C106" s="211" t="s">
        <v>2388</v>
      </c>
      <c r="D106" s="211" t="s">
        <v>2389</v>
      </c>
      <c r="E106" s="211" t="s">
        <v>2390</v>
      </c>
    </row>
    <row r="107" spans="1:5" x14ac:dyDescent="0.2">
      <c r="A107" s="211">
        <v>107</v>
      </c>
      <c r="B107" s="211" t="s">
        <v>2084</v>
      </c>
      <c r="C107" s="211" t="s">
        <v>2218</v>
      </c>
      <c r="D107" s="211" t="s">
        <v>2219</v>
      </c>
      <c r="E107" s="211" t="s">
        <v>2220</v>
      </c>
    </row>
    <row r="108" spans="1:5" x14ac:dyDescent="0.2">
      <c r="A108" s="211">
        <v>108</v>
      </c>
      <c r="B108" s="211" t="s">
        <v>2087</v>
      </c>
      <c r="C108" s="211" t="s">
        <v>2391</v>
      </c>
      <c r="D108" s="211" t="s">
        <v>2392</v>
      </c>
      <c r="E108" s="211" t="s">
        <v>2393</v>
      </c>
    </row>
    <row r="109" spans="1:5" x14ac:dyDescent="0.2">
      <c r="A109" s="211">
        <v>109</v>
      </c>
      <c r="B109" s="211" t="s">
        <v>2090</v>
      </c>
      <c r="C109" s="211" t="s">
        <v>2394</v>
      </c>
      <c r="D109" s="211" t="s">
        <v>2395</v>
      </c>
      <c r="E109" s="211" t="s">
        <v>2396</v>
      </c>
    </row>
    <row r="110" spans="1:5" x14ac:dyDescent="0.2">
      <c r="A110" s="211">
        <v>110</v>
      </c>
      <c r="B110" s="211" t="s">
        <v>2092</v>
      </c>
      <c r="C110" s="211" t="s">
        <v>2397</v>
      </c>
      <c r="D110" s="211" t="s">
        <v>2398</v>
      </c>
      <c r="E110" s="211" t="s">
        <v>2399</v>
      </c>
    </row>
    <row r="111" spans="1:5" x14ac:dyDescent="0.2">
      <c r="A111" s="211">
        <v>111</v>
      </c>
      <c r="B111" s="211" t="s">
        <v>2096</v>
      </c>
      <c r="C111" s="211" t="s">
        <v>2400</v>
      </c>
      <c r="D111" s="211" t="s">
        <v>2401</v>
      </c>
      <c r="E111" s="211" t="s">
        <v>2402</v>
      </c>
    </row>
    <row r="112" spans="1:5" x14ac:dyDescent="0.2">
      <c r="A112" s="211">
        <v>112</v>
      </c>
      <c r="B112" s="211" t="s">
        <v>2100</v>
      </c>
      <c r="C112" s="211" t="s">
        <v>2403</v>
      </c>
      <c r="D112" s="211" t="s">
        <v>2404</v>
      </c>
      <c r="E112" s="211" t="s">
        <v>2405</v>
      </c>
    </row>
    <row r="113" spans="1:5" x14ac:dyDescent="0.2">
      <c r="A113" s="211">
        <v>113</v>
      </c>
      <c r="B113" s="211" t="s">
        <v>2129</v>
      </c>
      <c r="C113" s="211" t="s">
        <v>2406</v>
      </c>
      <c r="D113" s="211" t="s">
        <v>2407</v>
      </c>
      <c r="E113" s="211" t="s">
        <v>2408</v>
      </c>
    </row>
    <row r="114" spans="1:5" x14ac:dyDescent="0.2">
      <c r="A114" s="211">
        <v>114</v>
      </c>
      <c r="B114" s="211" t="s">
        <v>2133</v>
      </c>
      <c r="C114" s="211" t="s">
        <v>2409</v>
      </c>
      <c r="D114" s="211" t="s">
        <v>2410</v>
      </c>
      <c r="E114" s="211" t="s">
        <v>2411</v>
      </c>
    </row>
    <row r="115" spans="1:5" x14ac:dyDescent="0.2">
      <c r="A115" s="211">
        <v>115</v>
      </c>
      <c r="B115" s="211" t="s">
        <v>2168</v>
      </c>
      <c r="C115" s="211" t="s">
        <v>2412</v>
      </c>
      <c r="D115" s="211" t="s">
        <v>2413</v>
      </c>
      <c r="E115" s="211" t="s">
        <v>2414</v>
      </c>
    </row>
    <row r="116" spans="1:5" x14ac:dyDescent="0.2">
      <c r="A116" s="211">
        <v>116</v>
      </c>
      <c r="B116" s="211" t="s">
        <v>2172</v>
      </c>
      <c r="C116" s="211" t="s">
        <v>2415</v>
      </c>
      <c r="D116" s="211" t="s">
        <v>2416</v>
      </c>
      <c r="E116" s="211" t="s">
        <v>2417</v>
      </c>
    </row>
    <row r="117" spans="1:5" x14ac:dyDescent="0.2">
      <c r="A117" s="211">
        <v>117</v>
      </c>
      <c r="B117" s="211" t="s">
        <v>2418</v>
      </c>
      <c r="C117" s="211" t="s">
        <v>2419</v>
      </c>
      <c r="D117" s="211" t="s">
        <v>2420</v>
      </c>
      <c r="E117" s="211" t="s">
        <v>2421</v>
      </c>
    </row>
    <row r="118" spans="1:5" x14ac:dyDescent="0.2">
      <c r="A118" s="211">
        <v>118</v>
      </c>
      <c r="B118" s="211" t="s">
        <v>2200</v>
      </c>
      <c r="C118" s="211" t="s">
        <v>2013</v>
      </c>
      <c r="D118" s="211" t="s">
        <v>2422</v>
      </c>
      <c r="E118" s="211" t="s">
        <v>2423</v>
      </c>
    </row>
    <row r="119" spans="1:5" x14ac:dyDescent="0.2">
      <c r="A119" s="211">
        <v>119</v>
      </c>
      <c r="B119" s="211" t="s">
        <v>2203</v>
      </c>
      <c r="C119" s="211" t="s">
        <v>2424</v>
      </c>
      <c r="D119" s="211" t="s">
        <v>2425</v>
      </c>
      <c r="E119" s="211" t="s">
        <v>2426</v>
      </c>
    </row>
    <row r="120" spans="1:5" x14ac:dyDescent="0.2">
      <c r="A120" s="211">
        <v>120</v>
      </c>
      <c r="B120" s="211" t="s">
        <v>2084</v>
      </c>
      <c r="C120" s="211" t="s">
        <v>2427</v>
      </c>
      <c r="D120" s="211" t="s">
        <v>2428</v>
      </c>
      <c r="E120" s="211" t="s">
        <v>2429</v>
      </c>
    </row>
    <row r="121" spans="1:5" x14ac:dyDescent="0.2">
      <c r="A121" s="211">
        <v>121</v>
      </c>
      <c r="B121" s="211" t="s">
        <v>2239</v>
      </c>
      <c r="C121" s="211" t="s">
        <v>2014</v>
      </c>
      <c r="D121" s="211" t="s">
        <v>2430</v>
      </c>
      <c r="E121" s="211" t="s">
        <v>2431</v>
      </c>
    </row>
    <row r="122" spans="1:5" x14ac:dyDescent="0.2">
      <c r="A122" s="211">
        <v>122</v>
      </c>
      <c r="B122" s="211" t="s">
        <v>2264</v>
      </c>
      <c r="C122" s="211" t="s">
        <v>2015</v>
      </c>
      <c r="D122" s="211" t="s">
        <v>2432</v>
      </c>
      <c r="E122" s="211" t="s">
        <v>2433</v>
      </c>
    </row>
    <row r="123" spans="1:5" x14ac:dyDescent="0.2">
      <c r="A123" s="211">
        <v>123</v>
      </c>
      <c r="B123" s="211" t="s">
        <v>2268</v>
      </c>
      <c r="C123" s="211" t="s">
        <v>2434</v>
      </c>
      <c r="D123" s="211" t="s">
        <v>2435</v>
      </c>
      <c r="E123" s="211" t="s">
        <v>2436</v>
      </c>
    </row>
    <row r="124" spans="1:5" x14ac:dyDescent="0.2">
      <c r="A124" s="211">
        <v>124</v>
      </c>
      <c r="B124" s="211" t="s">
        <v>2206</v>
      </c>
      <c r="C124" s="211" t="s">
        <v>2437</v>
      </c>
      <c r="D124" s="211" t="s">
        <v>2438</v>
      </c>
      <c r="E124" s="211" t="s">
        <v>2439</v>
      </c>
    </row>
    <row r="125" spans="1:5" x14ac:dyDescent="0.2">
      <c r="A125" s="211">
        <v>125</v>
      </c>
      <c r="B125" s="211" t="s">
        <v>2210</v>
      </c>
      <c r="C125" s="211" t="s">
        <v>2440</v>
      </c>
      <c r="D125" s="211" t="s">
        <v>2441</v>
      </c>
      <c r="E125" s="211" t="s">
        <v>2442</v>
      </c>
    </row>
    <row r="126" spans="1:5" x14ac:dyDescent="0.2">
      <c r="A126" s="211">
        <v>126</v>
      </c>
      <c r="B126" s="211" t="s">
        <v>2214</v>
      </c>
      <c r="C126" s="211" t="s">
        <v>2443</v>
      </c>
      <c r="D126" s="211" t="s">
        <v>2444</v>
      </c>
      <c r="E126" s="211" t="s">
        <v>2445</v>
      </c>
    </row>
    <row r="127" spans="1:5" x14ac:dyDescent="0.2">
      <c r="A127" s="211">
        <v>127</v>
      </c>
      <c r="B127" s="211" t="s">
        <v>2084</v>
      </c>
      <c r="C127" s="211" t="s">
        <v>2218</v>
      </c>
      <c r="D127" s="211" t="s">
        <v>2219</v>
      </c>
      <c r="E127" s="211" t="s">
        <v>2220</v>
      </c>
    </row>
    <row r="128" spans="1:5" x14ac:dyDescent="0.2">
      <c r="A128" s="211">
        <v>128</v>
      </c>
      <c r="B128" s="211" t="s">
        <v>2087</v>
      </c>
      <c r="C128" s="211" t="s">
        <v>2446</v>
      </c>
      <c r="D128" s="211" t="s">
        <v>2447</v>
      </c>
      <c r="E128" s="211" t="s">
        <v>2448</v>
      </c>
    </row>
    <row r="129" spans="1:5" x14ac:dyDescent="0.2">
      <c r="A129" s="211">
        <v>129</v>
      </c>
      <c r="B129" s="211" t="s">
        <v>2090</v>
      </c>
      <c r="C129" s="211" t="s">
        <v>2449</v>
      </c>
      <c r="D129" s="211" t="s">
        <v>2450</v>
      </c>
      <c r="E129" s="211" t="s">
        <v>2451</v>
      </c>
    </row>
    <row r="130" spans="1:5" x14ac:dyDescent="0.2">
      <c r="A130" s="211">
        <v>130</v>
      </c>
      <c r="B130" s="211" t="s">
        <v>2092</v>
      </c>
      <c r="C130" s="211" t="s">
        <v>2452</v>
      </c>
      <c r="D130" s="211" t="s">
        <v>2453</v>
      </c>
      <c r="E130" s="211" t="s">
        <v>2454</v>
      </c>
    </row>
    <row r="131" spans="1:5" x14ac:dyDescent="0.2">
      <c r="A131" s="211">
        <v>131</v>
      </c>
      <c r="B131" s="211" t="s">
        <v>2096</v>
      </c>
      <c r="C131" s="211" t="s">
        <v>2455</v>
      </c>
      <c r="D131" s="211" t="s">
        <v>2456</v>
      </c>
      <c r="E131" s="211" t="s">
        <v>2457</v>
      </c>
    </row>
    <row r="132" spans="1:5" x14ac:dyDescent="0.2">
      <c r="A132" s="211">
        <v>132</v>
      </c>
      <c r="B132" s="211" t="s">
        <v>2100</v>
      </c>
      <c r="C132" s="211" t="s">
        <v>2458</v>
      </c>
      <c r="D132" s="211" t="s">
        <v>2459</v>
      </c>
      <c r="E132" s="211" t="s">
        <v>2460</v>
      </c>
    </row>
    <row r="133" spans="1:5" x14ac:dyDescent="0.2">
      <c r="A133" s="211">
        <v>133</v>
      </c>
      <c r="B133" s="211" t="s">
        <v>2129</v>
      </c>
      <c r="C133" s="211" t="s">
        <v>2461</v>
      </c>
      <c r="D133" s="211" t="s">
        <v>2462</v>
      </c>
      <c r="E133" s="211" t="s">
        <v>2463</v>
      </c>
    </row>
    <row r="134" spans="1:5" x14ac:dyDescent="0.2">
      <c r="A134" s="211">
        <v>134</v>
      </c>
      <c r="B134" s="211" t="s">
        <v>2133</v>
      </c>
      <c r="C134" s="211" t="s">
        <v>2464</v>
      </c>
      <c r="D134" s="211" t="s">
        <v>2465</v>
      </c>
      <c r="E134" s="211" t="s">
        <v>2466</v>
      </c>
    </row>
    <row r="135" spans="1:5" x14ac:dyDescent="0.2">
      <c r="A135" s="211">
        <v>135</v>
      </c>
      <c r="B135" s="211" t="s">
        <v>2168</v>
      </c>
      <c r="C135" s="211" t="s">
        <v>2467</v>
      </c>
      <c r="D135" s="211" t="s">
        <v>2468</v>
      </c>
      <c r="E135" s="211" t="s">
        <v>2469</v>
      </c>
    </row>
    <row r="136" spans="1:5" x14ac:dyDescent="0.2">
      <c r="A136" s="211">
        <v>136</v>
      </c>
      <c r="B136" s="211" t="s">
        <v>2281</v>
      </c>
      <c r="C136" s="211" t="s">
        <v>2022</v>
      </c>
      <c r="D136" s="211" t="s">
        <v>2470</v>
      </c>
      <c r="E136" s="211" t="s">
        <v>2471</v>
      </c>
    </row>
    <row r="137" spans="1:5" x14ac:dyDescent="0.2">
      <c r="A137" s="211">
        <v>137</v>
      </c>
      <c r="B137" s="211" t="s">
        <v>2284</v>
      </c>
      <c r="C137" s="211" t="s">
        <v>2472</v>
      </c>
      <c r="D137" s="211" t="s">
        <v>2473</v>
      </c>
      <c r="E137" s="211" t="s">
        <v>2474</v>
      </c>
    </row>
    <row r="138" spans="1:5" x14ac:dyDescent="0.2">
      <c r="A138" s="211">
        <v>138</v>
      </c>
      <c r="B138" s="211" t="s">
        <v>2084</v>
      </c>
      <c r="C138" s="211" t="s">
        <v>2475</v>
      </c>
      <c r="D138" s="211" t="s">
        <v>2476</v>
      </c>
      <c r="E138" s="211" t="s">
        <v>2477</v>
      </c>
    </row>
    <row r="139" spans="1:5" x14ac:dyDescent="0.2">
      <c r="A139" s="211">
        <v>139</v>
      </c>
      <c r="B139" s="211" t="s">
        <v>2478</v>
      </c>
      <c r="C139" s="211" t="s">
        <v>2026</v>
      </c>
      <c r="D139" s="211" t="s">
        <v>2479</v>
      </c>
      <c r="E139" s="211" t="s">
        <v>2480</v>
      </c>
    </row>
    <row r="140" spans="1:5" x14ac:dyDescent="0.2">
      <c r="A140" s="211">
        <v>140</v>
      </c>
      <c r="B140" s="211" t="s">
        <v>2481</v>
      </c>
      <c r="C140" s="211" t="s">
        <v>2482</v>
      </c>
      <c r="D140" s="211" t="s">
        <v>2483</v>
      </c>
      <c r="E140" s="211" t="s">
        <v>2484</v>
      </c>
    </row>
    <row r="141" spans="1:5" x14ac:dyDescent="0.2">
      <c r="A141" s="211">
        <v>141</v>
      </c>
      <c r="B141" s="211" t="s">
        <v>1878</v>
      </c>
      <c r="C141" s="211" t="s">
        <v>2028</v>
      </c>
      <c r="D141" s="211" t="s">
        <v>2485</v>
      </c>
      <c r="E141" s="211" t="s">
        <v>2486</v>
      </c>
    </row>
    <row r="142" spans="1:5" x14ac:dyDescent="0.2">
      <c r="A142" s="211">
        <v>142</v>
      </c>
      <c r="B142" s="211" t="s">
        <v>2293</v>
      </c>
      <c r="C142" s="211" t="s">
        <v>2487</v>
      </c>
      <c r="D142" s="211" t="s">
        <v>2488</v>
      </c>
      <c r="E142" s="211" t="s">
        <v>2489</v>
      </c>
    </row>
    <row r="143" spans="1:5" x14ac:dyDescent="0.2">
      <c r="A143" s="211">
        <v>143</v>
      </c>
      <c r="B143" s="211" t="s">
        <v>2084</v>
      </c>
      <c r="C143" s="211" t="s">
        <v>2490</v>
      </c>
      <c r="D143" s="211" t="s">
        <v>2491</v>
      </c>
      <c r="E143" s="211" t="s">
        <v>2492</v>
      </c>
    </row>
    <row r="144" spans="1:5" x14ac:dyDescent="0.2">
      <c r="A144" s="211">
        <v>144</v>
      </c>
      <c r="B144" s="211" t="s">
        <v>2087</v>
      </c>
      <c r="C144" s="211" t="s">
        <v>2493</v>
      </c>
      <c r="D144" s="211" t="s">
        <v>2494</v>
      </c>
      <c r="E144" s="211" t="s">
        <v>2495</v>
      </c>
    </row>
    <row r="145" spans="1:5" x14ac:dyDescent="0.2">
      <c r="A145" s="211">
        <v>145</v>
      </c>
      <c r="B145" s="211" t="s">
        <v>2090</v>
      </c>
      <c r="C145" s="211" t="s">
        <v>2496</v>
      </c>
      <c r="D145" s="211" t="s">
        <v>2497</v>
      </c>
      <c r="E145" s="211" t="s">
        <v>2498</v>
      </c>
    </row>
    <row r="147" spans="1:5" x14ac:dyDescent="0.2">
      <c r="A147" s="211">
        <v>146</v>
      </c>
      <c r="C147" s="212" t="s">
        <v>2701</v>
      </c>
      <c r="D147" s="212" t="s">
        <v>2702</v>
      </c>
      <c r="E147" s="212" t="s">
        <v>2703</v>
      </c>
    </row>
    <row r="148" spans="1:5" x14ac:dyDescent="0.2">
      <c r="A148" s="211">
        <v>147</v>
      </c>
      <c r="C148" s="212" t="s">
        <v>2704</v>
      </c>
      <c r="D148" s="212" t="s">
        <v>2705</v>
      </c>
      <c r="E148" s="212" t="s">
        <v>2706</v>
      </c>
    </row>
    <row r="149" spans="1:5" x14ac:dyDescent="0.2">
      <c r="A149" s="211">
        <v>148</v>
      </c>
      <c r="C149" s="212" t="s">
        <v>2707</v>
      </c>
      <c r="D149" s="212" t="s">
        <v>2708</v>
      </c>
      <c r="E149" s="212" t="s">
        <v>2709</v>
      </c>
    </row>
    <row r="150" spans="1:5" x14ac:dyDescent="0.2">
      <c r="A150" s="211">
        <v>149</v>
      </c>
      <c r="C150" s="212" t="s">
        <v>2710</v>
      </c>
      <c r="D150" s="212" t="s">
        <v>2711</v>
      </c>
      <c r="E150" s="212" t="s">
        <v>2712</v>
      </c>
    </row>
    <row r="151" spans="1:5" x14ac:dyDescent="0.2">
      <c r="A151" s="211">
        <v>150</v>
      </c>
      <c r="C151" s="212" t="s">
        <v>815</v>
      </c>
      <c r="D151" s="212" t="s">
        <v>2713</v>
      </c>
      <c r="E151" s="212" t="s">
        <v>2714</v>
      </c>
    </row>
    <row r="152" spans="1:5" x14ac:dyDescent="0.2">
      <c r="A152" s="211">
        <v>151</v>
      </c>
      <c r="C152" s="212" t="s">
        <v>469</v>
      </c>
      <c r="D152" s="212" t="s">
        <v>2715</v>
      </c>
      <c r="E152" s="212" t="s">
        <v>2716</v>
      </c>
    </row>
    <row r="153" spans="1:5" x14ac:dyDescent="0.2">
      <c r="A153" s="211">
        <v>152</v>
      </c>
      <c r="C153" s="212" t="s">
        <v>2717</v>
      </c>
      <c r="D153" s="212" t="s">
        <v>2718</v>
      </c>
      <c r="E153" s="212" t="s">
        <v>2719</v>
      </c>
    </row>
    <row r="154" spans="1:5" x14ac:dyDescent="0.2">
      <c r="A154" s="211">
        <v>153</v>
      </c>
      <c r="C154" s="212" t="s">
        <v>1825</v>
      </c>
      <c r="D154" s="212" t="s">
        <v>2727</v>
      </c>
      <c r="E154" s="212" t="s">
        <v>2728</v>
      </c>
    </row>
    <row r="155" spans="1:5" x14ac:dyDescent="0.2">
      <c r="A155" s="211">
        <v>154</v>
      </c>
      <c r="C155" s="212" t="s">
        <v>1808</v>
      </c>
      <c r="D155" s="212" t="s">
        <v>2720</v>
      </c>
      <c r="E155" s="212" t="s">
        <v>2721</v>
      </c>
    </row>
    <row r="156" spans="1:5" x14ac:dyDescent="0.2">
      <c r="A156" s="211">
        <v>155</v>
      </c>
      <c r="C156" s="212" t="s">
        <v>2074</v>
      </c>
      <c r="D156" s="212" t="s">
        <v>2722</v>
      </c>
      <c r="E156" s="212" t="s">
        <v>2074</v>
      </c>
    </row>
    <row r="157" spans="1:5" x14ac:dyDescent="0.2">
      <c r="A157" s="211">
        <v>156</v>
      </c>
      <c r="C157" s="212" t="s">
        <v>2074</v>
      </c>
      <c r="D157" s="212" t="s">
        <v>2722</v>
      </c>
      <c r="E157" s="212" t="s">
        <v>2074</v>
      </c>
    </row>
    <row r="158" spans="1:5" x14ac:dyDescent="0.2">
      <c r="A158" s="211">
        <v>157</v>
      </c>
      <c r="C158" s="212" t="s">
        <v>2723</v>
      </c>
      <c r="D158" s="212" t="s">
        <v>2723</v>
      </c>
      <c r="E158" s="212" t="s">
        <v>2723</v>
      </c>
    </row>
    <row r="159" spans="1:5" x14ac:dyDescent="0.2">
      <c r="A159" s="211">
        <v>158</v>
      </c>
      <c r="C159" s="212" t="s">
        <v>2724</v>
      </c>
      <c r="D159" s="212" t="s">
        <v>2725</v>
      </c>
      <c r="E159" s="212" t="s">
        <v>2726</v>
      </c>
    </row>
    <row r="160" spans="1:5" x14ac:dyDescent="0.2">
      <c r="A160" s="211">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heetViews>
  <sheetFormatPr defaultColWidth="1.6640625" defaultRowHeight="10.199999999999999" x14ac:dyDescent="0.2"/>
  <cols>
    <col min="1" max="16384" width="1.6640625" style="209"/>
  </cols>
  <sheetData>
    <row r="1" spans="1:5" x14ac:dyDescent="0.2">
      <c r="A1" s="209">
        <v>1</v>
      </c>
      <c r="B1" s="209" t="s">
        <v>1881</v>
      </c>
      <c r="C1" s="209" t="s">
        <v>1954</v>
      </c>
      <c r="D1" s="209" t="s">
        <v>2499</v>
      </c>
      <c r="E1" s="209" t="s">
        <v>2500</v>
      </c>
    </row>
    <row r="2" spans="1:5" x14ac:dyDescent="0.2">
      <c r="A2" s="209">
        <v>2</v>
      </c>
      <c r="B2" s="209" t="s">
        <v>2501</v>
      </c>
      <c r="C2" s="209" t="s">
        <v>2502</v>
      </c>
      <c r="D2" s="209" t="s">
        <v>2503</v>
      </c>
      <c r="E2" s="209" t="s">
        <v>2504</v>
      </c>
    </row>
    <row r="3" spans="1:5" x14ac:dyDescent="0.2">
      <c r="A3" s="209">
        <v>3</v>
      </c>
      <c r="B3" s="209" t="s">
        <v>2505</v>
      </c>
      <c r="C3" s="209" t="s">
        <v>2063</v>
      </c>
      <c r="D3" s="209" t="s">
        <v>2506</v>
      </c>
      <c r="E3" s="209" t="s">
        <v>2507</v>
      </c>
    </row>
    <row r="4" spans="1:5" x14ac:dyDescent="0.2">
      <c r="A4" s="209">
        <v>4</v>
      </c>
      <c r="B4" s="209" t="s">
        <v>2508</v>
      </c>
      <c r="C4" s="209" t="s">
        <v>2509</v>
      </c>
      <c r="D4" s="209" t="s">
        <v>2510</v>
      </c>
      <c r="E4" s="209" t="s">
        <v>2511</v>
      </c>
    </row>
    <row r="5" spans="1:5" x14ac:dyDescent="0.2">
      <c r="A5" s="209">
        <v>5</v>
      </c>
      <c r="B5" s="209" t="s">
        <v>2512</v>
      </c>
      <c r="C5" s="209" t="s">
        <v>2513</v>
      </c>
      <c r="D5" s="209" t="s">
        <v>2514</v>
      </c>
      <c r="E5" s="209" t="s">
        <v>2515</v>
      </c>
    </row>
    <row r="6" spans="1:5" x14ac:dyDescent="0.2">
      <c r="A6" s="209">
        <v>6</v>
      </c>
      <c r="B6" s="209" t="s">
        <v>2516</v>
      </c>
      <c r="C6" s="209" t="s">
        <v>2517</v>
      </c>
      <c r="D6" s="209" t="s">
        <v>2518</v>
      </c>
      <c r="E6" s="209" t="s">
        <v>2519</v>
      </c>
    </row>
    <row r="7" spans="1:5" x14ac:dyDescent="0.2">
      <c r="A7" s="209">
        <v>7</v>
      </c>
      <c r="B7" s="209" t="s">
        <v>2520</v>
      </c>
      <c r="C7" s="209" t="s">
        <v>2064</v>
      </c>
      <c r="D7" s="209" t="s">
        <v>2521</v>
      </c>
      <c r="E7" s="209" t="s">
        <v>2522</v>
      </c>
    </row>
    <row r="8" spans="1:5" x14ac:dyDescent="0.2">
      <c r="A8" s="209">
        <v>8</v>
      </c>
      <c r="B8" s="209" t="s">
        <v>2523</v>
      </c>
      <c r="C8" s="209" t="s">
        <v>2065</v>
      </c>
      <c r="D8" s="209" t="s">
        <v>2524</v>
      </c>
      <c r="E8" s="209" t="s">
        <v>2525</v>
      </c>
    </row>
    <row r="9" spans="1:5" x14ac:dyDescent="0.2">
      <c r="A9" s="209">
        <v>9</v>
      </c>
      <c r="B9" s="209" t="s">
        <v>2526</v>
      </c>
      <c r="C9" s="209" t="s">
        <v>2527</v>
      </c>
      <c r="D9" s="209" t="s">
        <v>2528</v>
      </c>
      <c r="E9" s="209" t="s">
        <v>2529</v>
      </c>
    </row>
    <row r="10" spans="1:5" x14ac:dyDescent="0.2">
      <c r="A10" s="209">
        <v>10</v>
      </c>
      <c r="B10" s="209" t="s">
        <v>2501</v>
      </c>
      <c r="C10" s="209" t="s">
        <v>2530</v>
      </c>
      <c r="D10" s="209" t="s">
        <v>2531</v>
      </c>
      <c r="E10" s="209" t="s">
        <v>2532</v>
      </c>
    </row>
    <row r="11" spans="1:5" x14ac:dyDescent="0.2">
      <c r="A11" s="209">
        <v>11</v>
      </c>
      <c r="B11" s="209" t="s">
        <v>1880</v>
      </c>
      <c r="C11" s="209" t="s">
        <v>2533</v>
      </c>
      <c r="D11" s="209" t="s">
        <v>2534</v>
      </c>
      <c r="E11" s="209" t="s">
        <v>2535</v>
      </c>
    </row>
    <row r="12" spans="1:5" x14ac:dyDescent="0.2">
      <c r="A12" s="209">
        <v>12</v>
      </c>
      <c r="B12" s="209" t="s">
        <v>1879</v>
      </c>
      <c r="C12" s="209" t="s">
        <v>2536</v>
      </c>
      <c r="D12" s="209" t="s">
        <v>2537</v>
      </c>
      <c r="E12" s="209" t="s">
        <v>2538</v>
      </c>
    </row>
    <row r="13" spans="1:5" x14ac:dyDescent="0.2">
      <c r="A13" s="209">
        <v>13</v>
      </c>
      <c r="B13" s="209" t="s">
        <v>1878</v>
      </c>
      <c r="C13" s="209" t="s">
        <v>2539</v>
      </c>
      <c r="D13" s="209" t="s">
        <v>2540</v>
      </c>
      <c r="E13" s="209" t="s">
        <v>2541</v>
      </c>
    </row>
    <row r="14" spans="1:5" x14ac:dyDescent="0.2">
      <c r="A14" s="209">
        <v>14</v>
      </c>
      <c r="B14" s="209" t="s">
        <v>1877</v>
      </c>
      <c r="C14" s="209" t="s">
        <v>2066</v>
      </c>
      <c r="D14" s="209" t="s">
        <v>2542</v>
      </c>
      <c r="E14" s="209" t="s">
        <v>2543</v>
      </c>
    </row>
    <row r="15" spans="1:5" x14ac:dyDescent="0.2">
      <c r="A15" s="209">
        <v>15</v>
      </c>
      <c r="B15" s="209" t="s">
        <v>1876</v>
      </c>
      <c r="C15" s="209" t="s">
        <v>2544</v>
      </c>
      <c r="D15" s="209" t="s">
        <v>2545</v>
      </c>
      <c r="E15" s="209" t="s">
        <v>2546</v>
      </c>
    </row>
    <row r="16" spans="1:5" x14ac:dyDescent="0.2">
      <c r="A16" s="209">
        <v>16</v>
      </c>
      <c r="B16" s="209" t="s">
        <v>2547</v>
      </c>
      <c r="C16" s="209" t="s">
        <v>2548</v>
      </c>
      <c r="D16" s="209" t="s">
        <v>2549</v>
      </c>
      <c r="E16" s="209" t="s">
        <v>2550</v>
      </c>
    </row>
    <row r="17" spans="1:5" x14ac:dyDescent="0.2">
      <c r="A17" s="209">
        <v>17</v>
      </c>
      <c r="B17" s="209" t="s">
        <v>2084</v>
      </c>
      <c r="C17" s="209" t="s">
        <v>2551</v>
      </c>
      <c r="D17" s="209" t="s">
        <v>2552</v>
      </c>
      <c r="E17" s="209" t="s">
        <v>2553</v>
      </c>
    </row>
    <row r="18" spans="1:5" x14ac:dyDescent="0.2">
      <c r="A18" s="209">
        <v>18</v>
      </c>
      <c r="B18" s="209" t="s">
        <v>2087</v>
      </c>
      <c r="C18" s="209" t="s">
        <v>2554</v>
      </c>
      <c r="D18" s="209" t="s">
        <v>2555</v>
      </c>
      <c r="E18" s="209" t="s">
        <v>2556</v>
      </c>
    </row>
    <row r="19" spans="1:5" x14ac:dyDescent="0.2">
      <c r="A19" s="209">
        <v>19</v>
      </c>
      <c r="B19" s="209" t="s">
        <v>2090</v>
      </c>
      <c r="C19" s="209" t="s">
        <v>2557</v>
      </c>
      <c r="D19" s="209" t="s">
        <v>2558</v>
      </c>
      <c r="E19" s="209" t="s">
        <v>2559</v>
      </c>
    </row>
    <row r="20" spans="1:5" x14ac:dyDescent="0.2">
      <c r="A20" s="209">
        <v>20</v>
      </c>
      <c r="B20" s="209" t="s">
        <v>1875</v>
      </c>
      <c r="C20" s="209" t="s">
        <v>2067</v>
      </c>
      <c r="D20" s="209" t="s">
        <v>2560</v>
      </c>
      <c r="E20" s="209" t="s">
        <v>2561</v>
      </c>
    </row>
    <row r="21" spans="1:5" x14ac:dyDescent="0.2">
      <c r="A21" s="209">
        <v>21</v>
      </c>
      <c r="B21" s="209" t="s">
        <v>1874</v>
      </c>
      <c r="C21" s="209" t="s">
        <v>2562</v>
      </c>
      <c r="D21" s="209" t="s">
        <v>2563</v>
      </c>
      <c r="E21" s="209" t="s">
        <v>2564</v>
      </c>
    </row>
    <row r="22" spans="1:5" x14ac:dyDescent="0.2">
      <c r="A22" s="209">
        <v>22</v>
      </c>
      <c r="B22" s="209" t="s">
        <v>2565</v>
      </c>
      <c r="C22" s="209" t="s">
        <v>2566</v>
      </c>
      <c r="D22" s="209" t="s">
        <v>2567</v>
      </c>
      <c r="E22" s="209" t="s">
        <v>2568</v>
      </c>
    </row>
    <row r="23" spans="1:5" x14ac:dyDescent="0.2">
      <c r="A23" s="209">
        <v>23</v>
      </c>
      <c r="B23" s="209" t="s">
        <v>2084</v>
      </c>
      <c r="C23" s="209" t="s">
        <v>2569</v>
      </c>
      <c r="D23" s="209" t="s">
        <v>2570</v>
      </c>
      <c r="E23" s="209" t="s">
        <v>2571</v>
      </c>
    </row>
    <row r="24" spans="1:5" x14ac:dyDescent="0.2">
      <c r="A24" s="209">
        <v>24</v>
      </c>
      <c r="B24" s="209" t="s">
        <v>1873</v>
      </c>
      <c r="C24" s="209" t="s">
        <v>2068</v>
      </c>
      <c r="D24" s="209" t="s">
        <v>2572</v>
      </c>
      <c r="E24" s="209" t="s">
        <v>2573</v>
      </c>
    </row>
    <row r="25" spans="1:5" x14ac:dyDescent="0.2">
      <c r="A25" s="209">
        <v>25</v>
      </c>
      <c r="B25" s="209" t="s">
        <v>2505</v>
      </c>
      <c r="C25" s="209" t="s">
        <v>2574</v>
      </c>
      <c r="D25" s="209" t="s">
        <v>2575</v>
      </c>
      <c r="E25" s="209" t="s">
        <v>2576</v>
      </c>
    </row>
    <row r="26" spans="1:5" x14ac:dyDescent="0.2">
      <c r="A26" s="209">
        <v>26</v>
      </c>
      <c r="B26" s="209" t="s">
        <v>2577</v>
      </c>
      <c r="C26" s="209" t="s">
        <v>2578</v>
      </c>
      <c r="D26" s="209" t="s">
        <v>2579</v>
      </c>
      <c r="E26" s="209" t="s">
        <v>2580</v>
      </c>
    </row>
    <row r="27" spans="1:5" x14ac:dyDescent="0.2">
      <c r="A27" s="209">
        <v>27</v>
      </c>
      <c r="B27" s="209" t="s">
        <v>2581</v>
      </c>
      <c r="C27" s="209" t="s">
        <v>2034</v>
      </c>
      <c r="D27" s="209" t="s">
        <v>2582</v>
      </c>
      <c r="E27" s="209" t="s">
        <v>2583</v>
      </c>
    </row>
    <row r="28" spans="1:5" x14ac:dyDescent="0.2">
      <c r="A28" s="209">
        <v>28</v>
      </c>
      <c r="B28" s="209" t="s">
        <v>1881</v>
      </c>
      <c r="C28" s="209" t="s">
        <v>2584</v>
      </c>
      <c r="D28" s="209" t="s">
        <v>2585</v>
      </c>
      <c r="E28" s="209" t="s">
        <v>2586</v>
      </c>
    </row>
    <row r="29" spans="1:5" x14ac:dyDescent="0.2">
      <c r="A29" s="209">
        <v>29</v>
      </c>
      <c r="B29" s="209" t="s">
        <v>2501</v>
      </c>
      <c r="C29" s="209" t="s">
        <v>2587</v>
      </c>
      <c r="D29" s="209" t="s">
        <v>2588</v>
      </c>
      <c r="E29" s="209" t="s">
        <v>2589</v>
      </c>
    </row>
    <row r="30" spans="1:5" x14ac:dyDescent="0.2">
      <c r="A30" s="209">
        <v>30</v>
      </c>
      <c r="B30" s="209" t="s">
        <v>2590</v>
      </c>
      <c r="C30" s="209" t="s">
        <v>2069</v>
      </c>
      <c r="D30" s="209" t="s">
        <v>2591</v>
      </c>
      <c r="E30" s="209" t="s">
        <v>2592</v>
      </c>
    </row>
    <row r="31" spans="1:5" x14ac:dyDescent="0.2">
      <c r="A31" s="209">
        <v>31</v>
      </c>
      <c r="B31" s="209" t="s">
        <v>2593</v>
      </c>
      <c r="C31" s="209" t="s">
        <v>2594</v>
      </c>
      <c r="D31" s="209" t="s">
        <v>2595</v>
      </c>
      <c r="E31" s="209" t="s">
        <v>2596</v>
      </c>
    </row>
    <row r="32" spans="1:5" x14ac:dyDescent="0.2">
      <c r="A32" s="209">
        <v>32</v>
      </c>
      <c r="B32" s="209" t="s">
        <v>2597</v>
      </c>
      <c r="C32" s="209" t="s">
        <v>2598</v>
      </c>
      <c r="D32" s="209" t="s">
        <v>2599</v>
      </c>
      <c r="E32" s="209" t="s">
        <v>2600</v>
      </c>
    </row>
    <row r="33" spans="1:5" x14ac:dyDescent="0.2">
      <c r="A33" s="209">
        <v>33</v>
      </c>
      <c r="B33" s="209" t="s">
        <v>2084</v>
      </c>
      <c r="C33" s="209" t="s">
        <v>2601</v>
      </c>
      <c r="D33" s="209" t="s">
        <v>2602</v>
      </c>
      <c r="E33" s="209" t="s">
        <v>2603</v>
      </c>
    </row>
    <row r="34" spans="1:5" x14ac:dyDescent="0.2">
      <c r="A34" s="209">
        <v>34</v>
      </c>
      <c r="B34" s="209" t="s">
        <v>2087</v>
      </c>
      <c r="C34" s="209" t="s">
        <v>2604</v>
      </c>
      <c r="D34" s="209" t="s">
        <v>2605</v>
      </c>
      <c r="E34" s="209" t="s">
        <v>2606</v>
      </c>
    </row>
    <row r="35" spans="1:5" x14ac:dyDescent="0.2">
      <c r="A35" s="209">
        <v>35</v>
      </c>
      <c r="B35" s="209" t="s">
        <v>2607</v>
      </c>
      <c r="C35" s="209" t="s">
        <v>2608</v>
      </c>
      <c r="D35" s="209" t="s">
        <v>2609</v>
      </c>
      <c r="E35" s="209" t="s">
        <v>2610</v>
      </c>
    </row>
    <row r="36" spans="1:5" x14ac:dyDescent="0.2">
      <c r="A36" s="209">
        <v>36</v>
      </c>
      <c r="B36" s="209" t="s">
        <v>2611</v>
      </c>
      <c r="C36" s="209" t="s">
        <v>2612</v>
      </c>
      <c r="D36" s="209" t="s">
        <v>2613</v>
      </c>
      <c r="E36" s="209" t="s">
        <v>2614</v>
      </c>
    </row>
    <row r="37" spans="1:5" x14ac:dyDescent="0.2">
      <c r="A37" s="209">
        <v>37</v>
      </c>
      <c r="B37" s="209" t="s">
        <v>2084</v>
      </c>
      <c r="C37" s="209" t="s">
        <v>2615</v>
      </c>
      <c r="D37" s="209" t="s">
        <v>2616</v>
      </c>
      <c r="E37" s="209" t="s">
        <v>2617</v>
      </c>
    </row>
    <row r="38" spans="1:5" x14ac:dyDescent="0.2">
      <c r="A38" s="209">
        <v>38</v>
      </c>
      <c r="B38" s="209" t="s">
        <v>2087</v>
      </c>
      <c r="C38" s="209" t="s">
        <v>2618</v>
      </c>
      <c r="D38" s="209" t="s">
        <v>2619</v>
      </c>
      <c r="E38" s="209" t="s">
        <v>2620</v>
      </c>
    </row>
    <row r="39" spans="1:5" x14ac:dyDescent="0.2">
      <c r="A39" s="209">
        <v>39</v>
      </c>
      <c r="B39" s="209" t="s">
        <v>2621</v>
      </c>
      <c r="C39" s="209" t="s">
        <v>2035</v>
      </c>
      <c r="D39" s="209" t="s">
        <v>2622</v>
      </c>
      <c r="E39" s="209" t="s">
        <v>2623</v>
      </c>
    </row>
    <row r="40" spans="1:5" x14ac:dyDescent="0.2">
      <c r="A40" s="209">
        <v>40</v>
      </c>
      <c r="B40" s="209" t="s">
        <v>2624</v>
      </c>
      <c r="C40" s="209" t="s">
        <v>2625</v>
      </c>
      <c r="D40" s="209" t="s">
        <v>2626</v>
      </c>
      <c r="E40" s="209" t="s">
        <v>2627</v>
      </c>
    </row>
    <row r="41" spans="1:5" x14ac:dyDescent="0.2">
      <c r="A41" s="209">
        <v>41</v>
      </c>
      <c r="B41" s="209" t="s">
        <v>2084</v>
      </c>
      <c r="C41" s="209" t="s">
        <v>2628</v>
      </c>
      <c r="D41" s="209" t="s">
        <v>2629</v>
      </c>
      <c r="E41" s="209" t="s">
        <v>2630</v>
      </c>
    </row>
    <row r="42" spans="1:5" x14ac:dyDescent="0.2">
      <c r="A42" s="209">
        <v>42</v>
      </c>
      <c r="B42" s="209" t="s">
        <v>2631</v>
      </c>
      <c r="C42" s="209" t="s">
        <v>2070</v>
      </c>
      <c r="D42" s="209" t="s">
        <v>2632</v>
      </c>
      <c r="E42" s="209" t="s">
        <v>2633</v>
      </c>
    </row>
    <row r="43" spans="1:5" x14ac:dyDescent="0.2">
      <c r="A43" s="209">
        <v>43</v>
      </c>
      <c r="B43" s="209" t="s">
        <v>2634</v>
      </c>
      <c r="C43" s="209" t="s">
        <v>2635</v>
      </c>
      <c r="D43" s="209" t="s">
        <v>2636</v>
      </c>
      <c r="E43" s="209" t="s">
        <v>2637</v>
      </c>
    </row>
    <row r="44" spans="1:5" x14ac:dyDescent="0.2">
      <c r="A44" s="209">
        <v>44</v>
      </c>
      <c r="B44" s="209" t="s">
        <v>2638</v>
      </c>
      <c r="C44" s="209" t="s">
        <v>2639</v>
      </c>
      <c r="D44" s="209" t="s">
        <v>2640</v>
      </c>
      <c r="E44" s="209" t="s">
        <v>2641</v>
      </c>
    </row>
    <row r="45" spans="1:5" x14ac:dyDescent="0.2">
      <c r="A45" s="209">
        <v>45</v>
      </c>
      <c r="B45" s="209" t="s">
        <v>2501</v>
      </c>
      <c r="C45" s="209" t="s">
        <v>2642</v>
      </c>
      <c r="D45" s="209" t="s">
        <v>2643</v>
      </c>
      <c r="E45" s="209" t="s">
        <v>2644</v>
      </c>
    </row>
    <row r="46" spans="1:5" x14ac:dyDescent="0.2">
      <c r="A46" s="209">
        <v>46</v>
      </c>
      <c r="B46" s="209" t="s">
        <v>2645</v>
      </c>
      <c r="C46" s="209" t="s">
        <v>2071</v>
      </c>
      <c r="D46" s="209" t="s">
        <v>2646</v>
      </c>
      <c r="E46" s="209" t="s">
        <v>2647</v>
      </c>
    </row>
    <row r="47" spans="1:5" x14ac:dyDescent="0.2">
      <c r="A47" s="209">
        <v>47</v>
      </c>
      <c r="B47" s="209" t="s">
        <v>2648</v>
      </c>
      <c r="C47" s="209" t="s">
        <v>2072</v>
      </c>
      <c r="D47" s="209" t="s">
        <v>2649</v>
      </c>
      <c r="E47" s="209" t="s">
        <v>2650</v>
      </c>
    </row>
    <row r="48" spans="1:5" x14ac:dyDescent="0.2">
      <c r="A48" s="209">
        <v>48</v>
      </c>
      <c r="B48" s="209" t="s">
        <v>2651</v>
      </c>
      <c r="C48" s="209" t="s">
        <v>2652</v>
      </c>
      <c r="D48" s="209" t="s">
        <v>2653</v>
      </c>
      <c r="E48" s="209" t="s">
        <v>2654</v>
      </c>
    </row>
    <row r="49" spans="1:5" x14ac:dyDescent="0.2">
      <c r="A49" s="209">
        <v>49</v>
      </c>
      <c r="B49" s="209" t="s">
        <v>2655</v>
      </c>
      <c r="C49" s="209" t="s">
        <v>2656</v>
      </c>
      <c r="D49" s="209" t="s">
        <v>2657</v>
      </c>
      <c r="E49" s="209" t="s">
        <v>2658</v>
      </c>
    </row>
    <row r="50" spans="1:5" x14ac:dyDescent="0.2">
      <c r="A50" s="209">
        <v>50</v>
      </c>
      <c r="B50" s="209" t="s">
        <v>2659</v>
      </c>
      <c r="C50" s="209" t="s">
        <v>2660</v>
      </c>
      <c r="D50" s="209" t="s">
        <v>2661</v>
      </c>
      <c r="E50" s="209" t="s">
        <v>2662</v>
      </c>
    </row>
    <row r="51" spans="1:5" x14ac:dyDescent="0.2">
      <c r="A51" s="209">
        <v>51</v>
      </c>
      <c r="B51" s="209" t="s">
        <v>2084</v>
      </c>
      <c r="C51" s="209" t="s">
        <v>2663</v>
      </c>
      <c r="D51" s="209" t="s">
        <v>2664</v>
      </c>
      <c r="E51" s="209" t="s">
        <v>2665</v>
      </c>
    </row>
    <row r="52" spans="1:5" x14ac:dyDescent="0.2">
      <c r="A52" s="209">
        <v>52</v>
      </c>
      <c r="B52" s="209" t="s">
        <v>2666</v>
      </c>
      <c r="C52" s="209" t="s">
        <v>2073</v>
      </c>
      <c r="D52" s="209" t="s">
        <v>2667</v>
      </c>
      <c r="E52" s="209" t="s">
        <v>2668</v>
      </c>
    </row>
    <row r="53" spans="1:5" x14ac:dyDescent="0.2">
      <c r="A53" s="209">
        <v>53</v>
      </c>
      <c r="B53" s="209" t="s">
        <v>2669</v>
      </c>
      <c r="C53" s="209" t="s">
        <v>2670</v>
      </c>
      <c r="D53" s="209" t="s">
        <v>2671</v>
      </c>
      <c r="E53" s="209" t="s">
        <v>2672</v>
      </c>
    </row>
    <row r="54" spans="1:5" x14ac:dyDescent="0.2">
      <c r="A54" s="209">
        <v>54</v>
      </c>
      <c r="B54" s="209" t="s">
        <v>2673</v>
      </c>
      <c r="C54" s="209" t="s">
        <v>2674</v>
      </c>
      <c r="D54" s="209" t="s">
        <v>2675</v>
      </c>
      <c r="E54" s="209" t="s">
        <v>2676</v>
      </c>
    </row>
    <row r="55" spans="1:5" x14ac:dyDescent="0.2">
      <c r="A55" s="209">
        <v>55</v>
      </c>
      <c r="B55" s="209" t="s">
        <v>2581</v>
      </c>
      <c r="C55" s="209" t="s">
        <v>2677</v>
      </c>
      <c r="D55" s="209" t="s">
        <v>2678</v>
      </c>
      <c r="E55" s="209" t="s">
        <v>2679</v>
      </c>
    </row>
    <row r="56" spans="1:5" x14ac:dyDescent="0.2">
      <c r="A56" s="209">
        <v>56</v>
      </c>
      <c r="B56" s="209" t="s">
        <v>2680</v>
      </c>
      <c r="C56" s="209" t="s">
        <v>2036</v>
      </c>
      <c r="D56" s="209" t="s">
        <v>2681</v>
      </c>
      <c r="E56" s="209" t="s">
        <v>2682</v>
      </c>
    </row>
    <row r="57" spans="1:5" x14ac:dyDescent="0.2">
      <c r="A57" s="209">
        <v>57</v>
      </c>
      <c r="B57" s="209" t="s">
        <v>2683</v>
      </c>
      <c r="C57" s="209" t="s">
        <v>2684</v>
      </c>
      <c r="D57" s="209" t="s">
        <v>2685</v>
      </c>
      <c r="E57" s="209" t="s">
        <v>2686</v>
      </c>
    </row>
    <row r="58" spans="1:5" x14ac:dyDescent="0.2">
      <c r="A58" s="209">
        <v>58</v>
      </c>
      <c r="B58" s="209" t="s">
        <v>2687</v>
      </c>
      <c r="C58" s="209" t="s">
        <v>2688</v>
      </c>
      <c r="D58" s="209" t="s">
        <v>2689</v>
      </c>
      <c r="E58" s="209" t="s">
        <v>2690</v>
      </c>
    </row>
    <row r="59" spans="1:5" x14ac:dyDescent="0.2">
      <c r="A59" s="209">
        <v>59</v>
      </c>
      <c r="B59" s="209" t="s">
        <v>2084</v>
      </c>
      <c r="C59" s="209" t="s">
        <v>2691</v>
      </c>
      <c r="D59" s="209" t="s">
        <v>2692</v>
      </c>
      <c r="E59" s="209" t="s">
        <v>2693</v>
      </c>
    </row>
    <row r="60" spans="1:5" x14ac:dyDescent="0.2">
      <c r="A60" s="209">
        <v>60</v>
      </c>
      <c r="B60" s="209" t="s">
        <v>2694</v>
      </c>
      <c r="C60" s="209" t="s">
        <v>2695</v>
      </c>
      <c r="D60" s="209" t="s">
        <v>2696</v>
      </c>
      <c r="E60" s="209" t="s">
        <v>2697</v>
      </c>
    </row>
    <row r="61" spans="1:5" x14ac:dyDescent="0.2">
      <c r="A61" s="209">
        <v>61</v>
      </c>
      <c r="B61" s="209" t="s">
        <v>2680</v>
      </c>
      <c r="C61" s="209" t="s">
        <v>2698</v>
      </c>
      <c r="D61" s="209" t="s">
        <v>2699</v>
      </c>
      <c r="E61" s="209" t="s">
        <v>2700</v>
      </c>
    </row>
  </sheetData>
  <sheetProtection sheet="1" objects="1" scenario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93"/>
  <sheetViews>
    <sheetView topLeftCell="H34" workbookViewId="0">
      <selection activeCell="Y50" sqref="Y50:AQ58"/>
    </sheetView>
  </sheetViews>
  <sheetFormatPr defaultColWidth="2.44140625" defaultRowHeight="13.8" x14ac:dyDescent="0.3"/>
  <cols>
    <col min="1" max="3" width="2.6640625" style="213" hidden="1" customWidth="1"/>
    <col min="4" max="4" width="2.33203125" style="213" hidden="1" customWidth="1"/>
    <col min="5" max="7" width="2.44140625" style="213" hidden="1" customWidth="1"/>
    <col min="8" max="43" width="2.6640625" style="213" customWidth="1"/>
    <col min="44" max="16384" width="2.44140625" style="213"/>
  </cols>
  <sheetData>
    <row r="1" spans="1:52" ht="14.4" x14ac:dyDescent="0.3">
      <c r="H1" s="214"/>
      <c r="I1" s="214"/>
      <c r="J1" s="214"/>
      <c r="K1" s="214"/>
      <c r="L1" s="214"/>
      <c r="M1" s="214"/>
      <c r="N1" s="215"/>
      <c r="O1" s="214"/>
      <c r="P1" s="214"/>
      <c r="Q1" s="214"/>
      <c r="R1" s="214"/>
      <c r="S1" s="214"/>
      <c r="T1" s="214"/>
      <c r="U1" s="214"/>
      <c r="V1" s="214"/>
      <c r="W1" s="214"/>
      <c r="X1" s="214"/>
      <c r="Y1" s="214"/>
      <c r="Z1" s="214"/>
      <c r="AA1" s="214"/>
      <c r="AB1" s="214"/>
      <c r="AC1" s="214"/>
      <c r="AD1" s="214"/>
      <c r="AE1" s="214"/>
      <c r="AF1" s="214"/>
      <c r="AG1" s="214"/>
      <c r="AH1" s="216"/>
      <c r="AI1" s="216"/>
      <c r="AJ1" s="216"/>
      <c r="AK1" s="216"/>
      <c r="AL1" s="216"/>
      <c r="AM1" s="216"/>
      <c r="AN1" s="216"/>
      <c r="AO1" s="216"/>
      <c r="AP1" s="216"/>
      <c r="AR1" s="654" t="str">
        <f>SUVAHAVUJ!$D$1</f>
        <v>Slovenský jazyk</v>
      </c>
      <c r="AS1" s="654"/>
      <c r="AT1" s="654"/>
      <c r="AU1" s="654"/>
      <c r="AV1" s="654"/>
      <c r="AW1" s="654"/>
      <c r="AX1" s="654"/>
      <c r="AZ1" s="623"/>
    </row>
    <row r="2" spans="1:52" x14ac:dyDescent="0.3">
      <c r="H2" s="214"/>
      <c r="I2" s="655" t="s">
        <v>2980</v>
      </c>
      <c r="J2" s="656"/>
      <c r="K2" s="656"/>
      <c r="L2" s="657"/>
      <c r="M2" s="214"/>
      <c r="N2" s="216"/>
      <c r="O2" s="214"/>
      <c r="P2" s="214"/>
      <c r="Q2" s="214"/>
      <c r="R2" s="214"/>
      <c r="S2" s="214"/>
      <c r="T2" s="214"/>
      <c r="U2" s="214"/>
      <c r="V2" s="214"/>
      <c r="W2" s="214"/>
      <c r="X2" s="214"/>
      <c r="Y2" s="214"/>
      <c r="Z2" s="214"/>
      <c r="AA2" s="214"/>
      <c r="AB2" s="214"/>
      <c r="AC2" s="214"/>
      <c r="AD2" s="214"/>
      <c r="AE2" s="214"/>
      <c r="AF2" s="214"/>
      <c r="AG2" s="216"/>
      <c r="AH2" s="216"/>
      <c r="AI2" s="217"/>
      <c r="AJ2" s="216"/>
      <c r="AK2" s="217"/>
      <c r="AL2" s="216"/>
      <c r="AM2" s="217"/>
      <c r="AN2" s="217"/>
      <c r="AO2" s="217"/>
      <c r="AP2" s="216"/>
      <c r="AQ2" s="216"/>
      <c r="AR2" s="216"/>
    </row>
    <row r="3" spans="1:52" x14ac:dyDescent="0.3">
      <c r="H3" s="214"/>
      <c r="I3" s="214"/>
      <c r="J3" s="214"/>
      <c r="K3" s="214"/>
      <c r="L3" s="214"/>
      <c r="M3" s="214"/>
      <c r="N3" s="216"/>
      <c r="O3" s="214"/>
      <c r="P3" s="214"/>
      <c r="Q3" s="214"/>
      <c r="R3" s="214"/>
      <c r="S3" s="214"/>
      <c r="T3" s="214"/>
      <c r="U3" s="214"/>
      <c r="V3" s="214"/>
      <c r="W3" s="214"/>
      <c r="X3" s="214"/>
      <c r="Y3" s="214"/>
      <c r="Z3" s="214"/>
      <c r="AA3" s="214"/>
      <c r="AB3" s="214"/>
      <c r="AC3" s="214"/>
      <c r="AD3" s="214"/>
      <c r="AE3" s="214"/>
      <c r="AF3" s="214"/>
      <c r="AG3" s="214"/>
      <c r="AH3" s="216"/>
      <c r="AI3" s="216"/>
      <c r="AJ3" s="216"/>
      <c r="AK3" s="216"/>
      <c r="AL3" s="216"/>
      <c r="AM3" s="216"/>
      <c r="AN3" s="216"/>
      <c r="AO3" s="216"/>
      <c r="AP3" s="216"/>
      <c r="AQ3" s="216"/>
      <c r="AR3" s="216"/>
    </row>
    <row r="4" spans="1:52" ht="12.75" customHeight="1" x14ac:dyDescent="0.3">
      <c r="A4" s="213">
        <v>2</v>
      </c>
      <c r="H4" s="214"/>
      <c r="I4" s="214"/>
      <c r="J4" s="214"/>
      <c r="K4" s="214"/>
      <c r="L4" s="214"/>
      <c r="M4" s="214"/>
      <c r="N4" s="216"/>
      <c r="O4" s="214"/>
      <c r="P4" s="642" t="str">
        <f>IF(VLOOKUP($A4,PrekladHlav!$A:$H,1)=$A4,VLOOKUP($A4,PrekladHlav!$A:$H,SUVAHAVUJ!B1),0)</f>
        <v>ÚČTOVNÁ ZÁVIERKA</v>
      </c>
      <c r="Q4" s="642"/>
      <c r="R4" s="642"/>
      <c r="S4" s="642"/>
      <c r="T4" s="642"/>
      <c r="U4" s="642"/>
      <c r="V4" s="642"/>
      <c r="W4" s="642"/>
      <c r="X4" s="642"/>
      <c r="Y4" s="642"/>
      <c r="Z4" s="642"/>
      <c r="AA4" s="642"/>
      <c r="AB4" s="642"/>
      <c r="AC4" s="642"/>
      <c r="AD4" s="642"/>
      <c r="AE4" s="642"/>
      <c r="AF4" s="642"/>
      <c r="AG4" s="214"/>
      <c r="AH4" s="214"/>
      <c r="AI4" s="214"/>
      <c r="AJ4" s="214"/>
      <c r="AK4" s="214"/>
      <c r="AL4" s="214"/>
      <c r="AM4" s="214"/>
      <c r="AN4" s="214"/>
      <c r="AO4" s="214"/>
      <c r="AP4" s="214"/>
      <c r="AQ4" s="214"/>
      <c r="AR4" s="214"/>
    </row>
    <row r="5" spans="1:52" ht="12.75" customHeight="1" x14ac:dyDescent="0.3">
      <c r="H5" s="214"/>
      <c r="I5" s="214"/>
      <c r="J5" s="214"/>
      <c r="K5" s="214"/>
      <c r="L5" s="214"/>
      <c r="M5" s="214"/>
      <c r="N5" s="216"/>
      <c r="O5" s="214"/>
      <c r="P5" s="642"/>
      <c r="Q5" s="642"/>
      <c r="R5" s="642"/>
      <c r="S5" s="642"/>
      <c r="T5" s="642"/>
      <c r="U5" s="642"/>
      <c r="V5" s="642"/>
      <c r="W5" s="642"/>
      <c r="X5" s="642"/>
      <c r="Y5" s="642"/>
      <c r="Z5" s="642"/>
      <c r="AA5" s="642"/>
      <c r="AB5" s="642"/>
      <c r="AC5" s="642"/>
      <c r="AD5" s="642"/>
      <c r="AE5" s="642"/>
      <c r="AF5" s="642"/>
      <c r="AG5" s="214"/>
      <c r="AH5" s="214"/>
      <c r="AI5" s="214"/>
      <c r="AJ5" s="214"/>
      <c r="AK5" s="214"/>
      <c r="AL5" s="214"/>
      <c r="AM5" s="214"/>
      <c r="AN5" s="214"/>
      <c r="AO5" s="214"/>
      <c r="AP5" s="214"/>
      <c r="AQ5" s="214"/>
      <c r="AR5" s="214"/>
    </row>
    <row r="6" spans="1:52" x14ac:dyDescent="0.3">
      <c r="H6" s="214"/>
      <c r="I6" s="214"/>
      <c r="J6" s="214"/>
      <c r="K6" s="214"/>
      <c r="L6" s="214"/>
      <c r="M6" s="214"/>
      <c r="N6" s="216"/>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row>
    <row r="7" spans="1:52" x14ac:dyDescent="0.3">
      <c r="A7" s="213">
        <v>3</v>
      </c>
      <c r="H7" s="214"/>
      <c r="I7" s="214"/>
      <c r="J7" s="214"/>
      <c r="K7" s="214"/>
      <c r="L7" s="214"/>
      <c r="M7" s="214"/>
      <c r="N7" s="653" t="str">
        <f>IF(VLOOKUP($A7,PrekladHlav!$A:$H,1)=$A7,VLOOKUP($A7,PrekladHlav!$A:$H,SUVAHAVUJ!B1),0)</f>
        <v>podnikateľov v podvojnom učtovníctve zostavená</v>
      </c>
      <c r="O7" s="653"/>
      <c r="P7" s="653"/>
      <c r="Q7" s="653"/>
      <c r="R7" s="653"/>
      <c r="S7" s="653"/>
      <c r="T7" s="653"/>
      <c r="U7" s="653"/>
      <c r="V7" s="653"/>
      <c r="W7" s="653"/>
      <c r="X7" s="653"/>
      <c r="Y7" s="653"/>
      <c r="Z7" s="653"/>
      <c r="AA7" s="653"/>
      <c r="AB7" s="653"/>
      <c r="AC7" s="653"/>
      <c r="AD7" s="653"/>
      <c r="AE7" s="653"/>
      <c r="AF7" s="653"/>
      <c r="AG7" s="653"/>
      <c r="AH7" s="218"/>
      <c r="AI7" s="218"/>
      <c r="AJ7" s="218"/>
      <c r="AK7" s="218"/>
      <c r="AL7" s="214"/>
      <c r="AM7" s="214"/>
      <c r="AN7" s="214"/>
      <c r="AO7" s="214"/>
      <c r="AP7" s="214"/>
      <c r="AQ7" s="214"/>
      <c r="AR7" s="214"/>
    </row>
    <row r="8" spans="1:52" x14ac:dyDescent="0.3">
      <c r="A8" s="213">
        <v>1</v>
      </c>
      <c r="H8" s="219"/>
      <c r="I8" s="219"/>
      <c r="J8" s="219"/>
      <c r="K8" s="219"/>
      <c r="L8" s="219"/>
      <c r="M8" s="219"/>
      <c r="N8" s="219"/>
      <c r="O8" s="219"/>
      <c r="P8" s="219"/>
      <c r="Q8" s="219"/>
      <c r="R8" s="219"/>
      <c r="S8" s="643" t="str">
        <f>IF(VLOOKUP($A8,PrekladHlav!$A:$H,1)=$A8,VLOOKUP($A8,PrekladHlav!$A:$H,SUVAHAVUJ!B1),0)</f>
        <v>k</v>
      </c>
      <c r="T8" s="643"/>
      <c r="U8" s="219"/>
      <c r="V8" s="658">
        <f>VstupHlavička!$B$15</f>
        <v>42735</v>
      </c>
      <c r="W8" s="658"/>
      <c r="X8" s="220"/>
      <c r="Y8" s="659">
        <f>VstupHlavička!$B$15</f>
        <v>42735</v>
      </c>
      <c r="Z8" s="659"/>
      <c r="AA8" s="221"/>
      <c r="AB8" s="660">
        <f>VstupHlavička!$B$15</f>
        <v>42735</v>
      </c>
      <c r="AC8" s="660"/>
      <c r="AD8" s="660"/>
      <c r="AE8" s="222"/>
      <c r="AF8" s="223"/>
      <c r="AG8" s="219"/>
      <c r="AH8" s="219"/>
      <c r="AI8" s="219"/>
      <c r="AJ8" s="219"/>
      <c r="AK8" s="219"/>
      <c r="AL8" s="219"/>
      <c r="AM8" s="219"/>
      <c r="AN8" s="219"/>
      <c r="AO8" s="219"/>
      <c r="AP8" s="219"/>
      <c r="AQ8" s="219"/>
      <c r="AR8" s="219"/>
    </row>
    <row r="9" spans="1:52" x14ac:dyDescent="0.3">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row>
    <row r="10" spans="1:52" x14ac:dyDescent="0.3">
      <c r="H10" s="219" t="s">
        <v>2757</v>
      </c>
      <c r="I10" s="219"/>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4"/>
    </row>
    <row r="11" spans="1:52" x14ac:dyDescent="0.3">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row>
    <row r="12" spans="1:52" x14ac:dyDescent="0.3">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row>
    <row r="13" spans="1:52" x14ac:dyDescent="0.3">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row>
    <row r="14" spans="1:52" x14ac:dyDescent="0.3">
      <c r="A14" s="213">
        <v>6</v>
      </c>
      <c r="B14" s="213">
        <v>7</v>
      </c>
      <c r="C14" s="213">
        <v>8</v>
      </c>
      <c r="D14" s="213">
        <v>9</v>
      </c>
      <c r="H14" s="219" t="str">
        <f>IF(VLOOKUP($A14,PrekladHlav!$A:$H,1)=$A14,VLOOKUP($A14,PrekladHlav!$A:$H,SUVAHAVUJ!B1),0)</f>
        <v>Daňové identifikačné číslo</v>
      </c>
      <c r="I14" s="214"/>
      <c r="J14" s="214"/>
      <c r="K14" s="214"/>
      <c r="L14" s="214"/>
      <c r="M14" s="214"/>
      <c r="N14" s="214"/>
      <c r="O14" s="214"/>
      <c r="P14" s="214"/>
      <c r="Q14" s="214"/>
      <c r="R14" s="214"/>
      <c r="S14" s="214" t="str">
        <f>IF(VLOOKUP($B14,PrekladHlav!$A:$H,1)=$B14,VLOOKUP($B14,PrekladHlav!$A:$H,SUVAHAVUJ!B1),0)</f>
        <v>Účtovná závierka</v>
      </c>
      <c r="T14" s="214"/>
      <c r="U14" s="214"/>
      <c r="V14" s="214"/>
      <c r="W14" s="214"/>
      <c r="X14" s="214"/>
      <c r="Y14" s="214"/>
      <c r="Z14" s="214"/>
      <c r="AA14" s="214" t="str">
        <f>IF(VLOOKUP($C14,PrekladHlav!$A:$H,1)=$C14,VLOOKUP($C14,PrekladHlav!$A:$H,SUVAHAVUJ!B1),0)</f>
        <v>Účtovná jednotka</v>
      </c>
      <c r="AB14" s="214"/>
      <c r="AC14" s="214"/>
      <c r="AD14" s="214"/>
      <c r="AE14" s="214"/>
      <c r="AF14" s="214"/>
      <c r="AG14" s="219"/>
      <c r="AH14" s="643" t="str">
        <f>IF(VLOOKUP($D14,PrekladHlav!$A:$H,1)=$D14,VLOOKUP($D14,PrekladHlav!$A:$H,SUVAHAVUJ!B1),0)</f>
        <v>Za obdobie</v>
      </c>
      <c r="AI14" s="643"/>
      <c r="AJ14" s="643"/>
      <c r="AK14" s="643"/>
      <c r="AL14" s="643"/>
      <c r="AM14" s="643"/>
      <c r="AN14" s="643"/>
      <c r="AO14" s="643"/>
      <c r="AP14" s="643"/>
      <c r="AQ14" s="214"/>
      <c r="AR14" s="219"/>
    </row>
    <row r="15" spans="1:52" x14ac:dyDescent="0.3">
      <c r="A15" s="213">
        <v>10</v>
      </c>
      <c r="B15" s="213">
        <v>11</v>
      </c>
      <c r="H15" s="249" t="str">
        <f>MID(VstupHlavička!$B$3,1,1)</f>
        <v>2</v>
      </c>
      <c r="I15" s="249" t="str">
        <f>MID(VstupHlavička!$B$3,2,1)</f>
        <v>0</v>
      </c>
      <c r="J15" s="249" t="str">
        <f>MID(VstupHlavička!$B$3,3,1)</f>
        <v>2</v>
      </c>
      <c r="K15" s="249" t="str">
        <f>MID(VstupHlavička!$B$3,4,1)</f>
        <v>3</v>
      </c>
      <c r="L15" s="249" t="str">
        <f>MID(VstupHlavička!$B$3,5,1)</f>
        <v>7</v>
      </c>
      <c r="M15" s="249" t="str">
        <f>MID(VstupHlavička!$B$3,6,1)</f>
        <v>8</v>
      </c>
      <c r="N15" s="249" t="str">
        <f>MID(VstupHlavička!$B$3,7,1)</f>
        <v>7</v>
      </c>
      <c r="O15" s="249" t="str">
        <f>MID(VstupHlavička!$B$3,8,1)</f>
        <v>4</v>
      </c>
      <c r="P15" s="249" t="str">
        <f>MID(VstupHlavička!$B$3,9,1)</f>
        <v>8</v>
      </c>
      <c r="Q15" s="249" t="str">
        <f>MID(VstupHlavička!$B$3,10,1)</f>
        <v>0</v>
      </c>
      <c r="R15" s="214"/>
      <c r="S15" s="214"/>
      <c r="T15" s="214"/>
      <c r="U15" s="214"/>
      <c r="V15" s="214"/>
      <c r="W15" s="214"/>
      <c r="X15" s="214"/>
      <c r="Y15" s="214"/>
      <c r="Z15" s="214"/>
      <c r="AA15" s="214"/>
      <c r="AB15" s="214"/>
      <c r="AC15" s="214"/>
      <c r="AD15" s="214"/>
      <c r="AE15" s="214"/>
      <c r="AF15" s="214"/>
      <c r="AG15" s="214"/>
      <c r="AH15" s="214"/>
      <c r="AI15" s="214"/>
      <c r="AJ15" s="219" t="str">
        <f>IF(VLOOKUP($A15,PrekladHlav!$A:$H,1)=$A15,VLOOKUP($A15,PrekladHlav!$A:$H,SUVAHAVUJ!B1),0)</f>
        <v>mesiac</v>
      </c>
      <c r="AK15" s="219"/>
      <c r="AL15" s="219"/>
      <c r="AM15" s="219" t="str">
        <f>IF(VLOOKUP($B15,PrekladHlav!$A:$H,1)=$B15,VLOOKUP($B15,PrekladHlav!$A:$H,SUVAHAVUJ!B1),0)</f>
        <v>rok</v>
      </c>
      <c r="AN15" s="219"/>
      <c r="AO15" s="219"/>
      <c r="AP15" s="219"/>
      <c r="AQ15" s="214"/>
      <c r="AR15" s="214"/>
    </row>
    <row r="16" spans="1:52" x14ac:dyDescent="0.3">
      <c r="A16" s="213">
        <v>12</v>
      </c>
      <c r="B16" s="213">
        <v>15</v>
      </c>
      <c r="C16" s="213">
        <v>22</v>
      </c>
      <c r="H16" s="214"/>
      <c r="I16" s="214"/>
      <c r="J16" s="214"/>
      <c r="K16" s="214"/>
      <c r="L16" s="214"/>
      <c r="M16" s="214"/>
      <c r="N16" s="214"/>
      <c r="O16" s="214"/>
      <c r="P16" s="214"/>
      <c r="Q16" s="214"/>
      <c r="R16" s="214"/>
      <c r="S16" s="266" t="s">
        <v>929</v>
      </c>
      <c r="T16" s="214"/>
      <c r="U16" s="214" t="str">
        <f>IF(VLOOKUP($A16,PrekladHlav!$A:$H,1)=$A16,VLOOKUP($A16,PrekladHlav!$A:$H,SUVAHAVUJ!B1),0)</f>
        <v xml:space="preserve"> - riadna</v>
      </c>
      <c r="V16" s="214"/>
      <c r="W16" s="214"/>
      <c r="X16" s="214"/>
      <c r="Y16" s="214"/>
      <c r="Z16" s="214"/>
      <c r="AA16" s="266" t="s">
        <v>929</v>
      </c>
      <c r="AB16" s="214"/>
      <c r="AC16" s="214" t="str">
        <f>IF(VLOOKUP($B16,PrekladHlav!$A:$H,1)=$B16,VLOOKUP($B16,PrekladHlav!$A:$H,SUVAHAVUJ!B1),0)</f>
        <v xml:space="preserve"> - malá</v>
      </c>
      <c r="AD16" s="214"/>
      <c r="AE16" s="214"/>
      <c r="AF16" s="214"/>
      <c r="AG16" s="214"/>
      <c r="AH16" s="224" t="str">
        <f>IF(VLOOKUP($C16,PrekladHlav!$A:$H,1)=$C16,VLOOKUP($C16,PrekladHlav!$A:$H,SUVAHAVUJ!B1),0)</f>
        <v>od</v>
      </c>
      <c r="AI16" s="219"/>
      <c r="AJ16" s="257" t="s">
        <v>896</v>
      </c>
      <c r="AK16" s="257" t="s">
        <v>898</v>
      </c>
      <c r="AL16" s="219"/>
      <c r="AM16" s="257" t="s">
        <v>899</v>
      </c>
      <c r="AN16" s="257" t="s">
        <v>896</v>
      </c>
      <c r="AO16" s="257" t="s">
        <v>898</v>
      </c>
      <c r="AP16" s="257">
        <v>6</v>
      </c>
      <c r="AQ16" s="214"/>
      <c r="AR16" s="214"/>
    </row>
    <row r="17" spans="1:44" x14ac:dyDescent="0.3">
      <c r="A17" s="213">
        <v>4</v>
      </c>
      <c r="B17" s="213">
        <v>13</v>
      </c>
      <c r="C17" s="213">
        <v>16</v>
      </c>
      <c r="D17" s="213">
        <v>23</v>
      </c>
      <c r="H17" s="219" t="str">
        <f>IF(VLOOKUP($A17,PrekladHlav!$A:$H,1)=$A17,VLOOKUP($A17,PrekladHlav!$A:$H,SUVAHAVUJ!B1),0)</f>
        <v>IČO</v>
      </c>
      <c r="I17" s="214"/>
      <c r="J17" s="214"/>
      <c r="K17" s="214"/>
      <c r="L17" s="214"/>
      <c r="M17" s="214"/>
      <c r="N17" s="214"/>
      <c r="O17" s="214"/>
      <c r="P17" s="214"/>
      <c r="Q17" s="214"/>
      <c r="R17" s="214"/>
      <c r="S17" s="266"/>
      <c r="T17" s="214"/>
      <c r="U17" s="214" t="str">
        <f>IF(VLOOKUP($B17,PrekladHlav!$A:$H,1)=$B17,VLOOKUP($B17,PrekladHlav!$A:$H,SUVAHAVUJ!B1),0)</f>
        <v xml:space="preserve"> - mimoriadna</v>
      </c>
      <c r="V17" s="214"/>
      <c r="W17" s="214"/>
      <c r="X17" s="214"/>
      <c r="Y17" s="214"/>
      <c r="Z17" s="214"/>
      <c r="AA17" s="266"/>
      <c r="AB17" s="214"/>
      <c r="AC17" s="214" t="str">
        <f>IF(VLOOKUP($C17,PrekladHlav!$A:$H,1)=$C17,VLOOKUP($C17,PrekladHlav!$A:$H,SUVAHAVUJ!B1),0)</f>
        <v xml:space="preserve"> - veľká</v>
      </c>
      <c r="AD17" s="214"/>
      <c r="AE17" s="214"/>
      <c r="AF17" s="214"/>
      <c r="AG17" s="214"/>
      <c r="AH17" s="224" t="str">
        <f>IF(VLOOKUP($D17,PrekladHlav!$A:$H,1)=$D17,VLOOKUP($D17,PrekladHlav!$A:$H,SUVAHAVUJ!B1),0)</f>
        <v>do</v>
      </c>
      <c r="AI17" s="219"/>
      <c r="AJ17" s="257" t="s">
        <v>898</v>
      </c>
      <c r="AK17" s="257" t="s">
        <v>899</v>
      </c>
      <c r="AL17" s="219"/>
      <c r="AM17" s="257" t="s">
        <v>899</v>
      </c>
      <c r="AN17" s="257" t="s">
        <v>896</v>
      </c>
      <c r="AO17" s="257" t="s">
        <v>898</v>
      </c>
      <c r="AP17" s="257">
        <v>6</v>
      </c>
      <c r="AQ17" s="214"/>
      <c r="AR17" s="214"/>
    </row>
    <row r="18" spans="1:44" x14ac:dyDescent="0.3">
      <c r="A18" s="213">
        <v>14</v>
      </c>
      <c r="H18" s="249" t="str">
        <f>MID(VstupHlavička!$B$4,1,1)</f>
        <v>4</v>
      </c>
      <c r="I18" s="249" t="str">
        <f>MID(VstupHlavička!$B$4,2,1)</f>
        <v>7</v>
      </c>
      <c r="J18" s="249">
        <v>2</v>
      </c>
      <c r="K18" s="249">
        <v>0</v>
      </c>
      <c r="L18" s="249">
        <v>0</v>
      </c>
      <c r="M18" s="249">
        <v>3</v>
      </c>
      <c r="N18" s="249">
        <v>7</v>
      </c>
      <c r="O18" s="249">
        <v>5</v>
      </c>
      <c r="P18" s="214"/>
      <c r="Q18" s="214"/>
      <c r="R18" s="214"/>
      <c r="S18" s="266"/>
      <c r="T18" s="214"/>
      <c r="U18" s="214" t="str">
        <f>IF(VLOOKUP($A18,PrekladHlav!$A:$H,1)=$A18,VLOOKUP($A18,PrekladHlav!$A:$H,SUVAHAVUJ!B1),0)</f>
        <v xml:space="preserve"> - priebežná</v>
      </c>
      <c r="V18" s="216"/>
      <c r="W18" s="214"/>
      <c r="X18" s="214"/>
      <c r="Y18" s="214"/>
      <c r="Z18" s="216"/>
      <c r="AA18" s="225"/>
      <c r="AB18" s="216"/>
      <c r="AC18" s="216"/>
      <c r="AD18" s="216"/>
      <c r="AE18" s="214"/>
      <c r="AF18" s="214"/>
      <c r="AG18" s="214"/>
      <c r="AH18" s="214"/>
      <c r="AI18" s="214"/>
      <c r="AJ18" s="214"/>
      <c r="AK18" s="214"/>
      <c r="AL18" s="214"/>
      <c r="AM18" s="214"/>
      <c r="AN18" s="214"/>
      <c r="AO18" s="214"/>
      <c r="AP18" s="214"/>
      <c r="AQ18" s="214"/>
      <c r="AR18" s="214"/>
    </row>
    <row r="19" spans="1:44" x14ac:dyDescent="0.3">
      <c r="A19" s="213">
        <v>5</v>
      </c>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641" t="str">
        <f>IF(VLOOKUP($A19,PrekladHlav!$A:$H,1)=$A19,VLOOKUP($A19,PrekladHlav!$A:$H,SUVAHAVUJ!B1),0)</f>
        <v>Bezprostredne predchádzajúce obdobie</v>
      </c>
      <c r="AI19" s="641"/>
      <c r="AJ19" s="641"/>
      <c r="AK19" s="641"/>
      <c r="AL19" s="641"/>
      <c r="AM19" s="641"/>
      <c r="AN19" s="641"/>
      <c r="AO19" s="641"/>
      <c r="AP19" s="641"/>
      <c r="AQ19" s="214"/>
      <c r="AR19" s="214"/>
    </row>
    <row r="20" spans="1:44" x14ac:dyDescent="0.3">
      <c r="A20" s="213">
        <v>17</v>
      </c>
      <c r="H20" s="219" t="s">
        <v>1514</v>
      </c>
      <c r="I20" s="214"/>
      <c r="J20" s="214"/>
      <c r="K20" s="214"/>
      <c r="L20" s="214"/>
      <c r="M20" s="214"/>
      <c r="N20" s="214"/>
      <c r="O20" s="214"/>
      <c r="P20" s="214"/>
      <c r="Q20" s="214"/>
      <c r="R20" s="214"/>
      <c r="S20" s="219" t="str">
        <f>IF(VLOOKUP($A20,PrekladHlav!$A:$H,1)=$A20,VLOOKUP($A20,PrekladHlav!$A:$H,SUVAHAVUJ!B1),0)</f>
        <v>(vyznačí sa</v>
      </c>
      <c r="T20" s="214"/>
      <c r="U20" s="214"/>
      <c r="V20" s="214"/>
      <c r="W20" s="249" t="s">
        <v>929</v>
      </c>
      <c r="X20" s="226" t="s">
        <v>2744</v>
      </c>
      <c r="Y20" s="214"/>
      <c r="Z20" s="216"/>
      <c r="AA20" s="225"/>
      <c r="AB20" s="214"/>
      <c r="AC20" s="214"/>
      <c r="AD20" s="214"/>
      <c r="AE20" s="214"/>
      <c r="AF20" s="214"/>
      <c r="AG20" s="214"/>
      <c r="AH20" s="641"/>
      <c r="AI20" s="641"/>
      <c r="AJ20" s="641"/>
      <c r="AK20" s="641"/>
      <c r="AL20" s="641"/>
      <c r="AM20" s="641"/>
      <c r="AN20" s="641"/>
      <c r="AO20" s="641"/>
      <c r="AP20" s="641"/>
      <c r="AQ20" s="214"/>
      <c r="AR20" s="214"/>
    </row>
    <row r="21" spans="1:44" x14ac:dyDescent="0.3">
      <c r="H21" s="249" t="str">
        <f>MID(VstupHlavička!$B$5,1,1)</f>
        <v>8</v>
      </c>
      <c r="I21" s="249" t="str">
        <f>MID(VstupHlavička!$B$5,2,1)</f>
        <v>4</v>
      </c>
      <c r="J21" s="214" t="s">
        <v>911</v>
      </c>
      <c r="K21" s="249">
        <v>2</v>
      </c>
      <c r="L21" s="249">
        <v>5</v>
      </c>
      <c r="M21" s="214" t="s">
        <v>911</v>
      </c>
      <c r="N21" s="249">
        <v>0</v>
      </c>
      <c r="O21" s="214"/>
      <c r="P21" s="214"/>
      <c r="Q21" s="214"/>
      <c r="R21" s="214"/>
      <c r="S21" s="214"/>
      <c r="T21" s="214"/>
      <c r="U21" s="214"/>
      <c r="V21" s="214"/>
      <c r="W21" s="214"/>
      <c r="X21" s="214"/>
      <c r="Y21" s="214"/>
      <c r="Z21" s="214"/>
      <c r="AA21" s="214"/>
      <c r="AB21" s="214"/>
      <c r="AC21" s="214"/>
      <c r="AD21" s="214"/>
      <c r="AE21" s="214"/>
      <c r="AF21" s="214"/>
      <c r="AG21" s="214"/>
      <c r="AH21" s="641"/>
      <c r="AI21" s="641"/>
      <c r="AJ21" s="641"/>
      <c r="AK21" s="641"/>
      <c r="AL21" s="641"/>
      <c r="AM21" s="641"/>
      <c r="AN21" s="641"/>
      <c r="AO21" s="641"/>
      <c r="AP21" s="641"/>
      <c r="AQ21" s="214"/>
      <c r="AR21" s="214"/>
    </row>
    <row r="22" spans="1:44" x14ac:dyDescent="0.3">
      <c r="A22" s="213">
        <v>10</v>
      </c>
      <c r="B22" s="213">
        <v>11</v>
      </c>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9" t="str">
        <f>IF(VLOOKUP($A22,PrekladHlav!$A:$H,1)=$A22,VLOOKUP($A22,PrekladHlav!$A:$H,SUVAHAVUJ!B1),0)</f>
        <v>mesiac</v>
      </c>
      <c r="AK22" s="219"/>
      <c r="AL22" s="219"/>
      <c r="AM22" s="219" t="str">
        <f>IF(VLOOKUP($B22,PrekladHlav!$A:$H,1)=$B22,VLOOKUP($B22,PrekladHlav!$A:$H,SUVAHAVUJ!B1),0)</f>
        <v>rok</v>
      </c>
      <c r="AN22" s="219"/>
      <c r="AO22" s="219"/>
      <c r="AP22" s="214"/>
      <c r="AQ22" s="214"/>
      <c r="AR22" s="214"/>
    </row>
    <row r="23" spans="1:44" x14ac:dyDescent="0.3">
      <c r="A23" s="213">
        <v>22</v>
      </c>
      <c r="H23" s="214"/>
      <c r="I23" s="214"/>
      <c r="J23" s="214"/>
      <c r="K23" s="214"/>
      <c r="L23" s="214"/>
      <c r="M23" s="214"/>
      <c r="N23" s="214"/>
      <c r="O23" s="214"/>
      <c r="P23" s="214"/>
      <c r="Q23" s="214"/>
      <c r="R23" s="225"/>
      <c r="S23" s="214"/>
      <c r="T23" s="214"/>
      <c r="U23" s="216"/>
      <c r="V23" s="214"/>
      <c r="W23" s="214"/>
      <c r="X23" s="214"/>
      <c r="Y23" s="216"/>
      <c r="Z23" s="225"/>
      <c r="AA23" s="216"/>
      <c r="AB23" s="216"/>
      <c r="AC23" s="216"/>
      <c r="AD23" s="214"/>
      <c r="AE23" s="214"/>
      <c r="AF23" s="214"/>
      <c r="AG23" s="214"/>
      <c r="AH23" s="224" t="str">
        <f>IF(VLOOKUP($A23,PrekladHlav!$A:$H,1)=$A23,VLOOKUP($A23,PrekladHlav!$A:$H,SUVAHAVUJ!B1),0)</f>
        <v>od</v>
      </c>
      <c r="AI23" s="214"/>
      <c r="AJ23" s="257" t="s">
        <v>896</v>
      </c>
      <c r="AK23" s="257" t="s">
        <v>898</v>
      </c>
      <c r="AL23" s="219"/>
      <c r="AM23" s="257" t="s">
        <v>899</v>
      </c>
      <c r="AN23" s="257" t="s">
        <v>896</v>
      </c>
      <c r="AO23" s="257" t="s">
        <v>898</v>
      </c>
      <c r="AP23" s="257">
        <v>5</v>
      </c>
      <c r="AQ23" s="214"/>
      <c r="AR23" s="214"/>
    </row>
    <row r="24" spans="1:44" x14ac:dyDescent="0.3">
      <c r="A24" s="213">
        <v>23</v>
      </c>
      <c r="H24" s="214"/>
      <c r="I24" s="214"/>
      <c r="J24" s="214"/>
      <c r="K24" s="214"/>
      <c r="L24" s="214"/>
      <c r="M24" s="214"/>
      <c r="N24" s="214"/>
      <c r="O24" s="214"/>
      <c r="P24" s="214"/>
      <c r="Q24" s="214"/>
      <c r="R24" s="214"/>
      <c r="S24" s="214"/>
      <c r="T24" s="214"/>
      <c r="U24" s="214"/>
      <c r="V24" s="214"/>
      <c r="W24" s="214"/>
      <c r="X24" s="214"/>
      <c r="Y24" s="214"/>
      <c r="Z24" s="214"/>
      <c r="AA24" s="214"/>
      <c r="AB24" s="216"/>
      <c r="AC24" s="216"/>
      <c r="AD24" s="214"/>
      <c r="AE24" s="214"/>
      <c r="AF24" s="214"/>
      <c r="AG24" s="214"/>
      <c r="AH24" s="224" t="str">
        <f>IF(VLOOKUP($A24,PrekladHlav!$A:$H,1)=$A24,VLOOKUP($A24,PrekladHlav!$A:$H,SUVAHAVUJ!B1),0)</f>
        <v>do</v>
      </c>
      <c r="AI24" s="214"/>
      <c r="AJ24" s="257" t="s">
        <v>898</v>
      </c>
      <c r="AK24" s="257" t="s">
        <v>899</v>
      </c>
      <c r="AL24" s="219"/>
      <c r="AM24" s="257" t="s">
        <v>899</v>
      </c>
      <c r="AN24" s="257" t="s">
        <v>896</v>
      </c>
      <c r="AO24" s="257" t="s">
        <v>898</v>
      </c>
      <c r="AP24" s="257">
        <v>5</v>
      </c>
      <c r="AQ24" s="214"/>
      <c r="AR24" s="214"/>
    </row>
    <row r="25" spans="1:44" x14ac:dyDescent="0.3">
      <c r="A25" s="213">
        <v>18</v>
      </c>
      <c r="H25" s="219" t="str">
        <f>IF(VLOOKUP($A25,PrekladHlav!$A:$H,1)=$A25,VLOOKUP($A25,PrekladHlav!$A:$H,SUVAHAVUJ!B1),0)</f>
        <v>Priložené súčasti účtovej závierky</v>
      </c>
      <c r="I25" s="214"/>
      <c r="J25" s="214"/>
      <c r="K25" s="214"/>
      <c r="L25" s="214"/>
      <c r="M25" s="214"/>
      <c r="N25" s="214"/>
      <c r="O25" s="214"/>
      <c r="P25" s="214"/>
      <c r="Q25" s="214"/>
      <c r="R25" s="214"/>
      <c r="S25" s="214"/>
      <c r="T25" s="214"/>
      <c r="U25" s="214"/>
      <c r="V25" s="214"/>
      <c r="W25" s="214"/>
      <c r="X25" s="214"/>
      <c r="Y25" s="214"/>
      <c r="Z25" s="214"/>
      <c r="AA25" s="214"/>
      <c r="AB25" s="216"/>
      <c r="AC25" s="216"/>
      <c r="AD25" s="214"/>
      <c r="AE25" s="214"/>
      <c r="AF25" s="214"/>
      <c r="AG25" s="214"/>
      <c r="AH25" s="219"/>
      <c r="AI25" s="214"/>
      <c r="AJ25" s="217"/>
      <c r="AK25" s="217"/>
      <c r="AL25" s="219"/>
      <c r="AM25" s="217"/>
      <c r="AN25" s="217"/>
      <c r="AO25" s="217"/>
      <c r="AP25" s="217"/>
      <c r="AQ25" s="214"/>
      <c r="AR25" s="214"/>
    </row>
    <row r="26" spans="1:44" x14ac:dyDescent="0.3">
      <c r="A26" s="213">
        <v>19</v>
      </c>
      <c r="B26" s="213">
        <v>20</v>
      </c>
      <c r="C26" s="213">
        <v>21</v>
      </c>
      <c r="H26" s="219"/>
      <c r="I26" s="266" t="s">
        <v>929</v>
      </c>
      <c r="J26" s="214" t="str">
        <f>IF(VLOOKUP($A26,PrekladHlav!$A:$H,1)=$A26,VLOOKUP($A26,PrekladHlav!$A:$H,SUVAHAVUJ!B1),0)</f>
        <v>Súvaha (Úč POD 1-01)</v>
      </c>
      <c r="K26" s="214"/>
      <c r="L26" s="214"/>
      <c r="M26" s="214"/>
      <c r="N26" s="214"/>
      <c r="O26" s="214"/>
      <c r="P26" s="214"/>
      <c r="Q26" s="214"/>
      <c r="R26" s="266" t="s">
        <v>929</v>
      </c>
      <c r="S26" s="214" t="str">
        <f>IF(VLOOKUP($B26,PrekladHlav!$A:$H,1)=$B26,VLOOKUP($B26,PrekladHlav!$A:$H,SUVAHAVUJ!B1),0)</f>
        <v>Výkaz ziskov a strát(Úč POD 2-01)</v>
      </c>
      <c r="T26" s="214"/>
      <c r="U26" s="214"/>
      <c r="V26" s="214"/>
      <c r="W26" s="214"/>
      <c r="X26" s="214"/>
      <c r="Y26" s="214"/>
      <c r="Z26" s="214"/>
      <c r="AA26" s="214"/>
      <c r="AB26" s="216"/>
      <c r="AC26" s="216"/>
      <c r="AD26" s="214"/>
      <c r="AE26" s="266" t="s">
        <v>929</v>
      </c>
      <c r="AF26" s="214" t="str">
        <f>IF(VLOOKUP($C26,PrekladHlav!$A:$H,1)=$C26,VLOOKUP($C26,PrekladHlav!$A:$H,SUVAHAVUJ!B1),0)</f>
        <v>Poznámky (Úč POD 3-01)</v>
      </c>
      <c r="AG26" s="214"/>
      <c r="AH26" s="219"/>
      <c r="AI26" s="214"/>
      <c r="AJ26" s="217"/>
      <c r="AK26" s="217"/>
      <c r="AL26" s="219"/>
      <c r="AM26" s="217"/>
      <c r="AN26" s="217"/>
      <c r="AO26" s="217"/>
      <c r="AP26" s="217"/>
      <c r="AQ26" s="214"/>
      <c r="AR26" s="214"/>
    </row>
    <row r="27" spans="1:44" x14ac:dyDescent="0.3">
      <c r="H27" s="214"/>
      <c r="I27" s="214"/>
      <c r="J27" s="214"/>
      <c r="K27" s="214"/>
      <c r="L27" s="214"/>
      <c r="M27" s="214"/>
      <c r="N27" s="214"/>
      <c r="O27" s="214"/>
      <c r="P27" s="214"/>
      <c r="Q27" s="214"/>
      <c r="R27" s="214"/>
      <c r="S27" s="214"/>
      <c r="T27" s="214"/>
      <c r="U27" s="214"/>
      <c r="V27" s="214"/>
      <c r="W27" s="214"/>
      <c r="X27" s="214"/>
      <c r="Y27" s="214"/>
      <c r="Z27" s="214"/>
      <c r="AA27" s="214"/>
      <c r="AB27" s="216"/>
      <c r="AC27" s="216"/>
      <c r="AD27" s="214"/>
      <c r="AE27" s="214"/>
      <c r="AF27" s="214"/>
      <c r="AG27" s="214"/>
      <c r="AH27" s="219"/>
      <c r="AI27" s="214"/>
      <c r="AJ27" s="217"/>
      <c r="AK27" s="217"/>
      <c r="AL27" s="219"/>
      <c r="AM27" s="217"/>
      <c r="AN27" s="217"/>
      <c r="AO27" s="217"/>
      <c r="AP27" s="217"/>
      <c r="AQ27" s="214"/>
      <c r="AR27" s="214"/>
    </row>
    <row r="28" spans="1:44" x14ac:dyDescent="0.3">
      <c r="H28" s="214"/>
      <c r="I28" s="214"/>
      <c r="J28" s="214"/>
      <c r="K28" s="214"/>
      <c r="L28" s="214"/>
      <c r="M28" s="214"/>
      <c r="N28" s="214"/>
      <c r="O28" s="214"/>
      <c r="P28" s="214"/>
      <c r="Q28" s="214"/>
      <c r="R28" s="214"/>
      <c r="S28" s="214"/>
      <c r="T28" s="214"/>
      <c r="U28" s="214"/>
      <c r="V28" s="214"/>
      <c r="W28" s="214"/>
      <c r="X28" s="214"/>
      <c r="Y28" s="214"/>
      <c r="Z28" s="214"/>
      <c r="AA28" s="214"/>
      <c r="AB28" s="216"/>
      <c r="AC28" s="216"/>
      <c r="AD28" s="214"/>
      <c r="AE28" s="214"/>
      <c r="AF28" s="214"/>
      <c r="AG28" s="214"/>
      <c r="AH28" s="219"/>
      <c r="AI28" s="214"/>
      <c r="AJ28" s="217"/>
      <c r="AK28" s="217"/>
      <c r="AL28" s="219"/>
      <c r="AM28" s="217"/>
      <c r="AN28" s="217"/>
      <c r="AO28" s="217"/>
      <c r="AP28" s="217"/>
      <c r="AQ28" s="214"/>
      <c r="AR28" s="214"/>
    </row>
    <row r="29" spans="1:44" x14ac:dyDescent="0.3">
      <c r="A29" s="213">
        <v>24</v>
      </c>
      <c r="H29" s="219" t="str">
        <f>IF(VLOOKUP($A29,PrekladHlav!$A:$H,1)=$A29,VLOOKUP($A29,PrekladHlav!$A:$H,SUVAHAVUJ!$B$1),0)</f>
        <v>Obchodné meno (názov) účtovnej jednotky</v>
      </c>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row>
    <row r="30" spans="1:44" x14ac:dyDescent="0.3">
      <c r="H30" s="249" t="str">
        <f>MID(VstupHlavička!$B$6,1,1)</f>
        <v>K</v>
      </c>
      <c r="I30" s="249" t="str">
        <f>MID(VstupHlavička!$B$6,2,1)</f>
        <v>A</v>
      </c>
      <c r="J30" s="249" t="str">
        <f>MID(VstupHlavička!$B$6,3,1)</f>
        <v>S</v>
      </c>
      <c r="K30" s="249" t="str">
        <f>MID(VstupHlavička!$B$6,4,1)</f>
        <v>P</v>
      </c>
      <c r="L30" s="249" t="str">
        <f>MID(VstupHlavička!$B$6,5,1)</f>
        <v>O</v>
      </c>
      <c r="M30" s="249" t="str">
        <f>MID(VstupHlavička!$B$6,6,1)</f>
        <v xml:space="preserve"> </v>
      </c>
      <c r="N30" s="249" t="str">
        <f>MID(VstupHlavička!$B$6,7,1)</f>
        <v>p</v>
      </c>
      <c r="O30" s="249" t="str">
        <f>MID(VstupHlavička!$B$6,8,1)</f>
        <v>a</v>
      </c>
      <c r="P30" s="249" t="str">
        <f>MID(VstupHlavička!$B$6,9,1)</f>
        <v>r</v>
      </c>
      <c r="Q30" s="249" t="str">
        <f>MID(VstupHlavička!$B$6,10,1)</f>
        <v>t</v>
      </c>
      <c r="R30" s="249" t="str">
        <f>MID(VstupHlavička!$B$6,11,1)</f>
        <v>n</v>
      </c>
      <c r="S30" s="249" t="str">
        <f>MID(VstupHlavička!$B$6,12,1)</f>
        <v>e</v>
      </c>
      <c r="T30" s="249" t="str">
        <f>MID(VstupHlavička!$B$6,13,1)</f>
        <v>r</v>
      </c>
      <c r="U30" s="249" t="str">
        <f>MID(VstupHlavička!$B$6,14,1)</f>
        <v>s</v>
      </c>
      <c r="V30" s="249" t="str">
        <f>MID(VstupHlavička!$B$6,15,1)</f>
        <v>,</v>
      </c>
      <c r="W30" s="249" t="str">
        <f>MID(VstupHlavička!$B$6,16,1)</f>
        <v xml:space="preserve"> </v>
      </c>
      <c r="X30" s="249" t="str">
        <f>MID(VstupHlavička!$B$6,17,1)</f>
        <v>s</v>
      </c>
      <c r="Y30" s="249" t="str">
        <f>MID(VstupHlavička!$B$6,18,1)</f>
        <v>.</v>
      </c>
      <c r="Z30" s="249" t="str">
        <f>MID(VstupHlavička!$B$6,19,1)</f>
        <v>r</v>
      </c>
      <c r="AA30" s="249" t="str">
        <f>MID(VstupHlavička!$B$6,20,1)</f>
        <v>.</v>
      </c>
      <c r="AB30" s="249" t="str">
        <f>MID(VstupHlavička!$B$6,21,1)</f>
        <v>o</v>
      </c>
      <c r="AC30" s="249" t="str">
        <f>MID(VstupHlavička!$B$6,22,1)</f>
        <v>.</v>
      </c>
      <c r="AD30" s="249" t="str">
        <f>MID(VstupHlavička!$B$6,23,1)</f>
        <v/>
      </c>
      <c r="AE30" s="249" t="str">
        <f>MID(VstupHlavička!$B$6,24,1)</f>
        <v/>
      </c>
      <c r="AF30" s="249" t="str">
        <f>MID(VstupHlavička!$B$6,25,1)</f>
        <v/>
      </c>
      <c r="AG30" s="249" t="str">
        <f>MID(VstupHlavička!$B$6,26,1)</f>
        <v/>
      </c>
      <c r="AH30" s="249" t="str">
        <f>MID(VstupHlavička!$B$6,27,1)</f>
        <v/>
      </c>
      <c r="AI30" s="249" t="str">
        <f>MID(VstupHlavička!$B$6,28,1)</f>
        <v/>
      </c>
      <c r="AJ30" s="249" t="str">
        <f>MID(VstupHlavička!$B$6,29,1)</f>
        <v/>
      </c>
      <c r="AK30" s="249" t="str">
        <f>MID(VstupHlavička!$B$6,30,1)</f>
        <v/>
      </c>
      <c r="AL30" s="249" t="str">
        <f>MID(VstupHlavička!$B$6,31,1)</f>
        <v/>
      </c>
      <c r="AM30" s="249" t="str">
        <f>MID(VstupHlavička!$B$6,32,1)</f>
        <v/>
      </c>
      <c r="AN30" s="249" t="str">
        <f>MID(VstupHlavička!$B$6,33,1)</f>
        <v/>
      </c>
      <c r="AO30" s="249" t="str">
        <f>MID(VstupHlavička!$B$6,34,1)</f>
        <v/>
      </c>
      <c r="AP30" s="249" t="str">
        <f>MID(VstupHlavička!$B$6,35,1)</f>
        <v/>
      </c>
      <c r="AQ30" s="249" t="str">
        <f>MID(VstupHlavička!$B$6,36,1)</f>
        <v/>
      </c>
      <c r="AR30" s="214"/>
    </row>
    <row r="31" spans="1:44" x14ac:dyDescent="0.3">
      <c r="H31" s="249" t="str">
        <f>MID(VstupHlavička!$B$6,37,1)</f>
        <v/>
      </c>
      <c r="I31" s="249" t="str">
        <f>MID(VstupHlavička!$B$6,38,1)</f>
        <v/>
      </c>
      <c r="J31" s="249" t="str">
        <f>MID(VstupHlavička!$B$6,39,1)</f>
        <v/>
      </c>
      <c r="K31" s="249" t="str">
        <f>MID(VstupHlavička!$B$6,40,1)</f>
        <v/>
      </c>
      <c r="L31" s="249" t="str">
        <f>MID(VstupHlavička!$B$6,41,1)</f>
        <v/>
      </c>
      <c r="M31" s="249" t="str">
        <f>MID(VstupHlavička!$B$6,42,1)</f>
        <v/>
      </c>
      <c r="N31" s="249" t="str">
        <f>MID(VstupHlavička!$B$6,43,1)</f>
        <v/>
      </c>
      <c r="O31" s="249" t="str">
        <f>MID(VstupHlavička!$B$6,44,1)</f>
        <v/>
      </c>
      <c r="P31" s="249" t="str">
        <f>MID(VstupHlavička!$B$6,45,1)</f>
        <v/>
      </c>
      <c r="Q31" s="249" t="str">
        <f>MID(VstupHlavička!$B$6,46,1)</f>
        <v/>
      </c>
      <c r="R31" s="249" t="str">
        <f>MID(VstupHlavička!$B$6,47,1)</f>
        <v/>
      </c>
      <c r="S31" s="249" t="str">
        <f>MID(VstupHlavička!$B$6,48,1)</f>
        <v/>
      </c>
      <c r="T31" s="249" t="str">
        <f>MID(VstupHlavička!$B$6,49,1)</f>
        <v/>
      </c>
      <c r="U31" s="249" t="str">
        <f>MID(VstupHlavička!$B$6,50,1)</f>
        <v/>
      </c>
      <c r="V31" s="249" t="str">
        <f>MID(VstupHlavička!$B$6,51,1)</f>
        <v/>
      </c>
      <c r="W31" s="249" t="str">
        <f>MID(VstupHlavička!$B$6,52,1)</f>
        <v/>
      </c>
      <c r="X31" s="249" t="str">
        <f>MID(VstupHlavička!$B$6,53,1)</f>
        <v/>
      </c>
      <c r="Y31" s="249" t="str">
        <f>MID(VstupHlavička!$B$6,54,1)</f>
        <v/>
      </c>
      <c r="Z31" s="249" t="str">
        <f>MID(VstupHlavička!$B$6,55,1)</f>
        <v/>
      </c>
      <c r="AA31" s="249" t="str">
        <f>MID(VstupHlavička!$B$6,56,1)</f>
        <v/>
      </c>
      <c r="AB31" s="249" t="str">
        <f>MID(VstupHlavička!$B$6,57,1)</f>
        <v/>
      </c>
      <c r="AC31" s="249" t="str">
        <f>MID(VstupHlavička!$B$6,58,1)</f>
        <v/>
      </c>
      <c r="AD31" s="249" t="str">
        <f>MID(VstupHlavička!$B$6,59,1)</f>
        <v/>
      </c>
      <c r="AE31" s="249" t="str">
        <f>MID(VstupHlavička!$B$6,60,1)</f>
        <v/>
      </c>
      <c r="AF31" s="249" t="str">
        <f>MID(VstupHlavička!$B$6,61,1)</f>
        <v/>
      </c>
      <c r="AG31" s="249" t="str">
        <f>MID(VstupHlavička!$B$6,62,1)</f>
        <v/>
      </c>
      <c r="AH31" s="249" t="str">
        <f>MID(VstupHlavička!$B$6,63,1)</f>
        <v/>
      </c>
      <c r="AI31" s="249" t="str">
        <f>MID(VstupHlavička!$B$6,64,1)</f>
        <v/>
      </c>
      <c r="AJ31" s="249" t="str">
        <f>MID(VstupHlavička!$B$6,65,1)</f>
        <v/>
      </c>
      <c r="AK31" s="249" t="str">
        <f>MID(VstupHlavička!$B$6,66,1)</f>
        <v/>
      </c>
      <c r="AL31" s="249" t="str">
        <f>MID(VstupHlavička!$B$6,67,1)</f>
        <v/>
      </c>
      <c r="AM31" s="249" t="str">
        <f>MID(VstupHlavička!$B$6,68,1)</f>
        <v/>
      </c>
      <c r="AN31" s="249" t="str">
        <f>MID(VstupHlavička!$B$6,69,1)</f>
        <v/>
      </c>
      <c r="AO31" s="249" t="str">
        <f>MID(VstupHlavička!$B$6,70,1)</f>
        <v/>
      </c>
      <c r="AP31" s="249" t="str">
        <f>MID(VstupHlavička!$B$6,71,1)</f>
        <v/>
      </c>
      <c r="AQ31" s="249" t="str">
        <f>MID(VstupHlavička!$B$6,72,1)</f>
        <v/>
      </c>
      <c r="AR31" s="214"/>
    </row>
    <row r="32" spans="1:44" x14ac:dyDescent="0.3">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row>
    <row r="33" spans="1:44" x14ac:dyDescent="0.3">
      <c r="A33" s="213">
        <v>25</v>
      </c>
      <c r="H33" s="219" t="str">
        <f>IF(VLOOKUP($A33,PrekladHlav!$A:$H,1)=$A33,VLOOKUP($A33,PrekladHlav!$A:$H,SUVAHAVUJ!$B$1),0)</f>
        <v>Sídlo účtovnej jednotky, ulica a číslo</v>
      </c>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row>
    <row r="34" spans="1:44" x14ac:dyDescent="0.3">
      <c r="H34" s="249" t="str">
        <f>MID(VstupHlavička!$B$7,1,1)</f>
        <v>K</v>
      </c>
      <c r="I34" s="249" t="str">
        <f>MID(VstupHlavička!$B$7,2,1)</f>
        <v>a</v>
      </c>
      <c r="J34" s="249" t="str">
        <f>MID(VstupHlavička!$B$7,3,1)</f>
        <v>l</v>
      </c>
      <c r="K34" s="249" t="str">
        <f>MID(VstupHlavička!$B$7,4,1)</f>
        <v>i</v>
      </c>
      <c r="L34" s="249" t="str">
        <f>MID(VstupHlavička!$B$7,5,1)</f>
        <v>n</v>
      </c>
      <c r="M34" s="249" t="str">
        <f>MID(VstupHlavička!$B$7,6,1)</f>
        <v>č</v>
      </c>
      <c r="N34" s="249" t="str">
        <f>MID(VstupHlavička!$B$7,7,1)</f>
        <v>i</v>
      </c>
      <c r="O34" s="249" t="str">
        <f>MID(VstupHlavička!$B$7,8,1)</f>
        <v>a</v>
      </c>
      <c r="P34" s="249" t="str">
        <f>MID(VstupHlavička!$B$7,9,1)</f>
        <v>k</v>
      </c>
      <c r="Q34" s="249" t="str">
        <f>MID(VstupHlavička!$B$7,10,1)</f>
        <v>o</v>
      </c>
      <c r="R34" s="249" t="str">
        <f>MID(VstupHlavička!$B$7,11,1)</f>
        <v>v</v>
      </c>
      <c r="S34" s="249" t="str">
        <f>MID(VstupHlavička!$B$7,12,1)</f>
        <v>a</v>
      </c>
      <c r="T34" s="249" t="str">
        <f>MID(VstupHlavička!$B$7,13,1)</f>
        <v xml:space="preserve"> </v>
      </c>
      <c r="U34" s="249" t="str">
        <f>MID(VstupHlavička!$B$7,14,1)</f>
        <v>3</v>
      </c>
      <c r="V34" s="249" t="str">
        <f>MID(VstupHlavička!$B$7,15,1)</f>
        <v>7</v>
      </c>
      <c r="W34" s="249" t="str">
        <f>MID(VstupHlavička!$B$7,16,1)</f>
        <v/>
      </c>
      <c r="X34" s="249" t="str">
        <f>MID(VstupHlavička!$B$7,17,1)</f>
        <v/>
      </c>
      <c r="Y34" s="249" t="str">
        <f>MID(VstupHlavička!$B$7,18,1)</f>
        <v/>
      </c>
      <c r="Z34" s="249" t="str">
        <f>MID(VstupHlavička!$B$7,19,1)</f>
        <v/>
      </c>
      <c r="AA34" s="249" t="str">
        <f>MID(VstupHlavička!$B$7,20,1)</f>
        <v/>
      </c>
      <c r="AB34" s="249" t="str">
        <f>MID(VstupHlavička!$B$7,21,1)</f>
        <v/>
      </c>
      <c r="AC34" s="249" t="str">
        <f>MID(VstupHlavička!$B$7,22,1)</f>
        <v/>
      </c>
      <c r="AD34" s="249" t="str">
        <f>MID(VstupHlavička!$B$7,23,1)</f>
        <v/>
      </c>
      <c r="AE34" s="249" t="str">
        <f>MID(VstupHlavička!$B$7,24,1)</f>
        <v/>
      </c>
      <c r="AF34" s="249" t="str">
        <f>MID(VstupHlavička!$B$7,25,1)</f>
        <v/>
      </c>
      <c r="AG34" s="249" t="str">
        <f>MID(VstupHlavička!$B$7,26,1)</f>
        <v/>
      </c>
      <c r="AH34" s="249" t="str">
        <f>MID(VstupHlavička!$B$7,27,1)</f>
        <v/>
      </c>
      <c r="AI34" s="249" t="str">
        <f>MID(VstupHlavička!$B$7,28,1)</f>
        <v/>
      </c>
      <c r="AJ34" s="249" t="str">
        <f>MID(VstupHlavička!$B$7,29,1)</f>
        <v/>
      </c>
      <c r="AK34" s="249" t="str">
        <f>MID(VstupHlavička!$B$7,30,1)</f>
        <v/>
      </c>
      <c r="AL34" s="249" t="str">
        <f>MID(VstupHlavička!$B$7,31,1)</f>
        <v/>
      </c>
      <c r="AM34" s="249" t="str">
        <f>MID(VstupHlavička!$B$7,32,1)</f>
        <v/>
      </c>
      <c r="AN34" s="249" t="str">
        <f>MID(VstupHlavička!$B$7,33,1)</f>
        <v/>
      </c>
      <c r="AO34" s="249" t="str">
        <f>MID(VstupHlavička!$B$7,34,1)</f>
        <v/>
      </c>
      <c r="AP34" s="249" t="str">
        <f>MID(VstupHlavička!$B$7,35,1)</f>
        <v/>
      </c>
      <c r="AQ34" s="249" t="str">
        <f>MID(VstupHlavička!$B$7,36,1)</f>
        <v/>
      </c>
      <c r="AR34" s="214"/>
    </row>
    <row r="35" spans="1:44" x14ac:dyDescent="0.3">
      <c r="H35" s="249" t="str">
        <f>MID(VstupHlavička!$B$7,37,1)</f>
        <v/>
      </c>
      <c r="I35" s="249" t="str">
        <f>MID(VstupHlavička!$B$7,38,1)</f>
        <v/>
      </c>
      <c r="J35" s="249" t="str">
        <f>MID(VstupHlavička!$B$7,39,1)</f>
        <v/>
      </c>
      <c r="K35" s="249" t="str">
        <f>MID(VstupHlavička!$B$7,40,1)</f>
        <v/>
      </c>
      <c r="L35" s="249" t="str">
        <f>MID(VstupHlavička!$B$7,41,1)</f>
        <v/>
      </c>
      <c r="M35" s="249" t="str">
        <f>MID(VstupHlavička!$B$7,42,1)</f>
        <v/>
      </c>
      <c r="N35" s="249" t="str">
        <f>MID(VstupHlavička!$B$7,43,1)</f>
        <v/>
      </c>
      <c r="O35" s="249" t="str">
        <f>MID(VstupHlavička!$B$7,44,1)</f>
        <v/>
      </c>
      <c r="P35" s="249" t="str">
        <f>MID(VstupHlavička!$B$7,45,1)</f>
        <v/>
      </c>
      <c r="Q35" s="249" t="str">
        <f>MID(VstupHlavička!$B$7,46,1)</f>
        <v/>
      </c>
      <c r="R35" s="249" t="str">
        <f>MID(VstupHlavička!$B$7,47,1)</f>
        <v/>
      </c>
      <c r="S35" s="249" t="str">
        <f>MID(VstupHlavička!$B$7,48,1)</f>
        <v/>
      </c>
      <c r="T35" s="249" t="str">
        <f>MID(VstupHlavička!$B$7,49,1)</f>
        <v/>
      </c>
      <c r="U35" s="249" t="str">
        <f>MID(VstupHlavička!$B$7,50,1)</f>
        <v/>
      </c>
      <c r="V35" s="249" t="str">
        <f>MID(VstupHlavička!$B$7,51,1)</f>
        <v/>
      </c>
      <c r="W35" s="249" t="str">
        <f>MID(VstupHlavička!$B$7,52,1)</f>
        <v/>
      </c>
      <c r="X35" s="249" t="str">
        <f>MID(VstupHlavička!$B$7,53,1)</f>
        <v/>
      </c>
      <c r="Y35" s="249" t="str">
        <f>MID(VstupHlavička!$B$7,54,1)</f>
        <v/>
      </c>
      <c r="Z35" s="249" t="str">
        <f>MID(VstupHlavička!$B$7,55,1)</f>
        <v/>
      </c>
      <c r="AA35" s="249" t="str">
        <f>MID(VstupHlavička!$B$7,56,1)</f>
        <v/>
      </c>
      <c r="AB35" s="249" t="str">
        <f>MID(VstupHlavička!$B$7,57,1)</f>
        <v/>
      </c>
      <c r="AC35" s="249" t="str">
        <f>MID(VstupHlavička!$B$7,58,1)</f>
        <v/>
      </c>
      <c r="AD35" s="249" t="str">
        <f>MID(VstupHlavička!$B$7,59,1)</f>
        <v/>
      </c>
      <c r="AE35" s="249" t="str">
        <f>MID(VstupHlavička!$B$7,60,1)</f>
        <v/>
      </c>
      <c r="AF35" s="249" t="str">
        <f>MID(VstupHlavička!$B$7,61,1)</f>
        <v/>
      </c>
      <c r="AG35" s="249" t="str">
        <f>MID(VstupHlavička!$B$7,62,1)</f>
        <v/>
      </c>
      <c r="AH35" s="249" t="str">
        <f>MID(VstupHlavička!$B$7,63,1)</f>
        <v/>
      </c>
      <c r="AI35" s="249" t="str">
        <f>MID(VstupHlavička!$B$7,64,1)</f>
        <v/>
      </c>
      <c r="AJ35" s="249" t="str">
        <f>MID(VstupHlavička!$B$7,65,1)</f>
        <v/>
      </c>
      <c r="AK35" s="249" t="str">
        <f>MID(VstupHlavička!$B$7,66,1)</f>
        <v/>
      </c>
      <c r="AL35" s="249" t="str">
        <f>MID(VstupHlavička!$B$7,67,1)</f>
        <v/>
      </c>
      <c r="AM35" s="249" t="str">
        <f>MID(VstupHlavička!$B$7,68,1)</f>
        <v/>
      </c>
      <c r="AN35" s="249" t="str">
        <f>MID(VstupHlavička!$B$7,69,1)</f>
        <v/>
      </c>
      <c r="AO35" s="249" t="str">
        <f>MID(VstupHlavička!$B$7,70,1)</f>
        <v/>
      </c>
      <c r="AP35" s="249" t="str">
        <f>MID(VstupHlavička!$B$7,71,1)</f>
        <v/>
      </c>
      <c r="AQ35" s="249" t="str">
        <f>MID(VstupHlavička!$B$7,72,1)</f>
        <v/>
      </c>
      <c r="AR35" s="214"/>
    </row>
    <row r="36" spans="1:44" x14ac:dyDescent="0.3">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row>
    <row r="37" spans="1:44" x14ac:dyDescent="0.3">
      <c r="A37" s="213">
        <v>26</v>
      </c>
      <c r="B37" s="213">
        <v>27</v>
      </c>
      <c r="H37" s="219" t="str">
        <f>IF(VLOOKUP($A37,PrekladHlav!$A:$H,1)=$A37,VLOOKUP($A37,PrekladHlav!$A:$H,SUVAHAVUJ!$B$1),0)</f>
        <v>PSČ</v>
      </c>
      <c r="I37" s="214"/>
      <c r="J37" s="214"/>
      <c r="K37" s="214"/>
      <c r="L37" s="214"/>
      <c r="M37" s="214"/>
      <c r="N37" s="219" t="str">
        <f>IF(VLOOKUP($B37,PrekladHlav!$A:$H,1)=$B37,VLOOKUP($B37,PrekladHlav!$A:$H,SUVAHAVUJ!B1),0)</f>
        <v>Obec</v>
      </c>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row>
    <row r="38" spans="1:44" x14ac:dyDescent="0.3">
      <c r="H38" s="249" t="str">
        <f>MID(VstupHlavička!$B$8,1,1)</f>
        <v>9</v>
      </c>
      <c r="I38" s="249" t="str">
        <f>MID(VstupHlavička!$B$8,2,1)</f>
        <v>0</v>
      </c>
      <c r="J38" s="249" t="str">
        <f>MID(VstupHlavička!$B$8,3,1)</f>
        <v>3</v>
      </c>
      <c r="K38" s="249" t="str">
        <f>MID(VstupHlavička!$B$8,4,1)</f>
        <v xml:space="preserve"> </v>
      </c>
      <c r="L38" s="249" t="str">
        <f>MID(VstupHlavička!$B$8,5,1)</f>
        <v>0</v>
      </c>
      <c r="M38" s="227"/>
      <c r="N38" s="249" t="str">
        <f>MID(VstupHlavička!$B$9,1,1)</f>
        <v>S</v>
      </c>
      <c r="O38" s="249" t="str">
        <f>MID(VstupHlavička!$B$9,2,1)</f>
        <v>e</v>
      </c>
      <c r="P38" s="249" t="str">
        <f>MID(VstupHlavička!$B$9,3,1)</f>
        <v>n</v>
      </c>
      <c r="Q38" s="249" t="str">
        <f>MID(VstupHlavička!$B$9,4,1)</f>
        <v>e</v>
      </c>
      <c r="R38" s="249" t="str">
        <f>MID(VstupHlavička!$B$9,5,1)</f>
        <v>c</v>
      </c>
      <c r="S38" s="249" t="str">
        <f>MID(VstupHlavička!$B$9,6,1)</f>
        <v/>
      </c>
      <c r="T38" s="249" t="str">
        <f>MID(VstupHlavička!$B$9,7,1)</f>
        <v/>
      </c>
      <c r="U38" s="249" t="str">
        <f>MID(VstupHlavička!$B$9,8,1)</f>
        <v/>
      </c>
      <c r="V38" s="249" t="str">
        <f>MID(VstupHlavička!$B$9,9,1)</f>
        <v/>
      </c>
      <c r="W38" s="249" t="str">
        <f>MID(VstupHlavička!$B$9,10,1)</f>
        <v/>
      </c>
      <c r="X38" s="249" t="str">
        <f>MID(VstupHlavička!$B$9,11,1)</f>
        <v/>
      </c>
      <c r="Y38" s="249" t="str">
        <f>MID(VstupHlavička!$B$9,12,1)</f>
        <v/>
      </c>
      <c r="Z38" s="249" t="str">
        <f>MID(VstupHlavička!$B$9,13,1)</f>
        <v/>
      </c>
      <c r="AA38" s="249" t="str">
        <f>MID(VstupHlavička!$B$9,14,1)</f>
        <v/>
      </c>
      <c r="AB38" s="249" t="str">
        <f>MID(VstupHlavička!$B$9,15,1)</f>
        <v/>
      </c>
      <c r="AC38" s="249" t="str">
        <f>MID(VstupHlavička!$B$9,16,1)</f>
        <v/>
      </c>
      <c r="AD38" s="249" t="str">
        <f>MID(VstupHlavička!$B$9,17,1)</f>
        <v/>
      </c>
      <c r="AE38" s="249" t="str">
        <f>MID(VstupHlavička!$B$9,18,1)</f>
        <v/>
      </c>
      <c r="AF38" s="249" t="str">
        <f>MID(VstupHlavička!$B$9,19,1)</f>
        <v/>
      </c>
      <c r="AG38" s="249" t="str">
        <f>MID(VstupHlavička!$B$9,20,1)</f>
        <v/>
      </c>
      <c r="AH38" s="249" t="str">
        <f>MID(VstupHlavička!$B$9,21,1)</f>
        <v/>
      </c>
      <c r="AI38" s="249" t="str">
        <f>MID(VstupHlavička!$B$9,22,1)</f>
        <v/>
      </c>
      <c r="AJ38" s="249" t="str">
        <f>MID(VstupHlavička!$B$9,23,1)</f>
        <v/>
      </c>
      <c r="AK38" s="249" t="str">
        <f>MID(VstupHlavička!$B$9,24,1)</f>
        <v/>
      </c>
      <c r="AL38" s="249" t="str">
        <f>MID(VstupHlavička!$B$9,25,1)</f>
        <v/>
      </c>
      <c r="AM38" s="249" t="str">
        <f>MID(VstupHlavička!$B$9,26,1)</f>
        <v/>
      </c>
      <c r="AN38" s="249" t="str">
        <f>MID(VstupHlavička!$B$9,27,1)</f>
        <v/>
      </c>
      <c r="AO38" s="249" t="str">
        <f>MID(VstupHlavička!$B$9,28,1)</f>
        <v/>
      </c>
      <c r="AP38" s="249" t="str">
        <f>MID(VstupHlavička!$B$9,29,1)</f>
        <v/>
      </c>
      <c r="AQ38" s="249" t="str">
        <f>MID(VstupHlavička!$B$9,30,1)</f>
        <v/>
      </c>
      <c r="AR38" s="214"/>
    </row>
    <row r="39" spans="1:44" x14ac:dyDescent="0.3">
      <c r="H39" s="225"/>
      <c r="I39" s="225"/>
      <c r="J39" s="225"/>
      <c r="K39" s="225"/>
      <c r="L39" s="225"/>
      <c r="M39" s="227"/>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14"/>
    </row>
    <row r="40" spans="1:44" x14ac:dyDescent="0.3">
      <c r="A40" s="213">
        <v>28</v>
      </c>
      <c r="H40" s="219" t="str">
        <f>IF(VLOOKUP($A40,PrekladHlav!$A:$H,1)=$A40,VLOOKUP($A40,PrekladHlav!$A:$H,SUVAHAVUJ!$B$1),0)</f>
        <v>Označenie obchodného registra a číslo zápisu obchodnej spoločnosti</v>
      </c>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5"/>
      <c r="AN40" s="225"/>
      <c r="AO40" s="225"/>
      <c r="AP40" s="225"/>
      <c r="AQ40" s="225"/>
      <c r="AR40" s="214"/>
    </row>
    <row r="41" spans="1:44" x14ac:dyDescent="0.3">
      <c r="H41" s="249" t="str">
        <f>MID(VstupHlavička!$B$16,1,1)</f>
        <v>O</v>
      </c>
      <c r="I41" s="249" t="str">
        <f>MID(VstupHlavička!$B$16,2,1)</f>
        <v>R</v>
      </c>
      <c r="J41" s="249" t="str">
        <f>MID(VstupHlavička!$B$16,3,1)</f>
        <v xml:space="preserve"> </v>
      </c>
      <c r="K41" s="249" t="str">
        <f>MID(VstupHlavička!$B$16,4,1)</f>
        <v>O</v>
      </c>
      <c r="L41" s="249" t="str">
        <f>MID(VstupHlavička!$B$16,5,1)</f>
        <v>S</v>
      </c>
      <c r="M41" s="249" t="str">
        <f>MID(VstupHlavička!$B$16,6,1)</f>
        <v xml:space="preserve"> </v>
      </c>
      <c r="N41" s="249" t="str">
        <f>MID(VstupHlavička!$B$16,7,1)</f>
        <v>B</v>
      </c>
      <c r="O41" s="249" t="str">
        <f>MID(VstupHlavička!$B$16,8,1)</f>
        <v>A</v>
      </c>
      <c r="P41" s="249" t="str">
        <f>MID(VstupHlavička!$B$16,9,1)</f>
        <v xml:space="preserve"> </v>
      </c>
      <c r="Q41" s="249" t="str">
        <f>MID(VstupHlavička!$B$16,10,1)</f>
        <v>I</v>
      </c>
      <c r="R41" s="249" t="str">
        <f>MID(VstupHlavička!$B$16,11,1)</f>
        <v>.</v>
      </c>
      <c r="S41" s="249" t="str">
        <f>MID(VstupHlavička!$B$16,12,1)</f>
        <v xml:space="preserve"> </v>
      </c>
      <c r="T41" s="249" t="str">
        <f>MID(VstupHlavička!$B$16,13,1)</f>
        <v>o</v>
      </c>
      <c r="U41" s="249" t="str">
        <f>MID(VstupHlavička!$B$16,14,1)</f>
        <v>d</v>
      </c>
      <c r="V41" s="249" t="str">
        <f>MID(VstupHlavička!$B$16,15,1)</f>
        <v>d</v>
      </c>
      <c r="W41" s="249" t="str">
        <f>MID(VstupHlavička!$B$16,16,1)</f>
        <v>.</v>
      </c>
      <c r="X41" s="249" t="str">
        <f>MID(VstupHlavička!$B$16,17,1)</f>
        <v xml:space="preserve"> </v>
      </c>
      <c r="Y41" s="249" t="str">
        <f>MID(VstupHlavička!$B$16,18,1)</f>
        <v>S</v>
      </c>
      <c r="Z41" s="249" t="str">
        <f>MID(VstupHlavička!$B$16,19,1)</f>
        <v>r</v>
      </c>
      <c r="AA41" s="249" t="str">
        <f>MID(VstupHlavička!$B$16,20,1)</f>
        <v>o</v>
      </c>
      <c r="AB41" s="249" t="str">
        <f>MID(VstupHlavička!$B$16,21,1)</f>
        <v>,</v>
      </c>
      <c r="AC41" s="249" t="str">
        <f>MID(VstupHlavička!$B$16,22,1)</f>
        <v xml:space="preserve"> </v>
      </c>
      <c r="AD41" s="249" t="str">
        <f>MID(VstupHlavička!$B$16,23,1)</f>
        <v>v</v>
      </c>
      <c r="AE41" s="249" t="str">
        <f>MID(VstupHlavička!$B$16,24,1)</f>
        <v>l</v>
      </c>
      <c r="AF41" s="249" t="str">
        <f>MID(VstupHlavička!$B$16,25,1)</f>
        <v>o</v>
      </c>
      <c r="AG41" s="249" t="str">
        <f>MID(VstupHlavička!$B$16,26,1)</f>
        <v>ž</v>
      </c>
      <c r="AH41" s="249" t="str">
        <f>MID(VstupHlavička!$B$16,27,1)</f>
        <v>k</v>
      </c>
      <c r="AI41" s="249" t="str">
        <f>MID(VstupHlavička!$B$16,28,1)</f>
        <v>a</v>
      </c>
      <c r="AJ41" s="249" t="str">
        <f>MID(VstupHlavička!$B$16,29,1)</f>
        <v xml:space="preserve"> </v>
      </c>
      <c r="AK41" s="249" t="str">
        <f>MID(VstupHlavička!$B$16,30,1)</f>
        <v>8</v>
      </c>
      <c r="AL41" s="249" t="str">
        <f>MID(VstupHlavička!$B$16,31,1)</f>
        <v>9</v>
      </c>
      <c r="AM41" s="249" t="str">
        <f>MID(VstupHlavička!$B$16,32,1)</f>
        <v>8</v>
      </c>
      <c r="AN41" s="249" t="str">
        <f>MID(VstupHlavička!$B$16,33,1)</f>
        <v>6</v>
      </c>
      <c r="AO41" s="249" t="str">
        <f>MID(VstupHlavička!$B$16,34,1)</f>
        <v>2</v>
      </c>
      <c r="AP41" s="249" t="str">
        <f>MID(VstupHlavička!$B$16,35,1)</f>
        <v>/</v>
      </c>
      <c r="AQ41" s="249" t="str">
        <f>MID(VstupHlavička!$B$16,36,1)</f>
        <v>B</v>
      </c>
      <c r="AR41" s="214"/>
    </row>
    <row r="42" spans="1:44" x14ac:dyDescent="0.3">
      <c r="H42" s="249" t="str">
        <f>MID(VstupHlavička!$B$16,37,1)</f>
        <v/>
      </c>
      <c r="I42" s="249" t="str">
        <f>MID(VstupHlavička!$B$16,38,1)</f>
        <v/>
      </c>
      <c r="J42" s="249" t="str">
        <f>MID(VstupHlavička!$B$16,39,1)</f>
        <v/>
      </c>
      <c r="K42" s="249" t="str">
        <f>MID(VstupHlavička!$B$16,40,1)</f>
        <v/>
      </c>
      <c r="L42" s="249" t="str">
        <f>MID(VstupHlavička!$B$16,41,1)</f>
        <v/>
      </c>
      <c r="M42" s="249" t="str">
        <f>MID(VstupHlavička!$B$16,42,1)</f>
        <v/>
      </c>
      <c r="N42" s="249" t="str">
        <f>MID(VstupHlavička!$B$16,43,1)</f>
        <v/>
      </c>
      <c r="O42" s="249" t="str">
        <f>MID(VstupHlavička!$B$16,44,1)</f>
        <v/>
      </c>
      <c r="P42" s="249" t="str">
        <f>MID(VstupHlavička!$B$16,45,1)</f>
        <v/>
      </c>
      <c r="Q42" s="249" t="str">
        <f>MID(VstupHlavička!$B$16,46,1)</f>
        <v/>
      </c>
      <c r="R42" s="249" t="str">
        <f>MID(VstupHlavička!$B$16,47,1)</f>
        <v/>
      </c>
      <c r="S42" s="249" t="str">
        <f>MID(VstupHlavička!$B$16,48,1)</f>
        <v/>
      </c>
      <c r="T42" s="249" t="str">
        <f>MID(VstupHlavička!$B$16,49,1)</f>
        <v/>
      </c>
      <c r="U42" s="249" t="str">
        <f>MID(VstupHlavička!$B$16,50,1)</f>
        <v/>
      </c>
      <c r="V42" s="249" t="str">
        <f>MID(VstupHlavička!$B$16,51,1)</f>
        <v/>
      </c>
      <c r="W42" s="249" t="str">
        <f>MID(VstupHlavička!$B$16,52,1)</f>
        <v/>
      </c>
      <c r="X42" s="249" t="str">
        <f>MID(VstupHlavička!$B$16,53,1)</f>
        <v/>
      </c>
      <c r="Y42" s="249" t="str">
        <f>MID(VstupHlavička!$B$16,54,1)</f>
        <v/>
      </c>
      <c r="Z42" s="249" t="str">
        <f>MID(VstupHlavička!$B$16,55,1)</f>
        <v/>
      </c>
      <c r="AA42" s="249" t="str">
        <f>MID(VstupHlavička!$B$16,56,1)</f>
        <v/>
      </c>
      <c r="AB42" s="249" t="str">
        <f>MID(VstupHlavička!$B$16,57,1)</f>
        <v/>
      </c>
      <c r="AC42" s="249" t="str">
        <f>MID(VstupHlavička!$B$16,58,1)</f>
        <v/>
      </c>
      <c r="AD42" s="249" t="str">
        <f>MID(VstupHlavička!$B$16,59,1)</f>
        <v/>
      </c>
      <c r="AE42" s="249" t="str">
        <f>MID(VstupHlavička!$B$16,60,1)</f>
        <v/>
      </c>
      <c r="AF42" s="249" t="str">
        <f>MID(VstupHlavička!$B$16,61,1)</f>
        <v/>
      </c>
      <c r="AG42" s="249" t="str">
        <f>MID(VstupHlavička!$B$16,62,1)</f>
        <v/>
      </c>
      <c r="AH42" s="249" t="str">
        <f>MID(VstupHlavička!$B$16,63,1)</f>
        <v/>
      </c>
      <c r="AI42" s="249" t="str">
        <f>MID(VstupHlavička!$B$16,64,1)</f>
        <v/>
      </c>
      <c r="AJ42" s="249" t="str">
        <f>MID(VstupHlavička!$B$16,65,1)</f>
        <v/>
      </c>
      <c r="AK42" s="249" t="str">
        <f>MID(VstupHlavička!$B$16,66,1)</f>
        <v/>
      </c>
      <c r="AL42" s="249" t="str">
        <f>MID(VstupHlavička!$B$16,67,1)</f>
        <v/>
      </c>
      <c r="AM42" s="249" t="str">
        <f>MID(VstupHlavička!$B$16,68,1)</f>
        <v/>
      </c>
      <c r="AN42" s="249" t="str">
        <f>MID(VstupHlavička!$B$16,69,1)</f>
        <v/>
      </c>
      <c r="AO42" s="249" t="str">
        <f>MID(VstupHlavička!$B$16,70,1)</f>
        <v/>
      </c>
      <c r="AP42" s="249" t="str">
        <f>MID(VstupHlavička!$B$16,71,1)</f>
        <v/>
      </c>
      <c r="AQ42" s="249" t="str">
        <f>MID(VstupHlavička!$B$16,72,1)</f>
        <v/>
      </c>
      <c r="AR42" s="214"/>
    </row>
    <row r="43" spans="1:44" x14ac:dyDescent="0.3">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row>
    <row r="44" spans="1:44" x14ac:dyDescent="0.3">
      <c r="A44" s="213">
        <v>29</v>
      </c>
      <c r="B44" s="213">
        <v>30</v>
      </c>
      <c r="H44" s="219" t="str">
        <f>IF(VLOOKUP($A44,PrekladHlav!$A:$H,1)=$A44,VLOOKUP($A44,PrekladHlav!$A:$H,SUVAHAVUJ!$B$1),0)</f>
        <v>Telefónne číslo</v>
      </c>
      <c r="I44" s="214"/>
      <c r="J44" s="214"/>
      <c r="K44" s="214"/>
      <c r="L44" s="214"/>
      <c r="M44" s="214"/>
      <c r="N44" s="214"/>
      <c r="O44" s="214"/>
      <c r="P44" s="214"/>
      <c r="Q44" s="214"/>
      <c r="R44" s="214"/>
      <c r="S44" s="214"/>
      <c r="T44" s="214"/>
      <c r="U44" s="214"/>
      <c r="V44" s="214"/>
      <c r="W44" s="214"/>
      <c r="X44" s="219" t="str">
        <f>IF(VLOOKUP($B44,PrekladHlav!$A:$H,1)=$B44,VLOOKUP($B44,PrekladHlav!$A:$H,SUVAHAVUJ!B1),0)</f>
        <v>Faxové číslo</v>
      </c>
      <c r="Y44" s="214"/>
      <c r="Z44" s="214"/>
      <c r="AA44" s="214"/>
      <c r="AB44" s="214"/>
      <c r="AC44" s="214"/>
      <c r="AD44" s="214"/>
      <c r="AE44" s="214"/>
      <c r="AF44" s="214"/>
      <c r="AG44" s="214"/>
      <c r="AH44" s="214"/>
      <c r="AI44" s="214"/>
      <c r="AJ44" s="214"/>
      <c r="AK44" s="214"/>
      <c r="AL44" s="214"/>
      <c r="AM44" s="214"/>
      <c r="AN44" s="214"/>
      <c r="AO44" s="214"/>
      <c r="AP44" s="214"/>
      <c r="AQ44" s="214"/>
      <c r="AR44" s="214"/>
    </row>
    <row r="45" spans="1:44" x14ac:dyDescent="0.3">
      <c r="H45" s="249" t="str">
        <f>MID(VstupHlavička!$B$10,1,1)</f>
        <v>0</v>
      </c>
      <c r="I45" s="249" t="str">
        <f>MID(VstupHlavička!$B$10,2,1)</f>
        <v>9</v>
      </c>
      <c r="J45" s="249" t="str">
        <f>MID(VstupHlavička!$B$10,3,1)</f>
        <v>0</v>
      </c>
      <c r="K45" s="249" t="str">
        <f>MID(VstupHlavička!$B$10,4,1)</f>
        <v>4</v>
      </c>
      <c r="L45" s="249" t="str">
        <f>MID(VstupHlavička!$B$10,5,1)</f>
        <v>2</v>
      </c>
      <c r="M45" s="249" t="str">
        <f>MID(VstupHlavička!$B$10,6,1)</f>
        <v>8</v>
      </c>
      <c r="N45" s="249" t="str">
        <f>MID(VstupHlavička!$B$10,7,1)</f>
        <v>6</v>
      </c>
      <c r="O45" s="249" t="str">
        <f>MID(VstupHlavička!$B$10,8,1)</f>
        <v>5</v>
      </c>
      <c r="P45" s="249" t="str">
        <f>MID(VstupHlavička!$B$10,9,1)</f>
        <v>7</v>
      </c>
      <c r="Q45" s="249" t="str">
        <f>MID(VstupHlavička!$B$10,10,1)</f>
        <v>2</v>
      </c>
      <c r="R45" s="249" t="str">
        <f>MID(VstupHlavička!$B$10,11,1)</f>
        <v/>
      </c>
      <c r="S45" s="249" t="str">
        <f>MID(VstupHlavička!$B$10,12,1)</f>
        <v/>
      </c>
      <c r="T45" s="249" t="str">
        <f>MID(VstupHlavička!$B$10,13,1)</f>
        <v/>
      </c>
      <c r="U45" s="249" t="str">
        <f>MID(VstupHlavička!$B$10,14,1)</f>
        <v/>
      </c>
      <c r="V45" s="225"/>
      <c r="W45" s="214"/>
      <c r="X45" s="249" t="str">
        <f>MID(VstupHlavička!$B$11,1,1)</f>
        <v/>
      </c>
      <c r="Y45" s="249" t="str">
        <f>MID(VstupHlavička!$B$11,2,1)</f>
        <v/>
      </c>
      <c r="Z45" s="249" t="str">
        <f>MID(VstupHlavička!$B$11,3,1)</f>
        <v/>
      </c>
      <c r="AA45" s="249" t="str">
        <f>MID(VstupHlavička!$B$11,4,1)</f>
        <v/>
      </c>
      <c r="AB45" s="249" t="str">
        <f>MID(VstupHlavička!$B$11,5,1)</f>
        <v/>
      </c>
      <c r="AC45" s="249" t="str">
        <f>MID(VstupHlavička!$B$11,6,1)</f>
        <v/>
      </c>
      <c r="AD45" s="249" t="str">
        <f>MID(VstupHlavička!$B$11,7,1)</f>
        <v/>
      </c>
      <c r="AE45" s="249" t="str">
        <f>MID(VstupHlavička!$B$11,8,1)</f>
        <v/>
      </c>
      <c r="AF45" s="249" t="str">
        <f>MID(VstupHlavička!$B$11,9,1)</f>
        <v/>
      </c>
      <c r="AG45" s="249" t="str">
        <f>MID(VstupHlavička!$B$11,10,1)</f>
        <v/>
      </c>
      <c r="AH45" s="249" t="str">
        <f>MID(VstupHlavička!$B$11,11,1)</f>
        <v/>
      </c>
      <c r="AI45" s="249" t="str">
        <f>MID(VstupHlavička!$B$11,12,1)</f>
        <v/>
      </c>
      <c r="AJ45" s="249" t="str">
        <f>MID(VstupHlavička!$B$11,13,1)</f>
        <v/>
      </c>
      <c r="AK45" s="249" t="str">
        <f>MID(VstupHlavička!$B$11,14,1)</f>
        <v/>
      </c>
      <c r="AL45" s="225"/>
      <c r="AM45" s="227"/>
      <c r="AN45" s="227"/>
      <c r="AO45" s="227"/>
      <c r="AP45" s="227"/>
      <c r="AQ45" s="227"/>
      <c r="AR45" s="214"/>
    </row>
    <row r="46" spans="1:44" x14ac:dyDescent="0.3">
      <c r="H46" s="225"/>
      <c r="I46" s="225"/>
      <c r="J46" s="225"/>
      <c r="K46" s="225"/>
      <c r="L46" s="225"/>
      <c r="M46" s="225"/>
      <c r="N46" s="225"/>
      <c r="O46" s="227"/>
      <c r="P46" s="225"/>
      <c r="Q46" s="225"/>
      <c r="R46" s="225"/>
      <c r="S46" s="225"/>
      <c r="T46" s="225"/>
      <c r="U46" s="225"/>
      <c r="V46" s="225"/>
      <c r="W46" s="225"/>
      <c r="X46" s="225"/>
      <c r="Y46" s="225"/>
      <c r="Z46" s="227"/>
      <c r="AA46" s="225"/>
      <c r="AB46" s="225"/>
      <c r="AC46" s="225"/>
      <c r="AD46" s="225"/>
      <c r="AE46" s="225"/>
      <c r="AF46" s="225"/>
      <c r="AG46" s="225"/>
      <c r="AH46" s="225"/>
      <c r="AI46" s="225"/>
      <c r="AJ46" s="225"/>
      <c r="AK46" s="225"/>
      <c r="AL46" s="225"/>
      <c r="AM46" s="227"/>
      <c r="AN46" s="227"/>
      <c r="AO46" s="227"/>
      <c r="AP46" s="227"/>
      <c r="AQ46" s="227"/>
      <c r="AR46" s="214"/>
    </row>
    <row r="47" spans="1:44" x14ac:dyDescent="0.3">
      <c r="A47" s="213">
        <v>31</v>
      </c>
      <c r="H47" s="219" t="str">
        <f>IF(VLOOKUP($A47,PrekladHlav!$A:$H,1)=$A47,VLOOKUP($A47,PrekladHlav!$A:$H,SUVAHAVUJ!$B$1),0)</f>
        <v>E-mailová adresa</v>
      </c>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27"/>
      <c r="AM47" s="227"/>
      <c r="AN47" s="227"/>
      <c r="AO47" s="227"/>
      <c r="AP47" s="227"/>
      <c r="AQ47" s="227"/>
      <c r="AR47" s="214"/>
    </row>
    <row r="48" spans="1:44" x14ac:dyDescent="0.3">
      <c r="H48" s="249" t="str">
        <f>MID(VstupHlavička!$B$12,1,1)</f>
        <v>d</v>
      </c>
      <c r="I48" s="249" t="str">
        <f>MID(VstupHlavička!$B$12,2,1)</f>
        <v>m</v>
      </c>
      <c r="J48" s="249" t="str">
        <f>MID(VstupHlavička!$B$12,3,1)</f>
        <v>i</v>
      </c>
      <c r="K48" s="249" t="str">
        <f>MID(VstupHlavička!$B$12,4,1)</f>
        <v>k</v>
      </c>
      <c r="L48" s="249" t="str">
        <f>MID(VstupHlavička!$B$12,5,1)</f>
        <v>u</v>
      </c>
      <c r="M48" s="249" t="str">
        <f>MID(VstupHlavička!$B$12,6,1)</f>
        <v>l</v>
      </c>
      <c r="N48" s="249" t="str">
        <f>MID(VstupHlavička!$B$12,7,1)</f>
        <v>c</v>
      </c>
      <c r="O48" s="249" t="str">
        <f>MID(VstupHlavička!$B$12,8,1)</f>
        <v>o</v>
      </c>
      <c r="P48" s="249" t="str">
        <f>MID(VstupHlavička!$B$12,9,1)</f>
        <v>v</v>
      </c>
      <c r="Q48" s="249" t="str">
        <f>MID(VstupHlavička!$B$12,10,1)</f>
        <v>a</v>
      </c>
      <c r="R48" s="249" t="str">
        <f>MID(VstupHlavička!$B$12,11,1)</f>
        <v>@</v>
      </c>
      <c r="S48" s="249" t="str">
        <f>MID(VstupHlavička!$B$12,12,1)</f>
        <v>g</v>
      </c>
      <c r="T48" s="249" t="str">
        <f>MID(VstupHlavička!$B$12,13,1)</f>
        <v>m</v>
      </c>
      <c r="U48" s="249" t="str">
        <f>MID(VstupHlavička!$B$12,14,1)</f>
        <v>a</v>
      </c>
      <c r="V48" s="249" t="str">
        <f>MID(VstupHlavička!$B$12,15,1)</f>
        <v>i</v>
      </c>
      <c r="W48" s="249" t="str">
        <f>MID(VstupHlavička!$B$12,16,1)</f>
        <v>l</v>
      </c>
      <c r="X48" s="249" t="str">
        <f>MID(VstupHlavička!$B$12,17,1)</f>
        <v>.</v>
      </c>
      <c r="Y48" s="249" t="str">
        <f>MID(VstupHlavička!$B$12,18,1)</f>
        <v>c</v>
      </c>
      <c r="Z48" s="249" t="str">
        <f>MID(VstupHlavička!$B$12,19,1)</f>
        <v>o</v>
      </c>
      <c r="AA48" s="249" t="str">
        <f>MID(VstupHlavička!$B$12,20,1)</f>
        <v>m</v>
      </c>
      <c r="AB48" s="249" t="str">
        <f>MID(VstupHlavička!$B$12,21,1)</f>
        <v/>
      </c>
      <c r="AC48" s="249" t="str">
        <f>MID(VstupHlavička!$B$12,22,1)</f>
        <v/>
      </c>
      <c r="AD48" s="249" t="str">
        <f>MID(VstupHlavička!$B$12,23,1)</f>
        <v/>
      </c>
      <c r="AE48" s="249" t="str">
        <f>MID(VstupHlavička!$B$12,24,1)</f>
        <v/>
      </c>
      <c r="AF48" s="249" t="str">
        <f>MID(VstupHlavička!$B$12,25,1)</f>
        <v/>
      </c>
      <c r="AG48" s="249" t="str">
        <f>MID(VstupHlavička!$B$12,26,1)</f>
        <v/>
      </c>
      <c r="AH48" s="249" t="str">
        <f>MID(VstupHlavička!$B$12,27,1)</f>
        <v/>
      </c>
      <c r="AI48" s="249" t="str">
        <f>MID(VstupHlavička!$B$12,28,1)</f>
        <v/>
      </c>
      <c r="AJ48" s="249" t="str">
        <f>MID(VstupHlavička!$B$12,29,1)</f>
        <v/>
      </c>
      <c r="AK48" s="249" t="str">
        <f>MID(VstupHlavička!$B$12,30,1)</f>
        <v/>
      </c>
      <c r="AL48" s="227"/>
      <c r="AM48" s="227"/>
      <c r="AN48" s="227"/>
      <c r="AO48" s="227"/>
      <c r="AP48" s="227"/>
      <c r="AQ48" s="227"/>
      <c r="AR48" s="214"/>
    </row>
    <row r="49" spans="1:44" x14ac:dyDescent="0.3">
      <c r="H49" s="214"/>
      <c r="I49" s="214"/>
      <c r="J49" s="214"/>
      <c r="K49" s="214"/>
      <c r="L49" s="214"/>
      <c r="M49" s="214"/>
      <c r="N49" s="214"/>
      <c r="O49" s="214"/>
      <c r="P49" s="214"/>
      <c r="Q49" s="214"/>
      <c r="R49" s="214"/>
      <c r="S49" s="214"/>
      <c r="T49" s="214"/>
      <c r="U49" s="214"/>
      <c r="V49" s="214"/>
      <c r="W49" s="214"/>
      <c r="X49" s="216"/>
      <c r="Y49" s="216"/>
      <c r="Z49" s="216"/>
      <c r="AA49" s="216"/>
      <c r="AB49" s="216"/>
      <c r="AC49" s="216"/>
      <c r="AD49" s="216"/>
      <c r="AE49" s="216"/>
      <c r="AF49" s="216"/>
      <c r="AG49" s="216"/>
      <c r="AH49" s="216"/>
      <c r="AI49" s="216"/>
      <c r="AJ49" s="216"/>
      <c r="AK49" s="216"/>
      <c r="AL49" s="216"/>
      <c r="AM49" s="216"/>
      <c r="AN49" s="216"/>
      <c r="AO49" s="216"/>
      <c r="AP49" s="216"/>
      <c r="AQ49" s="216"/>
      <c r="AR49" s="214"/>
    </row>
    <row r="50" spans="1:44" x14ac:dyDescent="0.3">
      <c r="A50" s="213">
        <v>32</v>
      </c>
      <c r="B50" s="213">
        <v>33</v>
      </c>
      <c r="C50" s="213">
        <v>34</v>
      </c>
      <c r="H50" s="644" t="str">
        <f>IF(VLOOKUP($A50,PrekladHlav!$A:$H,1)=$A50,VLOOKUP($A50,PrekladHlav!$A:$H,SUVAHAVUJ!B1),0)</f>
        <v>Zostavená dňa:</v>
      </c>
      <c r="I50" s="645"/>
      <c r="J50" s="645"/>
      <c r="K50" s="645"/>
      <c r="L50" s="645"/>
      <c r="M50" s="645"/>
      <c r="N50" s="645"/>
      <c r="O50" s="646"/>
      <c r="P50" s="647" t="str">
        <f>IF(VLOOKUP($B50,PrekladHlav!$A:$H,1)=$B50,VLOOKUP($B50,PrekladHlav!$A:$H,SUVAHAVUJ!B1),0)</f>
        <v>Schválená dňa:</v>
      </c>
      <c r="Q50" s="647"/>
      <c r="R50" s="647"/>
      <c r="S50" s="647"/>
      <c r="T50" s="647"/>
      <c r="U50" s="647"/>
      <c r="V50" s="647"/>
      <c r="W50" s="647"/>
      <c r="X50" s="648"/>
      <c r="Y50" s="649" t="str">
        <f>IF(VLOOKUP($C50,PrekladHlav!$A:$H,1)=$C50,VLOOKUP($C50,PrekladHlav!$A:$H,SUVAHAVUJ!B1),0)</f>
        <v>Podpisový záznam štatutárneho orgánu účtovnej jednotky alebo člena štatutárneho orgánu účtovnej jednotky alebo podpisový záznam fyzickej osoby, ktorá je účtovnou jednotkou:</v>
      </c>
      <c r="Z50" s="649"/>
      <c r="AA50" s="649"/>
      <c r="AB50" s="649"/>
      <c r="AC50" s="649"/>
      <c r="AD50" s="649"/>
      <c r="AE50" s="649"/>
      <c r="AF50" s="649"/>
      <c r="AG50" s="649"/>
      <c r="AH50" s="649"/>
      <c r="AI50" s="649"/>
      <c r="AJ50" s="649"/>
      <c r="AK50" s="649"/>
      <c r="AL50" s="649"/>
      <c r="AM50" s="649"/>
      <c r="AN50" s="649"/>
      <c r="AO50" s="649"/>
      <c r="AP50" s="649"/>
      <c r="AQ50" s="649"/>
      <c r="AR50" s="214"/>
    </row>
    <row r="51" spans="1:44" x14ac:dyDescent="0.3">
      <c r="H51" s="650">
        <f>IFERROR(VstupHlavička!$B$13,"0 ")</f>
        <v>42770</v>
      </c>
      <c r="I51" s="651"/>
      <c r="J51" s="651"/>
      <c r="K51" s="651"/>
      <c r="L51" s="651"/>
      <c r="M51" s="651"/>
      <c r="N51" s="651"/>
      <c r="O51" s="651"/>
      <c r="P51" s="650"/>
      <c r="Q51" s="651"/>
      <c r="R51" s="651"/>
      <c r="S51" s="651"/>
      <c r="T51" s="651"/>
      <c r="U51" s="651"/>
      <c r="V51" s="651"/>
      <c r="W51" s="651"/>
      <c r="X51" s="651"/>
      <c r="Y51" s="649"/>
      <c r="Z51" s="649"/>
      <c r="AA51" s="649"/>
      <c r="AB51" s="649"/>
      <c r="AC51" s="649"/>
      <c r="AD51" s="649"/>
      <c r="AE51" s="649"/>
      <c r="AF51" s="649"/>
      <c r="AG51" s="649"/>
      <c r="AH51" s="649"/>
      <c r="AI51" s="649"/>
      <c r="AJ51" s="649"/>
      <c r="AK51" s="649"/>
      <c r="AL51" s="649"/>
      <c r="AM51" s="649"/>
      <c r="AN51" s="649"/>
      <c r="AO51" s="649"/>
      <c r="AP51" s="649"/>
      <c r="AQ51" s="649"/>
      <c r="AR51" s="214"/>
    </row>
    <row r="52" spans="1:44" x14ac:dyDescent="0.3">
      <c r="H52" s="652"/>
      <c r="I52" s="652"/>
      <c r="J52" s="652"/>
      <c r="K52" s="652"/>
      <c r="L52" s="652"/>
      <c r="M52" s="652"/>
      <c r="N52" s="652"/>
      <c r="O52" s="652"/>
      <c r="P52" s="652"/>
      <c r="Q52" s="652"/>
      <c r="R52" s="652"/>
      <c r="S52" s="652"/>
      <c r="T52" s="652"/>
      <c r="U52" s="652"/>
      <c r="V52" s="652"/>
      <c r="W52" s="652"/>
      <c r="X52" s="652"/>
      <c r="Y52" s="649"/>
      <c r="Z52" s="649"/>
      <c r="AA52" s="649"/>
      <c r="AB52" s="649"/>
      <c r="AC52" s="649"/>
      <c r="AD52" s="649"/>
      <c r="AE52" s="649"/>
      <c r="AF52" s="649"/>
      <c r="AG52" s="649"/>
      <c r="AH52" s="649"/>
      <c r="AI52" s="649"/>
      <c r="AJ52" s="649"/>
      <c r="AK52" s="649"/>
      <c r="AL52" s="649"/>
      <c r="AM52" s="649"/>
      <c r="AN52" s="649"/>
      <c r="AO52" s="649"/>
      <c r="AP52" s="649"/>
      <c r="AQ52" s="649"/>
      <c r="AR52" s="214"/>
    </row>
    <row r="53" spans="1:44" x14ac:dyDescent="0.3">
      <c r="H53" s="652"/>
      <c r="I53" s="652"/>
      <c r="J53" s="652"/>
      <c r="K53" s="652"/>
      <c r="L53" s="652"/>
      <c r="M53" s="652"/>
      <c r="N53" s="652"/>
      <c r="O53" s="652"/>
      <c r="P53" s="652"/>
      <c r="Q53" s="652"/>
      <c r="R53" s="652"/>
      <c r="S53" s="652"/>
      <c r="T53" s="652"/>
      <c r="U53" s="652"/>
      <c r="V53" s="652"/>
      <c r="W53" s="652"/>
      <c r="X53" s="652"/>
      <c r="Y53" s="649"/>
      <c r="Z53" s="649"/>
      <c r="AA53" s="649"/>
      <c r="AB53" s="649"/>
      <c r="AC53" s="649"/>
      <c r="AD53" s="649"/>
      <c r="AE53" s="649"/>
      <c r="AF53" s="649"/>
      <c r="AG53" s="649"/>
      <c r="AH53" s="649"/>
      <c r="AI53" s="649"/>
      <c r="AJ53" s="649"/>
      <c r="AK53" s="649"/>
      <c r="AL53" s="649"/>
      <c r="AM53" s="649"/>
      <c r="AN53" s="649"/>
      <c r="AO53" s="649"/>
      <c r="AP53" s="649"/>
      <c r="AQ53" s="649"/>
      <c r="AR53" s="214"/>
    </row>
    <row r="54" spans="1:44" x14ac:dyDescent="0.3">
      <c r="H54" s="652"/>
      <c r="I54" s="652"/>
      <c r="J54" s="652"/>
      <c r="K54" s="652"/>
      <c r="L54" s="652"/>
      <c r="M54" s="652"/>
      <c r="N54" s="652"/>
      <c r="O54" s="652"/>
      <c r="P54" s="652"/>
      <c r="Q54" s="652"/>
      <c r="R54" s="652"/>
      <c r="S54" s="652"/>
      <c r="T54" s="652"/>
      <c r="U54" s="652"/>
      <c r="V54" s="652"/>
      <c r="W54" s="652"/>
      <c r="X54" s="652"/>
      <c r="Y54" s="649"/>
      <c r="Z54" s="649"/>
      <c r="AA54" s="649"/>
      <c r="AB54" s="649"/>
      <c r="AC54" s="649"/>
      <c r="AD54" s="649"/>
      <c r="AE54" s="649"/>
      <c r="AF54" s="649"/>
      <c r="AG54" s="649"/>
      <c r="AH54" s="649"/>
      <c r="AI54" s="649"/>
      <c r="AJ54" s="649"/>
      <c r="AK54" s="649"/>
      <c r="AL54" s="649"/>
      <c r="AM54" s="649"/>
      <c r="AN54" s="649"/>
      <c r="AO54" s="649"/>
      <c r="AP54" s="649"/>
      <c r="AQ54" s="649"/>
      <c r="AR54" s="214"/>
    </row>
    <row r="55" spans="1:44" x14ac:dyDescent="0.3">
      <c r="H55" s="652"/>
      <c r="I55" s="652"/>
      <c r="J55" s="652"/>
      <c r="K55" s="652"/>
      <c r="L55" s="652"/>
      <c r="M55" s="652"/>
      <c r="N55" s="652"/>
      <c r="O55" s="652"/>
      <c r="P55" s="652"/>
      <c r="Q55" s="652"/>
      <c r="R55" s="652"/>
      <c r="S55" s="652"/>
      <c r="T55" s="652"/>
      <c r="U55" s="652"/>
      <c r="V55" s="652"/>
      <c r="W55" s="652"/>
      <c r="X55" s="652"/>
      <c r="Y55" s="649"/>
      <c r="Z55" s="649"/>
      <c r="AA55" s="649"/>
      <c r="AB55" s="649"/>
      <c r="AC55" s="649"/>
      <c r="AD55" s="649"/>
      <c r="AE55" s="649"/>
      <c r="AF55" s="649"/>
      <c r="AG55" s="649"/>
      <c r="AH55" s="649"/>
      <c r="AI55" s="649"/>
      <c r="AJ55" s="649"/>
      <c r="AK55" s="649"/>
      <c r="AL55" s="649"/>
      <c r="AM55" s="649"/>
      <c r="AN55" s="649"/>
      <c r="AO55" s="649"/>
      <c r="AP55" s="649"/>
      <c r="AQ55" s="649"/>
      <c r="AR55" s="214"/>
    </row>
    <row r="56" spans="1:44" x14ac:dyDescent="0.3">
      <c r="H56" s="652"/>
      <c r="I56" s="652"/>
      <c r="J56" s="652"/>
      <c r="K56" s="652"/>
      <c r="L56" s="652"/>
      <c r="M56" s="652"/>
      <c r="N56" s="652"/>
      <c r="O56" s="652"/>
      <c r="P56" s="652"/>
      <c r="Q56" s="652"/>
      <c r="R56" s="652"/>
      <c r="S56" s="652"/>
      <c r="T56" s="652"/>
      <c r="U56" s="652"/>
      <c r="V56" s="652"/>
      <c r="W56" s="652"/>
      <c r="X56" s="652"/>
      <c r="Y56" s="649"/>
      <c r="Z56" s="649"/>
      <c r="AA56" s="649"/>
      <c r="AB56" s="649"/>
      <c r="AC56" s="649"/>
      <c r="AD56" s="649"/>
      <c r="AE56" s="649"/>
      <c r="AF56" s="649"/>
      <c r="AG56" s="649"/>
      <c r="AH56" s="649"/>
      <c r="AI56" s="649"/>
      <c r="AJ56" s="649"/>
      <c r="AK56" s="649"/>
      <c r="AL56" s="649"/>
      <c r="AM56" s="649"/>
      <c r="AN56" s="649"/>
      <c r="AO56" s="649"/>
      <c r="AP56" s="649"/>
      <c r="AQ56" s="649"/>
      <c r="AR56" s="214"/>
    </row>
    <row r="57" spans="1:44" x14ac:dyDescent="0.3">
      <c r="H57" s="652"/>
      <c r="I57" s="652"/>
      <c r="J57" s="652"/>
      <c r="K57" s="652"/>
      <c r="L57" s="652"/>
      <c r="M57" s="652"/>
      <c r="N57" s="652"/>
      <c r="O57" s="652"/>
      <c r="P57" s="652"/>
      <c r="Q57" s="652"/>
      <c r="R57" s="652"/>
      <c r="S57" s="652"/>
      <c r="T57" s="652"/>
      <c r="U57" s="652"/>
      <c r="V57" s="652"/>
      <c r="W57" s="652"/>
      <c r="X57" s="652"/>
      <c r="Y57" s="649"/>
      <c r="Z57" s="649"/>
      <c r="AA57" s="649"/>
      <c r="AB57" s="649"/>
      <c r="AC57" s="649"/>
      <c r="AD57" s="649"/>
      <c r="AE57" s="649"/>
      <c r="AF57" s="649"/>
      <c r="AG57" s="649"/>
      <c r="AH57" s="649"/>
      <c r="AI57" s="649"/>
      <c r="AJ57" s="649"/>
      <c r="AK57" s="649"/>
      <c r="AL57" s="649"/>
      <c r="AM57" s="649"/>
      <c r="AN57" s="649"/>
      <c r="AO57" s="649"/>
      <c r="AP57" s="649"/>
      <c r="AQ57" s="649"/>
      <c r="AR57" s="214"/>
    </row>
    <row r="58" spans="1:44" x14ac:dyDescent="0.3">
      <c r="H58" s="652"/>
      <c r="I58" s="652"/>
      <c r="J58" s="652"/>
      <c r="K58" s="652"/>
      <c r="L58" s="652"/>
      <c r="M58" s="652"/>
      <c r="N58" s="652"/>
      <c r="O58" s="652"/>
      <c r="P58" s="652"/>
      <c r="Q58" s="652"/>
      <c r="R58" s="652"/>
      <c r="S58" s="652"/>
      <c r="T58" s="652"/>
      <c r="U58" s="652"/>
      <c r="V58" s="652"/>
      <c r="W58" s="652"/>
      <c r="X58" s="652"/>
      <c r="Y58" s="649"/>
      <c r="Z58" s="649"/>
      <c r="AA58" s="649"/>
      <c r="AB58" s="649"/>
      <c r="AC58" s="649"/>
      <c r="AD58" s="649"/>
      <c r="AE58" s="649"/>
      <c r="AF58" s="649"/>
      <c r="AG58" s="649"/>
      <c r="AH58" s="649"/>
      <c r="AI58" s="649"/>
      <c r="AJ58" s="649"/>
      <c r="AK58" s="649"/>
      <c r="AL58" s="649"/>
      <c r="AM58" s="649"/>
      <c r="AN58" s="649"/>
      <c r="AO58" s="649"/>
      <c r="AP58" s="649"/>
      <c r="AQ58" s="649"/>
      <c r="AR58" s="214"/>
    </row>
    <row r="60" spans="1:44" x14ac:dyDescent="0.3">
      <c r="B60" s="229"/>
    </row>
    <row r="61" spans="1:44" x14ac:dyDescent="0.3">
      <c r="B61" s="229"/>
    </row>
    <row r="62" spans="1:44" x14ac:dyDescent="0.3">
      <c r="B62" s="229"/>
    </row>
    <row r="63" spans="1:44" x14ac:dyDescent="0.3">
      <c r="B63" s="229"/>
    </row>
    <row r="64" spans="1:44" x14ac:dyDescent="0.3">
      <c r="B64" s="229"/>
    </row>
    <row r="65" spans="2:2" x14ac:dyDescent="0.3">
      <c r="B65" s="229"/>
    </row>
    <row r="66" spans="2:2" x14ac:dyDescent="0.3">
      <c r="B66" s="229"/>
    </row>
    <row r="67" spans="2:2" x14ac:dyDescent="0.3">
      <c r="B67" s="229"/>
    </row>
    <row r="68" spans="2:2" x14ac:dyDescent="0.3">
      <c r="B68" s="229"/>
    </row>
    <row r="69" spans="2:2" x14ac:dyDescent="0.3">
      <c r="B69" s="229"/>
    </row>
    <row r="70" spans="2:2" x14ac:dyDescent="0.3">
      <c r="B70" s="229"/>
    </row>
    <row r="71" spans="2:2" x14ac:dyDescent="0.3">
      <c r="B71" s="229"/>
    </row>
    <row r="72" spans="2:2" x14ac:dyDescent="0.3">
      <c r="B72" s="229"/>
    </row>
    <row r="73" spans="2:2" x14ac:dyDescent="0.3">
      <c r="B73" s="229"/>
    </row>
    <row r="74" spans="2:2" x14ac:dyDescent="0.3">
      <c r="B74" s="229"/>
    </row>
    <row r="75" spans="2:2" x14ac:dyDescent="0.3">
      <c r="B75" s="229"/>
    </row>
    <row r="76" spans="2:2" x14ac:dyDescent="0.3">
      <c r="B76" s="229"/>
    </row>
    <row r="77" spans="2:2" x14ac:dyDescent="0.3">
      <c r="B77" s="229"/>
    </row>
    <row r="78" spans="2:2" x14ac:dyDescent="0.3">
      <c r="B78" s="229"/>
    </row>
    <row r="79" spans="2:2" x14ac:dyDescent="0.3">
      <c r="B79" s="229"/>
    </row>
    <row r="80" spans="2:2" x14ac:dyDescent="0.3">
      <c r="B80" s="230"/>
    </row>
    <row r="81" spans="1:25" x14ac:dyDescent="0.3">
      <c r="B81" s="231"/>
    </row>
    <row r="82" spans="1:25" x14ac:dyDescent="0.3">
      <c r="B82" s="230"/>
    </row>
    <row r="83" spans="1:25" x14ac:dyDescent="0.3">
      <c r="B83" s="230"/>
    </row>
    <row r="84" spans="1:25" x14ac:dyDescent="0.3">
      <c r="B84" s="231"/>
    </row>
    <row r="85" spans="1:25" x14ac:dyDescent="0.3">
      <c r="B85" s="231"/>
    </row>
    <row r="86" spans="1:25" x14ac:dyDescent="0.3">
      <c r="B86" s="232"/>
    </row>
    <row r="87" spans="1:25" s="234" customFormat="1" x14ac:dyDescent="0.3">
      <c r="A87" s="213"/>
      <c r="B87" s="233"/>
    </row>
    <row r="88" spans="1:25" s="234" customFormat="1" x14ac:dyDescent="0.3">
      <c r="A88" s="213"/>
      <c r="B88" s="233"/>
    </row>
    <row r="89" spans="1:25" s="234" customFormat="1" x14ac:dyDescent="0.3">
      <c r="A89" s="213"/>
      <c r="B89" s="233"/>
    </row>
    <row r="90" spans="1:25" s="234" customFormat="1" x14ac:dyDescent="0.3">
      <c r="A90" s="213"/>
      <c r="B90" s="235"/>
      <c r="R90" s="235"/>
      <c r="S90" s="235"/>
      <c r="T90" s="235"/>
      <c r="U90" s="235"/>
      <c r="V90" s="235"/>
      <c r="W90" s="235"/>
      <c r="X90" s="235"/>
    </row>
    <row r="91" spans="1:25" s="234" customFormat="1" x14ac:dyDescent="0.3">
      <c r="A91" s="213"/>
      <c r="B91" s="235"/>
      <c r="R91" s="235"/>
      <c r="S91" s="235"/>
      <c r="T91" s="235"/>
      <c r="U91" s="235"/>
      <c r="V91" s="235"/>
      <c r="W91" s="235"/>
      <c r="X91" s="235"/>
      <c r="Y91" s="235"/>
    </row>
    <row r="92" spans="1:25" s="234" customFormat="1" x14ac:dyDescent="0.3">
      <c r="A92" s="213"/>
    </row>
    <row r="93" spans="1:25" s="234" customFormat="1" x14ac:dyDescent="0.3">
      <c r="A93" s="213"/>
    </row>
  </sheetData>
  <sheetProtection formatCells="0" formatColumns="0" formatRows="0" insertColumns="0" insertRows="0" deleteColumns="0" deleteRows="0"/>
  <mergeCells count="15">
    <mergeCell ref="AR1:AX1"/>
    <mergeCell ref="I2:L2"/>
    <mergeCell ref="S8:T8"/>
    <mergeCell ref="V8:W8"/>
    <mergeCell ref="Y8:Z8"/>
    <mergeCell ref="AB8:AD8"/>
    <mergeCell ref="AH19:AP21"/>
    <mergeCell ref="P4:AF5"/>
    <mergeCell ref="AH14:AP14"/>
    <mergeCell ref="H50:O50"/>
    <mergeCell ref="P50:X50"/>
    <mergeCell ref="Y50:AQ58"/>
    <mergeCell ref="H51:O58"/>
    <mergeCell ref="P51:X58"/>
    <mergeCell ref="N7:AG7"/>
  </mergeCells>
  <pageMargins left="0.70866141732283472" right="0.70866141732283472" top="0.78740157480314965" bottom="0.78740157480314965"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O1068"/>
  <sheetViews>
    <sheetView topLeftCell="B1" workbookViewId="0">
      <selection activeCell="H51" sqref="H51"/>
    </sheetView>
  </sheetViews>
  <sheetFormatPr defaultColWidth="9.109375" defaultRowHeight="13.2" x14ac:dyDescent="0.25"/>
  <cols>
    <col min="1" max="1" width="6.44140625" style="11" customWidth="1"/>
    <col min="2" max="2" width="45.33203125" style="10" customWidth="1"/>
    <col min="3" max="3" width="0.109375" style="5" hidden="1" customWidth="1"/>
    <col min="4" max="4" width="16.44140625" style="12" customWidth="1"/>
    <col min="5" max="5" width="14" style="12" customWidth="1"/>
    <col min="6" max="6" width="17.44140625" style="12" customWidth="1"/>
    <col min="7" max="8" width="15.6640625" style="12" customWidth="1"/>
    <col min="9" max="9" width="15.6640625" style="13" customWidth="1"/>
    <col min="10" max="10" width="1.5546875" style="6" hidden="1" customWidth="1"/>
    <col min="11" max="11" width="3.33203125" style="10" bestFit="1" customWidth="1"/>
    <col min="12" max="12" width="15.109375" style="10" customWidth="1"/>
    <col min="13" max="15" width="13.44140625" style="10" customWidth="1"/>
    <col min="16" max="16384" width="9.109375" style="6"/>
  </cols>
  <sheetData>
    <row r="1" spans="1:15" x14ac:dyDescent="0.25">
      <c r="A1" s="1" t="s">
        <v>890</v>
      </c>
      <c r="B1" s="2" t="s">
        <v>891</v>
      </c>
      <c r="C1" s="73"/>
      <c r="D1" s="675" t="s">
        <v>892</v>
      </c>
      <c r="E1" s="676"/>
      <c r="F1" s="677"/>
      <c r="G1" s="3" t="s">
        <v>893</v>
      </c>
      <c r="H1" s="3" t="s">
        <v>894</v>
      </c>
      <c r="I1" s="4" t="s">
        <v>895</v>
      </c>
      <c r="J1" s="674"/>
      <c r="K1" s="674"/>
      <c r="L1" s="674"/>
      <c r="M1" s="674"/>
      <c r="N1" s="5"/>
      <c r="O1" s="5"/>
    </row>
    <row r="2" spans="1:15" x14ac:dyDescent="0.25">
      <c r="A2" s="79"/>
      <c r="B2" s="669" t="s">
        <v>933</v>
      </c>
      <c r="C2" s="669"/>
      <c r="D2" s="669"/>
      <c r="E2" s="6"/>
      <c r="F2" s="509">
        <f>'HL KNIHA VYPOC'!D4</f>
        <v>22039.68</v>
      </c>
      <c r="G2" s="509">
        <f>'HL KNIHA VYPOC'!E4</f>
        <v>3789.16</v>
      </c>
      <c r="H2" s="509">
        <f>'HL KNIHA VYPOC'!F4</f>
        <v>9798.58</v>
      </c>
      <c r="I2" s="509">
        <f>'HL KNIHA VYPOC'!G4</f>
        <v>16030.260000000002</v>
      </c>
      <c r="J2" s="264"/>
      <c r="K2" s="264"/>
      <c r="L2" s="678" t="s">
        <v>2981</v>
      </c>
      <c r="M2" s="264"/>
      <c r="N2" s="5"/>
      <c r="O2" s="5"/>
    </row>
    <row r="3" spans="1:15" x14ac:dyDescent="0.25">
      <c r="A3" s="79"/>
      <c r="B3" s="669" t="s">
        <v>76</v>
      </c>
      <c r="C3" s="669"/>
      <c r="D3" s="669"/>
      <c r="E3" s="6"/>
      <c r="F3" s="510">
        <f>'HL KNIHA VYPOC'!D80</f>
        <v>0</v>
      </c>
      <c r="G3" s="510">
        <f>'HL KNIHA VYPOC'!E80</f>
        <v>0</v>
      </c>
      <c r="H3" s="510">
        <f>'HL KNIHA VYPOC'!F80</f>
        <v>0</v>
      </c>
      <c r="I3" s="510">
        <f>'HL KNIHA VYPOC'!G80</f>
        <v>0</v>
      </c>
      <c r="J3" s="264"/>
      <c r="K3" s="264"/>
      <c r="L3" s="678"/>
      <c r="M3" s="264"/>
      <c r="N3" s="5"/>
      <c r="O3" s="5"/>
    </row>
    <row r="4" spans="1:15" x14ac:dyDescent="0.25">
      <c r="A4" s="79"/>
      <c r="B4" s="669" t="s">
        <v>116</v>
      </c>
      <c r="C4" s="669"/>
      <c r="D4" s="669"/>
      <c r="E4" s="6"/>
      <c r="F4" s="509">
        <f>'HL KNIHA VYPOC'!D107</f>
        <v>34866.839999999997</v>
      </c>
      <c r="G4" s="509">
        <f>'HL KNIHA VYPOC'!E107</f>
        <v>64168.83</v>
      </c>
      <c r="H4" s="509">
        <f>'HL KNIHA VYPOC'!F107</f>
        <v>41662.26</v>
      </c>
      <c r="I4" s="509">
        <f>'HL KNIHA VYPOC'!G107</f>
        <v>57373.409999999996</v>
      </c>
      <c r="J4" s="264"/>
      <c r="K4" s="264"/>
      <c r="L4" s="678"/>
      <c r="M4" s="264"/>
      <c r="N4" s="5"/>
      <c r="O4" s="5"/>
    </row>
    <row r="5" spans="1:15" x14ac:dyDescent="0.25">
      <c r="A5" s="79"/>
      <c r="B5" s="669" t="s">
        <v>165</v>
      </c>
      <c r="C5" s="669"/>
      <c r="D5" s="669"/>
      <c r="E5" s="6"/>
      <c r="F5" s="510">
        <f>'HL KNIHA VYPOC'!D140</f>
        <v>8691.0300000000025</v>
      </c>
      <c r="G5" s="510">
        <f>'HL KNIHA VYPOC'!E140</f>
        <v>140359.62</v>
      </c>
      <c r="H5" s="510">
        <f>'HL KNIHA VYPOC'!F140</f>
        <v>131767.48000000001</v>
      </c>
      <c r="I5" s="510">
        <f>'HL KNIHA VYPOC'!G140</f>
        <v>17283.170000000006</v>
      </c>
      <c r="J5" s="264"/>
      <c r="K5" s="264"/>
      <c r="L5" s="678"/>
      <c r="M5" s="264"/>
      <c r="N5" s="5"/>
      <c r="O5" s="5"/>
    </row>
    <row r="6" spans="1:15" x14ac:dyDescent="0.25">
      <c r="A6" s="79"/>
      <c r="B6" s="669" t="s">
        <v>284</v>
      </c>
      <c r="C6" s="669"/>
      <c r="D6" s="669"/>
      <c r="E6" s="6"/>
      <c r="F6" s="509">
        <f>'HL KNIHA VYPOC'!D213</f>
        <v>-65597.55</v>
      </c>
      <c r="G6" s="509">
        <f>'HL KNIHA VYPOC'!E213</f>
        <v>15281.97</v>
      </c>
      <c r="H6" s="509">
        <f>'HL KNIHA VYPOC'!F213</f>
        <v>15321.96</v>
      </c>
      <c r="I6" s="509">
        <f>'HL KNIHA VYPOC'!G213</f>
        <v>-65637.539999999994</v>
      </c>
      <c r="J6" s="264"/>
      <c r="K6" s="264"/>
      <c r="L6" s="678"/>
      <c r="M6" s="264"/>
      <c r="N6" s="5"/>
      <c r="O6" s="5"/>
    </row>
    <row r="7" spans="1:15" x14ac:dyDescent="0.25">
      <c r="A7" s="79"/>
      <c r="B7" s="669" t="s">
        <v>359</v>
      </c>
      <c r="C7" s="669"/>
      <c r="D7" s="669"/>
      <c r="E7" s="6"/>
      <c r="F7" s="510">
        <f>'HL KNIHA VYPOC'!D262</f>
        <v>0</v>
      </c>
      <c r="G7" s="510">
        <f>'HL KNIHA VYPOC'!E262</f>
        <v>40212.68</v>
      </c>
      <c r="H7" s="510">
        <f>'HL KNIHA VYPOC'!F262</f>
        <v>0</v>
      </c>
      <c r="I7" s="510">
        <f>'HL KNIHA VYPOC'!G262</f>
        <v>40212.68</v>
      </c>
      <c r="J7" s="264"/>
      <c r="K7" s="264"/>
      <c r="L7" s="678"/>
      <c r="M7" s="264"/>
      <c r="N7" s="5"/>
      <c r="O7" s="5"/>
    </row>
    <row r="8" spans="1:15" x14ac:dyDescent="0.25">
      <c r="A8" s="79"/>
      <c r="B8" s="669" t="s">
        <v>692</v>
      </c>
      <c r="C8" s="669"/>
      <c r="D8" s="669"/>
      <c r="E8" s="6"/>
      <c r="F8" s="509">
        <f>'HL KNIHA VYPOC'!D349</f>
        <v>0</v>
      </c>
      <c r="G8" s="509">
        <f>'HL KNIHA VYPOC'!E349</f>
        <v>0</v>
      </c>
      <c r="H8" s="509">
        <f>'HL KNIHA VYPOC'!F349</f>
        <v>65261.98</v>
      </c>
      <c r="I8" s="509">
        <f>'HL KNIHA VYPOC'!G349</f>
        <v>-65261.98</v>
      </c>
      <c r="J8" s="264"/>
      <c r="K8" s="264"/>
      <c r="L8" s="678"/>
      <c r="M8" s="264"/>
      <c r="N8" s="5"/>
      <c r="O8" s="5"/>
    </row>
    <row r="9" spans="1:15" x14ac:dyDescent="0.25">
      <c r="A9" s="79"/>
      <c r="B9" s="673" t="s">
        <v>904</v>
      </c>
      <c r="C9" s="673"/>
      <c r="D9" s="673"/>
      <c r="E9" s="6"/>
      <c r="F9" s="511">
        <f>SUM(F2:F8)</f>
        <v>0</v>
      </c>
      <c r="G9" s="511">
        <f>SUM(G2:G8)</f>
        <v>263812.26</v>
      </c>
      <c r="H9" s="511">
        <f>SUM(H2:H8)</f>
        <v>263812.26</v>
      </c>
      <c r="I9" s="511">
        <f>SUM(I2:I8)</f>
        <v>0</v>
      </c>
      <c r="J9" s="264"/>
      <c r="K9" s="264"/>
      <c r="L9" s="678"/>
      <c r="M9" s="264"/>
      <c r="N9" s="5"/>
      <c r="O9" s="5"/>
    </row>
    <row r="10" spans="1:15" ht="17.399999999999999" x14ac:dyDescent="0.3">
      <c r="A10" s="118"/>
      <c r="B10" s="661" t="s">
        <v>2734</v>
      </c>
      <c r="C10" s="662"/>
      <c r="D10" s="662"/>
      <c r="E10" s="508">
        <f>IF(E318=B10,D318,IF(E317=B10,D317,IF(E319=B10,D319)))</f>
        <v>3</v>
      </c>
      <c r="F10" s="119"/>
      <c r="G10" s="120"/>
      <c r="H10" s="120"/>
      <c r="I10" s="9">
        <f>SUM(I8*-1-I7)</f>
        <v>25049.300000000003</v>
      </c>
      <c r="J10" s="264"/>
      <c r="K10" s="264"/>
      <c r="L10" s="264"/>
      <c r="M10" s="264"/>
      <c r="N10" s="5"/>
      <c r="O10" s="5"/>
    </row>
    <row r="11" spans="1:15" s="7" customFormat="1" ht="93.75" customHeight="1" x14ac:dyDescent="0.25">
      <c r="A11" s="121"/>
      <c r="B11" s="665" t="s">
        <v>3657</v>
      </c>
      <c r="C11" s="666"/>
      <c r="D11" s="663" t="s">
        <v>892</v>
      </c>
      <c r="E11" s="664"/>
      <c r="F11" s="670"/>
      <c r="G11" s="663" t="s">
        <v>1486</v>
      </c>
      <c r="H11" s="664"/>
      <c r="I11" s="627" t="s">
        <v>1487</v>
      </c>
      <c r="J11" s="264"/>
      <c r="K11" s="264"/>
      <c r="L11" s="264"/>
      <c r="M11" s="264"/>
      <c r="N11" s="5"/>
      <c r="O11" s="5"/>
    </row>
    <row r="12" spans="1:15" x14ac:dyDescent="0.25">
      <c r="A12" s="1" t="s">
        <v>896</v>
      </c>
      <c r="B12" s="671"/>
      <c r="C12" s="672"/>
      <c r="D12" s="628" t="s">
        <v>893</v>
      </c>
      <c r="E12" s="629" t="s">
        <v>894</v>
      </c>
      <c r="F12" s="630" t="s">
        <v>897</v>
      </c>
      <c r="G12" s="627" t="s">
        <v>893</v>
      </c>
      <c r="H12" s="627" t="s">
        <v>894</v>
      </c>
      <c r="I12" s="627" t="s">
        <v>897</v>
      </c>
      <c r="J12" s="7"/>
      <c r="K12" s="6"/>
      <c r="L12" s="6"/>
      <c r="M12" s="6"/>
      <c r="N12" s="6"/>
      <c r="O12" s="6"/>
    </row>
    <row r="13" spans="1:15" s="78" customFormat="1" ht="12" customHeight="1" x14ac:dyDescent="0.2">
      <c r="A13" s="261" t="s">
        <v>827</v>
      </c>
      <c r="B13" s="123" t="str">
        <f>IFERROR(IF(VLOOKUP($A13,Osnova!$A:$E,1)=$A13,VLOOKUP($A13,Osnova!$A:$E,$E$10)),"")</f>
        <v xml:space="preserve">Samostatné hnuteľné veci a súbory hnuteľných vecí </v>
      </c>
      <c r="C13" s="123" t="str">
        <f>IF(VLOOKUP($A13,Osnova!$A:$C,1)=$A13,VLOOKUP($A13,Osnova!$A:$F,4),0)</f>
        <v>Eigenständige Mobilien und Mobilienkomplexe</v>
      </c>
      <c r="D13" s="277">
        <v>31141.68</v>
      </c>
      <c r="E13" s="262"/>
      <c r="F13" s="124">
        <f t="shared" ref="F13:F78" si="0">SUM(D13-E13)</f>
        <v>31141.68</v>
      </c>
      <c r="G13" s="277">
        <v>1894.58</v>
      </c>
      <c r="H13" s="277"/>
      <c r="I13" s="124">
        <f t="shared" ref="I13:I79" si="1">SUM(F13+G13-H13)</f>
        <v>33036.26</v>
      </c>
      <c r="J13" s="125"/>
    </row>
    <row r="14" spans="1:15" s="78" customFormat="1" ht="10.199999999999999" x14ac:dyDescent="0.2">
      <c r="A14" s="261" t="s">
        <v>835</v>
      </c>
      <c r="B14" s="123" t="str">
        <f>IFERROR(IF(VLOOKUP($A14,Osnova!$A:$E,1)=$A14,VLOOKUP($A14,Osnova!$A:$E,$E$10)),"")</f>
        <v xml:space="preserve">Obstaranie dlhodobého hmotného majetku </v>
      </c>
      <c r="C14" s="123" t="str">
        <f>IF(VLOOKUP($A14,Osnova!$A:$C,1)=$A14,VLOOKUP($A14,Osnova!$A:$F,4),0)</f>
        <v>Anlagen im Bau (Langfrist.mat..Anlag.)</v>
      </c>
      <c r="D14" s="277"/>
      <c r="E14" s="262"/>
      <c r="F14" s="124">
        <f t="shared" si="0"/>
        <v>0</v>
      </c>
      <c r="G14" s="277">
        <v>1894.58</v>
      </c>
      <c r="H14" s="277">
        <v>1894.58</v>
      </c>
      <c r="I14" s="124">
        <f t="shared" si="1"/>
        <v>0</v>
      </c>
      <c r="J14" s="77"/>
    </row>
    <row r="15" spans="1:15" s="78" customFormat="1" ht="10.199999999999999" x14ac:dyDescent="0.2">
      <c r="A15" s="261" t="s">
        <v>858</v>
      </c>
      <c r="B15" s="123" t="str">
        <f>IFERROR(IF(VLOOKUP($A15,Osnova!$A:$E,1)=$A15,VLOOKUP($A15,Osnova!$A:$E,$E$10)),"")</f>
        <v xml:space="preserve">Oprávky k samostatným hnuteľným veciam a k súboru hnuteľných vecí </v>
      </c>
      <c r="C15" s="123" t="str">
        <f>IF(VLOOKUP($A15,Osnova!$A:$C,1)=$A15,VLOOKUP($A15,Osnova!$A:$F,4),0)</f>
        <v>Berichtigungen zu eigenständigen Mobilien und zum Mobilienkomplex</v>
      </c>
      <c r="D15" s="277"/>
      <c r="E15" s="262">
        <v>9102</v>
      </c>
      <c r="F15" s="124">
        <f t="shared" si="0"/>
        <v>-9102</v>
      </c>
      <c r="G15" s="277"/>
      <c r="H15" s="277">
        <v>7904</v>
      </c>
      <c r="I15" s="124">
        <f t="shared" si="1"/>
        <v>-17006</v>
      </c>
      <c r="J15" s="125"/>
    </row>
    <row r="16" spans="1:15" s="78" customFormat="1" ht="10.199999999999999" x14ac:dyDescent="0.2">
      <c r="A16" s="261" t="s">
        <v>1109</v>
      </c>
      <c r="B16" s="123" t="str">
        <f>IFERROR(IF(VLOOKUP($A16,Osnova!$A:$E,1)=$A16,VLOOKUP($A16,Osnova!$A:$E,$E$10)),"")</f>
        <v xml:space="preserve">Pokladnica </v>
      </c>
      <c r="C16" s="123" t="str">
        <f>IF(VLOOKUP($A16,Osnova!$A:$C,1)=$A16,VLOOKUP($A16,Osnova!$A:$F,4),0)</f>
        <v>Kasse</v>
      </c>
      <c r="D16" s="277">
        <v>4813.9799999999996</v>
      </c>
      <c r="E16" s="262"/>
      <c r="F16" s="124">
        <f t="shared" si="0"/>
        <v>4813.9799999999996</v>
      </c>
      <c r="G16" s="277">
        <v>13.36</v>
      </c>
      <c r="H16" s="277">
        <v>3713.25</v>
      </c>
      <c r="I16" s="124">
        <f t="shared" si="1"/>
        <v>1114.0899999999992</v>
      </c>
      <c r="J16" s="126"/>
    </row>
    <row r="17" spans="1:15" s="78" customFormat="1" ht="10.199999999999999" x14ac:dyDescent="0.2">
      <c r="A17" s="261" t="s">
        <v>412</v>
      </c>
      <c r="B17" s="123" t="str">
        <f>IFERROR(IF(VLOOKUP($A17,Osnova!$A:$E,1)=$A17,VLOOKUP($A17,Osnova!$A:$E,$E$10)),"")</f>
        <v xml:space="preserve">Bankové účty </v>
      </c>
      <c r="C17" s="123" t="str">
        <f>IF(VLOOKUP($A17,Osnova!$A:$C,1)=$A17,VLOOKUP($A17,Osnova!$A:$F,4),0)</f>
        <v>Bankkonten</v>
      </c>
      <c r="D17" s="277">
        <v>30052.86</v>
      </c>
      <c r="E17" s="262"/>
      <c r="F17" s="124">
        <f t="shared" si="0"/>
        <v>30052.86</v>
      </c>
      <c r="G17" s="277">
        <v>64142.11</v>
      </c>
      <c r="H17" s="277">
        <v>37935.65</v>
      </c>
      <c r="I17" s="124">
        <f t="shared" si="1"/>
        <v>56259.32</v>
      </c>
      <c r="J17" s="125"/>
    </row>
    <row r="18" spans="1:15" s="78" customFormat="1" ht="10.199999999999999" x14ac:dyDescent="0.2">
      <c r="A18" s="261" t="s">
        <v>1145</v>
      </c>
      <c r="B18" s="123" t="str">
        <f>IFERROR(IF(VLOOKUP($A18,Osnova!$A:$E,1)=$A18,VLOOKUP($A18,Osnova!$A:$E,$E$10)),"")</f>
        <v xml:space="preserve">Peniaze na ceste </v>
      </c>
      <c r="C18" s="123"/>
      <c r="D18" s="277"/>
      <c r="E18" s="262"/>
      <c r="F18" s="124">
        <f t="shared" si="0"/>
        <v>0</v>
      </c>
      <c r="G18" s="277">
        <v>13.36</v>
      </c>
      <c r="H18" s="277">
        <v>13.36</v>
      </c>
      <c r="I18" s="124">
        <f t="shared" si="1"/>
        <v>0</v>
      </c>
      <c r="J18" s="125"/>
    </row>
    <row r="19" spans="1:15" s="78" customFormat="1" ht="10.199999999999999" x14ac:dyDescent="0.2">
      <c r="A19" s="261" t="s">
        <v>415</v>
      </c>
      <c r="B19" s="123" t="str">
        <f>IFERROR(IF(VLOOKUP($A19,Osnova!$A:$E,1)=$A19,VLOOKUP($A19,Osnova!$A:$E,$E$10)),"")</f>
        <v xml:space="preserve">Odberatelia </v>
      </c>
      <c r="C19" s="123"/>
      <c r="D19" s="277">
        <v>7914</v>
      </c>
      <c r="E19" s="262"/>
      <c r="F19" s="124">
        <f t="shared" si="0"/>
        <v>7914</v>
      </c>
      <c r="G19" s="277">
        <v>78309.960000000006</v>
      </c>
      <c r="H19" s="277">
        <v>59553.96</v>
      </c>
      <c r="I19" s="124">
        <f t="shared" si="1"/>
        <v>26670.000000000007</v>
      </c>
      <c r="J19" s="125"/>
    </row>
    <row r="20" spans="1:15" s="78" customFormat="1" ht="10.199999999999999" x14ac:dyDescent="0.2">
      <c r="A20" s="261" t="s">
        <v>419</v>
      </c>
      <c r="B20" s="123" t="str">
        <f>IFERROR(IF(VLOOKUP($A20,Osnova!$A:$E,1)=$A20,VLOOKUP($A20,Osnova!$A:$E,$E$10)),"")</f>
        <v xml:space="preserve">Ostatné pohľadávky </v>
      </c>
      <c r="C20" s="123" t="str">
        <f>IF(VLOOKUP($A20,Osnova!$A:$C,1)=$A20,VLOOKUP($A20,Osnova!$A:$F,4),0)</f>
        <v>Sonstige Forderungen</v>
      </c>
      <c r="D20" s="277">
        <v>1975.04</v>
      </c>
      <c r="E20" s="262"/>
      <c r="F20" s="124">
        <f t="shared" si="0"/>
        <v>1975.04</v>
      </c>
      <c r="G20" s="277">
        <v>6567.6</v>
      </c>
      <c r="H20" s="277">
        <v>8542.64</v>
      </c>
      <c r="I20" s="124">
        <f t="shared" si="1"/>
        <v>0</v>
      </c>
      <c r="J20" s="122"/>
    </row>
    <row r="21" spans="1:15" s="78" customFormat="1" ht="10.199999999999999" x14ac:dyDescent="0.2">
      <c r="A21" s="261" t="s">
        <v>421</v>
      </c>
      <c r="B21" s="123" t="str">
        <f>IFERROR(IF(VLOOKUP($A21,Osnova!$A:$E,1)=$A21,VLOOKUP($A21,Osnova!$A:$E,$E$10)),"")</f>
        <v xml:space="preserve">Dodávatelia </v>
      </c>
      <c r="C21" s="123" t="str">
        <f>IF(VLOOKUP($A21,Osnova!$A:$C,1)=$A21,VLOOKUP($A21,Osnova!$A:$F,4),0)</f>
        <v>Lieferanten</v>
      </c>
      <c r="D21" s="277"/>
      <c r="E21" s="262">
        <v>813.6</v>
      </c>
      <c r="F21" s="124">
        <f t="shared" si="0"/>
        <v>-813.6</v>
      </c>
      <c r="G21" s="277">
        <v>4247.9799999999996</v>
      </c>
      <c r="H21" s="277">
        <v>5291.38</v>
      </c>
      <c r="I21" s="124">
        <f t="shared" si="1"/>
        <v>-1857.0000000000005</v>
      </c>
    </row>
    <row r="22" spans="1:15" s="78" customFormat="1" ht="10.199999999999999" x14ac:dyDescent="0.2">
      <c r="A22" s="261" t="s">
        <v>422</v>
      </c>
      <c r="B22" s="123" t="str">
        <f>IFERROR(IF(VLOOKUP($A22,Osnova!$A:$E,1)=$A22,VLOOKUP($A22,Osnova!$A:$E,$E$10)),"")</f>
        <v xml:space="preserve">Krátkodobé rezervy </v>
      </c>
      <c r="C22" s="123" t="str">
        <f>IF(VLOOKUP($A22,Osnova!$A:$C,1)=$A22,VLOOKUP($A22,Osnova!$A:$F,4),0)</f>
        <v>Kurzfristige Reserven</v>
      </c>
      <c r="D22" s="277"/>
      <c r="E22" s="262"/>
      <c r="F22" s="124">
        <f t="shared" si="0"/>
        <v>0</v>
      </c>
      <c r="G22" s="277"/>
      <c r="H22" s="277">
        <v>479.03</v>
      </c>
      <c r="I22" s="124">
        <f t="shared" si="1"/>
        <v>-479.03</v>
      </c>
      <c r="K22" s="127"/>
      <c r="L22" s="127"/>
      <c r="M22" s="127"/>
      <c r="N22" s="127"/>
      <c r="O22" s="127"/>
    </row>
    <row r="23" spans="1:15" s="78" customFormat="1" ht="10.199999999999999" x14ac:dyDescent="0.2">
      <c r="A23" s="261" t="s">
        <v>1172</v>
      </c>
      <c r="B23" s="123" t="str">
        <f>IFERROR(IF(VLOOKUP($A23,Osnova!$A:$E,1)=$A23,VLOOKUP($A23,Osnova!$A:$E,$E$10)),"")</f>
        <v xml:space="preserve">Zamestnanci </v>
      </c>
      <c r="C23" s="123" t="str">
        <f>IF(VLOOKUP($A23,Osnova!$A:$C,1)=$A23,VLOOKUP($A23,Osnova!$A:$F,4),0)</f>
        <v>Angestellten</v>
      </c>
      <c r="D23" s="277"/>
      <c r="E23" s="262">
        <v>693.07</v>
      </c>
      <c r="F23" s="124">
        <f t="shared" si="0"/>
        <v>-693.07</v>
      </c>
      <c r="G23" s="277">
        <v>10849.64</v>
      </c>
      <c r="H23" s="277">
        <v>11070</v>
      </c>
      <c r="I23" s="124">
        <f t="shared" si="1"/>
        <v>-913.43000000000029</v>
      </c>
      <c r="K23" s="127"/>
      <c r="L23" s="631"/>
      <c r="M23" s="127"/>
      <c r="N23" s="127"/>
      <c r="O23" s="127"/>
    </row>
    <row r="24" spans="1:15" s="78" customFormat="1" ht="10.199999999999999" x14ac:dyDescent="0.2">
      <c r="A24" s="261" t="s">
        <v>424</v>
      </c>
      <c r="B24" s="123" t="str">
        <f>IFERROR(IF(VLOOKUP($A24,Osnova!$A:$E,1)=$A24,VLOOKUP($A24,Osnova!$A:$E,$E$10)),"")</f>
        <v xml:space="preserve">Zúčtovanie s orgánmi sociálneho zabezpečenia a zdravotného poistenia </v>
      </c>
      <c r="C24" s="123" t="str">
        <f>IF(VLOOKUP($A24,Osnova!$A:$C,1)=$A24,VLOOKUP($A24,Osnova!$A:$F,4),0)</f>
        <v>Abrechnung mit Behörden der Sozialfürsorge und der Krankversicherung</v>
      </c>
      <c r="D24" s="277"/>
      <c r="E24" s="262">
        <v>244.38</v>
      </c>
      <c r="F24" s="124">
        <f t="shared" si="0"/>
        <v>-244.38</v>
      </c>
      <c r="G24" s="277">
        <v>3209.96</v>
      </c>
      <c r="H24" s="277">
        <v>3299.67</v>
      </c>
      <c r="I24" s="124">
        <f t="shared" si="1"/>
        <v>-334.09000000000015</v>
      </c>
      <c r="K24" s="127"/>
      <c r="L24" s="127"/>
      <c r="M24" s="127"/>
      <c r="N24" s="127"/>
      <c r="O24" s="127"/>
    </row>
    <row r="25" spans="1:15" s="78" customFormat="1" ht="10.199999999999999" x14ac:dyDescent="0.2">
      <c r="A25" s="261" t="s">
        <v>425</v>
      </c>
      <c r="B25" s="123" t="str">
        <f>IFERROR(IF(VLOOKUP($A25,Osnova!$A:$E,1)=$A25,VLOOKUP($A25,Osnova!$A:$E,$E$10)),"")</f>
        <v xml:space="preserve">Daň z príjmov </v>
      </c>
      <c r="C25" s="123" t="str">
        <f>IF(VLOOKUP($A25,Osnova!$A:$C,1)=$A25,VLOOKUP($A25,Osnova!$A:$F,4),0)</f>
        <v>Einkommensteuer</v>
      </c>
      <c r="D25" s="277">
        <v>4584.46</v>
      </c>
      <c r="E25" s="262"/>
      <c r="F25" s="124">
        <f t="shared" si="0"/>
        <v>4584.46</v>
      </c>
      <c r="G25" s="277">
        <v>4396.53</v>
      </c>
      <c r="H25" s="277">
        <v>11682.62</v>
      </c>
      <c r="I25" s="124">
        <f t="shared" si="1"/>
        <v>-2701.630000000001</v>
      </c>
      <c r="K25" s="127"/>
      <c r="L25" s="127"/>
      <c r="M25" s="127"/>
      <c r="N25" s="127"/>
      <c r="O25" s="127"/>
    </row>
    <row r="26" spans="1:15" s="78" customFormat="1" ht="10.199999999999999" x14ac:dyDescent="0.2">
      <c r="A26" s="261" t="s">
        <v>426</v>
      </c>
      <c r="B26" s="123" t="str">
        <f>IFERROR(IF(VLOOKUP($A26,Osnova!$A:$E,1)=$A26,VLOOKUP($A26,Osnova!$A:$E,$E$10)),"")</f>
        <v xml:space="preserve">Ostatné priame dane </v>
      </c>
      <c r="C26" s="123" t="str">
        <f>IF(VLOOKUP($A26,Osnova!$A:$C,1)=$A26,VLOOKUP($A26,Osnova!$A:$F,4),0)</f>
        <v>Sonstige direkte Steuern</v>
      </c>
      <c r="D26" s="277"/>
      <c r="E26" s="262">
        <v>81.62</v>
      </c>
      <c r="F26" s="124">
        <f t="shared" si="0"/>
        <v>-81.62</v>
      </c>
      <c r="G26" s="277">
        <v>982.73</v>
      </c>
      <c r="H26" s="277">
        <v>983.35</v>
      </c>
      <c r="I26" s="124">
        <f t="shared" si="1"/>
        <v>-82.240000000000009</v>
      </c>
      <c r="K26" s="265"/>
      <c r="L26" s="265"/>
      <c r="M26" s="127"/>
      <c r="N26" s="127"/>
      <c r="O26" s="127"/>
    </row>
    <row r="27" spans="1:15" s="78" customFormat="1" ht="10.199999999999999" x14ac:dyDescent="0.2">
      <c r="A27" s="261" t="s">
        <v>427</v>
      </c>
      <c r="B27" s="123" t="str">
        <f>IFERROR(IF(VLOOKUP($A27,Osnova!$A:$E,1)=$A27,VLOOKUP($A27,Osnova!$A:$E,$E$10)),"")</f>
        <v xml:space="preserve">Daň z pridanej hodnoty </v>
      </c>
      <c r="C27" s="123" t="str">
        <f>IF(VLOOKUP($A27,Osnova!$A:$C,1)=$A27,VLOOKUP($A27,Osnova!$A:$F,4),0)</f>
        <v>Mehrwertsteuer</v>
      </c>
      <c r="D27" s="277"/>
      <c r="E27" s="262">
        <v>178.9</v>
      </c>
      <c r="F27" s="124">
        <f t="shared" si="0"/>
        <v>-178.9</v>
      </c>
      <c r="G27" s="277">
        <v>27250.84</v>
      </c>
      <c r="H27" s="277">
        <v>28399.200000000001</v>
      </c>
      <c r="I27" s="124">
        <f t="shared" si="1"/>
        <v>-1327.260000000002</v>
      </c>
      <c r="K27" s="127"/>
      <c r="L27" s="127"/>
      <c r="M27" s="127"/>
      <c r="N27" s="127"/>
      <c r="O27" s="127"/>
    </row>
    <row r="28" spans="1:15" s="78" customFormat="1" ht="10.199999999999999" x14ac:dyDescent="0.2">
      <c r="A28" s="261" t="s">
        <v>428</v>
      </c>
      <c r="B28" s="123" t="str">
        <f>IFERROR(IF(VLOOKUP($A28,Osnova!$A:$E,1)=$A28,VLOOKUP($A28,Osnova!$A:$E,$E$10)),"")</f>
        <v xml:space="preserve">Ostatné dane a poplatky </v>
      </c>
      <c r="C28" s="123" t="str">
        <f>IF(VLOOKUP($A28,Osnova!$A:$C,1)=$A28,VLOOKUP($A28,Osnova!$A:$F,4),0)</f>
        <v>Sonstige Steuern und Gebühren</v>
      </c>
      <c r="D28" s="277"/>
      <c r="E28" s="262">
        <v>236.45</v>
      </c>
      <c r="F28" s="124">
        <f t="shared" si="0"/>
        <v>-236.45</v>
      </c>
      <c r="G28" s="277">
        <v>236.45</v>
      </c>
      <c r="H28" s="277">
        <v>237.75</v>
      </c>
      <c r="I28" s="124">
        <f t="shared" si="1"/>
        <v>-237.75</v>
      </c>
      <c r="K28" s="127"/>
      <c r="L28" s="127"/>
      <c r="M28" s="127"/>
      <c r="N28" s="127"/>
      <c r="O28" s="127"/>
    </row>
    <row r="29" spans="1:15" s="78" customFormat="1" ht="10.199999999999999" x14ac:dyDescent="0.2">
      <c r="A29" s="261" t="s">
        <v>1197</v>
      </c>
      <c r="B29" s="123" t="str">
        <f>IFERROR(IF(VLOOKUP($A29,Osnova!$A:$E,1)=$A29,VLOOKUP($A29,Osnova!$A:$E,$E$10)),"")</f>
        <v xml:space="preserve"> Ostatné záväzky voči spoločníkom a členom</v>
      </c>
      <c r="C29" s="123" t="str">
        <f>IF(VLOOKUP($A29,Osnova!$A:$C,1)=$A29,VLOOKUP($A29,Osnova!$A:$F,4),0)</f>
        <v>Sonst. Verbindlichkeit. gegenüber der Gesellschaft und den Mitgliedern</v>
      </c>
      <c r="D29" s="277"/>
      <c r="E29" s="262">
        <v>4497.66</v>
      </c>
      <c r="F29" s="124">
        <f t="shared" si="0"/>
        <v>-4497.66</v>
      </c>
      <c r="G29" s="277">
        <v>228.3</v>
      </c>
      <c r="H29" s="277">
        <v>134.5</v>
      </c>
      <c r="I29" s="124">
        <f t="shared" si="1"/>
        <v>-4403.8599999999997</v>
      </c>
      <c r="K29" s="127"/>
      <c r="L29" s="127"/>
      <c r="M29" s="127"/>
      <c r="N29" s="127"/>
      <c r="O29" s="127"/>
    </row>
    <row r="30" spans="1:15" s="78" customFormat="1" ht="10.199999999999999" x14ac:dyDescent="0.2">
      <c r="A30" s="261" t="s">
        <v>443</v>
      </c>
      <c r="B30" s="123" t="str">
        <f>IFERROR(IF(VLOOKUP($A30,Osnova!$A:$E,1)=$A30,VLOOKUP($A30,Osnova!$A:$E,$E$10)),"")</f>
        <v xml:space="preserve">Iné pohľadávky </v>
      </c>
      <c r="C30" s="123" t="str">
        <f>IF(VLOOKUP($A30,Osnova!$A:$C,1)=$A30,VLOOKUP($A30,Osnova!$A:$F,4),0)</f>
        <v>Sonstige Forderungen</v>
      </c>
      <c r="D30" s="277"/>
      <c r="E30" s="262"/>
      <c r="F30" s="124">
        <f t="shared" si="0"/>
        <v>0</v>
      </c>
      <c r="G30" s="277">
        <v>1975.04</v>
      </c>
      <c r="H30" s="277"/>
      <c r="I30" s="124">
        <f t="shared" si="1"/>
        <v>1975.04</v>
      </c>
      <c r="K30" s="127"/>
      <c r="L30" s="127"/>
      <c r="M30" s="127"/>
      <c r="N30" s="127"/>
      <c r="O30" s="127"/>
    </row>
    <row r="31" spans="1:15" s="78" customFormat="1" ht="10.199999999999999" x14ac:dyDescent="0.2">
      <c r="A31" s="261" t="s">
        <v>1214</v>
      </c>
      <c r="B31" s="123" t="str">
        <f>IFERROR(IF(VLOOKUP($A31,Osnova!$A:$E,1)=$A31,VLOOKUP($A31,Osnova!$A:$E,$E$10)),"")</f>
        <v xml:space="preserve">Iné záväzky </v>
      </c>
      <c r="C31" s="123" t="str">
        <f>IF(VLOOKUP($A31,Osnova!$A:$C,1)=$A31,VLOOKUP($A31,Osnova!$A:$F,4),0)</f>
        <v>Sonstige Verbindlichkeiten</v>
      </c>
      <c r="D31" s="277"/>
      <c r="E31" s="262"/>
      <c r="F31" s="124">
        <f t="shared" si="0"/>
        <v>0</v>
      </c>
      <c r="G31" s="277">
        <v>1130.17</v>
      </c>
      <c r="H31" s="277">
        <v>1130.17</v>
      </c>
      <c r="I31" s="124">
        <f t="shared" si="1"/>
        <v>0</v>
      </c>
      <c r="K31" s="127"/>
      <c r="L31" s="127"/>
      <c r="M31" s="127"/>
      <c r="N31" s="127"/>
      <c r="O31" s="127"/>
    </row>
    <row r="32" spans="1:15" s="78" customFormat="1" ht="10.199999999999999" x14ac:dyDescent="0.2">
      <c r="A32" s="261" t="s">
        <v>444</v>
      </c>
      <c r="B32" s="123" t="str">
        <f>IFERROR(IF(VLOOKUP($A32,Osnova!$A:$E,1)=$A32,VLOOKUP($A32,Osnova!$A:$E,$E$10)),"")</f>
        <v xml:space="preserve">Náklady budúcich období </v>
      </c>
      <c r="C32" s="123" t="str">
        <f>IF(VLOOKUP($A32,Osnova!$A:$C,1)=$A32,VLOOKUP($A32,Osnova!$A:$F,4),0)</f>
        <v>Kosten für künftige Abrechnungszeiträume</v>
      </c>
      <c r="D32" s="277">
        <v>963.21</v>
      </c>
      <c r="E32" s="262"/>
      <c r="F32" s="124">
        <f t="shared" si="0"/>
        <v>963.21</v>
      </c>
      <c r="G32" s="277">
        <v>974.42</v>
      </c>
      <c r="H32" s="277">
        <v>963.21</v>
      </c>
      <c r="I32" s="124">
        <f t="shared" si="1"/>
        <v>974.42000000000007</v>
      </c>
      <c r="K32" s="127"/>
      <c r="L32" s="127"/>
      <c r="M32" s="127"/>
      <c r="N32" s="127"/>
      <c r="O32" s="127"/>
    </row>
    <row r="33" spans="1:15" s="78" customFormat="1" ht="10.199999999999999" x14ac:dyDescent="0.2">
      <c r="A33" s="261" t="s">
        <v>1231</v>
      </c>
      <c r="B33" s="123" t="str">
        <f>IFERROR(IF(VLOOKUP($A33,Osnova!$A:$E,1)=$A33,VLOOKUP($A33,Osnova!$A:$E,$E$10)),"")</f>
        <v xml:space="preserve">Základné imanie </v>
      </c>
      <c r="C33" s="123" t="str">
        <f>IF(VLOOKUP($A33,Osnova!$A:$C,1)=$A33,VLOOKUP($A33,Osnova!$A:$F,4),0)</f>
        <v>Grundkapital</v>
      </c>
      <c r="D33" s="277"/>
      <c r="E33" s="262">
        <v>5000</v>
      </c>
      <c r="F33" s="124">
        <f t="shared" si="0"/>
        <v>-5000</v>
      </c>
      <c r="G33" s="277"/>
      <c r="H33" s="277"/>
      <c r="I33" s="124">
        <f t="shared" si="1"/>
        <v>-5000</v>
      </c>
      <c r="K33" s="127"/>
      <c r="L33" s="127"/>
      <c r="M33" s="127"/>
      <c r="N33" s="127"/>
      <c r="O33" s="127"/>
    </row>
    <row r="34" spans="1:15" s="78" customFormat="1" ht="10.199999999999999" x14ac:dyDescent="0.2">
      <c r="A34" s="261" t="s">
        <v>1259</v>
      </c>
      <c r="B34" s="123" t="str">
        <f>IFERROR(IF(VLOOKUP($A34,Osnova!$A:$E,1)=$A34,VLOOKUP($A34,Osnova!$A:$E,$E$10)),"")</f>
        <v xml:space="preserve">Nerozdelený zisk minulých rokov </v>
      </c>
      <c r="C34" s="123" t="str">
        <f>IF(VLOOKUP($A34,Osnova!$A:$C,1)=$A34,VLOOKUP($A34,Osnova!$A:$F,4),0)</f>
        <v>Gewinnvortrag</v>
      </c>
      <c r="D34" s="277"/>
      <c r="E34" s="262">
        <v>45191.74</v>
      </c>
      <c r="F34" s="124">
        <f t="shared" si="0"/>
        <v>-45191.74</v>
      </c>
      <c r="G34" s="277"/>
      <c r="H34" s="277">
        <v>15281.97</v>
      </c>
      <c r="I34" s="124">
        <f t="shared" si="1"/>
        <v>-60473.71</v>
      </c>
      <c r="K34" s="127"/>
      <c r="L34" s="127"/>
      <c r="M34" s="127"/>
      <c r="N34" s="127"/>
      <c r="O34" s="127"/>
    </row>
    <row r="35" spans="1:15" s="78" customFormat="1" ht="10.199999999999999" x14ac:dyDescent="0.2">
      <c r="A35" s="261" t="s">
        <v>1265</v>
      </c>
      <c r="B35" s="123" t="str">
        <f>IFERROR(IF(VLOOKUP($A35,Osnova!$A:$E,1)=$A35,VLOOKUP($A35,Osnova!$A:$E,$E$10)),"")</f>
        <v xml:space="preserve">Výsledok hospodárenia v schvaľovaní </v>
      </c>
      <c r="C35" s="123" t="str">
        <f>IF(VLOOKUP($A35,Osnova!$A:$C,1)=$A35,VLOOKUP($A35,Osnova!$A:$F,4),0)</f>
        <v>Wirtschafsergebnis im Genehmigungsprocess</v>
      </c>
      <c r="D35" s="277"/>
      <c r="E35" s="262">
        <v>15281.97</v>
      </c>
      <c r="F35" s="124">
        <f t="shared" si="0"/>
        <v>-15281.97</v>
      </c>
      <c r="G35" s="277">
        <v>15281.97</v>
      </c>
      <c r="H35" s="277"/>
      <c r="I35" s="124">
        <f t="shared" si="1"/>
        <v>0</v>
      </c>
      <c r="K35" s="127"/>
      <c r="L35" s="127"/>
      <c r="M35" s="127"/>
      <c r="N35" s="127"/>
      <c r="O35" s="127"/>
    </row>
    <row r="36" spans="1:15" s="78" customFormat="1" ht="10.199999999999999" x14ac:dyDescent="0.2">
      <c r="A36" s="261" t="s">
        <v>1275</v>
      </c>
      <c r="B36" s="123" t="str">
        <f>IFERROR(IF(VLOOKUP($A36,Osnova!$A:$E,1)=$A36,VLOOKUP($A36,Osnova!$A:$E,$E$10)),"")</f>
        <v xml:space="preserve">Záväzky zo sociálneho fondu </v>
      </c>
      <c r="C36" s="123" t="str">
        <f>IF(VLOOKUP($A36,Osnova!$A:$C,1)=$A36,VLOOKUP($A36,Osnova!$A:$F,4),0)</f>
        <v>Verbindlichkeiten vom Sozialfonds</v>
      </c>
      <c r="D36" s="277"/>
      <c r="E36" s="262">
        <v>123.84</v>
      </c>
      <c r="F36" s="124">
        <f t="shared" si="0"/>
        <v>-123.84</v>
      </c>
      <c r="G36" s="277"/>
      <c r="H36" s="277">
        <v>39.99</v>
      </c>
      <c r="I36" s="124">
        <f t="shared" si="1"/>
        <v>-163.83000000000001</v>
      </c>
      <c r="K36" s="127"/>
      <c r="L36" s="127"/>
      <c r="M36" s="127"/>
      <c r="N36" s="127"/>
      <c r="O36" s="127"/>
    </row>
    <row r="37" spans="1:15" s="78" customFormat="1" ht="10.199999999999999" x14ac:dyDescent="0.2">
      <c r="A37" s="261" t="s">
        <v>1293</v>
      </c>
      <c r="B37" s="123" t="str">
        <f>IFERROR(IF(VLOOKUP($A37,Osnova!$A:$E,1)=$A37,VLOOKUP($A37,Osnova!$A:$E,$E$10)),"")</f>
        <v xml:space="preserve">Spotreba materiálu </v>
      </c>
      <c r="C37" s="123" t="str">
        <f>IF(VLOOKUP($A37,Osnova!$A:$C,1)=$A37,VLOOKUP($A37,Osnova!$A:$F,4),0)</f>
        <v>Materialverbrauch</v>
      </c>
      <c r="D37" s="277"/>
      <c r="E37" s="262"/>
      <c r="F37" s="124">
        <f t="shared" si="0"/>
        <v>0</v>
      </c>
      <c r="G37" s="277">
        <v>5412.91</v>
      </c>
      <c r="H37" s="277"/>
      <c r="I37" s="124">
        <f t="shared" si="1"/>
        <v>5412.91</v>
      </c>
      <c r="K37" s="127"/>
      <c r="L37" s="127"/>
      <c r="M37" s="127"/>
      <c r="N37" s="127"/>
      <c r="O37" s="127"/>
    </row>
    <row r="38" spans="1:15" s="78" customFormat="1" ht="10.199999999999999" x14ac:dyDescent="0.2">
      <c r="A38" s="261" t="s">
        <v>1304</v>
      </c>
      <c r="B38" s="123" t="str">
        <f>IFERROR(IF(VLOOKUP($A38,Osnova!$A:$E,1)=$A38,VLOOKUP($A38,Osnova!$A:$E,$E$10)),"")</f>
        <v xml:space="preserve">Opravy a udržiavanie </v>
      </c>
      <c r="C38" s="123" t="str">
        <f>IF(VLOOKUP($A38,Osnova!$A:$C,1)=$A38,VLOOKUP($A38,Osnova!$A:$F,4),0)</f>
        <v>Instandstellung und Instandhaltung</v>
      </c>
      <c r="D38" s="277"/>
      <c r="E38" s="262"/>
      <c r="F38" s="124">
        <f t="shared" si="0"/>
        <v>0</v>
      </c>
      <c r="G38" s="277">
        <v>25</v>
      </c>
      <c r="H38" s="277"/>
      <c r="I38" s="124">
        <f t="shared" si="1"/>
        <v>25</v>
      </c>
      <c r="K38" s="127"/>
      <c r="L38" s="127"/>
      <c r="M38" s="127"/>
      <c r="N38" s="127"/>
      <c r="O38" s="127"/>
    </row>
    <row r="39" spans="1:15" s="78" customFormat="1" ht="10.199999999999999" x14ac:dyDescent="0.2">
      <c r="A39" s="261" t="s">
        <v>1310</v>
      </c>
      <c r="B39" s="123" t="str">
        <f>IFERROR(IF(VLOOKUP($A39,Osnova!$A:$E,1)=$A39,VLOOKUP($A39,Osnova!$A:$E,$E$10)),"")</f>
        <v xml:space="preserve">Ostatné služby </v>
      </c>
      <c r="C39" s="123" t="str">
        <f>IF(VLOOKUP($A39,Osnova!$A:$C,1)=$A39,VLOOKUP($A39,Osnova!$A:$F,4),0)</f>
        <v>Sonstige Dienstleistungen</v>
      </c>
      <c r="D39" s="277"/>
      <c r="E39" s="262"/>
      <c r="F39" s="124">
        <f t="shared" si="0"/>
        <v>0</v>
      </c>
      <c r="G39" s="277">
        <v>4194.5</v>
      </c>
      <c r="H39" s="277"/>
      <c r="I39" s="124">
        <f t="shared" si="1"/>
        <v>4194.5</v>
      </c>
      <c r="K39" s="127"/>
      <c r="L39" s="127"/>
      <c r="M39" s="127"/>
      <c r="N39" s="127"/>
      <c r="O39" s="127"/>
    </row>
    <row r="40" spans="1:15" s="78" customFormat="1" ht="10.199999999999999" x14ac:dyDescent="0.2">
      <c r="A40" s="261" t="s">
        <v>1313</v>
      </c>
      <c r="B40" s="123" t="str">
        <f>IFERROR(IF(VLOOKUP($A40,Osnova!$A:$E,1)=$A40,VLOOKUP($A40,Osnova!$A:$E,$E$10)),"")</f>
        <v xml:space="preserve">Mzdové náklady </v>
      </c>
      <c r="C40" s="123" t="str">
        <f>IF(VLOOKUP($A40,Osnova!$A:$C,1)=$A40,VLOOKUP($A40,Osnova!$A:$F,4),0)</f>
        <v>Lohnkosten</v>
      </c>
      <c r="D40" s="277"/>
      <c r="E40" s="262"/>
      <c r="F40" s="124">
        <f t="shared" si="0"/>
        <v>0</v>
      </c>
      <c r="G40" s="277">
        <v>11144.23</v>
      </c>
      <c r="H40" s="277"/>
      <c r="I40" s="124">
        <f t="shared" si="1"/>
        <v>11144.23</v>
      </c>
      <c r="K40" s="127"/>
      <c r="L40" s="127"/>
      <c r="M40" s="127"/>
      <c r="N40" s="127"/>
      <c r="O40" s="127"/>
    </row>
    <row r="41" spans="1:15" s="78" customFormat="1" ht="10.199999999999999" x14ac:dyDescent="0.2">
      <c r="A41" s="261" t="s">
        <v>1319</v>
      </c>
      <c r="B41" s="123" t="str">
        <f>IFERROR(IF(VLOOKUP($A41,Osnova!$A:$E,1)=$A41,VLOOKUP($A41,Osnova!$A:$E,$E$10)),"")</f>
        <v xml:space="preserve">Zákonné sociálne poistenie </v>
      </c>
      <c r="C41" s="123" t="str">
        <f>IF(VLOOKUP($A41,Osnova!$A:$C,1)=$A41,VLOOKUP($A41,Osnova!$A:$F,4),0)</f>
        <v>Gesetzliche Sozialfürsorge</v>
      </c>
      <c r="D41" s="277"/>
      <c r="E41" s="262"/>
      <c r="F41" s="124">
        <f t="shared" si="0"/>
        <v>0</v>
      </c>
      <c r="G41" s="277">
        <v>2519.77</v>
      </c>
      <c r="H41" s="277"/>
      <c r="I41" s="124">
        <f t="shared" si="1"/>
        <v>2519.77</v>
      </c>
      <c r="K41" s="127"/>
      <c r="L41" s="127"/>
      <c r="M41" s="127"/>
      <c r="N41" s="127"/>
      <c r="O41" s="127"/>
    </row>
    <row r="42" spans="1:15" s="78" customFormat="1" ht="10.199999999999999" x14ac:dyDescent="0.2">
      <c r="A42" s="261" t="s">
        <v>1325</v>
      </c>
      <c r="B42" s="123" t="str">
        <f>IFERROR(IF(VLOOKUP($A42,Osnova!$A:$E,1)=$A42,VLOOKUP($A42,Osnova!$A:$E,$E$10)),"")</f>
        <v xml:space="preserve">Zákonné sociálne náklady </v>
      </c>
      <c r="C42" s="123" t="str">
        <f>IF(VLOOKUP($A42,Osnova!$A:$C,1)=$A42,VLOOKUP($A42,Osnova!$A:$F,4),0)</f>
        <v>Gesetzliche Sozialkosten</v>
      </c>
      <c r="D42" s="277"/>
      <c r="E42" s="262"/>
      <c r="F42" s="124">
        <f t="shared" si="0"/>
        <v>0</v>
      </c>
      <c r="G42" s="277">
        <v>444.79</v>
      </c>
      <c r="H42" s="277"/>
      <c r="I42" s="124">
        <f t="shared" si="1"/>
        <v>444.79</v>
      </c>
      <c r="K42" s="127"/>
      <c r="L42" s="127"/>
      <c r="M42" s="127"/>
      <c r="N42" s="127"/>
      <c r="O42" s="127"/>
    </row>
    <row r="43" spans="1:15" s="78" customFormat="1" ht="10.199999999999999" x14ac:dyDescent="0.2">
      <c r="A43" s="261" t="s">
        <v>1330</v>
      </c>
      <c r="B43" s="123" t="str">
        <f>IFERROR(IF(VLOOKUP($A43,Osnova!$A:$E,1)=$A43,VLOOKUP($A43,Osnova!$A:$E,$E$10)),"")</f>
        <v xml:space="preserve">Daň z motorových vozidiel </v>
      </c>
      <c r="C43" s="123" t="str">
        <f>IF(VLOOKUP($A43,Osnova!$A:$C,1)=$A43,VLOOKUP($A43,Osnova!$A:$F,4),0)</f>
        <v>Verkehrssteuer</v>
      </c>
      <c r="D43" s="277"/>
      <c r="E43" s="262"/>
      <c r="F43" s="124">
        <f t="shared" si="0"/>
        <v>0</v>
      </c>
      <c r="G43" s="277">
        <v>237.75</v>
      </c>
      <c r="H43" s="277"/>
      <c r="I43" s="124">
        <f t="shared" si="1"/>
        <v>237.75</v>
      </c>
      <c r="K43" s="127"/>
      <c r="L43" s="127"/>
      <c r="M43" s="127"/>
      <c r="N43" s="127"/>
      <c r="O43" s="127"/>
    </row>
    <row r="44" spans="1:15" s="78" customFormat="1" ht="10.199999999999999" x14ac:dyDescent="0.2">
      <c r="A44" s="261" t="s">
        <v>465</v>
      </c>
      <c r="B44" s="123" t="str">
        <f>IFERROR(IF(VLOOKUP($A44,Osnova!$A:$E,1)=$A44,VLOOKUP($A44,Osnova!$A:$E,$E$10)),"")</f>
        <v xml:space="preserve">Ostatné náklady na hospodársku činnosť </v>
      </c>
      <c r="C44" s="123" t="str">
        <f>IF(VLOOKUP($A44,Osnova!$A:$C,1)=$A44,VLOOKUP($A44,Osnova!$A:$F,4),0)</f>
        <v>Sonstige Wirtschaftstätigkeitskosten</v>
      </c>
      <c r="D44" s="277"/>
      <c r="E44" s="262"/>
      <c r="F44" s="124">
        <f t="shared" si="0"/>
        <v>0</v>
      </c>
      <c r="G44" s="277">
        <v>28.38</v>
      </c>
      <c r="H44" s="277"/>
      <c r="I44" s="124">
        <f t="shared" si="1"/>
        <v>28.38</v>
      </c>
      <c r="K44" s="127"/>
      <c r="L44" s="127"/>
      <c r="M44" s="127"/>
      <c r="N44" s="127"/>
      <c r="O44" s="127"/>
    </row>
    <row r="45" spans="1:15" s="78" customFormat="1" ht="10.199999999999999" x14ac:dyDescent="0.2">
      <c r="A45" s="261" t="s">
        <v>1349</v>
      </c>
      <c r="B45" s="123" t="str">
        <f>IFERROR(IF(VLOOKUP($A45,Osnova!$A:$E,1)=$A45,VLOOKUP($A45,Osnova!$A:$E,$E$10)),"")</f>
        <v xml:space="preserve">Odpisy dlhodobého mehmotného majetku a dlhodobého hmotného majetku </v>
      </c>
      <c r="C45" s="123" t="str">
        <f>IF(VLOOKUP($A45,Osnova!$A:$C,1)=$A45,VLOOKUP($A45,Osnova!$A:$F,4),0)</f>
        <v>Abschreibung langfristigen immateriellen und materiellen Eigentums</v>
      </c>
      <c r="D45" s="277"/>
      <c r="E45" s="262"/>
      <c r="F45" s="124">
        <f t="shared" si="0"/>
        <v>0</v>
      </c>
      <c r="G45" s="277">
        <v>7904</v>
      </c>
      <c r="H45" s="277"/>
      <c r="I45" s="124">
        <f t="shared" si="1"/>
        <v>7904</v>
      </c>
      <c r="K45" s="127"/>
      <c r="L45" s="127"/>
      <c r="M45" s="127"/>
      <c r="N45" s="127"/>
      <c r="O45" s="127"/>
    </row>
    <row r="46" spans="1:15" s="78" customFormat="1" ht="10.199999999999999" x14ac:dyDescent="0.2">
      <c r="A46" s="261" t="s">
        <v>1359</v>
      </c>
      <c r="B46" s="123" t="str">
        <f>IFERROR(IF(VLOOKUP($A46,Osnova!$A:$E,1)=$A46,VLOOKUP($A46,Osnova!$A:$E,$E$10)),"")</f>
        <v xml:space="preserve">Úroky </v>
      </c>
      <c r="C46" s="123" t="str">
        <f>IF(VLOOKUP($A46,Osnova!$A:$C,1)=$A46,VLOOKUP($A46,Osnova!$A:$F,4),0)</f>
        <v>Zinsen</v>
      </c>
      <c r="D46" s="277"/>
      <c r="E46" s="262"/>
      <c r="F46" s="124">
        <f t="shared" si="0"/>
        <v>0</v>
      </c>
      <c r="G46" s="277">
        <v>0.05</v>
      </c>
      <c r="H46" s="277"/>
      <c r="I46" s="124">
        <f t="shared" si="1"/>
        <v>0.05</v>
      </c>
      <c r="K46" s="127"/>
      <c r="L46" s="127"/>
      <c r="M46" s="127"/>
      <c r="N46" s="127"/>
      <c r="O46" s="127"/>
    </row>
    <row r="47" spans="1:15" s="78" customFormat="1" ht="10.199999999999999" x14ac:dyDescent="0.2">
      <c r="A47" s="261" t="s">
        <v>1370</v>
      </c>
      <c r="B47" s="123" t="str">
        <f>IFERROR(IF(VLOOKUP($A47,Osnova!$A:$E,1)=$A47,VLOOKUP($A47,Osnova!$A:$E,$E$10)),"")</f>
        <v xml:space="preserve">Ostatné finančné náklady </v>
      </c>
      <c r="C47" s="123" t="str">
        <f>IF(VLOOKUP($A47,Osnova!$A:$C,1)=$A47,VLOOKUP($A47,Osnova!$A:$F,4),0)</f>
        <v>Sonstige Finanzkosten</v>
      </c>
      <c r="D47" s="277"/>
      <c r="E47" s="262"/>
      <c r="F47" s="124">
        <f t="shared" si="0"/>
        <v>0</v>
      </c>
      <c r="G47" s="277">
        <v>1202.5899999999999</v>
      </c>
      <c r="H47" s="277"/>
      <c r="I47" s="124">
        <f t="shared" si="1"/>
        <v>1202.5899999999999</v>
      </c>
      <c r="K47" s="127"/>
      <c r="L47" s="127"/>
      <c r="M47" s="127"/>
      <c r="N47" s="127"/>
      <c r="O47" s="127"/>
    </row>
    <row r="48" spans="1:15" s="78" customFormat="1" ht="10.199999999999999" x14ac:dyDescent="0.2">
      <c r="A48" s="261" t="s">
        <v>1385</v>
      </c>
      <c r="B48" s="123" t="str">
        <f>IFERROR(IF(VLOOKUP($A48,Osnova!$A:$E,1)=$A48,VLOOKUP($A48,Osnova!$A:$E,$E$10)),"")</f>
        <v xml:space="preserve">Splatná daň z príjmov bežnej činnosti </v>
      </c>
      <c r="C48" s="123" t="str">
        <f>IF(VLOOKUP($A48,Osnova!$A:$C,1)=$A48,VLOOKUP($A48,Osnova!$A:$F,4),0)</f>
        <v>Fällige Einkommensteuer von ordentlicher Tätigkeit</v>
      </c>
      <c r="D48" s="277"/>
      <c r="E48" s="262"/>
      <c r="F48" s="124">
        <f t="shared" si="0"/>
        <v>0</v>
      </c>
      <c r="G48" s="277">
        <v>7098.71</v>
      </c>
      <c r="H48" s="277"/>
      <c r="I48" s="124">
        <f t="shared" si="1"/>
        <v>7098.71</v>
      </c>
      <c r="K48" s="127"/>
      <c r="L48" s="127"/>
      <c r="M48" s="127"/>
      <c r="N48" s="127"/>
      <c r="O48" s="127"/>
    </row>
    <row r="49" spans="1:15" s="78" customFormat="1" ht="10.199999999999999" x14ac:dyDescent="0.2">
      <c r="A49" s="261" t="s">
        <v>1405</v>
      </c>
      <c r="B49" s="123" t="str">
        <f>IFERROR(IF(VLOOKUP($A49,Osnova!$A:$E,1)=$A49,VLOOKUP($A49,Osnova!$A:$E,$E$10)),"")</f>
        <v xml:space="preserve">Tržby z predaja služieb </v>
      </c>
      <c r="C49" s="123" t="str">
        <f>IF(VLOOKUP($A49,Osnova!$A:$C,1)=$A49,VLOOKUP($A49,Osnova!$A:$F,4),0)</f>
        <v>Erlöse aus Verkauf von Diensteistungen</v>
      </c>
      <c r="D49" s="277"/>
      <c r="E49" s="262"/>
      <c r="F49" s="124">
        <f t="shared" si="0"/>
        <v>0</v>
      </c>
      <c r="G49" s="277"/>
      <c r="H49" s="277">
        <v>65258.3</v>
      </c>
      <c r="I49" s="124">
        <f t="shared" si="1"/>
        <v>-65258.3</v>
      </c>
      <c r="K49" s="127"/>
      <c r="L49" s="127"/>
      <c r="M49" s="127"/>
      <c r="N49" s="127"/>
      <c r="O49" s="127"/>
    </row>
    <row r="50" spans="1:15" s="78" customFormat="1" ht="10.199999999999999" x14ac:dyDescent="0.2">
      <c r="A50" s="261" t="s">
        <v>1448</v>
      </c>
      <c r="B50" s="123" t="str">
        <f>IFERROR(IF(VLOOKUP($A50,Osnova!$A:$E,1)=$A50,VLOOKUP($A50,Osnova!$A:$E,$E$10)),"")</f>
        <v xml:space="preserve">Úroky </v>
      </c>
      <c r="C50" s="123" t="str">
        <f>IF(VLOOKUP($A50,Osnova!$A:$C,1)=$A50,VLOOKUP($A50,Osnova!$A:$F,4),0)</f>
        <v>Zinsen</v>
      </c>
      <c r="D50" s="277"/>
      <c r="E50" s="262"/>
      <c r="F50" s="124">
        <f t="shared" si="0"/>
        <v>0</v>
      </c>
      <c r="G50" s="277"/>
      <c r="H50" s="277">
        <v>3.68</v>
      </c>
      <c r="I50" s="124">
        <f t="shared" si="1"/>
        <v>-3.68</v>
      </c>
      <c r="K50" s="127"/>
      <c r="L50" s="127"/>
      <c r="M50" s="127"/>
      <c r="N50" s="127"/>
      <c r="O50" s="127"/>
    </row>
    <row r="51" spans="1:15" s="78" customFormat="1" ht="10.199999999999999" x14ac:dyDescent="0.2">
      <c r="A51" s="261"/>
      <c r="B51" s="123" t="str">
        <f>IFERROR(IF(VLOOKUP($A51,Osnova!$A:$E,1)=$A51,VLOOKUP($A51,Osnova!$A:$E,$E$10)),"")</f>
        <v/>
      </c>
      <c r="C51" s="123" t="e">
        <f>IF(VLOOKUP($A51,Osnova!$A:$C,1)=$A51,VLOOKUP($A51,Osnova!$A:$F,4),0)</f>
        <v>#N/A</v>
      </c>
      <c r="D51" s="277"/>
      <c r="E51" s="262"/>
      <c r="F51" s="124">
        <f t="shared" si="0"/>
        <v>0</v>
      </c>
      <c r="G51" s="277"/>
      <c r="H51" s="277"/>
      <c r="I51" s="124">
        <f t="shared" si="1"/>
        <v>0</v>
      </c>
      <c r="K51" s="127"/>
      <c r="L51" s="127"/>
      <c r="M51" s="127"/>
      <c r="N51" s="127"/>
      <c r="O51" s="127"/>
    </row>
    <row r="52" spans="1:15" s="78" customFormat="1" ht="10.199999999999999" x14ac:dyDescent="0.2">
      <c r="A52" s="261"/>
      <c r="B52" s="123" t="str">
        <f>IFERROR(IF(VLOOKUP($A52,Osnova!$A:$E,1)=$A52,VLOOKUP($A52,Osnova!$A:$E,$E$10)),"")</f>
        <v/>
      </c>
      <c r="C52" s="123" t="e">
        <f>IF(VLOOKUP($A52,Osnova!$A:$C,1)=$A52,VLOOKUP($A52,Osnova!$A:$F,4),0)</f>
        <v>#N/A</v>
      </c>
      <c r="D52" s="277"/>
      <c r="E52" s="262"/>
      <c r="F52" s="124">
        <f t="shared" si="0"/>
        <v>0</v>
      </c>
      <c r="G52" s="277"/>
      <c r="H52" s="277"/>
      <c r="I52" s="124">
        <f t="shared" si="1"/>
        <v>0</v>
      </c>
      <c r="K52" s="127"/>
      <c r="L52" s="127"/>
      <c r="M52" s="127"/>
      <c r="N52" s="127"/>
      <c r="O52" s="127"/>
    </row>
    <row r="53" spans="1:15" s="78" customFormat="1" ht="10.199999999999999" x14ac:dyDescent="0.2">
      <c r="A53" s="261"/>
      <c r="B53" s="123" t="str">
        <f>IFERROR(IF(VLOOKUP($A53,Osnova!$A:$E,1)=$A53,VLOOKUP($A53,Osnova!$A:$E,$E$10)),"")</f>
        <v/>
      </c>
      <c r="C53" s="123" t="e">
        <f>IF(VLOOKUP($A53,Osnova!$A:$C,1)=$A53,VLOOKUP($A53,Osnova!$A:$F,4),0)</f>
        <v>#N/A</v>
      </c>
      <c r="D53" s="277"/>
      <c r="E53" s="262"/>
      <c r="F53" s="124">
        <f t="shared" si="0"/>
        <v>0</v>
      </c>
      <c r="G53" s="277"/>
      <c r="H53" s="277"/>
      <c r="I53" s="124">
        <f t="shared" si="1"/>
        <v>0</v>
      </c>
      <c r="K53" s="127"/>
      <c r="L53" s="127"/>
      <c r="M53" s="127"/>
      <c r="N53" s="127"/>
      <c r="O53" s="127"/>
    </row>
    <row r="54" spans="1:15" s="78" customFormat="1" ht="10.199999999999999" x14ac:dyDescent="0.2">
      <c r="A54" s="261"/>
      <c r="B54" s="123" t="str">
        <f>IFERROR(IF(VLOOKUP($A54,Osnova!$A:$E,1)=$A54,VLOOKUP($A54,Osnova!$A:$E,$E$10)),"")</f>
        <v/>
      </c>
      <c r="C54" s="123" t="e">
        <f>IF(VLOOKUP($A54,Osnova!$A:$C,1)=$A54,VLOOKUP($A54,Osnova!$A:$F,4),0)</f>
        <v>#N/A</v>
      </c>
      <c r="D54" s="277"/>
      <c r="E54" s="262"/>
      <c r="F54" s="124">
        <f t="shared" si="0"/>
        <v>0</v>
      </c>
      <c r="G54" s="277"/>
      <c r="H54" s="277"/>
      <c r="I54" s="124">
        <f t="shared" si="1"/>
        <v>0</v>
      </c>
      <c r="K54" s="127"/>
      <c r="L54" s="127"/>
      <c r="M54" s="127"/>
      <c r="N54" s="127"/>
      <c r="O54" s="127"/>
    </row>
    <row r="55" spans="1:15" s="78" customFormat="1" ht="10.199999999999999" x14ac:dyDescent="0.2">
      <c r="A55" s="261"/>
      <c r="B55" s="123" t="str">
        <f>IFERROR(IF(VLOOKUP($A55,Osnova!$A:$E,1)=$A55,VLOOKUP($A55,Osnova!$A:$E,$E$10)),"")</f>
        <v/>
      </c>
      <c r="C55" s="123" t="e">
        <f>IF(VLOOKUP($A55,Osnova!$A:$C,1)=$A55,VLOOKUP($A55,Osnova!$A:$F,4),0)</f>
        <v>#N/A</v>
      </c>
      <c r="D55" s="277"/>
      <c r="E55" s="262"/>
      <c r="F55" s="124">
        <f t="shared" si="0"/>
        <v>0</v>
      </c>
      <c r="G55" s="277"/>
      <c r="H55" s="277"/>
      <c r="I55" s="124">
        <f t="shared" si="1"/>
        <v>0</v>
      </c>
      <c r="K55" s="127"/>
      <c r="L55" s="127"/>
      <c r="M55" s="127"/>
      <c r="N55" s="127"/>
      <c r="O55" s="127"/>
    </row>
    <row r="56" spans="1:15" s="78" customFormat="1" ht="10.199999999999999" x14ac:dyDescent="0.2">
      <c r="A56" s="261"/>
      <c r="B56" s="123" t="str">
        <f>IFERROR(IF(VLOOKUP($A56,Osnova!$A:$E,1)=$A56,VLOOKUP($A56,Osnova!$A:$E,$E$10)),"")</f>
        <v/>
      </c>
      <c r="C56" s="123" t="e">
        <f>IF(VLOOKUP($A56,Osnova!$A:$C,1)=$A56,VLOOKUP($A56,Osnova!$A:$F,4),0)</f>
        <v>#N/A</v>
      </c>
      <c r="D56" s="277"/>
      <c r="E56" s="262"/>
      <c r="F56" s="124">
        <f t="shared" si="0"/>
        <v>0</v>
      </c>
      <c r="G56" s="277"/>
      <c r="H56" s="277"/>
      <c r="I56" s="124">
        <f t="shared" si="1"/>
        <v>0</v>
      </c>
      <c r="K56" s="127"/>
      <c r="L56" s="127"/>
      <c r="M56" s="127"/>
      <c r="N56" s="127"/>
      <c r="O56" s="127"/>
    </row>
    <row r="57" spans="1:15" s="78" customFormat="1" ht="10.199999999999999" x14ac:dyDescent="0.2">
      <c r="A57" s="261"/>
      <c r="B57" s="123" t="str">
        <f>IFERROR(IF(VLOOKUP($A57,Osnova!$A:$E,1)=$A57,VLOOKUP($A57,Osnova!$A:$E,$E$10)),"")</f>
        <v/>
      </c>
      <c r="C57" s="123" t="e">
        <f>IF(VLOOKUP($A57,Osnova!$A:$C,1)=$A57,VLOOKUP($A57,Osnova!$A:$F,4),0)</f>
        <v>#N/A</v>
      </c>
      <c r="D57" s="277"/>
      <c r="E57" s="262"/>
      <c r="F57" s="124">
        <f t="shared" si="0"/>
        <v>0</v>
      </c>
      <c r="G57" s="277"/>
      <c r="H57" s="277"/>
      <c r="I57" s="124">
        <f t="shared" si="1"/>
        <v>0</v>
      </c>
      <c r="K57" s="127"/>
      <c r="L57" s="127"/>
      <c r="M57" s="127"/>
      <c r="N57" s="127"/>
      <c r="O57" s="127"/>
    </row>
    <row r="58" spans="1:15" s="78" customFormat="1" ht="10.199999999999999" x14ac:dyDescent="0.2">
      <c r="A58" s="261"/>
      <c r="B58" s="123" t="str">
        <f>IFERROR(IF(VLOOKUP($A58,Osnova!$A:$E,1)=$A58,VLOOKUP($A58,Osnova!$A:$E,$E$10)),"")</f>
        <v/>
      </c>
      <c r="C58" s="123" t="e">
        <f>IF(VLOOKUP($A58,Osnova!$A:$C,1)=$A58,VLOOKUP($A58,Osnova!$A:$F,4),0)</f>
        <v>#N/A</v>
      </c>
      <c r="D58" s="277"/>
      <c r="E58" s="262"/>
      <c r="F58" s="124">
        <f t="shared" si="0"/>
        <v>0</v>
      </c>
      <c r="G58" s="277"/>
      <c r="H58" s="277"/>
      <c r="I58" s="124">
        <f t="shared" si="1"/>
        <v>0</v>
      </c>
      <c r="K58" s="127"/>
      <c r="L58" s="127"/>
      <c r="M58" s="127"/>
      <c r="N58" s="127"/>
      <c r="O58" s="127"/>
    </row>
    <row r="59" spans="1:15" s="78" customFormat="1" ht="10.199999999999999" x14ac:dyDescent="0.2">
      <c r="A59" s="261"/>
      <c r="B59" s="123" t="str">
        <f>IFERROR(IF(VLOOKUP($A59,Osnova!$A:$E,1)=$A59,VLOOKUP($A59,Osnova!$A:$E,$E$10)),"")</f>
        <v/>
      </c>
      <c r="C59" s="123" t="e">
        <f>IF(VLOOKUP($A59,Osnova!$A:$C,1)=$A59,VLOOKUP($A59,Osnova!$A:$F,4),0)</f>
        <v>#N/A</v>
      </c>
      <c r="D59" s="277"/>
      <c r="E59" s="262"/>
      <c r="F59" s="124">
        <f t="shared" si="0"/>
        <v>0</v>
      </c>
      <c r="G59" s="277"/>
      <c r="H59" s="277"/>
      <c r="I59" s="124">
        <f t="shared" si="1"/>
        <v>0</v>
      </c>
      <c r="K59" s="127"/>
      <c r="L59" s="127"/>
      <c r="M59" s="127"/>
      <c r="N59" s="127"/>
      <c r="O59" s="127"/>
    </row>
    <row r="60" spans="1:15" s="78" customFormat="1" ht="10.199999999999999" x14ac:dyDescent="0.2">
      <c r="A60" s="261"/>
      <c r="B60" s="123" t="str">
        <f>IFERROR(IF(VLOOKUP($A60,Osnova!$A:$E,1)=$A60,VLOOKUP($A60,Osnova!$A:$E,$E$10)),"")</f>
        <v/>
      </c>
      <c r="C60" s="123" t="e">
        <f>IF(VLOOKUP($A60,Osnova!$A:$C,1)=$A60,VLOOKUP($A60,Osnova!$A:$F,4),0)</f>
        <v>#N/A</v>
      </c>
      <c r="D60" s="277"/>
      <c r="E60" s="262"/>
      <c r="F60" s="124">
        <f t="shared" si="0"/>
        <v>0</v>
      </c>
      <c r="G60" s="277"/>
      <c r="H60" s="277"/>
      <c r="I60" s="124">
        <f t="shared" si="1"/>
        <v>0</v>
      </c>
      <c r="K60" s="127"/>
      <c r="L60" s="127"/>
      <c r="M60" s="127"/>
      <c r="N60" s="127"/>
      <c r="O60" s="127"/>
    </row>
    <row r="61" spans="1:15" s="78" customFormat="1" ht="10.199999999999999" x14ac:dyDescent="0.2">
      <c r="A61" s="261"/>
      <c r="B61" s="123" t="str">
        <f>IFERROR(IF(VLOOKUP($A61,Osnova!$A:$E,1)=$A61,VLOOKUP($A61,Osnova!$A:$E,$E$10)),"")</f>
        <v/>
      </c>
      <c r="C61" s="123" t="e">
        <f>IF(VLOOKUP($A61,Osnova!$A:$C,1)=$A61,VLOOKUP($A61,Osnova!$A:$F,4),0)</f>
        <v>#N/A</v>
      </c>
      <c r="D61" s="277"/>
      <c r="E61" s="262"/>
      <c r="F61" s="124">
        <f t="shared" si="0"/>
        <v>0</v>
      </c>
      <c r="G61" s="277"/>
      <c r="H61" s="277"/>
      <c r="I61" s="124">
        <f t="shared" si="1"/>
        <v>0</v>
      </c>
      <c r="K61" s="127"/>
      <c r="L61" s="127"/>
      <c r="M61" s="127"/>
      <c r="N61" s="127"/>
      <c r="O61" s="127"/>
    </row>
    <row r="62" spans="1:15" s="78" customFormat="1" ht="10.199999999999999" x14ac:dyDescent="0.2">
      <c r="A62" s="261"/>
      <c r="B62" s="123" t="str">
        <f>IFERROR(IF(VLOOKUP($A62,Osnova!$A:$E,1)=$A62,VLOOKUP($A62,Osnova!$A:$E,$E$10)),"")</f>
        <v/>
      </c>
      <c r="C62" s="123" t="e">
        <f>IF(VLOOKUP($A62,Osnova!$A:$C,1)=$A62,VLOOKUP($A62,Osnova!$A:$F,4),0)</f>
        <v>#N/A</v>
      </c>
      <c r="D62" s="277"/>
      <c r="E62" s="262"/>
      <c r="F62" s="124">
        <f t="shared" si="0"/>
        <v>0</v>
      </c>
      <c r="G62" s="277"/>
      <c r="H62" s="277"/>
      <c r="I62" s="124">
        <f t="shared" si="1"/>
        <v>0</v>
      </c>
      <c r="K62" s="127"/>
      <c r="L62" s="127"/>
      <c r="M62" s="127"/>
      <c r="N62" s="127"/>
      <c r="O62" s="127"/>
    </row>
    <row r="63" spans="1:15" s="78" customFormat="1" ht="10.199999999999999" x14ac:dyDescent="0.2">
      <c r="A63" s="261"/>
      <c r="B63" s="123" t="str">
        <f>IFERROR(IF(VLOOKUP($A63,Osnova!$A:$E,1)=$A63,VLOOKUP($A63,Osnova!$A:$E,$E$10)),"")</f>
        <v/>
      </c>
      <c r="C63" s="123" t="e">
        <f>IF(VLOOKUP($A63,Osnova!$A:$C,1)=$A63,VLOOKUP($A63,Osnova!$A:$F,4),0)</f>
        <v>#N/A</v>
      </c>
      <c r="D63" s="277"/>
      <c r="E63" s="262"/>
      <c r="F63" s="124">
        <f t="shared" si="0"/>
        <v>0</v>
      </c>
      <c r="G63" s="277"/>
      <c r="H63" s="277"/>
      <c r="I63" s="124">
        <f t="shared" si="1"/>
        <v>0</v>
      </c>
      <c r="K63" s="127"/>
      <c r="L63" s="127"/>
      <c r="M63" s="127"/>
      <c r="N63" s="127"/>
      <c r="O63" s="127"/>
    </row>
    <row r="64" spans="1:15" s="78" customFormat="1" x14ac:dyDescent="0.25">
      <c r="A64" s="261"/>
      <c r="B64" s="123" t="str">
        <f>IFERROR(IF(VLOOKUP($A64,Osnova!$A:$E,1)=$A64,VLOOKUP($A64,Osnova!$A:$E,$E$10)),"")</f>
        <v/>
      </c>
      <c r="C64" s="123" t="e">
        <f>IF(VLOOKUP($A64,Osnova!$A:$C,1)=$A64,VLOOKUP($A64,Osnova!$A:$F,4),0)</f>
        <v>#N/A</v>
      </c>
      <c r="D64" s="277"/>
      <c r="E64" s="262"/>
      <c r="F64" s="124">
        <f t="shared" si="0"/>
        <v>0</v>
      </c>
      <c r="G64" s="277"/>
      <c r="H64" s="277"/>
      <c r="I64" s="124">
        <f t="shared" si="1"/>
        <v>0</v>
      </c>
      <c r="K64" s="127"/>
      <c r="L64" s="617"/>
      <c r="M64" s="127"/>
      <c r="N64" s="127"/>
      <c r="O64" s="127"/>
    </row>
    <row r="65" spans="1:15" s="78" customFormat="1" ht="10.199999999999999" x14ac:dyDescent="0.2">
      <c r="A65" s="261"/>
      <c r="B65" s="123" t="str">
        <f>IFERROR(IF(VLOOKUP($A65,Osnova!$A:$E,1)=$A65,VLOOKUP($A65,Osnova!$A:$E,$E$10)),"")</f>
        <v/>
      </c>
      <c r="C65" s="123" t="e">
        <f>IF(VLOOKUP($A65,Osnova!$A:$C,1)=$A65,VLOOKUP($A65,Osnova!$A:$F,4),0)</f>
        <v>#N/A</v>
      </c>
      <c r="D65" s="277"/>
      <c r="E65" s="262"/>
      <c r="F65" s="124">
        <f t="shared" si="0"/>
        <v>0</v>
      </c>
      <c r="G65" s="277"/>
      <c r="H65" s="277"/>
      <c r="I65" s="124">
        <f t="shared" si="1"/>
        <v>0</v>
      </c>
      <c r="K65" s="127"/>
      <c r="L65" s="127"/>
      <c r="M65" s="127"/>
      <c r="N65" s="127"/>
      <c r="O65" s="127"/>
    </row>
    <row r="66" spans="1:15" s="78" customFormat="1" ht="10.199999999999999" x14ac:dyDescent="0.2">
      <c r="A66" s="261"/>
      <c r="B66" s="123" t="str">
        <f>IFERROR(IF(VLOOKUP($A66,Osnova!$A:$E,1)=$A66,VLOOKUP($A66,Osnova!$A:$E,$E$10)),"")</f>
        <v/>
      </c>
      <c r="C66" s="123" t="e">
        <f>IF(VLOOKUP($A66,Osnova!$A:$C,1)=$A66,VLOOKUP($A66,Osnova!$A:$F,4),0)</f>
        <v>#N/A</v>
      </c>
      <c r="D66" s="277"/>
      <c r="E66" s="262"/>
      <c r="F66" s="124">
        <f t="shared" si="0"/>
        <v>0</v>
      </c>
      <c r="G66" s="277"/>
      <c r="H66" s="277"/>
      <c r="I66" s="124">
        <f t="shared" si="1"/>
        <v>0</v>
      </c>
      <c r="K66" s="127"/>
      <c r="L66" s="127"/>
      <c r="M66" s="127"/>
      <c r="N66" s="127"/>
      <c r="O66" s="127"/>
    </row>
    <row r="67" spans="1:15" s="78" customFormat="1" ht="10.199999999999999" x14ac:dyDescent="0.2">
      <c r="A67" s="261"/>
      <c r="B67" s="123" t="str">
        <f>IFERROR(IF(VLOOKUP($A67,Osnova!$A:$E,1)=$A67,VLOOKUP($A67,Osnova!$A:$E,$E$10)),"")</f>
        <v/>
      </c>
      <c r="C67" s="123" t="e">
        <f>IF(VLOOKUP($A67,Osnova!$A:$C,1)=$A67,VLOOKUP($A67,Osnova!$A:$F,4),0)</f>
        <v>#N/A</v>
      </c>
      <c r="D67" s="277"/>
      <c r="E67" s="262"/>
      <c r="F67" s="124">
        <f t="shared" si="0"/>
        <v>0</v>
      </c>
      <c r="G67" s="277"/>
      <c r="H67" s="277"/>
      <c r="I67" s="124">
        <f t="shared" si="1"/>
        <v>0</v>
      </c>
      <c r="K67" s="127"/>
      <c r="L67" s="127"/>
      <c r="M67" s="127"/>
      <c r="N67" s="127"/>
      <c r="O67" s="127"/>
    </row>
    <row r="68" spans="1:15" s="78" customFormat="1" ht="10.199999999999999" x14ac:dyDescent="0.2">
      <c r="A68" s="261"/>
      <c r="B68" s="123" t="str">
        <f>IFERROR(IF(VLOOKUP($A68,Osnova!$A:$E,1)=$A68,VLOOKUP($A68,Osnova!$A:$E,$E$10)),"")</f>
        <v/>
      </c>
      <c r="C68" s="123" t="e">
        <f>IF(VLOOKUP($A68,Osnova!$A:$C,1)=$A68,VLOOKUP($A68,Osnova!$A:$F,4),0)</f>
        <v>#N/A</v>
      </c>
      <c r="D68" s="277"/>
      <c r="E68" s="262"/>
      <c r="F68" s="124">
        <f t="shared" si="0"/>
        <v>0</v>
      </c>
      <c r="G68" s="277"/>
      <c r="H68" s="277"/>
      <c r="I68" s="124">
        <f t="shared" si="1"/>
        <v>0</v>
      </c>
      <c r="K68" s="127"/>
      <c r="L68" s="127"/>
      <c r="M68" s="127"/>
      <c r="N68" s="127"/>
      <c r="O68" s="127"/>
    </row>
    <row r="69" spans="1:15" s="78" customFormat="1" ht="10.199999999999999" x14ac:dyDescent="0.2">
      <c r="A69" s="261"/>
      <c r="B69" s="123" t="str">
        <f>IFERROR(IF(VLOOKUP($A69,Osnova!$A:$E,1)=$A69,VLOOKUP($A69,Osnova!$A:$E,$E$10)),"")</f>
        <v/>
      </c>
      <c r="C69" s="123" t="e">
        <f>IF(VLOOKUP($A69,Osnova!$A:$C,1)=$A69,VLOOKUP($A69,Osnova!$A:$F,4),0)</f>
        <v>#N/A</v>
      </c>
      <c r="D69" s="277"/>
      <c r="E69" s="262"/>
      <c r="F69" s="124">
        <f t="shared" si="0"/>
        <v>0</v>
      </c>
      <c r="G69" s="277"/>
      <c r="H69" s="277"/>
      <c r="I69" s="124">
        <f t="shared" si="1"/>
        <v>0</v>
      </c>
      <c r="K69" s="127"/>
      <c r="L69" s="127"/>
      <c r="M69" s="127"/>
      <c r="N69" s="127"/>
      <c r="O69" s="127"/>
    </row>
    <row r="70" spans="1:15" s="78" customFormat="1" ht="10.199999999999999" x14ac:dyDescent="0.2">
      <c r="A70" s="261"/>
      <c r="B70" s="123" t="str">
        <f>IFERROR(IF(VLOOKUP($A70,Osnova!$A:$E,1)=$A70,VLOOKUP($A70,Osnova!$A:$E,$E$10)),"")</f>
        <v/>
      </c>
      <c r="C70" s="123" t="e">
        <f>IF(VLOOKUP($A70,Osnova!$A:$C,1)=$A70,VLOOKUP($A70,Osnova!$A:$F,4),0)</f>
        <v>#N/A</v>
      </c>
      <c r="D70" s="277"/>
      <c r="E70" s="262"/>
      <c r="F70" s="124">
        <f t="shared" si="0"/>
        <v>0</v>
      </c>
      <c r="G70" s="277"/>
      <c r="H70" s="277"/>
      <c r="I70" s="124">
        <f t="shared" si="1"/>
        <v>0</v>
      </c>
      <c r="K70" s="127"/>
      <c r="L70" s="127"/>
      <c r="M70" s="127"/>
      <c r="N70" s="127"/>
      <c r="O70" s="127"/>
    </row>
    <row r="71" spans="1:15" s="78" customFormat="1" ht="10.199999999999999" x14ac:dyDescent="0.2">
      <c r="A71" s="261"/>
      <c r="B71" s="123" t="str">
        <f>IFERROR(IF(VLOOKUP($A71,Osnova!$A:$E,1)=$A71,VLOOKUP($A71,Osnova!$A:$E,$E$10)),"")</f>
        <v/>
      </c>
      <c r="C71" s="123" t="e">
        <f>IF(VLOOKUP($A71,Osnova!$A:$C,1)=$A71,VLOOKUP($A71,Osnova!$A:$F,4),0)</f>
        <v>#N/A</v>
      </c>
      <c r="D71" s="277"/>
      <c r="E71" s="262"/>
      <c r="F71" s="124">
        <f t="shared" si="0"/>
        <v>0</v>
      </c>
      <c r="G71" s="277"/>
      <c r="H71" s="277"/>
      <c r="I71" s="124">
        <f t="shared" si="1"/>
        <v>0</v>
      </c>
      <c r="K71" s="127"/>
      <c r="L71" s="127"/>
      <c r="M71" s="127"/>
      <c r="N71" s="127"/>
      <c r="O71" s="127"/>
    </row>
    <row r="72" spans="1:15" s="78" customFormat="1" ht="10.199999999999999" x14ac:dyDescent="0.2">
      <c r="A72" s="261"/>
      <c r="B72" s="123" t="str">
        <f>IFERROR(IF(VLOOKUP($A72,Osnova!$A:$E,1)=$A72,VLOOKUP($A72,Osnova!$A:$E,$E$10)),"")</f>
        <v/>
      </c>
      <c r="C72" s="123" t="e">
        <f>IF(VLOOKUP($A72,Osnova!$A:$C,1)=$A72,VLOOKUP($A72,Osnova!$A:$F,4),0)</f>
        <v>#N/A</v>
      </c>
      <c r="D72" s="277"/>
      <c r="E72" s="262"/>
      <c r="F72" s="124">
        <f t="shared" si="0"/>
        <v>0</v>
      </c>
      <c r="G72" s="277"/>
      <c r="H72" s="277"/>
      <c r="I72" s="124">
        <f t="shared" si="1"/>
        <v>0</v>
      </c>
      <c r="K72" s="127"/>
      <c r="L72" s="127"/>
      <c r="M72" s="127"/>
      <c r="N72" s="127"/>
      <c r="O72" s="127"/>
    </row>
    <row r="73" spans="1:15" s="78" customFormat="1" ht="10.199999999999999" x14ac:dyDescent="0.2">
      <c r="A73" s="261"/>
      <c r="B73" s="123" t="str">
        <f>IFERROR(IF(VLOOKUP($A73,Osnova!$A:$E,1)=$A73,VLOOKUP($A73,Osnova!$A:$E,$E$10)),"")</f>
        <v/>
      </c>
      <c r="C73" s="123" t="e">
        <f>IF(VLOOKUP($A73,Osnova!$A:$C,1)=$A73,VLOOKUP($A73,Osnova!$A:$F,4),0)</f>
        <v>#N/A</v>
      </c>
      <c r="D73" s="277"/>
      <c r="E73" s="262"/>
      <c r="F73" s="124">
        <f t="shared" si="0"/>
        <v>0</v>
      </c>
      <c r="G73" s="277"/>
      <c r="H73" s="277"/>
      <c r="I73" s="124">
        <f t="shared" si="1"/>
        <v>0</v>
      </c>
      <c r="K73" s="127"/>
      <c r="L73" s="127"/>
      <c r="M73" s="127"/>
      <c r="N73" s="127"/>
      <c r="O73" s="127"/>
    </row>
    <row r="74" spans="1:15" s="78" customFormat="1" ht="10.199999999999999" x14ac:dyDescent="0.2">
      <c r="A74" s="261"/>
      <c r="B74" s="123" t="str">
        <f>IFERROR(IF(VLOOKUP($A74,Osnova!$A:$E,1)=$A74,VLOOKUP($A74,Osnova!$A:$E,$E$10)),"")</f>
        <v/>
      </c>
      <c r="C74" s="123" t="e">
        <f>IF(VLOOKUP($A74,Osnova!$A:$C,1)=$A74,VLOOKUP($A74,Osnova!$A:$F,4),0)</f>
        <v>#N/A</v>
      </c>
      <c r="D74" s="277"/>
      <c r="E74" s="262"/>
      <c r="F74" s="124">
        <f t="shared" si="0"/>
        <v>0</v>
      </c>
      <c r="G74" s="277"/>
      <c r="H74" s="277"/>
      <c r="I74" s="124">
        <f t="shared" si="1"/>
        <v>0</v>
      </c>
      <c r="K74" s="127"/>
      <c r="L74" s="127"/>
      <c r="M74" s="127"/>
      <c r="N74" s="127"/>
      <c r="O74" s="127"/>
    </row>
    <row r="75" spans="1:15" s="78" customFormat="1" ht="10.199999999999999" x14ac:dyDescent="0.2">
      <c r="A75" s="261"/>
      <c r="B75" s="123" t="str">
        <f>IFERROR(IF(VLOOKUP($A75,Osnova!$A:$E,1)=$A75,VLOOKUP($A75,Osnova!$A:$E,$E$10)),"")</f>
        <v/>
      </c>
      <c r="C75" s="123" t="e">
        <f>IF(VLOOKUP($A75,Osnova!$A:$C,1)=$A75,VLOOKUP($A75,Osnova!$A:$F,4),0)</f>
        <v>#N/A</v>
      </c>
      <c r="D75" s="277"/>
      <c r="E75" s="262"/>
      <c r="F75" s="124">
        <f t="shared" si="0"/>
        <v>0</v>
      </c>
      <c r="G75" s="277"/>
      <c r="H75" s="277"/>
      <c r="I75" s="124">
        <f t="shared" si="1"/>
        <v>0</v>
      </c>
      <c r="K75" s="127"/>
      <c r="L75" s="127"/>
      <c r="M75" s="127"/>
      <c r="N75" s="127"/>
      <c r="O75" s="127"/>
    </row>
    <row r="76" spans="1:15" s="78" customFormat="1" ht="10.199999999999999" x14ac:dyDescent="0.2">
      <c r="A76" s="261"/>
      <c r="B76" s="123" t="str">
        <f>IFERROR(IF(VLOOKUP($A76,Osnova!$A:$E,1)=$A76,VLOOKUP($A76,Osnova!$A:$E,$E$10)),"")</f>
        <v/>
      </c>
      <c r="C76" s="123" t="e">
        <f>IF(VLOOKUP($A76,Osnova!$A:$C,1)=$A76,VLOOKUP($A76,Osnova!$A:$F,4),0)</f>
        <v>#N/A</v>
      </c>
      <c r="D76" s="277"/>
      <c r="E76" s="262"/>
      <c r="F76" s="124">
        <f t="shared" si="0"/>
        <v>0</v>
      </c>
      <c r="G76" s="277"/>
      <c r="H76" s="277"/>
      <c r="I76" s="124">
        <f t="shared" si="1"/>
        <v>0</v>
      </c>
      <c r="K76" s="127"/>
      <c r="L76" s="127"/>
      <c r="M76" s="127"/>
      <c r="N76" s="127"/>
      <c r="O76" s="127"/>
    </row>
    <row r="77" spans="1:15" s="78" customFormat="1" ht="10.199999999999999" x14ac:dyDescent="0.2">
      <c r="A77" s="261"/>
      <c r="B77" s="123" t="str">
        <f>IFERROR(IF(VLOOKUP($A77,Osnova!$A:$E,1)=$A77,VLOOKUP($A77,Osnova!$A:$E,$E$10)),"")</f>
        <v/>
      </c>
      <c r="C77" s="123" t="e">
        <f>IF(VLOOKUP($A77,Osnova!$A:$C,1)=$A77,VLOOKUP($A77,Osnova!$A:$F,4),0)</f>
        <v>#N/A</v>
      </c>
      <c r="D77" s="277"/>
      <c r="E77" s="262"/>
      <c r="F77" s="124">
        <f t="shared" si="0"/>
        <v>0</v>
      </c>
      <c r="G77" s="277"/>
      <c r="H77" s="277"/>
      <c r="I77" s="124">
        <f t="shared" si="1"/>
        <v>0</v>
      </c>
      <c r="K77" s="127"/>
      <c r="L77" s="127"/>
      <c r="M77" s="127"/>
      <c r="N77" s="127"/>
      <c r="O77" s="127"/>
    </row>
    <row r="78" spans="1:15" s="78" customFormat="1" ht="10.199999999999999" x14ac:dyDescent="0.2">
      <c r="A78" s="261"/>
      <c r="B78" s="123" t="str">
        <f>IFERROR(IF(VLOOKUP($A78,Osnova!$A:$E,1)=$A78,VLOOKUP($A78,Osnova!$A:$E,$E$10)),"")</f>
        <v/>
      </c>
      <c r="C78" s="123" t="e">
        <f>IF(VLOOKUP($A78,Osnova!$A:$C,1)=$A78,VLOOKUP($A78,Osnova!$A:$F,4),0)</f>
        <v>#N/A</v>
      </c>
      <c r="D78" s="277"/>
      <c r="E78" s="262"/>
      <c r="F78" s="124">
        <f t="shared" si="0"/>
        <v>0</v>
      </c>
      <c r="G78" s="277"/>
      <c r="H78" s="277"/>
      <c r="I78" s="124">
        <f t="shared" si="1"/>
        <v>0</v>
      </c>
      <c r="K78" s="127"/>
      <c r="L78" s="127"/>
      <c r="M78" s="127"/>
      <c r="N78" s="127"/>
      <c r="O78" s="127"/>
    </row>
    <row r="79" spans="1:15" s="78" customFormat="1" ht="10.199999999999999" x14ac:dyDescent="0.2">
      <c r="A79" s="261"/>
      <c r="B79" s="123" t="str">
        <f>IFERROR(IF(VLOOKUP($A79,Osnova!$A:$E,1)=$A79,VLOOKUP($A79,Osnova!$A:$E,$E$10)),"")</f>
        <v/>
      </c>
      <c r="C79" s="123" t="e">
        <f>IF(VLOOKUP($A79,Osnova!$A:$C,1)=$A79,VLOOKUP($A79,Osnova!$A:$F,4),0)</f>
        <v>#N/A</v>
      </c>
      <c r="D79" s="277"/>
      <c r="E79" s="262"/>
      <c r="F79" s="124">
        <f t="shared" ref="F79:F142" si="2">SUM(D79-E79)</f>
        <v>0</v>
      </c>
      <c r="G79" s="277"/>
      <c r="H79" s="277"/>
      <c r="I79" s="124">
        <f t="shared" si="1"/>
        <v>0</v>
      </c>
      <c r="K79" s="127"/>
      <c r="L79" s="127"/>
      <c r="M79" s="127"/>
      <c r="N79" s="127"/>
      <c r="O79" s="127"/>
    </row>
    <row r="80" spans="1:15" s="78" customFormat="1" ht="10.199999999999999" x14ac:dyDescent="0.2">
      <c r="A80" s="261"/>
      <c r="B80" s="123" t="str">
        <f>IFERROR(IF(VLOOKUP($A80,Osnova!$A:$E,1)=$A80,VLOOKUP($A80,Osnova!$A:$E,$E$10)),"")</f>
        <v/>
      </c>
      <c r="C80" s="123" t="e">
        <f>IF(VLOOKUP($A80,Osnova!$A:$C,1)=$A80,VLOOKUP($A80,Osnova!$A:$F,4),0)</f>
        <v>#N/A</v>
      </c>
      <c r="D80" s="277"/>
      <c r="E80" s="262"/>
      <c r="F80" s="124">
        <f t="shared" si="2"/>
        <v>0</v>
      </c>
      <c r="G80" s="277"/>
      <c r="H80" s="277"/>
      <c r="I80" s="124">
        <f t="shared" ref="I80:I139" si="3">SUM(F80+G80-H80)</f>
        <v>0</v>
      </c>
      <c r="K80" s="127"/>
      <c r="L80" s="127"/>
      <c r="M80" s="127"/>
      <c r="N80" s="127"/>
      <c r="O80" s="127"/>
    </row>
    <row r="81" spans="1:15" s="78" customFormat="1" ht="10.199999999999999" x14ac:dyDescent="0.2">
      <c r="A81" s="261"/>
      <c r="B81" s="123" t="str">
        <f>IFERROR(IF(VLOOKUP($A81,Osnova!$A:$E,1)=$A81,VLOOKUP($A81,Osnova!$A:$E,$E$10)),"")</f>
        <v/>
      </c>
      <c r="C81" s="123" t="e">
        <f>IF(VLOOKUP($A81,Osnova!$A:$C,1)=$A81,VLOOKUP($A81,Osnova!$A:$F,4),0)</f>
        <v>#N/A</v>
      </c>
      <c r="D81" s="277"/>
      <c r="E81" s="262"/>
      <c r="F81" s="124">
        <f t="shared" si="2"/>
        <v>0</v>
      </c>
      <c r="G81" s="277"/>
      <c r="H81" s="277"/>
      <c r="I81" s="124">
        <f t="shared" si="3"/>
        <v>0</v>
      </c>
      <c r="K81" s="127"/>
      <c r="L81" s="127"/>
      <c r="M81" s="127"/>
      <c r="N81" s="127"/>
      <c r="O81" s="127"/>
    </row>
    <row r="82" spans="1:15" s="78" customFormat="1" ht="10.199999999999999" x14ac:dyDescent="0.2">
      <c r="A82" s="261"/>
      <c r="B82" s="123" t="str">
        <f>IFERROR(IF(VLOOKUP($A82,Osnova!$A:$E,1)=$A82,VLOOKUP($A82,Osnova!$A:$E,$E$10)),"")</f>
        <v/>
      </c>
      <c r="C82" s="123" t="e">
        <f>IF(VLOOKUP($A82,Osnova!$A:$C,1)=$A82,VLOOKUP($A82,Osnova!$A:$F,4),0)</f>
        <v>#N/A</v>
      </c>
      <c r="D82" s="277"/>
      <c r="E82" s="262"/>
      <c r="F82" s="124">
        <f t="shared" si="2"/>
        <v>0</v>
      </c>
      <c r="G82" s="277"/>
      <c r="H82" s="277"/>
      <c r="I82" s="124">
        <f t="shared" si="3"/>
        <v>0</v>
      </c>
      <c r="K82" s="127"/>
      <c r="L82" s="127"/>
      <c r="M82" s="127"/>
      <c r="N82" s="127"/>
      <c r="O82" s="127"/>
    </row>
    <row r="83" spans="1:15" s="78" customFormat="1" ht="10.199999999999999" x14ac:dyDescent="0.2">
      <c r="A83" s="261"/>
      <c r="B83" s="123" t="str">
        <f>IFERROR(IF(VLOOKUP($A83,Osnova!$A:$E,1)=$A83,VLOOKUP($A83,Osnova!$A:$E,$E$10)),"")</f>
        <v/>
      </c>
      <c r="C83" s="123" t="e">
        <f>IF(VLOOKUP($A83,Osnova!$A:$C,1)=$A83,VLOOKUP($A83,Osnova!$A:$F,4),0)</f>
        <v>#N/A</v>
      </c>
      <c r="D83" s="277"/>
      <c r="E83" s="262"/>
      <c r="F83" s="124">
        <f t="shared" si="2"/>
        <v>0</v>
      </c>
      <c r="G83" s="277"/>
      <c r="H83" s="277"/>
      <c r="I83" s="124">
        <f t="shared" si="3"/>
        <v>0</v>
      </c>
      <c r="K83" s="127"/>
      <c r="L83" s="127"/>
      <c r="M83" s="127"/>
      <c r="N83" s="127"/>
      <c r="O83" s="127"/>
    </row>
    <row r="84" spans="1:15" s="78" customFormat="1" ht="10.199999999999999" x14ac:dyDescent="0.2">
      <c r="A84" s="261"/>
      <c r="B84" s="123" t="str">
        <f>IFERROR(IF(VLOOKUP($A84,Osnova!$A:$E,1)=$A84,VLOOKUP($A84,Osnova!$A:$E,$E$10)),"")</f>
        <v/>
      </c>
      <c r="C84" s="123" t="e">
        <f>IF(VLOOKUP($A84,Osnova!$A:$C,1)=$A84,VLOOKUP($A84,Osnova!$A:$F,4),0)</f>
        <v>#N/A</v>
      </c>
      <c r="D84" s="277"/>
      <c r="E84" s="262"/>
      <c r="F84" s="124">
        <f t="shared" si="2"/>
        <v>0</v>
      </c>
      <c r="G84" s="277"/>
      <c r="H84" s="277"/>
      <c r="I84" s="124">
        <f t="shared" si="3"/>
        <v>0</v>
      </c>
      <c r="K84" s="127"/>
      <c r="L84" s="127"/>
      <c r="M84" s="127"/>
      <c r="N84" s="127"/>
      <c r="O84" s="127"/>
    </row>
    <row r="85" spans="1:15" s="78" customFormat="1" ht="10.199999999999999" x14ac:dyDescent="0.2">
      <c r="A85" s="261"/>
      <c r="B85" s="123" t="str">
        <f>IFERROR(IF(VLOOKUP($A85,Osnova!$A:$E,1)=$A85,VLOOKUP($A85,Osnova!$A:$E,$E$10)),"")</f>
        <v/>
      </c>
      <c r="C85" s="123" t="e">
        <f>IF(VLOOKUP($A85,Osnova!$A:$C,1)=$A85,VLOOKUP($A85,Osnova!$A:$F,4),0)</f>
        <v>#N/A</v>
      </c>
      <c r="D85" s="277"/>
      <c r="E85" s="262"/>
      <c r="F85" s="124">
        <f t="shared" si="2"/>
        <v>0</v>
      </c>
      <c r="G85" s="277"/>
      <c r="H85" s="277"/>
      <c r="I85" s="124">
        <f t="shared" si="3"/>
        <v>0</v>
      </c>
      <c r="K85" s="127"/>
      <c r="L85" s="127"/>
      <c r="M85" s="127"/>
      <c r="N85" s="127"/>
      <c r="O85" s="127"/>
    </row>
    <row r="86" spans="1:15" s="78" customFormat="1" ht="10.199999999999999" x14ac:dyDescent="0.2">
      <c r="A86" s="261"/>
      <c r="B86" s="123" t="str">
        <f>IFERROR(IF(VLOOKUP($A86,Osnova!$A:$E,1)=$A86,VLOOKUP($A86,Osnova!$A:$E,$E$10)),"")</f>
        <v/>
      </c>
      <c r="C86" s="123" t="e">
        <f>IF(VLOOKUP($A86,Osnova!$A:$C,1)=$A86,VLOOKUP($A86,Osnova!$A:$F,4),0)</f>
        <v>#N/A</v>
      </c>
      <c r="D86" s="277"/>
      <c r="E86" s="262"/>
      <c r="F86" s="124">
        <f t="shared" si="2"/>
        <v>0</v>
      </c>
      <c r="G86" s="277"/>
      <c r="H86" s="277"/>
      <c r="I86" s="124">
        <f t="shared" si="3"/>
        <v>0</v>
      </c>
      <c r="K86" s="127"/>
      <c r="L86" s="127"/>
      <c r="M86" s="127"/>
      <c r="N86" s="127"/>
      <c r="O86" s="127"/>
    </row>
    <row r="87" spans="1:15" s="78" customFormat="1" ht="10.199999999999999" x14ac:dyDescent="0.2">
      <c r="A87" s="261"/>
      <c r="B87" s="123" t="str">
        <f>IFERROR(IF(VLOOKUP($A87,Osnova!$A:$E,1)=$A87,VLOOKUP($A87,Osnova!$A:$E,$E$10)),"")</f>
        <v/>
      </c>
      <c r="C87" s="123" t="e">
        <f>IF(VLOOKUP($A87,Osnova!$A:$C,1)=$A87,VLOOKUP($A87,Osnova!$A:$F,4),0)</f>
        <v>#N/A</v>
      </c>
      <c r="D87" s="277"/>
      <c r="E87" s="262"/>
      <c r="F87" s="124">
        <f t="shared" si="2"/>
        <v>0</v>
      </c>
      <c r="G87" s="277"/>
      <c r="H87" s="277"/>
      <c r="I87" s="124">
        <f t="shared" si="3"/>
        <v>0</v>
      </c>
      <c r="K87" s="127"/>
      <c r="L87" s="127"/>
      <c r="M87" s="127"/>
      <c r="N87" s="127"/>
      <c r="O87" s="127"/>
    </row>
    <row r="88" spans="1:15" s="78" customFormat="1" ht="10.199999999999999" x14ac:dyDescent="0.2">
      <c r="A88" s="261"/>
      <c r="B88" s="123" t="str">
        <f>IFERROR(IF(VLOOKUP($A88,Osnova!$A:$E,1)=$A88,VLOOKUP($A88,Osnova!$A:$E,$E$10)),"")</f>
        <v/>
      </c>
      <c r="C88" s="123" t="e">
        <f>IF(VLOOKUP($A88,Osnova!$A:$C,1)=$A88,VLOOKUP($A88,Osnova!$A:$F,4),0)</f>
        <v>#N/A</v>
      </c>
      <c r="D88" s="277"/>
      <c r="E88" s="262"/>
      <c r="F88" s="124">
        <f t="shared" si="2"/>
        <v>0</v>
      </c>
      <c r="G88" s="277"/>
      <c r="H88" s="277"/>
      <c r="I88" s="124">
        <f t="shared" si="3"/>
        <v>0</v>
      </c>
      <c r="K88" s="127"/>
      <c r="L88" s="127"/>
      <c r="M88" s="127"/>
      <c r="N88" s="127"/>
      <c r="O88" s="127"/>
    </row>
    <row r="89" spans="1:15" s="78" customFormat="1" ht="10.199999999999999" x14ac:dyDescent="0.2">
      <c r="A89" s="261"/>
      <c r="B89" s="123" t="str">
        <f>IFERROR(IF(VLOOKUP($A89,Osnova!$A:$E,1)=$A89,VLOOKUP($A89,Osnova!$A:$E,$E$10)),"")</f>
        <v/>
      </c>
      <c r="C89" s="123" t="e">
        <f>IF(VLOOKUP($A89,Osnova!$A:$C,1)=$A89,VLOOKUP($A89,Osnova!$A:$F,4),0)</f>
        <v>#N/A</v>
      </c>
      <c r="D89" s="277"/>
      <c r="E89" s="262"/>
      <c r="F89" s="124">
        <f t="shared" si="2"/>
        <v>0</v>
      </c>
      <c r="G89" s="277"/>
      <c r="H89" s="277"/>
      <c r="I89" s="124">
        <f t="shared" si="3"/>
        <v>0</v>
      </c>
      <c r="K89" s="127"/>
      <c r="L89" s="127"/>
      <c r="M89" s="127"/>
      <c r="N89" s="127"/>
      <c r="O89" s="127"/>
    </row>
    <row r="90" spans="1:15" s="78" customFormat="1" ht="10.199999999999999" x14ac:dyDescent="0.2">
      <c r="A90" s="261"/>
      <c r="B90" s="123" t="str">
        <f>IFERROR(IF(VLOOKUP($A90,Osnova!$A:$E,1)=$A90,VLOOKUP($A90,Osnova!$A:$E,$E$10)),"")</f>
        <v/>
      </c>
      <c r="C90" s="123" t="e">
        <f>IF(VLOOKUP($A90,Osnova!$A:$C,1)=$A90,VLOOKUP($A90,Osnova!$A:$F,4),0)</f>
        <v>#N/A</v>
      </c>
      <c r="D90" s="277"/>
      <c r="E90" s="262"/>
      <c r="F90" s="124">
        <f t="shared" si="2"/>
        <v>0</v>
      </c>
      <c r="G90" s="277"/>
      <c r="H90" s="277"/>
      <c r="I90" s="124">
        <f t="shared" si="3"/>
        <v>0</v>
      </c>
      <c r="K90" s="127"/>
      <c r="L90" s="127"/>
      <c r="M90" s="127"/>
      <c r="N90" s="127"/>
      <c r="O90" s="127"/>
    </row>
    <row r="91" spans="1:15" s="78" customFormat="1" ht="10.199999999999999" x14ac:dyDescent="0.2">
      <c r="A91" s="261"/>
      <c r="B91" s="123" t="str">
        <f>IFERROR(IF(VLOOKUP($A91,Osnova!$A:$E,1)=$A91,VLOOKUP($A91,Osnova!$A:$E,$E$10)),"")</f>
        <v/>
      </c>
      <c r="C91" s="123" t="e">
        <f>IF(VLOOKUP($A91,Osnova!$A:$C,1)=$A91,VLOOKUP($A91,Osnova!$A:$F,4),0)</f>
        <v>#N/A</v>
      </c>
      <c r="D91" s="277"/>
      <c r="E91" s="262"/>
      <c r="F91" s="124">
        <f t="shared" si="2"/>
        <v>0</v>
      </c>
      <c r="G91" s="277"/>
      <c r="H91" s="277"/>
      <c r="I91" s="124">
        <f t="shared" si="3"/>
        <v>0</v>
      </c>
      <c r="K91" s="127"/>
      <c r="L91" s="127"/>
      <c r="M91" s="127"/>
      <c r="N91" s="127"/>
      <c r="O91" s="127"/>
    </row>
    <row r="92" spans="1:15" s="78" customFormat="1" ht="10.199999999999999" x14ac:dyDescent="0.2">
      <c r="A92" s="261"/>
      <c r="B92" s="123" t="str">
        <f>IFERROR(IF(VLOOKUP($A92,Osnova!$A:$E,1)=$A92,VLOOKUP($A92,Osnova!$A:$E,$E$10)),"")</f>
        <v/>
      </c>
      <c r="C92" s="123" t="e">
        <f>IF(VLOOKUP($A92,Osnova!$A:$C,1)=$A92,VLOOKUP($A92,Osnova!$A:$F,4),0)</f>
        <v>#N/A</v>
      </c>
      <c r="D92" s="277"/>
      <c r="E92" s="262"/>
      <c r="F92" s="124">
        <f t="shared" si="2"/>
        <v>0</v>
      </c>
      <c r="G92" s="277"/>
      <c r="H92" s="277"/>
      <c r="I92" s="124">
        <f t="shared" si="3"/>
        <v>0</v>
      </c>
      <c r="K92" s="127"/>
      <c r="L92" s="127"/>
      <c r="M92" s="127"/>
      <c r="N92" s="127"/>
      <c r="O92" s="127"/>
    </row>
    <row r="93" spans="1:15" s="78" customFormat="1" ht="10.199999999999999" x14ac:dyDescent="0.2">
      <c r="A93" s="261"/>
      <c r="B93" s="123" t="str">
        <f>IFERROR(IF(VLOOKUP($A93,Osnova!$A:$E,1)=$A93,VLOOKUP($A93,Osnova!$A:$E,$E$10)),"")</f>
        <v/>
      </c>
      <c r="C93" s="123" t="e">
        <f>IF(VLOOKUP($A93,Osnova!$A:$C,1)=$A93,VLOOKUP($A93,Osnova!$A:$F,4),0)</f>
        <v>#N/A</v>
      </c>
      <c r="D93" s="277"/>
      <c r="E93" s="262"/>
      <c r="F93" s="124">
        <f t="shared" si="2"/>
        <v>0</v>
      </c>
      <c r="G93" s="277"/>
      <c r="H93" s="277"/>
      <c r="I93" s="124">
        <f t="shared" si="3"/>
        <v>0</v>
      </c>
      <c r="K93" s="127"/>
      <c r="L93" s="127"/>
      <c r="M93" s="127"/>
      <c r="N93" s="127"/>
      <c r="O93" s="127"/>
    </row>
    <row r="94" spans="1:15" s="78" customFormat="1" ht="10.199999999999999" x14ac:dyDescent="0.2">
      <c r="A94" s="261"/>
      <c r="B94" s="123" t="str">
        <f>IFERROR(IF(VLOOKUP($A94,Osnova!$A:$E,1)=$A94,VLOOKUP($A94,Osnova!$A:$E,$E$10)),"")</f>
        <v/>
      </c>
      <c r="C94" s="123" t="e">
        <f>IF(VLOOKUP($A94,Osnova!$A:$C,1)=$A94,VLOOKUP($A94,Osnova!$A:$F,4),0)</f>
        <v>#N/A</v>
      </c>
      <c r="D94" s="277"/>
      <c r="E94" s="262"/>
      <c r="F94" s="124">
        <f t="shared" si="2"/>
        <v>0</v>
      </c>
      <c r="G94" s="277"/>
      <c r="H94" s="277"/>
      <c r="I94" s="124">
        <f t="shared" si="3"/>
        <v>0</v>
      </c>
      <c r="K94" s="127"/>
      <c r="L94" s="127"/>
      <c r="M94" s="127"/>
      <c r="N94" s="127"/>
      <c r="O94" s="127"/>
    </row>
    <row r="95" spans="1:15" s="78" customFormat="1" ht="10.199999999999999" x14ac:dyDescent="0.2">
      <c r="A95" s="261"/>
      <c r="B95" s="123" t="str">
        <f>IFERROR(IF(VLOOKUP($A95,Osnova!$A:$E,1)=$A95,VLOOKUP($A95,Osnova!$A:$E,$E$10)),"")</f>
        <v/>
      </c>
      <c r="C95" s="123" t="e">
        <f>IF(VLOOKUP($A95,Osnova!$A:$C,1)=$A95,VLOOKUP($A95,Osnova!$A:$F,4),0)</f>
        <v>#N/A</v>
      </c>
      <c r="D95" s="277"/>
      <c r="E95" s="262"/>
      <c r="F95" s="124">
        <f t="shared" si="2"/>
        <v>0</v>
      </c>
      <c r="G95" s="277"/>
      <c r="H95" s="277"/>
      <c r="I95" s="124">
        <f t="shared" si="3"/>
        <v>0</v>
      </c>
      <c r="K95" s="127"/>
      <c r="L95" s="127"/>
      <c r="M95" s="127"/>
      <c r="N95" s="127"/>
      <c r="O95" s="127"/>
    </row>
    <row r="96" spans="1:15" s="78" customFormat="1" ht="10.199999999999999" x14ac:dyDescent="0.2">
      <c r="A96" s="261"/>
      <c r="B96" s="123" t="str">
        <f>IFERROR(IF(VLOOKUP($A96,Osnova!$A:$E,1)=$A96,VLOOKUP($A96,Osnova!$A:$E,$E$10)),"")</f>
        <v/>
      </c>
      <c r="C96" s="123" t="e">
        <f>IF(VLOOKUP($A96,Osnova!$A:$C,1)=$A96,VLOOKUP($A96,Osnova!$A:$F,4),0)</f>
        <v>#N/A</v>
      </c>
      <c r="D96" s="277"/>
      <c r="E96" s="262"/>
      <c r="F96" s="124">
        <f t="shared" si="2"/>
        <v>0</v>
      </c>
      <c r="G96" s="277"/>
      <c r="H96" s="277"/>
      <c r="I96" s="124">
        <f t="shared" si="3"/>
        <v>0</v>
      </c>
      <c r="K96" s="127"/>
      <c r="L96" s="127"/>
      <c r="M96" s="127"/>
      <c r="N96" s="127"/>
      <c r="O96" s="127"/>
    </row>
    <row r="97" spans="1:15" s="78" customFormat="1" ht="10.199999999999999" x14ac:dyDescent="0.2">
      <c r="A97" s="261"/>
      <c r="B97" s="123" t="str">
        <f>IFERROR(IF(VLOOKUP($A97,Osnova!$A:$E,1)=$A97,VLOOKUP($A97,Osnova!$A:$E,$E$10)),"")</f>
        <v/>
      </c>
      <c r="C97" s="123" t="e">
        <f>IF(VLOOKUP($A97,Osnova!$A:$C,1)=$A97,VLOOKUP($A97,Osnova!$A:$F,4),0)</f>
        <v>#N/A</v>
      </c>
      <c r="D97" s="277"/>
      <c r="E97" s="262"/>
      <c r="F97" s="124">
        <f t="shared" si="2"/>
        <v>0</v>
      </c>
      <c r="G97" s="277"/>
      <c r="H97" s="277"/>
      <c r="I97" s="124">
        <f t="shared" si="3"/>
        <v>0</v>
      </c>
      <c r="K97" s="127"/>
      <c r="L97" s="127"/>
      <c r="M97" s="127"/>
      <c r="N97" s="127"/>
      <c r="O97" s="127"/>
    </row>
    <row r="98" spans="1:15" s="78" customFormat="1" ht="10.199999999999999" x14ac:dyDescent="0.2">
      <c r="A98" s="261"/>
      <c r="B98" s="123" t="str">
        <f>IFERROR(IF(VLOOKUP($A98,Osnova!$A:$E,1)=$A98,VLOOKUP($A98,Osnova!$A:$E,$E$10)),"")</f>
        <v/>
      </c>
      <c r="C98" s="123" t="e">
        <f>IF(VLOOKUP($A98,Osnova!$A:$C,1)=$A98,VLOOKUP($A98,Osnova!$A:$F,4),0)</f>
        <v>#N/A</v>
      </c>
      <c r="D98" s="277"/>
      <c r="E98" s="262"/>
      <c r="F98" s="124">
        <f t="shared" si="2"/>
        <v>0</v>
      </c>
      <c r="G98" s="277"/>
      <c r="H98" s="277"/>
      <c r="I98" s="124">
        <f t="shared" si="3"/>
        <v>0</v>
      </c>
      <c r="K98" s="127"/>
      <c r="L98" s="127"/>
      <c r="M98" s="127"/>
      <c r="N98" s="127"/>
      <c r="O98" s="127"/>
    </row>
    <row r="99" spans="1:15" s="78" customFormat="1" ht="10.199999999999999" x14ac:dyDescent="0.2">
      <c r="A99" s="261"/>
      <c r="B99" s="123" t="str">
        <f>IFERROR(IF(VLOOKUP($A99,Osnova!$A:$E,1)=$A99,VLOOKUP($A99,Osnova!$A:$E,$E$10)),"")</f>
        <v/>
      </c>
      <c r="C99" s="123" t="e">
        <f>IF(VLOOKUP($A99,Osnova!$A:$C,1)=$A99,VLOOKUP($A99,Osnova!$A:$F,4),0)</f>
        <v>#N/A</v>
      </c>
      <c r="D99" s="277"/>
      <c r="E99" s="262"/>
      <c r="F99" s="124">
        <f t="shared" si="2"/>
        <v>0</v>
      </c>
      <c r="G99" s="277"/>
      <c r="H99" s="277"/>
      <c r="I99" s="124">
        <f t="shared" si="3"/>
        <v>0</v>
      </c>
      <c r="K99" s="127"/>
      <c r="L99" s="127"/>
      <c r="M99" s="127"/>
      <c r="N99" s="127"/>
      <c r="O99" s="127"/>
    </row>
    <row r="100" spans="1:15" s="78" customFormat="1" ht="10.199999999999999" x14ac:dyDescent="0.2">
      <c r="A100" s="261"/>
      <c r="B100" s="123" t="str">
        <f>IFERROR(IF(VLOOKUP($A100,Osnova!$A:$E,1)=$A100,VLOOKUP($A100,Osnova!$A:$E,$E$10)),"")</f>
        <v/>
      </c>
      <c r="C100" s="123" t="e">
        <f>IF(VLOOKUP($A100,Osnova!$A:$C,1)=$A100,VLOOKUP($A100,Osnova!$A:$F,4),0)</f>
        <v>#N/A</v>
      </c>
      <c r="D100" s="277"/>
      <c r="E100" s="262"/>
      <c r="F100" s="124">
        <f t="shared" si="2"/>
        <v>0</v>
      </c>
      <c r="G100" s="277"/>
      <c r="H100" s="277"/>
      <c r="I100" s="124">
        <f t="shared" si="3"/>
        <v>0</v>
      </c>
      <c r="K100" s="127"/>
      <c r="L100" s="127"/>
      <c r="M100" s="127"/>
      <c r="N100" s="127"/>
      <c r="O100" s="127"/>
    </row>
    <row r="101" spans="1:15" s="78" customFormat="1" ht="10.199999999999999" x14ac:dyDescent="0.2">
      <c r="A101" s="261"/>
      <c r="B101" s="123" t="str">
        <f>IFERROR(IF(VLOOKUP($A101,Osnova!$A:$E,1)=$A101,VLOOKUP($A101,Osnova!$A:$E,$E$10)),"")</f>
        <v/>
      </c>
      <c r="C101" s="123" t="e">
        <f>IF(VLOOKUP($A101,Osnova!$A:$C,1)=$A101,VLOOKUP($A101,Osnova!$A:$F,4),0)</f>
        <v>#N/A</v>
      </c>
      <c r="D101" s="277"/>
      <c r="E101" s="262"/>
      <c r="F101" s="124">
        <f t="shared" si="2"/>
        <v>0</v>
      </c>
      <c r="G101" s="277"/>
      <c r="H101" s="277"/>
      <c r="I101" s="124">
        <f t="shared" si="3"/>
        <v>0</v>
      </c>
      <c r="K101" s="127"/>
      <c r="L101" s="127"/>
      <c r="M101" s="127"/>
      <c r="N101" s="127"/>
      <c r="O101" s="127"/>
    </row>
    <row r="102" spans="1:15" s="78" customFormat="1" ht="10.199999999999999" x14ac:dyDescent="0.2">
      <c r="A102" s="267"/>
      <c r="B102" s="123" t="str">
        <f>IFERROR(IF(VLOOKUP($A102,Osnova!$A:$E,1)=$A102,VLOOKUP($A102,Osnova!$A:$E,$E$10)),"")</f>
        <v/>
      </c>
      <c r="C102" s="123" t="e">
        <f>IF(VLOOKUP($A102,Osnova!$A:$C,1)=$A102,VLOOKUP($A102,Osnova!$A:$F,4),0)</f>
        <v>#N/A</v>
      </c>
      <c r="D102" s="277"/>
      <c r="E102" s="262"/>
      <c r="F102" s="124">
        <f t="shared" si="2"/>
        <v>0</v>
      </c>
      <c r="G102" s="277"/>
      <c r="H102" s="277"/>
      <c r="I102" s="124">
        <f t="shared" si="3"/>
        <v>0</v>
      </c>
      <c r="K102" s="127"/>
      <c r="L102" s="127"/>
      <c r="M102" s="127"/>
      <c r="N102" s="127"/>
      <c r="O102" s="127"/>
    </row>
    <row r="103" spans="1:15" s="78" customFormat="1" ht="10.199999999999999" x14ac:dyDescent="0.2">
      <c r="A103" s="267"/>
      <c r="B103" s="123" t="str">
        <f>IFERROR(IF(VLOOKUP($A103,Osnova!$A:$E,1)=$A103,VLOOKUP($A103,Osnova!$A:$E,$E$10)),"")</f>
        <v/>
      </c>
      <c r="C103" s="123" t="e">
        <f>IF(VLOOKUP($A103,Osnova!$A:$C,1)=$A103,VLOOKUP($A103,Osnova!$A:$F,4),0)</f>
        <v>#N/A</v>
      </c>
      <c r="D103" s="277"/>
      <c r="E103" s="262"/>
      <c r="F103" s="124">
        <f t="shared" si="2"/>
        <v>0</v>
      </c>
      <c r="G103" s="277"/>
      <c r="H103" s="277"/>
      <c r="I103" s="124">
        <f t="shared" si="3"/>
        <v>0</v>
      </c>
      <c r="K103" s="127"/>
      <c r="L103" s="127"/>
      <c r="M103" s="127"/>
      <c r="N103" s="127"/>
      <c r="O103" s="127"/>
    </row>
    <row r="104" spans="1:15" s="78" customFormat="1" ht="10.199999999999999" x14ac:dyDescent="0.2">
      <c r="A104" s="267"/>
      <c r="B104" s="123" t="str">
        <f>IFERROR(IF(VLOOKUP($A104,Osnova!$A:$E,1)=$A104,VLOOKUP($A104,Osnova!$A:$E,$E$10)),"")</f>
        <v/>
      </c>
      <c r="C104" s="123" t="e">
        <f>IF(VLOOKUP($A104,Osnova!$A:$C,1)=$A104,VLOOKUP($A104,Osnova!$A:$F,4),0)</f>
        <v>#N/A</v>
      </c>
      <c r="D104" s="277"/>
      <c r="E104" s="262"/>
      <c r="F104" s="124">
        <f t="shared" si="2"/>
        <v>0</v>
      </c>
      <c r="G104" s="277"/>
      <c r="H104" s="277"/>
      <c r="I104" s="124">
        <f t="shared" si="3"/>
        <v>0</v>
      </c>
      <c r="K104" s="127"/>
      <c r="L104" s="127"/>
      <c r="M104" s="127"/>
      <c r="N104" s="127"/>
      <c r="O104" s="127"/>
    </row>
    <row r="105" spans="1:15" s="78" customFormat="1" ht="10.199999999999999" x14ac:dyDescent="0.2">
      <c r="A105" s="267"/>
      <c r="B105" s="123" t="str">
        <f>IFERROR(IF(VLOOKUP($A105,Osnova!$A:$E,1)=$A105,VLOOKUP($A105,Osnova!$A:$E,$E$10)),"")</f>
        <v/>
      </c>
      <c r="C105" s="123" t="e">
        <f>IF(VLOOKUP($A105,Osnova!$A:$C,1)=$A105,VLOOKUP($A105,Osnova!$A:$F,4),0)</f>
        <v>#N/A</v>
      </c>
      <c r="D105" s="277"/>
      <c r="E105" s="262"/>
      <c r="F105" s="124">
        <f t="shared" si="2"/>
        <v>0</v>
      </c>
      <c r="G105" s="277"/>
      <c r="H105" s="277"/>
      <c r="I105" s="124">
        <f t="shared" si="3"/>
        <v>0</v>
      </c>
      <c r="K105" s="127"/>
      <c r="L105" s="127"/>
      <c r="M105" s="127"/>
      <c r="N105" s="127"/>
      <c r="O105" s="127"/>
    </row>
    <row r="106" spans="1:15" s="78" customFormat="1" ht="10.199999999999999" x14ac:dyDescent="0.2">
      <c r="A106" s="267"/>
      <c r="B106" s="123" t="str">
        <f>IFERROR(IF(VLOOKUP($A106,Osnova!$A:$E,1)=$A106,VLOOKUP($A106,Osnova!$A:$E,$E$10)),"")</f>
        <v/>
      </c>
      <c r="C106" s="123" t="e">
        <f>IF(VLOOKUP($A106,Osnova!$A:$C,1)=$A106,VLOOKUP($A106,Osnova!$A:$F,4),0)</f>
        <v>#N/A</v>
      </c>
      <c r="D106" s="277"/>
      <c r="E106" s="262"/>
      <c r="F106" s="124">
        <f t="shared" si="2"/>
        <v>0</v>
      </c>
      <c r="G106" s="277"/>
      <c r="H106" s="277"/>
      <c r="I106" s="124">
        <f t="shared" si="3"/>
        <v>0</v>
      </c>
      <c r="K106" s="127"/>
      <c r="L106" s="127"/>
      <c r="M106" s="127"/>
      <c r="N106" s="127"/>
      <c r="O106" s="127"/>
    </row>
    <row r="107" spans="1:15" s="78" customFormat="1" ht="10.199999999999999" x14ac:dyDescent="0.2">
      <c r="A107" s="267"/>
      <c r="B107" s="123" t="str">
        <f>IFERROR(IF(VLOOKUP($A107,Osnova!$A:$E,1)=$A107,VLOOKUP($A107,Osnova!$A:$E,$E$10)),"")</f>
        <v/>
      </c>
      <c r="C107" s="123" t="e">
        <f>IF(VLOOKUP($A107,Osnova!$A:$C,1)=$A107,VLOOKUP($A107,Osnova!$A:$F,4),0)</f>
        <v>#N/A</v>
      </c>
      <c r="D107" s="277"/>
      <c r="E107" s="262"/>
      <c r="F107" s="124">
        <f t="shared" si="2"/>
        <v>0</v>
      </c>
      <c r="G107" s="277"/>
      <c r="H107" s="277"/>
      <c r="I107" s="124">
        <f t="shared" si="3"/>
        <v>0</v>
      </c>
      <c r="K107" s="127"/>
      <c r="L107" s="127"/>
      <c r="M107" s="127"/>
      <c r="N107" s="127"/>
      <c r="O107" s="127"/>
    </row>
    <row r="108" spans="1:15" s="78" customFormat="1" ht="10.199999999999999" x14ac:dyDescent="0.2">
      <c r="A108" s="267"/>
      <c r="B108" s="123" t="str">
        <f>IFERROR(IF(VLOOKUP($A108,Osnova!$A:$E,1)=$A108,VLOOKUP($A108,Osnova!$A:$E,$E$10)),"")</f>
        <v/>
      </c>
      <c r="C108" s="123" t="e">
        <f>IF(VLOOKUP($A108,Osnova!$A:$C,1)=$A108,VLOOKUP($A108,Osnova!$A:$F,4),0)</f>
        <v>#N/A</v>
      </c>
      <c r="D108" s="277"/>
      <c r="E108" s="262"/>
      <c r="F108" s="124">
        <f t="shared" si="2"/>
        <v>0</v>
      </c>
      <c r="G108" s="277"/>
      <c r="H108" s="277"/>
      <c r="I108" s="124">
        <f t="shared" si="3"/>
        <v>0</v>
      </c>
      <c r="K108" s="127"/>
      <c r="L108" s="127"/>
      <c r="M108" s="127"/>
      <c r="N108" s="127"/>
      <c r="O108" s="127"/>
    </row>
    <row r="109" spans="1:15" s="78" customFormat="1" ht="10.199999999999999" x14ac:dyDescent="0.2">
      <c r="A109" s="267"/>
      <c r="B109" s="123" t="str">
        <f>IFERROR(IF(VLOOKUP($A109,Osnova!$A:$E,1)=$A109,VLOOKUP($A109,Osnova!$A:$E,$E$10)),"")</f>
        <v/>
      </c>
      <c r="C109" s="123" t="e">
        <f>IF(VLOOKUP($A109,Osnova!$A:$C,1)=$A109,VLOOKUP($A109,Osnova!$A:$F,4),0)</f>
        <v>#N/A</v>
      </c>
      <c r="D109" s="277"/>
      <c r="E109" s="262"/>
      <c r="F109" s="124">
        <f t="shared" si="2"/>
        <v>0</v>
      </c>
      <c r="G109" s="277"/>
      <c r="H109" s="277"/>
      <c r="I109" s="124">
        <f t="shared" si="3"/>
        <v>0</v>
      </c>
      <c r="K109" s="127"/>
      <c r="L109" s="127"/>
      <c r="M109" s="127"/>
      <c r="N109" s="127"/>
      <c r="O109" s="127"/>
    </row>
    <row r="110" spans="1:15" s="76" customFormat="1" ht="10.199999999999999" x14ac:dyDescent="0.2">
      <c r="A110" s="268"/>
      <c r="B110" s="123" t="str">
        <f>IFERROR(IF(VLOOKUP($A110,Osnova!$A:$E,1)=$A110,VLOOKUP($A110,Osnova!$A:$E,$E$10)),"")</f>
        <v/>
      </c>
      <c r="C110" s="117" t="e">
        <f>IF(VLOOKUP($A110,Osnova!$A:$C,1)=$A110,VLOOKUP($A110,Osnova!$A:$F,4),0)</f>
        <v>#N/A</v>
      </c>
      <c r="D110" s="277"/>
      <c r="E110" s="269"/>
      <c r="F110" s="124">
        <f t="shared" si="2"/>
        <v>0</v>
      </c>
      <c r="G110" s="277"/>
      <c r="H110" s="277"/>
      <c r="I110" s="65">
        <f t="shared" si="3"/>
        <v>0</v>
      </c>
      <c r="K110" s="10"/>
      <c r="L110" s="10"/>
      <c r="M110" s="10"/>
      <c r="N110" s="10"/>
      <c r="O110" s="10"/>
    </row>
    <row r="111" spans="1:15" s="76" customFormat="1" ht="10.199999999999999" x14ac:dyDescent="0.2">
      <c r="A111" s="268"/>
      <c r="B111" s="123" t="str">
        <f>IFERROR(IF(VLOOKUP($A111,Osnova!$A:$E,1)=$A111,VLOOKUP($A111,Osnova!$A:$E,$E$10)),"")</f>
        <v/>
      </c>
      <c r="C111" s="117" t="e">
        <f>IF(VLOOKUP($A111,Osnova!$A:$C,1)=$A111,VLOOKUP($A111,Osnova!$A:$F,4),0)</f>
        <v>#N/A</v>
      </c>
      <c r="D111" s="277"/>
      <c r="E111" s="269"/>
      <c r="F111" s="124">
        <f t="shared" si="2"/>
        <v>0</v>
      </c>
      <c r="G111" s="277"/>
      <c r="H111" s="277"/>
      <c r="I111" s="65">
        <f t="shared" si="3"/>
        <v>0</v>
      </c>
      <c r="K111" s="10"/>
      <c r="L111" s="10"/>
      <c r="M111" s="10"/>
      <c r="N111" s="10"/>
      <c r="O111" s="10"/>
    </row>
    <row r="112" spans="1:15" s="76" customFormat="1" ht="10.199999999999999" x14ac:dyDescent="0.2">
      <c r="A112" s="268"/>
      <c r="B112" s="123" t="str">
        <f>IFERROR(IF(VLOOKUP($A112,Osnova!$A:$E,1)=$A112,VLOOKUP($A112,Osnova!$A:$E,$E$10)),"")</f>
        <v/>
      </c>
      <c r="C112" s="117" t="e">
        <f>IF(VLOOKUP($A112,Osnova!$A:$C,1)=$A112,VLOOKUP($A112,Osnova!$A:$F,4),0)</f>
        <v>#N/A</v>
      </c>
      <c r="D112" s="277"/>
      <c r="E112" s="269"/>
      <c r="F112" s="124">
        <f t="shared" si="2"/>
        <v>0</v>
      </c>
      <c r="G112" s="277"/>
      <c r="H112" s="277"/>
      <c r="I112" s="65">
        <f t="shared" si="3"/>
        <v>0</v>
      </c>
      <c r="K112" s="10"/>
      <c r="L112" s="10"/>
      <c r="M112" s="10"/>
      <c r="N112" s="10"/>
      <c r="O112" s="10"/>
    </row>
    <row r="113" spans="1:15" s="76" customFormat="1" ht="10.199999999999999" x14ac:dyDescent="0.2">
      <c r="A113" s="268"/>
      <c r="B113" s="123" t="str">
        <f>IFERROR(IF(VLOOKUP($A113,Osnova!$A:$E,1)=$A113,VLOOKUP($A113,Osnova!$A:$E,$E$10)),"")</f>
        <v/>
      </c>
      <c r="C113" s="117" t="e">
        <f>IF(VLOOKUP($A113,Osnova!$A:$C,1)=$A113,VLOOKUP($A113,Osnova!$A:$F,4),0)</f>
        <v>#N/A</v>
      </c>
      <c r="D113" s="277"/>
      <c r="E113" s="269"/>
      <c r="F113" s="124">
        <f t="shared" si="2"/>
        <v>0</v>
      </c>
      <c r="G113" s="277"/>
      <c r="H113" s="277"/>
      <c r="I113" s="65">
        <f t="shared" si="3"/>
        <v>0</v>
      </c>
      <c r="K113" s="10"/>
      <c r="L113" s="10"/>
      <c r="M113" s="10"/>
      <c r="N113" s="10"/>
      <c r="O113" s="10"/>
    </row>
    <row r="114" spans="1:15" s="76" customFormat="1" ht="10.199999999999999" x14ac:dyDescent="0.2">
      <c r="A114" s="268"/>
      <c r="B114" s="123" t="str">
        <f>IFERROR(IF(VLOOKUP($A114,Osnova!$A:$E,1)=$A114,VLOOKUP($A114,Osnova!$A:$E,$E$10)),"")</f>
        <v/>
      </c>
      <c r="C114" s="117" t="e">
        <f>IF(VLOOKUP($A114,Osnova!$A:$C,1)=$A114,VLOOKUP($A114,Osnova!$A:$F,4),0)</f>
        <v>#N/A</v>
      </c>
      <c r="D114" s="277"/>
      <c r="E114" s="269"/>
      <c r="F114" s="124">
        <f t="shared" si="2"/>
        <v>0</v>
      </c>
      <c r="G114" s="277"/>
      <c r="H114" s="277"/>
      <c r="I114" s="65">
        <f t="shared" si="3"/>
        <v>0</v>
      </c>
      <c r="K114" s="10"/>
      <c r="L114" s="10"/>
      <c r="M114" s="10"/>
      <c r="N114" s="10"/>
      <c r="O114" s="10"/>
    </row>
    <row r="115" spans="1:15" s="76" customFormat="1" ht="10.199999999999999" x14ac:dyDescent="0.2">
      <c r="A115" s="268"/>
      <c r="B115" s="123" t="str">
        <f>IFERROR(IF(VLOOKUP($A115,Osnova!$A:$E,1)=$A115,VLOOKUP($A115,Osnova!$A:$E,$E$10)),"")</f>
        <v/>
      </c>
      <c r="C115" s="117" t="e">
        <f>IF(VLOOKUP($A115,Osnova!$A:$C,1)=$A115,VLOOKUP($A115,Osnova!$A:$F,4),0)</f>
        <v>#N/A</v>
      </c>
      <c r="D115" s="277"/>
      <c r="E115" s="269"/>
      <c r="F115" s="124">
        <f t="shared" si="2"/>
        <v>0</v>
      </c>
      <c r="G115" s="277"/>
      <c r="H115" s="277"/>
      <c r="I115" s="65">
        <f t="shared" si="3"/>
        <v>0</v>
      </c>
      <c r="K115" s="10"/>
      <c r="L115" s="10"/>
      <c r="M115" s="10"/>
      <c r="N115" s="10"/>
      <c r="O115" s="10"/>
    </row>
    <row r="116" spans="1:15" s="76" customFormat="1" ht="10.199999999999999" x14ac:dyDescent="0.2">
      <c r="A116" s="268"/>
      <c r="B116" s="123" t="str">
        <f>IFERROR(IF(VLOOKUP($A116,Osnova!$A:$E,1)=$A116,VLOOKUP($A116,Osnova!$A:$E,$E$10)),"")</f>
        <v/>
      </c>
      <c r="C116" s="117" t="e">
        <f>IF(VLOOKUP($A116,Osnova!$A:$C,1)=$A116,VLOOKUP($A116,Osnova!$A:$F,4),0)</f>
        <v>#N/A</v>
      </c>
      <c r="D116" s="277"/>
      <c r="E116" s="269"/>
      <c r="F116" s="124">
        <f t="shared" si="2"/>
        <v>0</v>
      </c>
      <c r="G116" s="277"/>
      <c r="H116" s="277"/>
      <c r="I116" s="65">
        <f t="shared" si="3"/>
        <v>0</v>
      </c>
      <c r="K116" s="10"/>
      <c r="L116" s="10"/>
      <c r="M116" s="10"/>
      <c r="N116" s="10"/>
      <c r="O116" s="10"/>
    </row>
    <row r="117" spans="1:15" s="76" customFormat="1" ht="10.199999999999999" x14ac:dyDescent="0.2">
      <c r="A117" s="268"/>
      <c r="B117" s="123" t="str">
        <f>IFERROR(IF(VLOOKUP($A117,Osnova!$A:$E,1)=$A117,VLOOKUP($A117,Osnova!$A:$E,$E$10)),"")</f>
        <v/>
      </c>
      <c r="C117" s="117" t="e">
        <f>IF(VLOOKUP($A117,Osnova!$A:$C,1)=$A117,VLOOKUP($A117,Osnova!$A:$F,4),0)</f>
        <v>#N/A</v>
      </c>
      <c r="D117" s="277"/>
      <c r="E117" s="269"/>
      <c r="F117" s="124">
        <f t="shared" si="2"/>
        <v>0</v>
      </c>
      <c r="G117" s="277"/>
      <c r="H117" s="277"/>
      <c r="I117" s="65">
        <f t="shared" si="3"/>
        <v>0</v>
      </c>
      <c r="K117" s="10"/>
      <c r="L117" s="10"/>
      <c r="M117" s="10"/>
      <c r="N117" s="10"/>
      <c r="O117" s="10"/>
    </row>
    <row r="118" spans="1:15" s="76" customFormat="1" ht="10.199999999999999" x14ac:dyDescent="0.2">
      <c r="A118" s="268"/>
      <c r="B118" s="123" t="str">
        <f>IFERROR(IF(VLOOKUP($A118,Osnova!$A:$E,1)=$A118,VLOOKUP($A118,Osnova!$A:$E,$E$10)),"")</f>
        <v/>
      </c>
      <c r="C118" s="117" t="e">
        <f>IF(VLOOKUP($A118,Osnova!$A:$C,1)=$A118,VLOOKUP($A118,Osnova!$A:$F,4),0)</f>
        <v>#N/A</v>
      </c>
      <c r="D118" s="277"/>
      <c r="E118" s="269"/>
      <c r="F118" s="124">
        <f t="shared" si="2"/>
        <v>0</v>
      </c>
      <c r="G118" s="277"/>
      <c r="H118" s="277"/>
      <c r="I118" s="65">
        <f t="shared" si="3"/>
        <v>0</v>
      </c>
      <c r="K118" s="10"/>
      <c r="L118" s="10"/>
      <c r="M118" s="10"/>
      <c r="N118" s="10"/>
      <c r="O118" s="10"/>
    </row>
    <row r="119" spans="1:15" s="76" customFormat="1" ht="10.199999999999999" x14ac:dyDescent="0.2">
      <c r="A119" s="268"/>
      <c r="B119" s="123" t="str">
        <f>IFERROR(IF(VLOOKUP($A119,Osnova!$A:$E,1)=$A119,VLOOKUP($A119,Osnova!$A:$E,$E$10)),"")</f>
        <v/>
      </c>
      <c r="C119" s="117" t="e">
        <f>IF(VLOOKUP($A119,Osnova!$A:$C,1)=$A119,VLOOKUP($A119,Osnova!$A:$F,4),0)</f>
        <v>#N/A</v>
      </c>
      <c r="D119" s="277"/>
      <c r="E119" s="269"/>
      <c r="F119" s="124">
        <f t="shared" si="2"/>
        <v>0</v>
      </c>
      <c r="G119" s="277"/>
      <c r="H119" s="277"/>
      <c r="I119" s="65">
        <f t="shared" si="3"/>
        <v>0</v>
      </c>
      <c r="K119" s="10"/>
      <c r="L119" s="10"/>
      <c r="M119" s="10"/>
      <c r="N119" s="10"/>
      <c r="O119" s="10"/>
    </row>
    <row r="120" spans="1:15" s="76" customFormat="1" ht="10.199999999999999" x14ac:dyDescent="0.2">
      <c r="A120" s="268"/>
      <c r="B120" s="123" t="str">
        <f>IFERROR(IF(VLOOKUP($A120,Osnova!$A:$E,1)=$A120,VLOOKUP($A120,Osnova!$A:$E,$E$10)),"")</f>
        <v/>
      </c>
      <c r="C120" s="117" t="e">
        <f>IF(VLOOKUP($A120,Osnova!$A:$C,1)=$A120,VLOOKUP($A120,Osnova!$A:$F,4),0)</f>
        <v>#N/A</v>
      </c>
      <c r="D120" s="277"/>
      <c r="E120" s="269"/>
      <c r="F120" s="124">
        <f t="shared" si="2"/>
        <v>0</v>
      </c>
      <c r="G120" s="277"/>
      <c r="H120" s="277"/>
      <c r="I120" s="65">
        <f t="shared" si="3"/>
        <v>0</v>
      </c>
      <c r="K120" s="10"/>
      <c r="L120" s="10"/>
      <c r="M120" s="10"/>
      <c r="N120" s="10"/>
      <c r="O120" s="10"/>
    </row>
    <row r="121" spans="1:15" s="76" customFormat="1" ht="10.199999999999999" x14ac:dyDescent="0.2">
      <c r="A121" s="268"/>
      <c r="B121" s="123" t="str">
        <f>IFERROR(IF(VLOOKUP($A121,Osnova!$A:$E,1)=$A121,VLOOKUP($A121,Osnova!$A:$E,$E$10)),"")</f>
        <v/>
      </c>
      <c r="C121" s="117" t="e">
        <f>IF(VLOOKUP($A121,Osnova!$A:$C,1)=$A121,VLOOKUP($A121,Osnova!$A:$F,4),0)</f>
        <v>#N/A</v>
      </c>
      <c r="D121" s="277"/>
      <c r="E121" s="269"/>
      <c r="F121" s="124">
        <f t="shared" si="2"/>
        <v>0</v>
      </c>
      <c r="G121" s="277"/>
      <c r="H121" s="277"/>
      <c r="I121" s="65">
        <f t="shared" si="3"/>
        <v>0</v>
      </c>
      <c r="K121" s="10"/>
      <c r="L121" s="10"/>
      <c r="M121" s="10"/>
      <c r="N121" s="10"/>
      <c r="O121" s="10"/>
    </row>
    <row r="122" spans="1:15" s="76" customFormat="1" ht="10.199999999999999" x14ac:dyDescent="0.2">
      <c r="A122" s="268"/>
      <c r="B122" s="123" t="str">
        <f>IFERROR(IF(VLOOKUP($A122,Osnova!$A:$E,1)=$A122,VLOOKUP($A122,Osnova!$A:$E,$E$10)),"")</f>
        <v/>
      </c>
      <c r="C122" s="117" t="e">
        <f>IF(VLOOKUP($A122,Osnova!$A:$C,1)=$A122,VLOOKUP($A122,Osnova!$A:$F,4),0)</f>
        <v>#N/A</v>
      </c>
      <c r="D122" s="277"/>
      <c r="E122" s="269"/>
      <c r="F122" s="124">
        <f t="shared" si="2"/>
        <v>0</v>
      </c>
      <c r="G122" s="277"/>
      <c r="H122" s="277"/>
      <c r="I122" s="65">
        <f t="shared" si="3"/>
        <v>0</v>
      </c>
      <c r="K122" s="10"/>
      <c r="L122" s="10"/>
      <c r="M122" s="10"/>
      <c r="N122" s="10"/>
      <c r="O122" s="10"/>
    </row>
    <row r="123" spans="1:15" s="76" customFormat="1" ht="10.199999999999999" x14ac:dyDescent="0.2">
      <c r="A123" s="268"/>
      <c r="B123" s="123" t="str">
        <f>IFERROR(IF(VLOOKUP($A123,Osnova!$A:$E,1)=$A123,VLOOKUP($A123,Osnova!$A:$E,$E$10)),"")</f>
        <v/>
      </c>
      <c r="C123" s="117" t="e">
        <f>IF(VLOOKUP($A123,Osnova!$A:$C,1)=$A123,VLOOKUP($A123,Osnova!$A:$F,4),0)</f>
        <v>#N/A</v>
      </c>
      <c r="D123" s="277"/>
      <c r="E123" s="269"/>
      <c r="F123" s="124">
        <f t="shared" si="2"/>
        <v>0</v>
      </c>
      <c r="G123" s="277"/>
      <c r="H123" s="277"/>
      <c r="I123" s="65">
        <f t="shared" si="3"/>
        <v>0</v>
      </c>
      <c r="K123" s="10"/>
      <c r="L123" s="10"/>
      <c r="M123" s="10"/>
      <c r="N123" s="10"/>
      <c r="O123" s="10"/>
    </row>
    <row r="124" spans="1:15" s="76" customFormat="1" ht="10.199999999999999" x14ac:dyDescent="0.2">
      <c r="A124" s="268"/>
      <c r="B124" s="123" t="str">
        <f>IFERROR(IF(VLOOKUP($A124,Osnova!$A:$E,1)=$A124,VLOOKUP($A124,Osnova!$A:$E,$E$10)),"")</f>
        <v/>
      </c>
      <c r="C124" s="117" t="e">
        <f>IF(VLOOKUP($A124,Osnova!$A:$C,1)=$A124,VLOOKUP($A124,Osnova!$A:$F,4),0)</f>
        <v>#N/A</v>
      </c>
      <c r="D124" s="277"/>
      <c r="E124" s="269"/>
      <c r="F124" s="124">
        <f t="shared" si="2"/>
        <v>0</v>
      </c>
      <c r="G124" s="277"/>
      <c r="H124" s="277"/>
      <c r="I124" s="65">
        <f t="shared" si="3"/>
        <v>0</v>
      </c>
      <c r="K124" s="10"/>
      <c r="L124" s="10"/>
      <c r="M124" s="10"/>
      <c r="N124" s="10"/>
      <c r="O124" s="10"/>
    </row>
    <row r="125" spans="1:15" s="76" customFormat="1" ht="10.199999999999999" x14ac:dyDescent="0.2">
      <c r="A125" s="268"/>
      <c r="B125" s="123" t="str">
        <f>IFERROR(IF(VLOOKUP($A125,Osnova!$A:$E,1)=$A125,VLOOKUP($A125,Osnova!$A:$E,$E$10)),"")</f>
        <v/>
      </c>
      <c r="C125" s="117" t="e">
        <f>IF(VLOOKUP($A125,Osnova!$A:$C,1)=$A125,VLOOKUP($A125,Osnova!$A:$F,4),0)</f>
        <v>#N/A</v>
      </c>
      <c r="D125" s="277"/>
      <c r="E125" s="269"/>
      <c r="F125" s="124">
        <f t="shared" si="2"/>
        <v>0</v>
      </c>
      <c r="G125" s="277"/>
      <c r="H125" s="277"/>
      <c r="I125" s="65">
        <f t="shared" si="3"/>
        <v>0</v>
      </c>
      <c r="K125" s="10"/>
      <c r="L125" s="10"/>
      <c r="M125" s="10"/>
      <c r="N125" s="10"/>
      <c r="O125" s="10"/>
    </row>
    <row r="126" spans="1:15" s="76" customFormat="1" ht="10.199999999999999" x14ac:dyDescent="0.2">
      <c r="A126" s="268"/>
      <c r="B126" s="123" t="str">
        <f>IFERROR(IF(VLOOKUP($A126,Osnova!$A:$E,1)=$A126,VLOOKUP($A126,Osnova!$A:$E,$E$10)),"")</f>
        <v/>
      </c>
      <c r="C126" s="117" t="e">
        <f>IF(VLOOKUP($A126,Osnova!$A:$C,1)=$A126,VLOOKUP($A126,Osnova!$A:$F,4),0)</f>
        <v>#N/A</v>
      </c>
      <c r="D126" s="277"/>
      <c r="E126" s="269"/>
      <c r="F126" s="124">
        <f t="shared" si="2"/>
        <v>0</v>
      </c>
      <c r="G126" s="277"/>
      <c r="H126" s="277"/>
      <c r="I126" s="65">
        <f t="shared" si="3"/>
        <v>0</v>
      </c>
      <c r="K126" s="10"/>
      <c r="L126" s="10"/>
      <c r="M126" s="10"/>
      <c r="N126" s="10"/>
      <c r="O126" s="10"/>
    </row>
    <row r="127" spans="1:15" s="76" customFormat="1" ht="10.199999999999999" x14ac:dyDescent="0.2">
      <c r="A127" s="268"/>
      <c r="B127" s="123" t="str">
        <f>IFERROR(IF(VLOOKUP($A127,Osnova!$A:$E,1)=$A127,VLOOKUP($A127,Osnova!$A:$E,$E$10)),"")</f>
        <v/>
      </c>
      <c r="C127" s="117" t="e">
        <f>IF(VLOOKUP($A127,Osnova!$A:$C,1)=$A127,VLOOKUP($A127,Osnova!$A:$F,4),0)</f>
        <v>#N/A</v>
      </c>
      <c r="D127" s="277"/>
      <c r="E127" s="269"/>
      <c r="F127" s="124">
        <f t="shared" si="2"/>
        <v>0</v>
      </c>
      <c r="G127" s="277"/>
      <c r="H127" s="277"/>
      <c r="I127" s="65">
        <f t="shared" si="3"/>
        <v>0</v>
      </c>
      <c r="K127" s="10"/>
      <c r="L127" s="10"/>
      <c r="M127" s="10"/>
      <c r="N127" s="10"/>
      <c r="O127" s="10"/>
    </row>
    <row r="128" spans="1:15" s="76" customFormat="1" ht="10.199999999999999" x14ac:dyDescent="0.2">
      <c r="A128" s="268"/>
      <c r="B128" s="123" t="str">
        <f>IFERROR(IF(VLOOKUP($A128,Osnova!$A:$E,1)=$A128,VLOOKUP($A128,Osnova!$A:$E,$E$10)),"")</f>
        <v/>
      </c>
      <c r="C128" s="117" t="e">
        <f>IF(VLOOKUP($A128,Osnova!$A:$C,1)=$A128,VLOOKUP($A128,Osnova!$A:$F,4),0)</f>
        <v>#N/A</v>
      </c>
      <c r="D128" s="277"/>
      <c r="E128" s="269"/>
      <c r="F128" s="124">
        <f t="shared" si="2"/>
        <v>0</v>
      </c>
      <c r="G128" s="277"/>
      <c r="H128" s="277"/>
      <c r="I128" s="65">
        <f t="shared" si="3"/>
        <v>0</v>
      </c>
      <c r="K128" s="10"/>
      <c r="L128" s="10"/>
      <c r="M128" s="10"/>
      <c r="N128" s="10"/>
      <c r="O128" s="10"/>
    </row>
    <row r="129" spans="1:15" s="76" customFormat="1" ht="10.199999999999999" x14ac:dyDescent="0.2">
      <c r="A129" s="268"/>
      <c r="B129" s="123" t="str">
        <f>IFERROR(IF(VLOOKUP($A129,Osnova!$A:$E,1)=$A129,VLOOKUP($A129,Osnova!$A:$E,$E$10)),"")</f>
        <v/>
      </c>
      <c r="C129" s="117" t="e">
        <f>IF(VLOOKUP($A129,Osnova!$A:$C,1)=$A129,VLOOKUP($A129,Osnova!$A:$F,4),0)</f>
        <v>#N/A</v>
      </c>
      <c r="D129" s="277"/>
      <c r="E129" s="269"/>
      <c r="F129" s="124">
        <f t="shared" si="2"/>
        <v>0</v>
      </c>
      <c r="G129" s="277"/>
      <c r="H129" s="277"/>
      <c r="I129" s="65">
        <f t="shared" si="3"/>
        <v>0</v>
      </c>
      <c r="K129" s="10"/>
      <c r="L129" s="10"/>
      <c r="M129" s="10"/>
      <c r="N129" s="10"/>
      <c r="O129" s="10"/>
    </row>
    <row r="130" spans="1:15" s="76" customFormat="1" ht="10.199999999999999" x14ac:dyDescent="0.2">
      <c r="A130" s="268"/>
      <c r="B130" s="123" t="str">
        <f>IFERROR(IF(VLOOKUP($A130,Osnova!$A:$E,1)=$A130,VLOOKUP($A130,Osnova!$A:$E,$E$10)),"")</f>
        <v/>
      </c>
      <c r="C130" s="117" t="e">
        <f>IF(VLOOKUP($A130,Osnova!$A:$C,1)=$A130,VLOOKUP($A130,Osnova!$A:$F,4),0)</f>
        <v>#N/A</v>
      </c>
      <c r="D130" s="277"/>
      <c r="E130" s="269"/>
      <c r="F130" s="124">
        <f t="shared" si="2"/>
        <v>0</v>
      </c>
      <c r="G130" s="277"/>
      <c r="H130" s="277"/>
      <c r="I130" s="65">
        <f t="shared" si="3"/>
        <v>0</v>
      </c>
      <c r="K130" s="10"/>
      <c r="L130" s="10"/>
      <c r="M130" s="10"/>
      <c r="N130" s="10"/>
      <c r="O130" s="10"/>
    </row>
    <row r="131" spans="1:15" s="76" customFormat="1" ht="10.199999999999999" x14ac:dyDescent="0.2">
      <c r="A131" s="268"/>
      <c r="B131" s="123" t="str">
        <f>IFERROR(IF(VLOOKUP($A131,Osnova!$A:$E,1)=$A131,VLOOKUP($A131,Osnova!$A:$E,$E$10)),"")</f>
        <v/>
      </c>
      <c r="C131" s="117" t="e">
        <f>IF(VLOOKUP($A131,Osnova!$A:$C,1)=$A131,VLOOKUP($A131,Osnova!$A:$F,4),0)</f>
        <v>#N/A</v>
      </c>
      <c r="D131" s="277"/>
      <c r="E131" s="269"/>
      <c r="F131" s="124">
        <f t="shared" si="2"/>
        <v>0</v>
      </c>
      <c r="G131" s="277"/>
      <c r="H131" s="277"/>
      <c r="I131" s="65">
        <f t="shared" si="3"/>
        <v>0</v>
      </c>
      <c r="K131" s="10"/>
      <c r="L131" s="10"/>
      <c r="M131" s="10"/>
      <c r="N131" s="10"/>
      <c r="O131" s="10"/>
    </row>
    <row r="132" spans="1:15" s="76" customFormat="1" ht="10.199999999999999" x14ac:dyDescent="0.2">
      <c r="A132" s="268"/>
      <c r="B132" s="123" t="str">
        <f>IFERROR(IF(VLOOKUP($A132,Osnova!$A:$E,1)=$A132,VLOOKUP($A132,Osnova!$A:$E,$E$10)),"")</f>
        <v/>
      </c>
      <c r="C132" s="117" t="e">
        <f>IF(VLOOKUP($A132,Osnova!$A:$C,1)=$A132,VLOOKUP($A132,Osnova!$A:$F,4),0)</f>
        <v>#N/A</v>
      </c>
      <c r="D132" s="277"/>
      <c r="E132" s="269"/>
      <c r="F132" s="124">
        <f t="shared" si="2"/>
        <v>0</v>
      </c>
      <c r="G132" s="277"/>
      <c r="H132" s="277"/>
      <c r="I132" s="65">
        <f t="shared" si="3"/>
        <v>0</v>
      </c>
      <c r="K132" s="10"/>
      <c r="L132" s="10"/>
      <c r="M132" s="10"/>
      <c r="N132" s="10"/>
      <c r="O132" s="10"/>
    </row>
    <row r="133" spans="1:15" s="76" customFormat="1" ht="10.199999999999999" x14ac:dyDescent="0.2">
      <c r="A133" s="268"/>
      <c r="B133" s="123" t="str">
        <f>IFERROR(IF(VLOOKUP($A133,Osnova!$A:$E,1)=$A133,VLOOKUP($A133,Osnova!$A:$E,$E$10)),"")</f>
        <v/>
      </c>
      <c r="C133" s="117" t="e">
        <f>IF(VLOOKUP($A133,Osnova!$A:$C,1)=$A133,VLOOKUP($A133,Osnova!$A:$F,4),0)</f>
        <v>#N/A</v>
      </c>
      <c r="D133" s="277"/>
      <c r="E133" s="269"/>
      <c r="F133" s="124">
        <f t="shared" si="2"/>
        <v>0</v>
      </c>
      <c r="G133" s="277"/>
      <c r="H133" s="277"/>
      <c r="I133" s="65">
        <f t="shared" si="3"/>
        <v>0</v>
      </c>
      <c r="K133" s="10"/>
      <c r="L133" s="10"/>
      <c r="M133" s="10"/>
      <c r="N133" s="10"/>
      <c r="O133" s="10"/>
    </row>
    <row r="134" spans="1:15" s="76" customFormat="1" ht="10.199999999999999" x14ac:dyDescent="0.2">
      <c r="A134" s="268"/>
      <c r="B134" s="123" t="str">
        <f>IFERROR(IF(VLOOKUP($A134,Osnova!$A:$E,1)=$A134,VLOOKUP($A134,Osnova!$A:$E,$E$10)),"")</f>
        <v/>
      </c>
      <c r="C134" s="117" t="e">
        <f>IF(VLOOKUP($A134,Osnova!$A:$C,1)=$A134,VLOOKUP($A134,Osnova!$A:$F,4),0)</f>
        <v>#N/A</v>
      </c>
      <c r="D134" s="277"/>
      <c r="E134" s="269"/>
      <c r="F134" s="124">
        <f t="shared" si="2"/>
        <v>0</v>
      </c>
      <c r="G134" s="277"/>
      <c r="H134" s="277"/>
      <c r="I134" s="65">
        <f t="shared" si="3"/>
        <v>0</v>
      </c>
      <c r="K134" s="10"/>
      <c r="L134" s="10"/>
      <c r="M134" s="10"/>
      <c r="N134" s="10"/>
      <c r="O134" s="10"/>
    </row>
    <row r="135" spans="1:15" s="76" customFormat="1" ht="10.199999999999999" x14ac:dyDescent="0.2">
      <c r="A135" s="268"/>
      <c r="B135" s="123" t="str">
        <f>IFERROR(IF(VLOOKUP($A135,Osnova!$A:$E,1)=$A135,VLOOKUP($A135,Osnova!$A:$E,$E$10)),"")</f>
        <v/>
      </c>
      <c r="C135" s="117" t="e">
        <f>IF(VLOOKUP($A135,Osnova!$A:$C,1)=$A135,VLOOKUP($A135,Osnova!$A:$F,4),0)</f>
        <v>#N/A</v>
      </c>
      <c r="D135" s="277"/>
      <c r="E135" s="269"/>
      <c r="F135" s="124">
        <f t="shared" si="2"/>
        <v>0</v>
      </c>
      <c r="G135" s="277"/>
      <c r="H135" s="277"/>
      <c r="I135" s="65">
        <f t="shared" si="3"/>
        <v>0</v>
      </c>
      <c r="K135" s="10"/>
      <c r="L135" s="10"/>
      <c r="M135" s="10"/>
      <c r="N135" s="10"/>
      <c r="O135" s="10"/>
    </row>
    <row r="136" spans="1:15" s="76" customFormat="1" ht="10.199999999999999" x14ac:dyDescent="0.2">
      <c r="A136" s="268"/>
      <c r="B136" s="123" t="str">
        <f>IFERROR(IF(VLOOKUP($A136,Osnova!$A:$E,1)=$A136,VLOOKUP($A136,Osnova!$A:$E,$E$10)),"")</f>
        <v/>
      </c>
      <c r="C136" s="117" t="e">
        <f>IF(VLOOKUP($A136,Osnova!$A:$C,1)=$A136,VLOOKUP($A136,Osnova!$A:$F,4),0)</f>
        <v>#N/A</v>
      </c>
      <c r="D136" s="277"/>
      <c r="E136" s="269"/>
      <c r="F136" s="124">
        <f t="shared" si="2"/>
        <v>0</v>
      </c>
      <c r="G136" s="277"/>
      <c r="H136" s="277"/>
      <c r="I136" s="65">
        <f t="shared" si="3"/>
        <v>0</v>
      </c>
      <c r="K136" s="10"/>
      <c r="L136" s="10"/>
      <c r="M136" s="10"/>
      <c r="N136" s="10"/>
      <c r="O136" s="10"/>
    </row>
    <row r="137" spans="1:15" s="76" customFormat="1" ht="10.199999999999999" x14ac:dyDescent="0.2">
      <c r="A137" s="268"/>
      <c r="B137" s="123" t="str">
        <f>IFERROR(IF(VLOOKUP($A137,Osnova!$A:$E,1)=$A137,VLOOKUP($A137,Osnova!$A:$E,$E$10)),"")</f>
        <v/>
      </c>
      <c r="C137" s="117" t="e">
        <f>IF(VLOOKUP($A137,Osnova!$A:$C,1)=$A137,VLOOKUP($A137,Osnova!$A:$F,4),0)</f>
        <v>#N/A</v>
      </c>
      <c r="D137" s="277"/>
      <c r="E137" s="269"/>
      <c r="F137" s="124">
        <f t="shared" si="2"/>
        <v>0</v>
      </c>
      <c r="G137" s="277"/>
      <c r="H137" s="277"/>
      <c r="I137" s="65">
        <f t="shared" si="3"/>
        <v>0</v>
      </c>
      <c r="K137" s="10"/>
      <c r="L137" s="10"/>
      <c r="M137" s="10"/>
      <c r="N137" s="10"/>
      <c r="O137" s="10"/>
    </row>
    <row r="138" spans="1:15" s="76" customFormat="1" ht="10.199999999999999" x14ac:dyDescent="0.2">
      <c r="A138" s="268"/>
      <c r="B138" s="123" t="str">
        <f>IFERROR(IF(VLOOKUP($A138,Osnova!$A:$E,1)=$A138,VLOOKUP($A138,Osnova!$A:$E,$E$10)),"")</f>
        <v/>
      </c>
      <c r="C138" s="117" t="e">
        <f>IF(VLOOKUP($A138,Osnova!$A:$C,1)=$A138,VLOOKUP($A138,Osnova!$A:$F,4),0)</f>
        <v>#N/A</v>
      </c>
      <c r="D138" s="277"/>
      <c r="E138" s="269"/>
      <c r="F138" s="124">
        <f t="shared" si="2"/>
        <v>0</v>
      </c>
      <c r="G138" s="277"/>
      <c r="H138" s="277"/>
      <c r="I138" s="65">
        <f t="shared" si="3"/>
        <v>0</v>
      </c>
      <c r="K138" s="10"/>
      <c r="L138" s="10"/>
      <c r="M138" s="10"/>
      <c r="N138" s="10"/>
      <c r="O138" s="10"/>
    </row>
    <row r="139" spans="1:15" s="76" customFormat="1" ht="10.199999999999999" x14ac:dyDescent="0.2">
      <c r="A139" s="268"/>
      <c r="B139" s="123" t="str">
        <f>IFERROR(IF(VLOOKUP($A139,Osnova!$A:$E,1)=$A139,VLOOKUP($A139,Osnova!$A:$E,$E$10)),"")</f>
        <v/>
      </c>
      <c r="C139" s="117" t="e">
        <f>IF(VLOOKUP($A139,Osnova!$A:$C,1)=$A139,VLOOKUP($A139,Osnova!$A:$F,4),0)</f>
        <v>#N/A</v>
      </c>
      <c r="D139" s="277"/>
      <c r="E139" s="269"/>
      <c r="F139" s="124">
        <f t="shared" si="2"/>
        <v>0</v>
      </c>
      <c r="G139" s="277"/>
      <c r="H139" s="277"/>
      <c r="I139" s="65">
        <f t="shared" si="3"/>
        <v>0</v>
      </c>
      <c r="K139" s="10"/>
      <c r="L139" s="10"/>
      <c r="M139" s="10"/>
      <c r="N139" s="10"/>
      <c r="O139" s="10"/>
    </row>
    <row r="140" spans="1:15" s="76" customFormat="1" ht="10.199999999999999" x14ac:dyDescent="0.2">
      <c r="A140" s="268"/>
      <c r="B140" s="123" t="str">
        <f>IFERROR(IF(VLOOKUP($A140,Osnova!$A:$E,1)=$A140,VLOOKUP($A140,Osnova!$A:$E,$E$10)),"")</f>
        <v/>
      </c>
      <c r="C140" s="117" t="e">
        <f>IF(VLOOKUP($A140,Osnova!$A:$C,1)=$A140,VLOOKUP($A140,Osnova!$A:$F,4),0)</f>
        <v>#N/A</v>
      </c>
      <c r="D140" s="277"/>
      <c r="E140" s="269"/>
      <c r="F140" s="124">
        <f t="shared" si="2"/>
        <v>0</v>
      </c>
      <c r="G140" s="277"/>
      <c r="H140" s="277"/>
      <c r="I140" s="65">
        <f t="shared" ref="I140:I175" si="4">SUM(F140+G140-H140)</f>
        <v>0</v>
      </c>
      <c r="K140" s="10"/>
      <c r="L140" s="10"/>
      <c r="M140" s="10"/>
      <c r="N140" s="10"/>
      <c r="O140" s="10"/>
    </row>
    <row r="141" spans="1:15" s="76" customFormat="1" ht="10.199999999999999" x14ac:dyDescent="0.2">
      <c r="A141" s="268"/>
      <c r="B141" s="123" t="str">
        <f>IFERROR(IF(VLOOKUP($A141,Osnova!$A:$E,1)=$A141,VLOOKUP($A141,Osnova!$A:$E,$E$10)),"")</f>
        <v/>
      </c>
      <c r="C141" s="117" t="e">
        <f>IF(VLOOKUP($A141,Osnova!$A:$C,1)=$A141,VLOOKUP($A141,Osnova!$A:$F,4),0)</f>
        <v>#N/A</v>
      </c>
      <c r="D141" s="277"/>
      <c r="E141" s="269"/>
      <c r="F141" s="124">
        <f t="shared" si="2"/>
        <v>0</v>
      </c>
      <c r="G141" s="277"/>
      <c r="H141" s="277"/>
      <c r="I141" s="65">
        <f t="shared" si="4"/>
        <v>0</v>
      </c>
      <c r="K141" s="10"/>
      <c r="L141" s="10"/>
      <c r="M141" s="10"/>
      <c r="N141" s="10"/>
      <c r="O141" s="10"/>
    </row>
    <row r="142" spans="1:15" s="76" customFormat="1" ht="10.199999999999999" x14ac:dyDescent="0.2">
      <c r="A142" s="268"/>
      <c r="B142" s="123" t="str">
        <f>IFERROR(IF(VLOOKUP($A142,Osnova!$A:$E,1)=$A142,VLOOKUP($A142,Osnova!$A:$E,$E$10)),"")</f>
        <v/>
      </c>
      <c r="C142" s="117" t="e">
        <f>IF(VLOOKUP($A142,Osnova!$A:$C,1)=$A142,VLOOKUP($A142,Osnova!$A:$F,4),0)</f>
        <v>#N/A</v>
      </c>
      <c r="D142" s="277"/>
      <c r="E142" s="269"/>
      <c r="F142" s="124">
        <f t="shared" si="2"/>
        <v>0</v>
      </c>
      <c r="G142" s="277"/>
      <c r="H142" s="277"/>
      <c r="I142" s="65">
        <f t="shared" si="4"/>
        <v>0</v>
      </c>
      <c r="K142" s="10"/>
      <c r="L142" s="10"/>
      <c r="M142" s="10"/>
      <c r="N142" s="10"/>
      <c r="O142" s="10"/>
    </row>
    <row r="143" spans="1:15" s="76" customFormat="1" ht="10.199999999999999" x14ac:dyDescent="0.2">
      <c r="A143" s="268"/>
      <c r="B143" s="123" t="str">
        <f>IFERROR(IF(VLOOKUP($A143,Osnova!$A:$E,1)=$A143,VLOOKUP($A143,Osnova!$A:$E,$E$10)),"")</f>
        <v/>
      </c>
      <c r="C143" s="117" t="e">
        <f>IF(VLOOKUP($A143,Osnova!$A:$C,1)=$A143,VLOOKUP($A143,Osnova!$A:$F,4),0)</f>
        <v>#N/A</v>
      </c>
      <c r="D143" s="277"/>
      <c r="E143" s="269"/>
      <c r="F143" s="124">
        <f t="shared" ref="F143:F206" si="5">SUM(D143-E143)</f>
        <v>0</v>
      </c>
      <c r="G143" s="277"/>
      <c r="H143" s="277"/>
      <c r="I143" s="65">
        <f t="shared" si="4"/>
        <v>0</v>
      </c>
      <c r="K143" s="10"/>
      <c r="L143" s="10"/>
      <c r="M143" s="10"/>
      <c r="N143" s="10"/>
      <c r="O143" s="10"/>
    </row>
    <row r="144" spans="1:15" s="76" customFormat="1" ht="10.199999999999999" x14ac:dyDescent="0.2">
      <c r="A144" s="268"/>
      <c r="B144" s="123" t="str">
        <f>IFERROR(IF(VLOOKUP($A144,Osnova!$A:$E,1)=$A144,VLOOKUP($A144,Osnova!$A:$E,$E$10)),"")</f>
        <v/>
      </c>
      <c r="C144" s="117" t="e">
        <f>IF(VLOOKUP($A144,Osnova!$A:$C,1)=$A144,VLOOKUP($A144,Osnova!$A:$F,4),0)</f>
        <v>#N/A</v>
      </c>
      <c r="D144" s="277"/>
      <c r="E144" s="269"/>
      <c r="F144" s="124">
        <f t="shared" si="5"/>
        <v>0</v>
      </c>
      <c r="G144" s="277"/>
      <c r="H144" s="277"/>
      <c r="I144" s="65">
        <f t="shared" si="4"/>
        <v>0</v>
      </c>
      <c r="K144" s="10"/>
      <c r="L144" s="10"/>
      <c r="M144" s="10"/>
      <c r="N144" s="10"/>
      <c r="O144" s="10"/>
    </row>
    <row r="145" spans="1:15" s="76" customFormat="1" ht="10.199999999999999" x14ac:dyDescent="0.2">
      <c r="A145" s="268"/>
      <c r="B145" s="123" t="str">
        <f>IFERROR(IF(VLOOKUP($A145,Osnova!$A:$E,1)=$A145,VLOOKUP($A145,Osnova!$A:$E,$E$10)),"")</f>
        <v/>
      </c>
      <c r="C145" s="117" t="e">
        <f>IF(VLOOKUP($A145,Osnova!$A:$C,1)=$A145,VLOOKUP($A145,Osnova!$A:$F,4),0)</f>
        <v>#N/A</v>
      </c>
      <c r="D145" s="277"/>
      <c r="E145" s="269"/>
      <c r="F145" s="124">
        <f t="shared" si="5"/>
        <v>0</v>
      </c>
      <c r="G145" s="277"/>
      <c r="H145" s="277"/>
      <c r="I145" s="65">
        <f t="shared" si="4"/>
        <v>0</v>
      </c>
      <c r="K145" s="10"/>
      <c r="L145" s="10"/>
      <c r="M145" s="10"/>
      <c r="N145" s="10"/>
      <c r="O145" s="10"/>
    </row>
    <row r="146" spans="1:15" s="76" customFormat="1" ht="10.199999999999999" x14ac:dyDescent="0.2">
      <c r="A146" s="268"/>
      <c r="B146" s="123" t="str">
        <f>IFERROR(IF(VLOOKUP($A146,Osnova!$A:$E,1)=$A146,VLOOKUP($A146,Osnova!$A:$E,$E$10)),"")</f>
        <v/>
      </c>
      <c r="C146" s="117" t="e">
        <f>IF(VLOOKUP($A146,Osnova!$A:$C,1)=$A146,VLOOKUP($A146,Osnova!$A:$F,4),0)</f>
        <v>#N/A</v>
      </c>
      <c r="D146" s="277"/>
      <c r="E146" s="269"/>
      <c r="F146" s="124">
        <f t="shared" si="5"/>
        <v>0</v>
      </c>
      <c r="G146" s="277"/>
      <c r="H146" s="277"/>
      <c r="I146" s="65">
        <f t="shared" si="4"/>
        <v>0</v>
      </c>
      <c r="K146" s="10"/>
      <c r="L146" s="10"/>
      <c r="M146" s="10"/>
      <c r="N146" s="10"/>
      <c r="O146" s="10"/>
    </row>
    <row r="147" spans="1:15" s="76" customFormat="1" ht="10.199999999999999" x14ac:dyDescent="0.2">
      <c r="A147" s="268"/>
      <c r="B147" s="123" t="str">
        <f>IFERROR(IF(VLOOKUP($A147,Osnova!$A:$E,1)=$A147,VLOOKUP($A147,Osnova!$A:$E,$E$10)),"")</f>
        <v/>
      </c>
      <c r="C147" s="117" t="e">
        <f>IF(VLOOKUP($A147,Osnova!$A:$C,1)=$A147,VLOOKUP($A147,Osnova!$A:$F,4),0)</f>
        <v>#N/A</v>
      </c>
      <c r="D147" s="277"/>
      <c r="E147" s="269"/>
      <c r="F147" s="124">
        <f t="shared" si="5"/>
        <v>0</v>
      </c>
      <c r="G147" s="277"/>
      <c r="H147" s="277"/>
      <c r="I147" s="65">
        <f t="shared" si="4"/>
        <v>0</v>
      </c>
      <c r="K147" s="10"/>
      <c r="L147" s="10"/>
      <c r="M147" s="10"/>
      <c r="N147" s="10"/>
      <c r="O147" s="10"/>
    </row>
    <row r="148" spans="1:15" s="76" customFormat="1" ht="10.199999999999999" x14ac:dyDescent="0.2">
      <c r="A148" s="268"/>
      <c r="B148" s="123" t="str">
        <f>IFERROR(IF(VLOOKUP($A148,Osnova!$A:$E,1)=$A148,VLOOKUP($A148,Osnova!$A:$E,$E$10)),"")</f>
        <v/>
      </c>
      <c r="C148" s="117" t="e">
        <f>IF(VLOOKUP($A148,Osnova!$A:$C,1)=$A148,VLOOKUP($A148,Osnova!$A:$F,4),0)</f>
        <v>#N/A</v>
      </c>
      <c r="D148" s="277"/>
      <c r="E148" s="269"/>
      <c r="F148" s="124">
        <f t="shared" si="5"/>
        <v>0</v>
      </c>
      <c r="G148" s="277"/>
      <c r="H148" s="277"/>
      <c r="I148" s="65">
        <f t="shared" si="4"/>
        <v>0</v>
      </c>
      <c r="K148" s="10"/>
      <c r="L148" s="10"/>
      <c r="M148" s="10"/>
      <c r="N148" s="10"/>
      <c r="O148" s="10"/>
    </row>
    <row r="149" spans="1:15" s="76" customFormat="1" ht="10.199999999999999" x14ac:dyDescent="0.2">
      <c r="A149" s="268"/>
      <c r="B149" s="123" t="str">
        <f>IFERROR(IF(VLOOKUP($A149,Osnova!$A:$E,1)=$A149,VLOOKUP($A149,Osnova!$A:$E,$E$10)),"")</f>
        <v/>
      </c>
      <c r="C149" s="117" t="e">
        <f>IF(VLOOKUP($A149,Osnova!$A:$C,1)=$A149,VLOOKUP($A149,Osnova!$A:$F,4),0)</f>
        <v>#N/A</v>
      </c>
      <c r="D149" s="277"/>
      <c r="E149" s="269"/>
      <c r="F149" s="124">
        <f t="shared" si="5"/>
        <v>0</v>
      </c>
      <c r="G149" s="277"/>
      <c r="H149" s="277"/>
      <c r="I149" s="65">
        <f t="shared" si="4"/>
        <v>0</v>
      </c>
      <c r="K149" s="10"/>
      <c r="L149" s="10"/>
      <c r="M149" s="10"/>
      <c r="N149" s="10"/>
      <c r="O149" s="10"/>
    </row>
    <row r="150" spans="1:15" s="76" customFormat="1" ht="10.199999999999999" x14ac:dyDescent="0.2">
      <c r="A150" s="268"/>
      <c r="B150" s="123" t="str">
        <f>IFERROR(IF(VLOOKUP($A150,Osnova!$A:$E,1)=$A150,VLOOKUP($A150,Osnova!$A:$E,$E$10)),"")</f>
        <v/>
      </c>
      <c r="C150" s="117" t="e">
        <f>IF(VLOOKUP($A150,Osnova!$A:$C,1)=$A150,VLOOKUP($A150,Osnova!$A:$F,4),0)</f>
        <v>#N/A</v>
      </c>
      <c r="D150" s="277"/>
      <c r="E150" s="269"/>
      <c r="F150" s="124">
        <f t="shared" si="5"/>
        <v>0</v>
      </c>
      <c r="G150" s="277"/>
      <c r="H150" s="277"/>
      <c r="I150" s="65">
        <f t="shared" si="4"/>
        <v>0</v>
      </c>
      <c r="K150" s="10"/>
      <c r="L150" s="10"/>
      <c r="M150" s="10"/>
      <c r="N150" s="10"/>
      <c r="O150" s="10"/>
    </row>
    <row r="151" spans="1:15" s="76" customFormat="1" ht="10.199999999999999" x14ac:dyDescent="0.2">
      <c r="A151" s="268"/>
      <c r="B151" s="123" t="str">
        <f>IFERROR(IF(VLOOKUP($A151,Osnova!$A:$E,1)=$A151,VLOOKUP($A151,Osnova!$A:$E,$E$10)),"")</f>
        <v/>
      </c>
      <c r="C151" s="117" t="e">
        <f>IF(VLOOKUP($A151,Osnova!$A:$C,1)=$A151,VLOOKUP($A151,Osnova!$A:$F,4),0)</f>
        <v>#N/A</v>
      </c>
      <c r="D151" s="277"/>
      <c r="E151" s="269"/>
      <c r="F151" s="124">
        <f t="shared" si="5"/>
        <v>0</v>
      </c>
      <c r="G151" s="277"/>
      <c r="H151" s="277"/>
      <c r="I151" s="65">
        <f t="shared" si="4"/>
        <v>0</v>
      </c>
      <c r="K151" s="10"/>
      <c r="L151" s="10"/>
      <c r="M151" s="10"/>
      <c r="N151" s="10"/>
      <c r="O151" s="10"/>
    </row>
    <row r="152" spans="1:15" s="76" customFormat="1" ht="10.199999999999999" x14ac:dyDescent="0.2">
      <c r="A152" s="268"/>
      <c r="B152" s="123" t="str">
        <f>IFERROR(IF(VLOOKUP($A152,Osnova!$A:$E,1)=$A152,VLOOKUP($A152,Osnova!$A:$E,$E$10)),"")</f>
        <v/>
      </c>
      <c r="C152" s="117" t="e">
        <f>IF(VLOOKUP($A152,Osnova!$A:$C,1)=$A152,VLOOKUP($A152,Osnova!$A:$F,4),0)</f>
        <v>#N/A</v>
      </c>
      <c r="D152" s="277"/>
      <c r="E152" s="269"/>
      <c r="F152" s="124">
        <f t="shared" si="5"/>
        <v>0</v>
      </c>
      <c r="G152" s="277"/>
      <c r="H152" s="277"/>
      <c r="I152" s="65">
        <f t="shared" si="4"/>
        <v>0</v>
      </c>
      <c r="K152" s="10"/>
      <c r="L152" s="10"/>
      <c r="M152" s="10"/>
      <c r="N152" s="10"/>
      <c r="O152" s="10"/>
    </row>
    <row r="153" spans="1:15" s="76" customFormat="1" ht="10.199999999999999" x14ac:dyDescent="0.2">
      <c r="A153" s="268"/>
      <c r="B153" s="123" t="str">
        <f>IFERROR(IF(VLOOKUP($A153,Osnova!$A:$E,1)=$A153,VLOOKUP($A153,Osnova!$A:$E,$E$10)),"")</f>
        <v/>
      </c>
      <c r="C153" s="117" t="e">
        <f>IF(VLOOKUP($A153,Osnova!$A:$C,1)=$A153,VLOOKUP($A153,Osnova!$A:$F,4),0)</f>
        <v>#N/A</v>
      </c>
      <c r="D153" s="277"/>
      <c r="E153" s="269"/>
      <c r="F153" s="124">
        <f t="shared" si="5"/>
        <v>0</v>
      </c>
      <c r="G153" s="277"/>
      <c r="H153" s="277"/>
      <c r="I153" s="65">
        <f t="shared" si="4"/>
        <v>0</v>
      </c>
      <c r="K153" s="10"/>
      <c r="L153" s="10"/>
      <c r="M153" s="10"/>
      <c r="N153" s="10"/>
      <c r="O153" s="10"/>
    </row>
    <row r="154" spans="1:15" s="76" customFormat="1" ht="10.199999999999999" x14ac:dyDescent="0.2">
      <c r="A154" s="268"/>
      <c r="B154" s="123" t="str">
        <f>IFERROR(IF(VLOOKUP($A154,Osnova!$A:$E,1)=$A154,VLOOKUP($A154,Osnova!$A:$E,$E$10)),"")</f>
        <v/>
      </c>
      <c r="C154" s="117" t="e">
        <f>IF(VLOOKUP($A154,Osnova!$A:$C,1)=$A154,VLOOKUP($A154,Osnova!$A:$F,4),0)</f>
        <v>#N/A</v>
      </c>
      <c r="D154" s="277"/>
      <c r="E154" s="269"/>
      <c r="F154" s="124">
        <f t="shared" si="5"/>
        <v>0</v>
      </c>
      <c r="G154" s="277"/>
      <c r="H154" s="277"/>
      <c r="I154" s="65">
        <f t="shared" si="4"/>
        <v>0</v>
      </c>
      <c r="K154" s="10"/>
      <c r="L154" s="10"/>
      <c r="M154" s="10"/>
      <c r="N154" s="10"/>
      <c r="O154" s="10"/>
    </row>
    <row r="155" spans="1:15" s="76" customFormat="1" ht="10.199999999999999" x14ac:dyDescent="0.2">
      <c r="A155" s="268"/>
      <c r="B155" s="123" t="str">
        <f>IFERROR(IF(VLOOKUP($A155,Osnova!$A:$E,1)=$A155,VLOOKUP($A155,Osnova!$A:$E,$E$10)),"")</f>
        <v/>
      </c>
      <c r="C155" s="117" t="e">
        <f>IF(VLOOKUP($A155,Osnova!$A:$C,1)=$A155,VLOOKUP($A155,Osnova!$A:$F,4),0)</f>
        <v>#N/A</v>
      </c>
      <c r="D155" s="277"/>
      <c r="E155" s="269"/>
      <c r="F155" s="124">
        <f t="shared" si="5"/>
        <v>0</v>
      </c>
      <c r="G155" s="277"/>
      <c r="H155" s="277"/>
      <c r="I155" s="65">
        <f t="shared" si="4"/>
        <v>0</v>
      </c>
      <c r="K155" s="10"/>
      <c r="L155" s="10"/>
      <c r="M155" s="10"/>
      <c r="N155" s="10"/>
      <c r="O155" s="10"/>
    </row>
    <row r="156" spans="1:15" s="76" customFormat="1" ht="10.199999999999999" x14ac:dyDescent="0.2">
      <c r="A156" s="268"/>
      <c r="B156" s="123" t="str">
        <f>IFERROR(IF(VLOOKUP($A156,Osnova!$A:$E,1)=$A156,VLOOKUP($A156,Osnova!$A:$E,$E$10)),"")</f>
        <v/>
      </c>
      <c r="C156" s="117" t="e">
        <f>IF(VLOOKUP($A156,Osnova!$A:$C,1)=$A156,VLOOKUP($A156,Osnova!$A:$F,4),0)</f>
        <v>#N/A</v>
      </c>
      <c r="D156" s="277"/>
      <c r="E156" s="269"/>
      <c r="F156" s="124">
        <f t="shared" si="5"/>
        <v>0</v>
      </c>
      <c r="G156" s="277"/>
      <c r="H156" s="277"/>
      <c r="I156" s="65">
        <f t="shared" si="4"/>
        <v>0</v>
      </c>
      <c r="K156" s="10"/>
      <c r="L156" s="10"/>
      <c r="M156" s="10"/>
      <c r="N156" s="10"/>
      <c r="O156" s="10"/>
    </row>
    <row r="157" spans="1:15" s="76" customFormat="1" ht="10.199999999999999" x14ac:dyDescent="0.2">
      <c r="A157" s="268"/>
      <c r="B157" s="123" t="str">
        <f>IFERROR(IF(VLOOKUP($A157,Osnova!$A:$E,1)=$A157,VLOOKUP($A157,Osnova!$A:$E,$E$10)),"")</f>
        <v/>
      </c>
      <c r="C157" s="117" t="e">
        <f>IF(VLOOKUP($A157,Osnova!$A:$C,1)=$A157,VLOOKUP($A157,Osnova!$A:$F,4),0)</f>
        <v>#N/A</v>
      </c>
      <c r="D157" s="277"/>
      <c r="E157" s="269"/>
      <c r="F157" s="124">
        <f t="shared" si="5"/>
        <v>0</v>
      </c>
      <c r="G157" s="277"/>
      <c r="H157" s="277"/>
      <c r="I157" s="65">
        <f t="shared" si="4"/>
        <v>0</v>
      </c>
      <c r="K157" s="10"/>
      <c r="L157" s="10"/>
      <c r="M157" s="10"/>
      <c r="N157" s="10"/>
      <c r="O157" s="10"/>
    </row>
    <row r="158" spans="1:15" s="76" customFormat="1" ht="10.199999999999999" x14ac:dyDescent="0.2">
      <c r="A158" s="268"/>
      <c r="B158" s="123" t="str">
        <f>IFERROR(IF(VLOOKUP($A158,Osnova!$A:$E,1)=$A158,VLOOKUP($A158,Osnova!$A:$E,$E$10)),"")</f>
        <v/>
      </c>
      <c r="C158" s="117" t="e">
        <f>IF(VLOOKUP($A158,Osnova!$A:$C,1)=$A158,VLOOKUP($A158,Osnova!$A:$F,4),0)</f>
        <v>#N/A</v>
      </c>
      <c r="D158" s="277"/>
      <c r="E158" s="269"/>
      <c r="F158" s="124">
        <f t="shared" si="5"/>
        <v>0</v>
      </c>
      <c r="G158" s="277"/>
      <c r="H158" s="277"/>
      <c r="I158" s="65">
        <f t="shared" si="4"/>
        <v>0</v>
      </c>
      <c r="K158" s="10"/>
      <c r="L158" s="10"/>
      <c r="M158" s="10"/>
      <c r="N158" s="10"/>
      <c r="O158" s="10"/>
    </row>
    <row r="159" spans="1:15" s="76" customFormat="1" ht="10.199999999999999" x14ac:dyDescent="0.2">
      <c r="A159" s="268"/>
      <c r="B159" s="123" t="str">
        <f>IFERROR(IF(VLOOKUP($A159,Osnova!$A:$E,1)=$A159,VLOOKUP($A159,Osnova!$A:$E,$E$10)),"")</f>
        <v/>
      </c>
      <c r="C159" s="117" t="e">
        <f>IF(VLOOKUP($A159,Osnova!$A:$C,1)=$A159,VLOOKUP($A159,Osnova!$A:$F,4),0)</f>
        <v>#N/A</v>
      </c>
      <c r="D159" s="277"/>
      <c r="E159" s="269"/>
      <c r="F159" s="124">
        <f t="shared" si="5"/>
        <v>0</v>
      </c>
      <c r="G159" s="277"/>
      <c r="H159" s="277"/>
      <c r="I159" s="65">
        <f t="shared" si="4"/>
        <v>0</v>
      </c>
      <c r="K159" s="10"/>
      <c r="L159" s="10"/>
      <c r="M159" s="10"/>
      <c r="N159" s="10"/>
      <c r="O159" s="10"/>
    </row>
    <row r="160" spans="1:15" s="76" customFormat="1" ht="10.199999999999999" x14ac:dyDescent="0.2">
      <c r="A160" s="268"/>
      <c r="B160" s="123" t="str">
        <f>IFERROR(IF(VLOOKUP($A160,Osnova!$A:$E,1)=$A160,VLOOKUP($A160,Osnova!$A:$E,$E$10)),"")</f>
        <v/>
      </c>
      <c r="C160" s="117" t="e">
        <f>IF(VLOOKUP($A160,Osnova!$A:$C,1)=$A160,VLOOKUP($A160,Osnova!$A:$F,4),0)</f>
        <v>#N/A</v>
      </c>
      <c r="D160" s="277"/>
      <c r="E160" s="269"/>
      <c r="F160" s="124">
        <f t="shared" si="5"/>
        <v>0</v>
      </c>
      <c r="G160" s="277"/>
      <c r="H160" s="277"/>
      <c r="I160" s="65">
        <f t="shared" si="4"/>
        <v>0</v>
      </c>
      <c r="K160" s="10"/>
      <c r="L160" s="10"/>
      <c r="M160" s="10"/>
      <c r="N160" s="10"/>
      <c r="O160" s="10"/>
    </row>
    <row r="161" spans="1:15" s="76" customFormat="1" ht="10.199999999999999" x14ac:dyDescent="0.2">
      <c r="A161" s="268"/>
      <c r="B161" s="123" t="str">
        <f>IFERROR(IF(VLOOKUP($A161,Osnova!$A:$E,1)=$A161,VLOOKUP($A161,Osnova!$A:$E,$E$10)),"")</f>
        <v/>
      </c>
      <c r="C161" s="117" t="e">
        <f>IF(VLOOKUP($A161,Osnova!$A:$C,1)=$A161,VLOOKUP($A161,Osnova!$A:$F,4),0)</f>
        <v>#N/A</v>
      </c>
      <c r="D161" s="277"/>
      <c r="E161" s="269"/>
      <c r="F161" s="124">
        <f t="shared" si="5"/>
        <v>0</v>
      </c>
      <c r="G161" s="277"/>
      <c r="H161" s="277"/>
      <c r="I161" s="65">
        <f t="shared" si="4"/>
        <v>0</v>
      </c>
      <c r="K161" s="10"/>
      <c r="L161" s="10"/>
      <c r="M161" s="10"/>
      <c r="N161" s="10"/>
      <c r="O161" s="10"/>
    </row>
    <row r="162" spans="1:15" s="76" customFormat="1" ht="10.199999999999999" x14ac:dyDescent="0.2">
      <c r="A162" s="268"/>
      <c r="B162" s="123" t="str">
        <f>IFERROR(IF(VLOOKUP($A162,Osnova!$A:$E,1)=$A162,VLOOKUP($A162,Osnova!$A:$E,$E$10)),"")</f>
        <v/>
      </c>
      <c r="C162" s="117" t="e">
        <f>IF(VLOOKUP($A162,Osnova!$A:$C,1)=$A162,VLOOKUP($A162,Osnova!$A:$F,4),0)</f>
        <v>#N/A</v>
      </c>
      <c r="D162" s="277"/>
      <c r="E162" s="269"/>
      <c r="F162" s="124">
        <f t="shared" si="5"/>
        <v>0</v>
      </c>
      <c r="G162" s="277"/>
      <c r="H162" s="277"/>
      <c r="I162" s="65">
        <f t="shared" si="4"/>
        <v>0</v>
      </c>
      <c r="K162" s="10"/>
      <c r="L162" s="10"/>
      <c r="M162" s="10"/>
      <c r="N162" s="10"/>
      <c r="O162" s="10"/>
    </row>
    <row r="163" spans="1:15" s="76" customFormat="1" ht="10.199999999999999" x14ac:dyDescent="0.2">
      <c r="A163" s="268"/>
      <c r="B163" s="123" t="str">
        <f>IFERROR(IF(VLOOKUP($A163,Osnova!$A:$E,1)=$A163,VLOOKUP($A163,Osnova!$A:$E,$E$10)),"")</f>
        <v/>
      </c>
      <c r="C163" s="117" t="e">
        <f>IF(VLOOKUP($A163,Osnova!$A:$C,1)=$A163,VLOOKUP($A163,Osnova!$A:$F,4),0)</f>
        <v>#N/A</v>
      </c>
      <c r="D163" s="277"/>
      <c r="E163" s="269"/>
      <c r="F163" s="124">
        <f t="shared" si="5"/>
        <v>0</v>
      </c>
      <c r="G163" s="277"/>
      <c r="H163" s="277"/>
      <c r="I163" s="65">
        <f t="shared" si="4"/>
        <v>0</v>
      </c>
      <c r="K163" s="10"/>
      <c r="L163" s="10"/>
      <c r="M163" s="10"/>
      <c r="N163" s="10"/>
      <c r="O163" s="10"/>
    </row>
    <row r="164" spans="1:15" s="76" customFormat="1" ht="10.199999999999999" x14ac:dyDescent="0.2">
      <c r="A164" s="268"/>
      <c r="B164" s="123" t="str">
        <f>IFERROR(IF(VLOOKUP($A164,Osnova!$A:$E,1)=$A164,VLOOKUP($A164,Osnova!$A:$E,$E$10)),"")</f>
        <v/>
      </c>
      <c r="C164" s="117" t="e">
        <f>IF(VLOOKUP($A164,Osnova!$A:$C,1)=$A164,VLOOKUP($A164,Osnova!$A:$F,4),0)</f>
        <v>#N/A</v>
      </c>
      <c r="D164" s="277"/>
      <c r="E164" s="269"/>
      <c r="F164" s="124">
        <f t="shared" si="5"/>
        <v>0</v>
      </c>
      <c r="G164" s="277"/>
      <c r="H164" s="277"/>
      <c r="I164" s="65">
        <f t="shared" si="4"/>
        <v>0</v>
      </c>
      <c r="K164" s="10"/>
      <c r="L164" s="10"/>
      <c r="M164" s="10"/>
      <c r="N164" s="10"/>
      <c r="O164" s="10"/>
    </row>
    <row r="165" spans="1:15" s="76" customFormat="1" ht="10.199999999999999" x14ac:dyDescent="0.2">
      <c r="A165" s="268"/>
      <c r="B165" s="123" t="str">
        <f>IFERROR(IF(VLOOKUP($A165,Osnova!$A:$E,1)=$A165,VLOOKUP($A165,Osnova!$A:$E,$E$10)),"")</f>
        <v/>
      </c>
      <c r="C165" s="117" t="e">
        <f>IF(VLOOKUP($A165,Osnova!$A:$C,1)=$A165,VLOOKUP($A165,Osnova!$A:$F,4),0)</f>
        <v>#N/A</v>
      </c>
      <c r="D165" s="277"/>
      <c r="E165" s="269"/>
      <c r="F165" s="124">
        <f t="shared" si="5"/>
        <v>0</v>
      </c>
      <c r="G165" s="277"/>
      <c r="H165" s="277"/>
      <c r="I165" s="65">
        <f t="shared" si="4"/>
        <v>0</v>
      </c>
      <c r="K165" s="10"/>
      <c r="L165" s="10"/>
      <c r="M165" s="10"/>
      <c r="N165" s="10"/>
      <c r="O165" s="10"/>
    </row>
    <row r="166" spans="1:15" s="76" customFormat="1" ht="10.199999999999999" x14ac:dyDescent="0.2">
      <c r="A166" s="268"/>
      <c r="B166" s="123" t="str">
        <f>IFERROR(IF(VLOOKUP($A166,Osnova!$A:$E,1)=$A166,VLOOKUP($A166,Osnova!$A:$E,$E$10)),"")</f>
        <v/>
      </c>
      <c r="C166" s="117" t="e">
        <f>IF(VLOOKUP($A166,Osnova!$A:$C,1)=$A166,VLOOKUP($A166,Osnova!$A:$F,4),0)</f>
        <v>#N/A</v>
      </c>
      <c r="D166" s="277"/>
      <c r="E166" s="269"/>
      <c r="F166" s="124">
        <f t="shared" si="5"/>
        <v>0</v>
      </c>
      <c r="G166" s="277"/>
      <c r="H166" s="277"/>
      <c r="I166" s="65">
        <f t="shared" si="4"/>
        <v>0</v>
      </c>
      <c r="K166" s="10"/>
      <c r="L166" s="10"/>
      <c r="M166" s="10"/>
      <c r="N166" s="10"/>
      <c r="O166" s="10"/>
    </row>
    <row r="167" spans="1:15" s="76" customFormat="1" ht="10.199999999999999" x14ac:dyDescent="0.2">
      <c r="A167" s="268"/>
      <c r="B167" s="123" t="str">
        <f>IFERROR(IF(VLOOKUP($A167,Osnova!$A:$E,1)=$A167,VLOOKUP($A167,Osnova!$A:$E,$E$10)),"")</f>
        <v/>
      </c>
      <c r="C167" s="117" t="e">
        <f>IF(VLOOKUP($A167,Osnova!$A:$C,1)=$A167,VLOOKUP($A167,Osnova!$A:$F,4),0)</f>
        <v>#N/A</v>
      </c>
      <c r="D167" s="277"/>
      <c r="E167" s="269"/>
      <c r="F167" s="124">
        <f t="shared" si="5"/>
        <v>0</v>
      </c>
      <c r="G167" s="277"/>
      <c r="H167" s="277"/>
      <c r="I167" s="65">
        <f t="shared" si="4"/>
        <v>0</v>
      </c>
      <c r="K167" s="10"/>
      <c r="L167" s="10"/>
      <c r="M167" s="10"/>
      <c r="N167" s="10"/>
      <c r="O167" s="10"/>
    </row>
    <row r="168" spans="1:15" s="76" customFormat="1" ht="10.199999999999999" x14ac:dyDescent="0.2">
      <c r="A168" s="268"/>
      <c r="B168" s="123" t="str">
        <f>IFERROR(IF(VLOOKUP($A168,Osnova!$A:$E,1)=$A168,VLOOKUP($A168,Osnova!$A:$E,$E$10)),"")</f>
        <v/>
      </c>
      <c r="C168" s="117" t="e">
        <f>IF(VLOOKUP($A168,Osnova!$A:$C,1)=$A168,VLOOKUP($A168,Osnova!$A:$F,4),0)</f>
        <v>#N/A</v>
      </c>
      <c r="D168" s="277"/>
      <c r="E168" s="269"/>
      <c r="F168" s="124">
        <f t="shared" si="5"/>
        <v>0</v>
      </c>
      <c r="G168" s="277"/>
      <c r="H168" s="277"/>
      <c r="I168" s="65">
        <f t="shared" si="4"/>
        <v>0</v>
      </c>
      <c r="K168" s="10"/>
      <c r="L168" s="10"/>
      <c r="M168" s="10"/>
      <c r="N168" s="10"/>
      <c r="O168" s="10"/>
    </row>
    <row r="169" spans="1:15" s="76" customFormat="1" ht="10.199999999999999" x14ac:dyDescent="0.2">
      <c r="A169" s="268"/>
      <c r="B169" s="123" t="str">
        <f>IFERROR(IF(VLOOKUP($A169,Osnova!$A:$E,1)=$A169,VLOOKUP($A169,Osnova!$A:$E,$E$10)),"")</f>
        <v/>
      </c>
      <c r="C169" s="117" t="e">
        <f>IF(VLOOKUP($A169,Osnova!$A:$C,1)=$A169,VLOOKUP($A169,Osnova!$A:$F,4),0)</f>
        <v>#N/A</v>
      </c>
      <c r="D169" s="277"/>
      <c r="E169" s="270"/>
      <c r="F169" s="124">
        <f t="shared" si="5"/>
        <v>0</v>
      </c>
      <c r="G169" s="277"/>
      <c r="H169" s="277"/>
      <c r="I169" s="65">
        <f t="shared" si="4"/>
        <v>0</v>
      </c>
      <c r="K169" s="10"/>
      <c r="L169" s="10"/>
      <c r="M169" s="10"/>
      <c r="N169" s="10"/>
      <c r="O169" s="10"/>
    </row>
    <row r="170" spans="1:15" s="76" customFormat="1" ht="10.199999999999999" x14ac:dyDescent="0.2">
      <c r="A170" s="268"/>
      <c r="B170" s="123" t="str">
        <f>IFERROR(IF(VLOOKUP($A170,Osnova!$A:$E,1)=$A170,VLOOKUP($A170,Osnova!$A:$E,$E$10)),"")</f>
        <v/>
      </c>
      <c r="C170" s="117" t="e">
        <f>IF(VLOOKUP($A170,Osnova!$A:$C,1)=$A170,VLOOKUP($A170,Osnova!$A:$F,4),0)</f>
        <v>#N/A</v>
      </c>
      <c r="D170" s="277"/>
      <c r="E170" s="270"/>
      <c r="F170" s="124">
        <f t="shared" si="5"/>
        <v>0</v>
      </c>
      <c r="G170" s="277"/>
      <c r="H170" s="277"/>
      <c r="I170" s="65">
        <f t="shared" si="4"/>
        <v>0</v>
      </c>
      <c r="K170" s="10"/>
      <c r="L170" s="10"/>
      <c r="M170" s="10"/>
      <c r="N170" s="10"/>
      <c r="O170" s="10"/>
    </row>
    <row r="171" spans="1:15" s="76" customFormat="1" ht="10.199999999999999" x14ac:dyDescent="0.2">
      <c r="A171" s="268"/>
      <c r="B171" s="123" t="str">
        <f>IFERROR(IF(VLOOKUP($A171,Osnova!$A:$E,1)=$A171,VLOOKUP($A171,Osnova!$A:$E,$E$10)),"")</f>
        <v/>
      </c>
      <c r="C171" s="117" t="e">
        <f>IF(VLOOKUP($A171,Osnova!$A:$C,1)=$A171,VLOOKUP($A171,Osnova!$A:$F,4),0)</f>
        <v>#N/A</v>
      </c>
      <c r="D171" s="277"/>
      <c r="E171" s="270"/>
      <c r="F171" s="124">
        <f t="shared" si="5"/>
        <v>0</v>
      </c>
      <c r="G171" s="277"/>
      <c r="H171" s="277"/>
      <c r="I171" s="65">
        <f t="shared" si="4"/>
        <v>0</v>
      </c>
      <c r="K171" s="10"/>
      <c r="L171" s="10"/>
      <c r="M171" s="10"/>
      <c r="N171" s="10"/>
      <c r="O171" s="10"/>
    </row>
    <row r="172" spans="1:15" s="76" customFormat="1" ht="10.199999999999999" x14ac:dyDescent="0.2">
      <c r="A172" s="268"/>
      <c r="B172" s="123" t="str">
        <f>IFERROR(IF(VLOOKUP($A172,Osnova!$A:$E,1)=$A172,VLOOKUP($A172,Osnova!$A:$E,$E$10)),"")</f>
        <v/>
      </c>
      <c r="C172" s="117" t="e">
        <f>IF(VLOOKUP($A172,Osnova!$A:$C,1)=$A172,VLOOKUP($A172,Osnova!$A:$F,4),0)</f>
        <v>#N/A</v>
      </c>
      <c r="D172" s="277"/>
      <c r="E172" s="270"/>
      <c r="F172" s="124">
        <f t="shared" si="5"/>
        <v>0</v>
      </c>
      <c r="G172" s="277"/>
      <c r="H172" s="277"/>
      <c r="I172" s="65">
        <f t="shared" si="4"/>
        <v>0</v>
      </c>
      <c r="K172" s="10"/>
      <c r="L172" s="10"/>
      <c r="M172" s="10"/>
      <c r="N172" s="10"/>
      <c r="O172" s="10"/>
    </row>
    <row r="173" spans="1:15" s="76" customFormat="1" ht="10.199999999999999" x14ac:dyDescent="0.2">
      <c r="A173" s="268"/>
      <c r="B173" s="123" t="str">
        <f>IFERROR(IF(VLOOKUP($A173,Osnova!$A:$E,1)=$A173,VLOOKUP($A173,Osnova!$A:$E,$E$10)),"")</f>
        <v/>
      </c>
      <c r="C173" s="117" t="e">
        <f>IF(VLOOKUP($A173,Osnova!$A:$C,1)=$A173,VLOOKUP($A173,Osnova!$A:$F,4),0)</f>
        <v>#N/A</v>
      </c>
      <c r="D173" s="277"/>
      <c r="E173" s="270"/>
      <c r="F173" s="124">
        <f t="shared" si="5"/>
        <v>0</v>
      </c>
      <c r="G173" s="277"/>
      <c r="H173" s="277"/>
      <c r="I173" s="65">
        <f t="shared" si="4"/>
        <v>0</v>
      </c>
      <c r="K173" s="10"/>
      <c r="L173" s="10"/>
      <c r="M173" s="10"/>
      <c r="N173" s="10"/>
      <c r="O173" s="10"/>
    </row>
    <row r="174" spans="1:15" s="76" customFormat="1" ht="10.199999999999999" x14ac:dyDescent="0.2">
      <c r="A174" s="268"/>
      <c r="B174" s="123" t="str">
        <f>IFERROR(IF(VLOOKUP($A174,Osnova!$A:$E,1)=$A174,VLOOKUP($A174,Osnova!$A:$E,$E$10)),"")</f>
        <v/>
      </c>
      <c r="C174" s="117" t="e">
        <f>IF(VLOOKUP($A174,Osnova!$A:$C,1)=$A174,VLOOKUP($A174,Osnova!$A:$F,4),0)</f>
        <v>#N/A</v>
      </c>
      <c r="D174" s="277"/>
      <c r="E174" s="270"/>
      <c r="F174" s="124">
        <f t="shared" si="5"/>
        <v>0</v>
      </c>
      <c r="G174" s="277"/>
      <c r="H174" s="277"/>
      <c r="I174" s="65">
        <f t="shared" si="4"/>
        <v>0</v>
      </c>
      <c r="K174" s="10"/>
      <c r="L174" s="10"/>
      <c r="M174" s="10"/>
      <c r="N174" s="10"/>
      <c r="O174" s="10"/>
    </row>
    <row r="175" spans="1:15" s="76" customFormat="1" ht="10.199999999999999" x14ac:dyDescent="0.2">
      <c r="A175" s="268"/>
      <c r="B175" s="123" t="str">
        <f>IFERROR(IF(VLOOKUP($A175,Osnova!$A:$E,1)=$A175,VLOOKUP($A175,Osnova!$A:$E,$E$10)),"")</f>
        <v/>
      </c>
      <c r="C175" s="117" t="e">
        <f>IF(VLOOKUP($A175,Osnova!$A:$C,1)=$A175,VLOOKUP($A175,Osnova!$A:$F,4),0)</f>
        <v>#N/A</v>
      </c>
      <c r="D175" s="277"/>
      <c r="E175" s="270"/>
      <c r="F175" s="124">
        <f t="shared" si="5"/>
        <v>0</v>
      </c>
      <c r="G175" s="277"/>
      <c r="H175" s="277"/>
      <c r="I175" s="65">
        <f t="shared" si="4"/>
        <v>0</v>
      </c>
      <c r="K175" s="10"/>
      <c r="L175" s="10"/>
      <c r="M175" s="10"/>
      <c r="N175" s="10"/>
      <c r="O175" s="10"/>
    </row>
    <row r="176" spans="1:15" s="76" customFormat="1" ht="10.199999999999999" x14ac:dyDescent="0.2">
      <c r="A176" s="268"/>
      <c r="B176" s="123" t="str">
        <f>IFERROR(IF(VLOOKUP($A176,Osnova!$A:$E,1)=$A176,VLOOKUP($A176,Osnova!$A:$E,$E$10)),"")</f>
        <v/>
      </c>
      <c r="C176" s="117" t="e">
        <f>IF(VLOOKUP($A176,Osnova!$A:$C,1)=$A176,VLOOKUP($A176,Osnova!$A:$F,4),0)</f>
        <v>#N/A</v>
      </c>
      <c r="D176" s="277"/>
      <c r="E176" s="270"/>
      <c r="F176" s="124">
        <f t="shared" si="5"/>
        <v>0</v>
      </c>
      <c r="G176" s="277"/>
      <c r="H176" s="277"/>
      <c r="I176" s="65">
        <f>SUM(F176+G176-H176)</f>
        <v>0</v>
      </c>
      <c r="K176" s="10"/>
      <c r="L176" s="10"/>
      <c r="M176" s="10"/>
      <c r="N176" s="10"/>
      <c r="O176" s="10"/>
    </row>
    <row r="177" spans="1:15" s="76" customFormat="1" ht="10.199999999999999" x14ac:dyDescent="0.2">
      <c r="A177" s="268"/>
      <c r="B177" s="123" t="str">
        <f>IFERROR(IF(VLOOKUP($A177,Osnova!$A:$E,1)=$A177,VLOOKUP($A177,Osnova!$A:$E,$E$10)),"")</f>
        <v/>
      </c>
      <c r="C177" s="117" t="e">
        <f>IF(VLOOKUP($A177,Osnova!$A:$C,1)=$A177,VLOOKUP($A177,Osnova!$A:$F,4),0)</f>
        <v>#N/A</v>
      </c>
      <c r="D177" s="277"/>
      <c r="E177" s="270"/>
      <c r="F177" s="124">
        <f t="shared" si="5"/>
        <v>0</v>
      </c>
      <c r="G177" s="277"/>
      <c r="H177" s="277"/>
      <c r="I177" s="65">
        <f t="shared" ref="I177:I238" si="6">SUM(F177+G177-H177)</f>
        <v>0</v>
      </c>
      <c r="K177" s="10"/>
      <c r="L177" s="10"/>
      <c r="M177" s="10"/>
      <c r="N177" s="10"/>
      <c r="O177" s="10"/>
    </row>
    <row r="178" spans="1:15" s="76" customFormat="1" ht="10.199999999999999" x14ac:dyDescent="0.2">
      <c r="A178" s="268"/>
      <c r="B178" s="123" t="str">
        <f>IFERROR(IF(VLOOKUP($A178,Osnova!$A:$E,1)=$A178,VLOOKUP($A178,Osnova!$A:$E,$E$10)),"")</f>
        <v/>
      </c>
      <c r="C178" s="117" t="e">
        <f>IF(VLOOKUP($A178,Osnova!$A:$C,1)=$A178,VLOOKUP($A178,Osnova!$A:$F,4),0)</f>
        <v>#N/A</v>
      </c>
      <c r="D178" s="277"/>
      <c r="E178" s="270"/>
      <c r="F178" s="124">
        <f t="shared" si="5"/>
        <v>0</v>
      </c>
      <c r="G178" s="277"/>
      <c r="H178" s="277"/>
      <c r="I178" s="65">
        <f t="shared" si="6"/>
        <v>0</v>
      </c>
      <c r="K178" s="10"/>
      <c r="L178" s="10"/>
      <c r="M178" s="10"/>
      <c r="N178" s="10"/>
      <c r="O178" s="10"/>
    </row>
    <row r="179" spans="1:15" s="76" customFormat="1" ht="10.199999999999999" x14ac:dyDescent="0.2">
      <c r="A179" s="268"/>
      <c r="B179" s="123" t="str">
        <f>IFERROR(IF(VLOOKUP($A179,Osnova!$A:$E,1)=$A179,VLOOKUP($A179,Osnova!$A:$E,$E$10)),"")</f>
        <v/>
      </c>
      <c r="C179" s="117" t="e">
        <f>IF(VLOOKUP($A179,Osnova!$A:$C,1)=$A179,VLOOKUP($A179,Osnova!$A:$F,4),0)</f>
        <v>#N/A</v>
      </c>
      <c r="D179" s="277"/>
      <c r="E179" s="270"/>
      <c r="F179" s="124">
        <f t="shared" si="5"/>
        <v>0</v>
      </c>
      <c r="G179" s="277"/>
      <c r="H179" s="277"/>
      <c r="I179" s="65">
        <f t="shared" si="6"/>
        <v>0</v>
      </c>
      <c r="K179" s="10"/>
      <c r="L179" s="10"/>
      <c r="M179" s="10"/>
      <c r="N179" s="10"/>
      <c r="O179" s="10"/>
    </row>
    <row r="180" spans="1:15" s="76" customFormat="1" ht="10.199999999999999" x14ac:dyDescent="0.2">
      <c r="A180" s="268"/>
      <c r="B180" s="123" t="str">
        <f>IFERROR(IF(VLOOKUP($A180,Osnova!$A:$E,1)=$A180,VLOOKUP($A180,Osnova!$A:$E,$E$10)),"")</f>
        <v/>
      </c>
      <c r="C180" s="117" t="e">
        <f>IF(VLOOKUP($A180,Osnova!$A:$C,1)=$A180,VLOOKUP($A180,Osnova!$A:$F,4),0)</f>
        <v>#N/A</v>
      </c>
      <c r="D180" s="277"/>
      <c r="E180" s="270"/>
      <c r="F180" s="124">
        <f t="shared" si="5"/>
        <v>0</v>
      </c>
      <c r="G180" s="277"/>
      <c r="H180" s="277"/>
      <c r="I180" s="65">
        <f t="shared" si="6"/>
        <v>0</v>
      </c>
      <c r="K180" s="10"/>
      <c r="L180" s="10"/>
      <c r="M180" s="10"/>
      <c r="N180" s="10"/>
      <c r="O180" s="10"/>
    </row>
    <row r="181" spans="1:15" s="76" customFormat="1" ht="10.199999999999999" x14ac:dyDescent="0.2">
      <c r="A181" s="268"/>
      <c r="B181" s="123" t="str">
        <f>IFERROR(IF(VLOOKUP($A181,Osnova!$A:$E,1)=$A181,VLOOKUP($A181,Osnova!$A:$E,$E$10)),"")</f>
        <v/>
      </c>
      <c r="C181" s="117" t="e">
        <f>IF(VLOOKUP($A181,Osnova!$A:$C,1)=$A181,VLOOKUP($A181,Osnova!$A:$F,4),0)</f>
        <v>#N/A</v>
      </c>
      <c r="D181" s="277"/>
      <c r="E181" s="270"/>
      <c r="F181" s="124">
        <f t="shared" si="5"/>
        <v>0</v>
      </c>
      <c r="G181" s="277"/>
      <c r="H181" s="277"/>
      <c r="I181" s="65">
        <f t="shared" si="6"/>
        <v>0</v>
      </c>
      <c r="K181" s="10"/>
      <c r="L181" s="10"/>
      <c r="M181" s="10"/>
      <c r="N181" s="10"/>
      <c r="O181" s="10"/>
    </row>
    <row r="182" spans="1:15" s="76" customFormat="1" ht="10.199999999999999" x14ac:dyDescent="0.2">
      <c r="A182" s="268"/>
      <c r="B182" s="123" t="str">
        <f>IFERROR(IF(VLOOKUP($A182,Osnova!$A:$E,1)=$A182,VLOOKUP($A182,Osnova!$A:$E,$E$10)),"")</f>
        <v/>
      </c>
      <c r="C182" s="117" t="e">
        <f>IF(VLOOKUP($A182,Osnova!$A:$C,1)=$A182,VLOOKUP($A182,Osnova!$A:$F,4),0)</f>
        <v>#N/A</v>
      </c>
      <c r="D182" s="277"/>
      <c r="E182" s="270"/>
      <c r="F182" s="124">
        <f t="shared" si="5"/>
        <v>0</v>
      </c>
      <c r="G182" s="277"/>
      <c r="H182" s="277"/>
      <c r="I182" s="65">
        <f t="shared" si="6"/>
        <v>0</v>
      </c>
      <c r="K182" s="10"/>
      <c r="L182" s="10"/>
      <c r="M182" s="10"/>
      <c r="N182" s="10"/>
      <c r="O182" s="10"/>
    </row>
    <row r="183" spans="1:15" s="76" customFormat="1" ht="10.199999999999999" x14ac:dyDescent="0.2">
      <c r="A183" s="268"/>
      <c r="B183" s="123" t="str">
        <f>IFERROR(IF(VLOOKUP($A183,Osnova!$A:$E,1)=$A183,VLOOKUP($A183,Osnova!$A:$E,$E$10)),"")</f>
        <v/>
      </c>
      <c r="C183" s="117" t="e">
        <f>IF(VLOOKUP($A183,Osnova!$A:$C,1)=$A183,VLOOKUP($A183,Osnova!$A:$F,4),0)</f>
        <v>#N/A</v>
      </c>
      <c r="D183" s="277"/>
      <c r="E183" s="270"/>
      <c r="F183" s="124">
        <f t="shared" si="5"/>
        <v>0</v>
      </c>
      <c r="G183" s="277"/>
      <c r="H183" s="277"/>
      <c r="I183" s="65">
        <f t="shared" si="6"/>
        <v>0</v>
      </c>
      <c r="K183" s="10"/>
      <c r="L183" s="10"/>
      <c r="M183" s="10"/>
      <c r="N183" s="10"/>
      <c r="O183" s="10"/>
    </row>
    <row r="184" spans="1:15" s="76" customFormat="1" ht="10.199999999999999" x14ac:dyDescent="0.2">
      <c r="A184" s="268"/>
      <c r="B184" s="123" t="str">
        <f>IFERROR(IF(VLOOKUP($A184,Osnova!$A:$E,1)=$A184,VLOOKUP($A184,Osnova!$A:$E,$E$10)),"")</f>
        <v/>
      </c>
      <c r="C184" s="117" t="e">
        <f>IF(VLOOKUP($A184,Osnova!$A:$C,1)=$A184,VLOOKUP($A184,Osnova!$A:$F,4),0)</f>
        <v>#N/A</v>
      </c>
      <c r="D184" s="277"/>
      <c r="E184" s="270"/>
      <c r="F184" s="124">
        <f t="shared" si="5"/>
        <v>0</v>
      </c>
      <c r="G184" s="277"/>
      <c r="H184" s="277"/>
      <c r="I184" s="65">
        <f t="shared" si="6"/>
        <v>0</v>
      </c>
      <c r="K184" s="10"/>
      <c r="L184" s="10"/>
      <c r="M184" s="10"/>
      <c r="N184" s="10"/>
      <c r="O184" s="10"/>
    </row>
    <row r="185" spans="1:15" s="76" customFormat="1" ht="10.199999999999999" x14ac:dyDescent="0.2">
      <c r="A185" s="268"/>
      <c r="B185" s="123" t="str">
        <f>IFERROR(IF(VLOOKUP($A185,Osnova!$A:$E,1)=$A185,VLOOKUP($A185,Osnova!$A:$E,$E$10)),"")</f>
        <v/>
      </c>
      <c r="C185" s="117" t="e">
        <f>IF(VLOOKUP($A185,Osnova!$A:$C,1)=$A185,VLOOKUP($A185,Osnova!$A:$F,4),0)</f>
        <v>#N/A</v>
      </c>
      <c r="D185" s="277"/>
      <c r="E185" s="270"/>
      <c r="F185" s="124">
        <f t="shared" si="5"/>
        <v>0</v>
      </c>
      <c r="G185" s="277"/>
      <c r="H185" s="277"/>
      <c r="I185" s="65">
        <f t="shared" si="6"/>
        <v>0</v>
      </c>
      <c r="K185" s="10"/>
      <c r="L185" s="10"/>
      <c r="M185" s="10"/>
      <c r="N185" s="10"/>
      <c r="O185" s="10"/>
    </row>
    <row r="186" spans="1:15" s="76" customFormat="1" ht="10.199999999999999" x14ac:dyDescent="0.2">
      <c r="A186" s="268"/>
      <c r="B186" s="123" t="str">
        <f>IFERROR(IF(VLOOKUP($A186,Osnova!$A:$E,1)=$A186,VLOOKUP($A186,Osnova!$A:$E,$E$10)),"")</f>
        <v/>
      </c>
      <c r="C186" s="117" t="e">
        <f>IF(VLOOKUP($A186,Osnova!$A:$C,1)=$A186,VLOOKUP($A186,Osnova!$A:$F,4),0)</f>
        <v>#N/A</v>
      </c>
      <c r="D186" s="277"/>
      <c r="E186" s="270"/>
      <c r="F186" s="124">
        <f t="shared" si="5"/>
        <v>0</v>
      </c>
      <c r="G186" s="277"/>
      <c r="H186" s="277"/>
      <c r="I186" s="65">
        <f t="shared" si="6"/>
        <v>0</v>
      </c>
      <c r="K186" s="10"/>
      <c r="L186" s="10"/>
      <c r="M186" s="10"/>
      <c r="N186" s="10"/>
      <c r="O186" s="10"/>
    </row>
    <row r="187" spans="1:15" s="76" customFormat="1" ht="10.199999999999999" x14ac:dyDescent="0.2">
      <c r="A187" s="268"/>
      <c r="B187" s="123" t="str">
        <f>IFERROR(IF(VLOOKUP($A187,Osnova!$A:$E,1)=$A187,VLOOKUP($A187,Osnova!$A:$E,$E$10)),"")</f>
        <v/>
      </c>
      <c r="C187" s="117" t="e">
        <f>IF(VLOOKUP($A187,Osnova!$A:$C,1)=$A187,VLOOKUP($A187,Osnova!$A:$F,4),0)</f>
        <v>#N/A</v>
      </c>
      <c r="D187" s="277"/>
      <c r="E187" s="270"/>
      <c r="F187" s="124">
        <f t="shared" si="5"/>
        <v>0</v>
      </c>
      <c r="G187" s="277"/>
      <c r="H187" s="277"/>
      <c r="I187" s="65">
        <f t="shared" si="6"/>
        <v>0</v>
      </c>
      <c r="K187" s="10"/>
      <c r="L187" s="10"/>
      <c r="M187" s="10"/>
      <c r="N187" s="10"/>
      <c r="O187" s="10"/>
    </row>
    <row r="188" spans="1:15" s="76" customFormat="1" ht="10.199999999999999" x14ac:dyDescent="0.2">
      <c r="A188" s="268"/>
      <c r="B188" s="123" t="str">
        <f>IFERROR(IF(VLOOKUP($A188,Osnova!$A:$E,1)=$A188,VLOOKUP($A188,Osnova!$A:$E,$E$10)),"")</f>
        <v/>
      </c>
      <c r="C188" s="117" t="e">
        <f>IF(VLOOKUP($A188,Osnova!$A:$C,1)=$A188,VLOOKUP($A188,Osnova!$A:$F,4),0)</f>
        <v>#N/A</v>
      </c>
      <c r="D188" s="277"/>
      <c r="E188" s="270"/>
      <c r="F188" s="124">
        <f t="shared" si="5"/>
        <v>0</v>
      </c>
      <c r="G188" s="277"/>
      <c r="H188" s="277"/>
      <c r="I188" s="65">
        <f t="shared" si="6"/>
        <v>0</v>
      </c>
      <c r="K188" s="10"/>
      <c r="L188" s="10"/>
      <c r="M188" s="10"/>
      <c r="N188" s="10"/>
      <c r="O188" s="10"/>
    </row>
    <row r="189" spans="1:15" s="76" customFormat="1" ht="10.199999999999999" x14ac:dyDescent="0.2">
      <c r="A189" s="268"/>
      <c r="B189" s="123" t="str">
        <f>IFERROR(IF(VLOOKUP($A189,Osnova!$A:$E,1)=$A189,VLOOKUP($A189,Osnova!$A:$E,$E$10)),"")</f>
        <v/>
      </c>
      <c r="C189" s="117" t="e">
        <f>IF(VLOOKUP($A189,Osnova!$A:$C,1)=$A189,VLOOKUP($A189,Osnova!$A:$F,4),0)</f>
        <v>#N/A</v>
      </c>
      <c r="D189" s="277"/>
      <c r="E189" s="270"/>
      <c r="F189" s="124">
        <f t="shared" si="5"/>
        <v>0</v>
      </c>
      <c r="G189" s="277"/>
      <c r="H189" s="277"/>
      <c r="I189" s="65">
        <f t="shared" si="6"/>
        <v>0</v>
      </c>
      <c r="K189" s="10"/>
      <c r="L189" s="10"/>
      <c r="M189" s="10"/>
      <c r="N189" s="10"/>
      <c r="O189" s="10"/>
    </row>
    <row r="190" spans="1:15" s="76" customFormat="1" ht="10.199999999999999" x14ac:dyDescent="0.2">
      <c r="A190" s="268"/>
      <c r="B190" s="123" t="str">
        <f>IFERROR(IF(VLOOKUP($A190,Osnova!$A:$E,1)=$A190,VLOOKUP($A190,Osnova!$A:$E,$E$10)),"")</f>
        <v/>
      </c>
      <c r="C190" s="117" t="e">
        <f>IF(VLOOKUP($A190,Osnova!$A:$C,1)=$A190,VLOOKUP($A190,Osnova!$A:$F,4),0)</f>
        <v>#N/A</v>
      </c>
      <c r="D190" s="277"/>
      <c r="E190" s="270"/>
      <c r="F190" s="124">
        <f t="shared" si="5"/>
        <v>0</v>
      </c>
      <c r="G190" s="277"/>
      <c r="H190" s="277"/>
      <c r="I190" s="65">
        <f t="shared" si="6"/>
        <v>0</v>
      </c>
      <c r="K190" s="10"/>
      <c r="L190" s="10"/>
      <c r="M190" s="10"/>
      <c r="N190" s="10"/>
      <c r="O190" s="10"/>
    </row>
    <row r="191" spans="1:15" s="76" customFormat="1" ht="10.199999999999999" x14ac:dyDescent="0.2">
      <c r="A191" s="268"/>
      <c r="B191" s="123" t="str">
        <f>IFERROR(IF(VLOOKUP($A191,Osnova!$A:$E,1)=$A191,VLOOKUP($A191,Osnova!$A:$E,$E$10)),"")</f>
        <v/>
      </c>
      <c r="C191" s="117" t="e">
        <f>IF(VLOOKUP($A191,Osnova!$A:$C,1)=$A191,VLOOKUP($A191,Osnova!$A:$F,4),0)</f>
        <v>#N/A</v>
      </c>
      <c r="D191" s="277"/>
      <c r="E191" s="270"/>
      <c r="F191" s="124">
        <f t="shared" si="5"/>
        <v>0</v>
      </c>
      <c r="G191" s="277"/>
      <c r="H191" s="277"/>
      <c r="I191" s="65">
        <f t="shared" si="6"/>
        <v>0</v>
      </c>
      <c r="K191" s="10"/>
      <c r="L191" s="10"/>
      <c r="M191" s="10"/>
      <c r="N191" s="10"/>
      <c r="O191" s="10"/>
    </row>
    <row r="192" spans="1:15" s="76" customFormat="1" ht="10.199999999999999" x14ac:dyDescent="0.2">
      <c r="A192" s="268"/>
      <c r="B192" s="123" t="str">
        <f>IFERROR(IF(VLOOKUP($A192,Osnova!$A:$E,1)=$A192,VLOOKUP($A192,Osnova!$A:$E,$E$10)),"")</f>
        <v/>
      </c>
      <c r="C192" s="117" t="e">
        <f>IF(VLOOKUP($A192,Osnova!$A:$C,1)=$A192,VLOOKUP($A192,Osnova!$A:$F,4),0)</f>
        <v>#N/A</v>
      </c>
      <c r="D192" s="277"/>
      <c r="E192" s="270"/>
      <c r="F192" s="124">
        <f t="shared" si="5"/>
        <v>0</v>
      </c>
      <c r="G192" s="277"/>
      <c r="H192" s="277"/>
      <c r="I192" s="65">
        <f t="shared" si="6"/>
        <v>0</v>
      </c>
      <c r="K192" s="10"/>
      <c r="L192" s="10"/>
      <c r="M192" s="10"/>
      <c r="N192" s="10"/>
      <c r="O192" s="10"/>
    </row>
    <row r="193" spans="1:15" s="76" customFormat="1" ht="10.199999999999999" x14ac:dyDescent="0.2">
      <c r="A193" s="268"/>
      <c r="B193" s="123" t="str">
        <f>IFERROR(IF(VLOOKUP($A193,Osnova!$A:$E,1)=$A193,VLOOKUP($A193,Osnova!$A:$E,$E$10)),"")</f>
        <v/>
      </c>
      <c r="C193" s="117" t="e">
        <f>IF(VLOOKUP($A193,Osnova!$A:$C,1)=$A193,VLOOKUP($A193,Osnova!$A:$F,4),0)</f>
        <v>#N/A</v>
      </c>
      <c r="D193" s="277"/>
      <c r="E193" s="270"/>
      <c r="F193" s="124">
        <f t="shared" si="5"/>
        <v>0</v>
      </c>
      <c r="G193" s="277"/>
      <c r="H193" s="277"/>
      <c r="I193" s="65">
        <f t="shared" si="6"/>
        <v>0</v>
      </c>
      <c r="K193" s="10"/>
      <c r="L193" s="10"/>
      <c r="M193" s="10"/>
      <c r="N193" s="10"/>
      <c r="O193" s="10"/>
    </row>
    <row r="194" spans="1:15" s="76" customFormat="1" ht="10.199999999999999" x14ac:dyDescent="0.2">
      <c r="A194" s="268"/>
      <c r="B194" s="123" t="str">
        <f>IFERROR(IF(VLOOKUP($A194,Osnova!$A:$E,1)=$A194,VLOOKUP($A194,Osnova!$A:$E,$E$10)),"")</f>
        <v/>
      </c>
      <c r="C194" s="117" t="e">
        <f>IF(VLOOKUP($A194,Osnova!$A:$C,1)=$A194,VLOOKUP($A194,Osnova!$A:$F,4),0)</f>
        <v>#N/A</v>
      </c>
      <c r="D194" s="277"/>
      <c r="E194" s="270"/>
      <c r="F194" s="124">
        <f t="shared" si="5"/>
        <v>0</v>
      </c>
      <c r="G194" s="277"/>
      <c r="H194" s="277"/>
      <c r="I194" s="65">
        <f t="shared" si="6"/>
        <v>0</v>
      </c>
      <c r="K194" s="10"/>
      <c r="L194" s="10"/>
      <c r="M194" s="10"/>
      <c r="N194" s="10"/>
      <c r="O194" s="10"/>
    </row>
    <row r="195" spans="1:15" s="76" customFormat="1" ht="10.199999999999999" x14ac:dyDescent="0.2">
      <c r="A195" s="268"/>
      <c r="B195" s="123" t="str">
        <f>IFERROR(IF(VLOOKUP($A195,Osnova!$A:$E,1)=$A195,VLOOKUP($A195,Osnova!$A:$E,$E$10)),"")</f>
        <v/>
      </c>
      <c r="C195" s="117" t="e">
        <f>IF(VLOOKUP($A195,Osnova!$A:$C,1)=$A195,VLOOKUP($A195,Osnova!$A:$F,4),0)</f>
        <v>#N/A</v>
      </c>
      <c r="D195" s="277"/>
      <c r="E195" s="270"/>
      <c r="F195" s="124">
        <f t="shared" si="5"/>
        <v>0</v>
      </c>
      <c r="G195" s="277"/>
      <c r="H195" s="277"/>
      <c r="I195" s="65">
        <f t="shared" si="6"/>
        <v>0</v>
      </c>
      <c r="K195" s="10"/>
      <c r="L195" s="10"/>
      <c r="M195" s="10"/>
      <c r="N195" s="10"/>
      <c r="O195" s="10"/>
    </row>
    <row r="196" spans="1:15" s="76" customFormat="1" ht="10.199999999999999" x14ac:dyDescent="0.2">
      <c r="A196" s="268"/>
      <c r="B196" s="123" t="str">
        <f>IFERROR(IF(VLOOKUP($A196,Osnova!$A:$E,1)=$A196,VLOOKUP($A196,Osnova!$A:$E,$E$10)),"")</f>
        <v/>
      </c>
      <c r="C196" s="117" t="e">
        <f>IF(VLOOKUP($A196,Osnova!$A:$C,1)=$A196,VLOOKUP($A196,Osnova!$A:$F,4),0)</f>
        <v>#N/A</v>
      </c>
      <c r="D196" s="277"/>
      <c r="E196" s="270"/>
      <c r="F196" s="124">
        <f t="shared" si="5"/>
        <v>0</v>
      </c>
      <c r="G196" s="277"/>
      <c r="H196" s="277"/>
      <c r="I196" s="65">
        <f t="shared" si="6"/>
        <v>0</v>
      </c>
      <c r="K196" s="10"/>
      <c r="L196" s="10"/>
      <c r="M196" s="10"/>
      <c r="N196" s="10"/>
      <c r="O196" s="10"/>
    </row>
    <row r="197" spans="1:15" s="76" customFormat="1" ht="10.199999999999999" x14ac:dyDescent="0.2">
      <c r="A197" s="268"/>
      <c r="B197" s="123" t="str">
        <f>IFERROR(IF(VLOOKUP($A197,Osnova!$A:$E,1)=$A197,VLOOKUP($A197,Osnova!$A:$E,$E$10)),"")</f>
        <v/>
      </c>
      <c r="C197" s="117" t="e">
        <f>IF(VLOOKUP($A197,Osnova!$A:$C,1)=$A197,VLOOKUP($A197,Osnova!$A:$F,4),0)</f>
        <v>#N/A</v>
      </c>
      <c r="D197" s="277"/>
      <c r="E197" s="270"/>
      <c r="F197" s="124">
        <f t="shared" si="5"/>
        <v>0</v>
      </c>
      <c r="G197" s="277"/>
      <c r="H197" s="277"/>
      <c r="I197" s="65">
        <f t="shared" si="6"/>
        <v>0</v>
      </c>
      <c r="K197" s="10"/>
      <c r="L197" s="10"/>
      <c r="M197" s="10"/>
      <c r="N197" s="10"/>
      <c r="O197" s="10"/>
    </row>
    <row r="198" spans="1:15" s="76" customFormat="1" ht="10.199999999999999" x14ac:dyDescent="0.2">
      <c r="A198" s="268"/>
      <c r="B198" s="123" t="str">
        <f>IFERROR(IF(VLOOKUP($A198,Osnova!$A:$E,1)=$A198,VLOOKUP($A198,Osnova!$A:$E,$E$10)),"")</f>
        <v/>
      </c>
      <c r="C198" s="117" t="e">
        <f>IF(VLOOKUP($A198,Osnova!$A:$C,1)=$A198,VLOOKUP($A198,Osnova!$A:$F,4),0)</f>
        <v>#N/A</v>
      </c>
      <c r="D198" s="277"/>
      <c r="E198" s="270"/>
      <c r="F198" s="124">
        <f t="shared" si="5"/>
        <v>0</v>
      </c>
      <c r="G198" s="277"/>
      <c r="H198" s="277"/>
      <c r="I198" s="65">
        <f t="shared" si="6"/>
        <v>0</v>
      </c>
      <c r="K198" s="10"/>
      <c r="L198" s="10"/>
      <c r="M198" s="10"/>
      <c r="N198" s="10"/>
      <c r="O198" s="10"/>
    </row>
    <row r="199" spans="1:15" s="76" customFormat="1" ht="10.199999999999999" x14ac:dyDescent="0.2">
      <c r="A199" s="268"/>
      <c r="B199" s="123" t="str">
        <f>IFERROR(IF(VLOOKUP($A199,Osnova!$A:$E,1)=$A199,VLOOKUP($A199,Osnova!$A:$E,$E$10)),"")</f>
        <v/>
      </c>
      <c r="C199" s="117" t="e">
        <f>IF(VLOOKUP($A199,Osnova!$A:$C,1)=$A199,VLOOKUP($A199,Osnova!$A:$F,4),0)</f>
        <v>#N/A</v>
      </c>
      <c r="D199" s="277"/>
      <c r="E199" s="270"/>
      <c r="F199" s="124">
        <f t="shared" si="5"/>
        <v>0</v>
      </c>
      <c r="G199" s="277"/>
      <c r="H199" s="277"/>
      <c r="I199" s="65">
        <f t="shared" si="6"/>
        <v>0</v>
      </c>
      <c r="K199" s="10"/>
      <c r="L199" s="10"/>
      <c r="M199" s="10"/>
      <c r="N199" s="10"/>
      <c r="O199" s="10"/>
    </row>
    <row r="200" spans="1:15" s="76" customFormat="1" ht="10.199999999999999" x14ac:dyDescent="0.2">
      <c r="A200" s="268"/>
      <c r="B200" s="123" t="str">
        <f>IFERROR(IF(VLOOKUP($A200,Osnova!$A:$E,1)=$A200,VLOOKUP($A200,Osnova!$A:$E,$E$10)),"")</f>
        <v/>
      </c>
      <c r="C200" s="117" t="e">
        <f>IF(VLOOKUP($A200,Osnova!$A:$C,1)=$A200,VLOOKUP($A200,Osnova!$A:$F,4),0)</f>
        <v>#N/A</v>
      </c>
      <c r="D200" s="277"/>
      <c r="E200" s="270"/>
      <c r="F200" s="124">
        <f t="shared" si="5"/>
        <v>0</v>
      </c>
      <c r="G200" s="277"/>
      <c r="H200" s="277"/>
      <c r="I200" s="65">
        <f t="shared" si="6"/>
        <v>0</v>
      </c>
      <c r="K200" s="10"/>
      <c r="L200" s="10"/>
      <c r="M200" s="10"/>
      <c r="N200" s="10"/>
      <c r="O200" s="10"/>
    </row>
    <row r="201" spans="1:15" s="76" customFormat="1" ht="10.199999999999999" x14ac:dyDescent="0.2">
      <c r="A201" s="268"/>
      <c r="B201" s="123" t="str">
        <f>IFERROR(IF(VLOOKUP($A201,Osnova!$A:$E,1)=$A201,VLOOKUP($A201,Osnova!$A:$E,$E$10)),"")</f>
        <v/>
      </c>
      <c r="C201" s="117" t="e">
        <f>IF(VLOOKUP($A201,Osnova!$A:$C,1)=$A201,VLOOKUP($A201,Osnova!$A:$F,4),0)</f>
        <v>#N/A</v>
      </c>
      <c r="D201" s="277"/>
      <c r="E201" s="270"/>
      <c r="F201" s="124">
        <f t="shared" si="5"/>
        <v>0</v>
      </c>
      <c r="G201" s="277"/>
      <c r="H201" s="277"/>
      <c r="I201" s="65">
        <f t="shared" si="6"/>
        <v>0</v>
      </c>
      <c r="K201" s="10"/>
      <c r="L201" s="10"/>
      <c r="M201" s="10"/>
      <c r="N201" s="10"/>
      <c r="O201" s="10"/>
    </row>
    <row r="202" spans="1:15" s="76" customFormat="1" ht="10.199999999999999" x14ac:dyDescent="0.2">
      <c r="A202" s="268"/>
      <c r="B202" s="123" t="str">
        <f>IFERROR(IF(VLOOKUP($A202,Osnova!$A:$E,1)=$A202,VLOOKUP($A202,Osnova!$A:$E,$E$10)),"")</f>
        <v/>
      </c>
      <c r="C202" s="117" t="e">
        <f>IF(VLOOKUP($A202,Osnova!$A:$C,1)=$A202,VLOOKUP($A202,Osnova!$A:$F,4),0)</f>
        <v>#N/A</v>
      </c>
      <c r="D202" s="277"/>
      <c r="E202" s="270"/>
      <c r="F202" s="124">
        <f t="shared" si="5"/>
        <v>0</v>
      </c>
      <c r="G202" s="277"/>
      <c r="H202" s="277"/>
      <c r="I202" s="65">
        <f t="shared" si="6"/>
        <v>0</v>
      </c>
      <c r="K202" s="10"/>
      <c r="L202" s="10"/>
      <c r="M202" s="10"/>
      <c r="N202" s="10"/>
      <c r="O202" s="10"/>
    </row>
    <row r="203" spans="1:15" s="76" customFormat="1" ht="10.199999999999999" x14ac:dyDescent="0.2">
      <c r="A203" s="268"/>
      <c r="B203" s="123" t="str">
        <f>IFERROR(IF(VLOOKUP($A203,Osnova!$A:$E,1)=$A203,VLOOKUP($A203,Osnova!$A:$E,$E$10)),"")</f>
        <v/>
      </c>
      <c r="C203" s="117" t="e">
        <f>IF(VLOOKUP($A203,Osnova!$A:$C,1)=$A203,VLOOKUP($A203,Osnova!$A:$F,4),0)</f>
        <v>#N/A</v>
      </c>
      <c r="D203" s="277"/>
      <c r="E203" s="270"/>
      <c r="F203" s="124">
        <f t="shared" si="5"/>
        <v>0</v>
      </c>
      <c r="G203" s="277"/>
      <c r="H203" s="277"/>
      <c r="I203" s="65">
        <f t="shared" si="6"/>
        <v>0</v>
      </c>
      <c r="K203" s="10"/>
      <c r="L203" s="10"/>
      <c r="M203" s="10"/>
      <c r="N203" s="10"/>
      <c r="O203" s="10"/>
    </row>
    <row r="204" spans="1:15" s="76" customFormat="1" ht="10.199999999999999" x14ac:dyDescent="0.2">
      <c r="A204" s="268"/>
      <c r="B204" s="123" t="str">
        <f>IFERROR(IF(VLOOKUP($A204,Osnova!$A:$E,1)=$A204,VLOOKUP($A204,Osnova!$A:$E,$E$10)),"")</f>
        <v/>
      </c>
      <c r="C204" s="117" t="e">
        <f>IF(VLOOKUP($A204,Osnova!$A:$C,1)=$A204,VLOOKUP($A204,Osnova!$A:$F,4),0)</f>
        <v>#N/A</v>
      </c>
      <c r="D204" s="277"/>
      <c r="E204" s="270"/>
      <c r="F204" s="124">
        <f t="shared" si="5"/>
        <v>0</v>
      </c>
      <c r="G204" s="277"/>
      <c r="H204" s="277"/>
      <c r="I204" s="65">
        <f t="shared" si="6"/>
        <v>0</v>
      </c>
      <c r="K204" s="10"/>
      <c r="L204" s="10"/>
      <c r="M204" s="10"/>
      <c r="N204" s="10"/>
      <c r="O204" s="10"/>
    </row>
    <row r="205" spans="1:15" s="76" customFormat="1" ht="10.199999999999999" x14ac:dyDescent="0.2">
      <c r="A205" s="268"/>
      <c r="B205" s="123" t="str">
        <f>IFERROR(IF(VLOOKUP($A205,Osnova!$A:$E,1)=$A205,VLOOKUP($A205,Osnova!$A:$E,$E$10)),"")</f>
        <v/>
      </c>
      <c r="C205" s="117" t="e">
        <f>IF(VLOOKUP($A205,Osnova!$A:$C,1)=$A205,VLOOKUP($A205,Osnova!$A:$F,4),0)</f>
        <v>#N/A</v>
      </c>
      <c r="D205" s="277"/>
      <c r="E205" s="270"/>
      <c r="F205" s="124">
        <f t="shared" si="5"/>
        <v>0</v>
      </c>
      <c r="G205" s="277"/>
      <c r="H205" s="277"/>
      <c r="I205" s="65">
        <f t="shared" si="6"/>
        <v>0</v>
      </c>
      <c r="K205" s="10"/>
      <c r="L205" s="10"/>
      <c r="M205" s="10"/>
      <c r="N205" s="10"/>
      <c r="O205" s="10"/>
    </row>
    <row r="206" spans="1:15" s="76" customFormat="1" ht="10.199999999999999" x14ac:dyDescent="0.2">
      <c r="A206" s="268"/>
      <c r="B206" s="123" t="str">
        <f>IFERROR(IF(VLOOKUP($A206,Osnova!$A:$E,1)=$A206,VLOOKUP($A206,Osnova!$A:$E,$E$10)),"")</f>
        <v/>
      </c>
      <c r="C206" s="117" t="e">
        <f>IF(VLOOKUP($A206,Osnova!$A:$C,1)=$A206,VLOOKUP($A206,Osnova!$A:$F,4),0)</f>
        <v>#N/A</v>
      </c>
      <c r="D206" s="277"/>
      <c r="E206" s="270"/>
      <c r="F206" s="124">
        <f t="shared" si="5"/>
        <v>0</v>
      </c>
      <c r="G206" s="277"/>
      <c r="H206" s="277"/>
      <c r="I206" s="65">
        <f t="shared" si="6"/>
        <v>0</v>
      </c>
      <c r="K206" s="10"/>
      <c r="L206" s="10"/>
      <c r="M206" s="10"/>
      <c r="N206" s="10"/>
      <c r="O206" s="10"/>
    </row>
    <row r="207" spans="1:15" s="76" customFormat="1" ht="10.199999999999999" x14ac:dyDescent="0.2">
      <c r="A207" s="268"/>
      <c r="B207" s="123" t="str">
        <f>IFERROR(IF(VLOOKUP($A207,Osnova!$A:$E,1)=$A207,VLOOKUP($A207,Osnova!$A:$E,$E$10)),"")</f>
        <v/>
      </c>
      <c r="C207" s="117" t="e">
        <f>IF(VLOOKUP($A207,Osnova!$A:$C,1)=$A207,VLOOKUP($A207,Osnova!$A:$F,4),0)</f>
        <v>#N/A</v>
      </c>
      <c r="D207" s="277"/>
      <c r="E207" s="270"/>
      <c r="F207" s="124">
        <f t="shared" ref="F207:F270" si="7">SUM(D207-E207)</f>
        <v>0</v>
      </c>
      <c r="G207" s="277"/>
      <c r="H207" s="277"/>
      <c r="I207" s="65">
        <f t="shared" si="6"/>
        <v>0</v>
      </c>
      <c r="K207" s="10"/>
      <c r="L207" s="10"/>
      <c r="M207" s="10"/>
      <c r="N207" s="10"/>
      <c r="O207" s="10"/>
    </row>
    <row r="208" spans="1:15" s="76" customFormat="1" ht="10.199999999999999" x14ac:dyDescent="0.2">
      <c r="A208" s="268"/>
      <c r="B208" s="123" t="str">
        <f>IFERROR(IF(VLOOKUP($A208,Osnova!$A:$E,1)=$A208,VLOOKUP($A208,Osnova!$A:$E,$E$10)),"")</f>
        <v/>
      </c>
      <c r="C208" s="117" t="e">
        <f>IF(VLOOKUP($A208,Osnova!$A:$C,1)=$A208,VLOOKUP($A208,Osnova!$A:$F,4),0)</f>
        <v>#N/A</v>
      </c>
      <c r="D208" s="277"/>
      <c r="E208" s="270"/>
      <c r="F208" s="124">
        <f t="shared" si="7"/>
        <v>0</v>
      </c>
      <c r="G208" s="277"/>
      <c r="H208" s="277"/>
      <c r="I208" s="65">
        <f t="shared" si="6"/>
        <v>0</v>
      </c>
      <c r="K208" s="10"/>
      <c r="L208" s="10"/>
      <c r="M208" s="10"/>
      <c r="N208" s="10"/>
      <c r="O208" s="10"/>
    </row>
    <row r="209" spans="1:15" s="76" customFormat="1" ht="10.199999999999999" x14ac:dyDescent="0.2">
      <c r="A209" s="268"/>
      <c r="B209" s="123" t="str">
        <f>IFERROR(IF(VLOOKUP($A209,Osnova!$A:$E,1)=$A209,VLOOKUP($A209,Osnova!$A:$E,$E$10)),"")</f>
        <v/>
      </c>
      <c r="C209" s="117" t="e">
        <f>IF(VLOOKUP($A209,Osnova!$A:$C,1)=$A209,VLOOKUP($A209,Osnova!$A:$F,4),0)</f>
        <v>#N/A</v>
      </c>
      <c r="D209" s="277"/>
      <c r="E209" s="270"/>
      <c r="F209" s="124">
        <f t="shared" si="7"/>
        <v>0</v>
      </c>
      <c r="G209" s="277"/>
      <c r="H209" s="277"/>
      <c r="I209" s="65">
        <f t="shared" si="6"/>
        <v>0</v>
      </c>
      <c r="K209" s="10"/>
      <c r="L209" s="10"/>
      <c r="M209" s="10"/>
      <c r="N209" s="10"/>
      <c r="O209" s="10"/>
    </row>
    <row r="210" spans="1:15" s="76" customFormat="1" ht="10.199999999999999" x14ac:dyDescent="0.2">
      <c r="A210" s="268"/>
      <c r="B210" s="123" t="str">
        <f>IFERROR(IF(VLOOKUP($A210,Osnova!$A:$E,1)=$A210,VLOOKUP($A210,Osnova!$A:$E,$E$10)),"")</f>
        <v/>
      </c>
      <c r="C210" s="117" t="e">
        <f>IF(VLOOKUP($A210,Osnova!$A:$C,1)=$A210,VLOOKUP($A210,Osnova!$A:$F,4),0)</f>
        <v>#N/A</v>
      </c>
      <c r="D210" s="277"/>
      <c r="E210" s="270"/>
      <c r="F210" s="124">
        <f t="shared" si="7"/>
        <v>0</v>
      </c>
      <c r="G210" s="277"/>
      <c r="H210" s="277"/>
      <c r="I210" s="65">
        <f t="shared" si="6"/>
        <v>0</v>
      </c>
      <c r="K210" s="10"/>
      <c r="L210" s="10"/>
      <c r="M210" s="10"/>
      <c r="N210" s="10"/>
      <c r="O210" s="10"/>
    </row>
    <row r="211" spans="1:15" s="76" customFormat="1" ht="10.199999999999999" x14ac:dyDescent="0.2">
      <c r="A211" s="268"/>
      <c r="B211" s="123" t="str">
        <f>IFERROR(IF(VLOOKUP($A211,Osnova!$A:$E,1)=$A211,VLOOKUP($A211,Osnova!$A:$E,$E$10)),"")</f>
        <v/>
      </c>
      <c r="C211" s="117" t="e">
        <f>IF(VLOOKUP($A211,Osnova!$A:$C,1)=$A211,VLOOKUP($A211,Osnova!$A:$F,4),0)</f>
        <v>#N/A</v>
      </c>
      <c r="D211" s="277"/>
      <c r="E211" s="270"/>
      <c r="F211" s="124">
        <f t="shared" si="7"/>
        <v>0</v>
      </c>
      <c r="G211" s="277"/>
      <c r="H211" s="277"/>
      <c r="I211" s="65">
        <f t="shared" si="6"/>
        <v>0</v>
      </c>
      <c r="K211" s="10"/>
      <c r="L211" s="10"/>
      <c r="M211" s="10"/>
      <c r="N211" s="10"/>
      <c r="O211" s="10"/>
    </row>
    <row r="212" spans="1:15" s="76" customFormat="1" ht="10.199999999999999" x14ac:dyDescent="0.2">
      <c r="A212" s="268"/>
      <c r="B212" s="123" t="str">
        <f>IFERROR(IF(VLOOKUP($A212,Osnova!$A:$E,1)=$A212,VLOOKUP($A212,Osnova!$A:$E,$E$10)),"")</f>
        <v/>
      </c>
      <c r="C212" s="117" t="e">
        <f>IF(VLOOKUP($A212,Osnova!$A:$C,1)=$A212,VLOOKUP($A212,Osnova!$A:$F,4),0)</f>
        <v>#N/A</v>
      </c>
      <c r="D212" s="277"/>
      <c r="E212" s="270"/>
      <c r="F212" s="124">
        <f t="shared" si="7"/>
        <v>0</v>
      </c>
      <c r="G212" s="277"/>
      <c r="H212" s="277"/>
      <c r="I212" s="65">
        <f t="shared" si="6"/>
        <v>0</v>
      </c>
      <c r="K212" s="10"/>
      <c r="L212" s="10"/>
      <c r="M212" s="10"/>
      <c r="N212" s="10"/>
      <c r="O212" s="10"/>
    </row>
    <row r="213" spans="1:15" s="76" customFormat="1" ht="10.199999999999999" x14ac:dyDescent="0.2">
      <c r="A213" s="268"/>
      <c r="B213" s="123" t="str">
        <f>IFERROR(IF(VLOOKUP($A213,Osnova!$A:$E,1)=$A213,VLOOKUP($A213,Osnova!$A:$E,$E$10)),"")</f>
        <v/>
      </c>
      <c r="C213" s="117" t="e">
        <f>IF(VLOOKUP($A213,Osnova!$A:$C,1)=$A213,VLOOKUP($A213,Osnova!$A:$F,4),0)</f>
        <v>#N/A</v>
      </c>
      <c r="D213" s="277"/>
      <c r="E213" s="270"/>
      <c r="F213" s="124">
        <f t="shared" si="7"/>
        <v>0</v>
      </c>
      <c r="G213" s="277"/>
      <c r="H213" s="277"/>
      <c r="I213" s="65">
        <f t="shared" si="6"/>
        <v>0</v>
      </c>
      <c r="K213" s="10"/>
      <c r="L213" s="10"/>
      <c r="M213" s="10"/>
      <c r="N213" s="10"/>
      <c r="O213" s="10"/>
    </row>
    <row r="214" spans="1:15" s="76" customFormat="1" ht="10.199999999999999" x14ac:dyDescent="0.2">
      <c r="A214" s="268"/>
      <c r="B214" s="123" t="str">
        <f>IFERROR(IF(VLOOKUP($A214,Osnova!$A:$E,1)=$A214,VLOOKUP($A214,Osnova!$A:$E,$E$10)),"")</f>
        <v/>
      </c>
      <c r="C214" s="117" t="e">
        <f>IF(VLOOKUP($A214,Osnova!$A:$C,1)=$A214,VLOOKUP($A214,Osnova!$A:$F,4),0)</f>
        <v>#N/A</v>
      </c>
      <c r="D214" s="277"/>
      <c r="E214" s="270"/>
      <c r="F214" s="124">
        <f t="shared" si="7"/>
        <v>0</v>
      </c>
      <c r="G214" s="277"/>
      <c r="H214" s="277"/>
      <c r="I214" s="65">
        <f t="shared" si="6"/>
        <v>0</v>
      </c>
      <c r="K214" s="10"/>
      <c r="L214" s="10"/>
      <c r="M214" s="10"/>
      <c r="N214" s="10"/>
      <c r="O214" s="10"/>
    </row>
    <row r="215" spans="1:15" s="76" customFormat="1" ht="10.199999999999999" x14ac:dyDescent="0.2">
      <c r="A215" s="268"/>
      <c r="B215" s="123" t="str">
        <f>IFERROR(IF(VLOOKUP($A215,Osnova!$A:$E,1)=$A215,VLOOKUP($A215,Osnova!$A:$E,$E$10)),"")</f>
        <v/>
      </c>
      <c r="C215" s="117" t="e">
        <f>IF(VLOOKUP($A215,Osnova!$A:$C,1)=$A215,VLOOKUP($A215,Osnova!$A:$F,4),0)</f>
        <v>#N/A</v>
      </c>
      <c r="D215" s="277"/>
      <c r="E215" s="270"/>
      <c r="F215" s="124">
        <f t="shared" si="7"/>
        <v>0</v>
      </c>
      <c r="G215" s="277"/>
      <c r="H215" s="277"/>
      <c r="I215" s="65">
        <f t="shared" si="6"/>
        <v>0</v>
      </c>
      <c r="K215" s="10"/>
      <c r="L215" s="10"/>
      <c r="M215" s="10"/>
      <c r="N215" s="10"/>
      <c r="O215" s="10"/>
    </row>
    <row r="216" spans="1:15" s="76" customFormat="1" ht="10.199999999999999" x14ac:dyDescent="0.2">
      <c r="A216" s="268"/>
      <c r="B216" s="123" t="str">
        <f>IFERROR(IF(VLOOKUP($A216,Osnova!$A:$E,1)=$A216,VLOOKUP($A216,Osnova!$A:$E,$E$10)),"")</f>
        <v/>
      </c>
      <c r="C216" s="117" t="e">
        <f>IF(VLOOKUP($A216,Osnova!$A:$C,1)=$A216,VLOOKUP($A216,Osnova!$A:$F,4),0)</f>
        <v>#N/A</v>
      </c>
      <c r="D216" s="277"/>
      <c r="E216" s="270"/>
      <c r="F216" s="124">
        <f t="shared" si="7"/>
        <v>0</v>
      </c>
      <c r="G216" s="277"/>
      <c r="H216" s="277"/>
      <c r="I216" s="65">
        <f t="shared" si="6"/>
        <v>0</v>
      </c>
      <c r="K216" s="10"/>
      <c r="L216" s="10"/>
      <c r="M216" s="10"/>
      <c r="N216" s="10"/>
      <c r="O216" s="10"/>
    </row>
    <row r="217" spans="1:15" s="76" customFormat="1" ht="10.199999999999999" x14ac:dyDescent="0.2">
      <c r="A217" s="268"/>
      <c r="B217" s="123" t="str">
        <f>IFERROR(IF(VLOOKUP($A217,Osnova!$A:$E,1)=$A217,VLOOKUP($A217,Osnova!$A:$E,$E$10)),"")</f>
        <v/>
      </c>
      <c r="C217" s="117" t="e">
        <f>IF(VLOOKUP($A217,Osnova!$A:$C,1)=$A217,VLOOKUP($A217,Osnova!$A:$F,4),0)</f>
        <v>#N/A</v>
      </c>
      <c r="D217" s="277"/>
      <c r="E217" s="270"/>
      <c r="F217" s="124">
        <f t="shared" si="7"/>
        <v>0</v>
      </c>
      <c r="G217" s="277"/>
      <c r="H217" s="277"/>
      <c r="I217" s="65">
        <f t="shared" si="6"/>
        <v>0</v>
      </c>
      <c r="K217" s="10"/>
      <c r="L217" s="10"/>
      <c r="M217" s="10"/>
      <c r="N217" s="10"/>
      <c r="O217" s="10"/>
    </row>
    <row r="218" spans="1:15" s="76" customFormat="1" ht="10.199999999999999" x14ac:dyDescent="0.2">
      <c r="A218" s="268"/>
      <c r="B218" s="123" t="str">
        <f>IFERROR(IF(VLOOKUP($A218,Osnova!$A:$E,1)=$A218,VLOOKUP($A218,Osnova!$A:$E,$E$10)),"")</f>
        <v/>
      </c>
      <c r="C218" s="117" t="e">
        <f>IF(VLOOKUP($A218,Osnova!$A:$C,1)=$A218,VLOOKUP($A218,Osnova!$A:$F,4),0)</f>
        <v>#N/A</v>
      </c>
      <c r="D218" s="277"/>
      <c r="E218" s="270"/>
      <c r="F218" s="124">
        <f t="shared" si="7"/>
        <v>0</v>
      </c>
      <c r="G218" s="277"/>
      <c r="H218" s="277"/>
      <c r="I218" s="65">
        <f t="shared" si="6"/>
        <v>0</v>
      </c>
      <c r="K218" s="10"/>
      <c r="L218" s="10"/>
      <c r="M218" s="10"/>
      <c r="N218" s="10"/>
      <c r="O218" s="10"/>
    </row>
    <row r="219" spans="1:15" s="76" customFormat="1" ht="10.199999999999999" x14ac:dyDescent="0.2">
      <c r="A219" s="268"/>
      <c r="B219" s="123" t="str">
        <f>IFERROR(IF(VLOOKUP($A219,Osnova!$A:$E,1)=$A219,VLOOKUP($A219,Osnova!$A:$E,$E$10)),"")</f>
        <v/>
      </c>
      <c r="C219" s="117" t="e">
        <f>IF(VLOOKUP($A219,Osnova!$A:$C,1)=$A219,VLOOKUP($A219,Osnova!$A:$F,4),0)</f>
        <v>#N/A</v>
      </c>
      <c r="D219" s="277"/>
      <c r="E219" s="270"/>
      <c r="F219" s="124">
        <f t="shared" si="7"/>
        <v>0</v>
      </c>
      <c r="G219" s="277"/>
      <c r="H219" s="277"/>
      <c r="I219" s="65">
        <f t="shared" si="6"/>
        <v>0</v>
      </c>
      <c r="K219" s="10"/>
      <c r="L219" s="10"/>
      <c r="M219" s="10"/>
      <c r="N219" s="10"/>
      <c r="O219" s="10"/>
    </row>
    <row r="220" spans="1:15" s="76" customFormat="1" ht="10.199999999999999" x14ac:dyDescent="0.2">
      <c r="A220" s="268"/>
      <c r="B220" s="123" t="str">
        <f>IFERROR(IF(VLOOKUP($A220,Osnova!$A:$E,1)=$A220,VLOOKUP($A220,Osnova!$A:$E,$E$10)),"")</f>
        <v/>
      </c>
      <c r="C220" s="117" t="e">
        <f>IF(VLOOKUP($A220,Osnova!$A:$C,1)=$A220,VLOOKUP($A220,Osnova!$A:$F,4),0)</f>
        <v>#N/A</v>
      </c>
      <c r="D220" s="277"/>
      <c r="E220" s="270"/>
      <c r="F220" s="124">
        <f t="shared" si="7"/>
        <v>0</v>
      </c>
      <c r="G220" s="277"/>
      <c r="H220" s="277"/>
      <c r="I220" s="65">
        <f t="shared" si="6"/>
        <v>0</v>
      </c>
      <c r="K220" s="10"/>
      <c r="L220" s="10"/>
      <c r="M220" s="10"/>
      <c r="N220" s="10"/>
      <c r="O220" s="10"/>
    </row>
    <row r="221" spans="1:15" s="76" customFormat="1" ht="10.199999999999999" x14ac:dyDescent="0.2">
      <c r="A221" s="268"/>
      <c r="B221" s="123" t="str">
        <f>IFERROR(IF(VLOOKUP($A221,Osnova!$A:$E,1)=$A221,VLOOKUP($A221,Osnova!$A:$E,$E$10)),"")</f>
        <v/>
      </c>
      <c r="C221" s="117" t="e">
        <f>IF(VLOOKUP($A221,Osnova!$A:$C,1)=$A221,VLOOKUP($A221,Osnova!$A:$F,4),0)</f>
        <v>#N/A</v>
      </c>
      <c r="D221" s="277"/>
      <c r="E221" s="270"/>
      <c r="F221" s="124">
        <f t="shared" si="7"/>
        <v>0</v>
      </c>
      <c r="G221" s="277"/>
      <c r="H221" s="277"/>
      <c r="I221" s="65">
        <f t="shared" si="6"/>
        <v>0</v>
      </c>
      <c r="K221" s="10"/>
      <c r="L221" s="10"/>
      <c r="M221" s="10"/>
      <c r="N221" s="10"/>
      <c r="O221" s="10"/>
    </row>
    <row r="222" spans="1:15" s="76" customFormat="1" ht="10.199999999999999" x14ac:dyDescent="0.2">
      <c r="A222" s="268"/>
      <c r="B222" s="123" t="str">
        <f>IFERROR(IF(VLOOKUP($A222,Osnova!$A:$E,1)=$A222,VLOOKUP($A222,Osnova!$A:$E,$E$10)),"")</f>
        <v/>
      </c>
      <c r="C222" s="117" t="e">
        <f>IF(VLOOKUP($A222,Osnova!$A:$C,1)=$A222,VLOOKUP($A222,Osnova!$A:$F,4),0)</f>
        <v>#N/A</v>
      </c>
      <c r="D222" s="277"/>
      <c r="E222" s="270"/>
      <c r="F222" s="124">
        <f t="shared" si="7"/>
        <v>0</v>
      </c>
      <c r="G222" s="277"/>
      <c r="H222" s="277"/>
      <c r="I222" s="65">
        <f t="shared" si="6"/>
        <v>0</v>
      </c>
      <c r="K222" s="10"/>
      <c r="L222" s="10"/>
      <c r="M222" s="10"/>
      <c r="N222" s="10"/>
      <c r="O222" s="10"/>
    </row>
    <row r="223" spans="1:15" s="76" customFormat="1" ht="10.199999999999999" x14ac:dyDescent="0.2">
      <c r="A223" s="268"/>
      <c r="B223" s="123" t="str">
        <f>IFERROR(IF(VLOOKUP($A223,Osnova!$A:$E,1)=$A223,VLOOKUP($A223,Osnova!$A:$E,$E$10)),"")</f>
        <v/>
      </c>
      <c r="C223" s="117" t="e">
        <f>IF(VLOOKUP($A223,Osnova!$A:$C,1)=$A223,VLOOKUP($A223,Osnova!$A:$F,4),0)</f>
        <v>#N/A</v>
      </c>
      <c r="D223" s="277"/>
      <c r="E223" s="270"/>
      <c r="F223" s="124">
        <f t="shared" si="7"/>
        <v>0</v>
      </c>
      <c r="G223" s="277"/>
      <c r="H223" s="277"/>
      <c r="I223" s="65">
        <f t="shared" si="6"/>
        <v>0</v>
      </c>
      <c r="K223" s="10"/>
      <c r="L223" s="10"/>
      <c r="M223" s="10"/>
      <c r="N223" s="10"/>
      <c r="O223" s="10"/>
    </row>
    <row r="224" spans="1:15" s="76" customFormat="1" ht="10.199999999999999" x14ac:dyDescent="0.2">
      <c r="A224" s="268"/>
      <c r="B224" s="123" t="str">
        <f>IFERROR(IF(VLOOKUP($A224,Osnova!$A:$E,1)=$A224,VLOOKUP($A224,Osnova!$A:$E,$E$10)),"")</f>
        <v/>
      </c>
      <c r="C224" s="117" t="e">
        <f>IF(VLOOKUP($A224,Osnova!$A:$C,1)=$A224,VLOOKUP($A224,Osnova!$A:$F,4),0)</f>
        <v>#N/A</v>
      </c>
      <c r="D224" s="277"/>
      <c r="E224" s="270"/>
      <c r="F224" s="124">
        <f t="shared" si="7"/>
        <v>0</v>
      </c>
      <c r="G224" s="277"/>
      <c r="H224" s="277"/>
      <c r="I224" s="65">
        <f t="shared" si="6"/>
        <v>0</v>
      </c>
      <c r="K224" s="10"/>
      <c r="L224" s="10"/>
      <c r="M224" s="10"/>
      <c r="N224" s="10"/>
      <c r="O224" s="10"/>
    </row>
    <row r="225" spans="1:15" s="76" customFormat="1" ht="10.199999999999999" x14ac:dyDescent="0.2">
      <c r="A225" s="268"/>
      <c r="B225" s="123" t="str">
        <f>IFERROR(IF(VLOOKUP($A225,Osnova!$A:$E,1)=$A225,VLOOKUP($A225,Osnova!$A:$E,$E$10)),"")</f>
        <v/>
      </c>
      <c r="C225" s="117" t="e">
        <f>IF(VLOOKUP($A225,Osnova!$A:$C,1)=$A225,VLOOKUP($A225,Osnova!$A:$F,4),0)</f>
        <v>#N/A</v>
      </c>
      <c r="D225" s="277"/>
      <c r="E225" s="270"/>
      <c r="F225" s="124">
        <f t="shared" si="7"/>
        <v>0</v>
      </c>
      <c r="G225" s="277"/>
      <c r="H225" s="277"/>
      <c r="I225" s="65">
        <f t="shared" si="6"/>
        <v>0</v>
      </c>
      <c r="K225" s="10"/>
      <c r="L225" s="10"/>
      <c r="M225" s="10"/>
      <c r="N225" s="10"/>
      <c r="O225" s="10"/>
    </row>
    <row r="226" spans="1:15" s="76" customFormat="1" ht="10.199999999999999" x14ac:dyDescent="0.2">
      <c r="A226" s="268"/>
      <c r="B226" s="123" t="str">
        <f>IFERROR(IF(VLOOKUP($A226,Osnova!$A:$E,1)=$A226,VLOOKUP($A226,Osnova!$A:$E,$E$10)),"")</f>
        <v/>
      </c>
      <c r="C226" s="117" t="e">
        <f>IF(VLOOKUP($A226,Osnova!$A:$C,1)=$A226,VLOOKUP($A226,Osnova!$A:$F,4),0)</f>
        <v>#N/A</v>
      </c>
      <c r="D226" s="277"/>
      <c r="E226" s="270"/>
      <c r="F226" s="124">
        <f t="shared" si="7"/>
        <v>0</v>
      </c>
      <c r="G226" s="277"/>
      <c r="H226" s="277"/>
      <c r="I226" s="65">
        <f t="shared" si="6"/>
        <v>0</v>
      </c>
      <c r="K226" s="10"/>
      <c r="L226" s="10"/>
      <c r="M226" s="10"/>
      <c r="N226" s="10"/>
      <c r="O226" s="10"/>
    </row>
    <row r="227" spans="1:15" s="76" customFormat="1" ht="10.199999999999999" x14ac:dyDescent="0.2">
      <c r="A227" s="268"/>
      <c r="B227" s="123" t="str">
        <f>IFERROR(IF(VLOOKUP($A227,Osnova!$A:$E,1)=$A227,VLOOKUP($A227,Osnova!$A:$E,$E$10)),"")</f>
        <v/>
      </c>
      <c r="C227" s="117" t="e">
        <f>IF(VLOOKUP($A227,Osnova!$A:$C,1)=$A227,VLOOKUP($A227,Osnova!$A:$F,4),0)</f>
        <v>#N/A</v>
      </c>
      <c r="D227" s="277"/>
      <c r="E227" s="270"/>
      <c r="F227" s="124">
        <f t="shared" si="7"/>
        <v>0</v>
      </c>
      <c r="G227" s="277"/>
      <c r="H227" s="277"/>
      <c r="I227" s="65">
        <f t="shared" si="6"/>
        <v>0</v>
      </c>
      <c r="K227" s="10"/>
      <c r="L227" s="10"/>
      <c r="M227" s="10"/>
      <c r="N227" s="10"/>
      <c r="O227" s="10"/>
    </row>
    <row r="228" spans="1:15" s="76" customFormat="1" ht="10.199999999999999" x14ac:dyDescent="0.2">
      <c r="A228" s="268"/>
      <c r="B228" s="123" t="str">
        <f>IFERROR(IF(VLOOKUP($A228,Osnova!$A:$E,1)=$A228,VLOOKUP($A228,Osnova!$A:$E,$E$10)),"")</f>
        <v/>
      </c>
      <c r="C228" s="117" t="e">
        <f>IF(VLOOKUP($A228,Osnova!$A:$C,1)=$A228,VLOOKUP($A228,Osnova!$A:$F,4),0)</f>
        <v>#N/A</v>
      </c>
      <c r="D228" s="277"/>
      <c r="E228" s="270"/>
      <c r="F228" s="124">
        <f t="shared" si="7"/>
        <v>0</v>
      </c>
      <c r="G228" s="277"/>
      <c r="H228" s="277"/>
      <c r="I228" s="65">
        <f t="shared" si="6"/>
        <v>0</v>
      </c>
      <c r="K228" s="10"/>
      <c r="L228" s="10"/>
      <c r="M228" s="10"/>
      <c r="N228" s="10"/>
      <c r="O228" s="10"/>
    </row>
    <row r="229" spans="1:15" s="76" customFormat="1" ht="10.199999999999999" x14ac:dyDescent="0.2">
      <c r="A229" s="268"/>
      <c r="B229" s="123" t="str">
        <f>IFERROR(IF(VLOOKUP($A229,Osnova!$A:$E,1)=$A229,VLOOKUP($A229,Osnova!$A:$E,$E$10)),"")</f>
        <v/>
      </c>
      <c r="C229" s="117" t="e">
        <f>IF(VLOOKUP($A229,Osnova!$A:$C,1)=$A229,VLOOKUP($A229,Osnova!$A:$F,4),0)</f>
        <v>#N/A</v>
      </c>
      <c r="D229" s="277"/>
      <c r="E229" s="270"/>
      <c r="F229" s="124">
        <f t="shared" si="7"/>
        <v>0</v>
      </c>
      <c r="G229" s="277"/>
      <c r="H229" s="277"/>
      <c r="I229" s="65">
        <f t="shared" si="6"/>
        <v>0</v>
      </c>
      <c r="K229" s="10"/>
      <c r="L229" s="10"/>
      <c r="M229" s="10"/>
      <c r="N229" s="10"/>
      <c r="O229" s="10"/>
    </row>
    <row r="230" spans="1:15" s="76" customFormat="1" ht="10.199999999999999" x14ac:dyDescent="0.2">
      <c r="A230" s="268"/>
      <c r="B230" s="123" t="str">
        <f>IFERROR(IF(VLOOKUP($A230,Osnova!$A:$E,1)=$A230,VLOOKUP($A230,Osnova!$A:$E,$E$10)),"")</f>
        <v/>
      </c>
      <c r="C230" s="117" t="e">
        <f>IF(VLOOKUP($A230,Osnova!$A:$C,1)=$A230,VLOOKUP($A230,Osnova!$A:$F,4),0)</f>
        <v>#N/A</v>
      </c>
      <c r="D230" s="277"/>
      <c r="E230" s="270"/>
      <c r="F230" s="124">
        <f t="shared" si="7"/>
        <v>0</v>
      </c>
      <c r="G230" s="277"/>
      <c r="H230" s="277"/>
      <c r="I230" s="65">
        <f t="shared" si="6"/>
        <v>0</v>
      </c>
      <c r="K230" s="10"/>
      <c r="L230" s="10"/>
      <c r="M230" s="10"/>
      <c r="N230" s="10"/>
      <c r="O230" s="10"/>
    </row>
    <row r="231" spans="1:15" s="76" customFormat="1" ht="10.199999999999999" x14ac:dyDescent="0.2">
      <c r="A231" s="268"/>
      <c r="B231" s="123" t="str">
        <f>IFERROR(IF(VLOOKUP($A231,Osnova!$A:$E,1)=$A231,VLOOKUP($A231,Osnova!$A:$E,$E$10)),"")</f>
        <v/>
      </c>
      <c r="C231" s="117" t="e">
        <f>IF(VLOOKUP($A231,Osnova!$A:$C,1)=$A231,VLOOKUP($A231,Osnova!$A:$F,4),0)</f>
        <v>#N/A</v>
      </c>
      <c r="D231" s="277"/>
      <c r="E231" s="270"/>
      <c r="F231" s="124">
        <f t="shared" si="7"/>
        <v>0</v>
      </c>
      <c r="G231" s="277"/>
      <c r="H231" s="277"/>
      <c r="I231" s="65">
        <f t="shared" si="6"/>
        <v>0</v>
      </c>
      <c r="K231" s="10"/>
      <c r="L231" s="10"/>
      <c r="M231" s="10"/>
      <c r="N231" s="10"/>
      <c r="O231" s="10"/>
    </row>
    <row r="232" spans="1:15" s="76" customFormat="1" ht="10.199999999999999" x14ac:dyDescent="0.2">
      <c r="A232" s="268"/>
      <c r="B232" s="123" t="str">
        <f>IFERROR(IF(VLOOKUP($A232,Osnova!$A:$E,1)=$A232,VLOOKUP($A232,Osnova!$A:$E,$E$10)),"")</f>
        <v/>
      </c>
      <c r="C232" s="117" t="e">
        <f>IF(VLOOKUP($A232,Osnova!$A:$C,1)=$A232,VLOOKUP($A232,Osnova!$A:$F,4),0)</f>
        <v>#N/A</v>
      </c>
      <c r="D232" s="277"/>
      <c r="E232" s="270"/>
      <c r="F232" s="124">
        <f t="shared" si="7"/>
        <v>0</v>
      </c>
      <c r="G232" s="277"/>
      <c r="H232" s="277"/>
      <c r="I232" s="65">
        <f t="shared" si="6"/>
        <v>0</v>
      </c>
      <c r="K232" s="10"/>
      <c r="L232" s="10"/>
      <c r="M232" s="10"/>
      <c r="N232" s="10"/>
      <c r="O232" s="10"/>
    </row>
    <row r="233" spans="1:15" s="76" customFormat="1" ht="10.199999999999999" x14ac:dyDescent="0.2">
      <c r="A233" s="268"/>
      <c r="B233" s="123" t="str">
        <f>IFERROR(IF(VLOOKUP($A233,Osnova!$A:$E,1)=$A233,VLOOKUP($A233,Osnova!$A:$E,$E$10)),"")</f>
        <v/>
      </c>
      <c r="C233" s="117" t="e">
        <f>IF(VLOOKUP($A233,Osnova!$A:$C,1)=$A233,VLOOKUP($A233,Osnova!$A:$F,4),0)</f>
        <v>#N/A</v>
      </c>
      <c r="D233" s="277"/>
      <c r="E233" s="270"/>
      <c r="F233" s="124">
        <f t="shared" si="7"/>
        <v>0</v>
      </c>
      <c r="G233" s="277"/>
      <c r="H233" s="277"/>
      <c r="I233" s="65">
        <f t="shared" si="6"/>
        <v>0</v>
      </c>
      <c r="K233" s="10"/>
      <c r="L233" s="10"/>
      <c r="M233" s="10"/>
      <c r="N233" s="10"/>
      <c r="O233" s="10"/>
    </row>
    <row r="234" spans="1:15" s="76" customFormat="1" ht="10.199999999999999" x14ac:dyDescent="0.2">
      <c r="A234" s="268"/>
      <c r="B234" s="123" t="str">
        <f>IFERROR(IF(VLOOKUP($A234,Osnova!$A:$E,1)=$A234,VLOOKUP($A234,Osnova!$A:$E,$E$10)),"")</f>
        <v/>
      </c>
      <c r="C234" s="117" t="e">
        <f>IF(VLOOKUP($A234,Osnova!$A:$C,1)=$A234,VLOOKUP($A234,Osnova!$A:$F,4),0)</f>
        <v>#N/A</v>
      </c>
      <c r="D234" s="277"/>
      <c r="E234" s="270"/>
      <c r="F234" s="124">
        <f t="shared" si="7"/>
        <v>0</v>
      </c>
      <c r="G234" s="277"/>
      <c r="H234" s="277"/>
      <c r="I234" s="65">
        <f t="shared" si="6"/>
        <v>0</v>
      </c>
      <c r="K234" s="10"/>
      <c r="L234" s="10"/>
      <c r="M234" s="10"/>
      <c r="N234" s="10"/>
      <c r="O234" s="10"/>
    </row>
    <row r="235" spans="1:15" s="76" customFormat="1" ht="10.199999999999999" x14ac:dyDescent="0.2">
      <c r="A235" s="268"/>
      <c r="B235" s="123" t="str">
        <f>IFERROR(IF(VLOOKUP($A235,Osnova!$A:$E,1)=$A235,VLOOKUP($A235,Osnova!$A:$E,$E$10)),"")</f>
        <v/>
      </c>
      <c r="C235" s="117" t="e">
        <f>IF(VLOOKUP($A235,Osnova!$A:$C,1)=$A235,VLOOKUP($A235,Osnova!$A:$F,4),0)</f>
        <v>#N/A</v>
      </c>
      <c r="D235" s="277"/>
      <c r="E235" s="270"/>
      <c r="F235" s="124">
        <f t="shared" si="7"/>
        <v>0</v>
      </c>
      <c r="G235" s="277"/>
      <c r="H235" s="277"/>
      <c r="I235" s="65">
        <f t="shared" si="6"/>
        <v>0</v>
      </c>
      <c r="K235" s="10"/>
      <c r="L235" s="10"/>
      <c r="M235" s="10"/>
      <c r="N235" s="10"/>
      <c r="O235" s="10"/>
    </row>
    <row r="236" spans="1:15" s="76" customFormat="1" ht="10.199999999999999" x14ac:dyDescent="0.2">
      <c r="A236" s="268"/>
      <c r="B236" s="123" t="str">
        <f>IFERROR(IF(VLOOKUP($A236,Osnova!$A:$E,1)=$A236,VLOOKUP($A236,Osnova!$A:$E,$E$10)),"")</f>
        <v/>
      </c>
      <c r="C236" s="117" t="e">
        <f>IF(VLOOKUP($A236,Osnova!$A:$C,1)=$A236,VLOOKUP($A236,Osnova!$A:$F,4),0)</f>
        <v>#N/A</v>
      </c>
      <c r="D236" s="277"/>
      <c r="E236" s="270"/>
      <c r="F236" s="124">
        <f t="shared" si="7"/>
        <v>0</v>
      </c>
      <c r="G236" s="277"/>
      <c r="H236" s="277"/>
      <c r="I236" s="65">
        <f t="shared" si="6"/>
        <v>0</v>
      </c>
      <c r="K236" s="10"/>
      <c r="L236" s="10"/>
      <c r="M236" s="10"/>
      <c r="N236" s="10"/>
      <c r="O236" s="10"/>
    </row>
    <row r="237" spans="1:15" s="76" customFormat="1" ht="10.199999999999999" x14ac:dyDescent="0.2">
      <c r="A237" s="268"/>
      <c r="B237" s="123" t="str">
        <f>IFERROR(IF(VLOOKUP($A237,Osnova!$A:$E,1)=$A237,VLOOKUP($A237,Osnova!$A:$E,$E$10)),"")</f>
        <v/>
      </c>
      <c r="C237" s="117" t="e">
        <f>IF(VLOOKUP($A237,Osnova!$A:$C,1)=$A237,VLOOKUP($A237,Osnova!$A:$F,4),0)</f>
        <v>#N/A</v>
      </c>
      <c r="D237" s="277"/>
      <c r="E237" s="270"/>
      <c r="F237" s="124">
        <f t="shared" si="7"/>
        <v>0</v>
      </c>
      <c r="G237" s="277"/>
      <c r="H237" s="277"/>
      <c r="I237" s="65">
        <f t="shared" si="6"/>
        <v>0</v>
      </c>
      <c r="K237" s="10"/>
      <c r="L237" s="10"/>
      <c r="M237" s="10"/>
      <c r="N237" s="10"/>
      <c r="O237" s="10"/>
    </row>
    <row r="238" spans="1:15" s="76" customFormat="1" ht="10.199999999999999" x14ac:dyDescent="0.2">
      <c r="A238" s="268"/>
      <c r="B238" s="123" t="str">
        <f>IFERROR(IF(VLOOKUP($A238,Osnova!$A:$E,1)=$A238,VLOOKUP($A238,Osnova!$A:$E,$E$10)),"")</f>
        <v/>
      </c>
      <c r="C238" s="117" t="e">
        <f>IF(VLOOKUP($A238,Osnova!$A:$C,1)=$A238,VLOOKUP($A238,Osnova!$A:$F,4),0)</f>
        <v>#N/A</v>
      </c>
      <c r="D238" s="277"/>
      <c r="E238" s="270"/>
      <c r="F238" s="124">
        <f t="shared" si="7"/>
        <v>0</v>
      </c>
      <c r="G238" s="277"/>
      <c r="H238" s="277"/>
      <c r="I238" s="65">
        <f t="shared" si="6"/>
        <v>0</v>
      </c>
      <c r="K238" s="10"/>
      <c r="L238" s="10"/>
      <c r="M238" s="10"/>
      <c r="N238" s="10"/>
      <c r="O238" s="10"/>
    </row>
    <row r="239" spans="1:15" s="76" customFormat="1" ht="10.199999999999999" x14ac:dyDescent="0.2">
      <c r="A239" s="268"/>
      <c r="B239" s="123" t="str">
        <f>IFERROR(IF(VLOOKUP($A239,Osnova!$A:$E,1)=$A239,VLOOKUP($A239,Osnova!$A:$E,$E$10)),"")</f>
        <v/>
      </c>
      <c r="C239" s="117" t="e">
        <f>IF(VLOOKUP($A239,Osnova!$A:$C,1)=$A239,VLOOKUP($A239,Osnova!$A:$F,4),0)</f>
        <v>#N/A</v>
      </c>
      <c r="D239" s="277"/>
      <c r="E239" s="270"/>
      <c r="F239" s="124">
        <f t="shared" si="7"/>
        <v>0</v>
      </c>
      <c r="G239" s="277"/>
      <c r="H239" s="277"/>
      <c r="I239" s="65">
        <f t="shared" ref="I239:I245" si="8">SUM(F239+G239-H239)</f>
        <v>0</v>
      </c>
      <c r="K239" s="10"/>
      <c r="L239" s="10"/>
      <c r="M239" s="10"/>
      <c r="N239" s="10"/>
      <c r="O239" s="10"/>
    </row>
    <row r="240" spans="1:15" s="76" customFormat="1" ht="10.199999999999999" x14ac:dyDescent="0.2">
      <c r="A240" s="268"/>
      <c r="B240" s="123" t="str">
        <f>IFERROR(IF(VLOOKUP($A240,Osnova!$A:$E,1)=$A240,VLOOKUP($A240,Osnova!$A:$E,$E$10)),"")</f>
        <v/>
      </c>
      <c r="C240" s="117" t="e">
        <f>IF(VLOOKUP($A240,Osnova!$A:$C,1)=$A240,VLOOKUP($A240,Osnova!$A:$F,4),0)</f>
        <v>#N/A</v>
      </c>
      <c r="D240" s="277"/>
      <c r="E240" s="270"/>
      <c r="F240" s="124">
        <f t="shared" si="7"/>
        <v>0</v>
      </c>
      <c r="G240" s="277"/>
      <c r="H240" s="277"/>
      <c r="I240" s="65">
        <f t="shared" si="8"/>
        <v>0</v>
      </c>
      <c r="K240" s="10"/>
      <c r="L240" s="10"/>
      <c r="M240" s="10"/>
      <c r="N240" s="10"/>
      <c r="O240" s="10"/>
    </row>
    <row r="241" spans="1:15" s="76" customFormat="1" ht="10.199999999999999" x14ac:dyDescent="0.2">
      <c r="A241" s="268"/>
      <c r="B241" s="123" t="str">
        <f>IFERROR(IF(VLOOKUP($A241,Osnova!$A:$E,1)=$A241,VLOOKUP($A241,Osnova!$A:$E,$E$10)),"")</f>
        <v/>
      </c>
      <c r="C241" s="117" t="e">
        <f>IF(VLOOKUP($A241,Osnova!$A:$C,1)=$A241,VLOOKUP($A241,Osnova!$A:$F,4),0)</f>
        <v>#N/A</v>
      </c>
      <c r="D241" s="277"/>
      <c r="E241" s="270"/>
      <c r="F241" s="124">
        <f t="shared" si="7"/>
        <v>0</v>
      </c>
      <c r="G241" s="277"/>
      <c r="H241" s="277"/>
      <c r="I241" s="65">
        <f t="shared" si="8"/>
        <v>0</v>
      </c>
      <c r="K241" s="10"/>
      <c r="L241" s="10"/>
      <c r="M241" s="10"/>
      <c r="N241" s="10"/>
      <c r="O241" s="10"/>
    </row>
    <row r="242" spans="1:15" s="76" customFormat="1" ht="10.199999999999999" x14ac:dyDescent="0.2">
      <c r="A242" s="268"/>
      <c r="B242" s="123" t="str">
        <f>IFERROR(IF(VLOOKUP($A242,Osnova!$A:$E,1)=$A242,VLOOKUP($A242,Osnova!$A:$E,$E$10)),"")</f>
        <v/>
      </c>
      <c r="C242" s="117" t="e">
        <f>IF(VLOOKUP($A242,Osnova!$A:$C,1)=$A242,VLOOKUP($A242,Osnova!$A:$F,4),0)</f>
        <v>#N/A</v>
      </c>
      <c r="D242" s="277"/>
      <c r="E242" s="270"/>
      <c r="F242" s="124">
        <f t="shared" si="7"/>
        <v>0</v>
      </c>
      <c r="G242" s="277"/>
      <c r="H242" s="277"/>
      <c r="I242" s="65">
        <f t="shared" si="8"/>
        <v>0</v>
      </c>
      <c r="K242" s="10"/>
      <c r="L242" s="10"/>
      <c r="M242" s="10"/>
      <c r="N242" s="10"/>
      <c r="O242" s="10"/>
    </row>
    <row r="243" spans="1:15" s="76" customFormat="1" ht="10.199999999999999" x14ac:dyDescent="0.2">
      <c r="A243" s="268"/>
      <c r="B243" s="123" t="str">
        <f>IFERROR(IF(VLOOKUP($A243,Osnova!$A:$E,1)=$A243,VLOOKUP($A243,Osnova!$A:$E,$E$10)),"")</f>
        <v/>
      </c>
      <c r="C243" s="117" t="e">
        <f>IF(VLOOKUP($A243,Osnova!$A:$C,1)=$A243,VLOOKUP($A243,Osnova!$A:$F,4),0)</f>
        <v>#N/A</v>
      </c>
      <c r="D243" s="277"/>
      <c r="E243" s="270"/>
      <c r="F243" s="124">
        <f t="shared" si="7"/>
        <v>0</v>
      </c>
      <c r="G243" s="277"/>
      <c r="H243" s="277"/>
      <c r="I243" s="65">
        <f t="shared" si="8"/>
        <v>0</v>
      </c>
      <c r="K243" s="10"/>
      <c r="L243" s="10"/>
      <c r="M243" s="10"/>
      <c r="N243" s="10"/>
      <c r="O243" s="10"/>
    </row>
    <row r="244" spans="1:15" s="76" customFormat="1" ht="10.199999999999999" x14ac:dyDescent="0.2">
      <c r="A244" s="268"/>
      <c r="B244" s="123" t="str">
        <f>IFERROR(IF(VLOOKUP($A244,Osnova!$A:$E,1)=$A244,VLOOKUP($A244,Osnova!$A:$E,$E$10)),"")</f>
        <v/>
      </c>
      <c r="C244" s="117" t="e">
        <f>IF(VLOOKUP($A244,Osnova!$A:$C,1)=$A244,VLOOKUP($A244,Osnova!$A:$F,4),0)</f>
        <v>#N/A</v>
      </c>
      <c r="D244" s="277"/>
      <c r="E244" s="270"/>
      <c r="F244" s="124">
        <f t="shared" si="7"/>
        <v>0</v>
      </c>
      <c r="G244" s="277"/>
      <c r="H244" s="277"/>
      <c r="I244" s="65">
        <f t="shared" si="8"/>
        <v>0</v>
      </c>
      <c r="K244" s="10"/>
      <c r="L244" s="10"/>
      <c r="M244" s="10"/>
      <c r="N244" s="10"/>
      <c r="O244" s="10"/>
    </row>
    <row r="245" spans="1:15" s="76" customFormat="1" ht="10.199999999999999" x14ac:dyDescent="0.2">
      <c r="A245" s="268"/>
      <c r="B245" s="123" t="str">
        <f>IFERROR(IF(VLOOKUP($A245,Osnova!$A:$E,1)=$A245,VLOOKUP($A245,Osnova!$A:$E,$E$10)),"")</f>
        <v/>
      </c>
      <c r="C245" s="117" t="e">
        <f>IF(VLOOKUP($A245,Osnova!$A:$C,1)=$A245,VLOOKUP($A245,Osnova!$A:$F,4),0)</f>
        <v>#N/A</v>
      </c>
      <c r="D245" s="277"/>
      <c r="E245" s="270"/>
      <c r="F245" s="124">
        <f t="shared" si="7"/>
        <v>0</v>
      </c>
      <c r="G245" s="277"/>
      <c r="H245" s="277"/>
      <c r="I245" s="65">
        <f t="shared" si="8"/>
        <v>0</v>
      </c>
      <c r="K245" s="10"/>
      <c r="L245" s="10"/>
      <c r="M245" s="10"/>
      <c r="N245" s="10"/>
      <c r="O245" s="10"/>
    </row>
    <row r="246" spans="1:15" s="76" customFormat="1" ht="10.199999999999999" x14ac:dyDescent="0.2">
      <c r="A246" s="268"/>
      <c r="B246" s="123" t="str">
        <f>IFERROR(IF(VLOOKUP($A246,Osnova!$A:$E,1)=$A246,VLOOKUP($A246,Osnova!$A:$E,$E$10)),"")</f>
        <v/>
      </c>
      <c r="C246" s="117" t="e">
        <f>IF(VLOOKUP($A246,Osnova!$A:$C,1)=$A246,VLOOKUP($A246,Osnova!$A:$F,4),0)</f>
        <v>#N/A</v>
      </c>
      <c r="D246" s="277"/>
      <c r="E246" s="270"/>
      <c r="F246" s="124">
        <f t="shared" si="7"/>
        <v>0</v>
      </c>
      <c r="G246" s="277"/>
      <c r="H246" s="277"/>
      <c r="I246" s="65">
        <f t="shared" ref="I246:I307" si="9">SUM(F246+G246-H246)</f>
        <v>0</v>
      </c>
      <c r="K246" s="10"/>
      <c r="L246" s="10"/>
      <c r="M246" s="10"/>
      <c r="N246" s="10"/>
      <c r="O246" s="10"/>
    </row>
    <row r="247" spans="1:15" s="76" customFormat="1" ht="10.199999999999999" x14ac:dyDescent="0.2">
      <c r="A247" s="268"/>
      <c r="B247" s="123" t="str">
        <f>IFERROR(IF(VLOOKUP($A247,Osnova!$A:$E,1)=$A247,VLOOKUP($A247,Osnova!$A:$E,$E$10)),"")</f>
        <v/>
      </c>
      <c r="C247" s="117" t="e">
        <f>IF(VLOOKUP($A247,Osnova!$A:$C,1)=$A247,VLOOKUP($A247,Osnova!$A:$F,4),0)</f>
        <v>#N/A</v>
      </c>
      <c r="D247" s="277"/>
      <c r="E247" s="270"/>
      <c r="F247" s="124">
        <f t="shared" si="7"/>
        <v>0</v>
      </c>
      <c r="G247" s="277"/>
      <c r="H247" s="277"/>
      <c r="I247" s="65">
        <f t="shared" si="9"/>
        <v>0</v>
      </c>
      <c r="K247" s="10"/>
      <c r="L247" s="10"/>
      <c r="M247" s="10"/>
      <c r="N247" s="10"/>
      <c r="O247" s="10"/>
    </row>
    <row r="248" spans="1:15" s="76" customFormat="1" ht="10.199999999999999" x14ac:dyDescent="0.2">
      <c r="A248" s="268"/>
      <c r="B248" s="123" t="str">
        <f>IFERROR(IF(VLOOKUP($A248,Osnova!$A:$E,1)=$A248,VLOOKUP($A248,Osnova!$A:$E,$E$10)),"")</f>
        <v/>
      </c>
      <c r="C248" s="117" t="e">
        <f>IF(VLOOKUP($A248,Osnova!$A:$C,1)=$A248,VLOOKUP($A248,Osnova!$A:$F,4),0)</f>
        <v>#N/A</v>
      </c>
      <c r="D248" s="277"/>
      <c r="E248" s="270"/>
      <c r="F248" s="124">
        <f t="shared" si="7"/>
        <v>0</v>
      </c>
      <c r="G248" s="277"/>
      <c r="H248" s="277"/>
      <c r="I248" s="65">
        <f t="shared" si="9"/>
        <v>0</v>
      </c>
      <c r="K248" s="10"/>
      <c r="L248" s="10"/>
      <c r="M248" s="10"/>
      <c r="N248" s="10"/>
      <c r="O248" s="10"/>
    </row>
    <row r="249" spans="1:15" s="76" customFormat="1" ht="10.199999999999999" x14ac:dyDescent="0.2">
      <c r="A249" s="268"/>
      <c r="B249" s="123" t="str">
        <f>IFERROR(IF(VLOOKUP($A249,Osnova!$A:$E,1)=$A249,VLOOKUP($A249,Osnova!$A:$E,$E$10)),"")</f>
        <v/>
      </c>
      <c r="C249" s="117" t="e">
        <f>IF(VLOOKUP($A249,Osnova!$A:$C,1)=$A249,VLOOKUP($A249,Osnova!$A:$F,4),0)</f>
        <v>#N/A</v>
      </c>
      <c r="D249" s="277"/>
      <c r="E249" s="270"/>
      <c r="F249" s="124">
        <f t="shared" si="7"/>
        <v>0</v>
      </c>
      <c r="G249" s="277"/>
      <c r="H249" s="277"/>
      <c r="I249" s="65">
        <f t="shared" si="9"/>
        <v>0</v>
      </c>
      <c r="K249" s="10"/>
      <c r="L249" s="10"/>
      <c r="M249" s="10"/>
      <c r="N249" s="10"/>
      <c r="O249" s="10"/>
    </row>
    <row r="250" spans="1:15" s="76" customFormat="1" ht="10.199999999999999" x14ac:dyDescent="0.2">
      <c r="A250" s="268"/>
      <c r="B250" s="123" t="str">
        <f>IFERROR(IF(VLOOKUP($A250,Osnova!$A:$E,1)=$A250,VLOOKUP($A250,Osnova!$A:$E,$E$10)),"")</f>
        <v/>
      </c>
      <c r="C250" s="117" t="e">
        <f>IF(VLOOKUP($A250,Osnova!$A:$C,1)=$A250,VLOOKUP($A250,Osnova!$A:$F,4),0)</f>
        <v>#N/A</v>
      </c>
      <c r="D250" s="277"/>
      <c r="E250" s="270"/>
      <c r="F250" s="124">
        <f t="shared" si="7"/>
        <v>0</v>
      </c>
      <c r="G250" s="277"/>
      <c r="H250" s="277"/>
      <c r="I250" s="65">
        <f t="shared" si="9"/>
        <v>0</v>
      </c>
      <c r="K250" s="10"/>
      <c r="L250" s="10"/>
      <c r="M250" s="10"/>
      <c r="N250" s="10"/>
      <c r="O250" s="10"/>
    </row>
    <row r="251" spans="1:15" s="76" customFormat="1" ht="10.199999999999999" x14ac:dyDescent="0.2">
      <c r="A251" s="268"/>
      <c r="B251" s="123" t="str">
        <f>IFERROR(IF(VLOOKUP($A251,Osnova!$A:$E,1)=$A251,VLOOKUP($A251,Osnova!$A:$E,$E$10)),"")</f>
        <v/>
      </c>
      <c r="C251" s="117" t="e">
        <f>IF(VLOOKUP($A251,Osnova!$A:$C,1)=$A251,VLOOKUP($A251,Osnova!$A:$F,4),0)</f>
        <v>#N/A</v>
      </c>
      <c r="D251" s="277"/>
      <c r="E251" s="270"/>
      <c r="F251" s="124">
        <f t="shared" si="7"/>
        <v>0</v>
      </c>
      <c r="G251" s="277"/>
      <c r="H251" s="277"/>
      <c r="I251" s="65">
        <f t="shared" si="9"/>
        <v>0</v>
      </c>
      <c r="K251" s="10"/>
      <c r="L251" s="10"/>
      <c r="M251" s="10"/>
      <c r="N251" s="10"/>
      <c r="O251" s="10"/>
    </row>
    <row r="252" spans="1:15" s="76" customFormat="1" ht="10.199999999999999" x14ac:dyDescent="0.2">
      <c r="A252" s="268"/>
      <c r="B252" s="123" t="str">
        <f>IFERROR(IF(VLOOKUP($A252,Osnova!$A:$E,1)=$A252,VLOOKUP($A252,Osnova!$A:$E,$E$10)),"")</f>
        <v/>
      </c>
      <c r="C252" s="117" t="e">
        <f>IF(VLOOKUP($A252,Osnova!$A:$C,1)=$A252,VLOOKUP($A252,Osnova!$A:$F,4),0)</f>
        <v>#N/A</v>
      </c>
      <c r="D252" s="277"/>
      <c r="E252" s="270"/>
      <c r="F252" s="124">
        <f t="shared" si="7"/>
        <v>0</v>
      </c>
      <c r="G252" s="277"/>
      <c r="H252" s="277"/>
      <c r="I252" s="65">
        <f t="shared" si="9"/>
        <v>0</v>
      </c>
      <c r="K252" s="10"/>
      <c r="L252" s="10"/>
      <c r="M252" s="10"/>
      <c r="N252" s="10"/>
      <c r="O252" s="10"/>
    </row>
    <row r="253" spans="1:15" s="76" customFormat="1" ht="10.199999999999999" x14ac:dyDescent="0.2">
      <c r="A253" s="268"/>
      <c r="B253" s="123" t="str">
        <f>IFERROR(IF(VLOOKUP($A253,Osnova!$A:$E,1)=$A253,VLOOKUP($A253,Osnova!$A:$E,$E$10)),"")</f>
        <v/>
      </c>
      <c r="C253" s="117" t="e">
        <f>IF(VLOOKUP($A253,Osnova!$A:$C,1)=$A253,VLOOKUP($A253,Osnova!$A:$F,4),0)</f>
        <v>#N/A</v>
      </c>
      <c r="D253" s="277"/>
      <c r="E253" s="270"/>
      <c r="F253" s="124">
        <f t="shared" si="7"/>
        <v>0</v>
      </c>
      <c r="G253" s="277"/>
      <c r="H253" s="277"/>
      <c r="I253" s="65">
        <f t="shared" si="9"/>
        <v>0</v>
      </c>
      <c r="K253" s="10"/>
      <c r="L253" s="10"/>
      <c r="M253" s="10"/>
      <c r="N253" s="10"/>
      <c r="O253" s="10"/>
    </row>
    <row r="254" spans="1:15" s="76" customFormat="1" ht="10.199999999999999" x14ac:dyDescent="0.2">
      <c r="A254" s="268"/>
      <c r="B254" s="123" t="str">
        <f>IFERROR(IF(VLOOKUP($A254,Osnova!$A:$E,1)=$A254,VLOOKUP($A254,Osnova!$A:$E,$E$10)),"")</f>
        <v/>
      </c>
      <c r="C254" s="117" t="e">
        <f>IF(VLOOKUP($A254,Osnova!$A:$C,1)=$A254,VLOOKUP($A254,Osnova!$A:$F,4),0)</f>
        <v>#N/A</v>
      </c>
      <c r="D254" s="277"/>
      <c r="E254" s="270"/>
      <c r="F254" s="124">
        <f t="shared" si="7"/>
        <v>0</v>
      </c>
      <c r="G254" s="277"/>
      <c r="H254" s="277"/>
      <c r="I254" s="65">
        <f t="shared" si="9"/>
        <v>0</v>
      </c>
      <c r="K254" s="10"/>
      <c r="L254" s="10"/>
      <c r="M254" s="10"/>
      <c r="N254" s="10"/>
      <c r="O254" s="10"/>
    </row>
    <row r="255" spans="1:15" s="76" customFormat="1" ht="10.199999999999999" x14ac:dyDescent="0.2">
      <c r="A255" s="268"/>
      <c r="B255" s="123" t="str">
        <f>IFERROR(IF(VLOOKUP($A255,Osnova!$A:$E,1)=$A255,VLOOKUP($A255,Osnova!$A:$E,$E$10)),"")</f>
        <v/>
      </c>
      <c r="C255" s="117" t="e">
        <f>IF(VLOOKUP($A255,Osnova!$A:$C,1)=$A255,VLOOKUP($A255,Osnova!$A:$F,4),0)</f>
        <v>#N/A</v>
      </c>
      <c r="D255" s="277"/>
      <c r="E255" s="270"/>
      <c r="F255" s="124">
        <f t="shared" si="7"/>
        <v>0</v>
      </c>
      <c r="G255" s="277"/>
      <c r="H255" s="277"/>
      <c r="I255" s="65">
        <f t="shared" si="9"/>
        <v>0</v>
      </c>
      <c r="K255" s="10"/>
      <c r="L255" s="10"/>
      <c r="M255" s="10"/>
      <c r="N255" s="10"/>
      <c r="O255" s="10"/>
    </row>
    <row r="256" spans="1:15" s="76" customFormat="1" ht="10.199999999999999" x14ac:dyDescent="0.2">
      <c r="A256" s="268"/>
      <c r="B256" s="123" t="str">
        <f>IFERROR(IF(VLOOKUP($A256,Osnova!$A:$E,1)=$A256,VLOOKUP($A256,Osnova!$A:$E,$E$10)),"")</f>
        <v/>
      </c>
      <c r="C256" s="117" t="e">
        <f>IF(VLOOKUP($A256,Osnova!$A:$C,1)=$A256,VLOOKUP($A256,Osnova!$A:$F,4),0)</f>
        <v>#N/A</v>
      </c>
      <c r="D256" s="277"/>
      <c r="E256" s="270"/>
      <c r="F256" s="124">
        <f t="shared" si="7"/>
        <v>0</v>
      </c>
      <c r="G256" s="277"/>
      <c r="H256" s="277"/>
      <c r="I256" s="65">
        <f t="shared" si="9"/>
        <v>0</v>
      </c>
      <c r="K256" s="10"/>
      <c r="L256" s="10"/>
      <c r="M256" s="10"/>
      <c r="N256" s="10"/>
      <c r="O256" s="10"/>
    </row>
    <row r="257" spans="1:15" s="76" customFormat="1" ht="10.199999999999999" x14ac:dyDescent="0.2">
      <c r="A257" s="268"/>
      <c r="B257" s="123" t="str">
        <f>IFERROR(IF(VLOOKUP($A257,Osnova!$A:$E,1)=$A257,VLOOKUP($A257,Osnova!$A:$E,$E$10)),"")</f>
        <v/>
      </c>
      <c r="C257" s="117" t="e">
        <f>IF(VLOOKUP($A257,Osnova!$A:$C,1)=$A257,VLOOKUP($A257,Osnova!$A:$F,4),0)</f>
        <v>#N/A</v>
      </c>
      <c r="D257" s="277"/>
      <c r="E257" s="270"/>
      <c r="F257" s="124">
        <f t="shared" si="7"/>
        <v>0</v>
      </c>
      <c r="G257" s="277"/>
      <c r="H257" s="277"/>
      <c r="I257" s="65">
        <f t="shared" si="9"/>
        <v>0</v>
      </c>
      <c r="K257" s="10"/>
      <c r="L257" s="10"/>
      <c r="M257" s="10"/>
      <c r="N257" s="10"/>
      <c r="O257" s="10"/>
    </row>
    <row r="258" spans="1:15" s="76" customFormat="1" ht="10.199999999999999" x14ac:dyDescent="0.2">
      <c r="A258" s="268"/>
      <c r="B258" s="123" t="str">
        <f>IFERROR(IF(VLOOKUP($A258,Osnova!$A:$E,1)=$A258,VLOOKUP($A258,Osnova!$A:$E,$E$10)),"")</f>
        <v/>
      </c>
      <c r="C258" s="117" t="e">
        <f>IF(VLOOKUP($A258,Osnova!$A:$C,1)=$A258,VLOOKUP($A258,Osnova!$A:$F,4),0)</f>
        <v>#N/A</v>
      </c>
      <c r="D258" s="277"/>
      <c r="E258" s="270"/>
      <c r="F258" s="124">
        <f t="shared" si="7"/>
        <v>0</v>
      </c>
      <c r="G258" s="277"/>
      <c r="H258" s="277"/>
      <c r="I258" s="65">
        <f t="shared" si="9"/>
        <v>0</v>
      </c>
      <c r="K258" s="10"/>
      <c r="L258" s="10"/>
      <c r="M258" s="10"/>
      <c r="N258" s="10"/>
      <c r="O258" s="10"/>
    </row>
    <row r="259" spans="1:15" s="76" customFormat="1" ht="10.199999999999999" x14ac:dyDescent="0.2">
      <c r="A259" s="268"/>
      <c r="B259" s="123" t="str">
        <f>IFERROR(IF(VLOOKUP($A259,Osnova!$A:$E,1)=$A259,VLOOKUP($A259,Osnova!$A:$E,$E$10)),"")</f>
        <v/>
      </c>
      <c r="C259" s="117" t="e">
        <f>IF(VLOOKUP($A259,Osnova!$A:$C,1)=$A259,VLOOKUP($A259,Osnova!$A:$F,4),0)</f>
        <v>#N/A</v>
      </c>
      <c r="D259" s="277"/>
      <c r="E259" s="270"/>
      <c r="F259" s="124">
        <f t="shared" si="7"/>
        <v>0</v>
      </c>
      <c r="G259" s="277"/>
      <c r="H259" s="277"/>
      <c r="I259" s="65">
        <f t="shared" si="9"/>
        <v>0</v>
      </c>
      <c r="K259" s="10"/>
      <c r="L259" s="10"/>
      <c r="M259" s="10"/>
      <c r="N259" s="10"/>
      <c r="O259" s="10"/>
    </row>
    <row r="260" spans="1:15" s="76" customFormat="1" ht="10.199999999999999" x14ac:dyDescent="0.2">
      <c r="A260" s="268"/>
      <c r="B260" s="123" t="str">
        <f>IFERROR(IF(VLOOKUP($A260,Osnova!$A:$E,1)=$A260,VLOOKUP($A260,Osnova!$A:$E,$E$10)),"")</f>
        <v/>
      </c>
      <c r="C260" s="117" t="e">
        <f>IF(VLOOKUP($A260,Osnova!$A:$C,1)=$A260,VLOOKUP($A260,Osnova!$A:$F,4),0)</f>
        <v>#N/A</v>
      </c>
      <c r="D260" s="277"/>
      <c r="E260" s="270"/>
      <c r="F260" s="124">
        <f t="shared" si="7"/>
        <v>0</v>
      </c>
      <c r="G260" s="277"/>
      <c r="H260" s="277"/>
      <c r="I260" s="65">
        <f t="shared" si="9"/>
        <v>0</v>
      </c>
      <c r="K260" s="10"/>
      <c r="L260" s="10"/>
      <c r="M260" s="10"/>
      <c r="N260" s="10"/>
      <c r="O260" s="10"/>
    </row>
    <row r="261" spans="1:15" s="76" customFormat="1" ht="10.199999999999999" x14ac:dyDescent="0.2">
      <c r="A261" s="268"/>
      <c r="B261" s="123" t="str">
        <f>IFERROR(IF(VLOOKUP($A261,Osnova!$A:$E,1)=$A261,VLOOKUP($A261,Osnova!$A:$E,$E$10)),"")</f>
        <v/>
      </c>
      <c r="C261" s="117" t="e">
        <f>IF(VLOOKUP($A261,Osnova!$A:$C,1)=$A261,VLOOKUP($A261,Osnova!$A:$F,4),0)</f>
        <v>#N/A</v>
      </c>
      <c r="D261" s="277"/>
      <c r="E261" s="270"/>
      <c r="F261" s="124">
        <f t="shared" si="7"/>
        <v>0</v>
      </c>
      <c r="G261" s="277"/>
      <c r="H261" s="277"/>
      <c r="I261" s="65">
        <f t="shared" si="9"/>
        <v>0</v>
      </c>
      <c r="K261" s="10"/>
      <c r="L261" s="10"/>
      <c r="M261" s="10"/>
      <c r="N261" s="10"/>
      <c r="O261" s="10"/>
    </row>
    <row r="262" spans="1:15" s="76" customFormat="1" ht="10.199999999999999" x14ac:dyDescent="0.2">
      <c r="A262" s="268"/>
      <c r="B262" s="123" t="str">
        <f>IFERROR(IF(VLOOKUP($A262,Osnova!$A:$E,1)=$A262,VLOOKUP($A262,Osnova!$A:$E,$E$10)),"")</f>
        <v/>
      </c>
      <c r="C262" s="117" t="e">
        <f>IF(VLOOKUP($A262,Osnova!$A:$C,1)=$A262,VLOOKUP($A262,Osnova!$A:$F,4),0)</f>
        <v>#N/A</v>
      </c>
      <c r="D262" s="277"/>
      <c r="E262" s="270"/>
      <c r="F262" s="124">
        <f t="shared" si="7"/>
        <v>0</v>
      </c>
      <c r="G262" s="277"/>
      <c r="H262" s="277"/>
      <c r="I262" s="65">
        <f t="shared" si="9"/>
        <v>0</v>
      </c>
      <c r="K262" s="10"/>
      <c r="L262" s="10"/>
      <c r="M262" s="10"/>
      <c r="N262" s="10"/>
      <c r="O262" s="10"/>
    </row>
    <row r="263" spans="1:15" s="76" customFormat="1" ht="10.199999999999999" x14ac:dyDescent="0.2">
      <c r="A263" s="268"/>
      <c r="B263" s="123" t="str">
        <f>IFERROR(IF(VLOOKUP($A263,Osnova!$A:$E,1)=$A263,VLOOKUP($A263,Osnova!$A:$E,$E$10)),"")</f>
        <v/>
      </c>
      <c r="C263" s="117" t="e">
        <f>IF(VLOOKUP($A263,Osnova!$A:$C,1)=$A263,VLOOKUP($A263,Osnova!$A:$F,4),0)</f>
        <v>#N/A</v>
      </c>
      <c r="D263" s="277"/>
      <c r="E263" s="270"/>
      <c r="F263" s="124">
        <f t="shared" si="7"/>
        <v>0</v>
      </c>
      <c r="G263" s="277"/>
      <c r="H263" s="277"/>
      <c r="I263" s="65">
        <f t="shared" si="9"/>
        <v>0</v>
      </c>
      <c r="K263" s="10"/>
      <c r="L263" s="10"/>
      <c r="M263" s="10"/>
      <c r="N263" s="10"/>
      <c r="O263" s="10"/>
    </row>
    <row r="264" spans="1:15" s="76" customFormat="1" ht="10.199999999999999" x14ac:dyDescent="0.2">
      <c r="A264" s="268"/>
      <c r="B264" s="123" t="str">
        <f>IFERROR(IF(VLOOKUP($A264,Osnova!$A:$E,1)=$A264,VLOOKUP($A264,Osnova!$A:$E,$E$10)),"")</f>
        <v/>
      </c>
      <c r="C264" s="117" t="e">
        <f>IF(VLOOKUP($A264,Osnova!$A:$C,1)=$A264,VLOOKUP($A264,Osnova!$A:$F,4),0)</f>
        <v>#N/A</v>
      </c>
      <c r="D264" s="277"/>
      <c r="E264" s="270"/>
      <c r="F264" s="124">
        <f t="shared" si="7"/>
        <v>0</v>
      </c>
      <c r="G264" s="277"/>
      <c r="H264" s="277"/>
      <c r="I264" s="65">
        <f t="shared" si="9"/>
        <v>0</v>
      </c>
      <c r="K264" s="10"/>
      <c r="L264" s="10"/>
      <c r="M264" s="10"/>
      <c r="N264" s="10"/>
      <c r="O264" s="10"/>
    </row>
    <row r="265" spans="1:15" s="76" customFormat="1" ht="10.199999999999999" x14ac:dyDescent="0.2">
      <c r="A265" s="268"/>
      <c r="B265" s="123" t="str">
        <f>IFERROR(IF(VLOOKUP($A265,Osnova!$A:$E,1)=$A265,VLOOKUP($A265,Osnova!$A:$E,$E$10)),"")</f>
        <v/>
      </c>
      <c r="C265" s="117" t="e">
        <f>IF(VLOOKUP($A265,Osnova!$A:$C,1)=$A265,VLOOKUP($A265,Osnova!$A:$F,4),0)</f>
        <v>#N/A</v>
      </c>
      <c r="D265" s="277"/>
      <c r="E265" s="270"/>
      <c r="F265" s="124">
        <f t="shared" si="7"/>
        <v>0</v>
      </c>
      <c r="G265" s="277"/>
      <c r="H265" s="277"/>
      <c r="I265" s="65">
        <f t="shared" si="9"/>
        <v>0</v>
      </c>
      <c r="K265" s="10"/>
      <c r="L265" s="10"/>
      <c r="M265" s="10"/>
      <c r="N265" s="10"/>
      <c r="O265" s="10"/>
    </row>
    <row r="266" spans="1:15" s="76" customFormat="1" ht="10.199999999999999" x14ac:dyDescent="0.2">
      <c r="A266" s="268"/>
      <c r="B266" s="123" t="str">
        <f>IFERROR(IF(VLOOKUP($A266,Osnova!$A:$E,1)=$A266,VLOOKUP($A266,Osnova!$A:$E,$E$10)),"")</f>
        <v/>
      </c>
      <c r="C266" s="117" t="e">
        <f>IF(VLOOKUP($A266,Osnova!$A:$C,1)=$A266,VLOOKUP($A266,Osnova!$A:$F,4),0)</f>
        <v>#N/A</v>
      </c>
      <c r="D266" s="277"/>
      <c r="E266" s="270"/>
      <c r="F266" s="124">
        <f t="shared" si="7"/>
        <v>0</v>
      </c>
      <c r="G266" s="277"/>
      <c r="H266" s="277"/>
      <c r="I266" s="65">
        <f t="shared" si="9"/>
        <v>0</v>
      </c>
      <c r="K266" s="10"/>
      <c r="L266" s="10"/>
      <c r="M266" s="10"/>
      <c r="N266" s="10"/>
      <c r="O266" s="10"/>
    </row>
    <row r="267" spans="1:15" s="76" customFormat="1" ht="10.199999999999999" x14ac:dyDescent="0.2">
      <c r="A267" s="268"/>
      <c r="B267" s="123" t="str">
        <f>IFERROR(IF(VLOOKUP($A267,Osnova!$A:$E,1)=$A267,VLOOKUP($A267,Osnova!$A:$E,$E$10)),"")</f>
        <v/>
      </c>
      <c r="C267" s="117" t="e">
        <f>IF(VLOOKUP($A267,Osnova!$A:$C,1)=$A267,VLOOKUP($A267,Osnova!$A:$F,4),0)</f>
        <v>#N/A</v>
      </c>
      <c r="D267" s="277"/>
      <c r="E267" s="270"/>
      <c r="F267" s="124">
        <f t="shared" si="7"/>
        <v>0</v>
      </c>
      <c r="G267" s="277"/>
      <c r="H267" s="277"/>
      <c r="I267" s="65">
        <f t="shared" si="9"/>
        <v>0</v>
      </c>
      <c r="K267" s="10"/>
      <c r="L267" s="10"/>
      <c r="M267" s="10"/>
      <c r="N267" s="10"/>
      <c r="O267" s="10"/>
    </row>
    <row r="268" spans="1:15" s="76" customFormat="1" ht="10.199999999999999" x14ac:dyDescent="0.2">
      <c r="A268" s="268"/>
      <c r="B268" s="123" t="str">
        <f>IFERROR(IF(VLOOKUP($A268,Osnova!$A:$E,1)=$A268,VLOOKUP($A268,Osnova!$A:$E,$E$10)),"")</f>
        <v/>
      </c>
      <c r="C268" s="117" t="e">
        <f>IF(VLOOKUP($A268,Osnova!$A:$C,1)=$A268,VLOOKUP($A268,Osnova!$A:$F,4),0)</f>
        <v>#N/A</v>
      </c>
      <c r="D268" s="277"/>
      <c r="E268" s="270"/>
      <c r="F268" s="124">
        <f t="shared" si="7"/>
        <v>0</v>
      </c>
      <c r="G268" s="277"/>
      <c r="H268" s="277"/>
      <c r="I268" s="65">
        <f t="shared" si="9"/>
        <v>0</v>
      </c>
      <c r="K268" s="10"/>
      <c r="L268" s="10"/>
      <c r="M268" s="10"/>
      <c r="N268" s="10"/>
      <c r="O268" s="10"/>
    </row>
    <row r="269" spans="1:15" s="76" customFormat="1" ht="10.199999999999999" x14ac:dyDescent="0.2">
      <c r="A269" s="268"/>
      <c r="B269" s="123" t="str">
        <f>IFERROR(IF(VLOOKUP($A269,Osnova!$A:$E,1)=$A269,VLOOKUP($A269,Osnova!$A:$E,$E$10)),"")</f>
        <v/>
      </c>
      <c r="C269" s="117" t="e">
        <f>IF(VLOOKUP($A269,Osnova!$A:$C,1)=$A269,VLOOKUP($A269,Osnova!$A:$F,4),0)</f>
        <v>#N/A</v>
      </c>
      <c r="D269" s="277"/>
      <c r="E269" s="270"/>
      <c r="F269" s="124">
        <f t="shared" si="7"/>
        <v>0</v>
      </c>
      <c r="G269" s="277"/>
      <c r="H269" s="277"/>
      <c r="I269" s="65">
        <f t="shared" si="9"/>
        <v>0</v>
      </c>
      <c r="K269" s="10"/>
      <c r="L269" s="10"/>
      <c r="M269" s="10"/>
      <c r="N269" s="10"/>
      <c r="O269" s="10"/>
    </row>
    <row r="270" spans="1:15" s="76" customFormat="1" ht="10.199999999999999" x14ac:dyDescent="0.2">
      <c r="A270" s="268"/>
      <c r="B270" s="123" t="str">
        <f>IFERROR(IF(VLOOKUP($A270,Osnova!$A:$E,1)=$A270,VLOOKUP($A270,Osnova!$A:$E,$E$10)),"")</f>
        <v/>
      </c>
      <c r="C270" s="117" t="e">
        <f>IF(VLOOKUP($A270,Osnova!$A:$C,1)=$A270,VLOOKUP($A270,Osnova!$A:$F,4),0)</f>
        <v>#N/A</v>
      </c>
      <c r="D270" s="277"/>
      <c r="E270" s="270"/>
      <c r="F270" s="124">
        <f t="shared" si="7"/>
        <v>0</v>
      </c>
      <c r="G270" s="277"/>
      <c r="H270" s="277"/>
      <c r="I270" s="65">
        <f t="shared" si="9"/>
        <v>0</v>
      </c>
      <c r="K270" s="10"/>
      <c r="L270" s="10"/>
      <c r="M270" s="10"/>
      <c r="N270" s="10"/>
      <c r="O270" s="10"/>
    </row>
    <row r="271" spans="1:15" s="76" customFormat="1" ht="10.199999999999999" x14ac:dyDescent="0.2">
      <c r="A271" s="268"/>
      <c r="B271" s="123" t="str">
        <f>IFERROR(IF(VLOOKUP($A271,Osnova!$A:$E,1)=$A271,VLOOKUP($A271,Osnova!$A:$E,$E$10)),"")</f>
        <v/>
      </c>
      <c r="C271" s="117" t="e">
        <f>IF(VLOOKUP($A271,Osnova!$A:$C,1)=$A271,VLOOKUP($A271,Osnova!$A:$F,4),0)</f>
        <v>#N/A</v>
      </c>
      <c r="D271" s="277"/>
      <c r="E271" s="270"/>
      <c r="F271" s="124">
        <f t="shared" ref="F271:F311" si="10">SUM(D271-E271)</f>
        <v>0</v>
      </c>
      <c r="G271" s="277"/>
      <c r="H271" s="277"/>
      <c r="I271" s="65">
        <f t="shared" si="9"/>
        <v>0</v>
      </c>
      <c r="K271" s="10"/>
      <c r="L271" s="10"/>
      <c r="M271" s="10"/>
      <c r="N271" s="10"/>
      <c r="O271" s="10"/>
    </row>
    <row r="272" spans="1:15" s="76" customFormat="1" ht="10.199999999999999" x14ac:dyDescent="0.2">
      <c r="A272" s="268"/>
      <c r="B272" s="123" t="str">
        <f>IFERROR(IF(VLOOKUP($A272,Osnova!$A:$E,1)=$A272,VLOOKUP($A272,Osnova!$A:$E,$E$10)),"")</f>
        <v/>
      </c>
      <c r="C272" s="117" t="e">
        <f>IF(VLOOKUP($A272,Osnova!$A:$C,1)=$A272,VLOOKUP($A272,Osnova!$A:$F,4),0)</f>
        <v>#N/A</v>
      </c>
      <c r="D272" s="277"/>
      <c r="E272" s="270"/>
      <c r="F272" s="124">
        <f t="shared" si="10"/>
        <v>0</v>
      </c>
      <c r="G272" s="277"/>
      <c r="H272" s="277"/>
      <c r="I272" s="65">
        <f t="shared" si="9"/>
        <v>0</v>
      </c>
      <c r="K272" s="10"/>
      <c r="L272" s="10"/>
      <c r="M272" s="10"/>
      <c r="N272" s="10"/>
      <c r="O272" s="10"/>
    </row>
    <row r="273" spans="1:15" s="76" customFormat="1" ht="10.199999999999999" x14ac:dyDescent="0.2">
      <c r="A273" s="268"/>
      <c r="B273" s="123" t="str">
        <f>IFERROR(IF(VLOOKUP($A273,Osnova!$A:$E,1)=$A273,VLOOKUP($A273,Osnova!$A:$E,$E$10)),"")</f>
        <v/>
      </c>
      <c r="C273" s="117" t="e">
        <f>IF(VLOOKUP($A273,Osnova!$A:$C,1)=$A273,VLOOKUP($A273,Osnova!$A:$F,4),0)</f>
        <v>#N/A</v>
      </c>
      <c r="D273" s="277"/>
      <c r="E273" s="270"/>
      <c r="F273" s="124">
        <f t="shared" si="10"/>
        <v>0</v>
      </c>
      <c r="G273" s="277"/>
      <c r="H273" s="277"/>
      <c r="I273" s="65">
        <f t="shared" si="9"/>
        <v>0</v>
      </c>
      <c r="K273" s="10"/>
      <c r="L273" s="10"/>
      <c r="M273" s="10"/>
      <c r="N273" s="10"/>
      <c r="O273" s="10"/>
    </row>
    <row r="274" spans="1:15" s="76" customFormat="1" ht="10.199999999999999" x14ac:dyDescent="0.2">
      <c r="A274" s="268"/>
      <c r="B274" s="123" t="str">
        <f>IFERROR(IF(VLOOKUP($A274,Osnova!$A:$E,1)=$A274,VLOOKUP($A274,Osnova!$A:$E,$E$10)),"")</f>
        <v/>
      </c>
      <c r="C274" s="117" t="e">
        <f>IF(VLOOKUP($A274,Osnova!$A:$C,1)=$A274,VLOOKUP($A274,Osnova!$A:$F,4),0)</f>
        <v>#N/A</v>
      </c>
      <c r="D274" s="277"/>
      <c r="E274" s="270"/>
      <c r="F274" s="124">
        <f t="shared" si="10"/>
        <v>0</v>
      </c>
      <c r="G274" s="277"/>
      <c r="H274" s="277"/>
      <c r="I274" s="65">
        <f t="shared" si="9"/>
        <v>0</v>
      </c>
      <c r="K274" s="10"/>
      <c r="L274" s="10"/>
      <c r="M274" s="10"/>
      <c r="N274" s="10"/>
      <c r="O274" s="10"/>
    </row>
    <row r="275" spans="1:15" s="76" customFormat="1" ht="10.199999999999999" x14ac:dyDescent="0.2">
      <c r="A275" s="268"/>
      <c r="B275" s="123" t="str">
        <f>IFERROR(IF(VLOOKUP($A275,Osnova!$A:$E,1)=$A275,VLOOKUP($A275,Osnova!$A:$E,$E$10)),"")</f>
        <v/>
      </c>
      <c r="C275" s="117" t="e">
        <f>IF(VLOOKUP($A275,Osnova!$A:$C,1)=$A275,VLOOKUP($A275,Osnova!$A:$F,4),0)</f>
        <v>#N/A</v>
      </c>
      <c r="D275" s="277"/>
      <c r="E275" s="270"/>
      <c r="F275" s="124">
        <f t="shared" si="10"/>
        <v>0</v>
      </c>
      <c r="G275" s="277"/>
      <c r="H275" s="277"/>
      <c r="I275" s="65">
        <f t="shared" si="9"/>
        <v>0</v>
      </c>
      <c r="K275" s="10"/>
      <c r="L275" s="10"/>
      <c r="M275" s="10"/>
      <c r="N275" s="10"/>
      <c r="O275" s="10"/>
    </row>
    <row r="276" spans="1:15" s="76" customFormat="1" ht="10.199999999999999" x14ac:dyDescent="0.2">
      <c r="A276" s="268"/>
      <c r="B276" s="123" t="str">
        <f>IFERROR(IF(VLOOKUP($A276,Osnova!$A:$E,1)=$A276,VLOOKUP($A276,Osnova!$A:$E,$E$10)),"")</f>
        <v/>
      </c>
      <c r="C276" s="117" t="e">
        <f>IF(VLOOKUP($A276,Osnova!$A:$C,1)=$A276,VLOOKUP($A276,Osnova!$A:$F,4),0)</f>
        <v>#N/A</v>
      </c>
      <c r="D276" s="277"/>
      <c r="E276" s="270"/>
      <c r="F276" s="124">
        <f t="shared" si="10"/>
        <v>0</v>
      </c>
      <c r="G276" s="277"/>
      <c r="H276" s="277"/>
      <c r="I276" s="65">
        <f t="shared" si="9"/>
        <v>0</v>
      </c>
      <c r="K276" s="10"/>
      <c r="L276" s="10"/>
      <c r="M276" s="10"/>
      <c r="N276" s="10"/>
      <c r="O276" s="10"/>
    </row>
    <row r="277" spans="1:15" s="76" customFormat="1" ht="10.199999999999999" x14ac:dyDescent="0.2">
      <c r="A277" s="268"/>
      <c r="B277" s="123" t="str">
        <f>IFERROR(IF(VLOOKUP($A277,Osnova!$A:$E,1)=$A277,VLOOKUP($A277,Osnova!$A:$E,$E$10)),"")</f>
        <v/>
      </c>
      <c r="C277" s="117" t="e">
        <f>IF(VLOOKUP($A277,Osnova!$A:$C,1)=$A277,VLOOKUP($A277,Osnova!$A:$F,4),0)</f>
        <v>#N/A</v>
      </c>
      <c r="D277" s="277"/>
      <c r="E277" s="270"/>
      <c r="F277" s="124">
        <f t="shared" si="10"/>
        <v>0</v>
      </c>
      <c r="G277" s="277"/>
      <c r="H277" s="277"/>
      <c r="I277" s="65">
        <f t="shared" si="9"/>
        <v>0</v>
      </c>
      <c r="K277" s="10"/>
      <c r="L277" s="10"/>
      <c r="M277" s="10"/>
      <c r="N277" s="10"/>
      <c r="O277" s="10"/>
    </row>
    <row r="278" spans="1:15" s="76" customFormat="1" ht="10.199999999999999" x14ac:dyDescent="0.2">
      <c r="A278" s="268"/>
      <c r="B278" s="123" t="str">
        <f>IFERROR(IF(VLOOKUP($A278,Osnova!$A:$E,1)=$A278,VLOOKUP($A278,Osnova!$A:$E,$E$10)),"")</f>
        <v/>
      </c>
      <c r="C278" s="117" t="e">
        <f>IF(VLOOKUP($A278,Osnova!$A:$C,1)=$A278,VLOOKUP($A278,Osnova!$A:$F,4),0)</f>
        <v>#N/A</v>
      </c>
      <c r="D278" s="277"/>
      <c r="E278" s="270"/>
      <c r="F278" s="124">
        <f t="shared" si="10"/>
        <v>0</v>
      </c>
      <c r="G278" s="277"/>
      <c r="H278" s="277"/>
      <c r="I278" s="65">
        <f t="shared" si="9"/>
        <v>0</v>
      </c>
      <c r="K278" s="10"/>
      <c r="L278" s="10"/>
      <c r="M278" s="10"/>
      <c r="N278" s="10"/>
      <c r="O278" s="10"/>
    </row>
    <row r="279" spans="1:15" s="76" customFormat="1" ht="10.199999999999999" x14ac:dyDescent="0.2">
      <c r="A279" s="268"/>
      <c r="B279" s="123" t="str">
        <f>IFERROR(IF(VLOOKUP($A279,Osnova!$A:$E,1)=$A279,VLOOKUP($A279,Osnova!$A:$E,$E$10)),"")</f>
        <v/>
      </c>
      <c r="C279" s="117" t="e">
        <f>IF(VLOOKUP($A279,Osnova!$A:$C,1)=$A279,VLOOKUP($A279,Osnova!$A:$F,4),0)</f>
        <v>#N/A</v>
      </c>
      <c r="D279" s="277"/>
      <c r="E279" s="270"/>
      <c r="F279" s="124">
        <f t="shared" si="10"/>
        <v>0</v>
      </c>
      <c r="G279" s="277"/>
      <c r="H279" s="277"/>
      <c r="I279" s="65">
        <f t="shared" si="9"/>
        <v>0</v>
      </c>
      <c r="K279" s="10"/>
      <c r="L279" s="10"/>
      <c r="M279" s="10"/>
      <c r="N279" s="10"/>
      <c r="O279" s="10"/>
    </row>
    <row r="280" spans="1:15" s="76" customFormat="1" ht="10.199999999999999" x14ac:dyDescent="0.2">
      <c r="A280" s="268"/>
      <c r="B280" s="123" t="str">
        <f>IFERROR(IF(VLOOKUP($A280,Osnova!$A:$E,1)=$A280,VLOOKUP($A280,Osnova!$A:$E,$E$10)),"")</f>
        <v/>
      </c>
      <c r="C280" s="117" t="e">
        <f>IF(VLOOKUP($A280,Osnova!$A:$C,1)=$A280,VLOOKUP($A280,Osnova!$A:$F,4),0)</f>
        <v>#N/A</v>
      </c>
      <c r="D280" s="277"/>
      <c r="E280" s="270"/>
      <c r="F280" s="124">
        <f t="shared" si="10"/>
        <v>0</v>
      </c>
      <c r="G280" s="277"/>
      <c r="H280" s="277"/>
      <c r="I280" s="65">
        <f t="shared" si="9"/>
        <v>0</v>
      </c>
      <c r="K280" s="10"/>
      <c r="L280" s="10"/>
      <c r="M280" s="10"/>
      <c r="N280" s="10"/>
      <c r="O280" s="10"/>
    </row>
    <row r="281" spans="1:15" s="76" customFormat="1" ht="10.199999999999999" x14ac:dyDescent="0.2">
      <c r="A281" s="268"/>
      <c r="B281" s="123" t="str">
        <f>IFERROR(IF(VLOOKUP($A281,Osnova!$A:$E,1)=$A281,VLOOKUP($A281,Osnova!$A:$E,$E$10)),"")</f>
        <v/>
      </c>
      <c r="C281" s="117" t="e">
        <f>IF(VLOOKUP($A281,Osnova!$A:$C,1)=$A281,VLOOKUP($A281,Osnova!$A:$F,4),0)</f>
        <v>#N/A</v>
      </c>
      <c r="D281" s="277"/>
      <c r="E281" s="270"/>
      <c r="F281" s="124">
        <f t="shared" si="10"/>
        <v>0</v>
      </c>
      <c r="G281" s="277"/>
      <c r="H281" s="277"/>
      <c r="I281" s="65">
        <f t="shared" si="9"/>
        <v>0</v>
      </c>
      <c r="K281" s="10"/>
      <c r="L281" s="10"/>
      <c r="M281" s="10"/>
      <c r="N281" s="10"/>
      <c r="O281" s="10"/>
    </row>
    <row r="282" spans="1:15" s="76" customFormat="1" ht="10.199999999999999" x14ac:dyDescent="0.2">
      <c r="A282" s="268"/>
      <c r="B282" s="123" t="str">
        <f>IFERROR(IF(VLOOKUP($A282,Osnova!$A:$E,1)=$A282,VLOOKUP($A282,Osnova!$A:$E,$E$10)),"")</f>
        <v/>
      </c>
      <c r="C282" s="117" t="e">
        <f>IF(VLOOKUP($A282,Osnova!$A:$C,1)=$A282,VLOOKUP($A282,Osnova!$A:$F,4),0)</f>
        <v>#N/A</v>
      </c>
      <c r="D282" s="277"/>
      <c r="E282" s="270"/>
      <c r="F282" s="124">
        <f t="shared" si="10"/>
        <v>0</v>
      </c>
      <c r="G282" s="277"/>
      <c r="H282" s="277"/>
      <c r="I282" s="65">
        <f t="shared" si="9"/>
        <v>0</v>
      </c>
      <c r="K282" s="10"/>
      <c r="L282" s="10"/>
      <c r="M282" s="10"/>
      <c r="N282" s="10"/>
      <c r="O282" s="10"/>
    </row>
    <row r="283" spans="1:15" s="76" customFormat="1" ht="10.199999999999999" x14ac:dyDescent="0.2">
      <c r="A283" s="268"/>
      <c r="B283" s="123" t="str">
        <f>IFERROR(IF(VLOOKUP($A283,Osnova!$A:$E,1)=$A283,VLOOKUP($A283,Osnova!$A:$E,$E$10)),"")</f>
        <v/>
      </c>
      <c r="C283" s="117" t="e">
        <f>IF(VLOOKUP($A283,Osnova!$A:$C,1)=$A283,VLOOKUP($A283,Osnova!$A:$F,4),0)</f>
        <v>#N/A</v>
      </c>
      <c r="D283" s="277"/>
      <c r="E283" s="270"/>
      <c r="F283" s="124">
        <f t="shared" si="10"/>
        <v>0</v>
      </c>
      <c r="G283" s="277"/>
      <c r="H283" s="277"/>
      <c r="I283" s="65">
        <f t="shared" si="9"/>
        <v>0</v>
      </c>
      <c r="K283" s="10"/>
      <c r="L283" s="10"/>
      <c r="M283" s="10"/>
      <c r="N283" s="10"/>
      <c r="O283" s="10"/>
    </row>
    <row r="284" spans="1:15" s="76" customFormat="1" ht="10.199999999999999" x14ac:dyDescent="0.2">
      <c r="A284" s="268"/>
      <c r="B284" s="123" t="str">
        <f>IFERROR(IF(VLOOKUP($A284,Osnova!$A:$E,1)=$A284,VLOOKUP($A284,Osnova!$A:$E,$E$10)),"")</f>
        <v/>
      </c>
      <c r="C284" s="117" t="e">
        <f>IF(VLOOKUP($A284,Osnova!$A:$C,1)=$A284,VLOOKUP($A284,Osnova!$A:$F,4),0)</f>
        <v>#N/A</v>
      </c>
      <c r="D284" s="277"/>
      <c r="E284" s="270"/>
      <c r="F284" s="124">
        <f t="shared" si="10"/>
        <v>0</v>
      </c>
      <c r="G284" s="277"/>
      <c r="H284" s="277"/>
      <c r="I284" s="65">
        <f t="shared" si="9"/>
        <v>0</v>
      </c>
      <c r="K284" s="10"/>
      <c r="L284" s="10"/>
      <c r="M284" s="10"/>
      <c r="N284" s="10"/>
      <c r="O284" s="10"/>
    </row>
    <row r="285" spans="1:15" s="76" customFormat="1" ht="10.199999999999999" x14ac:dyDescent="0.2">
      <c r="A285" s="268"/>
      <c r="B285" s="123" t="str">
        <f>IFERROR(IF(VLOOKUP($A285,Osnova!$A:$E,1)=$A285,VLOOKUP($A285,Osnova!$A:$E,$E$10)),"")</f>
        <v/>
      </c>
      <c r="C285" s="117" t="e">
        <f>IF(VLOOKUP($A285,Osnova!$A:$C,1)=$A285,VLOOKUP($A285,Osnova!$A:$F,4),0)</f>
        <v>#N/A</v>
      </c>
      <c r="D285" s="277"/>
      <c r="E285" s="270"/>
      <c r="F285" s="124">
        <f t="shared" si="10"/>
        <v>0</v>
      </c>
      <c r="G285" s="277"/>
      <c r="H285" s="277"/>
      <c r="I285" s="65">
        <f t="shared" si="9"/>
        <v>0</v>
      </c>
      <c r="K285" s="10"/>
      <c r="L285" s="10"/>
      <c r="M285" s="10"/>
      <c r="N285" s="10"/>
      <c r="O285" s="10"/>
    </row>
    <row r="286" spans="1:15" s="76" customFormat="1" ht="10.199999999999999" x14ac:dyDescent="0.2">
      <c r="A286" s="268"/>
      <c r="B286" s="123" t="str">
        <f>IFERROR(IF(VLOOKUP($A286,Osnova!$A:$E,1)=$A286,VLOOKUP($A286,Osnova!$A:$E,$E$10)),"")</f>
        <v/>
      </c>
      <c r="C286" s="117" t="e">
        <f>IF(VLOOKUP($A286,Osnova!$A:$C,1)=$A286,VLOOKUP($A286,Osnova!$A:$F,4),0)</f>
        <v>#N/A</v>
      </c>
      <c r="D286" s="277"/>
      <c r="E286" s="270"/>
      <c r="F286" s="124">
        <f t="shared" si="10"/>
        <v>0</v>
      </c>
      <c r="G286" s="277"/>
      <c r="H286" s="277"/>
      <c r="I286" s="65">
        <f t="shared" si="9"/>
        <v>0</v>
      </c>
      <c r="K286" s="10"/>
      <c r="L286" s="10"/>
      <c r="M286" s="10"/>
      <c r="N286" s="10"/>
      <c r="O286" s="10"/>
    </row>
    <row r="287" spans="1:15" s="76" customFormat="1" ht="10.199999999999999" x14ac:dyDescent="0.2">
      <c r="A287" s="268"/>
      <c r="B287" s="123" t="str">
        <f>IFERROR(IF(VLOOKUP($A287,Osnova!$A:$E,1)=$A287,VLOOKUP($A287,Osnova!$A:$E,$E$10)),"")</f>
        <v/>
      </c>
      <c r="C287" s="117" t="e">
        <f>IF(VLOOKUP($A287,Osnova!$A:$C,1)=$A287,VLOOKUP($A287,Osnova!$A:$F,4),0)</f>
        <v>#N/A</v>
      </c>
      <c r="D287" s="277"/>
      <c r="E287" s="270"/>
      <c r="F287" s="124">
        <f t="shared" si="10"/>
        <v>0</v>
      </c>
      <c r="G287" s="277"/>
      <c r="H287" s="277"/>
      <c r="I287" s="65">
        <f t="shared" si="9"/>
        <v>0</v>
      </c>
      <c r="K287" s="10"/>
      <c r="L287" s="10"/>
      <c r="M287" s="10"/>
      <c r="N287" s="10"/>
      <c r="O287" s="10"/>
    </row>
    <row r="288" spans="1:15" s="76" customFormat="1" ht="10.199999999999999" x14ac:dyDescent="0.2">
      <c r="A288" s="268"/>
      <c r="B288" s="123" t="str">
        <f>IFERROR(IF(VLOOKUP($A288,Osnova!$A:$E,1)=$A288,VLOOKUP($A288,Osnova!$A:$E,$E$10)),"")</f>
        <v/>
      </c>
      <c r="C288" s="117" t="e">
        <f>IF(VLOOKUP($A288,Osnova!$A:$C,1)=$A288,VLOOKUP($A288,Osnova!$A:$F,4),0)</f>
        <v>#N/A</v>
      </c>
      <c r="D288" s="277"/>
      <c r="E288" s="270"/>
      <c r="F288" s="124">
        <f t="shared" si="10"/>
        <v>0</v>
      </c>
      <c r="G288" s="277"/>
      <c r="H288" s="277"/>
      <c r="I288" s="65">
        <f t="shared" si="9"/>
        <v>0</v>
      </c>
      <c r="K288" s="10"/>
      <c r="L288" s="10"/>
      <c r="M288" s="10"/>
      <c r="N288" s="10"/>
      <c r="O288" s="10"/>
    </row>
    <row r="289" spans="1:15" s="76" customFormat="1" ht="10.199999999999999" x14ac:dyDescent="0.2">
      <c r="A289" s="268"/>
      <c r="B289" s="123" t="str">
        <f>IFERROR(IF(VLOOKUP($A289,Osnova!$A:$E,1)=$A289,VLOOKUP($A289,Osnova!$A:$E,$E$10)),"")</f>
        <v/>
      </c>
      <c r="C289" s="117" t="e">
        <f>IF(VLOOKUP($A289,Osnova!$A:$C,1)=$A289,VLOOKUP($A289,Osnova!$A:$F,4),0)</f>
        <v>#N/A</v>
      </c>
      <c r="D289" s="277"/>
      <c r="E289" s="270"/>
      <c r="F289" s="124">
        <f t="shared" si="10"/>
        <v>0</v>
      </c>
      <c r="G289" s="277"/>
      <c r="H289" s="277"/>
      <c r="I289" s="65">
        <f t="shared" si="9"/>
        <v>0</v>
      </c>
      <c r="K289" s="10"/>
      <c r="L289" s="10"/>
      <c r="M289" s="10"/>
      <c r="N289" s="10"/>
      <c r="O289" s="10"/>
    </row>
    <row r="290" spans="1:15" s="76" customFormat="1" ht="10.199999999999999" x14ac:dyDescent="0.2">
      <c r="A290" s="268"/>
      <c r="B290" s="123" t="str">
        <f>IFERROR(IF(VLOOKUP($A290,Osnova!$A:$E,1)=$A290,VLOOKUP($A290,Osnova!$A:$E,$E$10)),"")</f>
        <v/>
      </c>
      <c r="C290" s="117" t="e">
        <f>IF(VLOOKUP($A290,Osnova!$A:$C,1)=$A290,VLOOKUP($A290,Osnova!$A:$F,4),0)</f>
        <v>#N/A</v>
      </c>
      <c r="D290" s="277"/>
      <c r="E290" s="270"/>
      <c r="F290" s="124">
        <f t="shared" si="10"/>
        <v>0</v>
      </c>
      <c r="G290" s="277"/>
      <c r="H290" s="277"/>
      <c r="I290" s="65">
        <f t="shared" si="9"/>
        <v>0</v>
      </c>
      <c r="K290" s="10"/>
      <c r="L290" s="10"/>
      <c r="M290" s="10"/>
      <c r="N290" s="10"/>
      <c r="O290" s="10"/>
    </row>
    <row r="291" spans="1:15" s="76" customFormat="1" ht="10.199999999999999" x14ac:dyDescent="0.2">
      <c r="A291" s="268"/>
      <c r="B291" s="123" t="str">
        <f>IFERROR(IF(VLOOKUP($A291,Osnova!$A:$E,1)=$A291,VLOOKUP($A291,Osnova!$A:$E,$E$10)),"")</f>
        <v/>
      </c>
      <c r="C291" s="117" t="e">
        <f>IF(VLOOKUP($A291,Osnova!$A:$C,1)=$A291,VLOOKUP($A291,Osnova!$A:$F,4),0)</f>
        <v>#N/A</v>
      </c>
      <c r="D291" s="277"/>
      <c r="E291" s="270"/>
      <c r="F291" s="124">
        <f t="shared" si="10"/>
        <v>0</v>
      </c>
      <c r="G291" s="277"/>
      <c r="H291" s="277"/>
      <c r="I291" s="65">
        <f t="shared" si="9"/>
        <v>0</v>
      </c>
      <c r="K291" s="10"/>
      <c r="L291" s="10"/>
      <c r="M291" s="10"/>
      <c r="N291" s="10"/>
      <c r="O291" s="10"/>
    </row>
    <row r="292" spans="1:15" s="76" customFormat="1" ht="10.199999999999999" x14ac:dyDescent="0.2">
      <c r="A292" s="268"/>
      <c r="B292" s="123" t="str">
        <f>IFERROR(IF(VLOOKUP($A292,Osnova!$A:$E,1)=$A292,VLOOKUP($A292,Osnova!$A:$E,$E$10)),"")</f>
        <v/>
      </c>
      <c r="C292" s="117" t="e">
        <f>IF(VLOOKUP($A292,Osnova!$A:$C,1)=$A292,VLOOKUP($A292,Osnova!$A:$F,4),0)</f>
        <v>#N/A</v>
      </c>
      <c r="D292" s="277"/>
      <c r="E292" s="270"/>
      <c r="F292" s="124">
        <f t="shared" si="10"/>
        <v>0</v>
      </c>
      <c r="G292" s="277"/>
      <c r="H292" s="277"/>
      <c r="I292" s="65">
        <f t="shared" si="9"/>
        <v>0</v>
      </c>
      <c r="K292" s="10"/>
      <c r="L292" s="10"/>
      <c r="M292" s="10"/>
      <c r="N292" s="10"/>
      <c r="O292" s="10"/>
    </row>
    <row r="293" spans="1:15" s="76" customFormat="1" ht="10.199999999999999" x14ac:dyDescent="0.2">
      <c r="A293" s="268"/>
      <c r="B293" s="123" t="str">
        <f>IFERROR(IF(VLOOKUP($A293,Osnova!$A:$E,1)=$A293,VLOOKUP($A293,Osnova!$A:$E,$E$10)),"")</f>
        <v/>
      </c>
      <c r="C293" s="117" t="e">
        <f>IF(VLOOKUP($A293,Osnova!$A:$C,1)=$A293,VLOOKUP($A293,Osnova!$A:$F,4),0)</f>
        <v>#N/A</v>
      </c>
      <c r="D293" s="277"/>
      <c r="E293" s="270"/>
      <c r="F293" s="124">
        <f t="shared" si="10"/>
        <v>0</v>
      </c>
      <c r="G293" s="277"/>
      <c r="H293" s="277"/>
      <c r="I293" s="65">
        <f t="shared" si="9"/>
        <v>0</v>
      </c>
      <c r="K293" s="10"/>
      <c r="L293" s="10"/>
      <c r="M293" s="10"/>
      <c r="N293" s="10"/>
      <c r="O293" s="10"/>
    </row>
    <row r="294" spans="1:15" s="76" customFormat="1" ht="10.199999999999999" x14ac:dyDescent="0.2">
      <c r="A294" s="268"/>
      <c r="B294" s="123" t="str">
        <f>IFERROR(IF(VLOOKUP($A294,Osnova!$A:$E,1)=$A294,VLOOKUP($A294,Osnova!$A:$E,$E$10)),"")</f>
        <v/>
      </c>
      <c r="C294" s="117" t="e">
        <f>IF(VLOOKUP($A294,Osnova!$A:$C,1)=$A294,VLOOKUP($A294,Osnova!$A:$F,4),0)</f>
        <v>#N/A</v>
      </c>
      <c r="D294" s="277"/>
      <c r="E294" s="270"/>
      <c r="F294" s="124">
        <f t="shared" si="10"/>
        <v>0</v>
      </c>
      <c r="G294" s="277"/>
      <c r="H294" s="277"/>
      <c r="I294" s="65">
        <f t="shared" si="9"/>
        <v>0</v>
      </c>
      <c r="K294" s="10"/>
      <c r="L294" s="10"/>
      <c r="M294" s="10"/>
      <c r="N294" s="10"/>
      <c r="O294" s="10"/>
    </row>
    <row r="295" spans="1:15" s="76" customFormat="1" ht="10.199999999999999" x14ac:dyDescent="0.2">
      <c r="A295" s="268"/>
      <c r="B295" s="123" t="str">
        <f>IFERROR(IF(VLOOKUP($A295,Osnova!$A:$E,1)=$A295,VLOOKUP($A295,Osnova!$A:$E,$E$10)),"")</f>
        <v/>
      </c>
      <c r="C295" s="117" t="e">
        <f>IF(VLOOKUP($A295,Osnova!$A:$C,1)=$A295,VLOOKUP($A295,Osnova!$A:$F,4),0)</f>
        <v>#N/A</v>
      </c>
      <c r="D295" s="277"/>
      <c r="E295" s="270"/>
      <c r="F295" s="124">
        <f t="shared" si="10"/>
        <v>0</v>
      </c>
      <c r="G295" s="277"/>
      <c r="H295" s="277"/>
      <c r="I295" s="65">
        <f t="shared" si="9"/>
        <v>0</v>
      </c>
      <c r="K295" s="10"/>
      <c r="L295" s="10"/>
      <c r="M295" s="10"/>
      <c r="N295" s="10"/>
      <c r="O295" s="10"/>
    </row>
    <row r="296" spans="1:15" s="76" customFormat="1" ht="10.199999999999999" x14ac:dyDescent="0.2">
      <c r="A296" s="268"/>
      <c r="B296" s="123" t="str">
        <f>IFERROR(IF(VLOOKUP($A296,Osnova!$A:$E,1)=$A296,VLOOKUP($A296,Osnova!$A:$E,$E$10)),"")</f>
        <v/>
      </c>
      <c r="C296" s="117" t="e">
        <f>IF(VLOOKUP($A296,Osnova!$A:$C,1)=$A296,VLOOKUP($A296,Osnova!$A:$F,4),0)</f>
        <v>#N/A</v>
      </c>
      <c r="D296" s="277"/>
      <c r="E296" s="270"/>
      <c r="F296" s="124">
        <f t="shared" si="10"/>
        <v>0</v>
      </c>
      <c r="G296" s="277"/>
      <c r="H296" s="277"/>
      <c r="I296" s="65">
        <f t="shared" si="9"/>
        <v>0</v>
      </c>
      <c r="K296" s="10"/>
      <c r="L296" s="10"/>
      <c r="M296" s="10"/>
      <c r="N296" s="10"/>
      <c r="O296" s="10"/>
    </row>
    <row r="297" spans="1:15" s="76" customFormat="1" ht="10.199999999999999" x14ac:dyDescent="0.2">
      <c r="A297" s="268"/>
      <c r="B297" s="123" t="str">
        <f>IFERROR(IF(VLOOKUP($A297,Osnova!$A:$E,1)=$A297,VLOOKUP($A297,Osnova!$A:$E,$E$10)),"")</f>
        <v/>
      </c>
      <c r="C297" s="117" t="e">
        <f>IF(VLOOKUP($A297,Osnova!$A:$C,1)=$A297,VLOOKUP($A297,Osnova!$A:$F,4),0)</f>
        <v>#N/A</v>
      </c>
      <c r="D297" s="277"/>
      <c r="E297" s="270"/>
      <c r="F297" s="124">
        <f t="shared" si="10"/>
        <v>0</v>
      </c>
      <c r="G297" s="277"/>
      <c r="H297" s="277"/>
      <c r="I297" s="65">
        <f t="shared" si="9"/>
        <v>0</v>
      </c>
      <c r="K297" s="10"/>
      <c r="L297" s="10"/>
      <c r="M297" s="10"/>
      <c r="N297" s="10"/>
      <c r="O297" s="10"/>
    </row>
    <row r="298" spans="1:15" s="76" customFormat="1" ht="10.199999999999999" x14ac:dyDescent="0.2">
      <c r="A298" s="268"/>
      <c r="B298" s="123" t="str">
        <f>IFERROR(IF(VLOOKUP($A298,Osnova!$A:$E,1)=$A298,VLOOKUP($A298,Osnova!$A:$E,$E$10)),"")</f>
        <v/>
      </c>
      <c r="C298" s="117" t="e">
        <f>IF(VLOOKUP($A298,Osnova!$A:$C,1)=$A298,VLOOKUP($A298,Osnova!$A:$F,4),0)</f>
        <v>#N/A</v>
      </c>
      <c r="D298" s="277"/>
      <c r="E298" s="270"/>
      <c r="F298" s="124">
        <f t="shared" si="10"/>
        <v>0</v>
      </c>
      <c r="G298" s="277"/>
      <c r="H298" s="277"/>
      <c r="I298" s="65">
        <f t="shared" si="9"/>
        <v>0</v>
      </c>
      <c r="K298" s="10"/>
      <c r="L298" s="10"/>
      <c r="M298" s="10"/>
      <c r="N298" s="10"/>
      <c r="O298" s="10"/>
    </row>
    <row r="299" spans="1:15" s="76" customFormat="1" ht="10.199999999999999" x14ac:dyDescent="0.2">
      <c r="A299" s="268"/>
      <c r="B299" s="123" t="str">
        <f>IFERROR(IF(VLOOKUP($A299,Osnova!$A:$E,1)=$A299,VLOOKUP($A299,Osnova!$A:$E,$E$10)),"")</f>
        <v/>
      </c>
      <c r="C299" s="117" t="e">
        <f>IF(VLOOKUP($A299,Osnova!$A:$C,1)=$A299,VLOOKUP($A299,Osnova!$A:$F,4),0)</f>
        <v>#N/A</v>
      </c>
      <c r="D299" s="277"/>
      <c r="E299" s="270"/>
      <c r="F299" s="124">
        <f t="shared" si="10"/>
        <v>0</v>
      </c>
      <c r="G299" s="277"/>
      <c r="H299" s="277"/>
      <c r="I299" s="65">
        <f t="shared" si="9"/>
        <v>0</v>
      </c>
      <c r="K299" s="10"/>
      <c r="L299" s="10"/>
      <c r="M299" s="10"/>
      <c r="N299" s="10"/>
      <c r="O299" s="10"/>
    </row>
    <row r="300" spans="1:15" s="76" customFormat="1" ht="10.199999999999999" x14ac:dyDescent="0.2">
      <c r="A300" s="268"/>
      <c r="B300" s="123" t="str">
        <f>IFERROR(IF(VLOOKUP($A300,Osnova!$A:$E,1)=$A300,VLOOKUP($A300,Osnova!$A:$E,$E$10)),"")</f>
        <v/>
      </c>
      <c r="C300" s="117" t="e">
        <f>IF(VLOOKUP($A300,Osnova!$A:$C,1)=$A300,VLOOKUP($A300,Osnova!$A:$F,4),0)</f>
        <v>#N/A</v>
      </c>
      <c r="D300" s="277"/>
      <c r="E300" s="270"/>
      <c r="F300" s="124">
        <f t="shared" si="10"/>
        <v>0</v>
      </c>
      <c r="G300" s="277"/>
      <c r="H300" s="277"/>
      <c r="I300" s="65">
        <f t="shared" si="9"/>
        <v>0</v>
      </c>
      <c r="K300" s="10"/>
      <c r="L300" s="10"/>
      <c r="M300" s="10"/>
      <c r="N300" s="10"/>
      <c r="O300" s="10"/>
    </row>
    <row r="301" spans="1:15" s="76" customFormat="1" ht="10.199999999999999" x14ac:dyDescent="0.2">
      <c r="A301" s="268"/>
      <c r="B301" s="123" t="str">
        <f>IFERROR(IF(VLOOKUP($A301,Osnova!$A:$E,1)=$A301,VLOOKUP($A301,Osnova!$A:$E,$E$10)),"")</f>
        <v/>
      </c>
      <c r="C301" s="117" t="e">
        <f>IF(VLOOKUP($A301,Osnova!$A:$C,1)=$A301,VLOOKUP($A301,Osnova!$A:$F,4),0)</f>
        <v>#N/A</v>
      </c>
      <c r="D301" s="277"/>
      <c r="E301" s="270"/>
      <c r="F301" s="124">
        <f t="shared" si="10"/>
        <v>0</v>
      </c>
      <c r="G301" s="277"/>
      <c r="H301" s="277"/>
      <c r="I301" s="65">
        <f t="shared" si="9"/>
        <v>0</v>
      </c>
      <c r="K301" s="10"/>
      <c r="L301" s="10"/>
      <c r="M301" s="10"/>
      <c r="N301" s="10"/>
      <c r="O301" s="10"/>
    </row>
    <row r="302" spans="1:15" s="76" customFormat="1" ht="10.199999999999999" x14ac:dyDescent="0.2">
      <c r="A302" s="268"/>
      <c r="B302" s="123" t="str">
        <f>IFERROR(IF(VLOOKUP($A302,Osnova!$A:$E,1)=$A302,VLOOKUP($A302,Osnova!$A:$E,$E$10)),"")</f>
        <v/>
      </c>
      <c r="C302" s="117" t="e">
        <f>IF(VLOOKUP($A302,Osnova!$A:$C,1)=$A302,VLOOKUP($A302,Osnova!$A:$F,4),0)</f>
        <v>#N/A</v>
      </c>
      <c r="D302" s="277"/>
      <c r="E302" s="270"/>
      <c r="F302" s="124">
        <f t="shared" si="10"/>
        <v>0</v>
      </c>
      <c r="G302" s="277"/>
      <c r="H302" s="277"/>
      <c r="I302" s="65">
        <f t="shared" si="9"/>
        <v>0</v>
      </c>
      <c r="K302" s="10"/>
      <c r="L302" s="10"/>
      <c r="M302" s="10"/>
      <c r="N302" s="10"/>
      <c r="O302" s="10"/>
    </row>
    <row r="303" spans="1:15" s="76" customFormat="1" ht="10.199999999999999" x14ac:dyDescent="0.2">
      <c r="A303" s="268"/>
      <c r="B303" s="123" t="str">
        <f>IFERROR(IF(VLOOKUP($A303,Osnova!$A:$E,1)=$A303,VLOOKUP($A303,Osnova!$A:$E,$E$10)),"")</f>
        <v/>
      </c>
      <c r="C303" s="117" t="e">
        <f>IF(VLOOKUP($A303,Osnova!$A:$C,1)=$A303,VLOOKUP($A303,Osnova!$A:$F,4),0)</f>
        <v>#N/A</v>
      </c>
      <c r="D303" s="277"/>
      <c r="E303" s="270"/>
      <c r="F303" s="124">
        <f t="shared" si="10"/>
        <v>0</v>
      </c>
      <c r="G303" s="277"/>
      <c r="H303" s="277"/>
      <c r="I303" s="65">
        <f t="shared" si="9"/>
        <v>0</v>
      </c>
      <c r="K303" s="10"/>
      <c r="L303" s="10"/>
      <c r="M303" s="10"/>
      <c r="N303" s="10"/>
      <c r="O303" s="10"/>
    </row>
    <row r="304" spans="1:15" s="76" customFormat="1" ht="10.199999999999999" x14ac:dyDescent="0.2">
      <c r="A304" s="268"/>
      <c r="B304" s="123" t="str">
        <f>IFERROR(IF(VLOOKUP($A304,Osnova!$A:$E,1)=$A304,VLOOKUP($A304,Osnova!$A:$E,$E$10)),"")</f>
        <v/>
      </c>
      <c r="C304" s="117" t="e">
        <f>IF(VLOOKUP($A304,Osnova!$A:$C,1)=$A304,VLOOKUP($A304,Osnova!$A:$F,4),0)</f>
        <v>#N/A</v>
      </c>
      <c r="D304" s="277"/>
      <c r="E304" s="270"/>
      <c r="F304" s="124">
        <f t="shared" si="10"/>
        <v>0</v>
      </c>
      <c r="G304" s="277"/>
      <c r="H304" s="277"/>
      <c r="I304" s="65">
        <f t="shared" si="9"/>
        <v>0</v>
      </c>
      <c r="K304" s="10"/>
      <c r="L304" s="10"/>
      <c r="M304" s="10"/>
      <c r="N304" s="10"/>
      <c r="O304" s="10"/>
    </row>
    <row r="305" spans="1:15" s="76" customFormat="1" ht="10.199999999999999" x14ac:dyDescent="0.2">
      <c r="A305" s="268"/>
      <c r="B305" s="123" t="str">
        <f>IFERROR(IF(VLOOKUP($A305,Osnova!$A:$E,1)=$A305,VLOOKUP($A305,Osnova!$A:$E,$E$10)),"")</f>
        <v/>
      </c>
      <c r="C305" s="117" t="e">
        <f>IF(VLOOKUP($A305,Osnova!$A:$C,1)=$A305,VLOOKUP($A305,Osnova!$A:$F,4),0)</f>
        <v>#N/A</v>
      </c>
      <c r="D305" s="277"/>
      <c r="E305" s="270"/>
      <c r="F305" s="124">
        <f t="shared" si="10"/>
        <v>0</v>
      </c>
      <c r="G305" s="277"/>
      <c r="H305" s="277"/>
      <c r="I305" s="65">
        <f t="shared" si="9"/>
        <v>0</v>
      </c>
      <c r="K305" s="10"/>
      <c r="L305" s="10"/>
      <c r="M305" s="10"/>
      <c r="N305" s="10"/>
      <c r="O305" s="10"/>
    </row>
    <row r="306" spans="1:15" s="76" customFormat="1" ht="10.199999999999999" x14ac:dyDescent="0.2">
      <c r="A306" s="268"/>
      <c r="B306" s="123" t="str">
        <f>IFERROR(IF(VLOOKUP($A306,Osnova!$A:$E,1)=$A306,VLOOKUP($A306,Osnova!$A:$E,$E$10)),"")</f>
        <v/>
      </c>
      <c r="C306" s="117" t="e">
        <f>IF(VLOOKUP($A306,Osnova!$A:$C,1)=$A306,VLOOKUP($A306,Osnova!$A:$F,4),0)</f>
        <v>#N/A</v>
      </c>
      <c r="D306" s="277"/>
      <c r="E306" s="270"/>
      <c r="F306" s="124">
        <f t="shared" si="10"/>
        <v>0</v>
      </c>
      <c r="G306" s="277"/>
      <c r="H306" s="277"/>
      <c r="I306" s="65">
        <f t="shared" si="9"/>
        <v>0</v>
      </c>
      <c r="K306" s="10"/>
      <c r="L306" s="10"/>
      <c r="M306" s="10"/>
      <c r="N306" s="10"/>
      <c r="O306" s="10"/>
    </row>
    <row r="307" spans="1:15" s="76" customFormat="1" ht="10.199999999999999" x14ac:dyDescent="0.2">
      <c r="A307" s="268"/>
      <c r="B307" s="123" t="str">
        <f>IFERROR(IF(VLOOKUP($A307,Osnova!$A:$E,1)=$A307,VLOOKUP($A307,Osnova!$A:$E,$E$10)),"")</f>
        <v/>
      </c>
      <c r="C307" s="117" t="e">
        <f>IF(VLOOKUP($A307,Osnova!$A:$C,1)=$A307,VLOOKUP($A307,Osnova!$A:$F,4),0)</f>
        <v>#N/A</v>
      </c>
      <c r="D307" s="277"/>
      <c r="E307" s="270"/>
      <c r="F307" s="124">
        <f t="shared" si="10"/>
        <v>0</v>
      </c>
      <c r="G307" s="277"/>
      <c r="H307" s="277"/>
      <c r="I307" s="65">
        <f t="shared" si="9"/>
        <v>0</v>
      </c>
      <c r="K307" s="10"/>
      <c r="L307" s="10"/>
      <c r="M307" s="10"/>
      <c r="N307" s="10"/>
      <c r="O307" s="10"/>
    </row>
    <row r="308" spans="1:15" s="76" customFormat="1" ht="10.199999999999999" x14ac:dyDescent="0.2">
      <c r="A308" s="268"/>
      <c r="B308" s="123" t="str">
        <f>IFERROR(IF(VLOOKUP($A308,Osnova!$A:$E,1)=$A308,VLOOKUP($A308,Osnova!$A:$E,$E$10)),"")</f>
        <v/>
      </c>
      <c r="C308" s="117" t="e">
        <f>IF(VLOOKUP($A308,Osnova!$A:$C,1)=$A308,VLOOKUP($A308,Osnova!$A:$F,4),0)</f>
        <v>#N/A</v>
      </c>
      <c r="D308" s="277"/>
      <c r="E308" s="270"/>
      <c r="F308" s="124">
        <f t="shared" si="10"/>
        <v>0</v>
      </c>
      <c r="G308" s="277"/>
      <c r="H308" s="277"/>
      <c r="I308" s="65">
        <f>SUM(F308+G308-H308)</f>
        <v>0</v>
      </c>
      <c r="K308" s="10"/>
      <c r="L308" s="10"/>
      <c r="M308" s="10"/>
      <c r="N308" s="10"/>
      <c r="O308" s="10"/>
    </row>
    <row r="309" spans="1:15" s="76" customFormat="1" ht="10.199999999999999" x14ac:dyDescent="0.2">
      <c r="A309" s="268"/>
      <c r="B309" s="123" t="str">
        <f>IFERROR(IF(VLOOKUP($A309,Osnova!$A:$E,1)=$A309,VLOOKUP($A309,Osnova!$A:$E,$E$10)),"")</f>
        <v/>
      </c>
      <c r="C309" s="117" t="e">
        <f>IF(VLOOKUP($A309,Osnova!$A:$C,1)=$A309,VLOOKUP($A309,Osnova!$A:$F,4),0)</f>
        <v>#N/A</v>
      </c>
      <c r="D309" s="277"/>
      <c r="E309" s="270"/>
      <c r="F309" s="124">
        <f t="shared" si="10"/>
        <v>0</v>
      </c>
      <c r="G309" s="277"/>
      <c r="H309" s="277"/>
      <c r="I309" s="65">
        <f>SUM(F309+G309-H309)</f>
        <v>0</v>
      </c>
      <c r="K309" s="10"/>
      <c r="L309" s="10"/>
      <c r="M309" s="10"/>
      <c r="N309" s="10"/>
      <c r="O309" s="10"/>
    </row>
    <row r="310" spans="1:15" s="76" customFormat="1" ht="10.199999999999999" x14ac:dyDescent="0.2">
      <c r="A310" s="268"/>
      <c r="B310" s="123" t="str">
        <f>IFERROR(IF(VLOOKUP($A310,Osnova!$A:$E,1)=$A310,VLOOKUP($A310,Osnova!$A:$E,$E$10)),"")</f>
        <v/>
      </c>
      <c r="C310" s="117" t="e">
        <f>IF(VLOOKUP($A310,Osnova!$A:$C,1)=$A310,VLOOKUP($A310,Osnova!$A:$F,4),0)</f>
        <v>#N/A</v>
      </c>
      <c r="D310" s="277"/>
      <c r="E310" s="270"/>
      <c r="F310" s="124">
        <f t="shared" si="10"/>
        <v>0</v>
      </c>
      <c r="G310" s="277"/>
      <c r="H310" s="277"/>
      <c r="I310" s="65">
        <f>SUM(F310+G310-H310)</f>
        <v>0</v>
      </c>
      <c r="K310" s="10"/>
      <c r="L310" s="10"/>
      <c r="M310" s="10"/>
      <c r="N310" s="10"/>
      <c r="O310" s="10"/>
    </row>
    <row r="311" spans="1:15" s="76" customFormat="1" ht="10.199999999999999" x14ac:dyDescent="0.2">
      <c r="A311" s="268"/>
      <c r="B311" s="123" t="str">
        <f>IFERROR(IF(VLOOKUP($A311,Osnova!$A:$E,1)=$A311,VLOOKUP($A311,Osnova!$A:$E,$E$10)),"")</f>
        <v/>
      </c>
      <c r="C311" s="117" t="e">
        <f>IF(VLOOKUP($A311,Osnova!$A:$C,1)=$A311,VLOOKUP($A311,Osnova!$A:$F,4),0)</f>
        <v>#N/A</v>
      </c>
      <c r="D311" s="277"/>
      <c r="E311" s="270"/>
      <c r="F311" s="124">
        <f t="shared" si="10"/>
        <v>0</v>
      </c>
      <c r="G311" s="277"/>
      <c r="H311" s="277"/>
      <c r="I311" s="65">
        <f>SUM(F311+G311-H311)</f>
        <v>0</v>
      </c>
      <c r="K311" s="10"/>
      <c r="L311" s="10"/>
      <c r="M311" s="10"/>
      <c r="N311" s="10"/>
      <c r="O311" s="10"/>
    </row>
    <row r="312" spans="1:15" s="76" customFormat="1" ht="10.199999999999999" hidden="1" x14ac:dyDescent="0.2">
      <c r="A312" s="111"/>
      <c r="B312" s="10"/>
      <c r="C312" s="5"/>
      <c r="D312" s="12"/>
      <c r="E312" s="12"/>
      <c r="F312" s="12"/>
      <c r="G312" s="12"/>
      <c r="H312" s="12"/>
      <c r="I312" s="13"/>
      <c r="K312" s="10"/>
      <c r="L312" s="10"/>
      <c r="M312" s="10"/>
      <c r="N312" s="10"/>
      <c r="O312" s="10"/>
    </row>
    <row r="313" spans="1:15" s="76" customFormat="1" ht="10.199999999999999" hidden="1" x14ac:dyDescent="0.2">
      <c r="A313" s="111"/>
      <c r="B313" s="10"/>
      <c r="C313" s="5"/>
      <c r="D313" s="12"/>
      <c r="E313" s="12"/>
      <c r="F313" s="12"/>
      <c r="G313" s="12"/>
      <c r="H313" s="12"/>
      <c r="I313" s="13"/>
      <c r="K313" s="10"/>
      <c r="L313" s="10"/>
      <c r="M313" s="10"/>
      <c r="N313" s="10"/>
      <c r="O313" s="10"/>
    </row>
    <row r="314" spans="1:15" s="76" customFormat="1" ht="10.199999999999999" hidden="1" x14ac:dyDescent="0.2">
      <c r="A314" s="667"/>
      <c r="B314" s="668"/>
      <c r="C314" s="668"/>
      <c r="D314" s="668"/>
      <c r="E314" s="668"/>
      <c r="F314" s="668"/>
      <c r="G314" s="668"/>
      <c r="H314" s="668"/>
      <c r="I314" s="668"/>
      <c r="K314" s="10"/>
      <c r="L314" s="10"/>
      <c r="M314" s="10"/>
      <c r="N314" s="10"/>
      <c r="O314" s="10"/>
    </row>
    <row r="315" spans="1:15" s="76" customFormat="1" ht="10.199999999999999" hidden="1" x14ac:dyDescent="0.2">
      <c r="A315" s="113"/>
      <c r="B315" s="113"/>
      <c r="C315" s="113"/>
      <c r="D315" s="113"/>
      <c r="E315" s="113"/>
      <c r="F315" s="113"/>
      <c r="G315" s="113"/>
      <c r="H315" s="113"/>
      <c r="I315" s="113"/>
      <c r="K315" s="10"/>
      <c r="L315" s="10"/>
      <c r="M315" s="10"/>
      <c r="N315" s="10"/>
      <c r="O315" s="10"/>
    </row>
    <row r="316" spans="1:15" s="76" customFormat="1" ht="10.199999999999999" hidden="1" x14ac:dyDescent="0.2">
      <c r="A316" s="113"/>
      <c r="B316" s="113"/>
      <c r="C316" s="113"/>
      <c r="D316" s="113"/>
      <c r="E316" s="113"/>
      <c r="F316" s="113"/>
      <c r="G316" s="113"/>
      <c r="H316" s="113"/>
      <c r="I316" s="113"/>
      <c r="K316" s="10"/>
      <c r="L316" s="10"/>
      <c r="M316" s="10"/>
      <c r="N316" s="10"/>
      <c r="O316" s="10"/>
    </row>
    <row r="317" spans="1:15" s="76" customFormat="1" ht="10.199999999999999" hidden="1" x14ac:dyDescent="0.2">
      <c r="A317" s="111"/>
      <c r="B317" s="10"/>
      <c r="C317" s="5"/>
      <c r="D317" s="199">
        <v>3</v>
      </c>
      <c r="E317" s="199" t="s">
        <v>2734</v>
      </c>
      <c r="F317" s="12"/>
      <c r="G317" s="12"/>
      <c r="H317" s="12"/>
      <c r="I317" s="13"/>
      <c r="K317" s="10"/>
      <c r="L317" s="10"/>
      <c r="M317" s="10"/>
      <c r="N317" s="10"/>
      <c r="O317" s="10"/>
    </row>
    <row r="318" spans="1:15" s="76" customFormat="1" ht="10.199999999999999" hidden="1" x14ac:dyDescent="0.2">
      <c r="A318" s="111"/>
      <c r="B318" s="10"/>
      <c r="C318" s="5"/>
      <c r="D318" s="199">
        <v>2</v>
      </c>
      <c r="E318" s="199" t="s">
        <v>2735</v>
      </c>
      <c r="F318" s="12"/>
      <c r="G318" s="12"/>
      <c r="H318" s="12"/>
      <c r="I318" s="13"/>
      <c r="K318" s="10"/>
      <c r="L318" s="10"/>
      <c r="M318" s="10"/>
      <c r="N318" s="10"/>
      <c r="O318" s="10"/>
    </row>
    <row r="319" spans="1:15" s="76" customFormat="1" ht="10.199999999999999" hidden="1" x14ac:dyDescent="0.2">
      <c r="A319" s="111"/>
      <c r="B319" s="10"/>
      <c r="C319" s="5"/>
      <c r="D319" s="199">
        <v>4</v>
      </c>
      <c r="E319" s="199" t="s">
        <v>2736</v>
      </c>
      <c r="F319" s="12"/>
      <c r="G319" s="12"/>
      <c r="H319" s="12"/>
      <c r="I319" s="13"/>
      <c r="K319" s="10"/>
      <c r="L319" s="10"/>
      <c r="M319" s="10"/>
      <c r="N319" s="10"/>
      <c r="O319" s="10"/>
    </row>
    <row r="320" spans="1:15" s="76" customFormat="1" ht="10.199999999999999" hidden="1" x14ac:dyDescent="0.2">
      <c r="A320" s="111"/>
      <c r="B320" s="10"/>
      <c r="C320" s="5"/>
      <c r="D320" s="12"/>
      <c r="E320" s="12"/>
      <c r="F320" s="12"/>
      <c r="G320" s="12"/>
      <c r="H320" s="12"/>
      <c r="I320" s="13"/>
      <c r="K320" s="10"/>
      <c r="L320" s="10"/>
      <c r="M320" s="10"/>
      <c r="N320" s="10"/>
      <c r="O320" s="10"/>
    </row>
    <row r="321" spans="1:15" s="76" customFormat="1" ht="10.199999999999999" x14ac:dyDescent="0.2">
      <c r="A321" s="111"/>
      <c r="B321" s="10"/>
      <c r="C321" s="5"/>
      <c r="D321" s="12"/>
      <c r="E321" s="12"/>
      <c r="F321" s="12"/>
      <c r="G321" s="12"/>
      <c r="H321" s="12"/>
      <c r="I321" s="13"/>
      <c r="K321" s="10"/>
      <c r="L321" s="10"/>
      <c r="M321" s="10"/>
      <c r="N321" s="10"/>
      <c r="O321" s="10"/>
    </row>
    <row r="322" spans="1:15" s="76" customFormat="1" ht="10.199999999999999" x14ac:dyDescent="0.2">
      <c r="A322" s="111"/>
      <c r="B322" s="10"/>
      <c r="C322" s="5"/>
      <c r="D322" s="12"/>
      <c r="E322" s="12"/>
      <c r="F322" s="12"/>
      <c r="G322" s="12"/>
      <c r="H322" s="12"/>
      <c r="I322" s="13"/>
      <c r="K322" s="10"/>
      <c r="L322" s="10"/>
      <c r="M322" s="10"/>
      <c r="N322" s="10"/>
      <c r="O322" s="10"/>
    </row>
    <row r="323" spans="1:15" s="76" customFormat="1" ht="10.199999999999999" x14ac:dyDescent="0.2">
      <c r="A323" s="111"/>
      <c r="B323" s="10"/>
      <c r="C323" s="5"/>
      <c r="D323" s="12"/>
      <c r="E323" s="12"/>
      <c r="F323" s="12"/>
      <c r="G323" s="12"/>
      <c r="H323" s="12"/>
      <c r="I323" s="13"/>
      <c r="K323" s="10"/>
      <c r="L323" s="10"/>
      <c r="M323" s="10"/>
      <c r="N323" s="10"/>
      <c r="O323" s="10"/>
    </row>
    <row r="324" spans="1:15" s="76" customFormat="1" ht="10.199999999999999" x14ac:dyDescent="0.2">
      <c r="A324" s="111"/>
      <c r="B324" s="10"/>
      <c r="C324" s="5"/>
      <c r="D324" s="12"/>
      <c r="E324" s="12"/>
      <c r="F324" s="12"/>
      <c r="G324" s="12"/>
      <c r="H324" s="12"/>
      <c r="I324" s="13"/>
      <c r="K324" s="10"/>
      <c r="L324" s="10"/>
      <c r="M324" s="10"/>
      <c r="N324" s="10"/>
      <c r="O324" s="10"/>
    </row>
    <row r="325" spans="1:15" s="76" customFormat="1" ht="10.199999999999999" x14ac:dyDescent="0.2">
      <c r="A325" s="111"/>
      <c r="B325" s="10"/>
      <c r="C325" s="5"/>
      <c r="D325" s="12"/>
      <c r="E325" s="12"/>
      <c r="F325" s="12"/>
      <c r="G325" s="12"/>
      <c r="H325" s="12"/>
      <c r="I325" s="13"/>
      <c r="K325" s="10"/>
      <c r="L325" s="10"/>
      <c r="M325" s="10"/>
      <c r="N325" s="10"/>
      <c r="O325" s="10"/>
    </row>
    <row r="326" spans="1:15" s="76" customFormat="1" ht="10.199999999999999" x14ac:dyDescent="0.2">
      <c r="A326" s="111"/>
      <c r="B326" s="10"/>
      <c r="C326" s="5"/>
      <c r="D326" s="12"/>
      <c r="E326" s="12"/>
      <c r="F326" s="12"/>
      <c r="G326" s="12"/>
      <c r="H326" s="12"/>
      <c r="I326" s="13"/>
      <c r="K326" s="10"/>
      <c r="L326" s="10"/>
      <c r="M326" s="10"/>
      <c r="N326" s="10"/>
      <c r="O326" s="10"/>
    </row>
    <row r="327" spans="1:15" s="76" customFormat="1" ht="10.199999999999999" x14ac:dyDescent="0.2">
      <c r="A327" s="111"/>
      <c r="B327" s="10"/>
      <c r="C327" s="5"/>
      <c r="D327" s="12"/>
      <c r="E327" s="12"/>
      <c r="F327" s="12"/>
      <c r="G327" s="12"/>
      <c r="H327" s="12"/>
      <c r="I327" s="13"/>
      <c r="K327" s="10"/>
      <c r="L327" s="10"/>
      <c r="M327" s="10"/>
      <c r="N327" s="10"/>
      <c r="O327" s="10"/>
    </row>
    <row r="328" spans="1:15" s="76" customFormat="1" ht="10.199999999999999" x14ac:dyDescent="0.2">
      <c r="A328" s="111"/>
      <c r="B328" s="10"/>
      <c r="C328" s="5"/>
      <c r="D328" s="12"/>
      <c r="E328" s="12"/>
      <c r="F328" s="12"/>
      <c r="G328" s="12"/>
      <c r="H328" s="12"/>
      <c r="I328" s="13"/>
      <c r="K328" s="10"/>
      <c r="L328" s="10"/>
      <c r="M328" s="10"/>
      <c r="N328" s="10"/>
      <c r="O328" s="10"/>
    </row>
    <row r="329" spans="1:15" s="76" customFormat="1" ht="10.199999999999999" x14ac:dyDescent="0.2">
      <c r="A329" s="111"/>
      <c r="B329" s="10"/>
      <c r="C329" s="5"/>
      <c r="D329" s="12"/>
      <c r="E329" s="12"/>
      <c r="F329" s="12"/>
      <c r="G329" s="12"/>
      <c r="H329" s="12"/>
      <c r="I329" s="13"/>
      <c r="K329" s="10"/>
      <c r="L329" s="10"/>
      <c r="M329" s="10"/>
      <c r="N329" s="10"/>
      <c r="O329" s="10"/>
    </row>
    <row r="330" spans="1:15" s="76" customFormat="1" ht="10.199999999999999" x14ac:dyDescent="0.2">
      <c r="A330" s="111"/>
      <c r="B330" s="10"/>
      <c r="C330" s="5"/>
      <c r="D330" s="12"/>
      <c r="E330" s="12"/>
      <c r="F330" s="12"/>
      <c r="G330" s="12"/>
      <c r="H330" s="12"/>
      <c r="I330" s="13"/>
      <c r="K330" s="10"/>
      <c r="L330" s="10"/>
      <c r="M330" s="10"/>
      <c r="N330" s="10"/>
      <c r="O330" s="10"/>
    </row>
    <row r="331" spans="1:15" s="76" customFormat="1" ht="10.199999999999999" x14ac:dyDescent="0.2">
      <c r="A331" s="111"/>
      <c r="B331" s="10"/>
      <c r="C331" s="5"/>
      <c r="D331" s="12"/>
      <c r="E331" s="12"/>
      <c r="F331" s="12"/>
      <c r="G331" s="12"/>
      <c r="H331" s="12"/>
      <c r="I331" s="13"/>
      <c r="K331" s="10"/>
      <c r="L331" s="10"/>
      <c r="M331" s="10"/>
      <c r="N331" s="10"/>
      <c r="O331" s="10"/>
    </row>
    <row r="332" spans="1:15" s="76" customFormat="1" ht="10.199999999999999" x14ac:dyDescent="0.2">
      <c r="A332" s="111"/>
      <c r="B332" s="10"/>
      <c r="C332" s="5"/>
      <c r="D332" s="12"/>
      <c r="E332" s="12"/>
      <c r="F332" s="12"/>
      <c r="G332" s="12"/>
      <c r="H332" s="12"/>
      <c r="I332" s="13"/>
      <c r="K332" s="10"/>
      <c r="L332" s="10"/>
      <c r="M332" s="10"/>
      <c r="N332" s="10"/>
      <c r="O332" s="10"/>
    </row>
    <row r="333" spans="1:15" s="76" customFormat="1" ht="10.199999999999999" x14ac:dyDescent="0.2">
      <c r="A333" s="111"/>
      <c r="B333" s="10"/>
      <c r="C333" s="5"/>
      <c r="D333" s="12"/>
      <c r="E333" s="12"/>
      <c r="F333" s="12"/>
      <c r="G333" s="12"/>
      <c r="H333" s="12"/>
      <c r="I333" s="13"/>
      <c r="K333" s="10"/>
      <c r="L333" s="10"/>
      <c r="M333" s="10"/>
      <c r="N333" s="10"/>
      <c r="O333" s="10"/>
    </row>
    <row r="334" spans="1:15" s="76" customFormat="1" ht="10.199999999999999" x14ac:dyDescent="0.2">
      <c r="A334" s="111"/>
      <c r="B334" s="10"/>
      <c r="C334" s="5"/>
      <c r="D334" s="12"/>
      <c r="E334" s="12"/>
      <c r="F334" s="12"/>
      <c r="G334" s="12"/>
      <c r="H334" s="12"/>
      <c r="I334" s="13"/>
      <c r="K334" s="10"/>
      <c r="L334" s="10"/>
      <c r="M334" s="10"/>
      <c r="N334" s="10"/>
      <c r="O334" s="10"/>
    </row>
    <row r="335" spans="1:15" s="76" customFormat="1" ht="10.199999999999999" x14ac:dyDescent="0.2">
      <c r="A335" s="111"/>
      <c r="B335" s="10"/>
      <c r="C335" s="5"/>
      <c r="D335" s="12"/>
      <c r="E335" s="12"/>
      <c r="F335" s="12"/>
      <c r="G335" s="12"/>
      <c r="H335" s="12"/>
      <c r="I335" s="13"/>
      <c r="K335" s="10"/>
      <c r="L335" s="10"/>
      <c r="M335" s="10"/>
      <c r="N335" s="10"/>
      <c r="O335" s="10"/>
    </row>
    <row r="336" spans="1:15" s="76" customFormat="1" ht="10.199999999999999" x14ac:dyDescent="0.2">
      <c r="A336" s="111"/>
      <c r="B336" s="10"/>
      <c r="C336" s="5"/>
      <c r="D336" s="12"/>
      <c r="E336" s="12"/>
      <c r="F336" s="12"/>
      <c r="G336" s="12"/>
      <c r="H336" s="12"/>
      <c r="I336" s="13"/>
      <c r="K336" s="10"/>
      <c r="L336" s="10"/>
      <c r="M336" s="10"/>
      <c r="N336" s="10"/>
      <c r="O336" s="10"/>
    </row>
    <row r="337" spans="1:15" s="76" customFormat="1" ht="10.199999999999999" x14ac:dyDescent="0.2">
      <c r="A337" s="111"/>
      <c r="B337" s="10"/>
      <c r="C337" s="5"/>
      <c r="D337" s="12"/>
      <c r="E337" s="12"/>
      <c r="F337" s="12"/>
      <c r="G337" s="12"/>
      <c r="H337" s="12"/>
      <c r="I337" s="13"/>
      <c r="K337" s="10"/>
      <c r="L337" s="10"/>
      <c r="M337" s="10"/>
      <c r="N337" s="10"/>
      <c r="O337" s="10"/>
    </row>
    <row r="338" spans="1:15" s="76" customFormat="1" ht="10.199999999999999" x14ac:dyDescent="0.2">
      <c r="A338" s="111"/>
      <c r="B338" s="10"/>
      <c r="C338" s="5"/>
      <c r="D338" s="12"/>
      <c r="E338" s="12"/>
      <c r="F338" s="12"/>
      <c r="G338" s="12"/>
      <c r="H338" s="12"/>
      <c r="I338" s="13"/>
      <c r="K338" s="10"/>
      <c r="L338" s="10"/>
      <c r="M338" s="10"/>
      <c r="N338" s="10"/>
      <c r="O338" s="10"/>
    </row>
    <row r="339" spans="1:15" s="76" customFormat="1" ht="10.199999999999999" x14ac:dyDescent="0.2">
      <c r="A339" s="111"/>
      <c r="B339" s="10"/>
      <c r="C339" s="5"/>
      <c r="D339" s="12"/>
      <c r="E339" s="12"/>
      <c r="F339" s="12"/>
      <c r="G339" s="12"/>
      <c r="H339" s="12"/>
      <c r="I339" s="13"/>
      <c r="K339" s="10"/>
      <c r="L339" s="10"/>
      <c r="M339" s="10"/>
      <c r="N339" s="10"/>
      <c r="O339" s="10"/>
    </row>
    <row r="340" spans="1:15" s="76" customFormat="1" ht="10.199999999999999" x14ac:dyDescent="0.2">
      <c r="A340" s="111"/>
      <c r="B340" s="10"/>
      <c r="C340" s="5"/>
      <c r="D340" s="12"/>
      <c r="E340" s="12"/>
      <c r="F340" s="12"/>
      <c r="G340" s="12"/>
      <c r="H340" s="12"/>
      <c r="I340" s="13"/>
      <c r="K340" s="10"/>
      <c r="L340" s="10"/>
      <c r="M340" s="10"/>
      <c r="N340" s="10"/>
      <c r="O340" s="10"/>
    </row>
    <row r="341" spans="1:15" s="76" customFormat="1" ht="10.199999999999999" x14ac:dyDescent="0.2">
      <c r="A341" s="111"/>
      <c r="B341" s="10"/>
      <c r="C341" s="5"/>
      <c r="D341" s="12"/>
      <c r="E341" s="12"/>
      <c r="F341" s="12"/>
      <c r="G341" s="12"/>
      <c r="H341" s="12"/>
      <c r="I341" s="13"/>
      <c r="K341" s="10"/>
      <c r="L341" s="10"/>
      <c r="M341" s="10"/>
      <c r="N341" s="10"/>
      <c r="O341" s="10"/>
    </row>
    <row r="342" spans="1:15" s="76" customFormat="1" ht="10.199999999999999" x14ac:dyDescent="0.2">
      <c r="A342" s="111"/>
      <c r="B342" s="10"/>
      <c r="C342" s="5"/>
      <c r="D342" s="12"/>
      <c r="E342" s="12"/>
      <c r="F342" s="12"/>
      <c r="G342" s="12"/>
      <c r="H342" s="12"/>
      <c r="I342" s="13"/>
      <c r="K342" s="10"/>
      <c r="L342" s="10"/>
      <c r="M342" s="10"/>
      <c r="N342" s="10"/>
      <c r="O342" s="10"/>
    </row>
    <row r="343" spans="1:15" s="76" customFormat="1" ht="10.199999999999999" x14ac:dyDescent="0.2">
      <c r="A343" s="111"/>
      <c r="B343" s="10"/>
      <c r="C343" s="5"/>
      <c r="D343" s="12"/>
      <c r="E343" s="12"/>
      <c r="F343" s="12"/>
      <c r="G343" s="12"/>
      <c r="H343" s="12"/>
      <c r="I343" s="13"/>
      <c r="K343" s="10"/>
      <c r="L343" s="10"/>
      <c r="M343" s="10"/>
      <c r="N343" s="10"/>
      <c r="O343" s="10"/>
    </row>
    <row r="344" spans="1:15" s="76" customFormat="1" ht="10.199999999999999" x14ac:dyDescent="0.2">
      <c r="A344" s="111"/>
      <c r="B344" s="10"/>
      <c r="C344" s="5"/>
      <c r="D344" s="12"/>
      <c r="E344" s="12"/>
      <c r="F344" s="12"/>
      <c r="G344" s="12"/>
      <c r="H344" s="12"/>
      <c r="I344" s="13"/>
      <c r="K344" s="10"/>
      <c r="L344" s="10"/>
      <c r="M344" s="10"/>
      <c r="N344" s="10"/>
      <c r="O344" s="10"/>
    </row>
    <row r="345" spans="1:15" s="76" customFormat="1" ht="10.199999999999999" x14ac:dyDescent="0.2">
      <c r="A345" s="111"/>
      <c r="B345" s="10"/>
      <c r="C345" s="5"/>
      <c r="D345" s="12"/>
      <c r="E345" s="12"/>
      <c r="F345" s="12"/>
      <c r="G345" s="12"/>
      <c r="H345" s="12"/>
      <c r="I345" s="13"/>
      <c r="K345" s="10"/>
      <c r="L345" s="10"/>
      <c r="M345" s="10"/>
      <c r="N345" s="10"/>
      <c r="O345" s="10"/>
    </row>
    <row r="346" spans="1:15" s="76" customFormat="1" ht="10.199999999999999" x14ac:dyDescent="0.2">
      <c r="A346" s="111"/>
      <c r="B346" s="10"/>
      <c r="C346" s="5"/>
      <c r="D346" s="12"/>
      <c r="E346" s="12"/>
      <c r="F346" s="12"/>
      <c r="G346" s="12"/>
      <c r="H346" s="12"/>
      <c r="I346" s="13"/>
      <c r="K346" s="10"/>
      <c r="L346" s="10"/>
      <c r="M346" s="10"/>
      <c r="N346" s="10"/>
      <c r="O346" s="10"/>
    </row>
    <row r="347" spans="1:15" s="76" customFormat="1" ht="10.199999999999999" x14ac:dyDescent="0.2">
      <c r="A347" s="111"/>
      <c r="B347" s="10"/>
      <c r="C347" s="5"/>
      <c r="D347" s="12"/>
      <c r="E347" s="12"/>
      <c r="F347" s="12"/>
      <c r="G347" s="12"/>
      <c r="H347" s="12"/>
      <c r="I347" s="13"/>
      <c r="K347" s="10"/>
      <c r="L347" s="10"/>
      <c r="M347" s="10"/>
      <c r="N347" s="10"/>
      <c r="O347" s="10"/>
    </row>
    <row r="348" spans="1:15" s="76" customFormat="1" ht="10.199999999999999" x14ac:dyDescent="0.2">
      <c r="A348" s="111"/>
      <c r="B348" s="10"/>
      <c r="C348" s="5"/>
      <c r="D348" s="12"/>
      <c r="E348" s="12"/>
      <c r="F348" s="12"/>
      <c r="G348" s="12"/>
      <c r="H348" s="12"/>
      <c r="I348" s="13"/>
      <c r="K348" s="10"/>
      <c r="L348" s="10"/>
      <c r="M348" s="10"/>
      <c r="N348" s="10"/>
      <c r="O348" s="10"/>
    </row>
    <row r="349" spans="1:15" s="76" customFormat="1" ht="10.199999999999999" x14ac:dyDescent="0.2">
      <c r="A349" s="111"/>
      <c r="B349" s="10"/>
      <c r="C349" s="5"/>
      <c r="D349" s="12"/>
      <c r="E349" s="12"/>
      <c r="F349" s="12"/>
      <c r="G349" s="12"/>
      <c r="H349" s="12"/>
      <c r="I349" s="13"/>
      <c r="K349" s="10"/>
      <c r="L349" s="10"/>
      <c r="M349" s="10"/>
      <c r="N349" s="10"/>
      <c r="O349" s="10"/>
    </row>
    <row r="350" spans="1:15" s="76" customFormat="1" ht="10.199999999999999" x14ac:dyDescent="0.2">
      <c r="A350" s="111"/>
      <c r="B350" s="10"/>
      <c r="C350" s="5"/>
      <c r="D350" s="12"/>
      <c r="E350" s="12"/>
      <c r="F350" s="12"/>
      <c r="G350" s="12"/>
      <c r="H350" s="12"/>
      <c r="I350" s="13"/>
      <c r="K350" s="10"/>
      <c r="L350" s="10"/>
      <c r="M350" s="10"/>
      <c r="N350" s="10"/>
      <c r="O350" s="10"/>
    </row>
    <row r="351" spans="1:15" s="76" customFormat="1" ht="10.199999999999999" x14ac:dyDescent="0.2">
      <c r="A351" s="111"/>
      <c r="B351" s="10"/>
      <c r="C351" s="5"/>
      <c r="D351" s="12"/>
      <c r="E351" s="12"/>
      <c r="F351" s="12"/>
      <c r="G351" s="12"/>
      <c r="H351" s="12"/>
      <c r="I351" s="13"/>
      <c r="K351" s="10"/>
      <c r="L351" s="10"/>
      <c r="M351" s="10"/>
      <c r="N351" s="10"/>
      <c r="O351" s="10"/>
    </row>
    <row r="352" spans="1:15" s="76" customFormat="1" ht="10.199999999999999" x14ac:dyDescent="0.2">
      <c r="A352" s="111"/>
      <c r="B352" s="10"/>
      <c r="C352" s="5"/>
      <c r="D352" s="12"/>
      <c r="E352" s="12"/>
      <c r="F352" s="12"/>
      <c r="G352" s="12"/>
      <c r="H352" s="12"/>
      <c r="I352" s="13"/>
      <c r="K352" s="10"/>
      <c r="L352" s="10"/>
      <c r="M352" s="10"/>
      <c r="N352" s="10"/>
      <c r="O352" s="10"/>
    </row>
    <row r="353" spans="1:15" s="76" customFormat="1" ht="10.199999999999999" x14ac:dyDescent="0.2">
      <c r="A353" s="111"/>
      <c r="B353" s="10"/>
      <c r="C353" s="5"/>
      <c r="D353" s="12"/>
      <c r="E353" s="12"/>
      <c r="F353" s="12"/>
      <c r="G353" s="12"/>
      <c r="H353" s="12"/>
      <c r="I353" s="13"/>
      <c r="K353" s="10"/>
      <c r="L353" s="10"/>
      <c r="M353" s="10"/>
      <c r="N353" s="10"/>
      <c r="O353" s="10"/>
    </row>
    <row r="354" spans="1:15" s="76" customFormat="1" ht="10.199999999999999" x14ac:dyDescent="0.2">
      <c r="A354" s="111"/>
      <c r="B354" s="10"/>
      <c r="C354" s="5"/>
      <c r="D354" s="12"/>
      <c r="E354" s="12"/>
      <c r="F354" s="12"/>
      <c r="G354" s="12"/>
      <c r="H354" s="12"/>
      <c r="I354" s="13"/>
      <c r="K354" s="10"/>
      <c r="L354" s="10"/>
      <c r="M354" s="10"/>
      <c r="N354" s="10"/>
      <c r="O354" s="10"/>
    </row>
    <row r="355" spans="1:15" s="76" customFormat="1" ht="10.199999999999999" x14ac:dyDescent="0.2">
      <c r="A355" s="111"/>
      <c r="B355" s="10"/>
      <c r="C355" s="5"/>
      <c r="D355" s="12"/>
      <c r="E355" s="12"/>
      <c r="F355" s="12"/>
      <c r="G355" s="12"/>
      <c r="H355" s="12"/>
      <c r="I355" s="13"/>
      <c r="K355" s="10"/>
      <c r="L355" s="10"/>
      <c r="M355" s="10"/>
      <c r="N355" s="10"/>
      <c r="O355" s="10"/>
    </row>
    <row r="356" spans="1:15" s="76" customFormat="1" ht="10.199999999999999" x14ac:dyDescent="0.2">
      <c r="A356" s="111"/>
      <c r="B356" s="10"/>
      <c r="C356" s="5"/>
      <c r="D356" s="12"/>
      <c r="E356" s="12"/>
      <c r="F356" s="12"/>
      <c r="G356" s="12"/>
      <c r="H356" s="12"/>
      <c r="I356" s="13"/>
      <c r="K356" s="10"/>
      <c r="L356" s="10"/>
      <c r="M356" s="10"/>
      <c r="N356" s="10"/>
      <c r="O356" s="10"/>
    </row>
    <row r="357" spans="1:15" s="76" customFormat="1" ht="10.199999999999999" x14ac:dyDescent="0.2">
      <c r="A357" s="111"/>
      <c r="B357" s="10"/>
      <c r="C357" s="5"/>
      <c r="D357" s="12"/>
      <c r="E357" s="12"/>
      <c r="F357" s="12"/>
      <c r="G357" s="12"/>
      <c r="H357" s="12"/>
      <c r="I357" s="13"/>
      <c r="K357" s="10"/>
      <c r="L357" s="10"/>
      <c r="M357" s="10"/>
      <c r="N357" s="10"/>
      <c r="O357" s="10"/>
    </row>
    <row r="358" spans="1:15" s="76" customFormat="1" ht="10.199999999999999" x14ac:dyDescent="0.2">
      <c r="A358" s="111"/>
      <c r="B358" s="10"/>
      <c r="C358" s="5"/>
      <c r="D358" s="12"/>
      <c r="E358" s="12"/>
      <c r="F358" s="12"/>
      <c r="G358" s="12"/>
      <c r="H358" s="12"/>
      <c r="I358" s="13"/>
      <c r="K358" s="10"/>
      <c r="L358" s="10"/>
      <c r="M358" s="10"/>
      <c r="N358" s="10"/>
      <c r="O358" s="10"/>
    </row>
    <row r="359" spans="1:15" s="76" customFormat="1" ht="10.199999999999999" x14ac:dyDescent="0.2">
      <c r="A359" s="111"/>
      <c r="B359" s="10"/>
      <c r="C359" s="5"/>
      <c r="D359" s="12"/>
      <c r="E359" s="12"/>
      <c r="F359" s="12"/>
      <c r="G359" s="12"/>
      <c r="H359" s="12"/>
      <c r="I359" s="13"/>
      <c r="K359" s="10"/>
      <c r="L359" s="10"/>
      <c r="M359" s="10"/>
      <c r="N359" s="10"/>
      <c r="O359" s="10"/>
    </row>
    <row r="360" spans="1:15" s="76" customFormat="1" ht="10.199999999999999" x14ac:dyDescent="0.2">
      <c r="A360" s="111"/>
      <c r="B360" s="10"/>
      <c r="C360" s="5"/>
      <c r="D360" s="12"/>
      <c r="E360" s="12"/>
      <c r="F360" s="12"/>
      <c r="G360" s="12"/>
      <c r="H360" s="12"/>
      <c r="I360" s="13"/>
      <c r="K360" s="10"/>
      <c r="L360" s="10"/>
      <c r="M360" s="10"/>
      <c r="N360" s="10"/>
      <c r="O360" s="10"/>
    </row>
    <row r="361" spans="1:15" s="76" customFormat="1" ht="10.199999999999999" x14ac:dyDescent="0.2">
      <c r="A361" s="111"/>
      <c r="B361" s="10"/>
      <c r="C361" s="5"/>
      <c r="D361" s="12"/>
      <c r="E361" s="12"/>
      <c r="F361" s="12"/>
      <c r="G361" s="12"/>
      <c r="H361" s="12"/>
      <c r="I361" s="13"/>
      <c r="K361" s="10"/>
      <c r="L361" s="10"/>
      <c r="M361" s="10"/>
      <c r="N361" s="10"/>
      <c r="O361" s="10"/>
    </row>
    <row r="362" spans="1:15" s="76" customFormat="1" ht="10.199999999999999" x14ac:dyDescent="0.2">
      <c r="A362" s="111"/>
      <c r="B362" s="10"/>
      <c r="C362" s="5"/>
      <c r="D362" s="12"/>
      <c r="E362" s="12"/>
      <c r="F362" s="12"/>
      <c r="G362" s="12"/>
      <c r="H362" s="12"/>
      <c r="I362" s="13"/>
      <c r="K362" s="10"/>
      <c r="L362" s="10"/>
      <c r="M362" s="10"/>
      <c r="N362" s="10"/>
      <c r="O362" s="10"/>
    </row>
    <row r="363" spans="1:15" s="76" customFormat="1" ht="10.199999999999999" x14ac:dyDescent="0.2">
      <c r="A363" s="111"/>
      <c r="B363" s="10"/>
      <c r="C363" s="5"/>
      <c r="D363" s="12"/>
      <c r="E363" s="12"/>
      <c r="F363" s="12"/>
      <c r="G363" s="12"/>
      <c r="H363" s="12"/>
      <c r="I363" s="13"/>
      <c r="K363" s="10"/>
      <c r="L363" s="10"/>
      <c r="M363" s="10"/>
      <c r="N363" s="10"/>
      <c r="O363" s="10"/>
    </row>
    <row r="364" spans="1:15" s="76" customFormat="1" ht="10.199999999999999" x14ac:dyDescent="0.2">
      <c r="A364" s="111"/>
      <c r="B364" s="10"/>
      <c r="C364" s="5"/>
      <c r="D364" s="12"/>
      <c r="E364" s="12"/>
      <c r="F364" s="12"/>
      <c r="G364" s="12"/>
      <c r="H364" s="12"/>
      <c r="I364" s="13"/>
      <c r="K364" s="10"/>
      <c r="L364" s="10"/>
      <c r="M364" s="10"/>
      <c r="N364" s="10"/>
      <c r="O364" s="10"/>
    </row>
    <row r="365" spans="1:15" s="76" customFormat="1" ht="10.199999999999999" x14ac:dyDescent="0.2">
      <c r="A365" s="111"/>
      <c r="B365" s="10"/>
      <c r="C365" s="5"/>
      <c r="D365" s="12"/>
      <c r="E365" s="12"/>
      <c r="F365" s="12"/>
      <c r="G365" s="12"/>
      <c r="H365" s="12"/>
      <c r="I365" s="13"/>
      <c r="K365" s="10"/>
      <c r="L365" s="10"/>
      <c r="M365" s="10"/>
      <c r="N365" s="10"/>
      <c r="O365" s="10"/>
    </row>
    <row r="366" spans="1:15" s="76" customFormat="1" ht="10.199999999999999" x14ac:dyDescent="0.2">
      <c r="A366" s="111"/>
      <c r="B366" s="10"/>
      <c r="C366" s="5"/>
      <c r="D366" s="12"/>
      <c r="E366" s="12"/>
      <c r="F366" s="12"/>
      <c r="G366" s="12"/>
      <c r="H366" s="12"/>
      <c r="I366" s="13"/>
      <c r="K366" s="10"/>
      <c r="L366" s="10"/>
      <c r="M366" s="10"/>
      <c r="N366" s="10"/>
      <c r="O366" s="10"/>
    </row>
    <row r="367" spans="1:15" s="76" customFormat="1" ht="10.199999999999999" x14ac:dyDescent="0.2">
      <c r="A367" s="111"/>
      <c r="B367" s="10"/>
      <c r="C367" s="5"/>
      <c r="D367" s="12"/>
      <c r="E367" s="12"/>
      <c r="F367" s="12"/>
      <c r="G367" s="12"/>
      <c r="H367" s="12"/>
      <c r="I367" s="13"/>
      <c r="K367" s="10"/>
      <c r="L367" s="10"/>
      <c r="M367" s="10"/>
      <c r="N367" s="10"/>
      <c r="O367" s="10"/>
    </row>
    <row r="368" spans="1:15" s="76" customFormat="1" ht="10.199999999999999" x14ac:dyDescent="0.2">
      <c r="A368" s="111"/>
      <c r="B368" s="10"/>
      <c r="C368" s="5"/>
      <c r="D368" s="12"/>
      <c r="E368" s="12"/>
      <c r="F368" s="12"/>
      <c r="G368" s="12"/>
      <c r="H368" s="12"/>
      <c r="I368" s="13"/>
      <c r="K368" s="10"/>
      <c r="L368" s="10"/>
      <c r="M368" s="10"/>
      <c r="N368" s="10"/>
      <c r="O368" s="10"/>
    </row>
    <row r="369" spans="1:15" s="76" customFormat="1" ht="10.199999999999999" x14ac:dyDescent="0.2">
      <c r="A369" s="111"/>
      <c r="B369" s="10"/>
      <c r="C369" s="5"/>
      <c r="D369" s="12"/>
      <c r="E369" s="12"/>
      <c r="F369" s="12"/>
      <c r="G369" s="12"/>
      <c r="H369" s="12"/>
      <c r="I369" s="13"/>
      <c r="K369" s="10"/>
      <c r="L369" s="10"/>
      <c r="M369" s="10"/>
      <c r="N369" s="10"/>
      <c r="O369" s="10"/>
    </row>
    <row r="370" spans="1:15" s="76" customFormat="1" ht="10.199999999999999" x14ac:dyDescent="0.2">
      <c r="A370" s="111"/>
      <c r="B370" s="10"/>
      <c r="C370" s="5"/>
      <c r="D370" s="12"/>
      <c r="E370" s="12"/>
      <c r="F370" s="12"/>
      <c r="G370" s="12"/>
      <c r="H370" s="12"/>
      <c r="I370" s="13"/>
      <c r="K370" s="10"/>
      <c r="L370" s="10"/>
      <c r="M370" s="10"/>
      <c r="N370" s="10"/>
      <c r="O370" s="10"/>
    </row>
    <row r="371" spans="1:15" s="76" customFormat="1" ht="10.199999999999999" x14ac:dyDescent="0.2">
      <c r="A371" s="111"/>
      <c r="B371" s="10"/>
      <c r="C371" s="5"/>
      <c r="D371" s="12"/>
      <c r="E371" s="12"/>
      <c r="F371" s="12"/>
      <c r="G371" s="12"/>
      <c r="H371" s="12"/>
      <c r="I371" s="13"/>
      <c r="K371" s="10"/>
      <c r="L371" s="10"/>
      <c r="M371" s="10"/>
      <c r="N371" s="10"/>
      <c r="O371" s="10"/>
    </row>
    <row r="372" spans="1:15" s="76" customFormat="1" ht="10.199999999999999" x14ac:dyDescent="0.2">
      <c r="A372" s="111"/>
      <c r="B372" s="10"/>
      <c r="C372" s="5"/>
      <c r="D372" s="12"/>
      <c r="E372" s="12"/>
      <c r="F372" s="12"/>
      <c r="G372" s="12"/>
      <c r="H372" s="12"/>
      <c r="I372" s="13"/>
      <c r="K372" s="10"/>
      <c r="L372" s="10"/>
      <c r="M372" s="10"/>
      <c r="N372" s="10"/>
      <c r="O372" s="10"/>
    </row>
    <row r="373" spans="1:15" s="76" customFormat="1" ht="10.199999999999999" x14ac:dyDescent="0.2">
      <c r="A373" s="111"/>
      <c r="B373" s="10"/>
      <c r="C373" s="5"/>
      <c r="D373" s="12"/>
      <c r="E373" s="12"/>
      <c r="F373" s="12"/>
      <c r="G373" s="12"/>
      <c r="H373" s="12"/>
      <c r="I373" s="13"/>
      <c r="K373" s="10"/>
      <c r="L373" s="10"/>
      <c r="M373" s="10"/>
      <c r="N373" s="10"/>
      <c r="O373" s="10"/>
    </row>
    <row r="374" spans="1:15" s="76" customFormat="1" ht="10.199999999999999" x14ac:dyDescent="0.2">
      <c r="A374" s="111"/>
      <c r="B374" s="10"/>
      <c r="C374" s="5"/>
      <c r="D374" s="12"/>
      <c r="E374" s="12"/>
      <c r="F374" s="12"/>
      <c r="G374" s="12"/>
      <c r="H374" s="12"/>
      <c r="I374" s="13"/>
      <c r="K374" s="10"/>
      <c r="L374" s="10"/>
      <c r="M374" s="10"/>
      <c r="N374" s="10"/>
      <c r="O374" s="10"/>
    </row>
    <row r="375" spans="1:15" s="76" customFormat="1" ht="10.199999999999999" x14ac:dyDescent="0.2">
      <c r="A375" s="111"/>
      <c r="B375" s="10"/>
      <c r="C375" s="5"/>
      <c r="D375" s="12"/>
      <c r="E375" s="12"/>
      <c r="F375" s="12"/>
      <c r="G375" s="12"/>
      <c r="H375" s="12"/>
      <c r="I375" s="13"/>
      <c r="K375" s="10"/>
      <c r="L375" s="10"/>
      <c r="M375" s="10"/>
      <c r="N375" s="10"/>
      <c r="O375" s="10"/>
    </row>
    <row r="376" spans="1:15" s="76" customFormat="1" ht="10.199999999999999" x14ac:dyDescent="0.2">
      <c r="A376" s="111"/>
      <c r="B376" s="10"/>
      <c r="C376" s="5"/>
      <c r="D376" s="12"/>
      <c r="E376" s="12"/>
      <c r="F376" s="12"/>
      <c r="G376" s="12"/>
      <c r="H376" s="12"/>
      <c r="I376" s="13"/>
      <c r="K376" s="10"/>
      <c r="L376" s="10"/>
      <c r="M376" s="10"/>
      <c r="N376" s="10"/>
      <c r="O376" s="10"/>
    </row>
    <row r="377" spans="1:15" s="76" customFormat="1" ht="10.199999999999999" x14ac:dyDescent="0.2">
      <c r="A377" s="111"/>
      <c r="B377" s="10"/>
      <c r="C377" s="5"/>
      <c r="D377" s="12"/>
      <c r="E377" s="12"/>
      <c r="F377" s="12"/>
      <c r="G377" s="12"/>
      <c r="H377" s="12"/>
      <c r="I377" s="13"/>
      <c r="K377" s="10"/>
      <c r="L377" s="10"/>
      <c r="M377" s="10"/>
      <c r="N377" s="10"/>
      <c r="O377" s="10"/>
    </row>
    <row r="378" spans="1:15" s="76" customFormat="1" ht="10.199999999999999" x14ac:dyDescent="0.2">
      <c r="A378" s="111"/>
      <c r="B378" s="10"/>
      <c r="C378" s="5"/>
      <c r="D378" s="12"/>
      <c r="E378" s="12"/>
      <c r="F378" s="12"/>
      <c r="G378" s="12"/>
      <c r="H378" s="12"/>
      <c r="I378" s="13"/>
      <c r="K378" s="10"/>
      <c r="L378" s="10"/>
      <c r="M378" s="10"/>
      <c r="N378" s="10"/>
      <c r="O378" s="10"/>
    </row>
    <row r="379" spans="1:15" s="76" customFormat="1" ht="10.199999999999999" x14ac:dyDescent="0.2">
      <c r="A379" s="111"/>
      <c r="B379" s="10"/>
      <c r="C379" s="5"/>
      <c r="D379" s="12"/>
      <c r="E379" s="12"/>
      <c r="F379" s="12"/>
      <c r="G379" s="12"/>
      <c r="H379" s="12"/>
      <c r="I379" s="13"/>
      <c r="K379" s="10"/>
      <c r="L379" s="10"/>
      <c r="M379" s="10"/>
      <c r="N379" s="10"/>
      <c r="O379" s="10"/>
    </row>
    <row r="380" spans="1:15" s="76" customFormat="1" ht="10.199999999999999" x14ac:dyDescent="0.2">
      <c r="A380" s="111"/>
      <c r="B380" s="10"/>
      <c r="C380" s="5"/>
      <c r="D380" s="12"/>
      <c r="E380" s="12"/>
      <c r="F380" s="12"/>
      <c r="G380" s="12"/>
      <c r="H380" s="12"/>
      <c r="I380" s="13"/>
      <c r="K380" s="10"/>
      <c r="L380" s="10"/>
      <c r="M380" s="10"/>
      <c r="N380" s="10"/>
      <c r="O380" s="10"/>
    </row>
    <row r="381" spans="1:15" s="76" customFormat="1" ht="10.199999999999999" x14ac:dyDescent="0.2">
      <c r="A381" s="111"/>
      <c r="B381" s="10"/>
      <c r="C381" s="5"/>
      <c r="D381" s="12"/>
      <c r="E381" s="12"/>
      <c r="F381" s="12"/>
      <c r="G381" s="12"/>
      <c r="H381" s="12"/>
      <c r="I381" s="13"/>
      <c r="K381" s="10"/>
      <c r="L381" s="10"/>
      <c r="M381" s="10"/>
      <c r="N381" s="10"/>
      <c r="O381" s="10"/>
    </row>
    <row r="382" spans="1:15" s="76" customFormat="1" ht="10.199999999999999" x14ac:dyDescent="0.2">
      <c r="A382" s="111"/>
      <c r="B382" s="10"/>
      <c r="C382" s="5"/>
      <c r="D382" s="12"/>
      <c r="E382" s="12"/>
      <c r="F382" s="12"/>
      <c r="G382" s="12"/>
      <c r="H382" s="12"/>
      <c r="I382" s="13"/>
      <c r="K382" s="10"/>
      <c r="L382" s="10"/>
      <c r="M382" s="10"/>
      <c r="N382" s="10"/>
      <c r="O382" s="10"/>
    </row>
    <row r="383" spans="1:15" s="76" customFormat="1" ht="10.199999999999999" x14ac:dyDescent="0.2">
      <c r="A383" s="111"/>
      <c r="B383" s="10"/>
      <c r="C383" s="5"/>
      <c r="D383" s="12"/>
      <c r="E383" s="12"/>
      <c r="F383" s="12"/>
      <c r="G383" s="12"/>
      <c r="H383" s="12"/>
      <c r="I383" s="13"/>
      <c r="K383" s="10"/>
      <c r="L383" s="10"/>
      <c r="M383" s="10"/>
      <c r="N383" s="10"/>
      <c r="O383" s="10"/>
    </row>
    <row r="384" spans="1:15" s="76" customFormat="1" ht="10.199999999999999" x14ac:dyDescent="0.2">
      <c r="A384" s="111"/>
      <c r="B384" s="10"/>
      <c r="C384" s="5"/>
      <c r="D384" s="12"/>
      <c r="E384" s="12"/>
      <c r="F384" s="12"/>
      <c r="G384" s="12"/>
      <c r="H384" s="12"/>
      <c r="I384" s="13"/>
      <c r="K384" s="10"/>
      <c r="L384" s="10"/>
      <c r="M384" s="10"/>
      <c r="N384" s="10"/>
      <c r="O384" s="10"/>
    </row>
    <row r="385" spans="1:15" s="76" customFormat="1" ht="10.199999999999999" x14ac:dyDescent="0.2">
      <c r="A385" s="111"/>
      <c r="B385" s="10"/>
      <c r="C385" s="5"/>
      <c r="D385" s="12"/>
      <c r="E385" s="12"/>
      <c r="F385" s="12"/>
      <c r="G385" s="12"/>
      <c r="H385" s="12"/>
      <c r="I385" s="13"/>
      <c r="K385" s="10"/>
      <c r="L385" s="10"/>
      <c r="M385" s="10"/>
      <c r="N385" s="10"/>
      <c r="O385" s="10"/>
    </row>
    <row r="386" spans="1:15" s="76" customFormat="1" ht="10.199999999999999" x14ac:dyDescent="0.2">
      <c r="A386" s="111"/>
      <c r="B386" s="10"/>
      <c r="C386" s="5"/>
      <c r="D386" s="12"/>
      <c r="E386" s="12"/>
      <c r="F386" s="12"/>
      <c r="G386" s="12"/>
      <c r="H386" s="12"/>
      <c r="I386" s="13"/>
      <c r="K386" s="10"/>
      <c r="L386" s="10"/>
      <c r="M386" s="10"/>
      <c r="N386" s="10"/>
      <c r="O386" s="10"/>
    </row>
    <row r="387" spans="1:15" s="76" customFormat="1" ht="10.199999999999999" x14ac:dyDescent="0.2">
      <c r="A387" s="111"/>
      <c r="B387" s="10"/>
      <c r="C387" s="5"/>
      <c r="D387" s="12"/>
      <c r="E387" s="12"/>
      <c r="F387" s="12"/>
      <c r="G387" s="12"/>
      <c r="H387" s="12"/>
      <c r="I387" s="13"/>
      <c r="K387" s="10"/>
      <c r="L387" s="10"/>
      <c r="M387" s="10"/>
      <c r="N387" s="10"/>
      <c r="O387" s="10"/>
    </row>
    <row r="388" spans="1:15" s="76" customFormat="1" ht="10.199999999999999" x14ac:dyDescent="0.2">
      <c r="A388" s="111"/>
      <c r="B388" s="10"/>
      <c r="C388" s="5"/>
      <c r="D388" s="12"/>
      <c r="E388" s="12"/>
      <c r="F388" s="12"/>
      <c r="G388" s="12"/>
      <c r="H388" s="12"/>
      <c r="I388" s="13"/>
      <c r="K388" s="10"/>
      <c r="L388" s="10"/>
      <c r="M388" s="10"/>
      <c r="N388" s="10"/>
      <c r="O388" s="10"/>
    </row>
    <row r="389" spans="1:15" s="76" customFormat="1" ht="10.199999999999999" x14ac:dyDescent="0.2">
      <c r="A389" s="111"/>
      <c r="B389" s="10"/>
      <c r="C389" s="5"/>
      <c r="D389" s="12"/>
      <c r="E389" s="12"/>
      <c r="F389" s="12"/>
      <c r="G389" s="12"/>
      <c r="H389" s="12"/>
      <c r="I389" s="13"/>
      <c r="K389" s="10"/>
      <c r="L389" s="10"/>
      <c r="M389" s="10"/>
      <c r="N389" s="10"/>
      <c r="O389" s="10"/>
    </row>
    <row r="390" spans="1:15" s="76" customFormat="1" ht="10.199999999999999" x14ac:dyDescent="0.2">
      <c r="A390" s="111"/>
      <c r="B390" s="10"/>
      <c r="C390" s="5"/>
      <c r="D390" s="12"/>
      <c r="E390" s="12"/>
      <c r="F390" s="12"/>
      <c r="G390" s="12"/>
      <c r="H390" s="12"/>
      <c r="I390" s="13"/>
      <c r="K390" s="10"/>
      <c r="L390" s="10"/>
      <c r="M390" s="10"/>
      <c r="N390" s="10"/>
      <c r="O390" s="10"/>
    </row>
    <row r="391" spans="1:15" s="76" customFormat="1" ht="10.199999999999999" x14ac:dyDescent="0.2">
      <c r="A391" s="111"/>
      <c r="B391" s="10"/>
      <c r="C391" s="5"/>
      <c r="D391" s="12"/>
      <c r="E391" s="12"/>
      <c r="F391" s="12"/>
      <c r="G391" s="12"/>
      <c r="H391" s="12"/>
      <c r="I391" s="13"/>
      <c r="K391" s="10"/>
      <c r="L391" s="10"/>
      <c r="M391" s="10"/>
      <c r="N391" s="10"/>
      <c r="O391" s="10"/>
    </row>
    <row r="392" spans="1:15" s="76" customFormat="1" ht="10.199999999999999" x14ac:dyDescent="0.2">
      <c r="A392" s="111"/>
      <c r="B392" s="10"/>
      <c r="C392" s="5"/>
      <c r="D392" s="12"/>
      <c r="E392" s="12"/>
      <c r="F392" s="12"/>
      <c r="G392" s="12"/>
      <c r="H392" s="12"/>
      <c r="I392" s="13"/>
      <c r="K392" s="10"/>
      <c r="L392" s="10"/>
      <c r="M392" s="10"/>
      <c r="N392" s="10"/>
      <c r="O392" s="10"/>
    </row>
    <row r="393" spans="1:15" s="76" customFormat="1" ht="10.199999999999999" x14ac:dyDescent="0.2">
      <c r="A393" s="111"/>
      <c r="B393" s="10"/>
      <c r="C393" s="5"/>
      <c r="D393" s="12"/>
      <c r="E393" s="12"/>
      <c r="F393" s="12"/>
      <c r="G393" s="12"/>
      <c r="H393" s="12"/>
      <c r="I393" s="13"/>
      <c r="K393" s="10"/>
      <c r="L393" s="10"/>
      <c r="M393" s="10"/>
      <c r="N393" s="10"/>
      <c r="O393" s="10"/>
    </row>
    <row r="394" spans="1:15" s="76" customFormat="1" ht="10.199999999999999" x14ac:dyDescent="0.2">
      <c r="A394" s="111"/>
      <c r="B394" s="10"/>
      <c r="C394" s="5"/>
      <c r="D394" s="12"/>
      <c r="E394" s="12"/>
      <c r="F394" s="12"/>
      <c r="G394" s="12"/>
      <c r="H394" s="12"/>
      <c r="I394" s="13"/>
      <c r="K394" s="10"/>
      <c r="L394" s="10"/>
      <c r="M394" s="10"/>
      <c r="N394" s="10"/>
      <c r="O394" s="10"/>
    </row>
    <row r="395" spans="1:15" s="76" customFormat="1" ht="10.199999999999999" x14ac:dyDescent="0.2">
      <c r="A395" s="111"/>
      <c r="B395" s="10"/>
      <c r="C395" s="5"/>
      <c r="D395" s="12"/>
      <c r="E395" s="12"/>
      <c r="F395" s="12"/>
      <c r="G395" s="12"/>
      <c r="H395" s="12"/>
      <c r="I395" s="13"/>
      <c r="K395" s="10"/>
      <c r="L395" s="10"/>
      <c r="M395" s="10"/>
      <c r="N395" s="10"/>
      <c r="O395" s="10"/>
    </row>
    <row r="396" spans="1:15" s="76" customFormat="1" ht="10.199999999999999" x14ac:dyDescent="0.2">
      <c r="A396" s="111"/>
      <c r="B396" s="10"/>
      <c r="C396" s="5"/>
      <c r="D396" s="12"/>
      <c r="E396" s="12"/>
      <c r="F396" s="12"/>
      <c r="G396" s="12"/>
      <c r="H396" s="12"/>
      <c r="I396" s="13"/>
      <c r="K396" s="10"/>
      <c r="L396" s="10"/>
      <c r="M396" s="10"/>
      <c r="N396" s="10"/>
      <c r="O396" s="10"/>
    </row>
    <row r="397" spans="1:15" s="76" customFormat="1" ht="10.199999999999999" x14ac:dyDescent="0.2">
      <c r="A397" s="111"/>
      <c r="B397" s="10"/>
      <c r="C397" s="5"/>
      <c r="D397" s="12"/>
      <c r="E397" s="12"/>
      <c r="F397" s="12"/>
      <c r="G397" s="12"/>
      <c r="H397" s="12"/>
      <c r="I397" s="13"/>
      <c r="K397" s="10"/>
      <c r="L397" s="10"/>
      <c r="M397" s="10"/>
      <c r="N397" s="10"/>
      <c r="O397" s="10"/>
    </row>
    <row r="398" spans="1:15" s="76" customFormat="1" ht="10.199999999999999" x14ac:dyDescent="0.2">
      <c r="A398" s="111"/>
      <c r="B398" s="10"/>
      <c r="C398" s="5"/>
      <c r="D398" s="12"/>
      <c r="E398" s="12"/>
      <c r="F398" s="12"/>
      <c r="G398" s="12"/>
      <c r="H398" s="12"/>
      <c r="I398" s="13"/>
      <c r="K398" s="10"/>
      <c r="L398" s="10"/>
      <c r="M398" s="10"/>
      <c r="N398" s="10"/>
      <c r="O398" s="10"/>
    </row>
    <row r="399" spans="1:15" s="76" customFormat="1" ht="10.199999999999999" x14ac:dyDescent="0.2">
      <c r="A399" s="111"/>
      <c r="B399" s="10"/>
      <c r="C399" s="5"/>
      <c r="D399" s="12"/>
      <c r="E399" s="12"/>
      <c r="F399" s="12"/>
      <c r="G399" s="12"/>
      <c r="H399" s="12"/>
      <c r="I399" s="13"/>
      <c r="K399" s="10"/>
      <c r="L399" s="10"/>
      <c r="M399" s="10"/>
      <c r="N399" s="10"/>
      <c r="O399" s="10"/>
    </row>
    <row r="400" spans="1:15" s="76" customFormat="1" ht="10.199999999999999" x14ac:dyDescent="0.2">
      <c r="A400" s="111"/>
      <c r="B400" s="10"/>
      <c r="C400" s="5"/>
      <c r="D400" s="12"/>
      <c r="E400" s="12"/>
      <c r="F400" s="12"/>
      <c r="G400" s="12"/>
      <c r="H400" s="12"/>
      <c r="I400" s="13"/>
      <c r="K400" s="10"/>
      <c r="L400" s="10"/>
      <c r="M400" s="10"/>
      <c r="N400" s="10"/>
      <c r="O400" s="10"/>
    </row>
    <row r="401" spans="1:15" s="76" customFormat="1" ht="10.199999999999999" x14ac:dyDescent="0.2">
      <c r="A401" s="111"/>
      <c r="B401" s="10"/>
      <c r="C401" s="5"/>
      <c r="D401" s="12"/>
      <c r="E401" s="12"/>
      <c r="F401" s="12"/>
      <c r="G401" s="12"/>
      <c r="H401" s="12"/>
      <c r="I401" s="13"/>
      <c r="K401" s="10"/>
      <c r="L401" s="10"/>
      <c r="M401" s="10"/>
      <c r="N401" s="10"/>
      <c r="O401" s="10"/>
    </row>
    <row r="402" spans="1:15" s="76" customFormat="1" ht="10.199999999999999" x14ac:dyDescent="0.2">
      <c r="A402" s="111"/>
      <c r="B402" s="10"/>
      <c r="C402" s="5"/>
      <c r="D402" s="12"/>
      <c r="E402" s="12"/>
      <c r="F402" s="12"/>
      <c r="G402" s="12"/>
      <c r="H402" s="12"/>
      <c r="I402" s="13"/>
      <c r="K402" s="10"/>
      <c r="L402" s="10"/>
      <c r="M402" s="10"/>
      <c r="N402" s="10"/>
      <c r="O402" s="10"/>
    </row>
    <row r="403" spans="1:15" s="76" customFormat="1" ht="10.199999999999999" x14ac:dyDescent="0.2">
      <c r="A403" s="111"/>
      <c r="B403" s="10"/>
      <c r="C403" s="5"/>
      <c r="D403" s="12"/>
      <c r="E403" s="12"/>
      <c r="F403" s="12"/>
      <c r="G403" s="12"/>
      <c r="H403" s="12"/>
      <c r="I403" s="13"/>
      <c r="K403" s="10"/>
      <c r="L403" s="10"/>
      <c r="M403" s="10"/>
      <c r="N403" s="10"/>
      <c r="O403" s="10"/>
    </row>
    <row r="404" spans="1:15" s="76" customFormat="1" ht="10.199999999999999" x14ac:dyDescent="0.2">
      <c r="A404" s="111"/>
      <c r="B404" s="10"/>
      <c r="C404" s="5"/>
      <c r="D404" s="12"/>
      <c r="E404" s="12"/>
      <c r="F404" s="12"/>
      <c r="G404" s="12"/>
      <c r="H404" s="12"/>
      <c r="I404" s="13"/>
      <c r="K404" s="10"/>
      <c r="L404" s="10"/>
      <c r="M404" s="10"/>
      <c r="N404" s="10"/>
      <c r="O404" s="10"/>
    </row>
    <row r="405" spans="1:15" s="76" customFormat="1" ht="10.199999999999999" x14ac:dyDescent="0.2">
      <c r="A405" s="111"/>
      <c r="B405" s="10"/>
      <c r="C405" s="5"/>
      <c r="D405" s="12"/>
      <c r="E405" s="12"/>
      <c r="F405" s="12"/>
      <c r="G405" s="12"/>
      <c r="H405" s="12"/>
      <c r="I405" s="13"/>
      <c r="K405" s="10"/>
      <c r="L405" s="10"/>
      <c r="M405" s="10"/>
      <c r="N405" s="10"/>
      <c r="O405" s="10"/>
    </row>
    <row r="406" spans="1:15" s="76" customFormat="1" ht="10.199999999999999" x14ac:dyDescent="0.2">
      <c r="A406" s="111"/>
      <c r="B406" s="10"/>
      <c r="C406" s="5"/>
      <c r="D406" s="12"/>
      <c r="E406" s="12"/>
      <c r="F406" s="12"/>
      <c r="G406" s="12"/>
      <c r="H406" s="12"/>
      <c r="I406" s="13"/>
      <c r="K406" s="10"/>
      <c r="L406" s="10"/>
      <c r="M406" s="10"/>
      <c r="N406" s="10"/>
      <c r="O406" s="10"/>
    </row>
    <row r="407" spans="1:15" s="76" customFormat="1" ht="10.199999999999999" x14ac:dyDescent="0.2">
      <c r="A407" s="111"/>
      <c r="B407" s="10"/>
      <c r="C407" s="5"/>
      <c r="D407" s="12"/>
      <c r="E407" s="12"/>
      <c r="F407" s="12"/>
      <c r="G407" s="12"/>
      <c r="H407" s="12"/>
      <c r="I407" s="13"/>
      <c r="K407" s="10"/>
      <c r="L407" s="10"/>
      <c r="M407" s="10"/>
      <c r="N407" s="10"/>
      <c r="O407" s="10"/>
    </row>
    <row r="408" spans="1:15" s="76" customFormat="1" ht="10.199999999999999" x14ac:dyDescent="0.2">
      <c r="A408" s="111"/>
      <c r="B408" s="10"/>
      <c r="C408" s="5"/>
      <c r="D408" s="12"/>
      <c r="E408" s="12"/>
      <c r="F408" s="12"/>
      <c r="G408" s="12"/>
      <c r="H408" s="12"/>
      <c r="I408" s="13"/>
      <c r="K408" s="10"/>
      <c r="L408" s="10"/>
      <c r="M408" s="10"/>
      <c r="N408" s="10"/>
      <c r="O408" s="10"/>
    </row>
    <row r="409" spans="1:15" s="76" customFormat="1" ht="10.199999999999999" x14ac:dyDescent="0.2">
      <c r="A409" s="111"/>
      <c r="B409" s="10"/>
      <c r="C409" s="5"/>
      <c r="D409" s="12"/>
      <c r="E409" s="12"/>
      <c r="F409" s="12"/>
      <c r="G409" s="12"/>
      <c r="H409" s="12"/>
      <c r="I409" s="13"/>
      <c r="K409" s="10"/>
      <c r="L409" s="10"/>
      <c r="M409" s="10"/>
      <c r="N409" s="10"/>
      <c r="O409" s="10"/>
    </row>
    <row r="410" spans="1:15" s="76" customFormat="1" ht="10.199999999999999" x14ac:dyDescent="0.2">
      <c r="A410" s="111"/>
      <c r="B410" s="10"/>
      <c r="C410" s="5"/>
      <c r="D410" s="12"/>
      <c r="E410" s="12"/>
      <c r="F410" s="12"/>
      <c r="G410" s="12"/>
      <c r="H410" s="12"/>
      <c r="I410" s="13"/>
      <c r="K410" s="10"/>
      <c r="L410" s="10"/>
      <c r="M410" s="10"/>
      <c r="N410" s="10"/>
      <c r="O410" s="10"/>
    </row>
    <row r="411" spans="1:15" s="76" customFormat="1" ht="10.199999999999999" x14ac:dyDescent="0.2">
      <c r="A411" s="111"/>
      <c r="B411" s="10"/>
      <c r="C411" s="5"/>
      <c r="D411" s="12"/>
      <c r="E411" s="12"/>
      <c r="F411" s="12"/>
      <c r="G411" s="12"/>
      <c r="H411" s="12"/>
      <c r="I411" s="13"/>
      <c r="K411" s="10"/>
      <c r="L411" s="10"/>
      <c r="M411" s="10"/>
      <c r="N411" s="10"/>
      <c r="O411" s="10"/>
    </row>
    <row r="412" spans="1:15" s="76" customFormat="1" ht="10.199999999999999" x14ac:dyDescent="0.2">
      <c r="A412" s="111"/>
      <c r="B412" s="10"/>
      <c r="C412" s="5"/>
      <c r="D412" s="12"/>
      <c r="E412" s="12"/>
      <c r="F412" s="12"/>
      <c r="G412" s="12"/>
      <c r="H412" s="12"/>
      <c r="I412" s="13"/>
      <c r="K412" s="10"/>
      <c r="L412" s="10"/>
      <c r="M412" s="10"/>
      <c r="N412" s="10"/>
      <c r="O412" s="10"/>
    </row>
    <row r="413" spans="1:15" s="76" customFormat="1" ht="10.199999999999999" x14ac:dyDescent="0.2">
      <c r="A413" s="111"/>
      <c r="B413" s="10"/>
      <c r="C413" s="5"/>
      <c r="D413" s="12"/>
      <c r="E413" s="12"/>
      <c r="F413" s="12"/>
      <c r="G413" s="12"/>
      <c r="H413" s="12"/>
      <c r="I413" s="13"/>
      <c r="K413" s="10"/>
      <c r="L413" s="10"/>
      <c r="M413" s="10"/>
      <c r="N413" s="10"/>
      <c r="O413" s="10"/>
    </row>
    <row r="414" spans="1:15" s="76" customFormat="1" ht="10.199999999999999" x14ac:dyDescent="0.2">
      <c r="A414" s="111"/>
      <c r="B414" s="10"/>
      <c r="C414" s="5"/>
      <c r="D414" s="12"/>
      <c r="E414" s="12"/>
      <c r="F414" s="12"/>
      <c r="G414" s="12"/>
      <c r="H414" s="12"/>
      <c r="I414" s="13"/>
      <c r="K414" s="10"/>
      <c r="L414" s="10"/>
      <c r="M414" s="10"/>
      <c r="N414" s="10"/>
      <c r="O414" s="10"/>
    </row>
    <row r="415" spans="1:15" s="76" customFormat="1" ht="10.199999999999999" x14ac:dyDescent="0.2">
      <c r="A415" s="111"/>
      <c r="B415" s="10"/>
      <c r="C415" s="5"/>
      <c r="D415" s="12"/>
      <c r="E415" s="12"/>
      <c r="F415" s="12"/>
      <c r="G415" s="12"/>
      <c r="H415" s="12"/>
      <c r="I415" s="13"/>
      <c r="K415" s="10"/>
      <c r="L415" s="10"/>
      <c r="M415" s="10"/>
      <c r="N415" s="10"/>
      <c r="O415" s="10"/>
    </row>
    <row r="416" spans="1:15" x14ac:dyDescent="0.25">
      <c r="A416" s="111"/>
      <c r="B416" s="15"/>
      <c r="C416" s="75"/>
      <c r="D416" s="16"/>
      <c r="E416" s="16"/>
      <c r="F416" s="16"/>
      <c r="G416" s="16"/>
      <c r="H416" s="16"/>
      <c r="I416" s="17"/>
    </row>
    <row r="417" spans="1:9" x14ac:dyDescent="0.25">
      <c r="A417" s="111"/>
      <c r="B417" s="15"/>
      <c r="C417" s="75"/>
      <c r="D417" s="16"/>
      <c r="E417" s="16"/>
      <c r="F417" s="16"/>
      <c r="G417" s="16"/>
      <c r="H417" s="16"/>
      <c r="I417" s="17"/>
    </row>
    <row r="418" spans="1:9" x14ac:dyDescent="0.25">
      <c r="A418" s="111"/>
      <c r="B418" s="15"/>
      <c r="C418" s="75"/>
      <c r="D418" s="16"/>
      <c r="E418" s="16"/>
      <c r="F418" s="16"/>
      <c r="G418" s="16"/>
      <c r="H418" s="16"/>
      <c r="I418" s="17"/>
    </row>
    <row r="419" spans="1:9" x14ac:dyDescent="0.25">
      <c r="A419" s="111"/>
      <c r="B419" s="15"/>
      <c r="C419" s="75"/>
      <c r="D419" s="16"/>
      <c r="E419" s="16"/>
      <c r="F419" s="16"/>
      <c r="G419" s="16"/>
      <c r="H419" s="16"/>
      <c r="I419" s="17"/>
    </row>
    <row r="420" spans="1:9" x14ac:dyDescent="0.25">
      <c r="A420" s="111"/>
      <c r="B420" s="15"/>
      <c r="C420" s="75"/>
      <c r="D420" s="16"/>
      <c r="E420" s="16"/>
      <c r="F420" s="16"/>
      <c r="G420" s="16"/>
      <c r="H420" s="16"/>
      <c r="I420" s="17"/>
    </row>
    <row r="421" spans="1:9" x14ac:dyDescent="0.25">
      <c r="A421" s="111"/>
      <c r="B421" s="15"/>
      <c r="C421" s="75"/>
      <c r="D421" s="16"/>
      <c r="E421" s="16"/>
      <c r="F421" s="16"/>
      <c r="G421" s="16"/>
      <c r="H421" s="16"/>
      <c r="I421" s="17"/>
    </row>
    <row r="422" spans="1:9" x14ac:dyDescent="0.25">
      <c r="A422" s="111"/>
      <c r="B422" s="15"/>
      <c r="C422" s="75"/>
      <c r="D422" s="16"/>
      <c r="E422" s="16"/>
      <c r="F422" s="16"/>
      <c r="G422" s="16"/>
      <c r="H422" s="16"/>
      <c r="I422" s="17"/>
    </row>
    <row r="423" spans="1:9" x14ac:dyDescent="0.25">
      <c r="A423" s="111"/>
      <c r="B423" s="15"/>
      <c r="C423" s="75"/>
      <c r="D423" s="16"/>
      <c r="E423" s="16"/>
      <c r="F423" s="16"/>
      <c r="G423" s="16"/>
      <c r="H423" s="16"/>
      <c r="I423" s="17"/>
    </row>
    <row r="424" spans="1:9" x14ac:dyDescent="0.25">
      <c r="A424" s="111"/>
      <c r="B424" s="15"/>
      <c r="C424" s="75"/>
      <c r="D424" s="16"/>
      <c r="E424" s="16"/>
      <c r="F424" s="16"/>
      <c r="G424" s="16"/>
      <c r="H424" s="16"/>
      <c r="I424" s="17"/>
    </row>
    <row r="425" spans="1:9" x14ac:dyDescent="0.25">
      <c r="A425" s="111"/>
      <c r="B425" s="15"/>
      <c r="C425" s="75"/>
      <c r="D425" s="16"/>
      <c r="E425" s="16"/>
      <c r="F425" s="16"/>
      <c r="G425" s="16"/>
      <c r="H425" s="16"/>
      <c r="I425" s="17"/>
    </row>
    <row r="426" spans="1:9" x14ac:dyDescent="0.25">
      <c r="A426" s="111"/>
      <c r="B426" s="15"/>
      <c r="C426" s="75"/>
      <c r="D426" s="16"/>
      <c r="E426" s="16"/>
      <c r="F426" s="16"/>
      <c r="G426" s="16"/>
      <c r="H426" s="16"/>
      <c r="I426" s="17"/>
    </row>
    <row r="427" spans="1:9" x14ac:dyDescent="0.25">
      <c r="A427" s="111"/>
      <c r="B427" s="15"/>
      <c r="C427" s="75"/>
      <c r="D427" s="16"/>
      <c r="E427" s="16"/>
      <c r="F427" s="16"/>
      <c r="G427" s="16"/>
      <c r="H427" s="16"/>
      <c r="I427" s="17"/>
    </row>
    <row r="428" spans="1:9" x14ac:dyDescent="0.25">
      <c r="A428" s="111"/>
      <c r="B428" s="15"/>
      <c r="C428" s="75"/>
      <c r="D428" s="16"/>
      <c r="E428" s="16"/>
      <c r="F428" s="16"/>
      <c r="G428" s="16"/>
      <c r="H428" s="16"/>
      <c r="I428" s="17"/>
    </row>
    <row r="429" spans="1:9" x14ac:dyDescent="0.25">
      <c r="A429" s="111"/>
      <c r="B429" s="15"/>
      <c r="C429" s="75"/>
      <c r="D429" s="16"/>
      <c r="E429" s="16"/>
      <c r="F429" s="16"/>
      <c r="G429" s="16"/>
      <c r="H429" s="16"/>
      <c r="I429" s="17"/>
    </row>
    <row r="430" spans="1:9" x14ac:dyDescent="0.25">
      <c r="A430" s="111"/>
      <c r="B430" s="15"/>
      <c r="C430" s="75"/>
      <c r="D430" s="16"/>
      <c r="E430" s="16"/>
      <c r="F430" s="16"/>
      <c r="G430" s="16"/>
      <c r="H430" s="16"/>
      <c r="I430" s="17"/>
    </row>
    <row r="431" spans="1:9" x14ac:dyDescent="0.25">
      <c r="A431" s="111"/>
      <c r="B431" s="15"/>
      <c r="C431" s="75"/>
      <c r="D431" s="16"/>
      <c r="E431" s="16"/>
      <c r="F431" s="16"/>
      <c r="G431" s="16"/>
      <c r="H431" s="16"/>
      <c r="I431" s="17"/>
    </row>
    <row r="432" spans="1:9" x14ac:dyDescent="0.25">
      <c r="A432" s="111"/>
      <c r="B432" s="15"/>
      <c r="C432" s="75"/>
      <c r="D432" s="16"/>
      <c r="E432" s="16"/>
      <c r="F432" s="16"/>
      <c r="G432" s="16"/>
      <c r="H432" s="16"/>
      <c r="I432" s="17"/>
    </row>
    <row r="433" spans="1:9" x14ac:dyDescent="0.25">
      <c r="A433" s="111"/>
      <c r="B433" s="15"/>
      <c r="C433" s="75"/>
      <c r="D433" s="16"/>
      <c r="E433" s="16"/>
      <c r="F433" s="16"/>
      <c r="G433" s="16"/>
      <c r="H433" s="16"/>
      <c r="I433" s="17"/>
    </row>
    <row r="434" spans="1:9" x14ac:dyDescent="0.25">
      <c r="A434" s="111"/>
      <c r="B434" s="15"/>
      <c r="C434" s="75"/>
      <c r="D434" s="16"/>
      <c r="E434" s="16"/>
      <c r="F434" s="16"/>
      <c r="G434" s="16"/>
      <c r="H434" s="16"/>
      <c r="I434" s="17"/>
    </row>
    <row r="435" spans="1:9" x14ac:dyDescent="0.25">
      <c r="A435" s="111"/>
      <c r="B435" s="15"/>
      <c r="C435" s="75"/>
      <c r="D435" s="16"/>
      <c r="E435" s="16"/>
      <c r="F435" s="16"/>
      <c r="G435" s="16"/>
      <c r="H435" s="16"/>
      <c r="I435" s="17"/>
    </row>
    <row r="436" spans="1:9" x14ac:dyDescent="0.25">
      <c r="A436" s="111"/>
      <c r="B436" s="15"/>
      <c r="C436" s="75"/>
      <c r="D436" s="16"/>
      <c r="E436" s="16"/>
      <c r="F436" s="16"/>
      <c r="G436" s="16"/>
      <c r="H436" s="16"/>
      <c r="I436" s="17"/>
    </row>
    <row r="437" spans="1:9" x14ac:dyDescent="0.25">
      <c r="A437" s="111"/>
      <c r="B437" s="15"/>
      <c r="C437" s="75"/>
      <c r="D437" s="16"/>
      <c r="E437" s="16"/>
      <c r="F437" s="16"/>
      <c r="G437" s="16"/>
      <c r="H437" s="16"/>
      <c r="I437" s="17"/>
    </row>
    <row r="438" spans="1:9" x14ac:dyDescent="0.25">
      <c r="A438" s="111"/>
      <c r="B438" s="15"/>
      <c r="C438" s="75"/>
      <c r="D438" s="16"/>
      <c r="E438" s="16"/>
      <c r="F438" s="16"/>
      <c r="G438" s="16"/>
      <c r="H438" s="16"/>
      <c r="I438" s="17"/>
    </row>
    <row r="439" spans="1:9" x14ac:dyDescent="0.25">
      <c r="A439" s="111"/>
      <c r="B439" s="15"/>
      <c r="C439" s="75"/>
      <c r="D439" s="16"/>
      <c r="E439" s="16"/>
      <c r="F439" s="16"/>
      <c r="G439" s="16"/>
      <c r="H439" s="16"/>
      <c r="I439" s="17"/>
    </row>
    <row r="440" spans="1:9" x14ac:dyDescent="0.25">
      <c r="A440" s="111"/>
      <c r="B440" s="15"/>
      <c r="C440" s="75"/>
      <c r="D440" s="16"/>
      <c r="E440" s="16"/>
      <c r="F440" s="16"/>
      <c r="G440" s="16"/>
      <c r="H440" s="16"/>
      <c r="I440" s="17"/>
    </row>
    <row r="441" spans="1:9" x14ac:dyDescent="0.25">
      <c r="A441" s="111"/>
      <c r="B441" s="15"/>
      <c r="C441" s="75"/>
      <c r="D441" s="16"/>
      <c r="E441" s="16"/>
      <c r="F441" s="16"/>
      <c r="G441" s="16"/>
      <c r="H441" s="16"/>
      <c r="I441" s="17"/>
    </row>
    <row r="442" spans="1:9" x14ac:dyDescent="0.25">
      <c r="A442" s="111"/>
      <c r="B442" s="15"/>
      <c r="C442" s="75"/>
      <c r="D442" s="16"/>
      <c r="E442" s="16"/>
      <c r="F442" s="16"/>
      <c r="G442" s="16"/>
      <c r="H442" s="16"/>
      <c r="I442" s="17"/>
    </row>
    <row r="443" spans="1:9" x14ac:dyDescent="0.25">
      <c r="A443" s="111"/>
      <c r="B443" s="15"/>
      <c r="C443" s="75"/>
      <c r="D443" s="16"/>
      <c r="E443" s="16"/>
      <c r="F443" s="16"/>
      <c r="G443" s="16"/>
      <c r="H443" s="16"/>
      <c r="I443" s="17"/>
    </row>
    <row r="444" spans="1:9" x14ac:dyDescent="0.25">
      <c r="A444" s="111"/>
      <c r="B444" s="15"/>
      <c r="C444" s="75"/>
      <c r="D444" s="16"/>
      <c r="E444" s="16"/>
      <c r="F444" s="16"/>
      <c r="G444" s="16"/>
      <c r="H444" s="16"/>
      <c r="I444" s="17"/>
    </row>
    <row r="445" spans="1:9" x14ac:dyDescent="0.25">
      <c r="A445" s="111"/>
      <c r="B445" s="15"/>
      <c r="C445" s="75"/>
      <c r="D445" s="16"/>
      <c r="E445" s="16"/>
      <c r="F445" s="16"/>
      <c r="G445" s="16"/>
      <c r="H445" s="16"/>
      <c r="I445" s="17"/>
    </row>
    <row r="446" spans="1:9" x14ac:dyDescent="0.25">
      <c r="A446" s="111"/>
      <c r="B446" s="15"/>
      <c r="C446" s="75"/>
      <c r="D446" s="16"/>
      <c r="E446" s="16"/>
      <c r="F446" s="16"/>
      <c r="G446" s="16"/>
      <c r="H446" s="16"/>
      <c r="I446" s="17"/>
    </row>
    <row r="447" spans="1:9" x14ac:dyDescent="0.25">
      <c r="A447" s="111"/>
      <c r="B447" s="15"/>
      <c r="C447" s="75"/>
      <c r="D447" s="16"/>
      <c r="E447" s="16"/>
      <c r="F447" s="16"/>
      <c r="G447" s="16"/>
      <c r="H447" s="16"/>
      <c r="I447" s="17"/>
    </row>
    <row r="448" spans="1:9" x14ac:dyDescent="0.25">
      <c r="A448" s="111"/>
      <c r="B448" s="15"/>
      <c r="C448" s="75"/>
      <c r="D448" s="16"/>
      <c r="E448" s="16"/>
      <c r="F448" s="16"/>
      <c r="G448" s="16"/>
      <c r="H448" s="16"/>
      <c r="I448" s="17"/>
    </row>
    <row r="449" spans="1:9" x14ac:dyDescent="0.25">
      <c r="A449" s="111"/>
      <c r="B449" s="15"/>
      <c r="C449" s="75"/>
      <c r="D449" s="16"/>
      <c r="E449" s="16"/>
      <c r="F449" s="16"/>
      <c r="G449" s="16"/>
      <c r="H449" s="16"/>
      <c r="I449" s="17"/>
    </row>
    <row r="450" spans="1:9" x14ac:dyDescent="0.25">
      <c r="A450" s="111"/>
      <c r="B450" s="15"/>
      <c r="C450" s="75"/>
      <c r="D450" s="16"/>
      <c r="E450" s="16"/>
      <c r="F450" s="16"/>
      <c r="G450" s="16"/>
      <c r="H450" s="16"/>
      <c r="I450" s="17"/>
    </row>
    <row r="451" spans="1:9" x14ac:dyDescent="0.25">
      <c r="A451" s="111"/>
      <c r="B451" s="15"/>
      <c r="C451" s="75"/>
      <c r="D451" s="16"/>
      <c r="E451" s="16"/>
      <c r="F451" s="16"/>
      <c r="G451" s="16"/>
      <c r="H451" s="16"/>
      <c r="I451" s="17"/>
    </row>
    <row r="452" spans="1:9" x14ac:dyDescent="0.25">
      <c r="A452" s="111"/>
      <c r="B452" s="15"/>
      <c r="C452" s="75"/>
      <c r="D452" s="16"/>
      <c r="E452" s="16"/>
      <c r="F452" s="16"/>
      <c r="G452" s="16"/>
      <c r="H452" s="16"/>
      <c r="I452" s="17"/>
    </row>
    <row r="453" spans="1:9" x14ac:dyDescent="0.25">
      <c r="A453" s="111"/>
      <c r="B453" s="15"/>
      <c r="C453" s="75"/>
      <c r="D453" s="16"/>
      <c r="E453" s="16"/>
      <c r="F453" s="16"/>
      <c r="G453" s="16"/>
      <c r="H453" s="16"/>
      <c r="I453" s="17"/>
    </row>
    <row r="454" spans="1:9" x14ac:dyDescent="0.25">
      <c r="A454" s="111"/>
      <c r="B454" s="15"/>
      <c r="C454" s="75"/>
      <c r="D454" s="16"/>
      <c r="E454" s="16"/>
      <c r="F454" s="16"/>
      <c r="G454" s="16"/>
      <c r="H454" s="16"/>
      <c r="I454" s="17"/>
    </row>
    <row r="455" spans="1:9" x14ac:dyDescent="0.25">
      <c r="A455" s="111"/>
      <c r="B455" s="15"/>
      <c r="C455" s="75"/>
      <c r="D455" s="16"/>
      <c r="E455" s="16"/>
      <c r="F455" s="16"/>
      <c r="G455" s="16"/>
      <c r="H455" s="16"/>
      <c r="I455" s="17"/>
    </row>
    <row r="456" spans="1:9" x14ac:dyDescent="0.25">
      <c r="A456" s="111"/>
      <c r="B456" s="15"/>
      <c r="C456" s="75"/>
      <c r="D456" s="16"/>
      <c r="E456" s="16"/>
      <c r="F456" s="16"/>
      <c r="G456" s="16"/>
      <c r="H456" s="16"/>
      <c r="I456" s="17"/>
    </row>
    <row r="457" spans="1:9" x14ac:dyDescent="0.25">
      <c r="A457" s="111"/>
      <c r="B457" s="15"/>
      <c r="C457" s="75"/>
      <c r="D457" s="16"/>
      <c r="E457" s="16"/>
      <c r="F457" s="16"/>
      <c r="G457" s="16"/>
      <c r="H457" s="16"/>
      <c r="I457" s="17"/>
    </row>
    <row r="458" spans="1:9" x14ac:dyDescent="0.25">
      <c r="A458" s="111"/>
      <c r="B458" s="15"/>
      <c r="C458" s="75"/>
      <c r="D458" s="16"/>
      <c r="E458" s="16"/>
      <c r="F458" s="16"/>
      <c r="G458" s="16"/>
      <c r="H458" s="16"/>
      <c r="I458" s="17"/>
    </row>
    <row r="459" spans="1:9" x14ac:dyDescent="0.25">
      <c r="A459" s="111"/>
      <c r="B459" s="15"/>
      <c r="C459" s="75"/>
      <c r="D459" s="16"/>
      <c r="E459" s="16"/>
      <c r="F459" s="16"/>
      <c r="G459" s="16"/>
      <c r="H459" s="16"/>
      <c r="I459" s="17"/>
    </row>
    <row r="460" spans="1:9" x14ac:dyDescent="0.25">
      <c r="A460" s="111"/>
      <c r="B460" s="15"/>
      <c r="C460" s="75"/>
      <c r="D460" s="16"/>
      <c r="E460" s="16"/>
      <c r="F460" s="16"/>
      <c r="G460" s="16"/>
      <c r="H460" s="16"/>
      <c r="I460" s="17"/>
    </row>
    <row r="461" spans="1:9" x14ac:dyDescent="0.25">
      <c r="A461" s="111"/>
      <c r="B461" s="15"/>
      <c r="C461" s="75"/>
      <c r="D461" s="16"/>
      <c r="E461" s="16"/>
      <c r="F461" s="16"/>
      <c r="G461" s="16"/>
      <c r="H461" s="16"/>
      <c r="I461" s="17"/>
    </row>
    <row r="462" spans="1:9" x14ac:dyDescent="0.25">
      <c r="A462" s="111"/>
      <c r="B462" s="15"/>
      <c r="C462" s="75"/>
      <c r="D462" s="16"/>
      <c r="E462" s="16"/>
      <c r="F462" s="16"/>
      <c r="G462" s="16"/>
      <c r="H462" s="16"/>
      <c r="I462" s="17"/>
    </row>
    <row r="463" spans="1:9" x14ac:dyDescent="0.25">
      <c r="A463" s="111"/>
      <c r="B463" s="15"/>
      <c r="C463" s="75"/>
      <c r="D463" s="16"/>
      <c r="E463" s="16"/>
      <c r="F463" s="16"/>
      <c r="G463" s="16"/>
      <c r="H463" s="16"/>
      <c r="I463" s="17"/>
    </row>
    <row r="464" spans="1:9" x14ac:dyDescent="0.25">
      <c r="A464" s="111"/>
      <c r="B464" s="15"/>
      <c r="C464" s="75"/>
      <c r="D464" s="16"/>
      <c r="E464" s="16"/>
      <c r="F464" s="16"/>
      <c r="G464" s="16"/>
      <c r="H464" s="16"/>
      <c r="I464" s="17"/>
    </row>
    <row r="465" spans="1:9" x14ac:dyDescent="0.25">
      <c r="A465" s="111"/>
      <c r="B465" s="15"/>
      <c r="C465" s="75"/>
      <c r="D465" s="16"/>
      <c r="E465" s="16"/>
      <c r="F465" s="16"/>
      <c r="G465" s="16"/>
      <c r="H465" s="16"/>
      <c r="I465" s="17"/>
    </row>
    <row r="466" spans="1:9" x14ac:dyDescent="0.25">
      <c r="A466" s="111"/>
      <c r="B466" s="15"/>
      <c r="C466" s="75"/>
      <c r="D466" s="16"/>
      <c r="E466" s="16"/>
      <c r="F466" s="16"/>
      <c r="G466" s="16"/>
      <c r="H466" s="16"/>
      <c r="I466" s="17"/>
    </row>
    <row r="467" spans="1:9" x14ac:dyDescent="0.25">
      <c r="A467" s="111"/>
      <c r="B467" s="15"/>
      <c r="C467" s="75"/>
      <c r="D467" s="16"/>
      <c r="E467" s="16"/>
      <c r="F467" s="16"/>
      <c r="G467" s="16"/>
      <c r="H467" s="16"/>
      <c r="I467" s="17"/>
    </row>
    <row r="468" spans="1:9" x14ac:dyDescent="0.25">
      <c r="B468" s="15"/>
      <c r="C468" s="75"/>
      <c r="D468" s="16"/>
      <c r="E468" s="16"/>
      <c r="F468" s="16"/>
      <c r="G468" s="16"/>
      <c r="H468" s="16"/>
      <c r="I468" s="17"/>
    </row>
    <row r="469" spans="1:9" x14ac:dyDescent="0.25">
      <c r="B469" s="15"/>
      <c r="C469" s="75"/>
      <c r="D469" s="16"/>
      <c r="E469" s="16"/>
      <c r="F469" s="16"/>
      <c r="G469" s="16"/>
      <c r="H469" s="16"/>
      <c r="I469" s="17"/>
    </row>
    <row r="470" spans="1:9" x14ac:dyDescent="0.25">
      <c r="B470" s="15"/>
      <c r="C470" s="75"/>
      <c r="D470" s="16"/>
      <c r="E470" s="16"/>
      <c r="F470" s="16"/>
      <c r="G470" s="16"/>
      <c r="H470" s="16"/>
      <c r="I470" s="17"/>
    </row>
    <row r="471" spans="1:9" x14ac:dyDescent="0.25">
      <c r="B471" s="15"/>
      <c r="C471" s="75"/>
      <c r="D471" s="16"/>
      <c r="E471" s="16"/>
      <c r="F471" s="16"/>
      <c r="G471" s="16"/>
      <c r="H471" s="16"/>
      <c r="I471" s="17"/>
    </row>
    <row r="472" spans="1:9" x14ac:dyDescent="0.25">
      <c r="B472" s="15"/>
      <c r="C472" s="75"/>
      <c r="D472" s="16"/>
      <c r="E472" s="16"/>
      <c r="F472" s="16"/>
      <c r="G472" s="16"/>
      <c r="H472" s="16"/>
      <c r="I472" s="17"/>
    </row>
    <row r="473" spans="1:9" x14ac:dyDescent="0.25">
      <c r="B473" s="15"/>
      <c r="C473" s="75"/>
      <c r="D473" s="16"/>
      <c r="E473" s="16"/>
      <c r="F473" s="16"/>
      <c r="G473" s="16"/>
      <c r="H473" s="16"/>
      <c r="I473" s="17"/>
    </row>
    <row r="474" spans="1:9" x14ac:dyDescent="0.25">
      <c r="B474" s="15"/>
      <c r="C474" s="75"/>
      <c r="D474" s="16"/>
      <c r="E474" s="16"/>
      <c r="F474" s="16"/>
      <c r="G474" s="16"/>
      <c r="H474" s="16"/>
      <c r="I474" s="17"/>
    </row>
    <row r="475" spans="1:9" x14ac:dyDescent="0.25">
      <c r="B475" s="15"/>
      <c r="C475" s="75"/>
      <c r="D475" s="16"/>
      <c r="E475" s="16"/>
      <c r="F475" s="16"/>
      <c r="G475" s="16"/>
      <c r="H475" s="16"/>
      <c r="I475" s="17"/>
    </row>
    <row r="476" spans="1:9" x14ac:dyDescent="0.25">
      <c r="B476" s="15"/>
      <c r="C476" s="75"/>
      <c r="D476" s="16"/>
      <c r="E476" s="16"/>
      <c r="F476" s="16"/>
      <c r="G476" s="16"/>
      <c r="H476" s="16"/>
      <c r="I476" s="17"/>
    </row>
    <row r="477" spans="1:9" x14ac:dyDescent="0.25">
      <c r="B477" s="15"/>
      <c r="C477" s="75"/>
      <c r="D477" s="16"/>
      <c r="E477" s="16"/>
      <c r="F477" s="16"/>
      <c r="G477" s="16"/>
      <c r="H477" s="16"/>
      <c r="I477" s="17"/>
    </row>
    <row r="478" spans="1:9" x14ac:dyDescent="0.25">
      <c r="B478" s="15"/>
      <c r="C478" s="75"/>
      <c r="D478" s="16"/>
      <c r="E478" s="16"/>
      <c r="F478" s="16"/>
      <c r="G478" s="16"/>
      <c r="H478" s="16"/>
      <c r="I478" s="17"/>
    </row>
    <row r="479" spans="1:9" x14ac:dyDescent="0.25">
      <c r="B479" s="15"/>
      <c r="C479" s="75"/>
      <c r="D479" s="16"/>
      <c r="E479" s="16"/>
      <c r="F479" s="16"/>
      <c r="G479" s="16"/>
      <c r="H479" s="16"/>
      <c r="I479" s="17"/>
    </row>
    <row r="480" spans="1:9" x14ac:dyDescent="0.25">
      <c r="B480" s="15"/>
      <c r="C480" s="75"/>
      <c r="D480" s="16"/>
      <c r="E480" s="16"/>
      <c r="F480" s="16"/>
      <c r="G480" s="16"/>
      <c r="H480" s="16"/>
      <c r="I480" s="17"/>
    </row>
    <row r="481" spans="2:9" x14ac:dyDescent="0.25">
      <c r="B481" s="15"/>
      <c r="C481" s="75"/>
      <c r="D481" s="16"/>
      <c r="E481" s="16"/>
      <c r="F481" s="16"/>
      <c r="G481" s="16"/>
      <c r="H481" s="16"/>
      <c r="I481" s="17"/>
    </row>
    <row r="482" spans="2:9" x14ac:dyDescent="0.25">
      <c r="B482" s="15"/>
      <c r="C482" s="75"/>
      <c r="D482" s="16"/>
      <c r="E482" s="16"/>
      <c r="F482" s="16"/>
      <c r="G482" s="16"/>
      <c r="H482" s="16"/>
      <c r="I482" s="17"/>
    </row>
    <row r="483" spans="2:9" x14ac:dyDescent="0.25">
      <c r="B483" s="15"/>
      <c r="C483" s="75"/>
      <c r="D483" s="16"/>
      <c r="E483" s="16"/>
      <c r="F483" s="16"/>
      <c r="G483" s="16"/>
      <c r="H483" s="16"/>
      <c r="I483" s="17"/>
    </row>
    <row r="484" spans="2:9" x14ac:dyDescent="0.25">
      <c r="B484" s="15"/>
      <c r="C484" s="75"/>
      <c r="D484" s="16"/>
      <c r="E484" s="16"/>
      <c r="F484" s="16"/>
      <c r="G484" s="16"/>
      <c r="H484" s="16"/>
      <c r="I484" s="17"/>
    </row>
    <row r="485" spans="2:9" x14ac:dyDescent="0.25">
      <c r="B485" s="15"/>
      <c r="C485" s="75"/>
      <c r="D485" s="16"/>
      <c r="E485" s="16"/>
      <c r="F485" s="16"/>
      <c r="G485" s="16"/>
      <c r="H485" s="16"/>
      <c r="I485" s="17"/>
    </row>
    <row r="486" spans="2:9" x14ac:dyDescent="0.25">
      <c r="B486" s="15"/>
      <c r="C486" s="75"/>
      <c r="D486" s="16"/>
      <c r="E486" s="16"/>
      <c r="F486" s="16"/>
      <c r="G486" s="16"/>
      <c r="H486" s="16"/>
      <c r="I486" s="17"/>
    </row>
    <row r="487" spans="2:9" x14ac:dyDescent="0.25">
      <c r="B487" s="15"/>
      <c r="C487" s="75"/>
      <c r="D487" s="16"/>
      <c r="E487" s="16"/>
      <c r="F487" s="16"/>
      <c r="G487" s="16"/>
      <c r="H487" s="16"/>
      <c r="I487" s="17"/>
    </row>
    <row r="488" spans="2:9" x14ac:dyDescent="0.25">
      <c r="B488" s="15"/>
      <c r="C488" s="75"/>
      <c r="D488" s="16"/>
      <c r="E488" s="16"/>
      <c r="F488" s="16"/>
      <c r="G488" s="16"/>
      <c r="H488" s="16"/>
      <c r="I488" s="17"/>
    </row>
    <row r="489" spans="2:9" x14ac:dyDescent="0.25">
      <c r="B489" s="15"/>
      <c r="C489" s="75"/>
      <c r="D489" s="16"/>
      <c r="E489" s="16"/>
      <c r="F489" s="16"/>
      <c r="G489" s="16"/>
      <c r="H489" s="16"/>
      <c r="I489" s="17"/>
    </row>
    <row r="490" spans="2:9" x14ac:dyDescent="0.25">
      <c r="B490" s="15"/>
      <c r="C490" s="75"/>
      <c r="D490" s="16"/>
      <c r="E490" s="16"/>
      <c r="F490" s="16"/>
      <c r="G490" s="16"/>
      <c r="H490" s="16"/>
      <c r="I490" s="17"/>
    </row>
    <row r="491" spans="2:9" x14ac:dyDescent="0.25">
      <c r="B491" s="15"/>
      <c r="C491" s="75"/>
      <c r="D491" s="16"/>
      <c r="E491" s="16"/>
      <c r="F491" s="16"/>
      <c r="G491" s="16"/>
      <c r="H491" s="16"/>
      <c r="I491" s="17"/>
    </row>
    <row r="492" spans="2:9" x14ac:dyDescent="0.25">
      <c r="B492" s="15"/>
      <c r="C492" s="75"/>
      <c r="D492" s="16"/>
      <c r="E492" s="16"/>
      <c r="F492" s="16"/>
      <c r="G492" s="16"/>
      <c r="H492" s="16"/>
      <c r="I492" s="17"/>
    </row>
    <row r="493" spans="2:9" x14ac:dyDescent="0.25">
      <c r="B493" s="15"/>
      <c r="C493" s="75"/>
      <c r="D493" s="16"/>
      <c r="E493" s="16"/>
      <c r="F493" s="16"/>
      <c r="G493" s="16"/>
      <c r="H493" s="16"/>
      <c r="I493" s="17"/>
    </row>
    <row r="494" spans="2:9" x14ac:dyDescent="0.25">
      <c r="B494" s="15"/>
      <c r="C494" s="75"/>
      <c r="D494" s="16"/>
      <c r="E494" s="16"/>
      <c r="F494" s="16"/>
      <c r="G494" s="16"/>
      <c r="H494" s="16"/>
      <c r="I494" s="17"/>
    </row>
    <row r="495" spans="2:9" x14ac:dyDescent="0.25">
      <c r="B495" s="15"/>
      <c r="C495" s="75"/>
      <c r="D495" s="16"/>
      <c r="E495" s="16"/>
      <c r="F495" s="16"/>
      <c r="G495" s="16"/>
      <c r="H495" s="16"/>
      <c r="I495" s="17"/>
    </row>
    <row r="496" spans="2:9" x14ac:dyDescent="0.25">
      <c r="B496" s="15"/>
      <c r="C496" s="75"/>
      <c r="D496" s="16"/>
      <c r="E496" s="16"/>
      <c r="F496" s="16"/>
      <c r="G496" s="16"/>
      <c r="H496" s="16"/>
      <c r="I496" s="17"/>
    </row>
    <row r="497" spans="2:9" x14ac:dyDescent="0.25">
      <c r="B497" s="15"/>
      <c r="C497" s="75"/>
      <c r="D497" s="16"/>
      <c r="E497" s="16"/>
      <c r="F497" s="16"/>
      <c r="G497" s="16"/>
      <c r="H497" s="16"/>
      <c r="I497" s="17"/>
    </row>
    <row r="498" spans="2:9" x14ac:dyDescent="0.25">
      <c r="B498" s="15"/>
      <c r="C498" s="75"/>
      <c r="D498" s="16"/>
      <c r="E498" s="16"/>
      <c r="F498" s="16"/>
      <c r="G498" s="16"/>
      <c r="H498" s="16"/>
      <c r="I498" s="17"/>
    </row>
    <row r="499" spans="2:9" x14ac:dyDescent="0.25">
      <c r="B499" s="15"/>
      <c r="C499" s="75"/>
      <c r="D499" s="16"/>
      <c r="E499" s="16"/>
      <c r="F499" s="16"/>
      <c r="G499" s="16"/>
      <c r="H499" s="16"/>
      <c r="I499" s="17"/>
    </row>
    <row r="500" spans="2:9" x14ac:dyDescent="0.25">
      <c r="B500" s="15"/>
      <c r="C500" s="75"/>
      <c r="D500" s="16"/>
      <c r="E500" s="16"/>
      <c r="F500" s="16"/>
      <c r="G500" s="16"/>
      <c r="H500" s="16"/>
      <c r="I500" s="17"/>
    </row>
    <row r="501" spans="2:9" x14ac:dyDescent="0.25">
      <c r="B501" s="15"/>
      <c r="C501" s="75"/>
      <c r="D501" s="16"/>
      <c r="E501" s="16"/>
      <c r="F501" s="16"/>
      <c r="G501" s="16"/>
      <c r="H501" s="16"/>
      <c r="I501" s="17"/>
    </row>
    <row r="502" spans="2:9" x14ac:dyDescent="0.25">
      <c r="B502" s="15"/>
      <c r="C502" s="75"/>
      <c r="D502" s="16"/>
      <c r="E502" s="16"/>
      <c r="F502" s="16"/>
      <c r="G502" s="16"/>
      <c r="H502" s="16"/>
      <c r="I502" s="17"/>
    </row>
    <row r="503" spans="2:9" x14ac:dyDescent="0.25">
      <c r="B503" s="15"/>
      <c r="C503" s="75"/>
      <c r="D503" s="16"/>
      <c r="E503" s="16"/>
      <c r="F503" s="16"/>
      <c r="G503" s="16"/>
      <c r="H503" s="16"/>
      <c r="I503" s="17"/>
    </row>
    <row r="504" spans="2:9" x14ac:dyDescent="0.25">
      <c r="B504" s="15"/>
      <c r="C504" s="75"/>
      <c r="D504" s="16"/>
      <c r="E504" s="16"/>
      <c r="F504" s="16"/>
      <c r="G504" s="16"/>
      <c r="H504" s="16"/>
      <c r="I504" s="17"/>
    </row>
    <row r="505" spans="2:9" x14ac:dyDescent="0.25">
      <c r="B505" s="15"/>
      <c r="C505" s="75"/>
      <c r="D505" s="16"/>
      <c r="E505" s="16"/>
      <c r="F505" s="16"/>
      <c r="G505" s="16"/>
      <c r="H505" s="16"/>
      <c r="I505" s="17"/>
    </row>
    <row r="506" spans="2:9" x14ac:dyDescent="0.25">
      <c r="B506" s="15"/>
      <c r="C506" s="75"/>
      <c r="D506" s="16"/>
      <c r="E506" s="16"/>
      <c r="F506" s="16"/>
      <c r="G506" s="16"/>
      <c r="H506" s="16"/>
      <c r="I506" s="17"/>
    </row>
    <row r="507" spans="2:9" x14ac:dyDescent="0.25">
      <c r="B507" s="15"/>
      <c r="C507" s="75"/>
      <c r="D507" s="16"/>
      <c r="E507" s="16"/>
      <c r="F507" s="16"/>
      <c r="G507" s="16"/>
      <c r="H507" s="16"/>
      <c r="I507" s="17"/>
    </row>
    <row r="508" spans="2:9" x14ac:dyDescent="0.25">
      <c r="B508" s="15"/>
      <c r="C508" s="75"/>
      <c r="D508" s="16"/>
      <c r="E508" s="16"/>
      <c r="F508" s="16"/>
      <c r="G508" s="16"/>
      <c r="H508" s="16"/>
      <c r="I508" s="17"/>
    </row>
    <row r="509" spans="2:9" x14ac:dyDescent="0.25">
      <c r="B509" s="15"/>
      <c r="C509" s="75"/>
      <c r="D509" s="16"/>
      <c r="E509" s="16"/>
      <c r="F509" s="16"/>
      <c r="G509" s="16"/>
      <c r="H509" s="16"/>
      <c r="I509" s="17"/>
    </row>
    <row r="510" spans="2:9" x14ac:dyDescent="0.25">
      <c r="B510" s="15"/>
      <c r="C510" s="75"/>
      <c r="D510" s="16"/>
      <c r="E510" s="16"/>
      <c r="F510" s="16"/>
      <c r="G510" s="16"/>
      <c r="H510" s="16"/>
      <c r="I510" s="17"/>
    </row>
    <row r="511" spans="2:9" x14ac:dyDescent="0.25">
      <c r="B511" s="15"/>
      <c r="C511" s="75"/>
      <c r="D511" s="16"/>
      <c r="E511" s="16"/>
      <c r="F511" s="16"/>
      <c r="G511" s="16"/>
      <c r="H511" s="16"/>
      <c r="I511" s="17"/>
    </row>
    <row r="512" spans="2:9" x14ac:dyDescent="0.25">
      <c r="B512" s="15"/>
      <c r="C512" s="75"/>
      <c r="D512" s="16"/>
      <c r="E512" s="16"/>
      <c r="F512" s="16"/>
      <c r="G512" s="16"/>
      <c r="H512" s="16"/>
      <c r="I512" s="17"/>
    </row>
    <row r="513" spans="2:9" x14ac:dyDescent="0.25">
      <c r="B513" s="15"/>
      <c r="C513" s="75"/>
      <c r="D513" s="16"/>
      <c r="E513" s="16"/>
      <c r="F513" s="16"/>
      <c r="G513" s="16"/>
      <c r="H513" s="16"/>
      <c r="I513" s="17"/>
    </row>
    <row r="514" spans="2:9" x14ac:dyDescent="0.25">
      <c r="B514" s="15"/>
      <c r="C514" s="75"/>
      <c r="D514" s="16"/>
      <c r="E514" s="16"/>
      <c r="F514" s="16"/>
      <c r="G514" s="16"/>
      <c r="H514" s="16"/>
      <c r="I514" s="17"/>
    </row>
    <row r="515" spans="2:9" x14ac:dyDescent="0.25">
      <c r="B515" s="15"/>
      <c r="C515" s="75"/>
      <c r="D515" s="16"/>
      <c r="E515" s="16"/>
      <c r="F515" s="16"/>
      <c r="G515" s="16"/>
      <c r="H515" s="16"/>
      <c r="I515" s="17"/>
    </row>
    <row r="516" spans="2:9" x14ac:dyDescent="0.25">
      <c r="B516" s="15"/>
      <c r="C516" s="75"/>
      <c r="D516" s="16"/>
      <c r="E516" s="16"/>
      <c r="F516" s="16"/>
      <c r="G516" s="16"/>
      <c r="H516" s="16"/>
      <c r="I516" s="17"/>
    </row>
    <row r="517" spans="2:9" x14ac:dyDescent="0.25">
      <c r="B517" s="15"/>
      <c r="C517" s="75"/>
      <c r="D517" s="16"/>
      <c r="E517" s="16"/>
      <c r="F517" s="16"/>
      <c r="G517" s="16"/>
      <c r="H517" s="16"/>
      <c r="I517" s="17"/>
    </row>
    <row r="518" spans="2:9" x14ac:dyDescent="0.25">
      <c r="B518" s="15"/>
      <c r="C518" s="75"/>
      <c r="D518" s="16"/>
      <c r="E518" s="16"/>
      <c r="F518" s="16"/>
      <c r="G518" s="16"/>
      <c r="H518" s="16"/>
      <c r="I518" s="17"/>
    </row>
    <row r="519" spans="2:9" x14ac:dyDescent="0.25">
      <c r="B519" s="15"/>
      <c r="C519" s="75"/>
      <c r="D519" s="16"/>
      <c r="E519" s="16"/>
      <c r="F519" s="16"/>
      <c r="G519" s="16"/>
      <c r="H519" s="16"/>
      <c r="I519" s="17"/>
    </row>
    <row r="520" spans="2:9" x14ac:dyDescent="0.25">
      <c r="B520" s="15"/>
      <c r="C520" s="75"/>
      <c r="D520" s="16"/>
      <c r="E520" s="16"/>
      <c r="F520" s="16"/>
      <c r="G520" s="16"/>
      <c r="H520" s="16"/>
      <c r="I520" s="17"/>
    </row>
    <row r="521" spans="2:9" x14ac:dyDescent="0.25">
      <c r="B521" s="15"/>
      <c r="C521" s="75"/>
      <c r="D521" s="16"/>
      <c r="E521" s="16"/>
      <c r="F521" s="16"/>
      <c r="G521" s="16"/>
      <c r="H521" s="16"/>
      <c r="I521" s="17"/>
    </row>
    <row r="522" spans="2:9" x14ac:dyDescent="0.25">
      <c r="B522" s="15"/>
      <c r="C522" s="75"/>
      <c r="D522" s="16"/>
      <c r="E522" s="16"/>
      <c r="F522" s="16"/>
      <c r="G522" s="16"/>
      <c r="H522" s="16"/>
      <c r="I522" s="17"/>
    </row>
    <row r="523" spans="2:9" x14ac:dyDescent="0.25">
      <c r="B523" s="15"/>
      <c r="C523" s="75"/>
      <c r="D523" s="16"/>
      <c r="E523" s="16"/>
      <c r="F523" s="16"/>
      <c r="G523" s="16"/>
      <c r="H523" s="16"/>
      <c r="I523" s="17"/>
    </row>
    <row r="524" spans="2:9" x14ac:dyDescent="0.25">
      <c r="B524" s="15"/>
      <c r="C524" s="75"/>
      <c r="D524" s="16"/>
      <c r="E524" s="16"/>
      <c r="F524" s="16"/>
      <c r="G524" s="16"/>
      <c r="H524" s="16"/>
      <c r="I524" s="17"/>
    </row>
    <row r="525" spans="2:9" x14ac:dyDescent="0.25">
      <c r="B525" s="15"/>
      <c r="C525" s="75"/>
      <c r="D525" s="16"/>
      <c r="E525" s="16"/>
      <c r="F525" s="16"/>
      <c r="G525" s="16"/>
      <c r="H525" s="16"/>
      <c r="I525" s="17"/>
    </row>
    <row r="526" spans="2:9" x14ac:dyDescent="0.25">
      <c r="B526" s="15"/>
      <c r="C526" s="75"/>
      <c r="D526" s="16"/>
      <c r="E526" s="16"/>
      <c r="F526" s="16"/>
      <c r="G526" s="16"/>
      <c r="H526" s="16"/>
      <c r="I526" s="17"/>
    </row>
    <row r="527" spans="2:9" x14ac:dyDescent="0.25">
      <c r="B527" s="15"/>
      <c r="C527" s="75"/>
      <c r="D527" s="16"/>
      <c r="E527" s="16"/>
      <c r="F527" s="16"/>
      <c r="G527" s="16"/>
      <c r="H527" s="16"/>
      <c r="I527" s="17"/>
    </row>
    <row r="528" spans="2:9" x14ac:dyDescent="0.25">
      <c r="B528" s="15"/>
      <c r="C528" s="75"/>
      <c r="D528" s="16"/>
      <c r="E528" s="16"/>
      <c r="F528" s="16"/>
      <c r="G528" s="16"/>
      <c r="H528" s="16"/>
      <c r="I528" s="17"/>
    </row>
    <row r="529" spans="2:9" x14ac:dyDescent="0.25">
      <c r="B529" s="15"/>
      <c r="C529" s="75"/>
      <c r="D529" s="16"/>
      <c r="E529" s="16"/>
      <c r="F529" s="16"/>
      <c r="G529" s="16"/>
      <c r="H529" s="16"/>
      <c r="I529" s="17"/>
    </row>
    <row r="530" spans="2:9" x14ac:dyDescent="0.25">
      <c r="B530" s="15"/>
      <c r="C530" s="75"/>
      <c r="D530" s="16"/>
      <c r="E530" s="16"/>
      <c r="F530" s="16"/>
      <c r="G530" s="16"/>
      <c r="H530" s="16"/>
      <c r="I530" s="17"/>
    </row>
    <row r="531" spans="2:9" x14ac:dyDescent="0.25">
      <c r="B531" s="15"/>
      <c r="C531" s="75"/>
      <c r="D531" s="16"/>
      <c r="E531" s="16"/>
      <c r="F531" s="16"/>
      <c r="G531" s="16"/>
      <c r="H531" s="16"/>
      <c r="I531" s="17"/>
    </row>
    <row r="532" spans="2:9" x14ac:dyDescent="0.25">
      <c r="B532" s="15"/>
      <c r="C532" s="75"/>
      <c r="D532" s="16"/>
      <c r="E532" s="16"/>
      <c r="F532" s="16"/>
      <c r="G532" s="16"/>
      <c r="H532" s="16"/>
      <c r="I532" s="17"/>
    </row>
    <row r="533" spans="2:9" x14ac:dyDescent="0.25">
      <c r="B533" s="15"/>
      <c r="C533" s="75"/>
      <c r="D533" s="16"/>
      <c r="E533" s="16"/>
      <c r="F533" s="16"/>
      <c r="G533" s="16"/>
      <c r="H533" s="16"/>
      <c r="I533" s="17"/>
    </row>
    <row r="534" spans="2:9" x14ac:dyDescent="0.25">
      <c r="B534" s="15"/>
      <c r="C534" s="75"/>
      <c r="D534" s="16"/>
      <c r="E534" s="16"/>
      <c r="F534" s="16"/>
      <c r="G534" s="16"/>
      <c r="H534" s="16"/>
      <c r="I534" s="17"/>
    </row>
    <row r="535" spans="2:9" x14ac:dyDescent="0.25">
      <c r="B535" s="15"/>
      <c r="C535" s="75"/>
      <c r="D535" s="16"/>
      <c r="E535" s="16"/>
      <c r="F535" s="16"/>
      <c r="G535" s="16"/>
      <c r="H535" s="16"/>
      <c r="I535" s="17"/>
    </row>
    <row r="536" spans="2:9" x14ac:dyDescent="0.25">
      <c r="B536" s="15"/>
      <c r="C536" s="75"/>
      <c r="D536" s="16"/>
      <c r="E536" s="16"/>
      <c r="F536" s="16"/>
      <c r="G536" s="16"/>
      <c r="H536" s="16"/>
      <c r="I536" s="17"/>
    </row>
    <row r="537" spans="2:9" x14ac:dyDescent="0.25">
      <c r="B537" s="15"/>
      <c r="C537" s="75"/>
      <c r="D537" s="16"/>
      <c r="E537" s="16"/>
      <c r="F537" s="16"/>
      <c r="G537" s="16"/>
      <c r="H537" s="16"/>
      <c r="I537" s="17"/>
    </row>
    <row r="538" spans="2:9" x14ac:dyDescent="0.25">
      <c r="B538" s="15"/>
      <c r="C538" s="75"/>
      <c r="D538" s="16"/>
      <c r="E538" s="16"/>
      <c r="F538" s="16"/>
      <c r="G538" s="16"/>
      <c r="H538" s="16"/>
      <c r="I538" s="17"/>
    </row>
    <row r="539" spans="2:9" x14ac:dyDescent="0.25">
      <c r="B539" s="15"/>
      <c r="C539" s="75"/>
      <c r="D539" s="16"/>
      <c r="E539" s="16"/>
      <c r="F539" s="16"/>
      <c r="G539" s="16"/>
      <c r="H539" s="16"/>
      <c r="I539" s="17"/>
    </row>
    <row r="540" spans="2:9" x14ac:dyDescent="0.25">
      <c r="B540" s="15"/>
      <c r="C540" s="75"/>
      <c r="D540" s="16"/>
      <c r="E540" s="16"/>
      <c r="F540" s="16"/>
      <c r="G540" s="16"/>
      <c r="H540" s="16"/>
      <c r="I540" s="17"/>
    </row>
    <row r="541" spans="2:9" x14ac:dyDescent="0.25">
      <c r="B541" s="15"/>
      <c r="C541" s="75"/>
      <c r="D541" s="16"/>
      <c r="E541" s="16"/>
      <c r="F541" s="16"/>
      <c r="G541" s="16"/>
      <c r="H541" s="16"/>
      <c r="I541" s="17"/>
    </row>
    <row r="542" spans="2:9" x14ac:dyDescent="0.25">
      <c r="B542" s="15"/>
      <c r="C542" s="75"/>
      <c r="D542" s="16"/>
      <c r="E542" s="16"/>
      <c r="F542" s="16"/>
      <c r="G542" s="16"/>
      <c r="H542" s="16"/>
      <c r="I542" s="17"/>
    </row>
    <row r="543" spans="2:9" x14ac:dyDescent="0.25">
      <c r="B543" s="15"/>
      <c r="C543" s="75"/>
      <c r="D543" s="16"/>
      <c r="E543" s="16"/>
      <c r="F543" s="16"/>
      <c r="G543" s="16"/>
      <c r="H543" s="16"/>
      <c r="I543" s="17"/>
    </row>
    <row r="544" spans="2:9" x14ac:dyDescent="0.25">
      <c r="B544" s="15"/>
      <c r="C544" s="75"/>
      <c r="D544" s="16"/>
      <c r="E544" s="16"/>
      <c r="F544" s="16"/>
      <c r="G544" s="16"/>
      <c r="H544" s="16"/>
      <c r="I544" s="17"/>
    </row>
    <row r="545" spans="2:9" x14ac:dyDescent="0.25">
      <c r="B545" s="15"/>
      <c r="C545" s="75"/>
      <c r="D545" s="16"/>
      <c r="E545" s="16"/>
      <c r="F545" s="16"/>
      <c r="G545" s="16"/>
      <c r="H545" s="16"/>
      <c r="I545" s="17"/>
    </row>
    <row r="546" spans="2:9" x14ac:dyDescent="0.25">
      <c r="B546" s="15"/>
      <c r="C546" s="75"/>
      <c r="D546" s="16"/>
      <c r="E546" s="16"/>
      <c r="F546" s="16"/>
      <c r="G546" s="16"/>
      <c r="H546" s="16"/>
      <c r="I546" s="17"/>
    </row>
    <row r="547" spans="2:9" x14ac:dyDescent="0.25">
      <c r="B547" s="15"/>
      <c r="C547" s="75"/>
      <c r="D547" s="16"/>
      <c r="E547" s="16"/>
      <c r="F547" s="16"/>
      <c r="G547" s="16"/>
      <c r="H547" s="16"/>
      <c r="I547" s="17"/>
    </row>
    <row r="548" spans="2:9" x14ac:dyDescent="0.25">
      <c r="B548" s="15"/>
      <c r="C548" s="75"/>
      <c r="D548" s="16"/>
      <c r="E548" s="16"/>
      <c r="F548" s="16"/>
      <c r="G548" s="16"/>
      <c r="H548" s="16"/>
      <c r="I548" s="17"/>
    </row>
    <row r="549" spans="2:9" x14ac:dyDescent="0.25">
      <c r="B549" s="15"/>
      <c r="C549" s="75"/>
      <c r="D549" s="16"/>
      <c r="E549" s="16"/>
      <c r="F549" s="16"/>
      <c r="G549" s="16"/>
      <c r="H549" s="16"/>
      <c r="I549" s="17"/>
    </row>
    <row r="550" spans="2:9" x14ac:dyDescent="0.25">
      <c r="B550" s="15"/>
      <c r="C550" s="75"/>
      <c r="D550" s="16"/>
      <c r="E550" s="16"/>
      <c r="F550" s="16"/>
      <c r="G550" s="16"/>
      <c r="H550" s="16"/>
      <c r="I550" s="17"/>
    </row>
    <row r="551" spans="2:9" x14ac:dyDescent="0.25">
      <c r="B551" s="15"/>
      <c r="C551" s="75"/>
      <c r="D551" s="16"/>
      <c r="E551" s="16"/>
      <c r="F551" s="16"/>
      <c r="G551" s="16"/>
      <c r="H551" s="16"/>
      <c r="I551" s="17"/>
    </row>
    <row r="552" spans="2:9" x14ac:dyDescent="0.25">
      <c r="B552" s="15"/>
      <c r="C552" s="75"/>
      <c r="D552" s="16"/>
      <c r="E552" s="16"/>
      <c r="F552" s="16"/>
      <c r="G552" s="16"/>
      <c r="H552" s="16"/>
      <c r="I552" s="17"/>
    </row>
    <row r="553" spans="2:9" x14ac:dyDescent="0.25">
      <c r="B553" s="15"/>
      <c r="C553" s="75"/>
      <c r="D553" s="16"/>
      <c r="E553" s="16"/>
      <c r="F553" s="16"/>
      <c r="G553" s="16"/>
      <c r="H553" s="16"/>
      <c r="I553" s="17"/>
    </row>
    <row r="554" spans="2:9" x14ac:dyDescent="0.25">
      <c r="B554" s="15"/>
      <c r="C554" s="75"/>
      <c r="D554" s="16"/>
      <c r="E554" s="16"/>
      <c r="F554" s="16"/>
      <c r="G554" s="16"/>
      <c r="H554" s="16"/>
      <c r="I554" s="17"/>
    </row>
    <row r="555" spans="2:9" x14ac:dyDescent="0.25">
      <c r="B555" s="15"/>
      <c r="C555" s="75"/>
      <c r="D555" s="16"/>
      <c r="E555" s="16"/>
      <c r="F555" s="16"/>
      <c r="G555" s="16"/>
      <c r="H555" s="16"/>
      <c r="I555" s="17"/>
    </row>
    <row r="556" spans="2:9" x14ac:dyDescent="0.25">
      <c r="B556" s="15"/>
      <c r="C556" s="75"/>
      <c r="D556" s="16"/>
      <c r="E556" s="16"/>
      <c r="F556" s="16"/>
      <c r="G556" s="16"/>
      <c r="H556" s="16"/>
      <c r="I556" s="17"/>
    </row>
    <row r="557" spans="2:9" x14ac:dyDescent="0.25">
      <c r="B557" s="15"/>
      <c r="C557" s="75"/>
      <c r="D557" s="16"/>
      <c r="E557" s="16"/>
      <c r="F557" s="16"/>
      <c r="G557" s="16"/>
      <c r="H557" s="16"/>
      <c r="I557" s="17"/>
    </row>
    <row r="558" spans="2:9" x14ac:dyDescent="0.25">
      <c r="B558" s="15"/>
      <c r="C558" s="75"/>
      <c r="D558" s="16"/>
      <c r="E558" s="16"/>
      <c r="F558" s="16"/>
      <c r="G558" s="16"/>
      <c r="H558" s="16"/>
      <c r="I558" s="17"/>
    </row>
    <row r="559" spans="2:9" x14ac:dyDescent="0.25">
      <c r="B559" s="15"/>
      <c r="C559" s="75"/>
      <c r="D559" s="16"/>
      <c r="E559" s="16"/>
      <c r="F559" s="16"/>
      <c r="G559" s="16"/>
      <c r="H559" s="16"/>
      <c r="I559" s="17"/>
    </row>
    <row r="560" spans="2:9" x14ac:dyDescent="0.25">
      <c r="B560" s="15"/>
      <c r="C560" s="75"/>
      <c r="D560" s="16"/>
      <c r="E560" s="16"/>
      <c r="F560" s="16"/>
      <c r="G560" s="16"/>
      <c r="H560" s="16"/>
      <c r="I560" s="17"/>
    </row>
    <row r="561" spans="2:9" x14ac:dyDescent="0.25">
      <c r="B561" s="15"/>
      <c r="C561" s="75"/>
      <c r="D561" s="16"/>
      <c r="E561" s="16"/>
      <c r="F561" s="16"/>
      <c r="G561" s="16"/>
      <c r="H561" s="16"/>
      <c r="I561" s="17"/>
    </row>
    <row r="562" spans="2:9" x14ac:dyDescent="0.25">
      <c r="B562" s="15"/>
      <c r="C562" s="75"/>
      <c r="D562" s="16"/>
      <c r="E562" s="16"/>
      <c r="F562" s="16"/>
      <c r="G562" s="16"/>
      <c r="H562" s="16"/>
      <c r="I562" s="17"/>
    </row>
    <row r="563" spans="2:9" x14ac:dyDescent="0.25">
      <c r="B563" s="15"/>
      <c r="C563" s="75"/>
      <c r="D563" s="16"/>
      <c r="E563" s="16"/>
      <c r="F563" s="16"/>
      <c r="G563" s="16"/>
      <c r="H563" s="16"/>
      <c r="I563" s="17"/>
    </row>
    <row r="564" spans="2:9" x14ac:dyDescent="0.25">
      <c r="B564" s="15"/>
      <c r="C564" s="75"/>
      <c r="D564" s="16"/>
      <c r="E564" s="16"/>
      <c r="F564" s="16"/>
      <c r="G564" s="16"/>
      <c r="H564" s="16"/>
      <c r="I564" s="17"/>
    </row>
    <row r="565" spans="2:9" x14ac:dyDescent="0.25">
      <c r="B565" s="15"/>
      <c r="C565" s="75"/>
      <c r="D565" s="16"/>
      <c r="E565" s="16"/>
      <c r="F565" s="16"/>
      <c r="G565" s="16"/>
      <c r="H565" s="16"/>
      <c r="I565" s="17"/>
    </row>
    <row r="566" spans="2:9" x14ac:dyDescent="0.25">
      <c r="B566" s="15"/>
      <c r="C566" s="75"/>
      <c r="D566" s="16"/>
      <c r="E566" s="16"/>
      <c r="F566" s="16"/>
      <c r="G566" s="16"/>
      <c r="H566" s="16"/>
      <c r="I566" s="17"/>
    </row>
    <row r="567" spans="2:9" x14ac:dyDescent="0.25">
      <c r="B567" s="15"/>
      <c r="C567" s="75"/>
      <c r="D567" s="16"/>
      <c r="E567" s="16"/>
      <c r="F567" s="16"/>
      <c r="G567" s="16"/>
      <c r="H567" s="16"/>
      <c r="I567" s="17"/>
    </row>
    <row r="568" spans="2:9" x14ac:dyDescent="0.25">
      <c r="B568" s="15"/>
      <c r="C568" s="75"/>
      <c r="D568" s="16"/>
      <c r="E568" s="16"/>
      <c r="F568" s="16"/>
      <c r="G568" s="16"/>
      <c r="H568" s="16"/>
      <c r="I568" s="17"/>
    </row>
    <row r="569" spans="2:9" x14ac:dyDescent="0.25">
      <c r="B569" s="15"/>
      <c r="C569" s="75"/>
      <c r="D569" s="16"/>
      <c r="E569" s="16"/>
      <c r="F569" s="16"/>
      <c r="G569" s="16"/>
      <c r="H569" s="16"/>
      <c r="I569" s="17"/>
    </row>
    <row r="570" spans="2:9" x14ac:dyDescent="0.25">
      <c r="B570" s="15"/>
      <c r="C570" s="75"/>
      <c r="D570" s="16"/>
      <c r="E570" s="16"/>
      <c r="F570" s="16"/>
      <c r="G570" s="16"/>
      <c r="H570" s="16"/>
      <c r="I570" s="17"/>
    </row>
    <row r="571" spans="2:9" x14ac:dyDescent="0.25">
      <c r="B571" s="15"/>
      <c r="C571" s="75"/>
      <c r="D571" s="16"/>
      <c r="E571" s="16"/>
      <c r="F571" s="16"/>
      <c r="G571" s="16"/>
      <c r="H571" s="16"/>
      <c r="I571" s="17"/>
    </row>
    <row r="572" spans="2:9" x14ac:dyDescent="0.25">
      <c r="B572" s="15"/>
      <c r="C572" s="75"/>
      <c r="D572" s="16"/>
      <c r="E572" s="16"/>
      <c r="F572" s="16"/>
      <c r="G572" s="16"/>
      <c r="H572" s="16"/>
      <c r="I572" s="17"/>
    </row>
    <row r="573" spans="2:9" x14ac:dyDescent="0.25">
      <c r="B573" s="15"/>
      <c r="C573" s="75"/>
      <c r="D573" s="16"/>
      <c r="E573" s="16"/>
      <c r="F573" s="16"/>
      <c r="G573" s="16"/>
      <c r="H573" s="16"/>
      <c r="I573" s="17"/>
    </row>
    <row r="574" spans="2:9" x14ac:dyDescent="0.25">
      <c r="B574" s="15"/>
      <c r="C574" s="75"/>
      <c r="D574" s="16"/>
      <c r="E574" s="16"/>
      <c r="F574" s="16"/>
      <c r="G574" s="16"/>
      <c r="H574" s="16"/>
      <c r="I574" s="17"/>
    </row>
    <row r="575" spans="2:9" x14ac:dyDescent="0.25">
      <c r="B575" s="15"/>
      <c r="C575" s="75"/>
      <c r="D575" s="16"/>
      <c r="E575" s="16"/>
      <c r="F575" s="16"/>
      <c r="G575" s="16"/>
      <c r="H575" s="16"/>
      <c r="I575" s="17"/>
    </row>
    <row r="576" spans="2:9" x14ac:dyDescent="0.25">
      <c r="B576" s="15"/>
      <c r="C576" s="75"/>
      <c r="D576" s="16"/>
      <c r="E576" s="16"/>
      <c r="F576" s="16"/>
      <c r="G576" s="16"/>
      <c r="H576" s="16"/>
      <c r="I576" s="17"/>
    </row>
    <row r="577" spans="2:9" x14ac:dyDescent="0.25">
      <c r="B577" s="15"/>
      <c r="C577" s="75"/>
      <c r="D577" s="16"/>
      <c r="E577" s="16"/>
      <c r="F577" s="16"/>
      <c r="G577" s="16"/>
      <c r="H577" s="16"/>
      <c r="I577" s="17"/>
    </row>
    <row r="578" spans="2:9" x14ac:dyDescent="0.25">
      <c r="B578" s="15"/>
      <c r="C578" s="75"/>
      <c r="D578" s="16"/>
      <c r="E578" s="16"/>
      <c r="F578" s="16"/>
      <c r="G578" s="16"/>
      <c r="H578" s="16"/>
      <c r="I578" s="17"/>
    </row>
    <row r="579" spans="2:9" x14ac:dyDescent="0.25">
      <c r="B579" s="15"/>
      <c r="C579" s="75"/>
      <c r="D579" s="16"/>
      <c r="E579" s="16"/>
      <c r="F579" s="16"/>
      <c r="G579" s="16"/>
      <c r="H579" s="16"/>
      <c r="I579" s="17"/>
    </row>
    <row r="580" spans="2:9" x14ac:dyDescent="0.25">
      <c r="B580" s="15"/>
      <c r="C580" s="75"/>
      <c r="D580" s="16"/>
      <c r="E580" s="16"/>
      <c r="F580" s="16"/>
      <c r="G580" s="16"/>
      <c r="H580" s="16"/>
      <c r="I580" s="17"/>
    </row>
    <row r="581" spans="2:9" x14ac:dyDescent="0.25">
      <c r="B581" s="15"/>
      <c r="C581" s="75"/>
      <c r="D581" s="16"/>
      <c r="E581" s="16"/>
      <c r="F581" s="16"/>
      <c r="G581" s="16"/>
      <c r="H581" s="16"/>
      <c r="I581" s="17"/>
    </row>
    <row r="582" spans="2:9" x14ac:dyDescent="0.25">
      <c r="B582" s="15"/>
      <c r="C582" s="75"/>
      <c r="D582" s="16"/>
      <c r="E582" s="16"/>
      <c r="F582" s="16"/>
      <c r="G582" s="16"/>
      <c r="H582" s="16"/>
      <c r="I582" s="17"/>
    </row>
    <row r="583" spans="2:9" x14ac:dyDescent="0.25">
      <c r="B583" s="15"/>
      <c r="C583" s="75"/>
      <c r="D583" s="16"/>
      <c r="E583" s="16"/>
      <c r="F583" s="16"/>
      <c r="G583" s="16"/>
      <c r="H583" s="16"/>
      <c r="I583" s="17"/>
    </row>
    <row r="584" spans="2:9" x14ac:dyDescent="0.25">
      <c r="B584" s="15"/>
      <c r="C584" s="75"/>
      <c r="D584" s="16"/>
      <c r="E584" s="16"/>
      <c r="F584" s="16"/>
      <c r="G584" s="16"/>
      <c r="H584" s="16"/>
      <c r="I584" s="17"/>
    </row>
    <row r="585" spans="2:9" x14ac:dyDescent="0.25">
      <c r="B585" s="15"/>
      <c r="C585" s="75"/>
      <c r="D585" s="16"/>
      <c r="E585" s="16"/>
      <c r="F585" s="16"/>
      <c r="G585" s="16"/>
      <c r="H585" s="16"/>
      <c r="I585" s="17"/>
    </row>
    <row r="586" spans="2:9" x14ac:dyDescent="0.25">
      <c r="B586" s="15"/>
      <c r="C586" s="75"/>
      <c r="D586" s="16"/>
      <c r="E586" s="16"/>
      <c r="F586" s="16"/>
      <c r="G586" s="16"/>
      <c r="H586" s="16"/>
      <c r="I586" s="17"/>
    </row>
    <row r="587" spans="2:9" x14ac:dyDescent="0.25">
      <c r="B587" s="15"/>
      <c r="C587" s="75"/>
      <c r="D587" s="16"/>
      <c r="E587" s="16"/>
      <c r="F587" s="16"/>
      <c r="G587" s="16"/>
      <c r="H587" s="16"/>
      <c r="I587" s="17"/>
    </row>
    <row r="588" spans="2:9" x14ac:dyDescent="0.25">
      <c r="B588" s="15"/>
      <c r="C588" s="75"/>
      <c r="D588" s="16"/>
      <c r="E588" s="16"/>
      <c r="F588" s="16"/>
      <c r="G588" s="16"/>
      <c r="H588" s="16"/>
      <c r="I588" s="17"/>
    </row>
    <row r="589" spans="2:9" x14ac:dyDescent="0.25">
      <c r="B589" s="15"/>
      <c r="C589" s="75"/>
      <c r="D589" s="16"/>
      <c r="E589" s="16"/>
      <c r="F589" s="16"/>
      <c r="G589" s="16"/>
      <c r="H589" s="16"/>
      <c r="I589" s="17"/>
    </row>
    <row r="590" spans="2:9" x14ac:dyDescent="0.25">
      <c r="B590" s="15"/>
      <c r="C590" s="75"/>
      <c r="D590" s="16"/>
      <c r="E590" s="16"/>
      <c r="F590" s="16"/>
      <c r="G590" s="16"/>
      <c r="H590" s="16"/>
      <c r="I590" s="17"/>
    </row>
    <row r="591" spans="2:9" x14ac:dyDescent="0.25">
      <c r="B591" s="15"/>
      <c r="C591" s="75"/>
      <c r="D591" s="16"/>
      <c r="E591" s="16"/>
      <c r="F591" s="16"/>
      <c r="G591" s="16"/>
      <c r="H591" s="16"/>
      <c r="I591" s="17"/>
    </row>
    <row r="592" spans="2:9" x14ac:dyDescent="0.25">
      <c r="B592" s="15"/>
      <c r="C592" s="75"/>
      <c r="D592" s="16"/>
      <c r="E592" s="16"/>
      <c r="F592" s="16"/>
      <c r="G592" s="16"/>
      <c r="H592" s="16"/>
      <c r="I592" s="17"/>
    </row>
    <row r="593" spans="2:9" x14ac:dyDescent="0.25">
      <c r="B593" s="15"/>
      <c r="C593" s="75"/>
      <c r="D593" s="16"/>
      <c r="E593" s="16"/>
      <c r="F593" s="16"/>
      <c r="G593" s="16"/>
      <c r="H593" s="16"/>
      <c r="I593" s="17"/>
    </row>
    <row r="594" spans="2:9" x14ac:dyDescent="0.25">
      <c r="B594" s="15"/>
      <c r="C594" s="75"/>
      <c r="D594" s="16"/>
      <c r="E594" s="16"/>
      <c r="F594" s="16"/>
      <c r="G594" s="16"/>
      <c r="H594" s="16"/>
      <c r="I594" s="17"/>
    </row>
    <row r="595" spans="2:9" x14ac:dyDescent="0.25">
      <c r="B595" s="15"/>
      <c r="C595" s="75"/>
      <c r="D595" s="16"/>
      <c r="E595" s="16"/>
      <c r="F595" s="16"/>
      <c r="G595" s="16"/>
      <c r="H595" s="16"/>
      <c r="I595" s="17"/>
    </row>
    <row r="596" spans="2:9" x14ac:dyDescent="0.25">
      <c r="B596" s="15"/>
      <c r="C596" s="75"/>
      <c r="D596" s="16"/>
      <c r="E596" s="16"/>
      <c r="F596" s="16"/>
      <c r="G596" s="16"/>
      <c r="H596" s="16"/>
      <c r="I596" s="17"/>
    </row>
    <row r="597" spans="2:9" x14ac:dyDescent="0.25">
      <c r="B597" s="15"/>
      <c r="C597" s="75"/>
      <c r="D597" s="16"/>
      <c r="E597" s="16"/>
      <c r="F597" s="16"/>
      <c r="G597" s="16"/>
      <c r="H597" s="16"/>
      <c r="I597" s="17"/>
    </row>
    <row r="598" spans="2:9" x14ac:dyDescent="0.25">
      <c r="B598" s="15"/>
      <c r="C598" s="75"/>
      <c r="D598" s="16"/>
      <c r="E598" s="16"/>
      <c r="F598" s="16"/>
      <c r="G598" s="16"/>
      <c r="H598" s="16"/>
      <c r="I598" s="17"/>
    </row>
    <row r="599" spans="2:9" x14ac:dyDescent="0.25">
      <c r="B599" s="15"/>
      <c r="C599" s="75"/>
      <c r="D599" s="16"/>
      <c r="E599" s="16"/>
      <c r="F599" s="16"/>
      <c r="G599" s="16"/>
      <c r="H599" s="16"/>
      <c r="I599" s="17"/>
    </row>
    <row r="600" spans="2:9" x14ac:dyDescent="0.25">
      <c r="B600" s="15"/>
      <c r="C600" s="75"/>
      <c r="D600" s="16"/>
      <c r="E600" s="16"/>
      <c r="F600" s="16"/>
      <c r="G600" s="16"/>
      <c r="H600" s="16"/>
      <c r="I600" s="17"/>
    </row>
    <row r="601" spans="2:9" x14ac:dyDescent="0.25">
      <c r="B601" s="15"/>
      <c r="C601" s="75"/>
      <c r="D601" s="16"/>
      <c r="E601" s="16"/>
      <c r="F601" s="16"/>
      <c r="G601" s="16"/>
      <c r="H601" s="16"/>
      <c r="I601" s="17"/>
    </row>
    <row r="602" spans="2:9" x14ac:dyDescent="0.25">
      <c r="B602" s="15"/>
      <c r="C602" s="75"/>
      <c r="D602" s="16"/>
      <c r="E602" s="16"/>
      <c r="F602" s="16"/>
      <c r="G602" s="16"/>
      <c r="H602" s="16"/>
      <c r="I602" s="17"/>
    </row>
    <row r="603" spans="2:9" x14ac:dyDescent="0.25">
      <c r="B603" s="15"/>
      <c r="C603" s="75"/>
      <c r="D603" s="16"/>
      <c r="E603" s="16"/>
      <c r="F603" s="16"/>
      <c r="G603" s="16"/>
      <c r="H603" s="16"/>
      <c r="I603" s="17"/>
    </row>
    <row r="604" spans="2:9" x14ac:dyDescent="0.25">
      <c r="B604" s="15"/>
      <c r="C604" s="75"/>
      <c r="D604" s="16"/>
      <c r="E604" s="16"/>
      <c r="F604" s="16"/>
      <c r="G604" s="16"/>
      <c r="H604" s="16"/>
      <c r="I604" s="17"/>
    </row>
    <row r="605" spans="2:9" x14ac:dyDescent="0.25">
      <c r="B605" s="15"/>
      <c r="C605" s="75"/>
      <c r="D605" s="16"/>
      <c r="E605" s="16"/>
      <c r="F605" s="16"/>
      <c r="G605" s="16"/>
      <c r="H605" s="16"/>
      <c r="I605" s="17"/>
    </row>
    <row r="606" spans="2:9" x14ac:dyDescent="0.25">
      <c r="B606" s="15"/>
      <c r="C606" s="75"/>
      <c r="D606" s="16"/>
      <c r="E606" s="16"/>
      <c r="F606" s="16"/>
      <c r="G606" s="16"/>
      <c r="H606" s="16"/>
      <c r="I606" s="17"/>
    </row>
    <row r="607" spans="2:9" x14ac:dyDescent="0.25">
      <c r="B607" s="15"/>
      <c r="C607" s="75"/>
      <c r="D607" s="16"/>
      <c r="E607" s="16"/>
      <c r="F607" s="16"/>
      <c r="G607" s="16"/>
      <c r="H607" s="16"/>
      <c r="I607" s="17"/>
    </row>
    <row r="608" spans="2:9" x14ac:dyDescent="0.25">
      <c r="B608" s="15"/>
      <c r="C608" s="75"/>
      <c r="D608" s="16"/>
      <c r="E608" s="16"/>
      <c r="F608" s="16"/>
      <c r="G608" s="16"/>
      <c r="H608" s="16"/>
      <c r="I608" s="17"/>
    </row>
    <row r="609" spans="2:9" x14ac:dyDescent="0.25">
      <c r="B609" s="15"/>
      <c r="C609" s="75"/>
      <c r="D609" s="16"/>
      <c r="E609" s="16"/>
      <c r="F609" s="16"/>
      <c r="G609" s="16"/>
      <c r="H609" s="16"/>
      <c r="I609" s="17"/>
    </row>
    <row r="610" spans="2:9" x14ac:dyDescent="0.25">
      <c r="B610" s="15"/>
      <c r="C610" s="75"/>
      <c r="D610" s="16"/>
      <c r="E610" s="16"/>
      <c r="F610" s="16"/>
      <c r="G610" s="16"/>
      <c r="H610" s="16"/>
      <c r="I610" s="17"/>
    </row>
    <row r="611" spans="2:9" x14ac:dyDescent="0.25">
      <c r="B611" s="15"/>
      <c r="C611" s="75"/>
      <c r="D611" s="16"/>
      <c r="E611" s="16"/>
      <c r="F611" s="16"/>
      <c r="G611" s="16"/>
      <c r="H611" s="16"/>
      <c r="I611" s="17"/>
    </row>
    <row r="612" spans="2:9" x14ac:dyDescent="0.25">
      <c r="B612" s="15"/>
      <c r="C612" s="75"/>
      <c r="D612" s="16"/>
      <c r="E612" s="16"/>
      <c r="F612" s="16"/>
      <c r="G612" s="16"/>
      <c r="H612" s="16"/>
      <c r="I612" s="17"/>
    </row>
    <row r="613" spans="2:9" x14ac:dyDescent="0.25">
      <c r="B613" s="15"/>
      <c r="C613" s="75"/>
      <c r="D613" s="16"/>
      <c r="E613" s="16"/>
      <c r="F613" s="16"/>
      <c r="G613" s="16"/>
      <c r="H613" s="16"/>
      <c r="I613" s="17"/>
    </row>
    <row r="614" spans="2:9" x14ac:dyDescent="0.25">
      <c r="B614" s="15"/>
      <c r="C614" s="75"/>
      <c r="D614" s="16"/>
      <c r="E614" s="16"/>
      <c r="F614" s="16"/>
      <c r="G614" s="16"/>
      <c r="H614" s="16"/>
      <c r="I614" s="17"/>
    </row>
    <row r="615" spans="2:9" x14ac:dyDescent="0.25">
      <c r="B615" s="15"/>
      <c r="C615" s="75"/>
      <c r="D615" s="16"/>
      <c r="E615" s="16"/>
      <c r="F615" s="16"/>
      <c r="G615" s="16"/>
      <c r="H615" s="16"/>
      <c r="I615" s="17"/>
    </row>
    <row r="616" spans="2:9" x14ac:dyDescent="0.25">
      <c r="B616" s="15"/>
      <c r="C616" s="75"/>
      <c r="D616" s="16"/>
      <c r="E616" s="16"/>
      <c r="F616" s="16"/>
      <c r="G616" s="16"/>
      <c r="H616" s="16"/>
      <c r="I616" s="17"/>
    </row>
    <row r="617" spans="2:9" x14ac:dyDescent="0.25">
      <c r="B617" s="15"/>
      <c r="C617" s="75"/>
      <c r="D617" s="16"/>
      <c r="E617" s="16"/>
      <c r="F617" s="16"/>
      <c r="G617" s="16"/>
      <c r="H617" s="16"/>
      <c r="I617" s="17"/>
    </row>
    <row r="618" spans="2:9" x14ac:dyDescent="0.25">
      <c r="B618" s="15"/>
      <c r="C618" s="75"/>
      <c r="D618" s="16"/>
      <c r="E618" s="16"/>
      <c r="F618" s="16"/>
      <c r="G618" s="16"/>
      <c r="H618" s="16"/>
      <c r="I618" s="17"/>
    </row>
    <row r="619" spans="2:9" x14ac:dyDescent="0.25">
      <c r="B619" s="15"/>
      <c r="C619" s="75"/>
      <c r="D619" s="16"/>
      <c r="E619" s="16"/>
      <c r="F619" s="16"/>
      <c r="G619" s="16"/>
      <c r="H619" s="16"/>
      <c r="I619" s="17"/>
    </row>
    <row r="620" spans="2:9" x14ac:dyDescent="0.25">
      <c r="B620" s="15"/>
      <c r="C620" s="75"/>
      <c r="D620" s="16"/>
      <c r="E620" s="16"/>
      <c r="F620" s="16"/>
      <c r="G620" s="16"/>
      <c r="H620" s="16"/>
      <c r="I620" s="17"/>
    </row>
    <row r="621" spans="2:9" x14ac:dyDescent="0.25">
      <c r="B621" s="15"/>
      <c r="C621" s="75"/>
      <c r="D621" s="16"/>
      <c r="E621" s="16"/>
      <c r="F621" s="16"/>
      <c r="G621" s="16"/>
      <c r="H621" s="16"/>
      <c r="I621" s="17"/>
    </row>
    <row r="622" spans="2:9" x14ac:dyDescent="0.25">
      <c r="B622" s="15"/>
      <c r="C622" s="75"/>
      <c r="D622" s="16"/>
      <c r="E622" s="16"/>
      <c r="F622" s="16"/>
      <c r="G622" s="16"/>
      <c r="H622" s="16"/>
      <c r="I622" s="17"/>
    </row>
    <row r="623" spans="2:9" x14ac:dyDescent="0.25">
      <c r="B623" s="15"/>
      <c r="C623" s="75"/>
      <c r="D623" s="16"/>
      <c r="E623" s="16"/>
      <c r="F623" s="16"/>
      <c r="G623" s="16"/>
      <c r="H623" s="16"/>
      <c r="I623" s="17"/>
    </row>
    <row r="624" spans="2:9" x14ac:dyDescent="0.25">
      <c r="B624" s="15"/>
      <c r="C624" s="75"/>
      <c r="D624" s="16"/>
      <c r="E624" s="16"/>
      <c r="F624" s="16"/>
      <c r="G624" s="16"/>
      <c r="H624" s="16"/>
      <c r="I624" s="17"/>
    </row>
    <row r="625" spans="2:9" x14ac:dyDescent="0.25">
      <c r="B625" s="15"/>
      <c r="C625" s="75"/>
      <c r="D625" s="16"/>
      <c r="E625" s="16"/>
      <c r="F625" s="16"/>
      <c r="G625" s="16"/>
      <c r="H625" s="16"/>
      <c r="I625" s="17"/>
    </row>
    <row r="626" spans="2:9" x14ac:dyDescent="0.25">
      <c r="B626" s="15"/>
      <c r="C626" s="75"/>
      <c r="D626" s="16"/>
      <c r="E626" s="16"/>
      <c r="F626" s="16"/>
      <c r="G626" s="16"/>
      <c r="H626" s="16"/>
      <c r="I626" s="17"/>
    </row>
    <row r="627" spans="2:9" x14ac:dyDescent="0.25">
      <c r="B627" s="15"/>
      <c r="C627" s="75"/>
      <c r="D627" s="16"/>
      <c r="E627" s="16"/>
      <c r="F627" s="16"/>
      <c r="G627" s="16"/>
      <c r="H627" s="16"/>
      <c r="I627" s="17"/>
    </row>
    <row r="628" spans="2:9" x14ac:dyDescent="0.25">
      <c r="B628" s="15"/>
      <c r="C628" s="75"/>
      <c r="D628" s="16"/>
      <c r="E628" s="16"/>
      <c r="F628" s="16"/>
      <c r="G628" s="16"/>
      <c r="H628" s="16"/>
      <c r="I628" s="17"/>
    </row>
    <row r="629" spans="2:9" x14ac:dyDescent="0.25">
      <c r="B629" s="15"/>
      <c r="C629" s="75"/>
      <c r="D629" s="16"/>
      <c r="E629" s="16"/>
      <c r="F629" s="16"/>
      <c r="G629" s="16"/>
      <c r="H629" s="16"/>
      <c r="I629" s="17"/>
    </row>
    <row r="630" spans="2:9" x14ac:dyDescent="0.25">
      <c r="B630" s="15"/>
      <c r="C630" s="75"/>
      <c r="D630" s="16"/>
      <c r="E630" s="16"/>
      <c r="F630" s="16"/>
      <c r="G630" s="16"/>
      <c r="H630" s="16"/>
      <c r="I630" s="17"/>
    </row>
    <row r="631" spans="2:9" x14ac:dyDescent="0.25">
      <c r="B631" s="15"/>
      <c r="C631" s="75"/>
      <c r="D631" s="16"/>
      <c r="E631" s="16"/>
      <c r="F631" s="16"/>
      <c r="G631" s="16"/>
      <c r="H631" s="16"/>
      <c r="I631" s="17"/>
    </row>
    <row r="632" spans="2:9" x14ac:dyDescent="0.25">
      <c r="B632" s="15"/>
      <c r="C632" s="75"/>
      <c r="D632" s="16"/>
      <c r="E632" s="16"/>
      <c r="F632" s="16"/>
      <c r="G632" s="16"/>
      <c r="H632" s="16"/>
      <c r="I632" s="17"/>
    </row>
    <row r="633" spans="2:9" x14ac:dyDescent="0.25">
      <c r="B633" s="15"/>
      <c r="C633" s="75"/>
      <c r="D633" s="16"/>
      <c r="E633" s="16"/>
      <c r="F633" s="16"/>
      <c r="G633" s="16"/>
      <c r="H633" s="16"/>
      <c r="I633" s="17"/>
    </row>
    <row r="634" spans="2:9" x14ac:dyDescent="0.25">
      <c r="B634" s="15"/>
      <c r="C634" s="75"/>
      <c r="D634" s="16"/>
      <c r="E634" s="16"/>
      <c r="F634" s="16"/>
      <c r="G634" s="16"/>
      <c r="H634" s="16"/>
      <c r="I634" s="17"/>
    </row>
    <row r="635" spans="2:9" x14ac:dyDescent="0.25">
      <c r="B635" s="15"/>
      <c r="C635" s="75"/>
      <c r="D635" s="16"/>
      <c r="E635" s="16"/>
      <c r="F635" s="16"/>
      <c r="G635" s="16"/>
      <c r="H635" s="16"/>
      <c r="I635" s="17"/>
    </row>
    <row r="636" spans="2:9" x14ac:dyDescent="0.25">
      <c r="B636" s="15"/>
      <c r="C636" s="75"/>
      <c r="D636" s="16"/>
      <c r="E636" s="16"/>
      <c r="F636" s="16"/>
      <c r="G636" s="16"/>
      <c r="H636" s="16"/>
      <c r="I636" s="17"/>
    </row>
    <row r="637" spans="2:9" x14ac:dyDescent="0.25">
      <c r="B637" s="15"/>
      <c r="C637" s="75"/>
      <c r="D637" s="16"/>
      <c r="E637" s="16"/>
      <c r="F637" s="16"/>
      <c r="G637" s="16"/>
      <c r="H637" s="16"/>
      <c r="I637" s="17"/>
    </row>
    <row r="638" spans="2:9" x14ac:dyDescent="0.25">
      <c r="B638" s="15"/>
      <c r="C638" s="75"/>
      <c r="D638" s="16"/>
      <c r="E638" s="16"/>
      <c r="F638" s="16"/>
      <c r="G638" s="16"/>
      <c r="H638" s="16"/>
      <c r="I638" s="17"/>
    </row>
    <row r="639" spans="2:9" x14ac:dyDescent="0.25">
      <c r="B639" s="15"/>
      <c r="C639" s="75"/>
      <c r="D639" s="16"/>
      <c r="E639" s="16"/>
      <c r="F639" s="16"/>
      <c r="G639" s="16"/>
      <c r="H639" s="16"/>
      <c r="I639" s="17"/>
    </row>
    <row r="640" spans="2:9" x14ac:dyDescent="0.25">
      <c r="B640" s="15"/>
      <c r="C640" s="75"/>
      <c r="D640" s="16"/>
      <c r="E640" s="16"/>
      <c r="F640" s="16"/>
      <c r="G640" s="16"/>
      <c r="H640" s="16"/>
      <c r="I640" s="17"/>
    </row>
    <row r="641" spans="2:9" x14ac:dyDescent="0.25">
      <c r="B641" s="15"/>
      <c r="C641" s="75"/>
      <c r="D641" s="16"/>
      <c r="E641" s="16"/>
      <c r="F641" s="16"/>
      <c r="G641" s="16"/>
      <c r="H641" s="16"/>
      <c r="I641" s="17"/>
    </row>
    <row r="642" spans="2:9" x14ac:dyDescent="0.25">
      <c r="B642" s="15"/>
      <c r="C642" s="75"/>
      <c r="D642" s="16"/>
      <c r="E642" s="16"/>
      <c r="F642" s="16"/>
      <c r="G642" s="16"/>
      <c r="H642" s="16"/>
      <c r="I642" s="17"/>
    </row>
    <row r="643" spans="2:9" x14ac:dyDescent="0.25">
      <c r="B643" s="15"/>
      <c r="C643" s="75"/>
      <c r="D643" s="16"/>
      <c r="E643" s="16"/>
      <c r="F643" s="16"/>
      <c r="G643" s="16"/>
      <c r="H643" s="16"/>
      <c r="I643" s="17"/>
    </row>
    <row r="644" spans="2:9" x14ac:dyDescent="0.25">
      <c r="B644" s="15"/>
      <c r="C644" s="75"/>
      <c r="D644" s="16"/>
      <c r="E644" s="16"/>
      <c r="F644" s="16"/>
      <c r="G644" s="16"/>
      <c r="H644" s="16"/>
      <c r="I644" s="17"/>
    </row>
    <row r="645" spans="2:9" x14ac:dyDescent="0.25">
      <c r="B645" s="15"/>
      <c r="C645" s="75"/>
      <c r="D645" s="16"/>
      <c r="E645" s="16"/>
      <c r="F645" s="16"/>
      <c r="G645" s="16"/>
      <c r="H645" s="16"/>
      <c r="I645" s="17"/>
    </row>
    <row r="646" spans="2:9" x14ac:dyDescent="0.25">
      <c r="B646" s="15"/>
      <c r="C646" s="75"/>
      <c r="D646" s="16"/>
      <c r="E646" s="16"/>
      <c r="F646" s="16"/>
      <c r="G646" s="16"/>
      <c r="H646" s="16"/>
      <c r="I646" s="17"/>
    </row>
    <row r="647" spans="2:9" x14ac:dyDescent="0.25">
      <c r="B647" s="15"/>
      <c r="C647" s="75"/>
      <c r="D647" s="16"/>
      <c r="E647" s="16"/>
      <c r="F647" s="16"/>
      <c r="G647" s="16"/>
      <c r="H647" s="16"/>
      <c r="I647" s="17"/>
    </row>
    <row r="648" spans="2:9" x14ac:dyDescent="0.25">
      <c r="B648" s="15"/>
      <c r="C648" s="75"/>
      <c r="D648" s="16"/>
      <c r="E648" s="16"/>
      <c r="F648" s="16"/>
      <c r="G648" s="16"/>
      <c r="H648" s="16"/>
      <c r="I648" s="17"/>
    </row>
    <row r="649" spans="2:9" x14ac:dyDescent="0.25">
      <c r="B649" s="15"/>
      <c r="C649" s="75"/>
      <c r="D649" s="16"/>
      <c r="E649" s="16"/>
      <c r="F649" s="16"/>
      <c r="G649" s="16"/>
      <c r="H649" s="16"/>
      <c r="I649" s="17"/>
    </row>
    <row r="650" spans="2:9" x14ac:dyDescent="0.25">
      <c r="B650" s="15"/>
      <c r="C650" s="75"/>
      <c r="D650" s="16"/>
      <c r="E650" s="16"/>
      <c r="F650" s="16"/>
      <c r="G650" s="16"/>
      <c r="H650" s="16"/>
      <c r="I650" s="17"/>
    </row>
    <row r="651" spans="2:9" x14ac:dyDescent="0.25">
      <c r="B651" s="15"/>
      <c r="C651" s="75"/>
      <c r="D651" s="16"/>
      <c r="E651" s="16"/>
      <c r="F651" s="16"/>
      <c r="G651" s="16"/>
      <c r="H651" s="16"/>
      <c r="I651" s="17"/>
    </row>
    <row r="652" spans="2:9" x14ac:dyDescent="0.25">
      <c r="B652" s="15"/>
      <c r="C652" s="75"/>
      <c r="D652" s="16"/>
      <c r="E652" s="16"/>
      <c r="F652" s="16"/>
      <c r="G652" s="16"/>
      <c r="H652" s="16"/>
      <c r="I652" s="17"/>
    </row>
    <row r="653" spans="2:9" x14ac:dyDescent="0.25">
      <c r="B653" s="15"/>
      <c r="C653" s="75"/>
      <c r="D653" s="16"/>
      <c r="E653" s="16"/>
      <c r="F653" s="16"/>
      <c r="G653" s="16"/>
      <c r="H653" s="16"/>
      <c r="I653" s="17"/>
    </row>
    <row r="654" spans="2:9" x14ac:dyDescent="0.25">
      <c r="B654" s="15"/>
      <c r="C654" s="75"/>
      <c r="D654" s="16"/>
      <c r="E654" s="16"/>
      <c r="F654" s="16"/>
      <c r="G654" s="16"/>
      <c r="H654" s="16"/>
      <c r="I654" s="17"/>
    </row>
    <row r="655" spans="2:9" x14ac:dyDescent="0.25">
      <c r="B655" s="15"/>
      <c r="C655" s="75"/>
      <c r="D655" s="16"/>
      <c r="E655" s="16"/>
      <c r="F655" s="16"/>
      <c r="G655" s="16"/>
      <c r="H655" s="16"/>
      <c r="I655" s="17"/>
    </row>
    <row r="656" spans="2:9" x14ac:dyDescent="0.25">
      <c r="B656" s="15"/>
      <c r="C656" s="75"/>
      <c r="D656" s="16"/>
      <c r="E656" s="16"/>
      <c r="F656" s="16"/>
      <c r="G656" s="16"/>
      <c r="H656" s="16"/>
      <c r="I656" s="17"/>
    </row>
    <row r="657" spans="2:9" x14ac:dyDescent="0.25">
      <c r="B657" s="15"/>
      <c r="C657" s="75"/>
      <c r="D657" s="16"/>
      <c r="E657" s="16"/>
      <c r="F657" s="16"/>
      <c r="G657" s="16"/>
      <c r="H657" s="16"/>
      <c r="I657" s="17"/>
    </row>
    <row r="658" spans="2:9" x14ac:dyDescent="0.25">
      <c r="B658" s="15"/>
      <c r="C658" s="75"/>
      <c r="D658" s="16"/>
      <c r="E658" s="16"/>
      <c r="F658" s="16"/>
      <c r="G658" s="16"/>
      <c r="H658" s="16"/>
      <c r="I658" s="17"/>
    </row>
    <row r="659" spans="2:9" x14ac:dyDescent="0.25">
      <c r="B659" s="15"/>
      <c r="C659" s="75"/>
      <c r="D659" s="16"/>
      <c r="E659" s="16"/>
      <c r="F659" s="16"/>
      <c r="G659" s="16"/>
      <c r="H659" s="16"/>
      <c r="I659" s="17"/>
    </row>
    <row r="660" spans="2:9" x14ac:dyDescent="0.25">
      <c r="B660" s="15"/>
      <c r="C660" s="75"/>
      <c r="D660" s="16"/>
      <c r="E660" s="16"/>
      <c r="F660" s="16"/>
      <c r="G660" s="16"/>
      <c r="H660" s="16"/>
      <c r="I660" s="17"/>
    </row>
    <row r="661" spans="2:9" x14ac:dyDescent="0.25">
      <c r="B661" s="15"/>
      <c r="C661" s="75"/>
      <c r="D661" s="16"/>
      <c r="E661" s="16"/>
      <c r="F661" s="16"/>
      <c r="G661" s="16"/>
      <c r="H661" s="16"/>
      <c r="I661" s="17"/>
    </row>
    <row r="662" spans="2:9" x14ac:dyDescent="0.25">
      <c r="B662" s="15"/>
      <c r="C662" s="75"/>
      <c r="D662" s="16"/>
      <c r="E662" s="16"/>
      <c r="F662" s="16"/>
      <c r="G662" s="16"/>
      <c r="H662" s="16"/>
      <c r="I662" s="17"/>
    </row>
    <row r="663" spans="2:9" x14ac:dyDescent="0.25">
      <c r="B663" s="15"/>
      <c r="C663" s="75"/>
      <c r="D663" s="16"/>
      <c r="E663" s="16"/>
      <c r="F663" s="16"/>
      <c r="G663" s="16"/>
      <c r="H663" s="16"/>
      <c r="I663" s="17"/>
    </row>
    <row r="664" spans="2:9" x14ac:dyDescent="0.25">
      <c r="B664" s="15"/>
      <c r="C664" s="75"/>
      <c r="D664" s="16"/>
      <c r="E664" s="16"/>
      <c r="F664" s="16"/>
      <c r="G664" s="16"/>
      <c r="H664" s="16"/>
      <c r="I664" s="17"/>
    </row>
    <row r="665" spans="2:9" x14ac:dyDescent="0.25">
      <c r="B665" s="15"/>
      <c r="C665" s="75"/>
      <c r="D665" s="16"/>
      <c r="E665" s="16"/>
      <c r="F665" s="16"/>
      <c r="G665" s="16"/>
      <c r="H665" s="16"/>
      <c r="I665" s="17"/>
    </row>
    <row r="666" spans="2:9" x14ac:dyDescent="0.25">
      <c r="B666" s="15"/>
      <c r="C666" s="75"/>
      <c r="D666" s="16"/>
      <c r="E666" s="16"/>
      <c r="F666" s="16"/>
      <c r="G666" s="16"/>
      <c r="H666" s="16"/>
      <c r="I666" s="17"/>
    </row>
    <row r="667" spans="2:9" x14ac:dyDescent="0.25">
      <c r="B667" s="15"/>
      <c r="C667" s="75"/>
      <c r="D667" s="16"/>
      <c r="E667" s="16"/>
      <c r="F667" s="16"/>
      <c r="G667" s="16"/>
      <c r="H667" s="16"/>
      <c r="I667" s="17"/>
    </row>
    <row r="668" spans="2:9" x14ac:dyDescent="0.25">
      <c r="B668" s="15"/>
      <c r="C668" s="75"/>
      <c r="D668" s="16"/>
      <c r="E668" s="16"/>
      <c r="F668" s="16"/>
      <c r="G668" s="16"/>
      <c r="H668" s="16"/>
      <c r="I668" s="17"/>
    </row>
    <row r="669" spans="2:9" x14ac:dyDescent="0.25">
      <c r="B669" s="15"/>
      <c r="C669" s="75"/>
      <c r="D669" s="16"/>
      <c r="E669" s="16"/>
      <c r="F669" s="16"/>
      <c r="G669" s="16"/>
      <c r="H669" s="16"/>
      <c r="I669" s="17"/>
    </row>
    <row r="670" spans="2:9" x14ac:dyDescent="0.25">
      <c r="B670" s="15"/>
      <c r="C670" s="75"/>
      <c r="D670" s="16"/>
      <c r="E670" s="16"/>
      <c r="F670" s="16"/>
      <c r="G670" s="16"/>
      <c r="H670" s="16"/>
      <c r="I670" s="17"/>
    </row>
    <row r="671" spans="2:9" x14ac:dyDescent="0.25">
      <c r="B671" s="15"/>
      <c r="C671" s="75"/>
      <c r="D671" s="16"/>
      <c r="E671" s="16"/>
      <c r="F671" s="16"/>
      <c r="G671" s="16"/>
      <c r="H671" s="16"/>
      <c r="I671" s="17"/>
    </row>
    <row r="672" spans="2:9" x14ac:dyDescent="0.25">
      <c r="B672" s="15"/>
      <c r="C672" s="75"/>
      <c r="D672" s="16"/>
      <c r="E672" s="16"/>
      <c r="F672" s="16"/>
      <c r="G672" s="16"/>
      <c r="H672" s="16"/>
      <c r="I672" s="17"/>
    </row>
    <row r="673" spans="2:9" x14ac:dyDescent="0.25">
      <c r="B673" s="15"/>
      <c r="C673" s="75"/>
      <c r="D673" s="16"/>
      <c r="E673" s="16"/>
      <c r="F673" s="16"/>
      <c r="G673" s="16"/>
      <c r="H673" s="16"/>
      <c r="I673" s="17"/>
    </row>
    <row r="674" spans="2:9" x14ac:dyDescent="0.25">
      <c r="B674" s="15"/>
      <c r="C674" s="75"/>
      <c r="D674" s="16"/>
      <c r="E674" s="16"/>
      <c r="F674" s="16"/>
      <c r="G674" s="16"/>
      <c r="H674" s="16"/>
      <c r="I674" s="17"/>
    </row>
    <row r="675" spans="2:9" x14ac:dyDescent="0.25">
      <c r="B675" s="15"/>
      <c r="C675" s="75"/>
      <c r="D675" s="16"/>
      <c r="E675" s="16"/>
      <c r="F675" s="16"/>
      <c r="G675" s="16"/>
      <c r="H675" s="16"/>
      <c r="I675" s="17"/>
    </row>
    <row r="676" spans="2:9" x14ac:dyDescent="0.25">
      <c r="B676" s="15"/>
      <c r="C676" s="75"/>
      <c r="D676" s="16"/>
      <c r="E676" s="16"/>
      <c r="F676" s="16"/>
      <c r="G676" s="16"/>
      <c r="H676" s="16"/>
      <c r="I676" s="17"/>
    </row>
    <row r="677" spans="2:9" x14ac:dyDescent="0.25">
      <c r="B677" s="15"/>
      <c r="C677" s="75"/>
      <c r="D677" s="16"/>
      <c r="E677" s="16"/>
      <c r="F677" s="16"/>
      <c r="G677" s="16"/>
      <c r="H677" s="16"/>
      <c r="I677" s="17"/>
    </row>
    <row r="678" spans="2:9" x14ac:dyDescent="0.25">
      <c r="B678" s="15"/>
      <c r="C678" s="75"/>
      <c r="D678" s="16"/>
      <c r="E678" s="16"/>
      <c r="F678" s="16"/>
      <c r="G678" s="16"/>
      <c r="H678" s="16"/>
      <c r="I678" s="17"/>
    </row>
    <row r="679" spans="2:9" x14ac:dyDescent="0.25">
      <c r="B679" s="15"/>
      <c r="C679" s="75"/>
      <c r="D679" s="16"/>
      <c r="E679" s="16"/>
      <c r="F679" s="16"/>
      <c r="G679" s="16"/>
      <c r="H679" s="16"/>
      <c r="I679" s="17"/>
    </row>
    <row r="680" spans="2:9" x14ac:dyDescent="0.25">
      <c r="B680" s="15"/>
      <c r="C680" s="75"/>
      <c r="D680" s="16"/>
      <c r="E680" s="16"/>
      <c r="F680" s="16"/>
      <c r="G680" s="16"/>
      <c r="H680" s="16"/>
      <c r="I680" s="17"/>
    </row>
    <row r="681" spans="2:9" x14ac:dyDescent="0.25">
      <c r="B681" s="15"/>
      <c r="C681" s="75"/>
      <c r="D681" s="16"/>
      <c r="E681" s="16"/>
      <c r="F681" s="16"/>
      <c r="G681" s="16"/>
      <c r="H681" s="16"/>
      <c r="I681" s="17"/>
    </row>
    <row r="682" spans="2:9" x14ac:dyDescent="0.25">
      <c r="B682" s="15"/>
      <c r="C682" s="75"/>
      <c r="D682" s="16"/>
      <c r="E682" s="16"/>
      <c r="F682" s="16"/>
      <c r="G682" s="16"/>
      <c r="H682" s="16"/>
      <c r="I682" s="17"/>
    </row>
    <row r="683" spans="2:9" x14ac:dyDescent="0.25">
      <c r="B683" s="15"/>
      <c r="C683" s="75"/>
      <c r="D683" s="16"/>
      <c r="E683" s="16"/>
      <c r="F683" s="16"/>
      <c r="G683" s="16"/>
      <c r="H683" s="16"/>
      <c r="I683" s="17"/>
    </row>
    <row r="684" spans="2:9" x14ac:dyDescent="0.25">
      <c r="B684" s="15"/>
      <c r="C684" s="75"/>
      <c r="D684" s="16"/>
      <c r="E684" s="16"/>
      <c r="F684" s="16"/>
      <c r="G684" s="16"/>
      <c r="H684" s="16"/>
      <c r="I684" s="17"/>
    </row>
    <row r="685" spans="2:9" x14ac:dyDescent="0.25">
      <c r="B685" s="15"/>
      <c r="C685" s="75"/>
      <c r="D685" s="16"/>
      <c r="E685" s="16"/>
      <c r="F685" s="16"/>
      <c r="G685" s="16"/>
      <c r="H685" s="16"/>
      <c r="I685" s="17"/>
    </row>
    <row r="686" spans="2:9" x14ac:dyDescent="0.25">
      <c r="B686" s="15"/>
      <c r="C686" s="75"/>
      <c r="D686" s="16"/>
      <c r="E686" s="16"/>
      <c r="F686" s="16"/>
      <c r="G686" s="16"/>
      <c r="H686" s="16"/>
      <c r="I686" s="17"/>
    </row>
    <row r="687" spans="2:9" x14ac:dyDescent="0.25">
      <c r="B687" s="15"/>
      <c r="C687" s="75"/>
      <c r="D687" s="16"/>
      <c r="E687" s="16"/>
      <c r="F687" s="16"/>
      <c r="G687" s="16"/>
      <c r="H687" s="16"/>
      <c r="I687" s="17"/>
    </row>
    <row r="688" spans="2:9" x14ac:dyDescent="0.25">
      <c r="B688" s="15"/>
      <c r="C688" s="75"/>
      <c r="D688" s="16"/>
      <c r="E688" s="16"/>
      <c r="F688" s="16"/>
      <c r="G688" s="16"/>
      <c r="H688" s="16"/>
      <c r="I688" s="17"/>
    </row>
    <row r="689" spans="2:9" x14ac:dyDescent="0.25">
      <c r="B689" s="15"/>
      <c r="C689" s="75"/>
      <c r="D689" s="16"/>
      <c r="E689" s="16"/>
      <c r="F689" s="16"/>
      <c r="G689" s="16"/>
      <c r="H689" s="16"/>
      <c r="I689" s="17"/>
    </row>
    <row r="690" spans="2:9" x14ac:dyDescent="0.25">
      <c r="B690" s="15"/>
      <c r="C690" s="75"/>
      <c r="D690" s="16"/>
      <c r="E690" s="16"/>
      <c r="F690" s="16"/>
      <c r="G690" s="16"/>
      <c r="H690" s="16"/>
      <c r="I690" s="17"/>
    </row>
    <row r="691" spans="2:9" x14ac:dyDescent="0.25">
      <c r="B691" s="15"/>
      <c r="C691" s="75"/>
      <c r="D691" s="16"/>
      <c r="E691" s="16"/>
      <c r="F691" s="16"/>
      <c r="G691" s="16"/>
      <c r="H691" s="16"/>
      <c r="I691" s="17"/>
    </row>
    <row r="692" spans="2:9" x14ac:dyDescent="0.25">
      <c r="B692" s="15"/>
      <c r="C692" s="75"/>
      <c r="D692" s="16"/>
      <c r="E692" s="16"/>
      <c r="F692" s="16"/>
      <c r="G692" s="16"/>
      <c r="H692" s="16"/>
      <c r="I692" s="17"/>
    </row>
    <row r="693" spans="2:9" x14ac:dyDescent="0.25">
      <c r="B693" s="15"/>
      <c r="C693" s="75"/>
      <c r="D693" s="16"/>
      <c r="E693" s="16"/>
      <c r="F693" s="16"/>
      <c r="G693" s="16"/>
      <c r="H693" s="16"/>
      <c r="I693" s="17"/>
    </row>
    <row r="694" spans="2:9" x14ac:dyDescent="0.25">
      <c r="B694" s="15"/>
      <c r="C694" s="75"/>
      <c r="D694" s="16"/>
      <c r="E694" s="16"/>
      <c r="F694" s="16"/>
      <c r="G694" s="16"/>
      <c r="H694" s="16"/>
      <c r="I694" s="17"/>
    </row>
    <row r="695" spans="2:9" x14ac:dyDescent="0.25">
      <c r="B695" s="15"/>
      <c r="C695" s="75"/>
      <c r="D695" s="16"/>
      <c r="E695" s="16"/>
      <c r="F695" s="16"/>
      <c r="G695" s="16"/>
      <c r="H695" s="16"/>
      <c r="I695" s="17"/>
    </row>
    <row r="696" spans="2:9" x14ac:dyDescent="0.25">
      <c r="B696" s="15"/>
      <c r="C696" s="75"/>
      <c r="D696" s="16"/>
      <c r="E696" s="16"/>
      <c r="F696" s="16"/>
      <c r="G696" s="16"/>
      <c r="H696" s="16"/>
      <c r="I696" s="17"/>
    </row>
    <row r="697" spans="2:9" x14ac:dyDescent="0.25">
      <c r="B697" s="15"/>
      <c r="C697" s="75"/>
      <c r="D697" s="16"/>
      <c r="E697" s="16"/>
      <c r="F697" s="16"/>
      <c r="G697" s="16"/>
      <c r="H697" s="16"/>
      <c r="I697" s="17"/>
    </row>
    <row r="698" spans="2:9" x14ac:dyDescent="0.25">
      <c r="B698" s="15"/>
      <c r="C698" s="75"/>
      <c r="D698" s="16"/>
      <c r="E698" s="16"/>
      <c r="F698" s="16"/>
      <c r="G698" s="16"/>
      <c r="H698" s="16"/>
      <c r="I698" s="17"/>
    </row>
    <row r="699" spans="2:9" x14ac:dyDescent="0.25">
      <c r="B699" s="15"/>
      <c r="C699" s="75"/>
      <c r="D699" s="16"/>
      <c r="E699" s="16"/>
      <c r="F699" s="16"/>
      <c r="G699" s="16"/>
      <c r="H699" s="16"/>
      <c r="I699" s="17"/>
    </row>
    <row r="700" spans="2:9" x14ac:dyDescent="0.25">
      <c r="B700" s="15"/>
      <c r="C700" s="75"/>
      <c r="D700" s="16"/>
      <c r="E700" s="16"/>
      <c r="F700" s="16"/>
      <c r="G700" s="16"/>
      <c r="H700" s="16"/>
      <c r="I700" s="17"/>
    </row>
    <row r="701" spans="2:9" x14ac:dyDescent="0.25">
      <c r="B701" s="15"/>
      <c r="C701" s="75"/>
      <c r="D701" s="16"/>
      <c r="E701" s="16"/>
      <c r="F701" s="16"/>
      <c r="G701" s="16"/>
      <c r="H701" s="16"/>
      <c r="I701" s="17"/>
    </row>
    <row r="702" spans="2:9" x14ac:dyDescent="0.25">
      <c r="B702" s="15"/>
      <c r="C702" s="75"/>
      <c r="D702" s="16"/>
      <c r="E702" s="16"/>
      <c r="F702" s="16"/>
      <c r="G702" s="16"/>
      <c r="H702" s="16"/>
      <c r="I702" s="17"/>
    </row>
    <row r="703" spans="2:9" x14ac:dyDescent="0.25">
      <c r="B703" s="15"/>
      <c r="C703" s="75"/>
      <c r="D703" s="16"/>
      <c r="E703" s="16"/>
      <c r="F703" s="16"/>
      <c r="G703" s="16"/>
      <c r="H703" s="16"/>
      <c r="I703" s="17"/>
    </row>
    <row r="704" spans="2:9" x14ac:dyDescent="0.25">
      <c r="B704" s="15"/>
      <c r="C704" s="75"/>
      <c r="D704" s="16"/>
      <c r="E704" s="16"/>
      <c r="F704" s="16"/>
      <c r="G704" s="16"/>
      <c r="H704" s="16"/>
      <c r="I704" s="17"/>
    </row>
    <row r="705" spans="2:9" x14ac:dyDescent="0.25">
      <c r="B705" s="15"/>
      <c r="C705" s="75"/>
      <c r="D705" s="16"/>
      <c r="E705" s="16"/>
      <c r="F705" s="16"/>
      <c r="G705" s="16"/>
      <c r="H705" s="16"/>
      <c r="I705" s="17"/>
    </row>
    <row r="706" spans="2:9" x14ac:dyDescent="0.25">
      <c r="B706" s="15"/>
      <c r="C706" s="75"/>
      <c r="D706" s="16"/>
      <c r="E706" s="16"/>
      <c r="F706" s="16"/>
      <c r="G706" s="16"/>
      <c r="H706" s="16"/>
      <c r="I706" s="17"/>
    </row>
    <row r="707" spans="2:9" x14ac:dyDescent="0.25">
      <c r="B707" s="15"/>
      <c r="C707" s="75"/>
      <c r="D707" s="16"/>
      <c r="E707" s="16"/>
      <c r="F707" s="16"/>
      <c r="G707" s="16"/>
      <c r="H707" s="16"/>
      <c r="I707" s="17"/>
    </row>
    <row r="708" spans="2:9" x14ac:dyDescent="0.25">
      <c r="B708" s="15"/>
      <c r="C708" s="75"/>
      <c r="D708" s="16"/>
      <c r="E708" s="16"/>
      <c r="F708" s="16"/>
      <c r="G708" s="16"/>
      <c r="H708" s="16"/>
      <c r="I708" s="17"/>
    </row>
    <row r="709" spans="2:9" x14ac:dyDescent="0.25">
      <c r="B709" s="15"/>
      <c r="C709" s="75"/>
      <c r="D709" s="16"/>
      <c r="E709" s="16"/>
      <c r="F709" s="16"/>
      <c r="G709" s="16"/>
      <c r="H709" s="16"/>
      <c r="I709" s="17"/>
    </row>
    <row r="710" spans="2:9" x14ac:dyDescent="0.25">
      <c r="B710" s="15"/>
      <c r="C710" s="75"/>
      <c r="D710" s="16"/>
      <c r="E710" s="16"/>
      <c r="F710" s="16"/>
      <c r="G710" s="16"/>
      <c r="H710" s="16"/>
      <c r="I710" s="17"/>
    </row>
    <row r="711" spans="2:9" x14ac:dyDescent="0.25">
      <c r="B711" s="15"/>
      <c r="C711" s="75"/>
      <c r="D711" s="16"/>
      <c r="E711" s="16"/>
      <c r="F711" s="16"/>
      <c r="G711" s="16"/>
      <c r="H711" s="16"/>
      <c r="I711" s="17"/>
    </row>
    <row r="712" spans="2:9" x14ac:dyDescent="0.25">
      <c r="B712" s="15"/>
      <c r="C712" s="75"/>
      <c r="D712" s="16"/>
      <c r="E712" s="16"/>
      <c r="F712" s="16"/>
      <c r="G712" s="16"/>
      <c r="H712" s="16"/>
      <c r="I712" s="17"/>
    </row>
    <row r="713" spans="2:9" x14ac:dyDescent="0.25">
      <c r="B713" s="15"/>
      <c r="C713" s="75"/>
      <c r="D713" s="16"/>
      <c r="E713" s="16"/>
      <c r="F713" s="16"/>
      <c r="G713" s="16"/>
      <c r="H713" s="16"/>
      <c r="I713" s="17"/>
    </row>
    <row r="714" spans="2:9" x14ac:dyDescent="0.25">
      <c r="B714" s="15"/>
      <c r="C714" s="75"/>
      <c r="D714" s="16"/>
      <c r="E714" s="16"/>
      <c r="F714" s="16"/>
      <c r="G714" s="16"/>
      <c r="H714" s="16"/>
      <c r="I714" s="17"/>
    </row>
    <row r="715" spans="2:9" x14ac:dyDescent="0.25">
      <c r="B715" s="15"/>
      <c r="C715" s="75"/>
      <c r="D715" s="16"/>
      <c r="E715" s="16"/>
      <c r="F715" s="16"/>
      <c r="G715" s="16"/>
      <c r="H715" s="16"/>
      <c r="I715" s="17"/>
    </row>
    <row r="716" spans="2:9" x14ac:dyDescent="0.25">
      <c r="B716" s="15"/>
      <c r="C716" s="75"/>
      <c r="D716" s="16"/>
      <c r="E716" s="16"/>
      <c r="F716" s="16"/>
      <c r="G716" s="16"/>
      <c r="H716" s="16"/>
      <c r="I716" s="17"/>
    </row>
    <row r="717" spans="2:9" x14ac:dyDescent="0.25">
      <c r="B717" s="15"/>
      <c r="C717" s="75"/>
      <c r="D717" s="16"/>
      <c r="E717" s="16"/>
      <c r="F717" s="16"/>
      <c r="G717" s="16"/>
      <c r="H717" s="16"/>
      <c r="I717" s="17"/>
    </row>
    <row r="718" spans="2:9" x14ac:dyDescent="0.25">
      <c r="B718" s="15"/>
      <c r="C718" s="75"/>
      <c r="D718" s="16"/>
      <c r="E718" s="16"/>
      <c r="F718" s="16"/>
      <c r="G718" s="16"/>
      <c r="H718" s="16"/>
      <c r="I718" s="17"/>
    </row>
    <row r="719" spans="2:9" x14ac:dyDescent="0.25">
      <c r="B719" s="15"/>
      <c r="C719" s="75"/>
      <c r="D719" s="16"/>
      <c r="E719" s="16"/>
      <c r="F719" s="16"/>
      <c r="G719" s="16"/>
      <c r="H719" s="16"/>
      <c r="I719" s="17"/>
    </row>
    <row r="720" spans="2:9" x14ac:dyDescent="0.25">
      <c r="B720" s="15"/>
      <c r="C720" s="75"/>
      <c r="D720" s="16"/>
      <c r="E720" s="16"/>
      <c r="F720" s="16"/>
      <c r="G720" s="16"/>
      <c r="H720" s="16"/>
      <c r="I720" s="17"/>
    </row>
    <row r="721" spans="2:9" x14ac:dyDescent="0.25">
      <c r="B721" s="15"/>
      <c r="C721" s="75"/>
      <c r="D721" s="16"/>
      <c r="E721" s="16"/>
      <c r="F721" s="16"/>
      <c r="G721" s="16"/>
      <c r="H721" s="16"/>
      <c r="I721" s="17"/>
    </row>
    <row r="722" spans="2:9" x14ac:dyDescent="0.25">
      <c r="B722" s="15"/>
      <c r="C722" s="75"/>
      <c r="D722" s="16"/>
      <c r="E722" s="16"/>
      <c r="F722" s="16"/>
      <c r="G722" s="16"/>
      <c r="H722" s="16"/>
      <c r="I722" s="17"/>
    </row>
    <row r="723" spans="2:9" x14ac:dyDescent="0.25">
      <c r="B723" s="15"/>
      <c r="C723" s="75"/>
      <c r="D723" s="16"/>
      <c r="E723" s="16"/>
      <c r="F723" s="16"/>
      <c r="G723" s="16"/>
      <c r="H723" s="16"/>
      <c r="I723" s="17"/>
    </row>
    <row r="724" spans="2:9" x14ac:dyDescent="0.25">
      <c r="B724" s="15"/>
      <c r="C724" s="75"/>
      <c r="D724" s="16"/>
      <c r="E724" s="16"/>
      <c r="F724" s="16"/>
      <c r="G724" s="16"/>
      <c r="H724" s="16"/>
      <c r="I724" s="17"/>
    </row>
    <row r="725" spans="2:9" x14ac:dyDescent="0.25">
      <c r="B725" s="15"/>
      <c r="C725" s="75"/>
      <c r="D725" s="16"/>
      <c r="E725" s="16"/>
      <c r="F725" s="16"/>
      <c r="G725" s="16"/>
      <c r="H725" s="16"/>
      <c r="I725" s="17"/>
    </row>
    <row r="726" spans="2:9" x14ac:dyDescent="0.25">
      <c r="B726" s="15"/>
      <c r="C726" s="75"/>
      <c r="D726" s="16"/>
      <c r="E726" s="16"/>
      <c r="F726" s="16"/>
      <c r="G726" s="16"/>
      <c r="H726" s="16"/>
      <c r="I726" s="17"/>
    </row>
    <row r="727" spans="2:9" x14ac:dyDescent="0.25">
      <c r="B727" s="15"/>
      <c r="C727" s="75"/>
      <c r="D727" s="16"/>
      <c r="E727" s="16"/>
      <c r="F727" s="16"/>
      <c r="G727" s="16"/>
      <c r="H727" s="16"/>
      <c r="I727" s="17"/>
    </row>
    <row r="728" spans="2:9" x14ac:dyDescent="0.25">
      <c r="B728" s="15"/>
      <c r="C728" s="75"/>
      <c r="D728" s="16"/>
      <c r="E728" s="16"/>
      <c r="F728" s="16"/>
      <c r="G728" s="16"/>
      <c r="H728" s="16"/>
      <c r="I728" s="17"/>
    </row>
    <row r="729" spans="2:9" x14ac:dyDescent="0.25">
      <c r="B729" s="15"/>
      <c r="C729" s="75"/>
      <c r="D729" s="16"/>
      <c r="E729" s="16"/>
      <c r="F729" s="16"/>
      <c r="G729" s="16"/>
      <c r="H729" s="16"/>
      <c r="I729" s="17"/>
    </row>
    <row r="730" spans="2:9" x14ac:dyDescent="0.25">
      <c r="B730" s="15"/>
      <c r="C730" s="75"/>
      <c r="D730" s="16"/>
      <c r="E730" s="16"/>
      <c r="F730" s="16"/>
      <c r="G730" s="16"/>
      <c r="H730" s="16"/>
      <c r="I730" s="17"/>
    </row>
    <row r="731" spans="2:9" x14ac:dyDescent="0.25">
      <c r="B731" s="15"/>
      <c r="C731" s="75"/>
      <c r="D731" s="16"/>
      <c r="E731" s="16"/>
      <c r="F731" s="16"/>
      <c r="G731" s="16"/>
      <c r="H731" s="16"/>
      <c r="I731" s="17"/>
    </row>
    <row r="732" spans="2:9" x14ac:dyDescent="0.25">
      <c r="B732" s="15"/>
      <c r="C732" s="75"/>
      <c r="D732" s="16"/>
      <c r="E732" s="16"/>
      <c r="F732" s="16"/>
      <c r="G732" s="16"/>
      <c r="H732" s="16"/>
      <c r="I732" s="17"/>
    </row>
    <row r="733" spans="2:9" x14ac:dyDescent="0.25">
      <c r="B733" s="15"/>
      <c r="C733" s="75"/>
      <c r="D733" s="16"/>
      <c r="E733" s="16"/>
      <c r="F733" s="16"/>
      <c r="G733" s="16"/>
      <c r="H733" s="16"/>
      <c r="I733" s="17"/>
    </row>
    <row r="734" spans="2:9" x14ac:dyDescent="0.25">
      <c r="B734" s="15"/>
      <c r="C734" s="75"/>
      <c r="D734" s="16"/>
      <c r="E734" s="16"/>
      <c r="F734" s="16"/>
      <c r="G734" s="16"/>
      <c r="H734" s="16"/>
      <c r="I734" s="17"/>
    </row>
    <row r="735" spans="2:9" x14ac:dyDescent="0.25">
      <c r="B735" s="15"/>
      <c r="C735" s="75"/>
      <c r="D735" s="16"/>
      <c r="E735" s="16"/>
      <c r="F735" s="16"/>
      <c r="G735" s="16"/>
      <c r="H735" s="16"/>
      <c r="I735" s="17"/>
    </row>
    <row r="736" spans="2:9" x14ac:dyDescent="0.25">
      <c r="B736" s="15"/>
      <c r="C736" s="75"/>
      <c r="D736" s="16"/>
      <c r="E736" s="16"/>
      <c r="F736" s="16"/>
      <c r="G736" s="16"/>
      <c r="H736" s="16"/>
      <c r="I736" s="17"/>
    </row>
    <row r="737" spans="2:9" x14ac:dyDescent="0.25">
      <c r="B737" s="15"/>
      <c r="C737" s="75"/>
      <c r="D737" s="16"/>
      <c r="E737" s="16"/>
      <c r="F737" s="16"/>
      <c r="G737" s="16"/>
      <c r="H737" s="16"/>
      <c r="I737" s="17"/>
    </row>
    <row r="738" spans="2:9" x14ac:dyDescent="0.25">
      <c r="B738" s="15"/>
      <c r="C738" s="75"/>
      <c r="D738" s="16"/>
      <c r="E738" s="16"/>
      <c r="F738" s="16"/>
      <c r="G738" s="16"/>
      <c r="H738" s="16"/>
      <c r="I738" s="17"/>
    </row>
    <row r="739" spans="2:9" x14ac:dyDescent="0.25">
      <c r="B739" s="15"/>
      <c r="C739" s="75"/>
      <c r="D739" s="16"/>
      <c r="E739" s="16"/>
      <c r="F739" s="16"/>
      <c r="G739" s="16"/>
      <c r="H739" s="16"/>
      <c r="I739" s="17"/>
    </row>
    <row r="740" spans="2:9" x14ac:dyDescent="0.25">
      <c r="B740" s="15"/>
      <c r="C740" s="75"/>
      <c r="D740" s="16"/>
      <c r="E740" s="16"/>
      <c r="F740" s="16"/>
      <c r="G740" s="16"/>
      <c r="H740" s="16"/>
      <c r="I740" s="17"/>
    </row>
    <row r="741" spans="2:9" x14ac:dyDescent="0.25">
      <c r="B741" s="15"/>
      <c r="C741" s="75"/>
      <c r="D741" s="16"/>
      <c r="E741" s="16"/>
      <c r="F741" s="16"/>
      <c r="G741" s="16"/>
      <c r="H741" s="16"/>
      <c r="I741" s="17"/>
    </row>
    <row r="742" spans="2:9" x14ac:dyDescent="0.25">
      <c r="B742" s="15"/>
      <c r="C742" s="75"/>
      <c r="D742" s="16"/>
      <c r="E742" s="16"/>
      <c r="F742" s="16"/>
      <c r="G742" s="16"/>
      <c r="H742" s="16"/>
      <c r="I742" s="17"/>
    </row>
    <row r="743" spans="2:9" x14ac:dyDescent="0.25">
      <c r="B743" s="15"/>
      <c r="C743" s="75"/>
      <c r="D743" s="16"/>
      <c r="E743" s="16"/>
      <c r="F743" s="16"/>
      <c r="G743" s="16"/>
      <c r="H743" s="16"/>
      <c r="I743" s="17"/>
    </row>
    <row r="744" spans="2:9" x14ac:dyDescent="0.25">
      <c r="B744" s="15"/>
      <c r="C744" s="75"/>
      <c r="D744" s="16"/>
      <c r="E744" s="16"/>
      <c r="F744" s="16"/>
      <c r="G744" s="16"/>
      <c r="H744" s="16"/>
      <c r="I744" s="17"/>
    </row>
    <row r="745" spans="2:9" x14ac:dyDescent="0.25">
      <c r="B745" s="15"/>
      <c r="C745" s="75"/>
      <c r="D745" s="16"/>
      <c r="E745" s="16"/>
      <c r="F745" s="16"/>
      <c r="G745" s="16"/>
      <c r="H745" s="16"/>
      <c r="I745" s="17"/>
    </row>
    <row r="746" spans="2:9" x14ac:dyDescent="0.25">
      <c r="B746" s="15"/>
      <c r="C746" s="75"/>
      <c r="D746" s="16"/>
      <c r="E746" s="16"/>
      <c r="F746" s="16"/>
      <c r="G746" s="16"/>
      <c r="H746" s="16"/>
      <c r="I746" s="17"/>
    </row>
    <row r="747" spans="2:9" x14ac:dyDescent="0.25">
      <c r="B747" s="15"/>
      <c r="C747" s="75"/>
      <c r="D747" s="16"/>
      <c r="E747" s="16"/>
      <c r="F747" s="16"/>
      <c r="G747" s="16"/>
      <c r="H747" s="16"/>
      <c r="I747" s="17"/>
    </row>
    <row r="748" spans="2:9" x14ac:dyDescent="0.25">
      <c r="B748" s="15"/>
      <c r="C748" s="75"/>
      <c r="D748" s="16"/>
      <c r="E748" s="16"/>
      <c r="F748" s="16"/>
      <c r="G748" s="16"/>
      <c r="H748" s="16"/>
      <c r="I748" s="17"/>
    </row>
    <row r="749" spans="2:9" x14ac:dyDescent="0.25">
      <c r="B749" s="15"/>
      <c r="C749" s="75"/>
      <c r="D749" s="16"/>
      <c r="E749" s="16"/>
      <c r="F749" s="16"/>
      <c r="G749" s="16"/>
      <c r="H749" s="16"/>
      <c r="I749" s="17"/>
    </row>
    <row r="750" spans="2:9" x14ac:dyDescent="0.25">
      <c r="B750" s="15"/>
      <c r="C750" s="75"/>
      <c r="D750" s="16"/>
      <c r="E750" s="16"/>
      <c r="F750" s="16"/>
      <c r="G750" s="16"/>
      <c r="H750" s="16"/>
      <c r="I750" s="17"/>
    </row>
    <row r="751" spans="2:9" x14ac:dyDescent="0.25">
      <c r="B751" s="15"/>
      <c r="C751" s="75"/>
      <c r="D751" s="16"/>
      <c r="E751" s="16"/>
      <c r="F751" s="16"/>
      <c r="G751" s="16"/>
      <c r="H751" s="16"/>
      <c r="I751" s="17"/>
    </row>
    <row r="752" spans="2:9" x14ac:dyDescent="0.25">
      <c r="B752" s="15"/>
      <c r="C752" s="75"/>
      <c r="D752" s="16"/>
      <c r="E752" s="16"/>
      <c r="F752" s="16"/>
      <c r="G752" s="16"/>
      <c r="H752" s="16"/>
      <c r="I752" s="17"/>
    </row>
    <row r="753" spans="2:9" x14ac:dyDescent="0.25">
      <c r="B753" s="15"/>
      <c r="C753" s="75"/>
      <c r="D753" s="16"/>
      <c r="E753" s="16"/>
      <c r="F753" s="16"/>
      <c r="G753" s="16"/>
      <c r="H753" s="16"/>
      <c r="I753" s="17"/>
    </row>
    <row r="754" spans="2:9" x14ac:dyDescent="0.25">
      <c r="B754" s="15"/>
      <c r="C754" s="75"/>
      <c r="D754" s="16"/>
      <c r="E754" s="16"/>
      <c r="F754" s="16"/>
      <c r="G754" s="16"/>
      <c r="H754" s="16"/>
      <c r="I754" s="17"/>
    </row>
    <row r="755" spans="2:9" x14ac:dyDescent="0.25">
      <c r="B755" s="15"/>
      <c r="C755" s="75"/>
      <c r="D755" s="16"/>
      <c r="E755" s="16"/>
      <c r="F755" s="16"/>
      <c r="G755" s="16"/>
      <c r="H755" s="16"/>
      <c r="I755" s="17"/>
    </row>
    <row r="756" spans="2:9" x14ac:dyDescent="0.25">
      <c r="B756" s="15"/>
      <c r="C756" s="75"/>
      <c r="D756" s="16"/>
      <c r="E756" s="16"/>
      <c r="F756" s="16"/>
      <c r="G756" s="16"/>
      <c r="H756" s="16"/>
      <c r="I756" s="17"/>
    </row>
    <row r="757" spans="2:9" x14ac:dyDescent="0.25">
      <c r="B757" s="15"/>
      <c r="C757" s="75"/>
      <c r="D757" s="16"/>
      <c r="E757" s="16"/>
      <c r="F757" s="16"/>
      <c r="G757" s="16"/>
      <c r="H757" s="16"/>
      <c r="I757" s="17"/>
    </row>
    <row r="758" spans="2:9" x14ac:dyDescent="0.25">
      <c r="B758" s="15"/>
      <c r="C758" s="75"/>
      <c r="D758" s="16"/>
      <c r="E758" s="16"/>
      <c r="F758" s="16"/>
      <c r="G758" s="16"/>
      <c r="H758" s="16"/>
      <c r="I758" s="17"/>
    </row>
    <row r="759" spans="2:9" x14ac:dyDescent="0.25">
      <c r="B759" s="15"/>
      <c r="C759" s="75"/>
      <c r="D759" s="16"/>
      <c r="E759" s="16"/>
      <c r="F759" s="16"/>
      <c r="G759" s="16"/>
      <c r="H759" s="16"/>
      <c r="I759" s="17"/>
    </row>
    <row r="760" spans="2:9" x14ac:dyDescent="0.25">
      <c r="B760" s="15"/>
      <c r="C760" s="75"/>
      <c r="D760" s="16"/>
      <c r="E760" s="16"/>
      <c r="F760" s="16"/>
      <c r="G760" s="16"/>
      <c r="H760" s="16"/>
      <c r="I760" s="17"/>
    </row>
    <row r="761" spans="2:9" x14ac:dyDescent="0.25">
      <c r="B761" s="15"/>
      <c r="C761" s="75"/>
      <c r="D761" s="16"/>
      <c r="E761" s="16"/>
      <c r="F761" s="16"/>
      <c r="G761" s="16"/>
      <c r="H761" s="16"/>
      <c r="I761" s="17"/>
    </row>
    <row r="762" spans="2:9" x14ac:dyDescent="0.25">
      <c r="B762" s="15"/>
      <c r="C762" s="75"/>
      <c r="D762" s="16"/>
      <c r="E762" s="16"/>
      <c r="F762" s="16"/>
      <c r="G762" s="16"/>
      <c r="H762" s="16"/>
      <c r="I762" s="17"/>
    </row>
    <row r="763" spans="2:9" x14ac:dyDescent="0.25">
      <c r="B763" s="15"/>
      <c r="C763" s="75"/>
      <c r="D763" s="16"/>
      <c r="E763" s="16"/>
      <c r="F763" s="16"/>
      <c r="G763" s="16"/>
      <c r="H763" s="16"/>
      <c r="I763" s="17"/>
    </row>
    <row r="764" spans="2:9" x14ac:dyDescent="0.25">
      <c r="B764" s="15"/>
      <c r="C764" s="75"/>
      <c r="D764" s="16"/>
      <c r="E764" s="16"/>
      <c r="F764" s="16"/>
      <c r="G764" s="16"/>
      <c r="H764" s="16"/>
      <c r="I764" s="17"/>
    </row>
    <row r="765" spans="2:9" x14ac:dyDescent="0.25">
      <c r="B765" s="15"/>
      <c r="C765" s="75"/>
      <c r="D765" s="16"/>
      <c r="E765" s="16"/>
      <c r="F765" s="16"/>
      <c r="G765" s="16"/>
      <c r="H765" s="16"/>
      <c r="I765" s="17"/>
    </row>
    <row r="766" spans="2:9" x14ac:dyDescent="0.25">
      <c r="B766" s="15"/>
      <c r="C766" s="75"/>
      <c r="D766" s="16"/>
      <c r="E766" s="16"/>
      <c r="F766" s="16"/>
      <c r="G766" s="16"/>
      <c r="H766" s="16"/>
      <c r="I766" s="17"/>
    </row>
    <row r="767" spans="2:9" x14ac:dyDescent="0.25">
      <c r="B767" s="15"/>
      <c r="C767" s="75"/>
      <c r="D767" s="16"/>
      <c r="E767" s="16"/>
      <c r="F767" s="16"/>
      <c r="G767" s="16"/>
      <c r="H767" s="16"/>
      <c r="I767" s="17"/>
    </row>
    <row r="768" spans="2:9" x14ac:dyDescent="0.25">
      <c r="B768" s="15"/>
      <c r="C768" s="75"/>
      <c r="D768" s="16"/>
      <c r="E768" s="16"/>
      <c r="F768" s="16"/>
      <c r="G768" s="16"/>
      <c r="H768" s="16"/>
      <c r="I768" s="17"/>
    </row>
    <row r="769" spans="2:9" x14ac:dyDescent="0.25">
      <c r="B769" s="15"/>
      <c r="C769" s="75"/>
      <c r="D769" s="16"/>
      <c r="E769" s="16"/>
      <c r="F769" s="16"/>
      <c r="G769" s="16"/>
      <c r="H769" s="16"/>
      <c r="I769" s="17"/>
    </row>
    <row r="770" spans="2:9" x14ac:dyDescent="0.25">
      <c r="B770" s="15"/>
      <c r="C770" s="75"/>
      <c r="D770" s="16"/>
      <c r="E770" s="16"/>
      <c r="F770" s="16"/>
      <c r="G770" s="16"/>
      <c r="H770" s="16"/>
      <c r="I770" s="17"/>
    </row>
    <row r="771" spans="2:9" x14ac:dyDescent="0.25">
      <c r="B771" s="15"/>
      <c r="C771" s="75"/>
      <c r="D771" s="16"/>
      <c r="E771" s="16"/>
      <c r="F771" s="16"/>
      <c r="G771" s="16"/>
      <c r="H771" s="16"/>
      <c r="I771" s="17"/>
    </row>
    <row r="772" spans="2:9" x14ac:dyDescent="0.25">
      <c r="B772" s="15"/>
      <c r="C772" s="75"/>
      <c r="D772" s="16"/>
      <c r="E772" s="16"/>
      <c r="F772" s="16"/>
      <c r="G772" s="16"/>
      <c r="H772" s="16"/>
      <c r="I772" s="17"/>
    </row>
    <row r="773" spans="2:9" x14ac:dyDescent="0.25">
      <c r="B773" s="15"/>
      <c r="C773" s="75"/>
      <c r="D773" s="16"/>
      <c r="E773" s="16"/>
      <c r="F773" s="16"/>
      <c r="G773" s="16"/>
      <c r="H773" s="16"/>
      <c r="I773" s="17"/>
    </row>
    <row r="774" spans="2:9" x14ac:dyDescent="0.25">
      <c r="B774" s="15"/>
      <c r="C774" s="75"/>
      <c r="D774" s="16"/>
      <c r="E774" s="16"/>
      <c r="F774" s="16"/>
      <c r="G774" s="16"/>
      <c r="H774" s="16"/>
      <c r="I774" s="17"/>
    </row>
    <row r="775" spans="2:9" x14ac:dyDescent="0.25">
      <c r="B775" s="15"/>
      <c r="C775" s="75"/>
      <c r="D775" s="16"/>
      <c r="E775" s="16"/>
      <c r="F775" s="16"/>
      <c r="G775" s="16"/>
      <c r="H775" s="16"/>
      <c r="I775" s="17"/>
    </row>
    <row r="776" spans="2:9" x14ac:dyDescent="0.25">
      <c r="B776" s="15"/>
      <c r="C776" s="75"/>
      <c r="D776" s="16"/>
      <c r="E776" s="16"/>
      <c r="F776" s="16"/>
      <c r="G776" s="16"/>
      <c r="H776" s="16"/>
      <c r="I776" s="17"/>
    </row>
    <row r="777" spans="2:9" x14ac:dyDescent="0.25">
      <c r="B777" s="15"/>
      <c r="C777" s="75"/>
      <c r="D777" s="16"/>
      <c r="E777" s="16"/>
      <c r="F777" s="16"/>
      <c r="G777" s="16"/>
      <c r="H777" s="16"/>
      <c r="I777" s="17"/>
    </row>
    <row r="778" spans="2:9" x14ac:dyDescent="0.25">
      <c r="B778" s="15"/>
      <c r="C778" s="75"/>
      <c r="D778" s="16"/>
      <c r="E778" s="16"/>
      <c r="F778" s="16"/>
      <c r="G778" s="16"/>
      <c r="H778" s="16"/>
      <c r="I778" s="17"/>
    </row>
    <row r="779" spans="2:9" x14ac:dyDescent="0.25">
      <c r="B779" s="15"/>
      <c r="C779" s="75"/>
      <c r="D779" s="16"/>
      <c r="E779" s="16"/>
      <c r="F779" s="16"/>
      <c r="G779" s="16"/>
      <c r="H779" s="16"/>
      <c r="I779" s="17"/>
    </row>
    <row r="780" spans="2:9" x14ac:dyDescent="0.25">
      <c r="B780" s="15"/>
      <c r="C780" s="75"/>
      <c r="D780" s="16"/>
      <c r="E780" s="16"/>
      <c r="F780" s="16"/>
      <c r="G780" s="16"/>
      <c r="H780" s="16"/>
      <c r="I780" s="17"/>
    </row>
    <row r="781" spans="2:9" x14ac:dyDescent="0.25">
      <c r="B781" s="15"/>
      <c r="C781" s="75"/>
      <c r="D781" s="16"/>
      <c r="E781" s="16"/>
      <c r="F781" s="16"/>
      <c r="G781" s="16"/>
      <c r="H781" s="16"/>
      <c r="I781" s="17"/>
    </row>
    <row r="782" spans="2:9" x14ac:dyDescent="0.25">
      <c r="B782" s="15"/>
      <c r="C782" s="75"/>
      <c r="D782" s="16"/>
      <c r="E782" s="16"/>
      <c r="F782" s="16"/>
      <c r="G782" s="16"/>
      <c r="H782" s="16"/>
      <c r="I782" s="17"/>
    </row>
    <row r="783" spans="2:9" x14ac:dyDescent="0.25">
      <c r="B783" s="15"/>
      <c r="C783" s="75"/>
      <c r="D783" s="16"/>
      <c r="E783" s="16"/>
      <c r="F783" s="16"/>
      <c r="G783" s="16"/>
      <c r="H783" s="16"/>
      <c r="I783" s="17"/>
    </row>
    <row r="784" spans="2:9" x14ac:dyDescent="0.25">
      <c r="B784" s="15"/>
      <c r="C784" s="75"/>
      <c r="D784" s="16"/>
      <c r="E784" s="16"/>
      <c r="F784" s="16"/>
      <c r="G784" s="16"/>
      <c r="H784" s="16"/>
      <c r="I784" s="17"/>
    </row>
    <row r="785" spans="2:9" x14ac:dyDescent="0.25">
      <c r="B785" s="15"/>
      <c r="C785" s="75"/>
      <c r="D785" s="16"/>
      <c r="E785" s="16"/>
      <c r="F785" s="16"/>
      <c r="G785" s="16"/>
      <c r="H785" s="16"/>
      <c r="I785" s="17"/>
    </row>
    <row r="786" spans="2:9" x14ac:dyDescent="0.25">
      <c r="B786" s="15"/>
      <c r="C786" s="75"/>
      <c r="D786" s="16"/>
      <c r="E786" s="16"/>
      <c r="F786" s="16"/>
      <c r="G786" s="16"/>
      <c r="H786" s="16"/>
      <c r="I786" s="17"/>
    </row>
    <row r="787" spans="2:9" x14ac:dyDescent="0.25">
      <c r="B787" s="15"/>
      <c r="C787" s="75"/>
      <c r="D787" s="16"/>
      <c r="E787" s="16"/>
      <c r="F787" s="16"/>
      <c r="G787" s="16"/>
      <c r="H787" s="16"/>
      <c r="I787" s="17"/>
    </row>
    <row r="788" spans="2:9" x14ac:dyDescent="0.25">
      <c r="B788" s="15"/>
      <c r="C788" s="75"/>
      <c r="D788" s="16"/>
      <c r="E788" s="16"/>
      <c r="F788" s="16"/>
      <c r="G788" s="16"/>
      <c r="H788" s="16"/>
      <c r="I788" s="17"/>
    </row>
    <row r="789" spans="2:9" x14ac:dyDescent="0.25">
      <c r="B789" s="15"/>
      <c r="C789" s="75"/>
      <c r="D789" s="16"/>
      <c r="E789" s="16"/>
      <c r="F789" s="16"/>
      <c r="G789" s="16"/>
      <c r="H789" s="16"/>
      <c r="I789" s="17"/>
    </row>
    <row r="790" spans="2:9" x14ac:dyDescent="0.25">
      <c r="B790" s="15"/>
      <c r="C790" s="75"/>
      <c r="D790" s="16"/>
      <c r="E790" s="16"/>
      <c r="F790" s="16"/>
      <c r="G790" s="16"/>
      <c r="H790" s="16"/>
      <c r="I790" s="17"/>
    </row>
    <row r="791" spans="2:9" x14ac:dyDescent="0.25">
      <c r="B791" s="15"/>
      <c r="C791" s="75"/>
      <c r="D791" s="16"/>
      <c r="E791" s="16"/>
      <c r="F791" s="16"/>
      <c r="G791" s="16"/>
      <c r="H791" s="16"/>
      <c r="I791" s="17"/>
    </row>
    <row r="792" spans="2:9" x14ac:dyDescent="0.25">
      <c r="B792" s="15"/>
      <c r="C792" s="75"/>
      <c r="D792" s="16"/>
      <c r="E792" s="16"/>
      <c r="F792" s="16"/>
      <c r="G792" s="16"/>
      <c r="H792" s="16"/>
      <c r="I792" s="17"/>
    </row>
    <row r="793" spans="2:9" x14ac:dyDescent="0.25">
      <c r="B793" s="15"/>
      <c r="C793" s="75"/>
      <c r="D793" s="16"/>
      <c r="E793" s="16"/>
      <c r="F793" s="16"/>
      <c r="G793" s="16"/>
      <c r="H793" s="16"/>
      <c r="I793" s="17"/>
    </row>
    <row r="794" spans="2:9" x14ac:dyDescent="0.25">
      <c r="B794" s="15"/>
      <c r="C794" s="75"/>
      <c r="D794" s="16"/>
      <c r="E794" s="16"/>
      <c r="F794" s="16"/>
      <c r="G794" s="16"/>
      <c r="H794" s="16"/>
      <c r="I794" s="17"/>
    </row>
    <row r="795" spans="2:9" x14ac:dyDescent="0.25">
      <c r="B795" s="15"/>
      <c r="C795" s="75"/>
      <c r="D795" s="16"/>
      <c r="E795" s="16"/>
      <c r="F795" s="16"/>
      <c r="G795" s="16"/>
      <c r="H795" s="16"/>
      <c r="I795" s="17"/>
    </row>
    <row r="796" spans="2:9" x14ac:dyDescent="0.25">
      <c r="B796" s="15"/>
      <c r="C796" s="75"/>
      <c r="D796" s="16"/>
      <c r="E796" s="16"/>
      <c r="F796" s="16"/>
      <c r="G796" s="16"/>
      <c r="H796" s="16"/>
      <c r="I796" s="17"/>
    </row>
    <row r="797" spans="2:9" x14ac:dyDescent="0.25">
      <c r="B797" s="15"/>
      <c r="C797" s="75"/>
      <c r="D797" s="16"/>
      <c r="E797" s="16"/>
      <c r="F797" s="16"/>
      <c r="G797" s="16"/>
      <c r="H797" s="16"/>
      <c r="I797" s="17"/>
    </row>
    <row r="798" spans="2:9" x14ac:dyDescent="0.25">
      <c r="B798" s="15"/>
      <c r="C798" s="75"/>
      <c r="D798" s="16"/>
      <c r="E798" s="16"/>
      <c r="F798" s="16"/>
      <c r="G798" s="16"/>
      <c r="H798" s="16"/>
      <c r="I798" s="17"/>
    </row>
    <row r="799" spans="2:9" x14ac:dyDescent="0.25">
      <c r="B799" s="15"/>
      <c r="C799" s="75"/>
      <c r="D799" s="16"/>
      <c r="E799" s="16"/>
      <c r="F799" s="16"/>
      <c r="G799" s="16"/>
      <c r="H799" s="16"/>
      <c r="I799" s="17"/>
    </row>
    <row r="800" spans="2:9" x14ac:dyDescent="0.25">
      <c r="B800" s="15"/>
      <c r="C800" s="75"/>
      <c r="D800" s="16"/>
      <c r="E800" s="16"/>
      <c r="F800" s="16"/>
      <c r="G800" s="16"/>
      <c r="H800" s="16"/>
      <c r="I800" s="17"/>
    </row>
    <row r="801" spans="2:9" x14ac:dyDescent="0.25">
      <c r="B801" s="15"/>
      <c r="C801" s="75"/>
      <c r="D801" s="16"/>
      <c r="E801" s="16"/>
      <c r="F801" s="16"/>
      <c r="G801" s="16"/>
      <c r="H801" s="16"/>
      <c r="I801" s="17"/>
    </row>
    <row r="802" spans="2:9" x14ac:dyDescent="0.25">
      <c r="B802" s="15"/>
      <c r="C802" s="75"/>
      <c r="D802" s="16"/>
      <c r="E802" s="16"/>
      <c r="F802" s="16"/>
      <c r="G802" s="16"/>
      <c r="H802" s="16"/>
      <c r="I802" s="17"/>
    </row>
    <row r="803" spans="2:9" x14ac:dyDescent="0.25">
      <c r="B803" s="15"/>
      <c r="C803" s="75"/>
      <c r="D803" s="16"/>
      <c r="E803" s="16"/>
      <c r="F803" s="16"/>
      <c r="G803" s="16"/>
      <c r="H803" s="16"/>
      <c r="I803" s="17"/>
    </row>
    <row r="804" spans="2:9" x14ac:dyDescent="0.25">
      <c r="B804" s="15"/>
      <c r="C804" s="75"/>
      <c r="D804" s="16"/>
      <c r="E804" s="16"/>
      <c r="F804" s="16"/>
      <c r="G804" s="16"/>
      <c r="H804" s="16"/>
      <c r="I804" s="17"/>
    </row>
    <row r="805" spans="2:9" x14ac:dyDescent="0.25">
      <c r="B805" s="15"/>
      <c r="C805" s="75"/>
      <c r="D805" s="16"/>
      <c r="E805" s="16"/>
      <c r="F805" s="16"/>
      <c r="G805" s="16"/>
      <c r="H805" s="16"/>
      <c r="I805" s="17"/>
    </row>
    <row r="806" spans="2:9" x14ac:dyDescent="0.25">
      <c r="B806" s="15"/>
      <c r="C806" s="75"/>
      <c r="D806" s="16"/>
      <c r="E806" s="16"/>
      <c r="F806" s="16"/>
      <c r="G806" s="16"/>
      <c r="H806" s="16"/>
      <c r="I806" s="17"/>
    </row>
    <row r="807" spans="2:9" x14ac:dyDescent="0.25">
      <c r="B807" s="15"/>
      <c r="C807" s="75"/>
      <c r="D807" s="16"/>
      <c r="E807" s="16"/>
      <c r="F807" s="16"/>
      <c r="G807" s="16"/>
      <c r="H807" s="16"/>
      <c r="I807" s="17"/>
    </row>
    <row r="808" spans="2:9" x14ac:dyDescent="0.25">
      <c r="B808" s="15"/>
      <c r="C808" s="75"/>
      <c r="D808" s="16"/>
      <c r="E808" s="16"/>
      <c r="F808" s="16"/>
      <c r="G808" s="16"/>
      <c r="H808" s="16"/>
      <c r="I808" s="17"/>
    </row>
    <row r="809" spans="2:9" x14ac:dyDescent="0.25">
      <c r="B809" s="15"/>
      <c r="C809" s="75"/>
      <c r="D809" s="16"/>
      <c r="E809" s="16"/>
      <c r="F809" s="16"/>
      <c r="G809" s="16"/>
      <c r="H809" s="16"/>
      <c r="I809" s="17"/>
    </row>
    <row r="810" spans="2:9" x14ac:dyDescent="0.25">
      <c r="B810" s="15"/>
      <c r="C810" s="75"/>
      <c r="D810" s="16"/>
      <c r="E810" s="16"/>
      <c r="F810" s="16"/>
      <c r="G810" s="16"/>
      <c r="H810" s="16"/>
      <c r="I810" s="17"/>
    </row>
    <row r="811" spans="2:9" x14ac:dyDescent="0.25">
      <c r="B811" s="15"/>
      <c r="C811" s="75"/>
      <c r="D811" s="16"/>
      <c r="E811" s="16"/>
      <c r="F811" s="16"/>
      <c r="G811" s="16"/>
      <c r="H811" s="16"/>
      <c r="I811" s="17"/>
    </row>
    <row r="812" spans="2:9" x14ac:dyDescent="0.25">
      <c r="B812" s="15"/>
      <c r="C812" s="75"/>
      <c r="D812" s="16"/>
      <c r="E812" s="16"/>
      <c r="F812" s="16"/>
      <c r="G812" s="16"/>
      <c r="H812" s="16"/>
      <c r="I812" s="17"/>
    </row>
    <row r="813" spans="2:9" x14ac:dyDescent="0.25">
      <c r="B813" s="15"/>
      <c r="C813" s="75"/>
      <c r="D813" s="16"/>
      <c r="E813" s="16"/>
      <c r="F813" s="16"/>
      <c r="G813" s="16"/>
      <c r="H813" s="16"/>
      <c r="I813" s="17"/>
    </row>
    <row r="814" spans="2:9" x14ac:dyDescent="0.25">
      <c r="B814" s="15"/>
      <c r="C814" s="75"/>
      <c r="D814" s="16"/>
      <c r="E814" s="16"/>
      <c r="F814" s="16"/>
      <c r="G814" s="16"/>
      <c r="H814" s="16"/>
      <c r="I814" s="17"/>
    </row>
    <row r="815" spans="2:9" x14ac:dyDescent="0.25">
      <c r="B815" s="15"/>
      <c r="C815" s="75"/>
      <c r="D815" s="16"/>
      <c r="E815" s="16"/>
      <c r="F815" s="16"/>
      <c r="G815" s="16"/>
      <c r="H815" s="16"/>
      <c r="I815" s="17"/>
    </row>
    <row r="816" spans="2:9" x14ac:dyDescent="0.25">
      <c r="B816" s="15"/>
      <c r="C816" s="75"/>
      <c r="D816" s="16"/>
      <c r="E816" s="16"/>
      <c r="F816" s="16"/>
      <c r="G816" s="16"/>
      <c r="H816" s="16"/>
      <c r="I816" s="17"/>
    </row>
    <row r="817" spans="2:9" x14ac:dyDescent="0.25">
      <c r="B817" s="15"/>
      <c r="C817" s="75"/>
      <c r="D817" s="16"/>
      <c r="E817" s="16"/>
      <c r="F817" s="16"/>
      <c r="G817" s="16"/>
      <c r="H817" s="16"/>
      <c r="I817" s="17"/>
    </row>
    <row r="818" spans="2:9" x14ac:dyDescent="0.25">
      <c r="B818" s="15"/>
      <c r="C818" s="75"/>
      <c r="D818" s="16"/>
      <c r="E818" s="16"/>
      <c r="F818" s="16"/>
      <c r="G818" s="16"/>
      <c r="H818" s="16"/>
      <c r="I818" s="17"/>
    </row>
    <row r="819" spans="2:9" x14ac:dyDescent="0.25">
      <c r="B819" s="15"/>
      <c r="C819" s="75"/>
      <c r="D819" s="16"/>
      <c r="E819" s="16"/>
      <c r="F819" s="16"/>
      <c r="G819" s="16"/>
      <c r="H819" s="16"/>
      <c r="I819" s="17"/>
    </row>
    <row r="820" spans="2:9" x14ac:dyDescent="0.25">
      <c r="B820" s="15"/>
      <c r="C820" s="75"/>
      <c r="D820" s="16"/>
      <c r="E820" s="16"/>
      <c r="F820" s="16"/>
      <c r="G820" s="16"/>
      <c r="H820" s="16"/>
      <c r="I820" s="17"/>
    </row>
    <row r="821" spans="2:9" x14ac:dyDescent="0.25">
      <c r="B821" s="15"/>
      <c r="C821" s="75"/>
      <c r="D821" s="16"/>
      <c r="E821" s="16"/>
      <c r="F821" s="16"/>
      <c r="G821" s="16"/>
      <c r="H821" s="16"/>
      <c r="I821" s="17"/>
    </row>
    <row r="822" spans="2:9" x14ac:dyDescent="0.25">
      <c r="B822" s="15"/>
      <c r="C822" s="75"/>
      <c r="D822" s="16"/>
      <c r="E822" s="16"/>
      <c r="F822" s="16"/>
      <c r="G822" s="16"/>
      <c r="H822" s="16"/>
      <c r="I822" s="17"/>
    </row>
    <row r="823" spans="2:9" x14ac:dyDescent="0.25">
      <c r="B823" s="15"/>
      <c r="C823" s="75"/>
      <c r="D823" s="16"/>
      <c r="E823" s="16"/>
      <c r="F823" s="16"/>
      <c r="G823" s="16"/>
      <c r="H823" s="16"/>
      <c r="I823" s="17"/>
    </row>
    <row r="824" spans="2:9" x14ac:dyDescent="0.25">
      <c r="B824" s="15"/>
      <c r="C824" s="75"/>
      <c r="D824" s="16"/>
      <c r="E824" s="16"/>
      <c r="F824" s="16"/>
      <c r="G824" s="16"/>
      <c r="H824" s="16"/>
      <c r="I824" s="17"/>
    </row>
    <row r="825" spans="2:9" x14ac:dyDescent="0.25">
      <c r="B825" s="15"/>
      <c r="C825" s="75"/>
      <c r="D825" s="16"/>
      <c r="E825" s="16"/>
      <c r="F825" s="16"/>
      <c r="G825" s="16"/>
      <c r="H825" s="16"/>
      <c r="I825" s="17"/>
    </row>
    <row r="826" spans="2:9" x14ac:dyDescent="0.25">
      <c r="B826" s="15"/>
      <c r="C826" s="75"/>
      <c r="D826" s="16"/>
      <c r="E826" s="16"/>
      <c r="F826" s="16"/>
      <c r="G826" s="16"/>
      <c r="H826" s="16"/>
      <c r="I826" s="17"/>
    </row>
    <row r="827" spans="2:9" x14ac:dyDescent="0.25">
      <c r="B827" s="15"/>
      <c r="C827" s="75"/>
      <c r="D827" s="16"/>
      <c r="E827" s="16"/>
      <c r="F827" s="16"/>
      <c r="G827" s="16"/>
      <c r="H827" s="16"/>
      <c r="I827" s="17"/>
    </row>
    <row r="828" spans="2:9" x14ac:dyDescent="0.25">
      <c r="B828" s="15"/>
      <c r="C828" s="75"/>
      <c r="D828" s="16"/>
      <c r="E828" s="16"/>
      <c r="F828" s="16"/>
      <c r="G828" s="16"/>
      <c r="H828" s="16"/>
      <c r="I828" s="17"/>
    </row>
    <row r="829" spans="2:9" x14ac:dyDescent="0.25">
      <c r="B829" s="15"/>
      <c r="C829" s="75"/>
      <c r="D829" s="16"/>
      <c r="E829" s="16"/>
      <c r="F829" s="16"/>
      <c r="G829" s="16"/>
      <c r="H829" s="16"/>
      <c r="I829" s="17"/>
    </row>
    <row r="830" spans="2:9" x14ac:dyDescent="0.25">
      <c r="B830" s="15"/>
      <c r="C830" s="75"/>
      <c r="D830" s="16"/>
      <c r="E830" s="16"/>
      <c r="F830" s="16"/>
      <c r="G830" s="16"/>
      <c r="H830" s="16"/>
      <c r="I830" s="17"/>
    </row>
    <row r="831" spans="2:9" x14ac:dyDescent="0.25">
      <c r="B831" s="15"/>
      <c r="C831" s="75"/>
      <c r="D831" s="16"/>
      <c r="E831" s="16"/>
      <c r="F831" s="16"/>
      <c r="G831" s="16"/>
      <c r="H831" s="16"/>
      <c r="I831" s="17"/>
    </row>
    <row r="832" spans="2:9" x14ac:dyDescent="0.25">
      <c r="B832" s="15"/>
      <c r="C832" s="75"/>
      <c r="D832" s="16"/>
      <c r="E832" s="16"/>
      <c r="F832" s="16"/>
      <c r="G832" s="16"/>
      <c r="H832" s="16"/>
      <c r="I832" s="17"/>
    </row>
    <row r="833" spans="2:9" x14ac:dyDescent="0.25">
      <c r="B833" s="15"/>
      <c r="C833" s="75"/>
      <c r="D833" s="16"/>
      <c r="E833" s="16"/>
      <c r="F833" s="16"/>
      <c r="G833" s="16"/>
      <c r="H833" s="16"/>
      <c r="I833" s="17"/>
    </row>
    <row r="834" spans="2:9" x14ac:dyDescent="0.25">
      <c r="B834" s="15"/>
      <c r="C834" s="75"/>
      <c r="D834" s="16"/>
      <c r="E834" s="16"/>
      <c r="F834" s="16"/>
      <c r="G834" s="16"/>
      <c r="H834" s="16"/>
      <c r="I834" s="17"/>
    </row>
    <row r="835" spans="2:9" x14ac:dyDescent="0.25">
      <c r="B835" s="15"/>
      <c r="C835" s="75"/>
      <c r="D835" s="16"/>
      <c r="E835" s="16"/>
      <c r="F835" s="16"/>
      <c r="G835" s="16"/>
      <c r="H835" s="16"/>
      <c r="I835" s="17"/>
    </row>
    <row r="836" spans="2:9" x14ac:dyDescent="0.25">
      <c r="B836" s="15"/>
      <c r="C836" s="75"/>
      <c r="D836" s="16"/>
      <c r="E836" s="16"/>
      <c r="F836" s="16"/>
      <c r="G836" s="16"/>
      <c r="H836" s="16"/>
      <c r="I836" s="17"/>
    </row>
    <row r="837" spans="2:9" x14ac:dyDescent="0.25">
      <c r="B837" s="15"/>
      <c r="C837" s="75"/>
      <c r="D837" s="16"/>
      <c r="E837" s="16"/>
      <c r="F837" s="16"/>
      <c r="G837" s="16"/>
      <c r="H837" s="16"/>
      <c r="I837" s="17"/>
    </row>
    <row r="838" spans="2:9" x14ac:dyDescent="0.25">
      <c r="B838" s="15"/>
      <c r="C838" s="75"/>
      <c r="D838" s="16"/>
      <c r="E838" s="16"/>
      <c r="F838" s="16"/>
      <c r="G838" s="16"/>
      <c r="H838" s="16"/>
      <c r="I838" s="17"/>
    </row>
    <row r="839" spans="2:9" x14ac:dyDescent="0.25">
      <c r="B839" s="15"/>
      <c r="C839" s="75"/>
      <c r="D839" s="16"/>
      <c r="E839" s="16"/>
      <c r="F839" s="16"/>
      <c r="G839" s="16"/>
      <c r="H839" s="16"/>
      <c r="I839" s="17"/>
    </row>
    <row r="840" spans="2:9" x14ac:dyDescent="0.25">
      <c r="B840" s="15"/>
      <c r="C840" s="75"/>
      <c r="D840" s="16"/>
      <c r="E840" s="16"/>
      <c r="F840" s="16"/>
      <c r="G840" s="16"/>
      <c r="H840" s="16"/>
      <c r="I840" s="17"/>
    </row>
    <row r="841" spans="2:9" x14ac:dyDescent="0.25">
      <c r="B841" s="15"/>
      <c r="C841" s="75"/>
      <c r="D841" s="16"/>
      <c r="E841" s="16"/>
      <c r="F841" s="16"/>
      <c r="G841" s="16"/>
      <c r="H841" s="16"/>
      <c r="I841" s="17"/>
    </row>
    <row r="842" spans="2:9" x14ac:dyDescent="0.25">
      <c r="B842" s="15"/>
      <c r="C842" s="75"/>
      <c r="D842" s="16"/>
      <c r="E842" s="16"/>
      <c r="F842" s="16"/>
      <c r="G842" s="16"/>
      <c r="H842" s="16"/>
      <c r="I842" s="17"/>
    </row>
    <row r="843" spans="2:9" x14ac:dyDescent="0.25">
      <c r="B843" s="15"/>
      <c r="C843" s="75"/>
      <c r="D843" s="16"/>
      <c r="E843" s="16"/>
      <c r="F843" s="16"/>
      <c r="G843" s="16"/>
      <c r="H843" s="16"/>
      <c r="I843" s="17"/>
    </row>
    <row r="844" spans="2:9" x14ac:dyDescent="0.25">
      <c r="B844" s="15"/>
      <c r="C844" s="75"/>
      <c r="D844" s="16"/>
      <c r="E844" s="16"/>
      <c r="F844" s="16"/>
      <c r="G844" s="16"/>
      <c r="H844" s="16"/>
      <c r="I844" s="17"/>
    </row>
    <row r="845" spans="2:9" x14ac:dyDescent="0.25">
      <c r="B845" s="15"/>
      <c r="C845" s="75"/>
      <c r="D845" s="16"/>
      <c r="E845" s="16"/>
      <c r="F845" s="16"/>
      <c r="G845" s="16"/>
      <c r="H845" s="16"/>
      <c r="I845" s="17"/>
    </row>
    <row r="846" spans="2:9" x14ac:dyDescent="0.25">
      <c r="B846" s="15"/>
      <c r="C846" s="75"/>
      <c r="D846" s="16"/>
      <c r="E846" s="16"/>
      <c r="F846" s="16"/>
      <c r="G846" s="16"/>
      <c r="H846" s="16"/>
      <c r="I846" s="17"/>
    </row>
    <row r="847" spans="2:9" x14ac:dyDescent="0.25">
      <c r="B847" s="15"/>
      <c r="C847" s="75"/>
      <c r="D847" s="16"/>
      <c r="E847" s="16"/>
      <c r="F847" s="16"/>
      <c r="G847" s="16"/>
      <c r="H847" s="16"/>
      <c r="I847" s="17"/>
    </row>
    <row r="848" spans="2:9" x14ac:dyDescent="0.25">
      <c r="B848" s="15"/>
      <c r="C848" s="75"/>
      <c r="D848" s="16"/>
      <c r="E848" s="16"/>
      <c r="F848" s="16"/>
      <c r="G848" s="16"/>
      <c r="H848" s="16"/>
      <c r="I848" s="17"/>
    </row>
    <row r="849" spans="2:9" x14ac:dyDescent="0.25">
      <c r="B849" s="15"/>
      <c r="C849" s="75"/>
      <c r="D849" s="16"/>
      <c r="E849" s="16"/>
      <c r="F849" s="16"/>
      <c r="G849" s="16"/>
      <c r="H849" s="16"/>
      <c r="I849" s="17"/>
    </row>
    <row r="850" spans="2:9" x14ac:dyDescent="0.25">
      <c r="B850" s="15"/>
      <c r="C850" s="75"/>
      <c r="D850" s="16"/>
      <c r="E850" s="16"/>
      <c r="F850" s="16"/>
      <c r="G850" s="16"/>
      <c r="H850" s="16"/>
      <c r="I850" s="17"/>
    </row>
    <row r="851" spans="2:9" x14ac:dyDescent="0.25">
      <c r="B851" s="15"/>
      <c r="C851" s="75"/>
      <c r="D851" s="16"/>
      <c r="E851" s="16"/>
      <c r="F851" s="16"/>
      <c r="G851" s="16"/>
      <c r="H851" s="16"/>
      <c r="I851" s="17"/>
    </row>
    <row r="852" spans="2:9" x14ac:dyDescent="0.25">
      <c r="B852" s="15"/>
      <c r="C852" s="75"/>
      <c r="D852" s="16"/>
      <c r="E852" s="16"/>
      <c r="F852" s="16"/>
      <c r="G852" s="16"/>
      <c r="H852" s="16"/>
      <c r="I852" s="17"/>
    </row>
    <row r="853" spans="2:9" x14ac:dyDescent="0.25">
      <c r="B853" s="15"/>
      <c r="C853" s="75"/>
      <c r="D853" s="16"/>
      <c r="E853" s="16"/>
      <c r="F853" s="16"/>
      <c r="G853" s="16"/>
      <c r="H853" s="16"/>
      <c r="I853" s="17"/>
    </row>
    <row r="854" spans="2:9" x14ac:dyDescent="0.25">
      <c r="B854" s="15"/>
      <c r="C854" s="75"/>
      <c r="D854" s="16"/>
      <c r="E854" s="16"/>
      <c r="F854" s="16"/>
      <c r="G854" s="16"/>
      <c r="H854" s="16"/>
      <c r="I854" s="17"/>
    </row>
    <row r="855" spans="2:9" x14ac:dyDescent="0.25">
      <c r="B855" s="15"/>
      <c r="C855" s="75"/>
      <c r="D855" s="16"/>
      <c r="E855" s="16"/>
      <c r="F855" s="16"/>
      <c r="G855" s="16"/>
      <c r="H855" s="16"/>
      <c r="I855" s="17"/>
    </row>
    <row r="856" spans="2:9" x14ac:dyDescent="0.25">
      <c r="B856" s="15"/>
      <c r="C856" s="75"/>
      <c r="D856" s="16"/>
      <c r="E856" s="16"/>
      <c r="F856" s="16"/>
      <c r="G856" s="16"/>
      <c r="H856" s="16"/>
      <c r="I856" s="17"/>
    </row>
    <row r="857" spans="2:9" x14ac:dyDescent="0.25">
      <c r="B857" s="15"/>
      <c r="C857" s="75"/>
      <c r="D857" s="16"/>
      <c r="E857" s="16"/>
      <c r="F857" s="16"/>
      <c r="G857" s="16"/>
      <c r="H857" s="16"/>
      <c r="I857" s="17"/>
    </row>
    <row r="858" spans="2:9" x14ac:dyDescent="0.25">
      <c r="B858" s="15"/>
      <c r="C858" s="75"/>
      <c r="D858" s="16"/>
      <c r="E858" s="16"/>
      <c r="F858" s="16"/>
      <c r="G858" s="16"/>
      <c r="H858" s="16"/>
      <c r="I858" s="17"/>
    </row>
    <row r="859" spans="2:9" x14ac:dyDescent="0.25">
      <c r="B859" s="15"/>
      <c r="C859" s="75"/>
      <c r="D859" s="16"/>
      <c r="E859" s="16"/>
      <c r="F859" s="16"/>
      <c r="G859" s="16"/>
      <c r="H859" s="16"/>
      <c r="I859" s="17"/>
    </row>
    <row r="860" spans="2:9" x14ac:dyDescent="0.25">
      <c r="B860" s="15"/>
      <c r="C860" s="75"/>
      <c r="D860" s="16"/>
      <c r="E860" s="16"/>
      <c r="F860" s="16"/>
      <c r="G860" s="16"/>
      <c r="H860" s="16"/>
      <c r="I860" s="17"/>
    </row>
    <row r="861" spans="2:9" x14ac:dyDescent="0.25">
      <c r="B861" s="15"/>
      <c r="C861" s="75"/>
      <c r="D861" s="16"/>
      <c r="E861" s="16"/>
      <c r="F861" s="16"/>
      <c r="G861" s="16"/>
      <c r="H861" s="16"/>
      <c r="I861" s="17"/>
    </row>
    <row r="862" spans="2:9" x14ac:dyDescent="0.25">
      <c r="B862" s="15"/>
      <c r="C862" s="75"/>
      <c r="D862" s="16"/>
      <c r="E862" s="16"/>
      <c r="F862" s="16"/>
      <c r="G862" s="16"/>
      <c r="H862" s="16"/>
      <c r="I862" s="17"/>
    </row>
    <row r="863" spans="2:9" x14ac:dyDescent="0.25">
      <c r="B863" s="15"/>
      <c r="C863" s="75"/>
      <c r="D863" s="16"/>
      <c r="E863" s="16"/>
      <c r="F863" s="16"/>
      <c r="G863" s="16"/>
      <c r="H863" s="16"/>
      <c r="I863" s="17"/>
    </row>
    <row r="864" spans="2:9" x14ac:dyDescent="0.25">
      <c r="B864" s="15"/>
      <c r="C864" s="75"/>
      <c r="D864" s="16"/>
      <c r="E864" s="16"/>
      <c r="F864" s="16"/>
      <c r="G864" s="16"/>
      <c r="H864" s="16"/>
      <c r="I864" s="17"/>
    </row>
    <row r="865" spans="2:9" x14ac:dyDescent="0.25">
      <c r="B865" s="15"/>
      <c r="C865" s="75"/>
      <c r="D865" s="16"/>
      <c r="E865" s="16"/>
      <c r="F865" s="16"/>
      <c r="G865" s="16"/>
      <c r="H865" s="16"/>
      <c r="I865" s="17"/>
    </row>
    <row r="866" spans="2:9" x14ac:dyDescent="0.25">
      <c r="B866" s="15"/>
      <c r="C866" s="75"/>
      <c r="D866" s="16"/>
      <c r="E866" s="16"/>
      <c r="F866" s="16"/>
      <c r="G866" s="16"/>
      <c r="H866" s="16"/>
      <c r="I866" s="17"/>
    </row>
    <row r="867" spans="2:9" x14ac:dyDescent="0.25">
      <c r="B867" s="15"/>
      <c r="C867" s="75"/>
      <c r="D867" s="16"/>
      <c r="E867" s="16"/>
      <c r="F867" s="16"/>
      <c r="G867" s="16"/>
      <c r="H867" s="16"/>
      <c r="I867" s="17"/>
    </row>
    <row r="868" spans="2:9" x14ac:dyDescent="0.25">
      <c r="B868" s="15"/>
      <c r="C868" s="75"/>
      <c r="D868" s="16"/>
      <c r="E868" s="16"/>
      <c r="F868" s="16"/>
      <c r="G868" s="16"/>
      <c r="H868" s="16"/>
      <c r="I868" s="17"/>
    </row>
    <row r="869" spans="2:9" x14ac:dyDescent="0.25">
      <c r="B869" s="15"/>
      <c r="C869" s="75"/>
      <c r="D869" s="16"/>
      <c r="E869" s="16"/>
      <c r="F869" s="16"/>
      <c r="G869" s="16"/>
      <c r="H869" s="16"/>
      <c r="I869" s="17"/>
    </row>
    <row r="870" spans="2:9" x14ac:dyDescent="0.25">
      <c r="B870" s="15"/>
      <c r="C870" s="75"/>
      <c r="D870" s="16"/>
      <c r="E870" s="16"/>
      <c r="F870" s="16"/>
      <c r="G870" s="16"/>
      <c r="H870" s="16"/>
      <c r="I870" s="17"/>
    </row>
    <row r="871" spans="2:9" x14ac:dyDescent="0.25">
      <c r="B871" s="15"/>
      <c r="C871" s="75"/>
      <c r="D871" s="16"/>
      <c r="E871" s="16"/>
      <c r="F871" s="16"/>
      <c r="G871" s="16"/>
      <c r="H871" s="16"/>
      <c r="I871" s="17"/>
    </row>
    <row r="872" spans="2:9" x14ac:dyDescent="0.25">
      <c r="B872" s="15"/>
      <c r="C872" s="75"/>
      <c r="D872" s="16"/>
      <c r="E872" s="16"/>
      <c r="F872" s="16"/>
      <c r="G872" s="16"/>
      <c r="H872" s="16"/>
      <c r="I872" s="17"/>
    </row>
    <row r="873" spans="2:9" x14ac:dyDescent="0.25">
      <c r="B873" s="15"/>
      <c r="C873" s="75"/>
      <c r="D873" s="16"/>
      <c r="E873" s="16"/>
      <c r="F873" s="16"/>
      <c r="G873" s="16"/>
      <c r="H873" s="16"/>
      <c r="I873" s="17"/>
    </row>
    <row r="874" spans="2:9" x14ac:dyDescent="0.25">
      <c r="B874" s="15"/>
      <c r="C874" s="75"/>
      <c r="D874" s="16"/>
      <c r="E874" s="16"/>
      <c r="F874" s="16"/>
      <c r="G874" s="16"/>
      <c r="H874" s="16"/>
      <c r="I874" s="17"/>
    </row>
    <row r="875" spans="2:9" x14ac:dyDescent="0.25">
      <c r="B875" s="15"/>
      <c r="C875" s="75"/>
      <c r="D875" s="16"/>
      <c r="E875" s="16"/>
      <c r="F875" s="16"/>
      <c r="G875" s="16"/>
      <c r="H875" s="16"/>
      <c r="I875" s="17"/>
    </row>
    <row r="876" spans="2:9" x14ac:dyDescent="0.25">
      <c r="B876" s="15"/>
      <c r="C876" s="75"/>
      <c r="D876" s="16"/>
      <c r="E876" s="16"/>
      <c r="F876" s="16"/>
      <c r="G876" s="16"/>
      <c r="H876" s="16"/>
      <c r="I876" s="17"/>
    </row>
    <row r="877" spans="2:9" x14ac:dyDescent="0.25">
      <c r="B877" s="15"/>
      <c r="C877" s="75"/>
      <c r="D877" s="16"/>
      <c r="E877" s="16"/>
      <c r="F877" s="16"/>
      <c r="G877" s="16"/>
      <c r="H877" s="16"/>
      <c r="I877" s="17"/>
    </row>
    <row r="878" spans="2:9" x14ac:dyDescent="0.25">
      <c r="B878" s="15"/>
      <c r="C878" s="75"/>
      <c r="D878" s="16"/>
      <c r="E878" s="16"/>
      <c r="F878" s="16"/>
      <c r="G878" s="16"/>
      <c r="H878" s="16"/>
      <c r="I878" s="17"/>
    </row>
    <row r="879" spans="2:9" x14ac:dyDescent="0.25">
      <c r="B879" s="15"/>
      <c r="C879" s="75"/>
      <c r="D879" s="16"/>
      <c r="E879" s="16"/>
      <c r="F879" s="16"/>
      <c r="G879" s="16"/>
      <c r="H879" s="16"/>
      <c r="I879" s="17"/>
    </row>
    <row r="880" spans="2:9" x14ac:dyDescent="0.25">
      <c r="B880" s="15"/>
      <c r="C880" s="75"/>
      <c r="D880" s="16"/>
      <c r="E880" s="16"/>
      <c r="F880" s="16"/>
      <c r="G880" s="16"/>
      <c r="H880" s="16"/>
      <c r="I880" s="17"/>
    </row>
    <row r="881" spans="2:9" x14ac:dyDescent="0.25">
      <c r="B881" s="15"/>
      <c r="C881" s="75"/>
      <c r="D881" s="16"/>
      <c r="E881" s="16"/>
      <c r="F881" s="16"/>
      <c r="G881" s="16"/>
      <c r="H881" s="16"/>
      <c r="I881" s="17"/>
    </row>
    <row r="882" spans="2:9" x14ac:dyDescent="0.25">
      <c r="B882" s="15"/>
      <c r="C882" s="75"/>
      <c r="D882" s="16"/>
      <c r="E882" s="16"/>
      <c r="F882" s="16"/>
      <c r="G882" s="16"/>
      <c r="H882" s="16"/>
      <c r="I882" s="17"/>
    </row>
    <row r="883" spans="2:9" x14ac:dyDescent="0.25">
      <c r="B883" s="15"/>
      <c r="C883" s="75"/>
      <c r="D883" s="16"/>
      <c r="E883" s="16"/>
      <c r="F883" s="16"/>
      <c r="G883" s="16"/>
      <c r="H883" s="16"/>
      <c r="I883" s="17"/>
    </row>
    <row r="884" spans="2:9" x14ac:dyDescent="0.25">
      <c r="B884" s="15"/>
      <c r="C884" s="75"/>
      <c r="D884" s="16"/>
      <c r="E884" s="16"/>
      <c r="F884" s="16"/>
      <c r="G884" s="16"/>
      <c r="H884" s="16"/>
      <c r="I884" s="17"/>
    </row>
    <row r="885" spans="2:9" x14ac:dyDescent="0.25">
      <c r="B885" s="15"/>
      <c r="C885" s="75"/>
      <c r="D885" s="16"/>
      <c r="E885" s="16"/>
      <c r="F885" s="16"/>
      <c r="G885" s="16"/>
      <c r="H885" s="16"/>
      <c r="I885" s="17"/>
    </row>
    <row r="886" spans="2:9" x14ac:dyDescent="0.25">
      <c r="B886" s="15"/>
      <c r="C886" s="75"/>
      <c r="D886" s="16"/>
      <c r="E886" s="16"/>
      <c r="F886" s="16"/>
      <c r="G886" s="16"/>
      <c r="H886" s="16"/>
      <c r="I886" s="17"/>
    </row>
    <row r="887" spans="2:9" x14ac:dyDescent="0.25">
      <c r="B887" s="15"/>
      <c r="C887" s="75"/>
      <c r="D887" s="16"/>
      <c r="E887" s="16"/>
      <c r="F887" s="16"/>
      <c r="G887" s="16"/>
      <c r="H887" s="16"/>
      <c r="I887" s="17"/>
    </row>
    <row r="888" spans="2:9" x14ac:dyDescent="0.25">
      <c r="B888" s="15"/>
      <c r="C888" s="75"/>
      <c r="D888" s="16"/>
      <c r="E888" s="16"/>
      <c r="F888" s="16"/>
      <c r="G888" s="16"/>
      <c r="H888" s="16"/>
      <c r="I888" s="17"/>
    </row>
    <row r="889" spans="2:9" x14ac:dyDescent="0.25">
      <c r="B889" s="15"/>
      <c r="C889" s="75"/>
      <c r="D889" s="16"/>
      <c r="E889" s="16"/>
      <c r="F889" s="16"/>
      <c r="G889" s="16"/>
      <c r="H889" s="16"/>
      <c r="I889" s="17"/>
    </row>
    <row r="890" spans="2:9" x14ac:dyDescent="0.25">
      <c r="B890" s="15"/>
      <c r="C890" s="75"/>
      <c r="D890" s="16"/>
      <c r="E890" s="16"/>
      <c r="F890" s="16"/>
      <c r="G890" s="16"/>
      <c r="H890" s="16"/>
      <c r="I890" s="17"/>
    </row>
    <row r="891" spans="2:9" x14ac:dyDescent="0.25">
      <c r="B891" s="15"/>
      <c r="C891" s="75"/>
      <c r="D891" s="16"/>
      <c r="E891" s="16"/>
      <c r="F891" s="16"/>
      <c r="G891" s="16"/>
      <c r="H891" s="16"/>
      <c r="I891" s="17"/>
    </row>
    <row r="892" spans="2:9" x14ac:dyDescent="0.25">
      <c r="B892" s="15"/>
      <c r="C892" s="75"/>
      <c r="D892" s="16"/>
      <c r="E892" s="16"/>
      <c r="F892" s="16"/>
      <c r="G892" s="16"/>
      <c r="H892" s="16"/>
      <c r="I892" s="17"/>
    </row>
    <row r="893" spans="2:9" x14ac:dyDescent="0.25">
      <c r="B893" s="15"/>
      <c r="C893" s="75"/>
      <c r="D893" s="16"/>
      <c r="E893" s="16"/>
      <c r="F893" s="16"/>
      <c r="G893" s="16"/>
      <c r="H893" s="16"/>
      <c r="I893" s="17"/>
    </row>
    <row r="894" spans="2:9" x14ac:dyDescent="0.25">
      <c r="B894" s="15"/>
      <c r="C894" s="75"/>
      <c r="D894" s="16"/>
      <c r="E894" s="16"/>
      <c r="F894" s="16"/>
      <c r="G894" s="16"/>
      <c r="H894" s="16"/>
      <c r="I894" s="17"/>
    </row>
    <row r="895" spans="2:9" x14ac:dyDescent="0.25">
      <c r="B895" s="15"/>
      <c r="C895" s="75"/>
      <c r="D895" s="16"/>
      <c r="E895" s="16"/>
      <c r="F895" s="16"/>
      <c r="G895" s="16"/>
      <c r="H895" s="16"/>
      <c r="I895" s="17"/>
    </row>
    <row r="896" spans="2:9" x14ac:dyDescent="0.25">
      <c r="B896" s="15"/>
      <c r="C896" s="75"/>
      <c r="D896" s="16"/>
      <c r="E896" s="16"/>
      <c r="F896" s="16"/>
      <c r="G896" s="16"/>
      <c r="H896" s="16"/>
      <c r="I896" s="17"/>
    </row>
    <row r="897" spans="2:9" x14ac:dyDescent="0.25">
      <c r="B897" s="15"/>
      <c r="C897" s="75"/>
      <c r="D897" s="16"/>
      <c r="E897" s="16"/>
      <c r="F897" s="16"/>
      <c r="G897" s="16"/>
      <c r="H897" s="16"/>
      <c r="I897" s="17"/>
    </row>
    <row r="898" spans="2:9" x14ac:dyDescent="0.25">
      <c r="B898" s="15"/>
      <c r="C898" s="75"/>
      <c r="D898" s="16"/>
      <c r="E898" s="16"/>
      <c r="F898" s="16"/>
      <c r="G898" s="16"/>
      <c r="H898" s="16"/>
      <c r="I898" s="17"/>
    </row>
    <row r="899" spans="2:9" x14ac:dyDescent="0.25">
      <c r="B899" s="15"/>
      <c r="C899" s="75"/>
      <c r="D899" s="16"/>
      <c r="E899" s="16"/>
      <c r="F899" s="16"/>
      <c r="G899" s="16"/>
      <c r="H899" s="16"/>
      <c r="I899" s="17"/>
    </row>
    <row r="900" spans="2:9" x14ac:dyDescent="0.25">
      <c r="B900" s="15"/>
      <c r="C900" s="75"/>
      <c r="D900" s="16"/>
      <c r="E900" s="16"/>
      <c r="F900" s="16"/>
      <c r="G900" s="16"/>
      <c r="H900" s="16"/>
      <c r="I900" s="17"/>
    </row>
    <row r="901" spans="2:9" x14ac:dyDescent="0.25">
      <c r="B901" s="15"/>
      <c r="C901" s="75"/>
      <c r="D901" s="16"/>
      <c r="E901" s="16"/>
      <c r="F901" s="16"/>
      <c r="G901" s="16"/>
      <c r="H901" s="16"/>
      <c r="I901" s="17"/>
    </row>
    <row r="902" spans="2:9" x14ac:dyDescent="0.25">
      <c r="B902" s="15"/>
      <c r="C902" s="75"/>
      <c r="D902" s="16"/>
      <c r="E902" s="16"/>
      <c r="F902" s="16"/>
      <c r="G902" s="16"/>
      <c r="H902" s="16"/>
      <c r="I902" s="17"/>
    </row>
    <row r="903" spans="2:9" x14ac:dyDescent="0.25">
      <c r="B903" s="15"/>
      <c r="C903" s="75"/>
      <c r="D903" s="16"/>
      <c r="E903" s="16"/>
      <c r="F903" s="16"/>
      <c r="G903" s="16"/>
      <c r="H903" s="16"/>
      <c r="I903" s="17"/>
    </row>
    <row r="904" spans="2:9" x14ac:dyDescent="0.25">
      <c r="B904" s="15"/>
      <c r="C904" s="75"/>
      <c r="D904" s="16"/>
      <c r="E904" s="16"/>
      <c r="F904" s="16"/>
      <c r="G904" s="16"/>
      <c r="H904" s="16"/>
      <c r="I904" s="17"/>
    </row>
    <row r="905" spans="2:9" x14ac:dyDescent="0.25">
      <c r="B905" s="15"/>
      <c r="C905" s="75"/>
      <c r="D905" s="16"/>
      <c r="E905" s="16"/>
      <c r="F905" s="16"/>
      <c r="G905" s="16"/>
      <c r="H905" s="16"/>
      <c r="I905" s="17"/>
    </row>
    <row r="906" spans="2:9" x14ac:dyDescent="0.25">
      <c r="B906" s="15"/>
      <c r="C906" s="75"/>
      <c r="D906" s="16"/>
      <c r="E906" s="16"/>
      <c r="F906" s="16"/>
      <c r="G906" s="16"/>
      <c r="H906" s="16"/>
      <c r="I906" s="17"/>
    </row>
    <row r="907" spans="2:9" x14ac:dyDescent="0.25">
      <c r="B907" s="15"/>
      <c r="C907" s="75"/>
      <c r="D907" s="16"/>
      <c r="E907" s="16"/>
      <c r="F907" s="16"/>
      <c r="G907" s="16"/>
      <c r="H907" s="16"/>
      <c r="I907" s="17"/>
    </row>
    <row r="908" spans="2:9" x14ac:dyDescent="0.25">
      <c r="B908" s="15"/>
      <c r="C908" s="75"/>
      <c r="D908" s="16"/>
      <c r="E908" s="16"/>
      <c r="F908" s="16"/>
      <c r="G908" s="16"/>
      <c r="H908" s="16"/>
      <c r="I908" s="17"/>
    </row>
    <row r="909" spans="2:9" x14ac:dyDescent="0.25">
      <c r="B909" s="15"/>
      <c r="C909" s="75"/>
      <c r="D909" s="16"/>
      <c r="E909" s="16"/>
      <c r="F909" s="16"/>
      <c r="G909" s="16"/>
      <c r="H909" s="16"/>
      <c r="I909" s="17"/>
    </row>
    <row r="910" spans="2:9" x14ac:dyDescent="0.25">
      <c r="B910" s="15"/>
      <c r="C910" s="75"/>
      <c r="D910" s="16"/>
      <c r="E910" s="16"/>
      <c r="F910" s="16"/>
      <c r="G910" s="16"/>
      <c r="H910" s="16"/>
      <c r="I910" s="17"/>
    </row>
    <row r="911" spans="2:9" x14ac:dyDescent="0.25">
      <c r="B911" s="15"/>
      <c r="C911" s="75"/>
      <c r="D911" s="16"/>
      <c r="E911" s="16"/>
      <c r="F911" s="16"/>
      <c r="G911" s="16"/>
      <c r="H911" s="16"/>
      <c r="I911" s="17"/>
    </row>
    <row r="912" spans="2:9" x14ac:dyDescent="0.25">
      <c r="B912" s="15"/>
      <c r="C912" s="75"/>
      <c r="D912" s="16"/>
      <c r="E912" s="16"/>
      <c r="F912" s="16"/>
      <c r="G912" s="16"/>
      <c r="H912" s="16"/>
      <c r="I912" s="17"/>
    </row>
    <row r="913" spans="2:9" x14ac:dyDescent="0.25">
      <c r="B913" s="15"/>
      <c r="C913" s="75"/>
      <c r="D913" s="16"/>
      <c r="E913" s="16"/>
      <c r="F913" s="16"/>
      <c r="G913" s="16"/>
      <c r="H913" s="16"/>
      <c r="I913" s="17"/>
    </row>
    <row r="914" spans="2:9" x14ac:dyDescent="0.25">
      <c r="B914" s="15"/>
      <c r="C914" s="75"/>
      <c r="D914" s="16"/>
      <c r="E914" s="16"/>
      <c r="F914" s="16"/>
      <c r="G914" s="16"/>
      <c r="H914" s="16"/>
      <c r="I914" s="17"/>
    </row>
    <row r="915" spans="2:9" x14ac:dyDescent="0.25">
      <c r="B915" s="15"/>
      <c r="C915" s="75"/>
      <c r="D915" s="16"/>
      <c r="E915" s="16"/>
      <c r="F915" s="16"/>
      <c r="G915" s="16"/>
      <c r="H915" s="16"/>
      <c r="I915" s="17"/>
    </row>
    <row r="916" spans="2:9" x14ac:dyDescent="0.25">
      <c r="B916" s="15"/>
      <c r="C916" s="75"/>
      <c r="D916" s="16"/>
      <c r="E916" s="16"/>
      <c r="F916" s="16"/>
      <c r="G916" s="16"/>
      <c r="H916" s="16"/>
      <c r="I916" s="17"/>
    </row>
    <row r="917" spans="2:9" x14ac:dyDescent="0.25">
      <c r="B917" s="15"/>
      <c r="C917" s="75"/>
      <c r="D917" s="16"/>
      <c r="E917" s="16"/>
      <c r="F917" s="16"/>
      <c r="G917" s="16"/>
      <c r="H917" s="16"/>
      <c r="I917" s="17"/>
    </row>
    <row r="918" spans="2:9" x14ac:dyDescent="0.25">
      <c r="B918" s="15"/>
      <c r="C918" s="75"/>
      <c r="D918" s="16"/>
      <c r="E918" s="16"/>
      <c r="F918" s="16"/>
      <c r="G918" s="16"/>
      <c r="H918" s="16"/>
      <c r="I918" s="17"/>
    </row>
    <row r="919" spans="2:9" x14ac:dyDescent="0.25">
      <c r="B919" s="15"/>
      <c r="C919" s="75"/>
      <c r="D919" s="16"/>
      <c r="E919" s="16"/>
      <c r="F919" s="16"/>
      <c r="G919" s="16"/>
      <c r="H919" s="16"/>
      <c r="I919" s="17"/>
    </row>
    <row r="920" spans="2:9" x14ac:dyDescent="0.25">
      <c r="B920" s="15"/>
      <c r="C920" s="75"/>
      <c r="D920" s="16"/>
      <c r="E920" s="16"/>
      <c r="F920" s="16"/>
      <c r="G920" s="16"/>
      <c r="H920" s="16"/>
      <c r="I920" s="17"/>
    </row>
    <row r="921" spans="2:9" x14ac:dyDescent="0.25">
      <c r="B921" s="15"/>
      <c r="C921" s="75"/>
      <c r="D921" s="16"/>
      <c r="E921" s="16"/>
      <c r="F921" s="16"/>
      <c r="G921" s="16"/>
      <c r="H921" s="16"/>
      <c r="I921" s="17"/>
    </row>
    <row r="922" spans="2:9" x14ac:dyDescent="0.25">
      <c r="B922" s="15"/>
      <c r="C922" s="75"/>
      <c r="D922" s="16"/>
      <c r="E922" s="16"/>
      <c r="F922" s="16"/>
      <c r="G922" s="16"/>
      <c r="H922" s="16"/>
      <c r="I922" s="17"/>
    </row>
    <row r="923" spans="2:9" x14ac:dyDescent="0.25">
      <c r="B923" s="15"/>
      <c r="C923" s="75"/>
      <c r="D923" s="16"/>
      <c r="E923" s="16"/>
      <c r="F923" s="16"/>
      <c r="G923" s="16"/>
      <c r="H923" s="16"/>
      <c r="I923" s="17"/>
    </row>
    <row r="924" spans="2:9" x14ac:dyDescent="0.25">
      <c r="B924" s="15"/>
      <c r="C924" s="75"/>
      <c r="D924" s="16"/>
      <c r="E924" s="16"/>
      <c r="F924" s="16"/>
      <c r="G924" s="16"/>
      <c r="H924" s="16"/>
      <c r="I924" s="17"/>
    </row>
    <row r="925" spans="2:9" x14ac:dyDescent="0.25">
      <c r="B925" s="15"/>
      <c r="C925" s="75"/>
      <c r="D925" s="16"/>
      <c r="E925" s="16"/>
      <c r="F925" s="16"/>
      <c r="G925" s="16"/>
      <c r="H925" s="16"/>
      <c r="I925" s="17"/>
    </row>
    <row r="926" spans="2:9" x14ac:dyDescent="0.25">
      <c r="B926" s="15"/>
      <c r="C926" s="75"/>
      <c r="D926" s="16"/>
      <c r="E926" s="16"/>
      <c r="F926" s="16"/>
      <c r="G926" s="16"/>
      <c r="H926" s="16"/>
      <c r="I926" s="17"/>
    </row>
    <row r="927" spans="2:9" x14ac:dyDescent="0.25">
      <c r="B927" s="15"/>
      <c r="C927" s="75"/>
      <c r="D927" s="16"/>
      <c r="E927" s="16"/>
      <c r="F927" s="16"/>
      <c r="G927" s="16"/>
      <c r="H927" s="16"/>
      <c r="I927" s="17"/>
    </row>
    <row r="928" spans="2:9" x14ac:dyDescent="0.25">
      <c r="B928" s="15"/>
      <c r="C928" s="75"/>
      <c r="D928" s="16"/>
      <c r="E928" s="16"/>
      <c r="F928" s="16"/>
      <c r="G928" s="16"/>
      <c r="H928" s="16"/>
      <c r="I928" s="17"/>
    </row>
    <row r="929" spans="2:9" x14ac:dyDescent="0.25">
      <c r="B929" s="15"/>
      <c r="C929" s="75"/>
      <c r="D929" s="16"/>
      <c r="E929" s="16"/>
      <c r="F929" s="16"/>
      <c r="G929" s="16"/>
      <c r="H929" s="16"/>
      <c r="I929" s="17"/>
    </row>
    <row r="930" spans="2:9" x14ac:dyDescent="0.25">
      <c r="B930" s="15"/>
      <c r="C930" s="75"/>
      <c r="D930" s="16"/>
      <c r="E930" s="16"/>
      <c r="F930" s="16"/>
      <c r="G930" s="16"/>
      <c r="H930" s="16"/>
      <c r="I930" s="17"/>
    </row>
    <row r="931" spans="2:9" x14ac:dyDescent="0.25">
      <c r="B931" s="15"/>
      <c r="C931" s="75"/>
      <c r="D931" s="16"/>
      <c r="E931" s="16"/>
      <c r="F931" s="16"/>
      <c r="G931" s="16"/>
      <c r="H931" s="16"/>
      <c r="I931" s="17"/>
    </row>
    <row r="932" spans="2:9" x14ac:dyDescent="0.25">
      <c r="B932" s="15"/>
      <c r="C932" s="75"/>
      <c r="D932" s="16"/>
      <c r="E932" s="16"/>
      <c r="F932" s="16"/>
      <c r="G932" s="16"/>
      <c r="H932" s="16"/>
      <c r="I932" s="17"/>
    </row>
    <row r="933" spans="2:9" x14ac:dyDescent="0.25">
      <c r="B933" s="15"/>
      <c r="C933" s="75"/>
      <c r="D933" s="16"/>
      <c r="E933" s="16"/>
      <c r="F933" s="16"/>
      <c r="G933" s="16"/>
      <c r="H933" s="16"/>
      <c r="I933" s="17"/>
    </row>
    <row r="934" spans="2:9" x14ac:dyDescent="0.25">
      <c r="B934" s="15"/>
      <c r="C934" s="75"/>
      <c r="D934" s="16"/>
      <c r="E934" s="16"/>
      <c r="F934" s="16"/>
      <c r="G934" s="16"/>
      <c r="H934" s="16"/>
      <c r="I934" s="17"/>
    </row>
    <row r="935" spans="2:9" x14ac:dyDescent="0.25">
      <c r="B935" s="15"/>
      <c r="C935" s="75"/>
      <c r="D935" s="16"/>
      <c r="E935" s="16"/>
      <c r="F935" s="16"/>
      <c r="G935" s="16"/>
      <c r="H935" s="16"/>
      <c r="I935" s="17"/>
    </row>
    <row r="936" spans="2:9" x14ac:dyDescent="0.25">
      <c r="B936" s="15"/>
      <c r="C936" s="75"/>
      <c r="D936" s="16"/>
      <c r="E936" s="16"/>
      <c r="F936" s="16"/>
      <c r="G936" s="16"/>
      <c r="H936" s="16"/>
      <c r="I936" s="17"/>
    </row>
    <row r="937" spans="2:9" x14ac:dyDescent="0.25">
      <c r="B937" s="15"/>
      <c r="C937" s="75"/>
      <c r="D937" s="16"/>
      <c r="E937" s="16"/>
      <c r="F937" s="16"/>
      <c r="G937" s="16"/>
      <c r="H937" s="16"/>
      <c r="I937" s="17"/>
    </row>
    <row r="938" spans="2:9" x14ac:dyDescent="0.25">
      <c r="B938" s="15"/>
      <c r="C938" s="75"/>
      <c r="D938" s="16"/>
      <c r="E938" s="16"/>
      <c r="F938" s="16"/>
      <c r="G938" s="16"/>
      <c r="H938" s="16"/>
      <c r="I938" s="17"/>
    </row>
    <row r="939" spans="2:9" x14ac:dyDescent="0.25">
      <c r="B939" s="15"/>
      <c r="C939" s="75"/>
      <c r="D939" s="16"/>
      <c r="E939" s="16"/>
      <c r="F939" s="16"/>
      <c r="G939" s="16"/>
      <c r="H939" s="16"/>
      <c r="I939" s="17"/>
    </row>
    <row r="940" spans="2:9" x14ac:dyDescent="0.25">
      <c r="B940" s="15"/>
      <c r="C940" s="75"/>
      <c r="D940" s="16"/>
      <c r="E940" s="16"/>
      <c r="F940" s="16"/>
      <c r="G940" s="16"/>
      <c r="H940" s="16"/>
      <c r="I940" s="17"/>
    </row>
    <row r="941" spans="2:9" x14ac:dyDescent="0.25">
      <c r="B941" s="15"/>
      <c r="C941" s="75"/>
      <c r="D941" s="16"/>
      <c r="E941" s="16"/>
      <c r="F941" s="16"/>
      <c r="G941" s="16"/>
      <c r="H941" s="16"/>
      <c r="I941" s="17"/>
    </row>
    <row r="942" spans="2:9" x14ac:dyDescent="0.25">
      <c r="B942" s="15"/>
      <c r="C942" s="75"/>
      <c r="D942" s="16"/>
      <c r="E942" s="16"/>
      <c r="F942" s="16"/>
      <c r="G942" s="16"/>
      <c r="H942" s="16"/>
      <c r="I942" s="17"/>
    </row>
    <row r="943" spans="2:9" x14ac:dyDescent="0.25">
      <c r="B943" s="15"/>
      <c r="C943" s="75"/>
      <c r="D943" s="16"/>
      <c r="E943" s="16"/>
      <c r="F943" s="16"/>
      <c r="G943" s="16"/>
      <c r="H943" s="16"/>
      <c r="I943" s="17"/>
    </row>
    <row r="944" spans="2:9" x14ac:dyDescent="0.25">
      <c r="B944" s="15"/>
      <c r="C944" s="75"/>
      <c r="D944" s="16"/>
      <c r="E944" s="16"/>
      <c r="F944" s="16"/>
      <c r="G944" s="16"/>
      <c r="H944" s="16"/>
      <c r="I944" s="17"/>
    </row>
    <row r="945" spans="2:9" x14ac:dyDescent="0.25">
      <c r="B945" s="15"/>
      <c r="C945" s="75"/>
      <c r="D945" s="16"/>
      <c r="E945" s="16"/>
      <c r="F945" s="16"/>
      <c r="G945" s="16"/>
      <c r="H945" s="16"/>
      <c r="I945" s="17"/>
    </row>
    <row r="946" spans="2:9" x14ac:dyDescent="0.25">
      <c r="B946" s="15"/>
      <c r="C946" s="75"/>
      <c r="D946" s="16"/>
      <c r="E946" s="16"/>
      <c r="F946" s="16"/>
      <c r="G946" s="16"/>
      <c r="H946" s="16"/>
      <c r="I946" s="17"/>
    </row>
    <row r="947" spans="2:9" x14ac:dyDescent="0.25">
      <c r="B947" s="15"/>
      <c r="C947" s="75"/>
      <c r="D947" s="16"/>
      <c r="E947" s="16"/>
      <c r="F947" s="16"/>
      <c r="G947" s="16"/>
      <c r="H947" s="16"/>
      <c r="I947" s="17"/>
    </row>
    <row r="948" spans="2:9" x14ac:dyDescent="0.25">
      <c r="B948" s="15"/>
      <c r="C948" s="75"/>
      <c r="D948" s="16"/>
      <c r="E948" s="16"/>
      <c r="F948" s="16"/>
      <c r="G948" s="16"/>
      <c r="H948" s="16"/>
      <c r="I948" s="17"/>
    </row>
    <row r="949" spans="2:9" x14ac:dyDescent="0.25">
      <c r="B949" s="15"/>
      <c r="C949" s="75"/>
      <c r="D949" s="16"/>
      <c r="E949" s="16"/>
      <c r="F949" s="16"/>
      <c r="G949" s="16"/>
      <c r="H949" s="16"/>
      <c r="I949" s="17"/>
    </row>
    <row r="950" spans="2:9" x14ac:dyDescent="0.25">
      <c r="B950" s="15"/>
      <c r="C950" s="75"/>
      <c r="D950" s="16"/>
      <c r="E950" s="16"/>
      <c r="F950" s="16"/>
      <c r="G950" s="16"/>
      <c r="H950" s="16"/>
      <c r="I950" s="17"/>
    </row>
    <row r="951" spans="2:9" x14ac:dyDescent="0.25">
      <c r="B951" s="15"/>
      <c r="C951" s="75"/>
      <c r="D951" s="16"/>
      <c r="E951" s="16"/>
      <c r="F951" s="16"/>
      <c r="G951" s="16"/>
      <c r="H951" s="16"/>
      <c r="I951" s="17"/>
    </row>
    <row r="952" spans="2:9" x14ac:dyDescent="0.25">
      <c r="B952" s="15"/>
      <c r="C952" s="75"/>
      <c r="D952" s="16"/>
      <c r="E952" s="16"/>
      <c r="F952" s="16"/>
      <c r="G952" s="16"/>
      <c r="H952" s="16"/>
      <c r="I952" s="17"/>
    </row>
    <row r="953" spans="2:9" x14ac:dyDescent="0.25">
      <c r="B953" s="15"/>
      <c r="C953" s="75"/>
      <c r="D953" s="16"/>
      <c r="E953" s="16"/>
      <c r="F953" s="16"/>
      <c r="G953" s="16"/>
      <c r="H953" s="16"/>
      <c r="I953" s="17"/>
    </row>
    <row r="954" spans="2:9" x14ac:dyDescent="0.25">
      <c r="B954" s="15"/>
      <c r="C954" s="75"/>
      <c r="D954" s="16"/>
      <c r="E954" s="16"/>
      <c r="F954" s="16"/>
      <c r="G954" s="16"/>
      <c r="H954" s="16"/>
      <c r="I954" s="17"/>
    </row>
    <row r="955" spans="2:9" x14ac:dyDescent="0.25">
      <c r="B955" s="15"/>
      <c r="C955" s="75"/>
      <c r="D955" s="16"/>
      <c r="E955" s="16"/>
      <c r="F955" s="16"/>
      <c r="G955" s="16"/>
      <c r="H955" s="16"/>
      <c r="I955" s="17"/>
    </row>
    <row r="956" spans="2:9" x14ac:dyDescent="0.25">
      <c r="B956" s="15"/>
      <c r="C956" s="75"/>
      <c r="D956" s="16"/>
      <c r="E956" s="16"/>
      <c r="F956" s="16"/>
      <c r="G956" s="16"/>
      <c r="H956" s="16"/>
      <c r="I956" s="17"/>
    </row>
    <row r="957" spans="2:9" x14ac:dyDescent="0.25">
      <c r="B957" s="15"/>
      <c r="C957" s="75"/>
      <c r="D957" s="16"/>
      <c r="E957" s="16"/>
      <c r="F957" s="16"/>
      <c r="G957" s="16"/>
      <c r="H957" s="16"/>
      <c r="I957" s="17"/>
    </row>
    <row r="958" spans="2:9" x14ac:dyDescent="0.25">
      <c r="B958" s="15"/>
      <c r="C958" s="75"/>
      <c r="D958" s="16"/>
      <c r="E958" s="16"/>
      <c r="F958" s="16"/>
      <c r="G958" s="16"/>
      <c r="H958" s="16"/>
      <c r="I958" s="17"/>
    </row>
    <row r="959" spans="2:9" x14ac:dyDescent="0.25">
      <c r="B959" s="15"/>
      <c r="C959" s="75"/>
      <c r="D959" s="16"/>
      <c r="E959" s="16"/>
      <c r="F959" s="16"/>
      <c r="G959" s="16"/>
      <c r="H959" s="16"/>
      <c r="I959" s="17"/>
    </row>
    <row r="960" spans="2:9" x14ac:dyDescent="0.25">
      <c r="B960" s="15"/>
      <c r="C960" s="75"/>
      <c r="D960" s="16"/>
      <c r="E960" s="16"/>
      <c r="F960" s="16"/>
      <c r="G960" s="16"/>
      <c r="H960" s="16"/>
      <c r="I960" s="17"/>
    </row>
    <row r="961" spans="2:9" x14ac:dyDescent="0.25">
      <c r="B961" s="15"/>
      <c r="C961" s="75"/>
      <c r="D961" s="16"/>
      <c r="E961" s="16"/>
      <c r="F961" s="16"/>
      <c r="G961" s="16"/>
      <c r="H961" s="16"/>
      <c r="I961" s="17"/>
    </row>
    <row r="962" spans="2:9" x14ac:dyDescent="0.25">
      <c r="B962" s="15"/>
      <c r="C962" s="75"/>
      <c r="D962" s="16"/>
      <c r="E962" s="16"/>
      <c r="F962" s="16"/>
      <c r="G962" s="16"/>
      <c r="H962" s="16"/>
      <c r="I962" s="17"/>
    </row>
    <row r="963" spans="2:9" x14ac:dyDescent="0.25">
      <c r="B963" s="15"/>
      <c r="C963" s="75"/>
      <c r="D963" s="16"/>
      <c r="E963" s="16"/>
      <c r="F963" s="16"/>
      <c r="G963" s="16"/>
      <c r="H963" s="16"/>
      <c r="I963" s="17"/>
    </row>
    <row r="964" spans="2:9" x14ac:dyDescent="0.25">
      <c r="B964" s="15"/>
      <c r="C964" s="75"/>
      <c r="D964" s="16"/>
      <c r="E964" s="16"/>
      <c r="F964" s="16"/>
      <c r="G964" s="16"/>
      <c r="H964" s="16"/>
      <c r="I964" s="17"/>
    </row>
    <row r="965" spans="2:9" x14ac:dyDescent="0.25">
      <c r="B965" s="15"/>
      <c r="C965" s="75"/>
      <c r="D965" s="16"/>
      <c r="E965" s="16"/>
      <c r="F965" s="16"/>
      <c r="G965" s="16"/>
      <c r="H965" s="16"/>
      <c r="I965" s="17"/>
    </row>
    <row r="966" spans="2:9" x14ac:dyDescent="0.25">
      <c r="B966" s="15"/>
      <c r="C966" s="75"/>
      <c r="D966" s="16"/>
      <c r="E966" s="16"/>
      <c r="F966" s="16"/>
      <c r="G966" s="16"/>
      <c r="H966" s="16"/>
      <c r="I966" s="17"/>
    </row>
    <row r="967" spans="2:9" x14ac:dyDescent="0.25">
      <c r="B967" s="15"/>
      <c r="C967" s="75"/>
      <c r="D967" s="16"/>
      <c r="E967" s="16"/>
      <c r="F967" s="16"/>
      <c r="G967" s="16"/>
      <c r="H967" s="16"/>
      <c r="I967" s="17"/>
    </row>
    <row r="968" spans="2:9" x14ac:dyDescent="0.25">
      <c r="B968" s="15"/>
      <c r="C968" s="75"/>
      <c r="D968" s="16"/>
      <c r="E968" s="16"/>
      <c r="F968" s="16"/>
      <c r="G968" s="16"/>
      <c r="H968" s="16"/>
      <c r="I968" s="17"/>
    </row>
    <row r="969" spans="2:9" x14ac:dyDescent="0.25">
      <c r="B969" s="15"/>
      <c r="C969" s="75"/>
      <c r="D969" s="16"/>
      <c r="E969" s="16"/>
      <c r="F969" s="16"/>
      <c r="G969" s="16"/>
      <c r="H969" s="16"/>
      <c r="I969" s="17"/>
    </row>
    <row r="970" spans="2:9" x14ac:dyDescent="0.25">
      <c r="B970" s="15"/>
      <c r="C970" s="75"/>
      <c r="D970" s="16"/>
      <c r="E970" s="16"/>
      <c r="F970" s="16"/>
      <c r="G970" s="16"/>
      <c r="H970" s="16"/>
      <c r="I970" s="17"/>
    </row>
    <row r="971" spans="2:9" x14ac:dyDescent="0.25">
      <c r="B971" s="15"/>
      <c r="C971" s="75"/>
      <c r="D971" s="16"/>
      <c r="E971" s="16"/>
      <c r="F971" s="16"/>
      <c r="G971" s="16"/>
      <c r="H971" s="16"/>
      <c r="I971" s="17"/>
    </row>
    <row r="972" spans="2:9" x14ac:dyDescent="0.25">
      <c r="B972" s="15"/>
      <c r="C972" s="75"/>
      <c r="D972" s="16"/>
      <c r="E972" s="16"/>
      <c r="F972" s="16"/>
      <c r="G972" s="16"/>
      <c r="H972" s="16"/>
      <c r="I972" s="17"/>
    </row>
    <row r="973" spans="2:9" x14ac:dyDescent="0.25">
      <c r="B973" s="15"/>
      <c r="C973" s="75"/>
      <c r="D973" s="16"/>
      <c r="E973" s="16"/>
      <c r="F973" s="16"/>
      <c r="G973" s="16"/>
      <c r="H973" s="16"/>
      <c r="I973" s="17"/>
    </row>
    <row r="974" spans="2:9" x14ac:dyDescent="0.25">
      <c r="B974" s="15"/>
      <c r="C974" s="75"/>
      <c r="D974" s="16"/>
      <c r="E974" s="16"/>
      <c r="F974" s="16"/>
      <c r="G974" s="16"/>
      <c r="H974" s="16"/>
      <c r="I974" s="17"/>
    </row>
    <row r="975" spans="2:9" x14ac:dyDescent="0.25">
      <c r="B975" s="15"/>
      <c r="C975" s="75"/>
      <c r="D975" s="16"/>
      <c r="E975" s="16"/>
      <c r="F975" s="16"/>
      <c r="G975" s="16"/>
      <c r="H975" s="16"/>
      <c r="I975" s="17"/>
    </row>
    <row r="976" spans="2:9" x14ac:dyDescent="0.25">
      <c r="B976" s="15"/>
      <c r="C976" s="75"/>
      <c r="D976" s="16"/>
      <c r="E976" s="16"/>
      <c r="F976" s="16"/>
      <c r="G976" s="16"/>
      <c r="H976" s="16"/>
      <c r="I976" s="17"/>
    </row>
    <row r="977" spans="2:9" x14ac:dyDescent="0.25">
      <c r="B977" s="15"/>
      <c r="C977" s="75"/>
      <c r="D977" s="16"/>
      <c r="E977" s="16"/>
      <c r="F977" s="16"/>
      <c r="G977" s="16"/>
      <c r="H977" s="16"/>
      <c r="I977" s="17"/>
    </row>
    <row r="978" spans="2:9" x14ac:dyDescent="0.25">
      <c r="B978" s="15"/>
      <c r="C978" s="75"/>
      <c r="D978" s="16"/>
      <c r="E978" s="16"/>
      <c r="F978" s="16"/>
      <c r="G978" s="16"/>
      <c r="H978" s="16"/>
      <c r="I978" s="17"/>
    </row>
    <row r="979" spans="2:9" x14ac:dyDescent="0.25">
      <c r="B979" s="15"/>
      <c r="C979" s="75"/>
      <c r="D979" s="16"/>
      <c r="E979" s="16"/>
      <c r="F979" s="16"/>
      <c r="G979" s="16"/>
      <c r="H979" s="16"/>
      <c r="I979" s="17"/>
    </row>
    <row r="980" spans="2:9" x14ac:dyDescent="0.25">
      <c r="B980" s="15"/>
      <c r="C980" s="75"/>
      <c r="D980" s="16"/>
      <c r="E980" s="16"/>
      <c r="F980" s="16"/>
      <c r="G980" s="16"/>
      <c r="H980" s="16"/>
      <c r="I980" s="17"/>
    </row>
    <row r="981" spans="2:9" x14ac:dyDescent="0.25">
      <c r="B981" s="15"/>
      <c r="C981" s="75"/>
      <c r="D981" s="16"/>
      <c r="E981" s="16"/>
      <c r="F981" s="16"/>
      <c r="G981" s="16"/>
      <c r="H981" s="16"/>
      <c r="I981" s="17"/>
    </row>
    <row r="982" spans="2:9" x14ac:dyDescent="0.25">
      <c r="B982" s="15"/>
      <c r="C982" s="75"/>
      <c r="D982" s="16"/>
      <c r="E982" s="16"/>
      <c r="F982" s="16"/>
      <c r="G982" s="16"/>
      <c r="H982" s="16"/>
      <c r="I982" s="17"/>
    </row>
    <row r="983" spans="2:9" x14ac:dyDescent="0.25">
      <c r="B983" s="15"/>
      <c r="C983" s="75"/>
      <c r="D983" s="16"/>
      <c r="E983" s="16"/>
      <c r="F983" s="16"/>
      <c r="G983" s="16"/>
      <c r="H983" s="16"/>
      <c r="I983" s="17"/>
    </row>
    <row r="984" spans="2:9" x14ac:dyDescent="0.25">
      <c r="B984" s="15"/>
      <c r="C984" s="75"/>
      <c r="D984" s="16"/>
      <c r="E984" s="16"/>
      <c r="F984" s="16"/>
      <c r="G984" s="16"/>
      <c r="H984" s="16"/>
      <c r="I984" s="17"/>
    </row>
    <row r="985" spans="2:9" x14ac:dyDescent="0.25">
      <c r="B985" s="15"/>
      <c r="C985" s="75"/>
      <c r="D985" s="16"/>
      <c r="E985" s="16"/>
      <c r="F985" s="16"/>
      <c r="G985" s="16"/>
      <c r="H985" s="16"/>
      <c r="I985" s="17"/>
    </row>
    <row r="986" spans="2:9" x14ac:dyDescent="0.25">
      <c r="B986" s="15"/>
      <c r="C986" s="75"/>
      <c r="D986" s="16"/>
      <c r="E986" s="16"/>
      <c r="F986" s="16"/>
      <c r="G986" s="16"/>
      <c r="H986" s="16"/>
      <c r="I986" s="17"/>
    </row>
    <row r="987" spans="2:9" x14ac:dyDescent="0.25">
      <c r="B987" s="15"/>
      <c r="C987" s="75"/>
      <c r="D987" s="16"/>
      <c r="E987" s="16"/>
      <c r="F987" s="16"/>
      <c r="G987" s="16"/>
      <c r="H987" s="16"/>
      <c r="I987" s="17"/>
    </row>
    <row r="988" spans="2:9" x14ac:dyDescent="0.25">
      <c r="B988" s="15"/>
      <c r="C988" s="75"/>
      <c r="D988" s="16"/>
      <c r="E988" s="16"/>
      <c r="F988" s="16"/>
      <c r="G988" s="16"/>
      <c r="H988" s="16"/>
      <c r="I988" s="17"/>
    </row>
    <row r="989" spans="2:9" x14ac:dyDescent="0.25">
      <c r="B989" s="15"/>
      <c r="C989" s="75"/>
      <c r="D989" s="16"/>
      <c r="E989" s="16"/>
      <c r="F989" s="16"/>
      <c r="G989" s="16"/>
      <c r="H989" s="16"/>
      <c r="I989" s="17"/>
    </row>
    <row r="990" spans="2:9" x14ac:dyDescent="0.25">
      <c r="B990" s="15"/>
      <c r="C990" s="75"/>
      <c r="D990" s="16"/>
      <c r="E990" s="16"/>
      <c r="F990" s="16"/>
      <c r="G990" s="16"/>
      <c r="H990" s="16"/>
      <c r="I990" s="17"/>
    </row>
    <row r="991" spans="2:9" x14ac:dyDescent="0.25">
      <c r="B991" s="15"/>
      <c r="C991" s="75"/>
      <c r="D991" s="16"/>
      <c r="E991" s="16"/>
      <c r="F991" s="16"/>
      <c r="G991" s="16"/>
      <c r="H991" s="16"/>
      <c r="I991" s="17"/>
    </row>
    <row r="992" spans="2:9" x14ac:dyDescent="0.25">
      <c r="B992" s="15"/>
      <c r="C992" s="75"/>
      <c r="D992" s="16"/>
      <c r="E992" s="16"/>
      <c r="F992" s="16"/>
      <c r="G992" s="16"/>
      <c r="H992" s="16"/>
      <c r="I992" s="17"/>
    </row>
    <row r="993" spans="2:9" x14ac:dyDescent="0.25">
      <c r="B993" s="15"/>
      <c r="C993" s="75"/>
      <c r="D993" s="16"/>
      <c r="E993" s="16"/>
      <c r="F993" s="16"/>
      <c r="G993" s="16"/>
      <c r="H993" s="16"/>
      <c r="I993" s="17"/>
    </row>
    <row r="994" spans="2:9" x14ac:dyDescent="0.25">
      <c r="B994" s="15"/>
      <c r="C994" s="75"/>
      <c r="D994" s="16"/>
      <c r="E994" s="16"/>
      <c r="F994" s="16"/>
      <c r="G994" s="16"/>
      <c r="H994" s="16"/>
      <c r="I994" s="17"/>
    </row>
    <row r="995" spans="2:9" x14ac:dyDescent="0.25">
      <c r="B995" s="15"/>
      <c r="C995" s="75"/>
      <c r="D995" s="16"/>
      <c r="E995" s="16"/>
      <c r="F995" s="16"/>
      <c r="G995" s="16"/>
      <c r="H995" s="16"/>
      <c r="I995" s="17"/>
    </row>
    <row r="996" spans="2:9" x14ac:dyDescent="0.25">
      <c r="B996" s="15"/>
      <c r="C996" s="75"/>
      <c r="D996" s="16"/>
      <c r="E996" s="16"/>
      <c r="F996" s="16"/>
      <c r="G996" s="16"/>
      <c r="H996" s="16"/>
      <c r="I996" s="17"/>
    </row>
    <row r="997" spans="2:9" x14ac:dyDescent="0.25">
      <c r="B997" s="15"/>
      <c r="C997" s="75"/>
      <c r="D997" s="16"/>
      <c r="E997" s="16"/>
      <c r="F997" s="16"/>
      <c r="G997" s="16"/>
      <c r="H997" s="16"/>
      <c r="I997" s="17"/>
    </row>
    <row r="998" spans="2:9" x14ac:dyDescent="0.25">
      <c r="B998" s="15"/>
      <c r="C998" s="75"/>
      <c r="D998" s="16"/>
      <c r="E998" s="16"/>
      <c r="F998" s="16"/>
      <c r="G998" s="16"/>
      <c r="H998" s="16"/>
      <c r="I998" s="17"/>
    </row>
    <row r="999" spans="2:9" x14ac:dyDescent="0.25">
      <c r="B999" s="15"/>
      <c r="C999" s="75"/>
      <c r="D999" s="16"/>
      <c r="E999" s="16"/>
      <c r="F999" s="16"/>
      <c r="G999" s="16"/>
      <c r="H999" s="16"/>
      <c r="I999" s="17"/>
    </row>
    <row r="1000" spans="2:9" x14ac:dyDescent="0.25">
      <c r="B1000" s="15"/>
      <c r="C1000" s="75"/>
      <c r="D1000" s="16"/>
      <c r="E1000" s="16"/>
      <c r="F1000" s="16"/>
      <c r="G1000" s="16"/>
      <c r="H1000" s="16"/>
      <c r="I1000" s="17"/>
    </row>
    <row r="1001" spans="2:9" x14ac:dyDescent="0.25">
      <c r="B1001" s="15"/>
      <c r="C1001" s="75"/>
      <c r="D1001" s="16"/>
      <c r="E1001" s="16"/>
      <c r="F1001" s="16"/>
      <c r="G1001" s="16"/>
      <c r="H1001" s="16"/>
      <c r="I1001" s="17"/>
    </row>
    <row r="1002" spans="2:9" x14ac:dyDescent="0.25">
      <c r="B1002" s="15"/>
      <c r="C1002" s="75"/>
      <c r="D1002" s="16"/>
      <c r="E1002" s="16"/>
      <c r="F1002" s="16"/>
      <c r="G1002" s="16"/>
      <c r="H1002" s="16"/>
      <c r="I1002" s="17"/>
    </row>
    <row r="1003" spans="2:9" x14ac:dyDescent="0.25">
      <c r="B1003" s="15"/>
      <c r="C1003" s="75"/>
      <c r="D1003" s="16"/>
      <c r="E1003" s="16"/>
      <c r="F1003" s="16"/>
      <c r="G1003" s="16"/>
      <c r="H1003" s="16"/>
      <c r="I1003" s="17"/>
    </row>
    <row r="1004" spans="2:9" x14ac:dyDescent="0.25">
      <c r="B1004" s="15"/>
      <c r="C1004" s="75"/>
      <c r="D1004" s="16"/>
      <c r="E1004" s="16"/>
      <c r="F1004" s="16"/>
      <c r="G1004" s="16"/>
      <c r="H1004" s="16"/>
      <c r="I1004" s="17"/>
    </row>
    <row r="1005" spans="2:9" x14ac:dyDescent="0.25">
      <c r="B1005" s="15"/>
      <c r="C1005" s="75"/>
      <c r="D1005" s="16"/>
      <c r="E1005" s="16"/>
      <c r="F1005" s="16"/>
      <c r="G1005" s="16"/>
      <c r="H1005" s="16"/>
      <c r="I1005" s="17"/>
    </row>
    <row r="1006" spans="2:9" x14ac:dyDescent="0.25">
      <c r="B1006" s="15"/>
      <c r="C1006" s="75"/>
      <c r="D1006" s="16"/>
      <c r="E1006" s="16"/>
      <c r="F1006" s="16"/>
      <c r="G1006" s="16"/>
      <c r="H1006" s="16"/>
      <c r="I1006" s="17"/>
    </row>
    <row r="1007" spans="2:9" x14ac:dyDescent="0.25">
      <c r="B1007" s="15"/>
      <c r="C1007" s="75"/>
      <c r="D1007" s="16"/>
      <c r="E1007" s="16"/>
      <c r="F1007" s="16"/>
      <c r="G1007" s="16"/>
      <c r="H1007" s="16"/>
      <c r="I1007" s="17"/>
    </row>
    <row r="1008" spans="2:9" x14ac:dyDescent="0.25">
      <c r="B1008" s="15"/>
      <c r="C1008" s="75"/>
      <c r="D1008" s="16"/>
      <c r="E1008" s="16"/>
      <c r="F1008" s="16"/>
      <c r="G1008" s="16"/>
      <c r="H1008" s="16"/>
      <c r="I1008" s="17"/>
    </row>
    <row r="1009" spans="2:9" x14ac:dyDescent="0.25">
      <c r="B1009" s="15"/>
      <c r="C1009" s="75"/>
      <c r="D1009" s="16"/>
      <c r="E1009" s="16"/>
      <c r="F1009" s="16"/>
      <c r="G1009" s="16"/>
      <c r="H1009" s="16"/>
      <c r="I1009" s="17"/>
    </row>
    <row r="1010" spans="2:9" x14ac:dyDescent="0.25">
      <c r="B1010" s="15"/>
      <c r="C1010" s="75"/>
      <c r="D1010" s="16"/>
      <c r="E1010" s="16"/>
      <c r="F1010" s="16"/>
      <c r="G1010" s="16"/>
      <c r="H1010" s="16"/>
      <c r="I1010" s="17"/>
    </row>
    <row r="1011" spans="2:9" x14ac:dyDescent="0.25">
      <c r="B1011" s="15"/>
      <c r="C1011" s="75"/>
      <c r="D1011" s="16"/>
      <c r="E1011" s="16"/>
      <c r="F1011" s="16"/>
      <c r="G1011" s="16"/>
      <c r="H1011" s="16"/>
      <c r="I1011" s="17"/>
    </row>
    <row r="1012" spans="2:9" x14ac:dyDescent="0.25">
      <c r="B1012" s="15"/>
      <c r="C1012" s="75"/>
      <c r="D1012" s="16"/>
      <c r="E1012" s="16"/>
      <c r="F1012" s="16"/>
      <c r="G1012" s="16"/>
      <c r="H1012" s="16"/>
      <c r="I1012" s="17"/>
    </row>
    <row r="1013" spans="2:9" x14ac:dyDescent="0.25">
      <c r="B1013" s="15"/>
      <c r="C1013" s="75"/>
      <c r="D1013" s="16"/>
      <c r="E1013" s="16"/>
      <c r="F1013" s="16"/>
      <c r="G1013" s="16"/>
      <c r="H1013" s="16"/>
      <c r="I1013" s="17"/>
    </row>
    <row r="1014" spans="2:9" x14ac:dyDescent="0.25">
      <c r="B1014" s="15"/>
      <c r="C1014" s="75"/>
      <c r="D1014" s="16"/>
      <c r="E1014" s="16"/>
      <c r="F1014" s="16"/>
      <c r="G1014" s="16"/>
      <c r="H1014" s="16"/>
      <c r="I1014" s="17"/>
    </row>
    <row r="1015" spans="2:9" x14ac:dyDescent="0.25">
      <c r="B1015" s="15"/>
      <c r="C1015" s="75"/>
      <c r="D1015" s="16"/>
      <c r="E1015" s="16"/>
      <c r="F1015" s="16"/>
      <c r="G1015" s="16"/>
      <c r="H1015" s="16"/>
      <c r="I1015" s="17"/>
    </row>
    <row r="1016" spans="2:9" x14ac:dyDescent="0.25">
      <c r="B1016" s="15"/>
      <c r="C1016" s="75"/>
      <c r="D1016" s="16"/>
      <c r="E1016" s="16"/>
      <c r="F1016" s="16"/>
      <c r="G1016" s="16"/>
      <c r="H1016" s="16"/>
      <c r="I1016" s="17"/>
    </row>
    <row r="1017" spans="2:9" x14ac:dyDescent="0.25">
      <c r="B1017" s="15"/>
      <c r="C1017" s="75"/>
      <c r="D1017" s="16"/>
      <c r="E1017" s="16"/>
      <c r="F1017" s="16"/>
      <c r="G1017" s="16"/>
      <c r="H1017" s="16"/>
      <c r="I1017" s="17"/>
    </row>
    <row r="1018" spans="2:9" x14ac:dyDescent="0.25">
      <c r="B1018" s="15"/>
      <c r="C1018" s="75"/>
      <c r="D1018" s="16"/>
      <c r="E1018" s="16"/>
      <c r="F1018" s="16"/>
      <c r="G1018" s="16"/>
      <c r="H1018" s="16"/>
      <c r="I1018" s="17"/>
    </row>
    <row r="1019" spans="2:9" x14ac:dyDescent="0.25">
      <c r="B1019" s="15"/>
      <c r="C1019" s="75"/>
      <c r="D1019" s="16"/>
      <c r="E1019" s="16"/>
      <c r="F1019" s="16"/>
      <c r="G1019" s="16"/>
      <c r="H1019" s="16"/>
      <c r="I1019" s="17"/>
    </row>
    <row r="1020" spans="2:9" x14ac:dyDescent="0.25">
      <c r="B1020" s="15"/>
      <c r="C1020" s="75"/>
      <c r="D1020" s="16"/>
      <c r="E1020" s="16"/>
      <c r="F1020" s="16"/>
      <c r="G1020" s="16"/>
      <c r="H1020" s="16"/>
      <c r="I1020" s="17"/>
    </row>
    <row r="1021" spans="2:9" x14ac:dyDescent="0.25">
      <c r="B1021" s="15"/>
      <c r="C1021" s="75"/>
      <c r="D1021" s="16"/>
      <c r="E1021" s="16"/>
      <c r="F1021" s="16"/>
      <c r="G1021" s="16"/>
      <c r="H1021" s="16"/>
      <c r="I1021" s="17"/>
    </row>
    <row r="1022" spans="2:9" x14ac:dyDescent="0.25">
      <c r="B1022" s="15"/>
      <c r="C1022" s="75"/>
      <c r="D1022" s="16"/>
      <c r="E1022" s="16"/>
      <c r="F1022" s="16"/>
      <c r="G1022" s="16"/>
      <c r="H1022" s="16"/>
      <c r="I1022" s="17"/>
    </row>
    <row r="1023" spans="2:9" x14ac:dyDescent="0.25">
      <c r="B1023" s="15"/>
      <c r="C1023" s="75"/>
      <c r="D1023" s="16"/>
      <c r="E1023" s="16"/>
      <c r="F1023" s="16"/>
      <c r="G1023" s="16"/>
      <c r="H1023" s="16"/>
      <c r="I1023" s="17"/>
    </row>
    <row r="1024" spans="2:9" x14ac:dyDescent="0.25">
      <c r="B1024" s="15"/>
      <c r="C1024" s="75"/>
      <c r="D1024" s="16"/>
      <c r="E1024" s="16"/>
      <c r="F1024" s="16"/>
      <c r="G1024" s="16"/>
      <c r="H1024" s="16"/>
      <c r="I1024" s="17"/>
    </row>
    <row r="1025" spans="2:9" x14ac:dyDescent="0.25">
      <c r="B1025" s="15"/>
      <c r="C1025" s="75"/>
      <c r="D1025" s="16"/>
      <c r="E1025" s="16"/>
      <c r="F1025" s="16"/>
      <c r="G1025" s="16"/>
      <c r="H1025" s="16"/>
      <c r="I1025" s="17"/>
    </row>
    <row r="1026" spans="2:9" x14ac:dyDescent="0.25">
      <c r="B1026" s="15"/>
      <c r="C1026" s="75"/>
      <c r="D1026" s="16"/>
      <c r="E1026" s="16"/>
      <c r="F1026" s="16"/>
      <c r="G1026" s="16"/>
      <c r="H1026" s="16"/>
      <c r="I1026" s="17"/>
    </row>
    <row r="1027" spans="2:9" x14ac:dyDescent="0.25">
      <c r="B1027" s="15"/>
      <c r="C1027" s="75"/>
      <c r="D1027" s="16"/>
      <c r="E1027" s="16"/>
      <c r="F1027" s="16"/>
      <c r="G1027" s="16"/>
      <c r="H1027" s="16"/>
      <c r="I1027" s="17"/>
    </row>
    <row r="1028" spans="2:9" x14ac:dyDescent="0.25">
      <c r="B1028" s="15"/>
      <c r="C1028" s="75"/>
      <c r="D1028" s="16"/>
      <c r="E1028" s="16"/>
      <c r="F1028" s="16"/>
      <c r="G1028" s="16"/>
      <c r="H1028" s="16"/>
      <c r="I1028" s="17"/>
    </row>
    <row r="1029" spans="2:9" x14ac:dyDescent="0.25">
      <c r="B1029" s="15"/>
      <c r="C1029" s="75"/>
      <c r="D1029" s="16"/>
      <c r="E1029" s="16"/>
      <c r="F1029" s="16"/>
      <c r="G1029" s="16"/>
      <c r="H1029" s="16"/>
      <c r="I1029" s="17"/>
    </row>
    <row r="1030" spans="2:9" x14ac:dyDescent="0.25">
      <c r="B1030" s="15"/>
      <c r="C1030" s="75"/>
      <c r="D1030" s="16"/>
      <c r="E1030" s="16"/>
      <c r="F1030" s="16"/>
      <c r="G1030" s="16"/>
      <c r="H1030" s="16"/>
      <c r="I1030" s="17"/>
    </row>
    <row r="1031" spans="2:9" x14ac:dyDescent="0.25">
      <c r="B1031" s="15"/>
      <c r="C1031" s="75"/>
      <c r="D1031" s="16"/>
      <c r="E1031" s="16"/>
      <c r="F1031" s="16"/>
      <c r="G1031" s="16"/>
      <c r="H1031" s="16"/>
      <c r="I1031" s="17"/>
    </row>
    <row r="1032" spans="2:9" x14ac:dyDescent="0.25">
      <c r="B1032" s="15"/>
      <c r="C1032" s="75"/>
      <c r="D1032" s="16"/>
      <c r="E1032" s="16"/>
      <c r="F1032" s="16"/>
      <c r="G1032" s="16"/>
      <c r="H1032" s="16"/>
      <c r="I1032" s="17"/>
    </row>
    <row r="1033" spans="2:9" x14ac:dyDescent="0.25">
      <c r="B1033" s="15"/>
      <c r="C1033" s="75"/>
      <c r="D1033" s="16"/>
      <c r="E1033" s="16"/>
      <c r="F1033" s="16"/>
      <c r="G1033" s="16"/>
      <c r="H1033" s="16"/>
      <c r="I1033" s="17"/>
    </row>
    <row r="1034" spans="2:9" x14ac:dyDescent="0.25">
      <c r="B1034" s="15"/>
      <c r="C1034" s="75"/>
      <c r="D1034" s="16"/>
      <c r="E1034" s="16"/>
      <c r="F1034" s="16"/>
      <c r="G1034" s="16"/>
      <c r="H1034" s="16"/>
      <c r="I1034" s="17"/>
    </row>
    <row r="1035" spans="2:9" x14ac:dyDescent="0.25">
      <c r="B1035" s="15"/>
      <c r="C1035" s="75"/>
      <c r="D1035" s="16"/>
      <c r="E1035" s="16"/>
      <c r="F1035" s="16"/>
      <c r="G1035" s="16"/>
      <c r="H1035" s="16"/>
      <c r="I1035" s="17"/>
    </row>
    <row r="1036" spans="2:9" x14ac:dyDescent="0.25">
      <c r="B1036" s="15"/>
      <c r="C1036" s="75"/>
      <c r="D1036" s="16"/>
      <c r="E1036" s="16"/>
      <c r="F1036" s="16"/>
      <c r="G1036" s="16"/>
      <c r="H1036" s="16"/>
      <c r="I1036" s="17"/>
    </row>
    <row r="1037" spans="2:9" x14ac:dyDescent="0.25">
      <c r="B1037" s="15"/>
      <c r="C1037" s="75"/>
      <c r="D1037" s="16"/>
      <c r="E1037" s="16"/>
      <c r="F1037" s="16"/>
      <c r="G1037" s="16"/>
      <c r="H1037" s="16"/>
      <c r="I1037" s="17"/>
    </row>
    <row r="1038" spans="2:9" x14ac:dyDescent="0.25">
      <c r="B1038" s="15"/>
      <c r="C1038" s="75"/>
      <c r="D1038" s="16"/>
      <c r="E1038" s="16"/>
      <c r="F1038" s="16"/>
      <c r="G1038" s="16"/>
      <c r="H1038" s="16"/>
      <c r="I1038" s="17"/>
    </row>
    <row r="1039" spans="2:9" x14ac:dyDescent="0.25">
      <c r="B1039" s="15"/>
      <c r="C1039" s="75"/>
      <c r="D1039" s="16"/>
      <c r="E1039" s="16"/>
      <c r="F1039" s="16"/>
      <c r="G1039" s="16"/>
      <c r="H1039" s="16"/>
      <c r="I1039" s="17"/>
    </row>
    <row r="1040" spans="2:9" x14ac:dyDescent="0.25">
      <c r="B1040" s="15"/>
      <c r="C1040" s="75"/>
      <c r="D1040" s="16"/>
      <c r="E1040" s="16"/>
      <c r="F1040" s="16"/>
      <c r="G1040" s="16"/>
      <c r="H1040" s="16"/>
      <c r="I1040" s="17"/>
    </row>
    <row r="1041" spans="2:9" x14ac:dyDescent="0.25">
      <c r="B1041" s="15"/>
      <c r="C1041" s="75"/>
      <c r="D1041" s="16"/>
      <c r="E1041" s="16"/>
      <c r="F1041" s="16"/>
      <c r="G1041" s="16"/>
      <c r="H1041" s="16"/>
      <c r="I1041" s="17"/>
    </row>
    <row r="1042" spans="2:9" x14ac:dyDescent="0.25">
      <c r="B1042" s="15"/>
      <c r="C1042" s="75"/>
      <c r="D1042" s="16"/>
      <c r="E1042" s="16"/>
      <c r="F1042" s="16"/>
      <c r="G1042" s="16"/>
      <c r="H1042" s="16"/>
      <c r="I1042" s="17"/>
    </row>
    <row r="1043" spans="2:9" x14ac:dyDescent="0.25">
      <c r="B1043" s="15"/>
      <c r="C1043" s="75"/>
      <c r="D1043" s="16"/>
      <c r="E1043" s="16"/>
      <c r="F1043" s="16"/>
      <c r="G1043" s="16"/>
      <c r="H1043" s="16"/>
      <c r="I1043" s="17"/>
    </row>
    <row r="1044" spans="2:9" x14ac:dyDescent="0.25">
      <c r="B1044" s="15"/>
      <c r="C1044" s="75"/>
      <c r="D1044" s="16"/>
      <c r="E1044" s="16"/>
      <c r="F1044" s="16"/>
      <c r="G1044" s="16"/>
      <c r="H1044" s="16"/>
      <c r="I1044" s="17"/>
    </row>
    <row r="1045" spans="2:9" x14ac:dyDescent="0.25">
      <c r="B1045" s="15"/>
      <c r="C1045" s="75"/>
      <c r="D1045" s="16"/>
      <c r="E1045" s="16"/>
      <c r="F1045" s="16"/>
      <c r="G1045" s="16"/>
      <c r="H1045" s="16"/>
      <c r="I1045" s="17"/>
    </row>
    <row r="1046" spans="2:9" x14ac:dyDescent="0.25">
      <c r="B1046" s="15"/>
      <c r="C1046" s="75"/>
      <c r="D1046" s="16"/>
      <c r="E1046" s="16"/>
      <c r="F1046" s="16"/>
      <c r="G1046" s="16"/>
      <c r="H1046" s="16"/>
      <c r="I1046" s="17"/>
    </row>
    <row r="1047" spans="2:9" x14ac:dyDescent="0.25">
      <c r="B1047" s="15"/>
      <c r="C1047" s="75"/>
      <c r="D1047" s="16"/>
      <c r="E1047" s="16"/>
      <c r="F1047" s="16"/>
      <c r="G1047" s="16"/>
      <c r="H1047" s="16"/>
      <c r="I1047" s="17"/>
    </row>
    <row r="1048" spans="2:9" x14ac:dyDescent="0.25">
      <c r="B1048" s="15"/>
      <c r="C1048" s="75"/>
      <c r="D1048" s="16"/>
      <c r="E1048" s="16"/>
      <c r="F1048" s="16"/>
      <c r="G1048" s="16"/>
      <c r="H1048" s="16"/>
      <c r="I1048" s="17"/>
    </row>
    <row r="1049" spans="2:9" x14ac:dyDescent="0.25">
      <c r="B1049" s="15"/>
      <c r="C1049" s="75"/>
      <c r="D1049" s="16"/>
      <c r="E1049" s="16"/>
      <c r="F1049" s="16"/>
      <c r="G1049" s="16"/>
      <c r="H1049" s="16"/>
      <c r="I1049" s="17"/>
    </row>
    <row r="1050" spans="2:9" x14ac:dyDescent="0.25">
      <c r="B1050" s="15"/>
      <c r="C1050" s="75"/>
      <c r="D1050" s="16"/>
      <c r="E1050" s="16"/>
      <c r="F1050" s="16"/>
      <c r="G1050" s="16"/>
      <c r="H1050" s="16"/>
      <c r="I1050" s="17"/>
    </row>
    <row r="1051" spans="2:9" x14ac:dyDescent="0.25">
      <c r="B1051" s="15"/>
      <c r="C1051" s="75"/>
      <c r="D1051" s="16"/>
      <c r="E1051" s="16"/>
      <c r="F1051" s="16"/>
      <c r="G1051" s="16"/>
      <c r="H1051" s="16"/>
      <c r="I1051" s="17"/>
    </row>
    <row r="1052" spans="2:9" x14ac:dyDescent="0.25">
      <c r="B1052" s="15"/>
      <c r="C1052" s="75"/>
      <c r="D1052" s="16"/>
      <c r="E1052" s="16"/>
      <c r="F1052" s="16"/>
      <c r="G1052" s="16"/>
      <c r="H1052" s="16"/>
      <c r="I1052" s="17"/>
    </row>
    <row r="1053" spans="2:9" x14ac:dyDescent="0.25">
      <c r="B1053" s="15"/>
      <c r="C1053" s="75"/>
      <c r="D1053" s="16"/>
      <c r="E1053" s="16"/>
      <c r="F1053" s="16"/>
      <c r="G1053" s="16"/>
      <c r="H1053" s="16"/>
      <c r="I1053" s="17"/>
    </row>
    <row r="1054" spans="2:9" x14ac:dyDescent="0.25">
      <c r="B1054" s="15"/>
      <c r="C1054" s="75"/>
      <c r="D1054" s="16"/>
      <c r="E1054" s="16"/>
      <c r="F1054" s="16"/>
      <c r="G1054" s="16"/>
      <c r="H1054" s="16"/>
      <c r="I1054" s="17"/>
    </row>
    <row r="1055" spans="2:9" x14ac:dyDescent="0.25">
      <c r="B1055" s="15"/>
      <c r="C1055" s="75"/>
      <c r="D1055" s="16"/>
      <c r="E1055" s="16"/>
      <c r="F1055" s="16"/>
      <c r="G1055" s="16"/>
      <c r="H1055" s="16"/>
      <c r="I1055" s="17"/>
    </row>
    <row r="1056" spans="2:9" x14ac:dyDescent="0.25">
      <c r="B1056" s="15"/>
      <c r="C1056" s="75"/>
      <c r="D1056" s="16"/>
      <c r="E1056" s="16"/>
      <c r="F1056" s="16"/>
      <c r="G1056" s="16"/>
      <c r="H1056" s="16"/>
      <c r="I1056" s="17"/>
    </row>
    <row r="1057" spans="2:9" x14ac:dyDescent="0.25">
      <c r="B1057" s="15"/>
      <c r="C1057" s="75"/>
      <c r="D1057" s="16"/>
      <c r="E1057" s="16"/>
      <c r="F1057" s="16"/>
      <c r="G1057" s="16"/>
      <c r="H1057" s="16"/>
      <c r="I1057" s="17"/>
    </row>
    <row r="1058" spans="2:9" x14ac:dyDescent="0.25">
      <c r="B1058" s="15"/>
      <c r="C1058" s="75"/>
      <c r="D1058" s="16"/>
      <c r="E1058" s="16"/>
      <c r="F1058" s="16"/>
      <c r="G1058" s="16"/>
      <c r="H1058" s="16"/>
      <c r="I1058" s="17"/>
    </row>
    <row r="1059" spans="2:9" x14ac:dyDescent="0.25">
      <c r="B1059" s="15"/>
      <c r="C1059" s="75"/>
      <c r="D1059" s="16"/>
      <c r="E1059" s="16"/>
      <c r="F1059" s="16"/>
      <c r="G1059" s="16"/>
      <c r="H1059" s="16"/>
      <c r="I1059" s="17"/>
    </row>
    <row r="1060" spans="2:9" x14ac:dyDescent="0.25">
      <c r="B1060" s="15"/>
      <c r="C1060" s="75"/>
      <c r="D1060" s="16"/>
      <c r="E1060" s="16"/>
      <c r="F1060" s="16"/>
      <c r="G1060" s="16"/>
      <c r="H1060" s="16"/>
      <c r="I1060" s="17"/>
    </row>
    <row r="1061" spans="2:9" x14ac:dyDescent="0.25">
      <c r="B1061" s="15"/>
      <c r="C1061" s="75"/>
      <c r="D1061" s="16"/>
      <c r="E1061" s="16"/>
      <c r="F1061" s="16"/>
      <c r="G1061" s="16"/>
      <c r="H1061" s="16"/>
      <c r="I1061" s="17"/>
    </row>
    <row r="1062" spans="2:9" x14ac:dyDescent="0.25">
      <c r="B1062" s="15"/>
      <c r="C1062" s="75"/>
      <c r="D1062" s="16"/>
      <c r="E1062" s="16"/>
      <c r="F1062" s="16"/>
      <c r="G1062" s="16"/>
      <c r="H1062" s="16"/>
      <c r="I1062" s="17"/>
    </row>
    <row r="1063" spans="2:9" x14ac:dyDescent="0.25">
      <c r="B1063" s="15"/>
      <c r="C1063" s="75"/>
      <c r="D1063" s="16"/>
      <c r="E1063" s="16"/>
      <c r="F1063" s="16"/>
      <c r="G1063" s="16"/>
      <c r="H1063" s="16"/>
      <c r="I1063" s="17"/>
    </row>
    <row r="1064" spans="2:9" x14ac:dyDescent="0.25">
      <c r="B1064" s="15"/>
      <c r="C1064" s="75"/>
      <c r="D1064" s="16"/>
      <c r="E1064" s="16"/>
      <c r="F1064" s="16"/>
      <c r="G1064" s="16"/>
      <c r="H1064" s="16"/>
      <c r="I1064" s="17"/>
    </row>
    <row r="1065" spans="2:9" x14ac:dyDescent="0.25">
      <c r="B1065" s="15"/>
      <c r="C1065" s="75"/>
      <c r="D1065" s="16"/>
      <c r="E1065" s="16"/>
      <c r="F1065" s="16"/>
      <c r="G1065" s="16"/>
      <c r="H1065" s="16"/>
      <c r="I1065" s="17"/>
    </row>
    <row r="1066" spans="2:9" x14ac:dyDescent="0.25">
      <c r="B1066" s="15"/>
      <c r="C1066" s="75"/>
      <c r="D1066" s="16"/>
      <c r="E1066" s="16"/>
      <c r="F1066" s="16"/>
      <c r="G1066" s="16"/>
      <c r="H1066" s="16"/>
      <c r="I1066" s="17"/>
    </row>
    <row r="1067" spans="2:9" x14ac:dyDescent="0.25">
      <c r="B1067" s="15"/>
      <c r="C1067" s="75"/>
      <c r="D1067" s="16"/>
      <c r="E1067" s="16"/>
      <c r="F1067" s="16"/>
      <c r="G1067" s="16"/>
      <c r="H1067" s="16"/>
      <c r="I1067" s="17"/>
    </row>
    <row r="1068" spans="2:9" x14ac:dyDescent="0.25">
      <c r="B1068" s="15"/>
      <c r="C1068" s="75"/>
      <c r="D1068" s="16"/>
      <c r="E1068" s="16"/>
      <c r="F1068" s="16"/>
      <c r="G1068" s="16"/>
      <c r="H1068" s="16"/>
      <c r="I1068" s="17"/>
    </row>
  </sheetData>
  <sheetProtection formatCells="0" formatColumns="0" formatRows="0" insertColumns="0" insertRows="0" deleteColumns="0" deleteRows="0"/>
  <mergeCells count="17">
    <mergeCell ref="B4:D4"/>
    <mergeCell ref="B5:D5"/>
    <mergeCell ref="J1:M1"/>
    <mergeCell ref="D1:F1"/>
    <mergeCell ref="B2:D2"/>
    <mergeCell ref="B3:D3"/>
    <mergeCell ref="L2:L9"/>
    <mergeCell ref="B10:D10"/>
    <mergeCell ref="G11:H11"/>
    <mergeCell ref="B11:C11"/>
    <mergeCell ref="A314:I314"/>
    <mergeCell ref="B6:D6"/>
    <mergeCell ref="B7:D7"/>
    <mergeCell ref="D11:F11"/>
    <mergeCell ref="B12:C12"/>
    <mergeCell ref="B8:D8"/>
    <mergeCell ref="B9:D9"/>
  </mergeCells>
  <phoneticPr fontId="4" type="noConversion"/>
  <dataValidations count="1">
    <dataValidation type="list" allowBlank="1" showInputMessage="1" showErrorMessage="1" sqref="B10:D10">
      <formula1>$E$317:$E$319</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dimension ref="A1:O1079"/>
  <sheetViews>
    <sheetView topLeftCell="D1" workbookViewId="0">
      <selection activeCell="E41" sqref="E41"/>
    </sheetView>
  </sheetViews>
  <sheetFormatPr defaultColWidth="9.109375" defaultRowHeight="12" customHeight="1" x14ac:dyDescent="0.25"/>
  <cols>
    <col min="1" max="1" width="6.44140625" style="11" customWidth="1"/>
    <col min="2" max="2" width="45.88671875" style="10" customWidth="1"/>
    <col min="3" max="3" width="8.5546875" style="5" hidden="1" customWidth="1"/>
    <col min="4" max="6" width="16.5546875" style="12" customWidth="1"/>
    <col min="7" max="8" width="15.6640625" style="12" customWidth="1"/>
    <col min="9" max="9" width="15.6640625" style="13" customWidth="1"/>
    <col min="10" max="10" width="1.5546875" style="6" hidden="1" customWidth="1"/>
    <col min="11" max="11" width="3.33203125" style="10" bestFit="1" customWidth="1"/>
    <col min="12" max="12" width="15.109375" style="10" customWidth="1"/>
    <col min="13" max="15" width="13.44140625" style="10" customWidth="1"/>
    <col min="16" max="16384" width="9.109375" style="6"/>
  </cols>
  <sheetData>
    <row r="1" spans="1:15" ht="12" customHeight="1" x14ac:dyDescent="0.25">
      <c r="A1" s="1" t="s">
        <v>890</v>
      </c>
      <c r="B1" s="2" t="s">
        <v>891</v>
      </c>
      <c r="C1" s="73"/>
      <c r="D1" s="638"/>
      <c r="E1" s="639"/>
      <c r="F1" s="640" t="s">
        <v>892</v>
      </c>
      <c r="G1" s="3" t="s">
        <v>893</v>
      </c>
      <c r="H1" s="3" t="s">
        <v>894</v>
      </c>
      <c r="I1" s="4" t="s">
        <v>895</v>
      </c>
      <c r="J1" s="674"/>
      <c r="K1" s="674"/>
      <c r="L1" s="674"/>
      <c r="M1" s="674"/>
      <c r="N1" s="5"/>
      <c r="O1" s="5"/>
    </row>
    <row r="2" spans="1:15" ht="12" customHeight="1" x14ac:dyDescent="0.25">
      <c r="A2" s="8"/>
      <c r="B2" s="669" t="s">
        <v>933</v>
      </c>
      <c r="C2" s="669"/>
      <c r="D2" s="669"/>
      <c r="E2" s="6"/>
      <c r="F2" s="509">
        <f>'HL KNIHA VYPOC'!H4</f>
        <v>9061</v>
      </c>
      <c r="G2" s="509">
        <f>'HL KNIHA VYPOC'!I4</f>
        <v>0</v>
      </c>
      <c r="H2" s="509">
        <f>'HL KNIHA VYPOC'!J4</f>
        <v>0</v>
      </c>
      <c r="I2" s="509">
        <f>'HL KNIHA VYPOC'!K4</f>
        <v>9061</v>
      </c>
      <c r="J2" s="264"/>
      <c r="K2" s="264"/>
      <c r="L2" s="678" t="s">
        <v>2981</v>
      </c>
      <c r="M2" s="264"/>
      <c r="N2" s="5"/>
      <c r="O2" s="5"/>
    </row>
    <row r="3" spans="1:15" ht="12" customHeight="1" x14ac:dyDescent="0.25">
      <c r="A3" s="8"/>
      <c r="B3" s="669" t="s">
        <v>76</v>
      </c>
      <c r="C3" s="669"/>
      <c r="D3" s="669"/>
      <c r="E3" s="6"/>
      <c r="F3" s="510">
        <f>'HL KNIHA VYPOC'!H80</f>
        <v>0</v>
      </c>
      <c r="G3" s="510">
        <f>'HL KNIHA VYPOC'!I80</f>
        <v>0</v>
      </c>
      <c r="H3" s="510">
        <f>'HL KNIHA VYPOC'!J80</f>
        <v>0</v>
      </c>
      <c r="I3" s="510">
        <f>'HL KNIHA VYPOC'!K80</f>
        <v>0</v>
      </c>
      <c r="J3" s="264"/>
      <c r="K3" s="264"/>
      <c r="L3" s="678"/>
      <c r="M3" s="264"/>
      <c r="N3" s="5"/>
      <c r="O3" s="5"/>
    </row>
    <row r="4" spans="1:15" ht="12" customHeight="1" x14ac:dyDescent="0.25">
      <c r="A4" s="8"/>
      <c r="B4" s="669" t="s">
        <v>116</v>
      </c>
      <c r="C4" s="669"/>
      <c r="D4" s="669"/>
      <c r="E4" s="6"/>
      <c r="F4" s="509">
        <f>'HL KNIHA VYPOC'!H107</f>
        <v>50903.170000000006</v>
      </c>
      <c r="G4" s="509">
        <f>'HL KNIHA VYPOC'!I107</f>
        <v>0</v>
      </c>
      <c r="H4" s="509">
        <f>'HL KNIHA VYPOC'!J107</f>
        <v>0</v>
      </c>
      <c r="I4" s="509">
        <f>'HL KNIHA VYPOC'!K107</f>
        <v>50903.170000000006</v>
      </c>
      <c r="J4" s="264"/>
      <c r="K4" s="264"/>
      <c r="L4" s="678"/>
      <c r="M4" s="264"/>
      <c r="N4" s="5"/>
      <c r="O4" s="5"/>
    </row>
    <row r="5" spans="1:15" ht="12" customHeight="1" x14ac:dyDescent="0.25">
      <c r="A5" s="8"/>
      <c r="B5" s="669" t="s">
        <v>165</v>
      </c>
      <c r="C5" s="669"/>
      <c r="D5" s="669"/>
      <c r="E5" s="6"/>
      <c r="F5" s="510">
        <f>'HL KNIHA VYPOC'!H140</f>
        <v>-721.9799999999982</v>
      </c>
      <c r="G5" s="510">
        <f>'HL KNIHA VYPOC'!I140</f>
        <v>0</v>
      </c>
      <c r="H5" s="510">
        <f>'HL KNIHA VYPOC'!J140</f>
        <v>0</v>
      </c>
      <c r="I5" s="510">
        <f>'HL KNIHA VYPOC'!K140</f>
        <v>-721.9799999999982</v>
      </c>
      <c r="J5" s="264"/>
      <c r="K5" s="264"/>
      <c r="L5" s="678"/>
      <c r="M5" s="264"/>
      <c r="N5" s="5"/>
      <c r="O5" s="5"/>
    </row>
    <row r="6" spans="1:15" ht="12" customHeight="1" x14ac:dyDescent="0.25">
      <c r="A6" s="8"/>
      <c r="B6" s="669" t="s">
        <v>284</v>
      </c>
      <c r="C6" s="669"/>
      <c r="D6" s="669"/>
      <c r="E6" s="6"/>
      <c r="F6" s="509">
        <f>'HL KNIHA VYPOC'!H213</f>
        <v>-59242.19</v>
      </c>
      <c r="G6" s="509">
        <f>'HL KNIHA VYPOC'!I213</f>
        <v>0</v>
      </c>
      <c r="H6" s="509">
        <f>'HL KNIHA VYPOC'!J213</f>
        <v>0</v>
      </c>
      <c r="I6" s="509">
        <f>'HL KNIHA VYPOC'!K213</f>
        <v>-59242.19</v>
      </c>
      <c r="J6" s="264"/>
      <c r="K6" s="264"/>
      <c r="L6" s="678"/>
      <c r="M6" s="264"/>
      <c r="N6" s="5"/>
      <c r="O6" s="5"/>
    </row>
    <row r="7" spans="1:15" ht="12" customHeight="1" x14ac:dyDescent="0.25">
      <c r="A7" s="8"/>
      <c r="B7" s="669" t="s">
        <v>359</v>
      </c>
      <c r="C7" s="669"/>
      <c r="D7" s="669"/>
      <c r="E7" s="6"/>
      <c r="F7" s="510">
        <f>'HL KNIHA VYPOC'!H262</f>
        <v>0</v>
      </c>
      <c r="G7" s="510">
        <f>'HL KNIHA VYPOC'!I262</f>
        <v>0</v>
      </c>
      <c r="H7" s="510">
        <f>'HL KNIHA VYPOC'!J262</f>
        <v>0</v>
      </c>
      <c r="I7" s="510">
        <f>'HL KNIHA VYPOC'!K262</f>
        <v>0</v>
      </c>
      <c r="J7" s="264"/>
      <c r="K7" s="264"/>
      <c r="L7" s="678"/>
      <c r="M7" s="264"/>
      <c r="N7" s="5"/>
      <c r="O7" s="5"/>
    </row>
    <row r="8" spans="1:15" ht="12" customHeight="1" x14ac:dyDescent="0.25">
      <c r="A8" s="8"/>
      <c r="B8" s="669" t="s">
        <v>692</v>
      </c>
      <c r="C8" s="669"/>
      <c r="D8" s="669"/>
      <c r="E8" s="6"/>
      <c r="F8" s="509">
        <f>'HL KNIHA VYPOC'!H349</f>
        <v>0</v>
      </c>
      <c r="G8" s="509">
        <f>'HL KNIHA VYPOC'!I349</f>
        <v>0</v>
      </c>
      <c r="H8" s="509">
        <f>'HL KNIHA VYPOC'!J349</f>
        <v>0</v>
      </c>
      <c r="I8" s="509">
        <f>'HL KNIHA VYPOC'!K349</f>
        <v>0</v>
      </c>
      <c r="J8" s="264"/>
      <c r="K8" s="264"/>
      <c r="L8" s="678"/>
      <c r="M8" s="264"/>
      <c r="N8" s="5"/>
      <c r="O8" s="5"/>
    </row>
    <row r="9" spans="1:15" ht="12" customHeight="1" x14ac:dyDescent="0.25">
      <c r="A9" s="8"/>
      <c r="B9" s="673" t="s">
        <v>904</v>
      </c>
      <c r="C9" s="673"/>
      <c r="D9" s="673"/>
      <c r="E9" s="6"/>
      <c r="F9" s="511">
        <f>SUM(F2:F8)</f>
        <v>7.2759576141834259E-12</v>
      </c>
      <c r="G9" s="511">
        <f>SUM(G2:G8)</f>
        <v>0</v>
      </c>
      <c r="H9" s="511">
        <f>SUM(H2:H8)</f>
        <v>0</v>
      </c>
      <c r="I9" s="511">
        <f>SUM(I2:I8)</f>
        <v>7.2759576141834259E-12</v>
      </c>
      <c r="J9" s="264"/>
      <c r="K9" s="264"/>
      <c r="L9" s="678"/>
      <c r="M9" s="264"/>
      <c r="N9" s="5"/>
      <c r="O9" s="5"/>
    </row>
    <row r="10" spans="1:15" ht="18" customHeight="1" x14ac:dyDescent="0.3">
      <c r="A10" s="8"/>
      <c r="B10" s="661" t="s">
        <v>2734</v>
      </c>
      <c r="C10" s="662"/>
      <c r="D10" s="662"/>
      <c r="E10" s="508">
        <f>IF(E318=B10,D318,IF(E317=B10,D317,IF(E319=B10,D319)))</f>
        <v>3</v>
      </c>
      <c r="F10" s="511"/>
      <c r="G10" s="511"/>
      <c r="H10" s="511"/>
      <c r="I10" s="512">
        <f>SUM(I8*-1-I7)</f>
        <v>0</v>
      </c>
      <c r="J10" s="264"/>
      <c r="K10" s="264"/>
      <c r="L10" s="678"/>
      <c r="M10" s="264"/>
      <c r="N10" s="5"/>
      <c r="O10" s="5"/>
    </row>
    <row r="11" spans="1:15" s="7" customFormat="1" ht="12" customHeight="1" x14ac:dyDescent="0.25">
      <c r="A11" s="114"/>
      <c r="B11" s="80"/>
      <c r="C11" s="80"/>
      <c r="D11" s="680" t="s">
        <v>892</v>
      </c>
      <c r="E11" s="681"/>
      <c r="F11" s="682"/>
      <c r="G11" s="680" t="s">
        <v>1486</v>
      </c>
      <c r="H11" s="681"/>
      <c r="I11" s="112" t="s">
        <v>1487</v>
      </c>
      <c r="J11" s="264"/>
      <c r="K11" s="264"/>
      <c r="L11" s="678"/>
      <c r="M11" s="264"/>
      <c r="N11" s="5"/>
      <c r="O11" s="5"/>
    </row>
    <row r="12" spans="1:15" ht="96" customHeight="1" x14ac:dyDescent="0.25">
      <c r="A12" s="1" t="s">
        <v>896</v>
      </c>
      <c r="B12" s="391" t="s">
        <v>3658</v>
      </c>
      <c r="C12" s="74"/>
      <c r="D12" s="115" t="s">
        <v>4984</v>
      </c>
      <c r="E12" s="115" t="s">
        <v>4985</v>
      </c>
      <c r="F12" s="115" t="s">
        <v>4986</v>
      </c>
      <c r="G12" s="116"/>
      <c r="H12" s="116" t="s">
        <v>4987</v>
      </c>
      <c r="I12" s="116" t="s">
        <v>897</v>
      </c>
      <c r="J12" s="7"/>
      <c r="K12" s="6"/>
      <c r="L12" s="6"/>
      <c r="M12" s="6"/>
      <c r="N12" s="6"/>
      <c r="O12" s="6"/>
    </row>
    <row r="13" spans="1:15" s="13" customFormat="1" ht="12" customHeight="1" x14ac:dyDescent="0.2">
      <c r="A13" s="389" t="s">
        <v>827</v>
      </c>
      <c r="B13" s="272" t="str">
        <f>IFERROR(IF(VLOOKUP($A13,Osnova!$A:$E,1)=$A13,VLOOKUP($A13,Osnova!$A:$E,$E$10)),"")</f>
        <v xml:space="preserve">Samostatné hnuteľné veci a súbory hnuteľných vecí </v>
      </c>
      <c r="C13" s="273" t="str">
        <f>IF(VLOOKUP($A13,Osnova!$A:$C,1)=$A13,VLOOKUP($A13,Osnova!$A:$F,4),0)</f>
        <v>Eigenständige Mobilien und Mobilienkomplexe</v>
      </c>
      <c r="D13" s="277">
        <v>15000</v>
      </c>
      <c r="E13" s="262"/>
      <c r="F13" s="64">
        <f t="shared" ref="F13:F80" si="0">SUM(D13-E13)</f>
        <v>15000</v>
      </c>
      <c r="G13" s="271"/>
      <c r="H13" s="271"/>
      <c r="I13" s="65">
        <f t="shared" ref="I13:I80" si="1">SUM(F13+G13-H13)</f>
        <v>15000</v>
      </c>
      <c r="J13" s="198"/>
    </row>
    <row r="14" spans="1:15" s="13" customFormat="1" ht="12" customHeight="1" x14ac:dyDescent="0.2">
      <c r="A14" s="263" t="s">
        <v>835</v>
      </c>
      <c r="B14" s="272" t="str">
        <f>IFERROR(IF(VLOOKUP($A14,Osnova!$A:$E,1)=$A14,VLOOKUP($A14,Osnova!$A:$E,$E$10)),"")</f>
        <v xml:space="preserve">Obstaranie dlhodobého hmotného majetku </v>
      </c>
      <c r="C14" s="273" t="str">
        <f>IF(VLOOKUP($A14,Osnova!$A:$C,1)=$A14,VLOOKUP($A14,Osnova!$A:$F,4),0)</f>
        <v>Anlagen im Bau (Langfrist.mat..Anlag.)</v>
      </c>
      <c r="D14" s="277"/>
      <c r="E14" s="262">
        <v>5939</v>
      </c>
      <c r="F14" s="64">
        <f t="shared" si="0"/>
        <v>-5939</v>
      </c>
      <c r="G14" s="271"/>
      <c r="H14" s="271"/>
      <c r="I14" s="65">
        <f t="shared" si="1"/>
        <v>-5939</v>
      </c>
      <c r="J14" s="274"/>
    </row>
    <row r="15" spans="1:15" s="13" customFormat="1" ht="12" customHeight="1" x14ac:dyDescent="0.2">
      <c r="A15" s="263" t="s">
        <v>858</v>
      </c>
      <c r="B15" s="272" t="str">
        <f>IFERROR(IF(VLOOKUP($A15,Osnova!$A:$E,1)=$A15,VLOOKUP($A15,Osnova!$A:$E,$E$10)),"")</f>
        <v xml:space="preserve">Oprávky k samostatným hnuteľným veciam a k súboru hnuteľných vecí </v>
      </c>
      <c r="C15" s="273" t="str">
        <f>IF(VLOOKUP($A15,Osnova!$A:$C,1)=$A15,VLOOKUP($A15,Osnova!$A:$F,4),0)</f>
        <v>Berichtigungen zu eigenständigen Mobilien und zum Mobilienkomplex</v>
      </c>
      <c r="D15" s="277"/>
      <c r="E15" s="262"/>
      <c r="F15" s="64">
        <f t="shared" si="0"/>
        <v>0</v>
      </c>
      <c r="G15" s="271"/>
      <c r="H15" s="271"/>
      <c r="I15" s="65">
        <f t="shared" si="1"/>
        <v>0</v>
      </c>
      <c r="J15" s="198"/>
    </row>
    <row r="16" spans="1:15" s="13" customFormat="1" ht="12" customHeight="1" x14ac:dyDescent="0.2">
      <c r="A16" s="263" t="s">
        <v>1109</v>
      </c>
      <c r="B16" s="272" t="str">
        <f>IFERROR(IF(VLOOKUP($A16,Osnova!$A:$E,1)=$A16,VLOOKUP($A16,Osnova!$A:$E,$E$10)),"")</f>
        <v xml:space="preserve">Pokladnica </v>
      </c>
      <c r="C16" s="273" t="str">
        <f>IF(VLOOKUP($A16,Osnova!$A:$C,1)=$A16,VLOOKUP($A16,Osnova!$A:$F,4),0)</f>
        <v>Kasse</v>
      </c>
      <c r="D16" s="277">
        <v>3987.01</v>
      </c>
      <c r="E16" s="262"/>
      <c r="F16" s="64">
        <f t="shared" si="0"/>
        <v>3987.01</v>
      </c>
      <c r="G16" s="271"/>
      <c r="H16" s="271"/>
      <c r="I16" s="65">
        <f t="shared" si="1"/>
        <v>3987.01</v>
      </c>
      <c r="J16" s="274"/>
    </row>
    <row r="17" spans="1:15" s="13" customFormat="1" ht="12" customHeight="1" x14ac:dyDescent="0.2">
      <c r="A17" s="263" t="s">
        <v>412</v>
      </c>
      <c r="B17" s="272" t="str">
        <f>IFERROR(IF(VLOOKUP($A17,Osnova!$A:$E,1)=$A17,VLOOKUP($A17,Osnova!$A:$E,$E$10)),"")</f>
        <v xml:space="preserve">Bankové účty </v>
      </c>
      <c r="C17" s="273" t="str">
        <f>IF(VLOOKUP($A17,Osnova!$A:$C,1)=$A17,VLOOKUP($A17,Osnova!$A:$F,4),0)</f>
        <v>Bankkonten</v>
      </c>
      <c r="D17" s="277">
        <v>46916.160000000003</v>
      </c>
      <c r="E17" s="262"/>
      <c r="F17" s="64">
        <f t="shared" si="0"/>
        <v>46916.160000000003</v>
      </c>
      <c r="G17" s="271"/>
      <c r="H17" s="271"/>
      <c r="I17" s="65">
        <f t="shared" si="1"/>
        <v>46916.160000000003</v>
      </c>
      <c r="J17" s="275"/>
    </row>
    <row r="18" spans="1:15" s="13" customFormat="1" ht="12" customHeight="1" x14ac:dyDescent="0.2">
      <c r="A18" s="263" t="s">
        <v>1145</v>
      </c>
      <c r="B18" s="272" t="str">
        <f>IFERROR(IF(VLOOKUP($A18,Osnova!$A:$E,1)=$A18,VLOOKUP($A18,Osnova!$A:$E,$E$10)),"")</f>
        <v xml:space="preserve">Peniaze na ceste </v>
      </c>
      <c r="C18" s="273" t="str">
        <f>IF(VLOOKUP($A18,Osnova!$A:$C,1)=$A18,VLOOKUP($A18,Osnova!$A:$F,4),0)</f>
        <v>Geld unterwegs</v>
      </c>
      <c r="D18" s="277"/>
      <c r="E18" s="262"/>
      <c r="F18" s="64">
        <f t="shared" si="0"/>
        <v>0</v>
      </c>
      <c r="G18" s="271"/>
      <c r="H18" s="271"/>
      <c r="I18" s="65">
        <f t="shared" si="1"/>
        <v>0</v>
      </c>
      <c r="J18" s="274"/>
    </row>
    <row r="19" spans="1:15" s="13" customFormat="1" ht="12" customHeight="1" x14ac:dyDescent="0.2">
      <c r="A19" s="263" t="s">
        <v>415</v>
      </c>
      <c r="B19" s="272" t="str">
        <f>IFERROR(IF(VLOOKUP($A19,Osnova!$A:$E,1)=$A19,VLOOKUP($A19,Osnova!$A:$E,$E$10)),"")</f>
        <v xml:space="preserve">Odberatelia </v>
      </c>
      <c r="C19" s="273" t="str">
        <f>IF(VLOOKUP($A19,Osnova!$A:$C,1)=$A19,VLOOKUP($A19,Osnova!$A:$F,4),0)</f>
        <v>Abnehmer</v>
      </c>
      <c r="D19" s="277">
        <v>12300</v>
      </c>
      <c r="E19" s="262"/>
      <c r="F19" s="64">
        <f t="shared" si="0"/>
        <v>12300</v>
      </c>
      <c r="G19" s="271"/>
      <c r="H19" s="271"/>
      <c r="I19" s="65">
        <f t="shared" si="1"/>
        <v>12300</v>
      </c>
    </row>
    <row r="20" spans="1:15" s="13" customFormat="1" ht="12" customHeight="1" x14ac:dyDescent="0.2">
      <c r="A20" s="263" t="s">
        <v>418</v>
      </c>
      <c r="B20" s="272" t="str">
        <f>IFERROR(IF(VLOOKUP($A20,Osnova!$A:$E,1)=$A20,VLOOKUP($A20,Osnova!$A:$E,$E$10)),"")</f>
        <v xml:space="preserve">Poskytnuté preddavky </v>
      </c>
      <c r="C20" s="273" t="str">
        <f>IF(VLOOKUP($A20,Osnova!$A:$C,1)=$A20,VLOOKUP($A20,Osnova!$A:$F,4),0)</f>
        <v>Geleistete Anzahlungen</v>
      </c>
      <c r="D20" s="277"/>
      <c r="E20" s="262"/>
      <c r="F20" s="64">
        <f t="shared" si="0"/>
        <v>0</v>
      </c>
      <c r="G20" s="277"/>
      <c r="H20" s="277"/>
      <c r="I20" s="65">
        <f t="shared" si="1"/>
        <v>0</v>
      </c>
    </row>
    <row r="21" spans="1:15" s="13" customFormat="1" ht="12" customHeight="1" x14ac:dyDescent="0.2">
      <c r="A21" s="263" t="s">
        <v>419</v>
      </c>
      <c r="B21" s="272" t="str">
        <f>IFERROR(IF(VLOOKUP($A21,Osnova!$A:$E,1)=$A21,VLOOKUP($A21,Osnova!$A:$E,$E$10)),"")</f>
        <v xml:space="preserve">Ostatné pohľadávky </v>
      </c>
      <c r="C21" s="273" t="str">
        <f>IF(VLOOKUP($A21,Osnova!$A:$C,1)=$A21,VLOOKUP($A21,Osnova!$A:$F,4),0)</f>
        <v>Sonstige Forderungen</v>
      </c>
      <c r="D21" s="277">
        <v>1986.53</v>
      </c>
      <c r="E21" s="262"/>
      <c r="F21" s="64">
        <f t="shared" si="0"/>
        <v>1986.53</v>
      </c>
      <c r="G21" s="277"/>
      <c r="H21" s="277"/>
      <c r="I21" s="65">
        <f t="shared" si="1"/>
        <v>1986.53</v>
      </c>
      <c r="K21" s="12"/>
      <c r="L21" s="12"/>
      <c r="M21" s="12"/>
      <c r="N21" s="12"/>
      <c r="O21" s="12"/>
    </row>
    <row r="22" spans="1:15" s="13" customFormat="1" ht="12" customHeight="1" x14ac:dyDescent="0.2">
      <c r="A22" s="263" t="s">
        <v>421</v>
      </c>
      <c r="B22" s="272" t="str">
        <f>IFERROR(IF(VLOOKUP($A22,Osnova!$A:$E,1)=$A22,VLOOKUP($A22,Osnova!$A:$E,$E$10)),"")</f>
        <v xml:space="preserve">Dodávatelia </v>
      </c>
      <c r="C22" s="273" t="str">
        <f>IF(VLOOKUP($A22,Osnova!$A:$C,1)=$A22,VLOOKUP($A22,Osnova!$A:$F,4),0)</f>
        <v>Lieferanten</v>
      </c>
      <c r="D22" s="277"/>
      <c r="E22" s="262">
        <v>47.96</v>
      </c>
      <c r="F22" s="64">
        <f t="shared" si="0"/>
        <v>-47.96</v>
      </c>
      <c r="G22" s="277"/>
      <c r="H22" s="277"/>
      <c r="I22" s="65">
        <f t="shared" si="1"/>
        <v>-47.96</v>
      </c>
      <c r="K22" s="12"/>
      <c r="L22" s="12"/>
      <c r="M22" s="12"/>
      <c r="N22" s="12"/>
      <c r="O22" s="12"/>
    </row>
    <row r="23" spans="1:15" s="13" customFormat="1" ht="12" customHeight="1" x14ac:dyDescent="0.2">
      <c r="A23" s="263" t="s">
        <v>1172</v>
      </c>
      <c r="B23" s="272" t="str">
        <f>IFERROR(IF(VLOOKUP($A23,Osnova!$A:$E,1)=$A23,VLOOKUP($A23,Osnova!$A:$E,$E$10)),"")</f>
        <v xml:space="preserve">Zamestnanci </v>
      </c>
      <c r="C23" s="273" t="str">
        <f>IF(VLOOKUP($A23,Osnova!$A:$C,1)=$A23,VLOOKUP($A23,Osnova!$A:$F,4),0)</f>
        <v>Angestellten</v>
      </c>
      <c r="D23" s="277"/>
      <c r="E23" s="262">
        <v>673.88</v>
      </c>
      <c r="F23" s="64">
        <f t="shared" si="0"/>
        <v>-673.88</v>
      </c>
      <c r="G23" s="277"/>
      <c r="H23" s="277"/>
      <c r="I23" s="65">
        <f t="shared" si="1"/>
        <v>-673.88</v>
      </c>
      <c r="K23" s="12"/>
      <c r="L23" s="12"/>
      <c r="M23" s="12"/>
      <c r="N23" s="12"/>
      <c r="O23" s="12"/>
    </row>
    <row r="24" spans="1:15" s="13" customFormat="1" ht="12" customHeight="1" x14ac:dyDescent="0.2">
      <c r="A24" s="263" t="s">
        <v>424</v>
      </c>
      <c r="B24" s="272" t="str">
        <f>IFERROR(IF(VLOOKUP($A24,Osnova!$A:$E,1)=$A24,VLOOKUP($A24,Osnova!$A:$E,$E$10)),"")</f>
        <v xml:space="preserve">Zúčtovanie s orgánmi sociálneho zabezpečenia a zdravotného poistenia </v>
      </c>
      <c r="C24" s="273" t="str">
        <f>IF(VLOOKUP($A24,Osnova!$A:$C,1)=$A24,VLOOKUP($A24,Osnova!$A:$F,4),0)</f>
        <v>Abrechnung mit Behörden der Sozialfürsorge und der Krankversicherung</v>
      </c>
      <c r="D24" s="277"/>
      <c r="E24" s="262">
        <v>293.33</v>
      </c>
      <c r="F24" s="64">
        <f t="shared" si="0"/>
        <v>-293.33</v>
      </c>
      <c r="G24" s="277"/>
      <c r="H24" s="277"/>
      <c r="I24" s="65">
        <f t="shared" si="1"/>
        <v>-293.33</v>
      </c>
      <c r="K24" s="12"/>
      <c r="L24" s="12"/>
      <c r="M24" s="12"/>
      <c r="N24" s="12"/>
      <c r="O24" s="12"/>
    </row>
    <row r="25" spans="1:15" s="13" customFormat="1" ht="12" customHeight="1" x14ac:dyDescent="0.2">
      <c r="A25" s="263" t="s">
        <v>425</v>
      </c>
      <c r="B25" s="272" t="str">
        <f>IFERROR(IF(VLOOKUP($A25,Osnova!$A:$E,1)=$A25,VLOOKUP($A25,Osnova!$A:$E,$E$10)),"")</f>
        <v xml:space="preserve">Daň z príjmov </v>
      </c>
      <c r="C25" s="273" t="str">
        <f>IF(VLOOKUP($A25,Osnova!$A:$C,1)=$A25,VLOOKUP($A25,Osnova!$A:$F,4),0)</f>
        <v>Einkommensteuer</v>
      </c>
      <c r="D25" s="277">
        <v>3986.8</v>
      </c>
      <c r="E25" s="262"/>
      <c r="F25" s="64">
        <f t="shared" si="0"/>
        <v>3986.8</v>
      </c>
      <c r="G25" s="277"/>
      <c r="H25" s="277"/>
      <c r="I25" s="65">
        <f t="shared" si="1"/>
        <v>3986.8</v>
      </c>
      <c r="K25" s="679"/>
      <c r="L25" s="679"/>
      <c r="M25" s="12"/>
      <c r="N25" s="12"/>
      <c r="O25" s="12"/>
    </row>
    <row r="26" spans="1:15" s="13" customFormat="1" ht="12" customHeight="1" x14ac:dyDescent="0.2">
      <c r="A26" s="263" t="s">
        <v>426</v>
      </c>
      <c r="B26" s="272" t="str">
        <f>IFERROR(IF(VLOOKUP($A26,Osnova!$A:$E,1)=$A26,VLOOKUP($A26,Osnova!$A:$E,$E$10)),"")</f>
        <v xml:space="preserve">Ostatné priame dane </v>
      </c>
      <c r="C26" s="273" t="str">
        <f>IF(VLOOKUP($A26,Osnova!$A:$C,1)=$A26,VLOOKUP($A26,Osnova!$A:$F,4),0)</f>
        <v>Sonstige direkte Steuern</v>
      </c>
      <c r="D26" s="277"/>
      <c r="E26" s="262">
        <v>79.849999999999994</v>
      </c>
      <c r="F26" s="64">
        <f t="shared" si="0"/>
        <v>-79.849999999999994</v>
      </c>
      <c r="G26" s="277"/>
      <c r="H26" s="277"/>
      <c r="I26" s="65">
        <f t="shared" si="1"/>
        <v>-79.849999999999994</v>
      </c>
      <c r="K26" s="12"/>
      <c r="L26" s="12"/>
      <c r="M26" s="12"/>
      <c r="N26" s="12"/>
      <c r="O26" s="12"/>
    </row>
    <row r="27" spans="1:15" s="13" customFormat="1" ht="12" customHeight="1" x14ac:dyDescent="0.2">
      <c r="A27" s="263" t="s">
        <v>427</v>
      </c>
      <c r="B27" s="272" t="str">
        <f>IFERROR(IF(VLOOKUP($A27,Osnova!$A:$E,1)=$A27,VLOOKUP($A27,Osnova!$A:$E,$E$10)),"")</f>
        <v xml:space="preserve">Daň z pridanej hodnoty </v>
      </c>
      <c r="C27" s="273" t="str">
        <f>IF(VLOOKUP($A27,Osnova!$A:$C,1)=$A27,VLOOKUP($A27,Osnova!$A:$F,4),0)</f>
        <v>Mehrwertsteuer</v>
      </c>
      <c r="D27" s="277"/>
      <c r="E27" s="262">
        <v>2316.29</v>
      </c>
      <c r="F27" s="64">
        <f t="shared" si="0"/>
        <v>-2316.29</v>
      </c>
      <c r="G27" s="277"/>
      <c r="H27" s="277"/>
      <c r="I27" s="65">
        <f t="shared" si="1"/>
        <v>-2316.29</v>
      </c>
      <c r="K27" s="12"/>
      <c r="L27" s="12"/>
      <c r="M27" s="12"/>
      <c r="N27" s="12"/>
      <c r="O27" s="12"/>
    </row>
    <row r="28" spans="1:15" s="13" customFormat="1" ht="12" customHeight="1" x14ac:dyDescent="0.2">
      <c r="A28" s="263" t="s">
        <v>428</v>
      </c>
      <c r="B28" s="272" t="str">
        <f>IFERROR(IF(VLOOKUP($A28,Osnova!$A:$E,1)=$A28,VLOOKUP($A28,Osnova!$A:$E,$E$10)),"")</f>
        <v xml:space="preserve">Ostatné dane a poplatky </v>
      </c>
      <c r="C28" s="273" t="str">
        <f>IF(VLOOKUP($A28,Osnova!$A:$C,1)=$A28,VLOOKUP($A28,Osnova!$A:$F,4),0)</f>
        <v>Sonstige Steuern und Gebühren</v>
      </c>
      <c r="D28" s="277"/>
      <c r="E28" s="269">
        <v>352.71</v>
      </c>
      <c r="F28" s="64">
        <f t="shared" si="0"/>
        <v>-352.71</v>
      </c>
      <c r="G28" s="277"/>
      <c r="H28" s="277"/>
      <c r="I28" s="65">
        <f t="shared" si="1"/>
        <v>-352.71</v>
      </c>
      <c r="K28" s="12"/>
      <c r="L28" s="12"/>
      <c r="M28" s="12"/>
      <c r="N28" s="12"/>
      <c r="O28" s="12"/>
    </row>
    <row r="29" spans="1:15" s="13" customFormat="1" ht="12" customHeight="1" x14ac:dyDescent="0.2">
      <c r="A29" s="263" t="s">
        <v>1197</v>
      </c>
      <c r="B29" s="272" t="str">
        <f>IFERROR(IF(VLOOKUP($A29,Osnova!$A:$E,1)=$A29,VLOOKUP($A29,Osnova!$A:$E,$E$10)),"")</f>
        <v xml:space="preserve"> Ostatné záväzky voči spoločníkom a členom</v>
      </c>
      <c r="C29" s="273" t="str">
        <f>IF(VLOOKUP($A29,Osnova!$A:$C,1)=$A29,VLOOKUP($A29,Osnova!$A:$F,4),0)</f>
        <v>Sonst. Verbindlichkeit. gegenüber der Gesellschaft und den Mitgliedern</v>
      </c>
      <c r="D29" s="277"/>
      <c r="E29" s="269">
        <v>16238.06</v>
      </c>
      <c r="F29" s="64">
        <f t="shared" si="0"/>
        <v>-16238.06</v>
      </c>
      <c r="G29" s="277"/>
      <c r="H29" s="277"/>
      <c r="I29" s="65">
        <f t="shared" si="1"/>
        <v>-16238.06</v>
      </c>
      <c r="K29" s="12"/>
      <c r="L29" s="12"/>
      <c r="M29" s="12"/>
      <c r="N29" s="12"/>
      <c r="O29" s="12"/>
    </row>
    <row r="30" spans="1:15" s="13" customFormat="1" ht="12" customHeight="1" x14ac:dyDescent="0.2">
      <c r="A30" s="263" t="s">
        <v>1214</v>
      </c>
      <c r="B30" s="272" t="str">
        <f>IFERROR(IF(VLOOKUP($A30,Osnova!$A:$E,1)=$A30,VLOOKUP($A30,Osnova!$A:$E,$E$10)),"")</f>
        <v xml:space="preserve">Iné záväzky </v>
      </c>
      <c r="C30" s="273" t="str">
        <f>IF(VLOOKUP($A30,Osnova!$A:$C,1)=$A30,VLOOKUP($A30,Osnova!$A:$F,4),0)</f>
        <v>Sonstige Verbindlichkeiten</v>
      </c>
      <c r="D30" s="277"/>
      <c r="E30" s="269"/>
      <c r="F30" s="64">
        <f t="shared" si="0"/>
        <v>0</v>
      </c>
      <c r="G30" s="277"/>
      <c r="H30" s="277"/>
      <c r="I30" s="65">
        <f t="shared" si="1"/>
        <v>0</v>
      </c>
      <c r="K30" s="12"/>
      <c r="L30" s="12"/>
      <c r="M30" s="12"/>
      <c r="N30" s="12"/>
      <c r="O30" s="12"/>
    </row>
    <row r="31" spans="1:15" s="13" customFormat="1" ht="12" customHeight="1" x14ac:dyDescent="0.2">
      <c r="A31" s="263" t="s">
        <v>444</v>
      </c>
      <c r="B31" s="272" t="str">
        <f>IFERROR(IF(VLOOKUP($A31,Osnova!$A:$E,1)=$A31,VLOOKUP($A31,Osnova!$A:$E,$E$10)),"")</f>
        <v xml:space="preserve">Náklady budúcich období </v>
      </c>
      <c r="C31" s="273" t="str">
        <f>IF(VLOOKUP($A31,Osnova!$A:$C,1)=$A31,VLOOKUP($A31,Osnova!$A:$F,4),0)</f>
        <v>Kosten für künftige Abrechnungszeiträume</v>
      </c>
      <c r="D31" s="277">
        <v>1006.77</v>
      </c>
      <c r="E31" s="269"/>
      <c r="F31" s="64">
        <f t="shared" si="0"/>
        <v>1006.77</v>
      </c>
      <c r="G31" s="277"/>
      <c r="H31" s="277"/>
      <c r="I31" s="65">
        <f t="shared" si="1"/>
        <v>1006.77</v>
      </c>
      <c r="K31" s="12"/>
      <c r="L31" s="12"/>
      <c r="M31" s="12"/>
      <c r="N31" s="12"/>
      <c r="O31" s="12"/>
    </row>
    <row r="32" spans="1:15" s="13" customFormat="1" ht="12" customHeight="1" x14ac:dyDescent="0.2">
      <c r="A32" s="263" t="s">
        <v>1231</v>
      </c>
      <c r="B32" s="272" t="str">
        <f>IFERROR(IF(VLOOKUP($A32,Osnova!$A:$E,1)=$A32,VLOOKUP($A32,Osnova!$A:$E,$E$10)),"")</f>
        <v xml:space="preserve">Základné imanie </v>
      </c>
      <c r="C32" s="273" t="str">
        <f>IF(VLOOKUP($A32,Osnova!$A:$C,1)=$A32,VLOOKUP($A32,Osnova!$A:$F,4),0)</f>
        <v>Grundkapital</v>
      </c>
      <c r="D32" s="277"/>
      <c r="E32" s="269">
        <v>5000</v>
      </c>
      <c r="F32" s="64">
        <f t="shared" si="0"/>
        <v>-5000</v>
      </c>
      <c r="G32" s="277"/>
      <c r="H32" s="277"/>
      <c r="I32" s="65">
        <f t="shared" si="1"/>
        <v>-5000</v>
      </c>
      <c r="K32" s="12"/>
      <c r="L32" s="12"/>
      <c r="M32" s="12"/>
      <c r="N32" s="12"/>
      <c r="O32" s="12"/>
    </row>
    <row r="33" spans="1:15" s="13" customFormat="1" ht="12" customHeight="1" x14ac:dyDescent="0.2">
      <c r="A33" s="263" t="s">
        <v>1259</v>
      </c>
      <c r="B33" s="272" t="str">
        <f>IFERROR(IF(VLOOKUP($A33,Osnova!$A:$E,1)=$A33,VLOOKUP($A33,Osnova!$A:$E,$E$10)),"")</f>
        <v xml:space="preserve">Nerozdelený zisk minulých rokov </v>
      </c>
      <c r="C33" s="273" t="str">
        <f>IF(VLOOKUP($A33,Osnova!$A:$C,1)=$A33,VLOOKUP($A33,Osnova!$A:$F,4),0)</f>
        <v>Gewinnvortrag</v>
      </c>
      <c r="D33" s="277"/>
      <c r="E33" s="269">
        <v>13347.15</v>
      </c>
      <c r="F33" s="64">
        <f t="shared" si="0"/>
        <v>-13347.15</v>
      </c>
      <c r="G33" s="277"/>
      <c r="H33" s="277"/>
      <c r="I33" s="65">
        <f t="shared" si="1"/>
        <v>-13347.15</v>
      </c>
      <c r="K33" s="12"/>
      <c r="L33" s="12"/>
      <c r="M33" s="12"/>
      <c r="N33" s="12"/>
      <c r="O33" s="12"/>
    </row>
    <row r="34" spans="1:15" s="13" customFormat="1" ht="12" customHeight="1" x14ac:dyDescent="0.2">
      <c r="A34" s="263" t="s">
        <v>1265</v>
      </c>
      <c r="B34" s="272" t="str">
        <f>IFERROR(IF(VLOOKUP($A34,Osnova!$A:$E,1)=$A34,VLOOKUP($A34,Osnova!$A:$E,$E$10)),"")</f>
        <v xml:space="preserve">Výsledok hospodárenia v schvaľovaní </v>
      </c>
      <c r="C34" s="273" t="str">
        <f>IF(VLOOKUP($A34,Osnova!$A:$C,1)=$A34,VLOOKUP($A34,Osnova!$A:$F,4),0)</f>
        <v>Wirtschafsergebnis im Genehmigungsprocess</v>
      </c>
      <c r="D34" s="277"/>
      <c r="E34" s="269">
        <v>40826.39</v>
      </c>
      <c r="F34" s="64">
        <f t="shared" si="0"/>
        <v>-40826.39</v>
      </c>
      <c r="G34" s="277"/>
      <c r="H34" s="277"/>
      <c r="I34" s="65">
        <f t="shared" si="1"/>
        <v>-40826.39</v>
      </c>
      <c r="K34" s="12"/>
      <c r="L34" s="12"/>
      <c r="M34" s="12"/>
      <c r="N34" s="12"/>
      <c r="O34" s="12"/>
    </row>
    <row r="35" spans="1:15" s="13" customFormat="1" ht="12" customHeight="1" x14ac:dyDescent="0.2">
      <c r="A35" s="263" t="s">
        <v>1275</v>
      </c>
      <c r="B35" s="272" t="str">
        <f>IFERROR(IF(VLOOKUP($A35,Osnova!$A:$E,1)=$A35,VLOOKUP($A35,Osnova!$A:$E,$E$10)),"")</f>
        <v xml:space="preserve">Záväzky zo sociálneho fondu </v>
      </c>
      <c r="C35" s="273" t="str">
        <f>IF(VLOOKUP($A35,Osnova!$A:$C,1)=$A35,VLOOKUP($A35,Osnova!$A:$F,4),0)</f>
        <v>Verbindlichkeiten vom Sozialfonds</v>
      </c>
      <c r="D35" s="277"/>
      <c r="E35" s="269">
        <v>68.650000000000006</v>
      </c>
      <c r="F35" s="64">
        <f t="shared" si="0"/>
        <v>-68.650000000000006</v>
      </c>
      <c r="G35" s="277"/>
      <c r="H35" s="277"/>
      <c r="I35" s="65">
        <f t="shared" si="1"/>
        <v>-68.650000000000006</v>
      </c>
      <c r="K35" s="12"/>
      <c r="L35" s="12"/>
      <c r="M35" s="12"/>
      <c r="N35" s="12"/>
      <c r="O35" s="12"/>
    </row>
    <row r="36" spans="1:15" s="13" customFormat="1" ht="12" customHeight="1" x14ac:dyDescent="0.2">
      <c r="A36" s="263" t="s">
        <v>1293</v>
      </c>
      <c r="B36" s="272" t="str">
        <f>IFERROR(IF(VLOOKUP($A36,Osnova!$A:$E,1)=$A36,VLOOKUP($A36,Osnova!$A:$E,$E$10)),"")</f>
        <v xml:space="preserve">Spotreba materiálu </v>
      </c>
      <c r="C36" s="273" t="str">
        <f>IF(VLOOKUP($A36,Osnova!$A:$C,1)=$A36,VLOOKUP($A36,Osnova!$A:$F,4),0)</f>
        <v>Materialverbrauch</v>
      </c>
      <c r="D36" s="277"/>
      <c r="E36" s="269"/>
      <c r="F36" s="64">
        <f t="shared" si="0"/>
        <v>0</v>
      </c>
      <c r="G36" s="277"/>
      <c r="H36" s="277"/>
      <c r="I36" s="65">
        <f t="shared" si="1"/>
        <v>0</v>
      </c>
      <c r="K36" s="12"/>
      <c r="L36" s="632"/>
      <c r="M36" s="12"/>
      <c r="N36" s="12"/>
      <c r="O36" s="12"/>
    </row>
    <row r="37" spans="1:15" s="13" customFormat="1" ht="12" customHeight="1" x14ac:dyDescent="0.2">
      <c r="A37" s="263" t="s">
        <v>1304</v>
      </c>
      <c r="B37" s="272" t="str">
        <f>IFERROR(IF(VLOOKUP($A37,Osnova!$A:$E,1)=$A37,VLOOKUP($A37,Osnova!$A:$E,$E$10)),"")</f>
        <v xml:space="preserve">Opravy a udržiavanie </v>
      </c>
      <c r="C37" s="273" t="str">
        <f>IF(VLOOKUP($A37,Osnova!$A:$C,1)=$A37,VLOOKUP($A37,Osnova!$A:$F,4),0)</f>
        <v>Instandstellung und Instandhaltung</v>
      </c>
      <c r="D37" s="277"/>
      <c r="E37" s="269"/>
      <c r="F37" s="64">
        <f t="shared" si="0"/>
        <v>0</v>
      </c>
      <c r="G37" s="277"/>
      <c r="H37" s="277"/>
      <c r="I37" s="65">
        <f t="shared" si="1"/>
        <v>0</v>
      </c>
      <c r="K37" s="12"/>
      <c r="L37" s="12"/>
      <c r="M37" s="12"/>
      <c r="N37" s="12"/>
      <c r="O37" s="12"/>
    </row>
    <row r="38" spans="1:15" s="13" customFormat="1" ht="12" customHeight="1" x14ac:dyDescent="0.2">
      <c r="A38" s="263" t="s">
        <v>1310</v>
      </c>
      <c r="B38" s="272" t="str">
        <f>IFERROR(IF(VLOOKUP($A38,Osnova!$A:$E,1)=$A38,VLOOKUP($A38,Osnova!$A:$E,$E$10)),"")</f>
        <v xml:space="preserve">Ostatné služby </v>
      </c>
      <c r="C38" s="273" t="str">
        <f>IF(VLOOKUP($A38,Osnova!$A:$C,1)=$A38,VLOOKUP($A38,Osnova!$A:$F,4),0)</f>
        <v>Sonstige Dienstleistungen</v>
      </c>
      <c r="D38" s="277"/>
      <c r="E38" s="269"/>
      <c r="F38" s="64">
        <f t="shared" si="0"/>
        <v>0</v>
      </c>
      <c r="G38" s="277"/>
      <c r="H38" s="277"/>
      <c r="I38" s="65">
        <f t="shared" si="1"/>
        <v>0</v>
      </c>
      <c r="K38" s="12"/>
      <c r="L38" s="12"/>
      <c r="M38" s="12"/>
      <c r="N38" s="12"/>
      <c r="O38" s="12"/>
    </row>
    <row r="39" spans="1:15" s="13" customFormat="1" ht="12" customHeight="1" x14ac:dyDescent="0.2">
      <c r="A39" s="263" t="s">
        <v>1313</v>
      </c>
      <c r="B39" s="272" t="str">
        <f>IFERROR(IF(VLOOKUP($A39,Osnova!$A:$E,1)=$A39,VLOOKUP($A39,Osnova!$A:$E,$E$10)),"")</f>
        <v xml:space="preserve">Mzdové náklady </v>
      </c>
      <c r="C39" s="273" t="str">
        <f>IF(VLOOKUP($A39,Osnova!$A:$C,1)=$A39,VLOOKUP($A39,Osnova!$A:$F,4),0)</f>
        <v>Lohnkosten</v>
      </c>
      <c r="D39" s="277"/>
      <c r="E39" s="269"/>
      <c r="F39" s="64">
        <f t="shared" si="0"/>
        <v>0</v>
      </c>
      <c r="G39" s="277"/>
      <c r="H39" s="277"/>
      <c r="I39" s="65">
        <f t="shared" si="1"/>
        <v>0</v>
      </c>
      <c r="K39" s="12"/>
      <c r="L39" s="12"/>
      <c r="M39" s="12"/>
      <c r="N39" s="12"/>
      <c r="O39" s="12"/>
    </row>
    <row r="40" spans="1:15" s="13" customFormat="1" ht="12" customHeight="1" x14ac:dyDescent="0.2">
      <c r="A40" s="263" t="s">
        <v>1319</v>
      </c>
      <c r="B40" s="272" t="str">
        <f>IFERROR(IF(VLOOKUP($A40,Osnova!$A:$E,1)=$A40,VLOOKUP($A40,Osnova!$A:$E,$E$10)),"")</f>
        <v xml:space="preserve">Zákonné sociálne poistenie </v>
      </c>
      <c r="C40" s="273" t="str">
        <f>IF(VLOOKUP($A40,Osnova!$A:$C,1)=$A40,VLOOKUP($A40,Osnova!$A:$F,4),0)</f>
        <v>Gesetzliche Sozialfürsorge</v>
      </c>
      <c r="D40" s="277"/>
      <c r="E40" s="269"/>
      <c r="F40" s="64">
        <f t="shared" si="0"/>
        <v>0</v>
      </c>
      <c r="G40" s="277"/>
      <c r="H40" s="277"/>
      <c r="I40" s="65">
        <f t="shared" si="1"/>
        <v>0</v>
      </c>
      <c r="K40" s="12"/>
      <c r="L40" s="12"/>
      <c r="M40" s="12"/>
      <c r="N40" s="12"/>
      <c r="O40" s="12"/>
    </row>
    <row r="41" spans="1:15" s="13" customFormat="1" ht="12" customHeight="1" x14ac:dyDescent="0.2">
      <c r="A41" s="263" t="s">
        <v>1325</v>
      </c>
      <c r="B41" s="272" t="str">
        <f>IFERROR(IF(VLOOKUP($A41,Osnova!$A:$E,1)=$A41,VLOOKUP($A41,Osnova!$A:$E,$E$10)),"")</f>
        <v xml:space="preserve">Zákonné sociálne náklady </v>
      </c>
      <c r="C41" s="273" t="str">
        <f>IF(VLOOKUP($A41,Osnova!$A:$C,1)=$A41,VLOOKUP($A41,Osnova!$A:$F,4),0)</f>
        <v>Gesetzliche Sozialkosten</v>
      </c>
      <c r="D41" s="277"/>
      <c r="E41" s="269"/>
      <c r="F41" s="64">
        <f t="shared" si="0"/>
        <v>0</v>
      </c>
      <c r="G41" s="277"/>
      <c r="H41" s="277"/>
      <c r="I41" s="65">
        <f t="shared" si="1"/>
        <v>0</v>
      </c>
      <c r="K41" s="12"/>
      <c r="L41" s="12"/>
      <c r="M41" s="12"/>
      <c r="N41" s="12"/>
      <c r="O41" s="12"/>
    </row>
    <row r="42" spans="1:15" s="13" customFormat="1" ht="12" customHeight="1" x14ac:dyDescent="0.2">
      <c r="A42" s="263" t="s">
        <v>1330</v>
      </c>
      <c r="B42" s="272" t="str">
        <f>IFERROR(IF(VLOOKUP($A42,Osnova!$A:$E,1)=$A42,VLOOKUP($A42,Osnova!$A:$E,$E$10)),"")</f>
        <v xml:space="preserve">Daň z motorových vozidiel </v>
      </c>
      <c r="C42" s="273" t="str">
        <f>IF(VLOOKUP($A42,Osnova!$A:$C,1)=$A42,VLOOKUP($A42,Osnova!$A:$F,4),0)</f>
        <v>Verkehrssteuer</v>
      </c>
      <c r="D42" s="277"/>
      <c r="E42" s="269"/>
      <c r="F42" s="64">
        <f t="shared" si="0"/>
        <v>0</v>
      </c>
      <c r="G42" s="277"/>
      <c r="H42" s="277"/>
      <c r="I42" s="65">
        <f t="shared" si="1"/>
        <v>0</v>
      </c>
      <c r="K42" s="12"/>
      <c r="L42" s="12"/>
      <c r="M42" s="12"/>
      <c r="N42" s="12"/>
      <c r="O42" s="12"/>
    </row>
    <row r="43" spans="1:15" s="13" customFormat="1" ht="12" customHeight="1" x14ac:dyDescent="0.2">
      <c r="A43" s="263" t="s">
        <v>1333</v>
      </c>
      <c r="B43" s="272" t="str">
        <f>IFERROR(IF(VLOOKUP($A43,Osnova!$A:$E,1)=$A43,VLOOKUP($A43,Osnova!$A:$E,$E$10)),"")</f>
        <v xml:space="preserve">Ostatné dane a poplatky </v>
      </c>
      <c r="C43" s="273" t="str">
        <f>IF(VLOOKUP($A43,Osnova!$A:$C,1)=$A43,VLOOKUP($A43,Osnova!$A:$F,4),0)</f>
        <v>Sonstige Steuern und Gebühren</v>
      </c>
      <c r="D43" s="277"/>
      <c r="E43" s="269"/>
      <c r="F43" s="64">
        <f t="shared" si="0"/>
        <v>0</v>
      </c>
      <c r="G43" s="277"/>
      <c r="H43" s="277"/>
      <c r="I43" s="65">
        <f t="shared" si="1"/>
        <v>0</v>
      </c>
      <c r="K43" s="12"/>
      <c r="L43" s="12"/>
      <c r="M43" s="12"/>
      <c r="N43" s="12"/>
      <c r="O43" s="12"/>
    </row>
    <row r="44" spans="1:15" s="13" customFormat="1" ht="12" customHeight="1" x14ac:dyDescent="0.2">
      <c r="A44" s="263" t="s">
        <v>1335</v>
      </c>
      <c r="B44" s="272" t="str">
        <f>IFERROR(IF(VLOOKUP($A44,Osnova!$A:$E,1)=$A44,VLOOKUP($A44,Osnova!$A:$E,$E$10)),"")</f>
        <v xml:space="preserve">Zostatková cena predaného dlhodobého nehmotného majetku a dlhodobého hmotného majetku </v>
      </c>
      <c r="C44" s="273" t="str">
        <f>IF(VLOOKUP($A44,Osnova!$A:$C,1)=$A44,VLOOKUP($A44,Osnova!$A:$F,4),0)</f>
        <v>Restwert verkauften langfrist. immateriellen und materiellen Eigentums</v>
      </c>
      <c r="D44" s="277"/>
      <c r="E44" s="269"/>
      <c r="F44" s="64">
        <f t="shared" si="0"/>
        <v>0</v>
      </c>
      <c r="G44" s="277"/>
      <c r="H44" s="277"/>
      <c r="I44" s="65">
        <f t="shared" si="1"/>
        <v>0</v>
      </c>
      <c r="K44" s="12"/>
      <c r="L44" s="12"/>
      <c r="M44" s="12"/>
      <c r="N44" s="12"/>
      <c r="O44" s="12"/>
    </row>
    <row r="45" spans="1:15" s="13" customFormat="1" ht="12" customHeight="1" x14ac:dyDescent="0.2">
      <c r="A45" s="263" t="s">
        <v>465</v>
      </c>
      <c r="B45" s="272" t="str">
        <f>IFERROR(IF(VLOOKUP($A45,Osnova!$A:$E,1)=$A45,VLOOKUP($A45,Osnova!$A:$E,$E$10)),"")</f>
        <v xml:space="preserve">Ostatné náklady na hospodársku činnosť </v>
      </c>
      <c r="C45" s="273" t="str">
        <f>IF(VLOOKUP($A45,Osnova!$A:$C,1)=$A45,VLOOKUP($A45,Osnova!$A:$F,4),0)</f>
        <v>Sonstige Wirtschaftstätigkeitskosten</v>
      </c>
      <c r="D45" s="277"/>
      <c r="E45" s="269"/>
      <c r="F45" s="64">
        <f t="shared" si="0"/>
        <v>0</v>
      </c>
      <c r="G45" s="277"/>
      <c r="H45" s="277"/>
      <c r="I45" s="65">
        <f t="shared" si="1"/>
        <v>0</v>
      </c>
      <c r="K45" s="12"/>
      <c r="L45" s="12"/>
      <c r="M45" s="12"/>
      <c r="N45" s="12"/>
      <c r="O45" s="12"/>
    </row>
    <row r="46" spans="1:15" s="13" customFormat="1" ht="12" customHeight="1" x14ac:dyDescent="0.2">
      <c r="A46" s="263" t="s">
        <v>1349</v>
      </c>
      <c r="B46" s="272" t="str">
        <f>IFERROR(IF(VLOOKUP($A46,Osnova!$A:$E,1)=$A46,VLOOKUP($A46,Osnova!$A:$E,$E$10)),"")</f>
        <v xml:space="preserve">Odpisy dlhodobého mehmotného majetku a dlhodobého hmotného majetku </v>
      </c>
      <c r="C46" s="273" t="str">
        <f>IF(VLOOKUP($A46,Osnova!$A:$C,1)=$A46,VLOOKUP($A46,Osnova!$A:$F,4),0)</f>
        <v>Abschreibung langfristigen immateriellen und materiellen Eigentums</v>
      </c>
      <c r="D46" s="277"/>
      <c r="E46" s="269"/>
      <c r="F46" s="64">
        <f t="shared" si="0"/>
        <v>0</v>
      </c>
      <c r="G46" s="277"/>
      <c r="H46" s="277"/>
      <c r="I46" s="65">
        <f t="shared" si="1"/>
        <v>0</v>
      </c>
      <c r="K46" s="12"/>
      <c r="L46" s="12"/>
      <c r="M46" s="12"/>
      <c r="N46" s="12"/>
      <c r="O46" s="12"/>
    </row>
    <row r="47" spans="1:15" s="13" customFormat="1" ht="12" customHeight="1" x14ac:dyDescent="0.2">
      <c r="A47" s="263" t="s">
        <v>1359</v>
      </c>
      <c r="B47" s="272" t="str">
        <f>IFERROR(IF(VLOOKUP($A47,Osnova!$A:$E,1)=$A47,VLOOKUP($A47,Osnova!$A:$E,$E$10)),"")</f>
        <v xml:space="preserve">Úroky </v>
      </c>
      <c r="C47" s="273" t="str">
        <f>IF(VLOOKUP($A47,Osnova!$A:$C,1)=$A47,VLOOKUP($A47,Osnova!$A:$F,4),0)</f>
        <v>Zinsen</v>
      </c>
      <c r="D47" s="277"/>
      <c r="E47" s="269"/>
      <c r="F47" s="64">
        <f t="shared" si="0"/>
        <v>0</v>
      </c>
      <c r="G47" s="277"/>
      <c r="H47" s="277"/>
      <c r="I47" s="65">
        <f t="shared" si="1"/>
        <v>0</v>
      </c>
      <c r="K47" s="12"/>
      <c r="L47" s="12"/>
      <c r="M47" s="12"/>
      <c r="N47" s="12"/>
      <c r="O47" s="12"/>
    </row>
    <row r="48" spans="1:15" s="13" customFormat="1" ht="12" customHeight="1" x14ac:dyDescent="0.2">
      <c r="A48" s="263" t="s">
        <v>1370</v>
      </c>
      <c r="B48" s="272" t="str">
        <f>IFERROR(IF(VLOOKUP($A48,Osnova!$A:$E,1)=$A48,VLOOKUP($A48,Osnova!$A:$E,$E$10)),"")</f>
        <v xml:space="preserve">Ostatné finančné náklady </v>
      </c>
      <c r="C48" s="273" t="str">
        <f>IF(VLOOKUP($A48,Osnova!$A:$C,1)=$A48,VLOOKUP($A48,Osnova!$A:$F,4),0)</f>
        <v>Sonstige Finanzkosten</v>
      </c>
      <c r="D48" s="277"/>
      <c r="E48" s="269"/>
      <c r="F48" s="64">
        <f t="shared" si="0"/>
        <v>0</v>
      </c>
      <c r="G48" s="277"/>
      <c r="H48" s="277"/>
      <c r="I48" s="65">
        <f t="shared" si="1"/>
        <v>0</v>
      </c>
      <c r="K48" s="12"/>
      <c r="L48" s="12"/>
      <c r="M48" s="12"/>
      <c r="N48" s="12"/>
      <c r="O48" s="12"/>
    </row>
    <row r="49" spans="1:15" s="13" customFormat="1" ht="12" customHeight="1" x14ac:dyDescent="0.2">
      <c r="A49" s="263" t="s">
        <v>1385</v>
      </c>
      <c r="B49" s="272" t="str">
        <f>IFERROR(IF(VLOOKUP($A49,Osnova!$A:$E,1)=$A49,VLOOKUP($A49,Osnova!$A:$E,$E$10)),"")</f>
        <v xml:space="preserve">Splatná daň z príjmov bežnej činnosti </v>
      </c>
      <c r="C49" s="273" t="str">
        <f>IF(VLOOKUP($A49,Osnova!$A:$C,1)=$A49,VLOOKUP($A49,Osnova!$A:$F,4),0)</f>
        <v>Fällige Einkommensteuer von ordentlicher Tätigkeit</v>
      </c>
      <c r="D49" s="277"/>
      <c r="E49" s="269"/>
      <c r="F49" s="64">
        <f t="shared" si="0"/>
        <v>0</v>
      </c>
      <c r="G49" s="277"/>
      <c r="H49" s="277"/>
      <c r="I49" s="65">
        <f t="shared" si="1"/>
        <v>0</v>
      </c>
      <c r="K49" s="12"/>
      <c r="L49" s="12"/>
      <c r="M49" s="12"/>
      <c r="N49" s="12"/>
      <c r="O49" s="12"/>
    </row>
    <row r="50" spans="1:15" s="13" customFormat="1" ht="12" customHeight="1" x14ac:dyDescent="0.2">
      <c r="A50" s="263" t="s">
        <v>1405</v>
      </c>
      <c r="B50" s="272" t="str">
        <f>IFERROR(IF(VLOOKUP($A50,Osnova!$A:$E,1)=$A50,VLOOKUP($A50,Osnova!$A:$E,$E$10)),"")</f>
        <v xml:space="preserve">Tržby z predaja služieb </v>
      </c>
      <c r="C50" s="273" t="str">
        <f>IF(VLOOKUP($A50,Osnova!$A:$C,1)=$A50,VLOOKUP($A50,Osnova!$A:$F,4),0)</f>
        <v>Erlöse aus Verkauf von Diensteistungen</v>
      </c>
      <c r="D50" s="277"/>
      <c r="E50" s="269"/>
      <c r="F50" s="64">
        <f t="shared" si="0"/>
        <v>0</v>
      </c>
      <c r="G50" s="277"/>
      <c r="H50" s="277"/>
      <c r="I50" s="65">
        <f t="shared" si="1"/>
        <v>0</v>
      </c>
      <c r="K50" s="12"/>
      <c r="L50" s="12"/>
      <c r="M50" s="12"/>
      <c r="N50" s="12"/>
      <c r="O50" s="12"/>
    </row>
    <row r="51" spans="1:15" s="13" customFormat="1" ht="12" customHeight="1" x14ac:dyDescent="0.2">
      <c r="A51" s="263" t="s">
        <v>1430</v>
      </c>
      <c r="B51" s="272" t="str">
        <f>IFERROR(IF(VLOOKUP($A51,Osnova!$A:$E,1)=$A51,VLOOKUP($A51,Osnova!$A:$E,$E$10)),"")</f>
        <v xml:space="preserve">Tržby z predaja dlhodobého nehmotného majetku a dlhodobého hmotného majetku </v>
      </c>
      <c r="C51" s="273" t="str">
        <f>IF(VLOOKUP($A51,Osnova!$A:$C,1)=$A51,VLOOKUP($A51,Osnova!$A:$F,4),0)</f>
        <v>Erlöse aus Verkauf von langfrist. immater. und materiellen Eigentum</v>
      </c>
      <c r="D51" s="277"/>
      <c r="E51" s="269"/>
      <c r="F51" s="64">
        <f t="shared" si="0"/>
        <v>0</v>
      </c>
      <c r="G51" s="277"/>
      <c r="H51" s="277"/>
      <c r="I51" s="65">
        <f t="shared" si="1"/>
        <v>0</v>
      </c>
      <c r="K51" s="12"/>
      <c r="L51" s="12"/>
      <c r="M51" s="12"/>
      <c r="N51" s="12"/>
      <c r="O51" s="12"/>
    </row>
    <row r="52" spans="1:15" s="13" customFormat="1" ht="12" customHeight="1" x14ac:dyDescent="0.2">
      <c r="A52" s="263" t="s">
        <v>1448</v>
      </c>
      <c r="B52" s="272" t="str">
        <f>IFERROR(IF(VLOOKUP($A52,Osnova!$A:$E,1)=$A52,VLOOKUP($A52,Osnova!$A:$E,$E$10)),"")</f>
        <v xml:space="preserve">Úroky </v>
      </c>
      <c r="C52" s="273" t="str">
        <f>IF(VLOOKUP($A52,Osnova!$A:$C,1)=$A52,VLOOKUP($A52,Osnova!$A:$F,4),0)</f>
        <v>Zinsen</v>
      </c>
      <c r="D52" s="277"/>
      <c r="E52" s="269"/>
      <c r="F52" s="64">
        <f t="shared" si="0"/>
        <v>0</v>
      </c>
      <c r="G52" s="277"/>
      <c r="H52" s="277"/>
      <c r="I52" s="65">
        <f t="shared" si="1"/>
        <v>0</v>
      </c>
      <c r="K52" s="12"/>
      <c r="L52" s="12"/>
      <c r="M52" s="12"/>
      <c r="N52" s="12"/>
      <c r="O52" s="12"/>
    </row>
    <row r="53" spans="1:15" s="13" customFormat="1" ht="12" customHeight="1" x14ac:dyDescent="0.2">
      <c r="A53" s="263"/>
      <c r="B53" s="272" t="str">
        <f>IFERROR(IF(VLOOKUP($A53,Osnova!$A:$E,1)=$A53,VLOOKUP($A53,Osnova!$A:$E,$E$10)),"")</f>
        <v/>
      </c>
      <c r="C53" s="273" t="e">
        <f>IF(VLOOKUP($A53,Osnova!$A:$C,1)=$A53,VLOOKUP($A53,Osnova!$A:$F,4),0)</f>
        <v>#N/A</v>
      </c>
      <c r="D53" s="277"/>
      <c r="E53" s="269"/>
      <c r="F53" s="64">
        <f t="shared" si="0"/>
        <v>0</v>
      </c>
      <c r="G53" s="277"/>
      <c r="H53" s="277"/>
      <c r="I53" s="65">
        <f t="shared" si="1"/>
        <v>0</v>
      </c>
      <c r="K53" s="12"/>
      <c r="L53" s="12"/>
      <c r="M53" s="12"/>
      <c r="N53" s="12"/>
      <c r="O53" s="12"/>
    </row>
    <row r="54" spans="1:15" s="13" customFormat="1" ht="12" customHeight="1" x14ac:dyDescent="0.2">
      <c r="A54" s="263"/>
      <c r="B54" s="272" t="str">
        <f>IFERROR(IF(VLOOKUP($A54,Osnova!$A:$E,1)=$A54,VLOOKUP($A54,Osnova!$A:$E,$E$10)),"")</f>
        <v/>
      </c>
      <c r="C54" s="273" t="e">
        <f>IF(VLOOKUP($A54,Osnova!$A:$C,1)=$A54,VLOOKUP($A54,Osnova!$A:$F,4),0)</f>
        <v>#N/A</v>
      </c>
      <c r="D54" s="277"/>
      <c r="E54" s="269"/>
      <c r="F54" s="64">
        <f t="shared" si="0"/>
        <v>0</v>
      </c>
      <c r="G54" s="277"/>
      <c r="H54" s="277"/>
      <c r="I54" s="65">
        <f t="shared" si="1"/>
        <v>0</v>
      </c>
      <c r="K54" s="12"/>
      <c r="L54" s="12"/>
      <c r="M54" s="12"/>
      <c r="N54" s="12"/>
      <c r="O54" s="12"/>
    </row>
    <row r="55" spans="1:15" s="13" customFormat="1" ht="12" customHeight="1" x14ac:dyDescent="0.2">
      <c r="A55" s="263"/>
      <c r="B55" s="272" t="str">
        <f>IFERROR(IF(VLOOKUP($A55,Osnova!$A:$E,1)=$A55,VLOOKUP($A55,Osnova!$A:$E,$E$10)),"")</f>
        <v/>
      </c>
      <c r="C55" s="273" t="e">
        <f>IF(VLOOKUP($A55,Osnova!$A:$C,1)=$A55,VLOOKUP($A55,Osnova!$A:$F,4),0)</f>
        <v>#N/A</v>
      </c>
      <c r="D55" s="277"/>
      <c r="E55" s="269"/>
      <c r="F55" s="64">
        <f t="shared" si="0"/>
        <v>0</v>
      </c>
      <c r="G55" s="277"/>
      <c r="H55" s="277"/>
      <c r="I55" s="65">
        <f t="shared" si="1"/>
        <v>0</v>
      </c>
      <c r="K55" s="12"/>
      <c r="L55" s="12"/>
      <c r="M55" s="12"/>
      <c r="N55" s="12"/>
      <c r="O55" s="12"/>
    </row>
    <row r="56" spans="1:15" s="13" customFormat="1" ht="12" customHeight="1" x14ac:dyDescent="0.2">
      <c r="A56" s="263"/>
      <c r="B56" s="272" t="str">
        <f>IFERROR(IF(VLOOKUP($A56,Osnova!$A:$E,1)=$A56,VLOOKUP($A56,Osnova!$A:$E,$E$10)),"")</f>
        <v/>
      </c>
      <c r="C56" s="273" t="e">
        <f>IF(VLOOKUP($A56,Osnova!$A:$C,1)=$A56,VLOOKUP($A56,Osnova!$A:$F,4),0)</f>
        <v>#N/A</v>
      </c>
      <c r="D56" s="277"/>
      <c r="E56" s="269"/>
      <c r="F56" s="64">
        <f t="shared" si="0"/>
        <v>0</v>
      </c>
      <c r="G56" s="277"/>
      <c r="H56" s="277"/>
      <c r="I56" s="65">
        <f t="shared" si="1"/>
        <v>0</v>
      </c>
      <c r="K56" s="12"/>
      <c r="L56" s="12"/>
      <c r="M56" s="12"/>
      <c r="N56" s="12"/>
      <c r="O56" s="12"/>
    </row>
    <row r="57" spans="1:15" s="13" customFormat="1" ht="12" customHeight="1" x14ac:dyDescent="0.2">
      <c r="A57" s="263"/>
      <c r="B57" s="272" t="str">
        <f>IFERROR(IF(VLOOKUP($A57,Osnova!$A:$E,1)=$A57,VLOOKUP($A57,Osnova!$A:$E,$E$10)),"")</f>
        <v/>
      </c>
      <c r="C57" s="273" t="e">
        <f>IF(VLOOKUP($A57,Osnova!$A:$C,1)=$A57,VLOOKUP($A57,Osnova!$A:$F,4),0)</f>
        <v>#N/A</v>
      </c>
      <c r="D57" s="277"/>
      <c r="E57" s="269"/>
      <c r="F57" s="64">
        <f t="shared" si="0"/>
        <v>0</v>
      </c>
      <c r="G57" s="277"/>
      <c r="H57" s="277"/>
      <c r="I57" s="65">
        <f t="shared" si="1"/>
        <v>0</v>
      </c>
      <c r="K57" s="12"/>
      <c r="L57" s="12"/>
      <c r="M57" s="12"/>
      <c r="N57" s="12"/>
      <c r="O57" s="12"/>
    </row>
    <row r="58" spans="1:15" s="13" customFormat="1" ht="12" customHeight="1" x14ac:dyDescent="0.2">
      <c r="A58" s="263"/>
      <c r="B58" s="272" t="str">
        <f>IFERROR(IF(VLOOKUP($A58,Osnova!$A:$E,1)=$A58,VLOOKUP($A58,Osnova!$A:$E,$E$10)),"")</f>
        <v/>
      </c>
      <c r="C58" s="273" t="e">
        <f>IF(VLOOKUP($A58,Osnova!$A:$C,1)=$A58,VLOOKUP($A58,Osnova!$A:$F,4),0)</f>
        <v>#N/A</v>
      </c>
      <c r="D58" s="277"/>
      <c r="E58" s="269"/>
      <c r="F58" s="64">
        <f t="shared" si="0"/>
        <v>0</v>
      </c>
      <c r="G58" s="277"/>
      <c r="H58" s="277"/>
      <c r="I58" s="65">
        <f t="shared" si="1"/>
        <v>0</v>
      </c>
      <c r="K58" s="12"/>
      <c r="L58" s="12"/>
      <c r="M58" s="12"/>
      <c r="N58" s="12"/>
      <c r="O58" s="12"/>
    </row>
    <row r="59" spans="1:15" s="13" customFormat="1" ht="12" customHeight="1" x14ac:dyDescent="0.2">
      <c r="A59" s="263"/>
      <c r="B59" s="272" t="str">
        <f>IFERROR(IF(VLOOKUP($A59,Osnova!$A:$E,1)=$A59,VLOOKUP($A59,Osnova!$A:$E,$E$10)),"")</f>
        <v/>
      </c>
      <c r="C59" s="273" t="e">
        <f>IF(VLOOKUP($A59,Osnova!$A:$C,1)=$A59,VLOOKUP($A59,Osnova!$A:$F,4),0)</f>
        <v>#N/A</v>
      </c>
      <c r="D59" s="277"/>
      <c r="E59" s="269"/>
      <c r="F59" s="64">
        <f t="shared" si="0"/>
        <v>0</v>
      </c>
      <c r="G59" s="277"/>
      <c r="H59" s="277"/>
      <c r="I59" s="65">
        <f t="shared" si="1"/>
        <v>0</v>
      </c>
      <c r="K59" s="12"/>
      <c r="L59" s="12"/>
      <c r="M59" s="12"/>
      <c r="N59" s="12"/>
      <c r="O59" s="12"/>
    </row>
    <row r="60" spans="1:15" s="13" customFormat="1" ht="12" customHeight="1" x14ac:dyDescent="0.2">
      <c r="A60" s="263"/>
      <c r="B60" s="272" t="str">
        <f>IFERROR(IF(VLOOKUP($A60,Osnova!$A:$E,1)=$A60,VLOOKUP($A60,Osnova!$A:$E,$E$10)),"")</f>
        <v/>
      </c>
      <c r="C60" s="273" t="e">
        <f>IF(VLOOKUP($A60,Osnova!$A:$C,1)=$A60,VLOOKUP($A60,Osnova!$A:$F,4),0)</f>
        <v>#N/A</v>
      </c>
      <c r="D60" s="277"/>
      <c r="E60" s="269"/>
      <c r="F60" s="64">
        <f t="shared" si="0"/>
        <v>0</v>
      </c>
      <c r="G60" s="277"/>
      <c r="H60" s="277"/>
      <c r="I60" s="65">
        <f t="shared" si="1"/>
        <v>0</v>
      </c>
      <c r="K60" s="12"/>
      <c r="L60" s="12"/>
      <c r="M60" s="12"/>
      <c r="N60" s="12"/>
      <c r="O60" s="12"/>
    </row>
    <row r="61" spans="1:15" s="13" customFormat="1" ht="12" customHeight="1" x14ac:dyDescent="0.2">
      <c r="A61" s="263"/>
      <c r="B61" s="272" t="str">
        <f>IFERROR(IF(VLOOKUP($A61,Osnova!$A:$E,1)=$A61,VLOOKUP($A61,Osnova!$A:$E,$E$10)),"")</f>
        <v/>
      </c>
      <c r="C61" s="273" t="e">
        <f>IF(VLOOKUP($A61,Osnova!$A:$C,1)=$A61,VLOOKUP($A61,Osnova!$A:$F,4),0)</f>
        <v>#N/A</v>
      </c>
      <c r="D61" s="277"/>
      <c r="E61" s="269"/>
      <c r="F61" s="64">
        <f t="shared" si="0"/>
        <v>0</v>
      </c>
      <c r="G61" s="277"/>
      <c r="H61" s="277"/>
      <c r="I61" s="65">
        <f t="shared" si="1"/>
        <v>0</v>
      </c>
      <c r="K61" s="12"/>
      <c r="L61" s="12"/>
      <c r="M61" s="12"/>
      <c r="N61" s="12"/>
      <c r="O61" s="12"/>
    </row>
    <row r="62" spans="1:15" s="13" customFormat="1" ht="12" customHeight="1" x14ac:dyDescent="0.2">
      <c r="A62" s="263"/>
      <c r="B62" s="272" t="str">
        <f>IFERROR(IF(VLOOKUP($A62,Osnova!$A:$E,1)=$A62,VLOOKUP($A62,Osnova!$A:$E,$E$10)),"")</f>
        <v/>
      </c>
      <c r="C62" s="273" t="e">
        <f>IF(VLOOKUP($A62,Osnova!$A:$C,1)=$A62,VLOOKUP($A62,Osnova!$A:$F,4),0)</f>
        <v>#N/A</v>
      </c>
      <c r="D62" s="277"/>
      <c r="E62" s="269"/>
      <c r="F62" s="64">
        <f t="shared" si="0"/>
        <v>0</v>
      </c>
      <c r="G62" s="277"/>
      <c r="H62" s="277"/>
      <c r="I62" s="65">
        <f t="shared" si="1"/>
        <v>0</v>
      </c>
      <c r="K62" s="12"/>
      <c r="L62" s="12"/>
      <c r="M62" s="12"/>
      <c r="N62" s="12"/>
      <c r="O62" s="12"/>
    </row>
    <row r="63" spans="1:15" s="13" customFormat="1" ht="12" customHeight="1" x14ac:dyDescent="0.2">
      <c r="A63" s="263"/>
      <c r="B63" s="272" t="str">
        <f>IFERROR(IF(VLOOKUP($A63,Osnova!$A:$E,1)=$A63,VLOOKUP($A63,Osnova!$A:$E,$E$10)),"")</f>
        <v/>
      </c>
      <c r="C63" s="273" t="e">
        <f>IF(VLOOKUP($A63,Osnova!$A:$C,1)=$A63,VLOOKUP($A63,Osnova!$A:$F,4),0)</f>
        <v>#N/A</v>
      </c>
      <c r="D63" s="277"/>
      <c r="E63" s="269"/>
      <c r="F63" s="64">
        <f t="shared" si="0"/>
        <v>0</v>
      </c>
      <c r="G63" s="277"/>
      <c r="H63" s="277"/>
      <c r="I63" s="65">
        <f t="shared" si="1"/>
        <v>0</v>
      </c>
      <c r="K63" s="12"/>
      <c r="L63" s="12"/>
      <c r="M63" s="12"/>
      <c r="N63" s="12"/>
      <c r="O63" s="12"/>
    </row>
    <row r="64" spans="1:15" s="13" customFormat="1" ht="12" customHeight="1" x14ac:dyDescent="0.2">
      <c r="A64" s="263"/>
      <c r="B64" s="272" t="str">
        <f>IFERROR(IF(VLOOKUP($A64,Osnova!$A:$E,1)=$A64,VLOOKUP($A64,Osnova!$A:$E,$E$10)),"")</f>
        <v/>
      </c>
      <c r="C64" s="273" t="e">
        <f>IF(VLOOKUP($A64,Osnova!$A:$C,1)=$A64,VLOOKUP($A64,Osnova!$A:$F,4),0)</f>
        <v>#N/A</v>
      </c>
      <c r="D64" s="277"/>
      <c r="E64" s="269"/>
      <c r="F64" s="64">
        <f t="shared" si="0"/>
        <v>0</v>
      </c>
      <c r="G64" s="277"/>
      <c r="H64" s="277"/>
      <c r="I64" s="65">
        <f t="shared" si="1"/>
        <v>0</v>
      </c>
      <c r="K64" s="12"/>
      <c r="L64" s="12"/>
      <c r="M64" s="12"/>
      <c r="N64" s="12"/>
      <c r="O64" s="12"/>
    </row>
    <row r="65" spans="1:15" s="13" customFormat="1" ht="12" customHeight="1" x14ac:dyDescent="0.2">
      <c r="A65" s="263"/>
      <c r="B65" s="272" t="str">
        <f>IFERROR(IF(VLOOKUP($A65,Osnova!$A:$E,1)=$A65,VLOOKUP($A65,Osnova!$A:$E,$E$10)),"")</f>
        <v/>
      </c>
      <c r="C65" s="273" t="e">
        <f>IF(VLOOKUP($A65,Osnova!$A:$C,1)=$A65,VLOOKUP($A65,Osnova!$A:$F,4),0)</f>
        <v>#N/A</v>
      </c>
      <c r="D65" s="277"/>
      <c r="E65" s="269"/>
      <c r="F65" s="64">
        <f t="shared" si="0"/>
        <v>0</v>
      </c>
      <c r="G65" s="277"/>
      <c r="H65" s="277"/>
      <c r="I65" s="65">
        <f t="shared" si="1"/>
        <v>0</v>
      </c>
      <c r="K65" s="12"/>
      <c r="L65" s="12"/>
      <c r="M65" s="12"/>
      <c r="N65" s="12"/>
      <c r="O65" s="12"/>
    </row>
    <row r="66" spans="1:15" s="13" customFormat="1" ht="12" customHeight="1" x14ac:dyDescent="0.2">
      <c r="A66" s="263"/>
      <c r="B66" s="272" t="str">
        <f>IFERROR(IF(VLOOKUP($A66,Osnova!$A:$E,1)=$A66,VLOOKUP($A66,Osnova!$A:$E,$E$10)),"")</f>
        <v/>
      </c>
      <c r="C66" s="273" t="e">
        <f>IF(VLOOKUP($A66,Osnova!$A:$C,1)=$A66,VLOOKUP($A66,Osnova!$A:$F,4),0)</f>
        <v>#N/A</v>
      </c>
      <c r="D66" s="277"/>
      <c r="E66" s="269"/>
      <c r="F66" s="64">
        <f t="shared" si="0"/>
        <v>0</v>
      </c>
      <c r="G66" s="277"/>
      <c r="H66" s="277"/>
      <c r="I66" s="65">
        <f t="shared" si="1"/>
        <v>0</v>
      </c>
      <c r="K66" s="12"/>
      <c r="L66" s="12"/>
      <c r="M66" s="12"/>
      <c r="N66" s="12"/>
      <c r="O66" s="12"/>
    </row>
    <row r="67" spans="1:15" s="13" customFormat="1" ht="12" customHeight="1" x14ac:dyDescent="0.2">
      <c r="A67" s="263"/>
      <c r="B67" s="272" t="str">
        <f>IFERROR(IF(VLOOKUP($A67,Osnova!$A:$E,1)=$A67,VLOOKUP($A67,Osnova!$A:$E,$E$10)),"")</f>
        <v/>
      </c>
      <c r="C67" s="273" t="e">
        <f>IF(VLOOKUP($A67,Osnova!$A:$C,1)=$A67,VLOOKUP($A67,Osnova!$A:$F,4),0)</f>
        <v>#N/A</v>
      </c>
      <c r="D67" s="277"/>
      <c r="E67" s="269"/>
      <c r="F67" s="64">
        <f t="shared" si="0"/>
        <v>0</v>
      </c>
      <c r="G67" s="277"/>
      <c r="H67" s="277"/>
      <c r="I67" s="65">
        <f t="shared" si="1"/>
        <v>0</v>
      </c>
      <c r="K67" s="12"/>
      <c r="L67" s="12"/>
      <c r="M67" s="12"/>
      <c r="N67" s="12"/>
      <c r="O67" s="12"/>
    </row>
    <row r="68" spans="1:15" s="13" customFormat="1" ht="12" customHeight="1" x14ac:dyDescent="0.2">
      <c r="A68" s="263"/>
      <c r="B68" s="272" t="str">
        <f>IFERROR(IF(VLOOKUP($A68,Osnova!$A:$E,1)=$A68,VLOOKUP($A68,Osnova!$A:$E,$E$10)),"")</f>
        <v/>
      </c>
      <c r="C68" s="273" t="e">
        <f>IF(VLOOKUP($A68,Osnova!$A:$C,1)=$A68,VLOOKUP($A68,Osnova!$A:$F,4),0)</f>
        <v>#N/A</v>
      </c>
      <c r="D68" s="277"/>
      <c r="E68" s="269"/>
      <c r="F68" s="64">
        <f t="shared" si="0"/>
        <v>0</v>
      </c>
      <c r="G68" s="277"/>
      <c r="H68" s="277"/>
      <c r="I68" s="65">
        <f t="shared" si="1"/>
        <v>0</v>
      </c>
      <c r="K68" s="12"/>
      <c r="L68" s="12"/>
      <c r="M68" s="12"/>
      <c r="N68" s="12"/>
      <c r="O68" s="12"/>
    </row>
    <row r="69" spans="1:15" s="13" customFormat="1" ht="12" customHeight="1" x14ac:dyDescent="0.2">
      <c r="A69" s="263"/>
      <c r="B69" s="272" t="str">
        <f>IFERROR(IF(VLOOKUP($A69,Osnova!$A:$E,1)=$A69,VLOOKUP($A69,Osnova!$A:$E,$E$10)),"")</f>
        <v/>
      </c>
      <c r="C69" s="273" t="e">
        <f>IF(VLOOKUP($A69,Osnova!$A:$C,1)=$A69,VLOOKUP($A69,Osnova!$A:$F,4),0)</f>
        <v>#N/A</v>
      </c>
      <c r="D69" s="277"/>
      <c r="E69" s="269"/>
      <c r="F69" s="64">
        <f t="shared" si="0"/>
        <v>0</v>
      </c>
      <c r="G69" s="277"/>
      <c r="H69" s="277"/>
      <c r="I69" s="65">
        <f t="shared" si="1"/>
        <v>0</v>
      </c>
      <c r="K69" s="12"/>
      <c r="L69" s="12"/>
      <c r="M69" s="12"/>
      <c r="N69" s="12"/>
      <c r="O69" s="12"/>
    </row>
    <row r="70" spans="1:15" s="13" customFormat="1" ht="12" customHeight="1" x14ac:dyDescent="0.2">
      <c r="A70" s="263"/>
      <c r="B70" s="272" t="str">
        <f>IFERROR(IF(VLOOKUP($A70,Osnova!$A:$E,1)=$A70,VLOOKUP($A70,Osnova!$A:$E,$E$10)),"")</f>
        <v/>
      </c>
      <c r="C70" s="273" t="e">
        <f>IF(VLOOKUP($A70,Osnova!$A:$C,1)=$A70,VLOOKUP($A70,Osnova!$A:$F,4),0)</f>
        <v>#N/A</v>
      </c>
      <c r="D70" s="277"/>
      <c r="E70" s="269"/>
      <c r="F70" s="64">
        <f t="shared" si="0"/>
        <v>0</v>
      </c>
      <c r="G70" s="277"/>
      <c r="H70" s="277"/>
      <c r="I70" s="65">
        <f t="shared" si="1"/>
        <v>0</v>
      </c>
      <c r="K70" s="12"/>
      <c r="L70" s="12"/>
      <c r="M70" s="12"/>
      <c r="N70" s="12"/>
      <c r="O70" s="12"/>
    </row>
    <row r="71" spans="1:15" s="13" customFormat="1" ht="12" customHeight="1" x14ac:dyDescent="0.2">
      <c r="A71" s="263"/>
      <c r="B71" s="272" t="str">
        <f>IFERROR(IF(VLOOKUP($A71,Osnova!$A:$E,1)=$A71,VLOOKUP($A71,Osnova!$A:$E,$E$10)),"")</f>
        <v/>
      </c>
      <c r="C71" s="273" t="e">
        <f>IF(VLOOKUP($A71,Osnova!$A:$C,1)=$A71,VLOOKUP($A71,Osnova!$A:$F,4),0)</f>
        <v>#N/A</v>
      </c>
      <c r="D71" s="277"/>
      <c r="E71" s="269"/>
      <c r="F71" s="64">
        <f t="shared" si="0"/>
        <v>0</v>
      </c>
      <c r="G71" s="277"/>
      <c r="H71" s="277"/>
      <c r="I71" s="65">
        <f t="shared" si="1"/>
        <v>0</v>
      </c>
      <c r="K71" s="12"/>
      <c r="L71" s="12"/>
      <c r="M71" s="12"/>
      <c r="N71" s="12"/>
      <c r="O71" s="12"/>
    </row>
    <row r="72" spans="1:15" s="13" customFormat="1" ht="12" customHeight="1" x14ac:dyDescent="0.2">
      <c r="A72" s="263"/>
      <c r="B72" s="272" t="str">
        <f>IFERROR(IF(VLOOKUP($A72,Osnova!$A:$E,1)=$A72,VLOOKUP($A72,Osnova!$A:$E,$E$10)),"")</f>
        <v/>
      </c>
      <c r="C72" s="273" t="e">
        <f>IF(VLOOKUP($A72,Osnova!$A:$C,1)=$A72,VLOOKUP($A72,Osnova!$A:$F,4),0)</f>
        <v>#N/A</v>
      </c>
      <c r="D72" s="277"/>
      <c r="E72" s="269"/>
      <c r="F72" s="64">
        <f t="shared" si="0"/>
        <v>0</v>
      </c>
      <c r="G72" s="277"/>
      <c r="H72" s="277"/>
      <c r="I72" s="65">
        <f t="shared" si="1"/>
        <v>0</v>
      </c>
      <c r="K72" s="12"/>
      <c r="L72" s="12"/>
      <c r="M72" s="12"/>
      <c r="N72" s="12"/>
      <c r="O72" s="12"/>
    </row>
    <row r="73" spans="1:15" s="13" customFormat="1" ht="12" customHeight="1" x14ac:dyDescent="0.2">
      <c r="A73" s="263"/>
      <c r="B73" s="272" t="str">
        <f>IFERROR(IF(VLOOKUP($A73,Osnova!$A:$E,1)=$A73,VLOOKUP($A73,Osnova!$A:$E,$E$10)),"")</f>
        <v/>
      </c>
      <c r="C73" s="273" t="e">
        <f>IF(VLOOKUP($A73,Osnova!$A:$C,1)=$A73,VLOOKUP($A73,Osnova!$A:$F,4),0)</f>
        <v>#N/A</v>
      </c>
      <c r="D73" s="277"/>
      <c r="E73" s="269"/>
      <c r="F73" s="64">
        <f t="shared" si="0"/>
        <v>0</v>
      </c>
      <c r="G73" s="277"/>
      <c r="H73" s="277"/>
      <c r="I73" s="65">
        <f t="shared" si="1"/>
        <v>0</v>
      </c>
      <c r="K73" s="12"/>
      <c r="L73" s="12"/>
      <c r="M73" s="12"/>
      <c r="N73" s="12"/>
      <c r="O73" s="12"/>
    </row>
    <row r="74" spans="1:15" s="13" customFormat="1" ht="12" customHeight="1" x14ac:dyDescent="0.2">
      <c r="A74" s="263"/>
      <c r="B74" s="272" t="str">
        <f>IFERROR(IF(VLOOKUP($A74,Osnova!$A:$E,1)=$A74,VLOOKUP($A74,Osnova!$A:$E,$E$10)),"")</f>
        <v/>
      </c>
      <c r="C74" s="273" t="e">
        <f>IF(VLOOKUP($A74,Osnova!$A:$C,1)=$A74,VLOOKUP($A74,Osnova!$A:$F,4),0)</f>
        <v>#N/A</v>
      </c>
      <c r="D74" s="277"/>
      <c r="E74" s="269"/>
      <c r="F74" s="64">
        <f t="shared" si="0"/>
        <v>0</v>
      </c>
      <c r="G74" s="277"/>
      <c r="H74" s="277"/>
      <c r="I74" s="65">
        <f t="shared" si="1"/>
        <v>0</v>
      </c>
      <c r="K74" s="12"/>
      <c r="L74" s="12"/>
      <c r="M74" s="12"/>
      <c r="N74" s="12"/>
      <c r="O74" s="12"/>
    </row>
    <row r="75" spans="1:15" s="13" customFormat="1" ht="12" customHeight="1" x14ac:dyDescent="0.2">
      <c r="A75" s="263"/>
      <c r="B75" s="272" t="str">
        <f>IFERROR(IF(VLOOKUP($A75,Osnova!$A:$E,1)=$A75,VLOOKUP($A75,Osnova!$A:$E,$E$10)),"")</f>
        <v/>
      </c>
      <c r="C75" s="273" t="e">
        <f>IF(VLOOKUP($A75,Osnova!$A:$C,1)=$A75,VLOOKUP($A75,Osnova!$A:$F,4),0)</f>
        <v>#N/A</v>
      </c>
      <c r="D75" s="277"/>
      <c r="E75" s="269"/>
      <c r="F75" s="64">
        <f t="shared" si="0"/>
        <v>0</v>
      </c>
      <c r="G75" s="277"/>
      <c r="H75" s="277"/>
      <c r="I75" s="65">
        <f t="shared" si="1"/>
        <v>0</v>
      </c>
      <c r="K75" s="12"/>
      <c r="L75" s="12"/>
      <c r="M75" s="12"/>
      <c r="N75" s="12"/>
      <c r="O75" s="12"/>
    </row>
    <row r="76" spans="1:15" s="13" customFormat="1" ht="12" customHeight="1" x14ac:dyDescent="0.2">
      <c r="A76" s="263"/>
      <c r="B76" s="272" t="str">
        <f>IFERROR(IF(VLOOKUP($A76,Osnova!$A:$E,1)=$A76,VLOOKUP($A76,Osnova!$A:$E,$E$10)),"")</f>
        <v/>
      </c>
      <c r="C76" s="273" t="e">
        <f>IF(VLOOKUP($A76,Osnova!$A:$C,1)=$A76,VLOOKUP($A76,Osnova!$A:$F,4),0)</f>
        <v>#N/A</v>
      </c>
      <c r="D76" s="277"/>
      <c r="E76" s="269"/>
      <c r="F76" s="64">
        <f t="shared" si="0"/>
        <v>0</v>
      </c>
      <c r="G76" s="277"/>
      <c r="H76" s="277"/>
      <c r="I76" s="65">
        <f t="shared" si="1"/>
        <v>0</v>
      </c>
      <c r="K76" s="12"/>
      <c r="L76" s="12"/>
      <c r="M76" s="12"/>
      <c r="N76" s="12"/>
      <c r="O76" s="12"/>
    </row>
    <row r="77" spans="1:15" s="13" customFormat="1" ht="12" customHeight="1" x14ac:dyDescent="0.2">
      <c r="A77" s="263"/>
      <c r="B77" s="272" t="str">
        <f>IFERROR(IF(VLOOKUP($A77,Osnova!$A:$E,1)=$A77,VLOOKUP($A77,Osnova!$A:$E,$E$10)),"")</f>
        <v/>
      </c>
      <c r="C77" s="273" t="e">
        <f>IF(VLOOKUP($A77,Osnova!$A:$C,1)=$A77,VLOOKUP($A77,Osnova!$A:$F,4),0)</f>
        <v>#N/A</v>
      </c>
      <c r="D77" s="277"/>
      <c r="E77" s="269"/>
      <c r="F77" s="64">
        <f t="shared" si="0"/>
        <v>0</v>
      </c>
      <c r="G77" s="277"/>
      <c r="H77" s="277"/>
      <c r="I77" s="65">
        <f t="shared" si="1"/>
        <v>0</v>
      </c>
      <c r="K77" s="12"/>
      <c r="L77" s="12"/>
      <c r="M77" s="12"/>
      <c r="N77" s="12"/>
      <c r="O77" s="12"/>
    </row>
    <row r="78" spans="1:15" s="13" customFormat="1" ht="12" customHeight="1" x14ac:dyDescent="0.2">
      <c r="A78" s="263"/>
      <c r="B78" s="272" t="str">
        <f>IFERROR(IF(VLOOKUP($A78,Osnova!$A:$E,1)=$A78,VLOOKUP($A78,Osnova!$A:$E,$E$10)),"")</f>
        <v/>
      </c>
      <c r="C78" s="273" t="e">
        <f>IF(VLOOKUP($A78,Osnova!$A:$C,1)=$A78,VLOOKUP($A78,Osnova!$A:$F,4),0)</f>
        <v>#N/A</v>
      </c>
      <c r="D78" s="277"/>
      <c r="E78" s="269"/>
      <c r="F78" s="64">
        <f t="shared" si="0"/>
        <v>0</v>
      </c>
      <c r="G78" s="277"/>
      <c r="H78" s="277"/>
      <c r="I78" s="65">
        <f t="shared" si="1"/>
        <v>0</v>
      </c>
      <c r="K78" s="12"/>
      <c r="L78" s="12"/>
      <c r="M78" s="12"/>
      <c r="N78" s="12"/>
      <c r="O78" s="12"/>
    </row>
    <row r="79" spans="1:15" s="13" customFormat="1" ht="12" customHeight="1" x14ac:dyDescent="0.2">
      <c r="A79" s="263"/>
      <c r="B79" s="272" t="str">
        <f>IFERROR(IF(VLOOKUP($A79,Osnova!$A:$E,1)=$A79,VLOOKUP($A79,Osnova!$A:$E,$E$10)),"")</f>
        <v/>
      </c>
      <c r="C79" s="273" t="e">
        <f>IF(VLOOKUP($A79,Osnova!$A:$C,1)=$A79,VLOOKUP($A79,Osnova!$A:$F,4),0)</f>
        <v>#N/A</v>
      </c>
      <c r="D79" s="277"/>
      <c r="E79" s="269"/>
      <c r="F79" s="64">
        <f t="shared" si="0"/>
        <v>0</v>
      </c>
      <c r="G79" s="277"/>
      <c r="H79" s="277"/>
      <c r="I79" s="65">
        <f t="shared" si="1"/>
        <v>0</v>
      </c>
      <c r="K79" s="12"/>
      <c r="L79" s="12"/>
      <c r="M79" s="12"/>
      <c r="N79" s="12"/>
      <c r="O79" s="12"/>
    </row>
    <row r="80" spans="1:15" s="13" customFormat="1" ht="12" customHeight="1" x14ac:dyDescent="0.2">
      <c r="A80" s="263"/>
      <c r="B80" s="272" t="str">
        <f>IFERROR(IF(VLOOKUP($A80,Osnova!$A:$E,1)=$A80,VLOOKUP($A80,Osnova!$A:$E,$E$10)),"")</f>
        <v/>
      </c>
      <c r="C80" s="273" t="e">
        <f>IF(VLOOKUP($A80,Osnova!$A:$C,1)=$A80,VLOOKUP($A80,Osnova!$A:$F,4),0)</f>
        <v>#N/A</v>
      </c>
      <c r="D80" s="277"/>
      <c r="E80" s="269"/>
      <c r="F80" s="64">
        <f t="shared" si="0"/>
        <v>0</v>
      </c>
      <c r="G80" s="277"/>
      <c r="H80" s="277"/>
      <c r="I80" s="65">
        <f t="shared" si="1"/>
        <v>0</v>
      </c>
      <c r="K80" s="12"/>
      <c r="L80" s="12"/>
      <c r="M80" s="12"/>
      <c r="N80" s="12"/>
      <c r="O80" s="12"/>
    </row>
    <row r="81" spans="1:15" s="13" customFormat="1" ht="12" customHeight="1" x14ac:dyDescent="0.2">
      <c r="A81" s="263"/>
      <c r="B81" s="272" t="str">
        <f>IFERROR(IF(VLOOKUP($A81,Osnova!$A:$E,1)=$A81,VLOOKUP($A81,Osnova!$A:$E,$E$10)),"")</f>
        <v/>
      </c>
      <c r="C81" s="273" t="e">
        <f>IF(VLOOKUP($A81,Osnova!$A:$C,1)=$A81,VLOOKUP($A81,Osnova!$A:$F,4),0)</f>
        <v>#N/A</v>
      </c>
      <c r="D81" s="277"/>
      <c r="E81" s="269"/>
      <c r="F81" s="64">
        <f t="shared" ref="F81:F144" si="2">SUM(D81-E81)</f>
        <v>0</v>
      </c>
      <c r="G81" s="277"/>
      <c r="H81" s="277"/>
      <c r="I81" s="65">
        <f t="shared" ref="I81:I144" si="3">SUM(F81+G81-H81)</f>
        <v>0</v>
      </c>
      <c r="K81" s="12"/>
      <c r="L81" s="12"/>
      <c r="M81" s="12"/>
      <c r="N81" s="12"/>
      <c r="O81" s="12"/>
    </row>
    <row r="82" spans="1:15" s="13" customFormat="1" ht="12" customHeight="1" x14ac:dyDescent="0.2">
      <c r="A82" s="263"/>
      <c r="B82" s="272" t="str">
        <f>IFERROR(IF(VLOOKUP($A82,Osnova!$A:$E,1)=$A82,VLOOKUP($A82,Osnova!$A:$E,$E$10)),"")</f>
        <v/>
      </c>
      <c r="C82" s="273" t="e">
        <f>IF(VLOOKUP($A82,Osnova!$A:$C,1)=$A82,VLOOKUP($A82,Osnova!$A:$F,4),0)</f>
        <v>#N/A</v>
      </c>
      <c r="D82" s="277"/>
      <c r="E82" s="269"/>
      <c r="F82" s="64">
        <f t="shared" si="2"/>
        <v>0</v>
      </c>
      <c r="G82" s="277"/>
      <c r="H82" s="277"/>
      <c r="I82" s="65">
        <f t="shared" si="3"/>
        <v>0</v>
      </c>
      <c r="K82" s="12"/>
      <c r="L82" s="12"/>
      <c r="M82" s="12"/>
      <c r="N82" s="12"/>
      <c r="O82" s="12"/>
    </row>
    <row r="83" spans="1:15" s="13" customFormat="1" ht="12" customHeight="1" x14ac:dyDescent="0.2">
      <c r="A83" s="263"/>
      <c r="B83" s="272" t="str">
        <f>IFERROR(IF(VLOOKUP($A83,Osnova!$A:$E,1)=$A83,VLOOKUP($A83,Osnova!$A:$E,$E$10)),"")</f>
        <v/>
      </c>
      <c r="C83" s="273" t="e">
        <f>IF(VLOOKUP($A83,Osnova!$A:$C,1)=$A83,VLOOKUP($A83,Osnova!$A:$F,4),0)</f>
        <v>#N/A</v>
      </c>
      <c r="D83" s="277"/>
      <c r="E83" s="269"/>
      <c r="F83" s="64">
        <f t="shared" si="2"/>
        <v>0</v>
      </c>
      <c r="G83" s="277"/>
      <c r="H83" s="277"/>
      <c r="I83" s="65">
        <f t="shared" si="3"/>
        <v>0</v>
      </c>
      <c r="K83" s="12"/>
      <c r="L83" s="12"/>
      <c r="M83" s="12"/>
      <c r="N83" s="12"/>
      <c r="O83" s="12"/>
    </row>
    <row r="84" spans="1:15" s="13" customFormat="1" ht="12" customHeight="1" x14ac:dyDescent="0.2">
      <c r="A84" s="263"/>
      <c r="B84" s="272" t="str">
        <f>IFERROR(IF(VLOOKUP($A84,Osnova!$A:$E,1)=$A84,VLOOKUP($A84,Osnova!$A:$E,$E$10)),"")</f>
        <v/>
      </c>
      <c r="C84" s="273" t="e">
        <f>IF(VLOOKUP($A84,Osnova!$A:$C,1)=$A84,VLOOKUP($A84,Osnova!$A:$F,4),0)</f>
        <v>#N/A</v>
      </c>
      <c r="D84" s="277"/>
      <c r="E84" s="269"/>
      <c r="F84" s="64">
        <f t="shared" si="2"/>
        <v>0</v>
      </c>
      <c r="G84" s="277"/>
      <c r="H84" s="277"/>
      <c r="I84" s="65">
        <f t="shared" si="3"/>
        <v>0</v>
      </c>
      <c r="K84" s="12"/>
      <c r="L84" s="12"/>
      <c r="M84" s="12"/>
      <c r="N84" s="12"/>
      <c r="O84" s="12"/>
    </row>
    <row r="85" spans="1:15" s="13" customFormat="1" ht="12" customHeight="1" x14ac:dyDescent="0.2">
      <c r="A85" s="263"/>
      <c r="B85" s="272" t="str">
        <f>IFERROR(IF(VLOOKUP($A85,Osnova!$A:$E,1)=$A85,VLOOKUP($A85,Osnova!$A:$E,$E$10)),"")</f>
        <v/>
      </c>
      <c r="C85" s="273" t="e">
        <f>IF(VLOOKUP($A85,Osnova!$A:$C,1)=$A85,VLOOKUP($A85,Osnova!$A:$F,4),0)</f>
        <v>#N/A</v>
      </c>
      <c r="D85" s="277"/>
      <c r="E85" s="269"/>
      <c r="F85" s="64">
        <f t="shared" si="2"/>
        <v>0</v>
      </c>
      <c r="G85" s="277"/>
      <c r="H85" s="277"/>
      <c r="I85" s="65">
        <f t="shared" si="3"/>
        <v>0</v>
      </c>
      <c r="K85" s="12"/>
      <c r="L85" s="12"/>
      <c r="M85" s="12"/>
      <c r="N85" s="12"/>
      <c r="O85" s="12"/>
    </row>
    <row r="86" spans="1:15" s="13" customFormat="1" ht="12" customHeight="1" x14ac:dyDescent="0.2">
      <c r="A86" s="263"/>
      <c r="B86" s="272" t="str">
        <f>IFERROR(IF(VLOOKUP($A86,Osnova!$A:$E,1)=$A86,VLOOKUP($A86,Osnova!$A:$E,$E$10)),"")</f>
        <v/>
      </c>
      <c r="C86" s="273" t="e">
        <f>IF(VLOOKUP($A86,Osnova!$A:$C,1)=$A86,VLOOKUP($A86,Osnova!$A:$F,4),0)</f>
        <v>#N/A</v>
      </c>
      <c r="D86" s="277"/>
      <c r="E86" s="269"/>
      <c r="F86" s="64">
        <f t="shared" si="2"/>
        <v>0</v>
      </c>
      <c r="G86" s="277"/>
      <c r="H86" s="277"/>
      <c r="I86" s="65">
        <f t="shared" si="3"/>
        <v>0</v>
      </c>
      <c r="K86" s="12"/>
      <c r="L86" s="12"/>
      <c r="M86" s="12"/>
      <c r="N86" s="12"/>
      <c r="O86" s="12"/>
    </row>
    <row r="87" spans="1:15" s="13" customFormat="1" ht="12" customHeight="1" x14ac:dyDescent="0.2">
      <c r="A87" s="263"/>
      <c r="B87" s="272" t="str">
        <f>IFERROR(IF(VLOOKUP($A87,Osnova!$A:$E,1)=$A87,VLOOKUP($A87,Osnova!$A:$E,$E$10)),"")</f>
        <v/>
      </c>
      <c r="C87" s="273" t="e">
        <f>IF(VLOOKUP($A87,Osnova!$A:$C,1)=$A87,VLOOKUP($A87,Osnova!$A:$F,4),0)</f>
        <v>#N/A</v>
      </c>
      <c r="D87" s="277"/>
      <c r="E87" s="269"/>
      <c r="F87" s="64">
        <f t="shared" si="2"/>
        <v>0</v>
      </c>
      <c r="G87" s="277"/>
      <c r="H87" s="277"/>
      <c r="I87" s="65">
        <f t="shared" si="3"/>
        <v>0</v>
      </c>
      <c r="K87" s="12"/>
      <c r="L87" s="12"/>
      <c r="M87" s="12"/>
      <c r="N87" s="12"/>
      <c r="O87" s="12"/>
    </row>
    <row r="88" spans="1:15" s="13" customFormat="1" ht="12" customHeight="1" x14ac:dyDescent="0.2">
      <c r="A88" s="263"/>
      <c r="B88" s="272" t="str">
        <f>IFERROR(IF(VLOOKUP($A88,Osnova!$A:$E,1)=$A88,VLOOKUP($A88,Osnova!$A:$E,$E$10)),"")</f>
        <v/>
      </c>
      <c r="C88" s="273" t="e">
        <f>IF(VLOOKUP($A88,Osnova!$A:$C,1)=$A88,VLOOKUP($A88,Osnova!$A:$F,4),0)</f>
        <v>#N/A</v>
      </c>
      <c r="D88" s="277"/>
      <c r="E88" s="269"/>
      <c r="F88" s="64">
        <f t="shared" si="2"/>
        <v>0</v>
      </c>
      <c r="G88" s="277"/>
      <c r="H88" s="277"/>
      <c r="I88" s="65">
        <f t="shared" si="3"/>
        <v>0</v>
      </c>
      <c r="K88" s="12"/>
      <c r="L88" s="12"/>
      <c r="M88" s="12"/>
      <c r="N88" s="12"/>
      <c r="O88" s="12"/>
    </row>
    <row r="89" spans="1:15" s="13" customFormat="1" ht="12" customHeight="1" x14ac:dyDescent="0.2">
      <c r="A89" s="263"/>
      <c r="B89" s="272" t="str">
        <f>IFERROR(IF(VLOOKUP($A89,Osnova!$A:$E,1)=$A89,VLOOKUP($A89,Osnova!$A:$E,$E$10)),"")</f>
        <v/>
      </c>
      <c r="C89" s="273" t="e">
        <f>IF(VLOOKUP($A89,Osnova!$A:$C,1)=$A89,VLOOKUP($A89,Osnova!$A:$F,4),0)</f>
        <v>#N/A</v>
      </c>
      <c r="D89" s="277"/>
      <c r="E89" s="269"/>
      <c r="F89" s="64">
        <f t="shared" si="2"/>
        <v>0</v>
      </c>
      <c r="G89" s="277"/>
      <c r="H89" s="277"/>
      <c r="I89" s="65">
        <f t="shared" si="3"/>
        <v>0</v>
      </c>
      <c r="K89" s="12"/>
      <c r="L89" s="12"/>
      <c r="M89" s="12"/>
      <c r="N89" s="12"/>
      <c r="O89" s="12"/>
    </row>
    <row r="90" spans="1:15" s="13" customFormat="1" ht="12" customHeight="1" x14ac:dyDescent="0.2">
      <c r="A90" s="263"/>
      <c r="B90" s="272" t="str">
        <f>IFERROR(IF(VLOOKUP($A90,Osnova!$A:$E,1)=$A90,VLOOKUP($A90,Osnova!$A:$E,$E$10)),"")</f>
        <v/>
      </c>
      <c r="C90" s="273" t="e">
        <f>IF(VLOOKUP($A90,Osnova!$A:$C,1)=$A90,VLOOKUP($A90,Osnova!$A:$F,4),0)</f>
        <v>#N/A</v>
      </c>
      <c r="D90" s="277"/>
      <c r="E90" s="269"/>
      <c r="F90" s="64">
        <f t="shared" si="2"/>
        <v>0</v>
      </c>
      <c r="G90" s="277"/>
      <c r="H90" s="277"/>
      <c r="I90" s="65">
        <f t="shared" si="3"/>
        <v>0</v>
      </c>
      <c r="K90" s="12"/>
      <c r="L90" s="12"/>
      <c r="M90" s="12"/>
      <c r="N90" s="12"/>
      <c r="O90" s="12"/>
    </row>
    <row r="91" spans="1:15" s="13" customFormat="1" ht="12" customHeight="1" x14ac:dyDescent="0.2">
      <c r="A91" s="263"/>
      <c r="B91" s="272" t="str">
        <f>IFERROR(IF(VLOOKUP($A91,Osnova!$A:$E,1)=$A91,VLOOKUP($A91,Osnova!$A:$E,$E$10)),"")</f>
        <v/>
      </c>
      <c r="C91" s="273" t="e">
        <f>IF(VLOOKUP($A91,Osnova!$A:$C,1)=$A91,VLOOKUP($A91,Osnova!$A:$F,4),0)</f>
        <v>#N/A</v>
      </c>
      <c r="D91" s="277"/>
      <c r="E91" s="269"/>
      <c r="F91" s="64">
        <f t="shared" si="2"/>
        <v>0</v>
      </c>
      <c r="G91" s="277"/>
      <c r="H91" s="277"/>
      <c r="I91" s="65">
        <f t="shared" si="3"/>
        <v>0</v>
      </c>
      <c r="K91" s="12"/>
      <c r="L91" s="12"/>
      <c r="M91" s="12"/>
      <c r="N91" s="12"/>
      <c r="O91" s="12"/>
    </row>
    <row r="92" spans="1:15" s="13" customFormat="1" ht="12" customHeight="1" x14ac:dyDescent="0.2">
      <c r="A92" s="263"/>
      <c r="B92" s="272" t="str">
        <f>IFERROR(IF(VLOOKUP($A92,Osnova!$A:$E,1)=$A92,VLOOKUP($A92,Osnova!$A:$E,$E$10)),"")</f>
        <v/>
      </c>
      <c r="C92" s="273" t="e">
        <f>IF(VLOOKUP($A92,Osnova!$A:$C,1)=$A92,VLOOKUP($A92,Osnova!$A:$F,4),0)</f>
        <v>#N/A</v>
      </c>
      <c r="D92" s="277"/>
      <c r="E92" s="269"/>
      <c r="F92" s="64">
        <f t="shared" si="2"/>
        <v>0</v>
      </c>
      <c r="G92" s="277"/>
      <c r="H92" s="277"/>
      <c r="I92" s="65">
        <f t="shared" si="3"/>
        <v>0</v>
      </c>
      <c r="K92" s="12"/>
      <c r="L92" s="12"/>
      <c r="M92" s="12"/>
      <c r="N92" s="12"/>
      <c r="O92" s="12"/>
    </row>
    <row r="93" spans="1:15" s="13" customFormat="1" ht="12" customHeight="1" x14ac:dyDescent="0.2">
      <c r="A93" s="263"/>
      <c r="B93" s="272" t="str">
        <f>IFERROR(IF(VLOOKUP($A93,Osnova!$A:$E,1)=$A93,VLOOKUP($A93,Osnova!$A:$E,$E$10)),"")</f>
        <v/>
      </c>
      <c r="C93" s="273" t="e">
        <f>IF(VLOOKUP($A93,Osnova!$A:$C,1)=$A93,VLOOKUP($A93,Osnova!$A:$F,4),0)</f>
        <v>#N/A</v>
      </c>
      <c r="D93" s="277"/>
      <c r="E93" s="269"/>
      <c r="F93" s="64">
        <f t="shared" si="2"/>
        <v>0</v>
      </c>
      <c r="G93" s="277"/>
      <c r="H93" s="277"/>
      <c r="I93" s="65">
        <f t="shared" si="3"/>
        <v>0</v>
      </c>
      <c r="K93" s="12"/>
      <c r="L93" s="12"/>
      <c r="M93" s="12"/>
      <c r="N93" s="12"/>
      <c r="O93" s="12"/>
    </row>
    <row r="94" spans="1:15" s="13" customFormat="1" ht="12" customHeight="1" x14ac:dyDescent="0.2">
      <c r="A94" s="263"/>
      <c r="B94" s="272" t="str">
        <f>IFERROR(IF(VLOOKUP($A94,Osnova!$A:$E,1)=$A94,VLOOKUP($A94,Osnova!$A:$E,$E$10)),"")</f>
        <v/>
      </c>
      <c r="C94" s="273" t="e">
        <f>IF(VLOOKUP($A94,Osnova!$A:$C,1)=$A94,VLOOKUP($A94,Osnova!$A:$F,4),0)</f>
        <v>#N/A</v>
      </c>
      <c r="D94" s="277"/>
      <c r="E94" s="269"/>
      <c r="F94" s="64">
        <f t="shared" si="2"/>
        <v>0</v>
      </c>
      <c r="G94" s="277"/>
      <c r="H94" s="277"/>
      <c r="I94" s="65">
        <f t="shared" si="3"/>
        <v>0</v>
      </c>
      <c r="K94" s="12"/>
      <c r="L94" s="12"/>
      <c r="M94" s="12"/>
      <c r="N94" s="12"/>
      <c r="O94" s="12"/>
    </row>
    <row r="95" spans="1:15" s="13" customFormat="1" ht="12" customHeight="1" x14ac:dyDescent="0.2">
      <c r="A95" s="263"/>
      <c r="B95" s="272" t="str">
        <f>IFERROR(IF(VLOOKUP($A95,Osnova!$A:$E,1)=$A95,VLOOKUP($A95,Osnova!$A:$E,$E$10)),"")</f>
        <v/>
      </c>
      <c r="C95" s="273" t="e">
        <f>IF(VLOOKUP($A95,Osnova!$A:$C,1)=$A95,VLOOKUP($A95,Osnova!$A:$F,4),0)</f>
        <v>#N/A</v>
      </c>
      <c r="D95" s="277"/>
      <c r="E95" s="269"/>
      <c r="F95" s="64">
        <f t="shared" si="2"/>
        <v>0</v>
      </c>
      <c r="G95" s="277"/>
      <c r="H95" s="277"/>
      <c r="I95" s="65">
        <f t="shared" si="3"/>
        <v>0</v>
      </c>
      <c r="K95" s="12"/>
      <c r="L95" s="12"/>
      <c r="M95" s="12"/>
      <c r="N95" s="12"/>
      <c r="O95" s="12"/>
    </row>
    <row r="96" spans="1:15" s="13" customFormat="1" ht="12" customHeight="1" x14ac:dyDescent="0.2">
      <c r="A96" s="263"/>
      <c r="B96" s="272" t="str">
        <f>IFERROR(IF(VLOOKUP($A96,Osnova!$A:$E,1)=$A96,VLOOKUP($A96,Osnova!$A:$E,$E$10)),"")</f>
        <v/>
      </c>
      <c r="C96" s="273" t="e">
        <f>IF(VLOOKUP($A96,Osnova!$A:$C,1)=$A96,VLOOKUP($A96,Osnova!$A:$F,4),0)</f>
        <v>#N/A</v>
      </c>
      <c r="D96" s="277"/>
      <c r="E96" s="269"/>
      <c r="F96" s="64">
        <f t="shared" si="2"/>
        <v>0</v>
      </c>
      <c r="G96" s="277"/>
      <c r="H96" s="277"/>
      <c r="I96" s="65">
        <f t="shared" si="3"/>
        <v>0</v>
      </c>
      <c r="K96" s="12"/>
      <c r="L96" s="12"/>
      <c r="M96" s="12"/>
      <c r="N96" s="12"/>
      <c r="O96" s="12"/>
    </row>
    <row r="97" spans="1:15" s="13" customFormat="1" ht="12" customHeight="1" x14ac:dyDescent="0.2">
      <c r="A97" s="263"/>
      <c r="B97" s="272" t="str">
        <f>IFERROR(IF(VLOOKUP($A97,Osnova!$A:$E,1)=$A97,VLOOKUP($A97,Osnova!$A:$E,$E$10)),"")</f>
        <v/>
      </c>
      <c r="C97" s="273" t="e">
        <f>IF(VLOOKUP($A97,Osnova!$A:$C,1)=$A97,VLOOKUP($A97,Osnova!$A:$F,4),0)</f>
        <v>#N/A</v>
      </c>
      <c r="D97" s="277"/>
      <c r="E97" s="269"/>
      <c r="F97" s="64">
        <f t="shared" si="2"/>
        <v>0</v>
      </c>
      <c r="G97" s="277"/>
      <c r="H97" s="277"/>
      <c r="I97" s="65">
        <f t="shared" si="3"/>
        <v>0</v>
      </c>
      <c r="K97" s="12"/>
      <c r="L97" s="12"/>
      <c r="M97" s="12"/>
      <c r="N97" s="12"/>
      <c r="O97" s="12"/>
    </row>
    <row r="98" spans="1:15" s="13" customFormat="1" ht="12" customHeight="1" x14ac:dyDescent="0.2">
      <c r="A98" s="263"/>
      <c r="B98" s="272" t="str">
        <f>IFERROR(IF(VLOOKUP($A98,Osnova!$A:$E,1)=$A98,VLOOKUP($A98,Osnova!$A:$E,$E$10)),"")</f>
        <v/>
      </c>
      <c r="C98" s="273" t="e">
        <f>IF(VLOOKUP($A98,Osnova!$A:$C,1)=$A98,VLOOKUP($A98,Osnova!$A:$F,4),0)</f>
        <v>#N/A</v>
      </c>
      <c r="D98" s="277"/>
      <c r="E98" s="269"/>
      <c r="F98" s="64">
        <f t="shared" si="2"/>
        <v>0</v>
      </c>
      <c r="G98" s="277"/>
      <c r="H98" s="277"/>
      <c r="I98" s="65">
        <f t="shared" si="3"/>
        <v>0</v>
      </c>
      <c r="K98" s="12"/>
      <c r="L98" s="12"/>
      <c r="M98" s="12"/>
      <c r="N98" s="12"/>
      <c r="O98" s="12"/>
    </row>
    <row r="99" spans="1:15" s="13" customFormat="1" ht="12" customHeight="1" x14ac:dyDescent="0.2">
      <c r="A99" s="263"/>
      <c r="B99" s="272" t="str">
        <f>IFERROR(IF(VLOOKUP($A99,Osnova!$A:$E,1)=$A99,VLOOKUP($A99,Osnova!$A:$E,$E$10)),"")</f>
        <v/>
      </c>
      <c r="C99" s="273" t="e">
        <f>IF(VLOOKUP($A99,Osnova!$A:$C,1)=$A99,VLOOKUP($A99,Osnova!$A:$F,4),0)</f>
        <v>#N/A</v>
      </c>
      <c r="D99" s="277"/>
      <c r="E99" s="269"/>
      <c r="F99" s="64">
        <f t="shared" si="2"/>
        <v>0</v>
      </c>
      <c r="G99" s="277"/>
      <c r="H99" s="277"/>
      <c r="I99" s="65">
        <f t="shared" si="3"/>
        <v>0</v>
      </c>
      <c r="K99" s="12"/>
      <c r="L99" s="12"/>
      <c r="M99" s="12"/>
      <c r="N99" s="12"/>
      <c r="O99" s="12"/>
    </row>
    <row r="100" spans="1:15" s="13" customFormat="1" ht="12" customHeight="1" x14ac:dyDescent="0.2">
      <c r="A100" s="268"/>
      <c r="B100" s="272" t="str">
        <f>IFERROR(IF(VLOOKUP($A100,Osnova!$A:$E,1)=$A100,VLOOKUP($A100,Osnova!$A:$E,$E$10)),"")</f>
        <v/>
      </c>
      <c r="C100" s="273" t="e">
        <f>IF(VLOOKUP($A100,Osnova!$A:$C,1)=$A100,VLOOKUP($A100,Osnova!$A:$F,4),0)</f>
        <v>#N/A</v>
      </c>
      <c r="D100" s="277"/>
      <c r="E100" s="269"/>
      <c r="F100" s="64">
        <f t="shared" si="2"/>
        <v>0</v>
      </c>
      <c r="G100" s="277"/>
      <c r="H100" s="277"/>
      <c r="I100" s="65">
        <f t="shared" si="3"/>
        <v>0</v>
      </c>
      <c r="K100" s="12"/>
      <c r="L100" s="12"/>
      <c r="M100" s="12"/>
      <c r="N100" s="12"/>
      <c r="O100" s="12"/>
    </row>
    <row r="101" spans="1:15" s="13" customFormat="1" ht="12" customHeight="1" x14ac:dyDescent="0.2">
      <c r="A101" s="268"/>
      <c r="B101" s="272" t="str">
        <f>IFERROR(IF(VLOOKUP($A101,Osnova!$A:$E,1)=$A101,VLOOKUP($A101,Osnova!$A:$E,$E$10)),"")</f>
        <v/>
      </c>
      <c r="C101" s="273" t="e">
        <f>IF(VLOOKUP($A101,Osnova!$A:$C,1)=$A101,VLOOKUP($A101,Osnova!$A:$F,4),0)</f>
        <v>#N/A</v>
      </c>
      <c r="D101" s="277"/>
      <c r="E101" s="269"/>
      <c r="F101" s="64">
        <f t="shared" si="2"/>
        <v>0</v>
      </c>
      <c r="G101" s="277"/>
      <c r="H101" s="277"/>
      <c r="I101" s="65">
        <f t="shared" si="3"/>
        <v>0</v>
      </c>
      <c r="K101" s="12"/>
      <c r="L101" s="12"/>
      <c r="M101" s="12"/>
      <c r="N101" s="12"/>
      <c r="O101" s="12"/>
    </row>
    <row r="102" spans="1:15" s="13" customFormat="1" ht="12" customHeight="1" x14ac:dyDescent="0.2">
      <c r="A102" s="268"/>
      <c r="B102" s="272" t="str">
        <f>IFERROR(IF(VLOOKUP($A102,Osnova!$A:$E,1)=$A102,VLOOKUP($A102,Osnova!$A:$E,$E$10)),"")</f>
        <v/>
      </c>
      <c r="C102" s="273" t="e">
        <f>IF(VLOOKUP($A102,Osnova!$A:$C,1)=$A102,VLOOKUP($A102,Osnova!$A:$F,4),0)</f>
        <v>#N/A</v>
      </c>
      <c r="D102" s="277"/>
      <c r="E102" s="269"/>
      <c r="F102" s="64">
        <f t="shared" si="2"/>
        <v>0</v>
      </c>
      <c r="G102" s="277"/>
      <c r="H102" s="277"/>
      <c r="I102" s="65">
        <f t="shared" si="3"/>
        <v>0</v>
      </c>
      <c r="K102" s="12"/>
      <c r="L102" s="12"/>
      <c r="M102" s="12"/>
      <c r="N102" s="12"/>
      <c r="O102" s="12"/>
    </row>
    <row r="103" spans="1:15" s="13" customFormat="1" ht="12" customHeight="1" x14ac:dyDescent="0.2">
      <c r="A103" s="268"/>
      <c r="B103" s="272" t="str">
        <f>IFERROR(IF(VLOOKUP($A103,Osnova!$A:$E,1)=$A103,VLOOKUP($A103,Osnova!$A:$E,$E$10)),"")</f>
        <v/>
      </c>
      <c r="C103" s="273" t="e">
        <f>IF(VLOOKUP($A103,Osnova!$A:$C,1)=$A103,VLOOKUP($A103,Osnova!$A:$F,4),0)</f>
        <v>#N/A</v>
      </c>
      <c r="D103" s="277"/>
      <c r="E103" s="269"/>
      <c r="F103" s="64">
        <f t="shared" si="2"/>
        <v>0</v>
      </c>
      <c r="G103" s="277"/>
      <c r="H103" s="277"/>
      <c r="I103" s="65">
        <f t="shared" si="3"/>
        <v>0</v>
      </c>
      <c r="K103" s="12"/>
      <c r="L103" s="12"/>
      <c r="M103" s="12"/>
      <c r="N103" s="12"/>
      <c r="O103" s="12"/>
    </row>
    <row r="104" spans="1:15" s="13" customFormat="1" ht="12" customHeight="1" x14ac:dyDescent="0.2">
      <c r="A104" s="268"/>
      <c r="B104" s="272" t="str">
        <f>IFERROR(IF(VLOOKUP($A104,Osnova!$A:$E,1)=$A104,VLOOKUP($A104,Osnova!$A:$E,$E$10)),"")</f>
        <v/>
      </c>
      <c r="C104" s="273" t="e">
        <f>IF(VLOOKUP($A104,Osnova!$A:$C,1)=$A104,VLOOKUP($A104,Osnova!$A:$F,4),0)</f>
        <v>#N/A</v>
      </c>
      <c r="D104" s="277"/>
      <c r="E104" s="269"/>
      <c r="F104" s="64">
        <f t="shared" si="2"/>
        <v>0</v>
      </c>
      <c r="G104" s="277"/>
      <c r="H104" s="277"/>
      <c r="I104" s="65">
        <f t="shared" si="3"/>
        <v>0</v>
      </c>
      <c r="K104" s="12"/>
      <c r="L104" s="12"/>
      <c r="M104" s="12"/>
      <c r="N104" s="12"/>
      <c r="O104" s="12"/>
    </row>
    <row r="105" spans="1:15" s="13" customFormat="1" ht="12" customHeight="1" x14ac:dyDescent="0.2">
      <c r="A105" s="268"/>
      <c r="B105" s="272" t="str">
        <f>IFERROR(IF(VLOOKUP($A105,Osnova!$A:$E,1)=$A105,VLOOKUP($A105,Osnova!$A:$E,$E$10)),"")</f>
        <v/>
      </c>
      <c r="C105" s="273" t="e">
        <f>IF(VLOOKUP($A105,Osnova!$A:$C,1)=$A105,VLOOKUP($A105,Osnova!$A:$F,4),0)</f>
        <v>#N/A</v>
      </c>
      <c r="D105" s="277"/>
      <c r="E105" s="269"/>
      <c r="F105" s="64">
        <f t="shared" si="2"/>
        <v>0</v>
      </c>
      <c r="G105" s="277"/>
      <c r="H105" s="277"/>
      <c r="I105" s="65">
        <f t="shared" si="3"/>
        <v>0</v>
      </c>
      <c r="K105" s="12"/>
      <c r="L105" s="12"/>
      <c r="M105" s="12"/>
      <c r="N105" s="12"/>
      <c r="O105" s="12"/>
    </row>
    <row r="106" spans="1:15" s="13" customFormat="1" ht="12" customHeight="1" x14ac:dyDescent="0.2">
      <c r="A106" s="268"/>
      <c r="B106" s="272" t="str">
        <f>IFERROR(IF(VLOOKUP($A106,Osnova!$A:$E,1)=$A106,VLOOKUP($A106,Osnova!$A:$E,$E$10)),"")</f>
        <v/>
      </c>
      <c r="C106" s="273" t="e">
        <f>IF(VLOOKUP($A106,Osnova!$A:$C,1)=$A106,VLOOKUP($A106,Osnova!$A:$F,4),0)</f>
        <v>#N/A</v>
      </c>
      <c r="D106" s="277"/>
      <c r="E106" s="269"/>
      <c r="F106" s="64">
        <f t="shared" si="2"/>
        <v>0</v>
      </c>
      <c r="G106" s="277"/>
      <c r="H106" s="277"/>
      <c r="I106" s="65">
        <f t="shared" si="3"/>
        <v>0</v>
      </c>
      <c r="K106" s="12"/>
      <c r="L106" s="12"/>
      <c r="M106" s="12"/>
      <c r="N106" s="12"/>
      <c r="O106" s="12"/>
    </row>
    <row r="107" spans="1:15" s="13" customFormat="1" ht="12" customHeight="1" x14ac:dyDescent="0.2">
      <c r="A107" s="268"/>
      <c r="B107" s="272" t="str">
        <f>IFERROR(IF(VLOOKUP($A107,Osnova!$A:$E,1)=$A107,VLOOKUP($A107,Osnova!$A:$E,$E$10)),"")</f>
        <v/>
      </c>
      <c r="C107" s="273" t="e">
        <f>IF(VLOOKUP($A107,Osnova!$A:$C,1)=$A107,VLOOKUP($A107,Osnova!$A:$F,4),0)</f>
        <v>#N/A</v>
      </c>
      <c r="D107" s="277"/>
      <c r="E107" s="269"/>
      <c r="F107" s="64">
        <f t="shared" si="2"/>
        <v>0</v>
      </c>
      <c r="G107" s="277"/>
      <c r="H107" s="277"/>
      <c r="I107" s="65">
        <f t="shared" si="3"/>
        <v>0</v>
      </c>
      <c r="K107" s="12"/>
      <c r="L107" s="12"/>
      <c r="M107" s="12"/>
      <c r="N107" s="12"/>
      <c r="O107" s="12"/>
    </row>
    <row r="108" spans="1:15" s="13" customFormat="1" ht="12" customHeight="1" x14ac:dyDescent="0.2">
      <c r="A108" s="268"/>
      <c r="B108" s="272" t="str">
        <f>IFERROR(IF(VLOOKUP($A108,Osnova!$A:$E,1)=$A108,VLOOKUP($A108,Osnova!$A:$E,$E$10)),"")</f>
        <v/>
      </c>
      <c r="C108" s="273" t="e">
        <f>IF(VLOOKUP($A108,Osnova!$A:$C,1)=$A108,VLOOKUP($A108,Osnova!$A:$F,4),0)</f>
        <v>#N/A</v>
      </c>
      <c r="D108" s="277"/>
      <c r="E108" s="269"/>
      <c r="F108" s="64">
        <f t="shared" si="2"/>
        <v>0</v>
      </c>
      <c r="G108" s="277"/>
      <c r="H108" s="277"/>
      <c r="I108" s="65">
        <f t="shared" si="3"/>
        <v>0</v>
      </c>
      <c r="K108" s="12"/>
      <c r="L108" s="12"/>
      <c r="M108" s="12"/>
      <c r="N108" s="12"/>
      <c r="O108" s="12"/>
    </row>
    <row r="109" spans="1:15" s="13" customFormat="1" ht="12" customHeight="1" x14ac:dyDescent="0.2">
      <c r="A109" s="268"/>
      <c r="B109" s="272" t="str">
        <f>IFERROR(IF(VLOOKUP($A109,Osnova!$A:$E,1)=$A109,VLOOKUP($A109,Osnova!$A:$E,$E$10)),"")</f>
        <v/>
      </c>
      <c r="C109" s="273" t="e">
        <f>IF(VLOOKUP($A109,Osnova!$A:$C,1)=$A109,VLOOKUP($A109,Osnova!$A:$F,4),0)</f>
        <v>#N/A</v>
      </c>
      <c r="D109" s="277"/>
      <c r="E109" s="269"/>
      <c r="F109" s="64">
        <f t="shared" si="2"/>
        <v>0</v>
      </c>
      <c r="G109" s="277"/>
      <c r="H109" s="277"/>
      <c r="I109" s="65">
        <f t="shared" si="3"/>
        <v>0</v>
      </c>
      <c r="K109" s="12"/>
      <c r="L109" s="12"/>
      <c r="M109" s="12"/>
      <c r="N109" s="12"/>
      <c r="O109" s="12"/>
    </row>
    <row r="110" spans="1:15" s="13" customFormat="1" ht="12" customHeight="1" x14ac:dyDescent="0.2">
      <c r="A110" s="268"/>
      <c r="B110" s="272" t="str">
        <f>IFERROR(IF(VLOOKUP($A110,Osnova!$A:$E,1)=$A110,VLOOKUP($A110,Osnova!$A:$E,$E$10)),"")</f>
        <v/>
      </c>
      <c r="C110" s="273" t="e">
        <f>IF(VLOOKUP($A110,Osnova!$A:$C,1)=$A110,VLOOKUP($A110,Osnova!$A:$F,4),0)</f>
        <v>#N/A</v>
      </c>
      <c r="D110" s="277"/>
      <c r="E110" s="269"/>
      <c r="F110" s="64">
        <f t="shared" si="2"/>
        <v>0</v>
      </c>
      <c r="G110" s="277"/>
      <c r="H110" s="277"/>
      <c r="I110" s="65">
        <f t="shared" si="3"/>
        <v>0</v>
      </c>
      <c r="K110" s="12"/>
      <c r="L110" s="12"/>
      <c r="M110" s="12"/>
      <c r="N110" s="12"/>
      <c r="O110" s="12"/>
    </row>
    <row r="111" spans="1:15" s="13" customFormat="1" ht="12" customHeight="1" x14ac:dyDescent="0.2">
      <c r="A111" s="268"/>
      <c r="B111" s="272" t="str">
        <f>IFERROR(IF(VLOOKUP($A111,Osnova!$A:$E,1)=$A111,VLOOKUP($A111,Osnova!$A:$E,$E$10)),"")</f>
        <v/>
      </c>
      <c r="C111" s="273" t="e">
        <f>IF(VLOOKUP($A111,Osnova!$A:$C,1)=$A111,VLOOKUP($A111,Osnova!$A:$F,4),0)</f>
        <v>#N/A</v>
      </c>
      <c r="D111" s="277"/>
      <c r="E111" s="269"/>
      <c r="F111" s="64">
        <f t="shared" si="2"/>
        <v>0</v>
      </c>
      <c r="G111" s="277"/>
      <c r="H111" s="277"/>
      <c r="I111" s="65">
        <f t="shared" si="3"/>
        <v>0</v>
      </c>
      <c r="K111" s="12"/>
      <c r="L111" s="12"/>
      <c r="M111" s="12"/>
      <c r="N111" s="12"/>
      <c r="O111" s="12"/>
    </row>
    <row r="112" spans="1:15" s="13" customFormat="1" ht="12" customHeight="1" x14ac:dyDescent="0.2">
      <c r="A112" s="268"/>
      <c r="B112" s="272" t="str">
        <f>IFERROR(IF(VLOOKUP($A112,Osnova!$A:$E,1)=$A112,VLOOKUP($A112,Osnova!$A:$E,$E$10)),"")</f>
        <v/>
      </c>
      <c r="C112" s="273" t="e">
        <f>IF(VLOOKUP($A112,Osnova!$A:$C,1)=$A112,VLOOKUP($A112,Osnova!$A:$F,4),0)</f>
        <v>#N/A</v>
      </c>
      <c r="D112" s="277"/>
      <c r="E112" s="269"/>
      <c r="F112" s="64">
        <f t="shared" si="2"/>
        <v>0</v>
      </c>
      <c r="G112" s="277"/>
      <c r="H112" s="277"/>
      <c r="I112" s="65">
        <f t="shared" si="3"/>
        <v>0</v>
      </c>
      <c r="K112" s="12"/>
      <c r="L112" s="12"/>
      <c r="M112" s="12"/>
      <c r="N112" s="12"/>
      <c r="O112" s="12"/>
    </row>
    <row r="113" spans="1:15" s="13" customFormat="1" ht="12" customHeight="1" x14ac:dyDescent="0.2">
      <c r="A113" s="268"/>
      <c r="B113" s="272" t="str">
        <f>IFERROR(IF(VLOOKUP($A113,Osnova!$A:$E,1)=$A113,VLOOKUP($A113,Osnova!$A:$E,$E$10)),"")</f>
        <v/>
      </c>
      <c r="C113" s="273" t="e">
        <f>IF(VLOOKUP($A113,Osnova!$A:$C,1)=$A113,VLOOKUP($A113,Osnova!$A:$F,4),0)</f>
        <v>#N/A</v>
      </c>
      <c r="D113" s="277"/>
      <c r="E113" s="269"/>
      <c r="F113" s="64">
        <f t="shared" si="2"/>
        <v>0</v>
      </c>
      <c r="G113" s="277"/>
      <c r="H113" s="277"/>
      <c r="I113" s="65">
        <f t="shared" si="3"/>
        <v>0</v>
      </c>
      <c r="K113" s="12"/>
      <c r="L113" s="12"/>
      <c r="M113" s="12"/>
      <c r="N113" s="12"/>
      <c r="O113" s="12"/>
    </row>
    <row r="114" spans="1:15" s="13" customFormat="1" ht="12" customHeight="1" x14ac:dyDescent="0.2">
      <c r="A114" s="268"/>
      <c r="B114" s="272" t="str">
        <f>IFERROR(IF(VLOOKUP($A114,Osnova!$A:$E,1)=$A114,VLOOKUP($A114,Osnova!$A:$E,$E$10)),"")</f>
        <v/>
      </c>
      <c r="C114" s="273" t="e">
        <f>IF(VLOOKUP($A114,Osnova!$A:$C,1)=$A114,VLOOKUP($A114,Osnova!$A:$F,4),0)</f>
        <v>#N/A</v>
      </c>
      <c r="D114" s="277"/>
      <c r="E114" s="269"/>
      <c r="F114" s="64">
        <f t="shared" si="2"/>
        <v>0</v>
      </c>
      <c r="G114" s="277"/>
      <c r="H114" s="277"/>
      <c r="I114" s="65">
        <f t="shared" si="3"/>
        <v>0</v>
      </c>
      <c r="K114" s="12"/>
      <c r="L114" s="12"/>
      <c r="M114" s="12"/>
      <c r="N114" s="12"/>
      <c r="O114" s="12"/>
    </row>
    <row r="115" spans="1:15" s="13" customFormat="1" ht="12" customHeight="1" x14ac:dyDescent="0.2">
      <c r="A115" s="268"/>
      <c r="B115" s="272" t="str">
        <f>IFERROR(IF(VLOOKUP($A115,Osnova!$A:$E,1)=$A115,VLOOKUP($A115,Osnova!$A:$E,$E$10)),"")</f>
        <v/>
      </c>
      <c r="C115" s="273" t="e">
        <f>IF(VLOOKUP($A115,Osnova!$A:$C,1)=$A115,VLOOKUP($A115,Osnova!$A:$F,4),0)</f>
        <v>#N/A</v>
      </c>
      <c r="D115" s="277"/>
      <c r="E115" s="269"/>
      <c r="F115" s="64">
        <f t="shared" si="2"/>
        <v>0</v>
      </c>
      <c r="G115" s="277"/>
      <c r="H115" s="277"/>
      <c r="I115" s="65">
        <f t="shared" si="3"/>
        <v>0</v>
      </c>
      <c r="K115" s="12"/>
      <c r="L115" s="12"/>
      <c r="M115" s="12"/>
      <c r="N115" s="12"/>
      <c r="O115" s="12"/>
    </row>
    <row r="116" spans="1:15" s="13" customFormat="1" ht="12" customHeight="1" x14ac:dyDescent="0.2">
      <c r="A116" s="268"/>
      <c r="B116" s="272" t="str">
        <f>IFERROR(IF(VLOOKUP($A116,Osnova!$A:$E,1)=$A116,VLOOKUP($A116,Osnova!$A:$E,$E$10)),"")</f>
        <v/>
      </c>
      <c r="C116" s="273" t="e">
        <f>IF(VLOOKUP($A116,Osnova!$A:$C,1)=$A116,VLOOKUP($A116,Osnova!$A:$F,4),0)</f>
        <v>#N/A</v>
      </c>
      <c r="D116" s="277"/>
      <c r="E116" s="269"/>
      <c r="F116" s="64">
        <f t="shared" si="2"/>
        <v>0</v>
      </c>
      <c r="G116" s="277"/>
      <c r="H116" s="277"/>
      <c r="I116" s="65">
        <f t="shared" si="3"/>
        <v>0</v>
      </c>
      <c r="K116" s="12"/>
      <c r="L116" s="12"/>
      <c r="M116" s="12"/>
      <c r="N116" s="12"/>
      <c r="O116" s="12"/>
    </row>
    <row r="117" spans="1:15" s="13" customFormat="1" ht="12" customHeight="1" x14ac:dyDescent="0.2">
      <c r="A117" s="268"/>
      <c r="B117" s="272" t="str">
        <f>IFERROR(IF(VLOOKUP($A117,Osnova!$A:$E,1)=$A117,VLOOKUP($A117,Osnova!$A:$E,$E$10)),"")</f>
        <v/>
      </c>
      <c r="C117" s="273" t="e">
        <f>IF(VLOOKUP($A117,Osnova!$A:$C,1)=$A117,VLOOKUP($A117,Osnova!$A:$F,4),0)</f>
        <v>#N/A</v>
      </c>
      <c r="D117" s="277"/>
      <c r="E117" s="269"/>
      <c r="F117" s="64">
        <f t="shared" si="2"/>
        <v>0</v>
      </c>
      <c r="G117" s="277"/>
      <c r="H117" s="277"/>
      <c r="I117" s="65">
        <f t="shared" si="3"/>
        <v>0</v>
      </c>
      <c r="K117" s="12"/>
      <c r="L117" s="12"/>
      <c r="M117" s="12"/>
      <c r="N117" s="12"/>
      <c r="O117" s="12"/>
    </row>
    <row r="118" spans="1:15" s="13" customFormat="1" ht="12" customHeight="1" x14ac:dyDescent="0.2">
      <c r="A118" s="268"/>
      <c r="B118" s="272" t="str">
        <f>IFERROR(IF(VLOOKUP($A118,Osnova!$A:$E,1)=$A118,VLOOKUP($A118,Osnova!$A:$E,$E$10)),"")</f>
        <v/>
      </c>
      <c r="C118" s="273" t="e">
        <f>IF(VLOOKUP($A118,Osnova!$A:$C,1)=$A118,VLOOKUP($A118,Osnova!$A:$F,4),0)</f>
        <v>#N/A</v>
      </c>
      <c r="D118" s="277"/>
      <c r="E118" s="269"/>
      <c r="F118" s="64">
        <f t="shared" si="2"/>
        <v>0</v>
      </c>
      <c r="G118" s="277"/>
      <c r="H118" s="277"/>
      <c r="I118" s="65">
        <f t="shared" si="3"/>
        <v>0</v>
      </c>
      <c r="K118" s="12"/>
      <c r="L118" s="12"/>
      <c r="M118" s="12"/>
      <c r="N118" s="12"/>
      <c r="O118" s="12"/>
    </row>
    <row r="119" spans="1:15" s="13" customFormat="1" ht="12" customHeight="1" x14ac:dyDescent="0.2">
      <c r="A119" s="268"/>
      <c r="B119" s="272" t="str">
        <f>IFERROR(IF(VLOOKUP($A119,Osnova!$A:$E,1)=$A119,VLOOKUP($A119,Osnova!$A:$E,$E$10)),"")</f>
        <v/>
      </c>
      <c r="C119" s="273" t="e">
        <f>IF(VLOOKUP($A119,Osnova!$A:$C,1)=$A119,VLOOKUP($A119,Osnova!$A:$F,4),0)</f>
        <v>#N/A</v>
      </c>
      <c r="D119" s="277"/>
      <c r="E119" s="269"/>
      <c r="F119" s="64">
        <f t="shared" si="2"/>
        <v>0</v>
      </c>
      <c r="G119" s="277"/>
      <c r="H119" s="277"/>
      <c r="I119" s="65">
        <f t="shared" si="3"/>
        <v>0</v>
      </c>
      <c r="K119" s="12"/>
      <c r="L119" s="12"/>
      <c r="M119" s="12"/>
      <c r="N119" s="12"/>
      <c r="O119" s="12"/>
    </row>
    <row r="120" spans="1:15" s="13" customFormat="1" ht="12" customHeight="1" x14ac:dyDescent="0.2">
      <c r="A120" s="268"/>
      <c r="B120" s="272" t="str">
        <f>IFERROR(IF(VLOOKUP($A120,Osnova!$A:$E,1)=$A120,VLOOKUP($A120,Osnova!$A:$E,$E$10)),"")</f>
        <v/>
      </c>
      <c r="C120" s="273" t="e">
        <f>IF(VLOOKUP($A120,Osnova!$A:$C,1)=$A120,VLOOKUP($A120,Osnova!$A:$F,4),0)</f>
        <v>#N/A</v>
      </c>
      <c r="D120" s="277"/>
      <c r="E120" s="269"/>
      <c r="F120" s="64">
        <f t="shared" si="2"/>
        <v>0</v>
      </c>
      <c r="G120" s="277"/>
      <c r="H120" s="277"/>
      <c r="I120" s="65">
        <f t="shared" si="3"/>
        <v>0</v>
      </c>
      <c r="K120" s="12"/>
      <c r="L120" s="12"/>
      <c r="M120" s="12"/>
      <c r="N120" s="12"/>
      <c r="O120" s="12"/>
    </row>
    <row r="121" spans="1:15" s="13" customFormat="1" ht="12" customHeight="1" x14ac:dyDescent="0.2">
      <c r="A121" s="268"/>
      <c r="B121" s="272" t="str">
        <f>IFERROR(IF(VLOOKUP($A121,Osnova!$A:$E,1)=$A121,VLOOKUP($A121,Osnova!$A:$E,$E$10)),"")</f>
        <v/>
      </c>
      <c r="C121" s="273" t="e">
        <f>IF(VLOOKUP($A121,Osnova!$A:$C,1)=$A121,VLOOKUP($A121,Osnova!$A:$F,4),0)</f>
        <v>#N/A</v>
      </c>
      <c r="D121" s="277"/>
      <c r="E121" s="269"/>
      <c r="F121" s="64">
        <f t="shared" si="2"/>
        <v>0</v>
      </c>
      <c r="G121" s="277"/>
      <c r="H121" s="277"/>
      <c r="I121" s="65">
        <f t="shared" si="3"/>
        <v>0</v>
      </c>
      <c r="K121" s="12"/>
      <c r="L121" s="12"/>
      <c r="M121" s="12"/>
      <c r="N121" s="12"/>
      <c r="O121" s="12"/>
    </row>
    <row r="122" spans="1:15" s="13" customFormat="1" ht="12" customHeight="1" x14ac:dyDescent="0.2">
      <c r="A122" s="268"/>
      <c r="B122" s="272" t="str">
        <f>IFERROR(IF(VLOOKUP($A122,Osnova!$A:$E,1)=$A122,VLOOKUP($A122,Osnova!$A:$E,$E$10)),"")</f>
        <v/>
      </c>
      <c r="C122" s="273" t="e">
        <f>IF(VLOOKUP($A122,Osnova!$A:$C,1)=$A122,VLOOKUP($A122,Osnova!$A:$F,4),0)</f>
        <v>#N/A</v>
      </c>
      <c r="D122" s="277"/>
      <c r="E122" s="269"/>
      <c r="F122" s="64">
        <f t="shared" si="2"/>
        <v>0</v>
      </c>
      <c r="G122" s="277"/>
      <c r="H122" s="277"/>
      <c r="I122" s="65">
        <f t="shared" si="3"/>
        <v>0</v>
      </c>
      <c r="K122" s="12"/>
      <c r="L122" s="12"/>
      <c r="M122" s="12"/>
      <c r="N122" s="12"/>
      <c r="O122" s="12"/>
    </row>
    <row r="123" spans="1:15" s="13" customFormat="1" ht="12" customHeight="1" x14ac:dyDescent="0.2">
      <c r="A123" s="268"/>
      <c r="B123" s="272" t="str">
        <f>IFERROR(IF(VLOOKUP($A123,Osnova!$A:$E,1)=$A123,VLOOKUP($A123,Osnova!$A:$E,$E$10)),"")</f>
        <v/>
      </c>
      <c r="C123" s="273" t="e">
        <f>IF(VLOOKUP($A123,Osnova!$A:$C,1)=$A123,VLOOKUP($A123,Osnova!$A:$F,4),0)</f>
        <v>#N/A</v>
      </c>
      <c r="D123" s="277"/>
      <c r="E123" s="269"/>
      <c r="F123" s="64">
        <f t="shared" si="2"/>
        <v>0</v>
      </c>
      <c r="G123" s="277"/>
      <c r="H123" s="277"/>
      <c r="I123" s="65">
        <f t="shared" si="3"/>
        <v>0</v>
      </c>
      <c r="K123" s="12"/>
      <c r="L123" s="12"/>
      <c r="M123" s="12"/>
      <c r="N123" s="12"/>
      <c r="O123" s="12"/>
    </row>
    <row r="124" spans="1:15" s="13" customFormat="1" ht="12" customHeight="1" x14ac:dyDescent="0.2">
      <c r="A124" s="268"/>
      <c r="B124" s="272" t="str">
        <f>IFERROR(IF(VLOOKUP($A124,Osnova!$A:$E,1)=$A124,VLOOKUP($A124,Osnova!$A:$E,$E$10)),"")</f>
        <v/>
      </c>
      <c r="C124" s="273" t="e">
        <f>IF(VLOOKUP($A124,Osnova!$A:$C,1)=$A124,VLOOKUP($A124,Osnova!$A:$F,4),0)</f>
        <v>#N/A</v>
      </c>
      <c r="D124" s="277"/>
      <c r="E124" s="269"/>
      <c r="F124" s="64">
        <f t="shared" si="2"/>
        <v>0</v>
      </c>
      <c r="G124" s="277"/>
      <c r="H124" s="277"/>
      <c r="I124" s="65">
        <f t="shared" si="3"/>
        <v>0</v>
      </c>
      <c r="K124" s="12"/>
      <c r="L124" s="12"/>
      <c r="M124" s="12"/>
      <c r="N124" s="12"/>
      <c r="O124" s="12"/>
    </row>
    <row r="125" spans="1:15" s="13" customFormat="1" ht="12" customHeight="1" x14ac:dyDescent="0.2">
      <c r="A125" s="268"/>
      <c r="B125" s="272" t="str">
        <f>IFERROR(IF(VLOOKUP($A125,Osnova!$A:$E,1)=$A125,VLOOKUP($A125,Osnova!$A:$E,$E$10)),"")</f>
        <v/>
      </c>
      <c r="C125" s="273" t="e">
        <f>IF(VLOOKUP($A125,Osnova!$A:$C,1)=$A125,VLOOKUP($A125,Osnova!$A:$F,4),0)</f>
        <v>#N/A</v>
      </c>
      <c r="D125" s="277"/>
      <c r="E125" s="269"/>
      <c r="F125" s="64">
        <f t="shared" si="2"/>
        <v>0</v>
      </c>
      <c r="G125" s="277"/>
      <c r="H125" s="277"/>
      <c r="I125" s="65">
        <f t="shared" si="3"/>
        <v>0</v>
      </c>
      <c r="K125" s="12"/>
      <c r="L125" s="12"/>
      <c r="M125" s="12"/>
      <c r="N125" s="12"/>
      <c r="O125" s="12"/>
    </row>
    <row r="126" spans="1:15" s="13" customFormat="1" ht="12" customHeight="1" x14ac:dyDescent="0.2">
      <c r="A126" s="268"/>
      <c r="B126" s="272" t="str">
        <f>IFERROR(IF(VLOOKUP($A126,Osnova!$A:$E,1)=$A126,VLOOKUP($A126,Osnova!$A:$E,$E$10)),"")</f>
        <v/>
      </c>
      <c r="C126" s="273" t="e">
        <f>IF(VLOOKUP($A126,Osnova!$A:$C,1)=$A126,VLOOKUP($A126,Osnova!$A:$F,4),0)</f>
        <v>#N/A</v>
      </c>
      <c r="D126" s="277"/>
      <c r="E126" s="269"/>
      <c r="F126" s="64">
        <f t="shared" si="2"/>
        <v>0</v>
      </c>
      <c r="G126" s="277"/>
      <c r="H126" s="277"/>
      <c r="I126" s="65">
        <f t="shared" si="3"/>
        <v>0</v>
      </c>
      <c r="K126" s="12"/>
      <c r="L126" s="12"/>
      <c r="M126" s="12"/>
      <c r="N126" s="12"/>
      <c r="O126" s="12"/>
    </row>
    <row r="127" spans="1:15" s="13" customFormat="1" ht="12" customHeight="1" x14ac:dyDescent="0.2">
      <c r="A127" s="268"/>
      <c r="B127" s="272" t="str">
        <f>IFERROR(IF(VLOOKUP($A127,Osnova!$A:$E,1)=$A127,VLOOKUP($A127,Osnova!$A:$E,$E$10)),"")</f>
        <v/>
      </c>
      <c r="C127" s="273" t="e">
        <f>IF(VLOOKUP($A127,Osnova!$A:$C,1)=$A127,VLOOKUP($A127,Osnova!$A:$F,4),0)</f>
        <v>#N/A</v>
      </c>
      <c r="D127" s="277"/>
      <c r="E127" s="269"/>
      <c r="F127" s="64">
        <f t="shared" si="2"/>
        <v>0</v>
      </c>
      <c r="G127" s="277"/>
      <c r="H127" s="277"/>
      <c r="I127" s="65">
        <f t="shared" si="3"/>
        <v>0</v>
      </c>
      <c r="K127" s="12"/>
      <c r="L127" s="12"/>
      <c r="M127" s="12"/>
      <c r="N127" s="12"/>
      <c r="O127" s="12"/>
    </row>
    <row r="128" spans="1:15" s="13" customFormat="1" ht="12" customHeight="1" x14ac:dyDescent="0.2">
      <c r="A128" s="268"/>
      <c r="B128" s="272" t="str">
        <f>IFERROR(IF(VLOOKUP($A128,Osnova!$A:$E,1)=$A128,VLOOKUP($A128,Osnova!$A:$E,$E$10)),"")</f>
        <v/>
      </c>
      <c r="C128" s="273" t="e">
        <f>IF(VLOOKUP($A128,Osnova!$A:$C,1)=$A128,VLOOKUP($A128,Osnova!$A:$F,4),0)</f>
        <v>#N/A</v>
      </c>
      <c r="D128" s="277"/>
      <c r="E128" s="269"/>
      <c r="F128" s="64">
        <f t="shared" si="2"/>
        <v>0</v>
      </c>
      <c r="G128" s="277"/>
      <c r="H128" s="277"/>
      <c r="I128" s="65">
        <f t="shared" si="3"/>
        <v>0</v>
      </c>
      <c r="K128" s="12"/>
      <c r="L128" s="12"/>
      <c r="M128" s="12"/>
      <c r="N128" s="12"/>
      <c r="O128" s="12"/>
    </row>
    <row r="129" spans="1:15" s="13" customFormat="1" ht="12" customHeight="1" x14ac:dyDescent="0.2">
      <c r="A129" s="268"/>
      <c r="B129" s="272" t="str">
        <f>IFERROR(IF(VLOOKUP($A129,Osnova!$A:$E,1)=$A129,VLOOKUP($A129,Osnova!$A:$E,$E$10)),"")</f>
        <v/>
      </c>
      <c r="C129" s="273" t="e">
        <f>IF(VLOOKUP($A129,Osnova!$A:$C,1)=$A129,VLOOKUP($A129,Osnova!$A:$F,4),0)</f>
        <v>#N/A</v>
      </c>
      <c r="D129" s="277"/>
      <c r="E129" s="269"/>
      <c r="F129" s="64">
        <f t="shared" si="2"/>
        <v>0</v>
      </c>
      <c r="G129" s="277"/>
      <c r="H129" s="277"/>
      <c r="I129" s="65">
        <f t="shared" si="3"/>
        <v>0</v>
      </c>
      <c r="K129" s="12"/>
      <c r="L129" s="12"/>
      <c r="M129" s="12"/>
      <c r="N129" s="12"/>
      <c r="O129" s="12"/>
    </row>
    <row r="130" spans="1:15" s="13" customFormat="1" ht="12" customHeight="1" x14ac:dyDescent="0.2">
      <c r="A130" s="268"/>
      <c r="B130" s="272" t="str">
        <f>IFERROR(IF(VLOOKUP($A130,Osnova!$A:$E,1)=$A130,VLOOKUP($A130,Osnova!$A:$E,$E$10)),"")</f>
        <v/>
      </c>
      <c r="C130" s="273" t="e">
        <f>IF(VLOOKUP($A130,Osnova!$A:$C,1)=$A130,VLOOKUP($A130,Osnova!$A:$F,4),0)</f>
        <v>#N/A</v>
      </c>
      <c r="D130" s="277"/>
      <c r="E130" s="269"/>
      <c r="F130" s="64">
        <f t="shared" si="2"/>
        <v>0</v>
      </c>
      <c r="G130" s="277"/>
      <c r="H130" s="277"/>
      <c r="I130" s="65">
        <f t="shared" si="3"/>
        <v>0</v>
      </c>
      <c r="K130" s="12"/>
      <c r="L130" s="12"/>
      <c r="M130" s="12"/>
      <c r="N130" s="12"/>
      <c r="O130" s="12"/>
    </row>
    <row r="131" spans="1:15" s="13" customFormat="1" ht="12" customHeight="1" x14ac:dyDescent="0.2">
      <c r="A131" s="268"/>
      <c r="B131" s="272" t="str">
        <f>IFERROR(IF(VLOOKUP($A131,Osnova!$A:$E,1)=$A131,VLOOKUP($A131,Osnova!$A:$E,$E$10)),"")</f>
        <v/>
      </c>
      <c r="C131" s="273" t="e">
        <f>IF(VLOOKUP($A131,Osnova!$A:$C,1)=$A131,VLOOKUP($A131,Osnova!$A:$F,4),0)</f>
        <v>#N/A</v>
      </c>
      <c r="D131" s="277"/>
      <c r="E131" s="269"/>
      <c r="F131" s="64">
        <f t="shared" si="2"/>
        <v>0</v>
      </c>
      <c r="G131" s="277"/>
      <c r="H131" s="277"/>
      <c r="I131" s="65">
        <f t="shared" si="3"/>
        <v>0</v>
      </c>
      <c r="K131" s="12"/>
      <c r="L131" s="12"/>
      <c r="M131" s="12"/>
      <c r="N131" s="12"/>
      <c r="O131" s="12"/>
    </row>
    <row r="132" spans="1:15" s="13" customFormat="1" ht="12" customHeight="1" x14ac:dyDescent="0.2">
      <c r="A132" s="268"/>
      <c r="B132" s="272" t="str">
        <f>IFERROR(IF(VLOOKUP($A132,Osnova!$A:$E,1)=$A132,VLOOKUP($A132,Osnova!$A:$E,$E$10)),"")</f>
        <v/>
      </c>
      <c r="C132" s="273" t="e">
        <f>IF(VLOOKUP($A132,Osnova!$A:$C,1)=$A132,VLOOKUP($A132,Osnova!$A:$F,4),0)</f>
        <v>#N/A</v>
      </c>
      <c r="D132" s="277"/>
      <c r="E132" s="269"/>
      <c r="F132" s="64">
        <f t="shared" si="2"/>
        <v>0</v>
      </c>
      <c r="G132" s="277"/>
      <c r="H132" s="277"/>
      <c r="I132" s="65">
        <f t="shared" si="3"/>
        <v>0</v>
      </c>
      <c r="K132" s="12"/>
      <c r="L132" s="12"/>
      <c r="M132" s="12"/>
      <c r="N132" s="12"/>
      <c r="O132" s="12"/>
    </row>
    <row r="133" spans="1:15" s="13" customFormat="1" ht="12" customHeight="1" x14ac:dyDescent="0.2">
      <c r="A133" s="268"/>
      <c r="B133" s="272" t="str">
        <f>IFERROR(IF(VLOOKUP($A133,Osnova!$A:$E,1)=$A133,VLOOKUP($A133,Osnova!$A:$E,$E$10)),"")</f>
        <v/>
      </c>
      <c r="C133" s="273" t="e">
        <f>IF(VLOOKUP($A133,Osnova!$A:$C,1)=$A133,VLOOKUP($A133,Osnova!$A:$F,4),0)</f>
        <v>#N/A</v>
      </c>
      <c r="D133" s="277"/>
      <c r="E133" s="269"/>
      <c r="F133" s="64">
        <f t="shared" si="2"/>
        <v>0</v>
      </c>
      <c r="G133" s="277"/>
      <c r="H133" s="277"/>
      <c r="I133" s="65">
        <f t="shared" si="3"/>
        <v>0</v>
      </c>
      <c r="K133" s="12"/>
      <c r="L133" s="12"/>
      <c r="M133" s="12"/>
      <c r="N133" s="12"/>
      <c r="O133" s="12"/>
    </row>
    <row r="134" spans="1:15" s="13" customFormat="1" ht="12" customHeight="1" x14ac:dyDescent="0.2">
      <c r="A134" s="268"/>
      <c r="B134" s="272" t="str">
        <f>IFERROR(IF(VLOOKUP($A134,Osnova!$A:$E,1)=$A134,VLOOKUP($A134,Osnova!$A:$E,$E$10)),"")</f>
        <v/>
      </c>
      <c r="C134" s="273" t="e">
        <f>IF(VLOOKUP($A134,Osnova!$A:$C,1)=$A134,VLOOKUP($A134,Osnova!$A:$F,4),0)</f>
        <v>#N/A</v>
      </c>
      <c r="D134" s="277"/>
      <c r="E134" s="269"/>
      <c r="F134" s="64">
        <f t="shared" si="2"/>
        <v>0</v>
      </c>
      <c r="G134" s="277"/>
      <c r="H134" s="277"/>
      <c r="I134" s="65">
        <f t="shared" si="3"/>
        <v>0</v>
      </c>
      <c r="K134" s="12"/>
      <c r="L134" s="12"/>
      <c r="M134" s="12"/>
      <c r="N134" s="12"/>
      <c r="O134" s="12"/>
    </row>
    <row r="135" spans="1:15" s="13" customFormat="1" ht="12" customHeight="1" x14ac:dyDescent="0.2">
      <c r="A135" s="268"/>
      <c r="B135" s="272" t="str">
        <f>IFERROR(IF(VLOOKUP($A135,Osnova!$A:$E,1)=$A135,VLOOKUP($A135,Osnova!$A:$E,$E$10)),"")</f>
        <v/>
      </c>
      <c r="C135" s="273" t="e">
        <f>IF(VLOOKUP($A135,Osnova!$A:$C,1)=$A135,VLOOKUP($A135,Osnova!$A:$F,4),0)</f>
        <v>#N/A</v>
      </c>
      <c r="D135" s="277"/>
      <c r="E135" s="269"/>
      <c r="F135" s="64">
        <f t="shared" si="2"/>
        <v>0</v>
      </c>
      <c r="G135" s="277"/>
      <c r="H135" s="277"/>
      <c r="I135" s="65">
        <f t="shared" si="3"/>
        <v>0</v>
      </c>
      <c r="K135" s="12"/>
      <c r="L135" s="12"/>
      <c r="M135" s="12"/>
      <c r="N135" s="12"/>
      <c r="O135" s="12"/>
    </row>
    <row r="136" spans="1:15" s="13" customFormat="1" ht="12" customHeight="1" x14ac:dyDescent="0.2">
      <c r="A136" s="268"/>
      <c r="B136" s="272" t="str">
        <f>IFERROR(IF(VLOOKUP($A136,Osnova!$A:$E,1)=$A136,VLOOKUP($A136,Osnova!$A:$E,$E$10)),"")</f>
        <v/>
      </c>
      <c r="C136" s="273" t="e">
        <f>IF(VLOOKUP($A136,Osnova!$A:$C,1)=$A136,VLOOKUP($A136,Osnova!$A:$F,4),0)</f>
        <v>#N/A</v>
      </c>
      <c r="D136" s="277"/>
      <c r="E136" s="269"/>
      <c r="F136" s="64">
        <f t="shared" si="2"/>
        <v>0</v>
      </c>
      <c r="G136" s="277"/>
      <c r="H136" s="277"/>
      <c r="I136" s="65">
        <f t="shared" si="3"/>
        <v>0</v>
      </c>
      <c r="K136" s="12"/>
      <c r="L136" s="12"/>
      <c r="M136" s="12"/>
      <c r="N136" s="12"/>
      <c r="O136" s="12"/>
    </row>
    <row r="137" spans="1:15" s="13" customFormat="1" ht="12" customHeight="1" x14ac:dyDescent="0.2">
      <c r="A137" s="268"/>
      <c r="B137" s="272" t="str">
        <f>IFERROR(IF(VLOOKUP($A137,Osnova!$A:$E,1)=$A137,VLOOKUP($A137,Osnova!$A:$E,$E$10)),"")</f>
        <v/>
      </c>
      <c r="C137" s="273" t="e">
        <f>IF(VLOOKUP($A137,Osnova!$A:$C,1)=$A137,VLOOKUP($A137,Osnova!$A:$F,4),0)</f>
        <v>#N/A</v>
      </c>
      <c r="D137" s="277"/>
      <c r="E137" s="269"/>
      <c r="F137" s="64">
        <f t="shared" si="2"/>
        <v>0</v>
      </c>
      <c r="G137" s="277"/>
      <c r="H137" s="277"/>
      <c r="I137" s="65">
        <f t="shared" si="3"/>
        <v>0</v>
      </c>
      <c r="K137" s="12"/>
      <c r="L137" s="12"/>
      <c r="M137" s="12"/>
      <c r="N137" s="12"/>
      <c r="O137" s="12"/>
    </row>
    <row r="138" spans="1:15" s="13" customFormat="1" ht="12" customHeight="1" x14ac:dyDescent="0.2">
      <c r="A138" s="268"/>
      <c r="B138" s="272" t="str">
        <f>IFERROR(IF(VLOOKUP($A138,Osnova!$A:$E,1)=$A138,VLOOKUP($A138,Osnova!$A:$E,$E$10)),"")</f>
        <v/>
      </c>
      <c r="C138" s="273" t="e">
        <f>IF(VLOOKUP($A138,Osnova!$A:$C,1)=$A138,VLOOKUP($A138,Osnova!$A:$F,4),0)</f>
        <v>#N/A</v>
      </c>
      <c r="D138" s="277"/>
      <c r="E138" s="269"/>
      <c r="F138" s="64">
        <f t="shared" si="2"/>
        <v>0</v>
      </c>
      <c r="G138" s="277"/>
      <c r="H138" s="277"/>
      <c r="I138" s="65">
        <f t="shared" si="3"/>
        <v>0</v>
      </c>
      <c r="K138" s="12"/>
      <c r="L138" s="12"/>
      <c r="M138" s="12"/>
      <c r="N138" s="12"/>
      <c r="O138" s="12"/>
    </row>
    <row r="139" spans="1:15" s="13" customFormat="1" ht="12" customHeight="1" x14ac:dyDescent="0.2">
      <c r="A139" s="268"/>
      <c r="B139" s="272" t="str">
        <f>IFERROR(IF(VLOOKUP($A139,Osnova!$A:$E,1)=$A139,VLOOKUP($A139,Osnova!$A:$E,$E$10)),"")</f>
        <v/>
      </c>
      <c r="C139" s="273" t="e">
        <f>IF(VLOOKUP($A139,Osnova!$A:$C,1)=$A139,VLOOKUP($A139,Osnova!$A:$F,4),0)</f>
        <v>#N/A</v>
      </c>
      <c r="D139" s="277"/>
      <c r="E139" s="269"/>
      <c r="F139" s="64">
        <f t="shared" si="2"/>
        <v>0</v>
      </c>
      <c r="G139" s="277"/>
      <c r="H139" s="277"/>
      <c r="I139" s="65">
        <f t="shared" si="3"/>
        <v>0</v>
      </c>
      <c r="K139" s="12"/>
      <c r="L139" s="12"/>
      <c r="M139" s="12"/>
      <c r="N139" s="12"/>
      <c r="O139" s="12"/>
    </row>
    <row r="140" spans="1:15" s="13" customFormat="1" ht="12" customHeight="1" x14ac:dyDescent="0.2">
      <c r="A140" s="268"/>
      <c r="B140" s="272" t="str">
        <f>IFERROR(IF(VLOOKUP($A140,Osnova!$A:$E,1)=$A140,VLOOKUP($A140,Osnova!$A:$E,$E$10)),"")</f>
        <v/>
      </c>
      <c r="C140" s="273" t="e">
        <f>IF(VLOOKUP($A140,Osnova!$A:$C,1)=$A140,VLOOKUP($A140,Osnova!$A:$F,4),0)</f>
        <v>#N/A</v>
      </c>
      <c r="D140" s="277"/>
      <c r="E140" s="269"/>
      <c r="F140" s="64">
        <f t="shared" si="2"/>
        <v>0</v>
      </c>
      <c r="G140" s="277"/>
      <c r="H140" s="277"/>
      <c r="I140" s="65">
        <f t="shared" si="3"/>
        <v>0</v>
      </c>
      <c r="K140" s="12"/>
      <c r="L140" s="12"/>
      <c r="M140" s="12"/>
      <c r="N140" s="12"/>
      <c r="O140" s="12"/>
    </row>
    <row r="141" spans="1:15" s="13" customFormat="1" ht="12" customHeight="1" x14ac:dyDescent="0.2">
      <c r="A141" s="268"/>
      <c r="B141" s="272" t="str">
        <f>IFERROR(IF(VLOOKUP($A141,Osnova!$A:$E,1)=$A141,VLOOKUP($A141,Osnova!$A:$E,$E$10)),"")</f>
        <v/>
      </c>
      <c r="C141" s="273" t="e">
        <f>IF(VLOOKUP($A141,Osnova!$A:$C,1)=$A141,VLOOKUP($A141,Osnova!$A:$F,4),0)</f>
        <v>#N/A</v>
      </c>
      <c r="D141" s="277"/>
      <c r="E141" s="269"/>
      <c r="F141" s="64">
        <f t="shared" si="2"/>
        <v>0</v>
      </c>
      <c r="G141" s="277"/>
      <c r="H141" s="277"/>
      <c r="I141" s="65">
        <f t="shared" si="3"/>
        <v>0</v>
      </c>
      <c r="K141" s="12"/>
      <c r="L141" s="12"/>
      <c r="M141" s="12"/>
      <c r="N141" s="12"/>
      <c r="O141" s="12"/>
    </row>
    <row r="142" spans="1:15" s="13" customFormat="1" ht="12" customHeight="1" x14ac:dyDescent="0.2">
      <c r="A142" s="268"/>
      <c r="B142" s="272" t="str">
        <f>IFERROR(IF(VLOOKUP($A142,Osnova!$A:$E,1)=$A142,VLOOKUP($A142,Osnova!$A:$E,$E$10)),"")</f>
        <v/>
      </c>
      <c r="C142" s="273" t="e">
        <f>IF(VLOOKUP($A142,Osnova!$A:$C,1)=$A142,VLOOKUP($A142,Osnova!$A:$F,4),0)</f>
        <v>#N/A</v>
      </c>
      <c r="D142" s="277"/>
      <c r="E142" s="269"/>
      <c r="F142" s="64">
        <f t="shared" si="2"/>
        <v>0</v>
      </c>
      <c r="G142" s="277"/>
      <c r="H142" s="277"/>
      <c r="I142" s="65">
        <f t="shared" si="3"/>
        <v>0</v>
      </c>
      <c r="K142" s="12"/>
      <c r="L142" s="12"/>
      <c r="M142" s="12"/>
      <c r="N142" s="12"/>
      <c r="O142" s="12"/>
    </row>
    <row r="143" spans="1:15" s="13" customFormat="1" ht="12" customHeight="1" x14ac:dyDescent="0.2">
      <c r="A143" s="268"/>
      <c r="B143" s="272" t="str">
        <f>IFERROR(IF(VLOOKUP($A143,Osnova!$A:$E,1)=$A143,VLOOKUP($A143,Osnova!$A:$E,$E$10)),"")</f>
        <v/>
      </c>
      <c r="C143" s="273" t="e">
        <f>IF(VLOOKUP($A143,Osnova!$A:$C,1)=$A143,VLOOKUP($A143,Osnova!$A:$F,4),0)</f>
        <v>#N/A</v>
      </c>
      <c r="D143" s="277"/>
      <c r="E143" s="269"/>
      <c r="F143" s="64">
        <f t="shared" si="2"/>
        <v>0</v>
      </c>
      <c r="G143" s="277"/>
      <c r="H143" s="277"/>
      <c r="I143" s="65">
        <f t="shared" si="3"/>
        <v>0</v>
      </c>
      <c r="K143" s="12"/>
      <c r="L143" s="12"/>
      <c r="M143" s="12"/>
      <c r="N143" s="12"/>
      <c r="O143" s="12"/>
    </row>
    <row r="144" spans="1:15" s="13" customFormat="1" ht="12" customHeight="1" x14ac:dyDescent="0.2">
      <c r="A144" s="268"/>
      <c r="B144" s="272" t="str">
        <f>IFERROR(IF(VLOOKUP($A144,Osnova!$A:$E,1)=$A144,VLOOKUP($A144,Osnova!$A:$E,$E$10)),"")</f>
        <v/>
      </c>
      <c r="C144" s="273" t="e">
        <f>IF(VLOOKUP($A144,Osnova!$A:$C,1)=$A144,VLOOKUP($A144,Osnova!$A:$F,4),0)</f>
        <v>#N/A</v>
      </c>
      <c r="D144" s="277"/>
      <c r="E144" s="269"/>
      <c r="F144" s="64">
        <f t="shared" si="2"/>
        <v>0</v>
      </c>
      <c r="G144" s="277"/>
      <c r="H144" s="277"/>
      <c r="I144" s="65">
        <f t="shared" si="3"/>
        <v>0</v>
      </c>
      <c r="K144" s="12"/>
      <c r="L144" s="12"/>
      <c r="M144" s="12"/>
      <c r="N144" s="12"/>
      <c r="O144" s="12"/>
    </row>
    <row r="145" spans="1:15" s="13" customFormat="1" ht="12" customHeight="1" x14ac:dyDescent="0.2">
      <c r="A145" s="268"/>
      <c r="B145" s="272" t="str">
        <f>IFERROR(IF(VLOOKUP($A145,Osnova!$A:$E,1)=$A145,VLOOKUP($A145,Osnova!$A:$E,$E$10)),"")</f>
        <v/>
      </c>
      <c r="C145" s="273" t="e">
        <f>IF(VLOOKUP($A145,Osnova!$A:$C,1)=$A145,VLOOKUP($A145,Osnova!$A:$F,4),0)</f>
        <v>#N/A</v>
      </c>
      <c r="D145" s="277"/>
      <c r="E145" s="269"/>
      <c r="F145" s="64">
        <f t="shared" ref="F145:F208" si="4">SUM(D145-E145)</f>
        <v>0</v>
      </c>
      <c r="G145" s="277"/>
      <c r="H145" s="277"/>
      <c r="I145" s="65">
        <f t="shared" ref="I145:I182" si="5">SUM(F145+G145-H145)</f>
        <v>0</v>
      </c>
      <c r="K145" s="12"/>
      <c r="L145" s="12"/>
      <c r="M145" s="12"/>
      <c r="N145" s="12"/>
      <c r="O145" s="12"/>
    </row>
    <row r="146" spans="1:15" s="13" customFormat="1" ht="12" customHeight="1" x14ac:dyDescent="0.2">
      <c r="A146" s="268"/>
      <c r="B146" s="272" t="str">
        <f>IFERROR(IF(VLOOKUP($A146,Osnova!$A:$E,1)=$A146,VLOOKUP($A146,Osnova!$A:$E,$E$10)),"")</f>
        <v/>
      </c>
      <c r="C146" s="273" t="e">
        <f>IF(VLOOKUP($A146,Osnova!$A:$C,1)=$A146,VLOOKUP($A146,Osnova!$A:$F,4),0)</f>
        <v>#N/A</v>
      </c>
      <c r="D146" s="277"/>
      <c r="E146" s="269"/>
      <c r="F146" s="64">
        <f t="shared" si="4"/>
        <v>0</v>
      </c>
      <c r="G146" s="277"/>
      <c r="H146" s="277"/>
      <c r="I146" s="65">
        <f t="shared" si="5"/>
        <v>0</v>
      </c>
      <c r="K146" s="12"/>
      <c r="L146" s="12"/>
      <c r="M146" s="12"/>
      <c r="N146" s="12"/>
      <c r="O146" s="12"/>
    </row>
    <row r="147" spans="1:15" s="13" customFormat="1" ht="12" customHeight="1" x14ac:dyDescent="0.2">
      <c r="A147" s="268"/>
      <c r="B147" s="272" t="str">
        <f>IFERROR(IF(VLOOKUP($A147,Osnova!$A:$E,1)=$A147,VLOOKUP($A147,Osnova!$A:$E,$E$10)),"")</f>
        <v/>
      </c>
      <c r="C147" s="273" t="e">
        <f>IF(VLOOKUP($A147,Osnova!$A:$C,1)=$A147,VLOOKUP($A147,Osnova!$A:$F,4),0)</f>
        <v>#N/A</v>
      </c>
      <c r="D147" s="277"/>
      <c r="E147" s="269"/>
      <c r="F147" s="64">
        <f t="shared" si="4"/>
        <v>0</v>
      </c>
      <c r="G147" s="277"/>
      <c r="H147" s="277"/>
      <c r="I147" s="65">
        <f t="shared" si="5"/>
        <v>0</v>
      </c>
      <c r="K147" s="12"/>
      <c r="L147" s="12"/>
      <c r="M147" s="12"/>
      <c r="N147" s="12"/>
      <c r="O147" s="12"/>
    </row>
    <row r="148" spans="1:15" s="13" customFormat="1" ht="12" customHeight="1" x14ac:dyDescent="0.2">
      <c r="A148" s="268"/>
      <c r="B148" s="272" t="str">
        <f>IFERROR(IF(VLOOKUP($A148,Osnova!$A:$E,1)=$A148,VLOOKUP($A148,Osnova!$A:$E,$E$10)),"")</f>
        <v/>
      </c>
      <c r="C148" s="273" t="e">
        <f>IF(VLOOKUP($A148,Osnova!$A:$C,1)=$A148,VLOOKUP($A148,Osnova!$A:$F,4),0)</f>
        <v>#N/A</v>
      </c>
      <c r="D148" s="277"/>
      <c r="E148" s="269"/>
      <c r="F148" s="64">
        <f t="shared" si="4"/>
        <v>0</v>
      </c>
      <c r="G148" s="277"/>
      <c r="H148" s="277"/>
      <c r="I148" s="65">
        <f t="shared" si="5"/>
        <v>0</v>
      </c>
      <c r="K148" s="12"/>
      <c r="L148" s="12"/>
      <c r="M148" s="12"/>
      <c r="N148" s="12"/>
      <c r="O148" s="12"/>
    </row>
    <row r="149" spans="1:15" s="13" customFormat="1" ht="12" customHeight="1" x14ac:dyDescent="0.2">
      <c r="A149" s="268"/>
      <c r="B149" s="272" t="str">
        <f>IFERROR(IF(VLOOKUP($A149,Osnova!$A:$E,1)=$A149,VLOOKUP($A149,Osnova!$A:$E,$E$10)),"")</f>
        <v/>
      </c>
      <c r="C149" s="273" t="e">
        <f>IF(VLOOKUP($A149,Osnova!$A:$C,1)=$A149,VLOOKUP($A149,Osnova!$A:$F,4),0)</f>
        <v>#N/A</v>
      </c>
      <c r="D149" s="277"/>
      <c r="E149" s="269"/>
      <c r="F149" s="64">
        <f t="shared" si="4"/>
        <v>0</v>
      </c>
      <c r="G149" s="277"/>
      <c r="H149" s="277"/>
      <c r="I149" s="65">
        <f t="shared" si="5"/>
        <v>0</v>
      </c>
      <c r="K149" s="12"/>
      <c r="L149" s="12"/>
      <c r="M149" s="12"/>
      <c r="N149" s="12"/>
      <c r="O149" s="12"/>
    </row>
    <row r="150" spans="1:15" s="13" customFormat="1" ht="12" customHeight="1" x14ac:dyDescent="0.2">
      <c r="A150" s="268"/>
      <c r="B150" s="272" t="str">
        <f>IFERROR(IF(VLOOKUP($A150,Osnova!$A:$E,1)=$A150,VLOOKUP($A150,Osnova!$A:$E,$E$10)),"")</f>
        <v/>
      </c>
      <c r="C150" s="273" t="e">
        <f>IF(VLOOKUP($A150,Osnova!$A:$C,1)=$A150,VLOOKUP($A150,Osnova!$A:$F,4),0)</f>
        <v>#N/A</v>
      </c>
      <c r="D150" s="277"/>
      <c r="E150" s="269"/>
      <c r="F150" s="64">
        <f t="shared" si="4"/>
        <v>0</v>
      </c>
      <c r="G150" s="277"/>
      <c r="H150" s="277"/>
      <c r="I150" s="65">
        <f t="shared" si="5"/>
        <v>0</v>
      </c>
      <c r="K150" s="12"/>
      <c r="L150" s="12"/>
      <c r="M150" s="12"/>
      <c r="N150" s="12"/>
      <c r="O150" s="12"/>
    </row>
    <row r="151" spans="1:15" s="13" customFormat="1" ht="12" customHeight="1" x14ac:dyDescent="0.2">
      <c r="A151" s="268"/>
      <c r="B151" s="272" t="str">
        <f>IFERROR(IF(VLOOKUP($A151,Osnova!$A:$E,1)=$A151,VLOOKUP($A151,Osnova!$A:$E,$E$10)),"")</f>
        <v/>
      </c>
      <c r="C151" s="273" t="e">
        <f>IF(VLOOKUP($A151,Osnova!$A:$C,1)=$A151,VLOOKUP($A151,Osnova!$A:$F,4),0)</f>
        <v>#N/A</v>
      </c>
      <c r="D151" s="277"/>
      <c r="E151" s="269"/>
      <c r="F151" s="64">
        <f t="shared" si="4"/>
        <v>0</v>
      </c>
      <c r="G151" s="277"/>
      <c r="H151" s="277"/>
      <c r="I151" s="65">
        <f t="shared" si="5"/>
        <v>0</v>
      </c>
      <c r="K151" s="12"/>
      <c r="L151" s="12"/>
      <c r="M151" s="12"/>
      <c r="N151" s="12"/>
      <c r="O151" s="12"/>
    </row>
    <row r="152" spans="1:15" s="13" customFormat="1" ht="12" customHeight="1" x14ac:dyDescent="0.2">
      <c r="A152" s="268"/>
      <c r="B152" s="272" t="str">
        <f>IFERROR(IF(VLOOKUP($A152,Osnova!$A:$E,1)=$A152,VLOOKUP($A152,Osnova!$A:$E,$E$10)),"")</f>
        <v/>
      </c>
      <c r="C152" s="273" t="e">
        <f>IF(VLOOKUP($A152,Osnova!$A:$C,1)=$A152,VLOOKUP($A152,Osnova!$A:$F,4),0)</f>
        <v>#N/A</v>
      </c>
      <c r="D152" s="277"/>
      <c r="E152" s="269"/>
      <c r="F152" s="64">
        <f t="shared" si="4"/>
        <v>0</v>
      </c>
      <c r="G152" s="277"/>
      <c r="H152" s="277"/>
      <c r="I152" s="65">
        <f t="shared" si="5"/>
        <v>0</v>
      </c>
      <c r="K152" s="12"/>
      <c r="L152" s="12"/>
      <c r="M152" s="12"/>
      <c r="N152" s="12"/>
      <c r="O152" s="12"/>
    </row>
    <row r="153" spans="1:15" s="13" customFormat="1" ht="12" customHeight="1" x14ac:dyDescent="0.2">
      <c r="A153" s="268"/>
      <c r="B153" s="272" t="str">
        <f>IFERROR(IF(VLOOKUP($A153,Osnova!$A:$E,1)=$A153,VLOOKUP($A153,Osnova!$A:$E,$E$10)),"")</f>
        <v/>
      </c>
      <c r="C153" s="273" t="e">
        <f>IF(VLOOKUP($A153,Osnova!$A:$C,1)=$A153,VLOOKUP($A153,Osnova!$A:$F,4),0)</f>
        <v>#N/A</v>
      </c>
      <c r="D153" s="277"/>
      <c r="E153" s="269"/>
      <c r="F153" s="64">
        <f t="shared" si="4"/>
        <v>0</v>
      </c>
      <c r="G153" s="277"/>
      <c r="H153" s="277"/>
      <c r="I153" s="65">
        <f t="shared" si="5"/>
        <v>0</v>
      </c>
      <c r="K153" s="12"/>
      <c r="L153" s="12"/>
      <c r="M153" s="12"/>
      <c r="N153" s="12"/>
      <c r="O153" s="12"/>
    </row>
    <row r="154" spans="1:15" s="13" customFormat="1" ht="12" customHeight="1" x14ac:dyDescent="0.2">
      <c r="A154" s="268"/>
      <c r="B154" s="272" t="str">
        <f>IFERROR(IF(VLOOKUP($A154,Osnova!$A:$E,1)=$A154,VLOOKUP($A154,Osnova!$A:$E,$E$10)),"")</f>
        <v/>
      </c>
      <c r="C154" s="273" t="e">
        <f>IF(VLOOKUP($A154,Osnova!$A:$C,1)=$A154,VLOOKUP($A154,Osnova!$A:$F,4),0)</f>
        <v>#N/A</v>
      </c>
      <c r="D154" s="277"/>
      <c r="E154" s="269"/>
      <c r="F154" s="64">
        <f t="shared" si="4"/>
        <v>0</v>
      </c>
      <c r="G154" s="277"/>
      <c r="H154" s="277"/>
      <c r="I154" s="65">
        <f t="shared" si="5"/>
        <v>0</v>
      </c>
      <c r="K154" s="12"/>
      <c r="L154" s="12"/>
      <c r="M154" s="12"/>
      <c r="N154" s="12"/>
      <c r="O154" s="12"/>
    </row>
    <row r="155" spans="1:15" s="13" customFormat="1" ht="12" customHeight="1" x14ac:dyDescent="0.2">
      <c r="A155" s="268"/>
      <c r="B155" s="272" t="str">
        <f>IFERROR(IF(VLOOKUP($A155,Osnova!$A:$E,1)=$A155,VLOOKUP($A155,Osnova!$A:$E,$E$10)),"")</f>
        <v/>
      </c>
      <c r="C155" s="273" t="e">
        <f>IF(VLOOKUP($A155,Osnova!$A:$C,1)=$A155,VLOOKUP($A155,Osnova!$A:$F,4),0)</f>
        <v>#N/A</v>
      </c>
      <c r="D155" s="277"/>
      <c r="E155" s="269"/>
      <c r="F155" s="64">
        <f t="shared" si="4"/>
        <v>0</v>
      </c>
      <c r="G155" s="277"/>
      <c r="H155" s="277"/>
      <c r="I155" s="65">
        <f t="shared" si="5"/>
        <v>0</v>
      </c>
      <c r="K155" s="12"/>
      <c r="L155" s="12"/>
      <c r="M155" s="12"/>
      <c r="N155" s="12"/>
      <c r="O155" s="12"/>
    </row>
    <row r="156" spans="1:15" s="13" customFormat="1" ht="12" customHeight="1" x14ac:dyDescent="0.2">
      <c r="A156" s="268"/>
      <c r="B156" s="272" t="str">
        <f>IFERROR(IF(VLOOKUP($A156,Osnova!$A:$E,1)=$A156,VLOOKUP($A156,Osnova!$A:$E,$E$10)),"")</f>
        <v/>
      </c>
      <c r="C156" s="273" t="e">
        <f>IF(VLOOKUP($A156,Osnova!$A:$C,1)=$A156,VLOOKUP($A156,Osnova!$A:$F,4),0)</f>
        <v>#N/A</v>
      </c>
      <c r="D156" s="277"/>
      <c r="E156" s="269"/>
      <c r="F156" s="64">
        <f t="shared" si="4"/>
        <v>0</v>
      </c>
      <c r="G156" s="277"/>
      <c r="H156" s="277"/>
      <c r="I156" s="65">
        <f t="shared" si="5"/>
        <v>0</v>
      </c>
      <c r="K156" s="12"/>
      <c r="L156" s="12"/>
      <c r="M156" s="12"/>
      <c r="N156" s="12"/>
      <c r="O156" s="12"/>
    </row>
    <row r="157" spans="1:15" s="13" customFormat="1" ht="12" customHeight="1" x14ac:dyDescent="0.2">
      <c r="A157" s="268"/>
      <c r="B157" s="272" t="str">
        <f>IFERROR(IF(VLOOKUP($A157,Osnova!$A:$E,1)=$A157,VLOOKUP($A157,Osnova!$A:$E,$E$10)),"")</f>
        <v/>
      </c>
      <c r="C157" s="273" t="e">
        <f>IF(VLOOKUP($A157,Osnova!$A:$C,1)=$A157,VLOOKUP($A157,Osnova!$A:$F,4),0)</f>
        <v>#N/A</v>
      </c>
      <c r="D157" s="277"/>
      <c r="E157" s="269"/>
      <c r="F157" s="64">
        <f t="shared" si="4"/>
        <v>0</v>
      </c>
      <c r="G157" s="277"/>
      <c r="H157" s="277"/>
      <c r="I157" s="65">
        <f t="shared" si="5"/>
        <v>0</v>
      </c>
      <c r="K157" s="12"/>
      <c r="L157" s="12"/>
      <c r="M157" s="12"/>
      <c r="N157" s="12"/>
      <c r="O157" s="12"/>
    </row>
    <row r="158" spans="1:15" s="13" customFormat="1" ht="12" customHeight="1" x14ac:dyDescent="0.2">
      <c r="A158" s="268"/>
      <c r="B158" s="272" t="str">
        <f>IFERROR(IF(VLOOKUP($A158,Osnova!$A:$E,1)=$A158,VLOOKUP($A158,Osnova!$A:$E,$E$10)),"")</f>
        <v/>
      </c>
      <c r="C158" s="273" t="e">
        <f>IF(VLOOKUP($A158,Osnova!$A:$C,1)=$A158,VLOOKUP($A158,Osnova!$A:$F,4),0)</f>
        <v>#N/A</v>
      </c>
      <c r="D158" s="277"/>
      <c r="E158" s="269"/>
      <c r="F158" s="64">
        <f t="shared" si="4"/>
        <v>0</v>
      </c>
      <c r="G158" s="277"/>
      <c r="H158" s="277"/>
      <c r="I158" s="65">
        <f t="shared" si="5"/>
        <v>0</v>
      </c>
      <c r="K158" s="12"/>
      <c r="L158" s="12"/>
      <c r="M158" s="12"/>
      <c r="N158" s="12"/>
      <c r="O158" s="12"/>
    </row>
    <row r="159" spans="1:15" s="13" customFormat="1" ht="12" customHeight="1" x14ac:dyDescent="0.2">
      <c r="A159" s="268"/>
      <c r="B159" s="272" t="str">
        <f>IFERROR(IF(VLOOKUP($A159,Osnova!$A:$E,1)=$A159,VLOOKUP($A159,Osnova!$A:$E,$E$10)),"")</f>
        <v/>
      </c>
      <c r="C159" s="273" t="e">
        <f>IF(VLOOKUP($A159,Osnova!$A:$C,1)=$A159,VLOOKUP($A159,Osnova!$A:$F,4),0)</f>
        <v>#N/A</v>
      </c>
      <c r="D159" s="277"/>
      <c r="E159" s="269"/>
      <c r="F159" s="64">
        <f t="shared" si="4"/>
        <v>0</v>
      </c>
      <c r="G159" s="277"/>
      <c r="H159" s="277"/>
      <c r="I159" s="65">
        <f t="shared" si="5"/>
        <v>0</v>
      </c>
      <c r="K159" s="12"/>
      <c r="L159" s="12"/>
      <c r="M159" s="12"/>
      <c r="N159" s="12"/>
      <c r="O159" s="12"/>
    </row>
    <row r="160" spans="1:15" s="13" customFormat="1" ht="12" customHeight="1" x14ac:dyDescent="0.2">
      <c r="A160" s="268"/>
      <c r="B160" s="272" t="str">
        <f>IFERROR(IF(VLOOKUP($A160,Osnova!$A:$E,1)=$A160,VLOOKUP($A160,Osnova!$A:$E,$E$10)),"")</f>
        <v/>
      </c>
      <c r="C160" s="273" t="e">
        <f>IF(VLOOKUP($A160,Osnova!$A:$C,1)=$A160,VLOOKUP($A160,Osnova!$A:$F,4),0)</f>
        <v>#N/A</v>
      </c>
      <c r="D160" s="277"/>
      <c r="E160" s="269"/>
      <c r="F160" s="64">
        <f t="shared" si="4"/>
        <v>0</v>
      </c>
      <c r="G160" s="277"/>
      <c r="H160" s="277"/>
      <c r="I160" s="65">
        <f t="shared" si="5"/>
        <v>0</v>
      </c>
      <c r="K160" s="12"/>
      <c r="L160" s="12"/>
      <c r="M160" s="12"/>
      <c r="N160" s="12"/>
      <c r="O160" s="12"/>
    </row>
    <row r="161" spans="1:15" s="13" customFormat="1" ht="12" customHeight="1" x14ac:dyDescent="0.2">
      <c r="A161" s="268"/>
      <c r="B161" s="272" t="str">
        <f>IFERROR(IF(VLOOKUP($A161,Osnova!$A:$E,1)=$A161,VLOOKUP($A161,Osnova!$A:$E,$E$10)),"")</f>
        <v/>
      </c>
      <c r="C161" s="273" t="e">
        <f>IF(VLOOKUP($A161,Osnova!$A:$C,1)=$A161,VLOOKUP($A161,Osnova!$A:$F,4),0)</f>
        <v>#N/A</v>
      </c>
      <c r="D161" s="277"/>
      <c r="E161" s="269"/>
      <c r="F161" s="64">
        <f t="shared" si="4"/>
        <v>0</v>
      </c>
      <c r="G161" s="277"/>
      <c r="H161" s="277"/>
      <c r="I161" s="65">
        <f t="shared" si="5"/>
        <v>0</v>
      </c>
      <c r="K161" s="12"/>
      <c r="L161" s="12"/>
      <c r="M161" s="12"/>
      <c r="N161" s="12"/>
      <c r="O161" s="12"/>
    </row>
    <row r="162" spans="1:15" s="13" customFormat="1" ht="12" customHeight="1" x14ac:dyDescent="0.2">
      <c r="A162" s="268"/>
      <c r="B162" s="272" t="str">
        <f>IFERROR(IF(VLOOKUP($A162,Osnova!$A:$E,1)=$A162,VLOOKUP($A162,Osnova!$A:$E,$E$10)),"")</f>
        <v/>
      </c>
      <c r="C162" s="273" t="e">
        <f>IF(VLOOKUP($A162,Osnova!$A:$C,1)=$A162,VLOOKUP($A162,Osnova!$A:$F,4),0)</f>
        <v>#N/A</v>
      </c>
      <c r="D162" s="277"/>
      <c r="E162" s="269"/>
      <c r="F162" s="64">
        <f t="shared" si="4"/>
        <v>0</v>
      </c>
      <c r="G162" s="277"/>
      <c r="H162" s="277"/>
      <c r="I162" s="65">
        <f t="shared" si="5"/>
        <v>0</v>
      </c>
      <c r="K162" s="12"/>
      <c r="L162" s="12"/>
      <c r="M162" s="12"/>
      <c r="N162" s="12"/>
      <c r="O162" s="12"/>
    </row>
    <row r="163" spans="1:15" s="13" customFormat="1" ht="12" customHeight="1" x14ac:dyDescent="0.2">
      <c r="A163" s="268"/>
      <c r="B163" s="272" t="str">
        <f>IFERROR(IF(VLOOKUP($A163,Osnova!$A:$E,1)=$A163,VLOOKUP($A163,Osnova!$A:$E,$E$10)),"")</f>
        <v/>
      </c>
      <c r="C163" s="273" t="e">
        <f>IF(VLOOKUP($A163,Osnova!$A:$C,1)=$A163,VLOOKUP($A163,Osnova!$A:$F,4),0)</f>
        <v>#N/A</v>
      </c>
      <c r="D163" s="277"/>
      <c r="E163" s="269"/>
      <c r="F163" s="64">
        <f t="shared" si="4"/>
        <v>0</v>
      </c>
      <c r="G163" s="277"/>
      <c r="H163" s="277"/>
      <c r="I163" s="65">
        <f t="shared" si="5"/>
        <v>0</v>
      </c>
      <c r="K163" s="12"/>
      <c r="L163" s="12"/>
      <c r="M163" s="12"/>
      <c r="N163" s="12"/>
      <c r="O163" s="12"/>
    </row>
    <row r="164" spans="1:15" s="13" customFormat="1" ht="12" customHeight="1" x14ac:dyDescent="0.2">
      <c r="A164" s="268"/>
      <c r="B164" s="272" t="str">
        <f>IFERROR(IF(VLOOKUP($A164,Osnova!$A:$E,1)=$A164,VLOOKUP($A164,Osnova!$A:$E,$E$10)),"")</f>
        <v/>
      </c>
      <c r="C164" s="273" t="e">
        <f>IF(VLOOKUP($A164,Osnova!$A:$C,1)=$A164,VLOOKUP($A164,Osnova!$A:$F,4),0)</f>
        <v>#N/A</v>
      </c>
      <c r="D164" s="277"/>
      <c r="E164" s="269"/>
      <c r="F164" s="64">
        <f t="shared" si="4"/>
        <v>0</v>
      </c>
      <c r="G164" s="277"/>
      <c r="H164" s="277"/>
      <c r="I164" s="65">
        <f t="shared" si="5"/>
        <v>0</v>
      </c>
      <c r="K164" s="12"/>
      <c r="L164" s="12"/>
      <c r="M164" s="12"/>
      <c r="N164" s="12"/>
      <c r="O164" s="12"/>
    </row>
    <row r="165" spans="1:15" s="13" customFormat="1" ht="12" customHeight="1" x14ac:dyDescent="0.2">
      <c r="A165" s="268"/>
      <c r="B165" s="272" t="str">
        <f>IFERROR(IF(VLOOKUP($A165,Osnova!$A:$E,1)=$A165,VLOOKUP($A165,Osnova!$A:$E,$E$10)),"")</f>
        <v/>
      </c>
      <c r="C165" s="273" t="e">
        <f>IF(VLOOKUP($A165,Osnova!$A:$C,1)=$A165,VLOOKUP($A165,Osnova!$A:$F,4),0)</f>
        <v>#N/A</v>
      </c>
      <c r="D165" s="277"/>
      <c r="E165" s="269"/>
      <c r="F165" s="64">
        <f t="shared" si="4"/>
        <v>0</v>
      </c>
      <c r="G165" s="277"/>
      <c r="H165" s="277"/>
      <c r="I165" s="65">
        <f t="shared" si="5"/>
        <v>0</v>
      </c>
      <c r="K165" s="12"/>
      <c r="L165" s="12"/>
      <c r="M165" s="12"/>
      <c r="N165" s="12"/>
      <c r="O165" s="12"/>
    </row>
    <row r="166" spans="1:15" s="13" customFormat="1" ht="12" customHeight="1" x14ac:dyDescent="0.2">
      <c r="A166" s="268"/>
      <c r="B166" s="272" t="str">
        <f>IFERROR(IF(VLOOKUP($A166,Osnova!$A:$E,1)=$A166,VLOOKUP($A166,Osnova!$A:$E,$E$10)),"")</f>
        <v/>
      </c>
      <c r="C166" s="273" t="e">
        <f>IF(VLOOKUP($A166,Osnova!$A:$C,1)=$A166,VLOOKUP($A166,Osnova!$A:$F,4),0)</f>
        <v>#N/A</v>
      </c>
      <c r="D166" s="277"/>
      <c r="E166" s="269"/>
      <c r="F166" s="64">
        <f t="shared" si="4"/>
        <v>0</v>
      </c>
      <c r="G166" s="277"/>
      <c r="H166" s="277"/>
      <c r="I166" s="65">
        <f t="shared" si="5"/>
        <v>0</v>
      </c>
      <c r="K166" s="12"/>
      <c r="L166" s="12"/>
      <c r="M166" s="12"/>
      <c r="N166" s="12"/>
      <c r="O166" s="12"/>
    </row>
    <row r="167" spans="1:15" s="13" customFormat="1" ht="12" customHeight="1" x14ac:dyDescent="0.2">
      <c r="A167" s="268"/>
      <c r="B167" s="272" t="str">
        <f>IFERROR(IF(VLOOKUP($A167,Osnova!$A:$E,1)=$A167,VLOOKUP($A167,Osnova!$A:$E,$E$10)),"")</f>
        <v/>
      </c>
      <c r="C167" s="273" t="e">
        <f>IF(VLOOKUP($A167,Osnova!$A:$C,1)=$A167,VLOOKUP($A167,Osnova!$A:$F,4),0)</f>
        <v>#N/A</v>
      </c>
      <c r="D167" s="277"/>
      <c r="E167" s="269"/>
      <c r="F167" s="64">
        <f t="shared" si="4"/>
        <v>0</v>
      </c>
      <c r="G167" s="277"/>
      <c r="H167" s="277"/>
      <c r="I167" s="65">
        <f t="shared" si="5"/>
        <v>0</v>
      </c>
      <c r="K167" s="12"/>
      <c r="L167" s="12"/>
      <c r="M167" s="12"/>
      <c r="N167" s="12"/>
      <c r="O167" s="12"/>
    </row>
    <row r="168" spans="1:15" s="13" customFormat="1" ht="12" customHeight="1" x14ac:dyDescent="0.2">
      <c r="A168" s="268"/>
      <c r="B168" s="272" t="str">
        <f>IFERROR(IF(VLOOKUP($A168,Osnova!$A:$E,1)=$A168,VLOOKUP($A168,Osnova!$A:$E,$E$10)),"")</f>
        <v/>
      </c>
      <c r="C168" s="273" t="e">
        <f>IF(VLOOKUP($A168,Osnova!$A:$C,1)=$A168,VLOOKUP($A168,Osnova!$A:$F,4),0)</f>
        <v>#N/A</v>
      </c>
      <c r="D168" s="277"/>
      <c r="E168" s="269"/>
      <c r="F168" s="64">
        <f t="shared" si="4"/>
        <v>0</v>
      </c>
      <c r="G168" s="277"/>
      <c r="H168" s="277"/>
      <c r="I168" s="65">
        <f t="shared" si="5"/>
        <v>0</v>
      </c>
      <c r="K168" s="12"/>
      <c r="L168" s="12"/>
      <c r="M168" s="12"/>
      <c r="N168" s="12"/>
      <c r="O168" s="12"/>
    </row>
    <row r="169" spans="1:15" s="13" customFormat="1" ht="12" customHeight="1" x14ac:dyDescent="0.2">
      <c r="A169" s="268"/>
      <c r="B169" s="272" t="str">
        <f>IFERROR(IF(VLOOKUP($A169,Osnova!$A:$E,1)=$A169,VLOOKUP($A169,Osnova!$A:$E,$E$10)),"")</f>
        <v/>
      </c>
      <c r="C169" s="273" t="e">
        <f>IF(VLOOKUP($A169,Osnova!$A:$C,1)=$A169,VLOOKUP($A169,Osnova!$A:$F,4),0)</f>
        <v>#N/A</v>
      </c>
      <c r="D169" s="277"/>
      <c r="E169" s="269"/>
      <c r="F169" s="64">
        <f t="shared" si="4"/>
        <v>0</v>
      </c>
      <c r="G169" s="277"/>
      <c r="H169" s="277"/>
      <c r="I169" s="65">
        <f t="shared" si="5"/>
        <v>0</v>
      </c>
      <c r="K169" s="12"/>
      <c r="L169" s="12"/>
      <c r="M169" s="12"/>
      <c r="N169" s="12"/>
      <c r="O169" s="12"/>
    </row>
    <row r="170" spans="1:15" s="13" customFormat="1" ht="12" customHeight="1" x14ac:dyDescent="0.2">
      <c r="A170" s="268"/>
      <c r="B170" s="272" t="str">
        <f>IFERROR(IF(VLOOKUP($A170,Osnova!$A:$E,1)=$A170,VLOOKUP($A170,Osnova!$A:$E,$E$10)),"")</f>
        <v/>
      </c>
      <c r="C170" s="273" t="e">
        <f>IF(VLOOKUP($A170,Osnova!$A:$C,1)=$A170,VLOOKUP($A170,Osnova!$A:$F,4),0)</f>
        <v>#N/A</v>
      </c>
      <c r="D170" s="277"/>
      <c r="E170" s="269"/>
      <c r="F170" s="64">
        <f t="shared" si="4"/>
        <v>0</v>
      </c>
      <c r="G170" s="277"/>
      <c r="H170" s="277"/>
      <c r="I170" s="65">
        <f t="shared" si="5"/>
        <v>0</v>
      </c>
      <c r="K170" s="12"/>
      <c r="L170" s="12"/>
      <c r="M170" s="12"/>
      <c r="N170" s="12"/>
      <c r="O170" s="12"/>
    </row>
    <row r="171" spans="1:15" s="13" customFormat="1" ht="12" customHeight="1" x14ac:dyDescent="0.2">
      <c r="A171" s="268"/>
      <c r="B171" s="272" t="str">
        <f>IFERROR(IF(VLOOKUP($A171,Osnova!$A:$E,1)=$A171,VLOOKUP($A171,Osnova!$A:$E,$E$10)),"")</f>
        <v/>
      </c>
      <c r="C171" s="273" t="e">
        <f>IF(VLOOKUP($A171,Osnova!$A:$C,1)=$A171,VLOOKUP($A171,Osnova!$A:$F,4),0)</f>
        <v>#N/A</v>
      </c>
      <c r="D171" s="277"/>
      <c r="E171" s="269"/>
      <c r="F171" s="64">
        <f t="shared" si="4"/>
        <v>0</v>
      </c>
      <c r="G171" s="277"/>
      <c r="H171" s="277"/>
      <c r="I171" s="65">
        <f t="shared" si="5"/>
        <v>0</v>
      </c>
      <c r="K171" s="12"/>
      <c r="L171" s="12"/>
      <c r="M171" s="12"/>
      <c r="N171" s="12"/>
      <c r="O171" s="12"/>
    </row>
    <row r="172" spans="1:15" s="13" customFormat="1" ht="12" customHeight="1" x14ac:dyDescent="0.2">
      <c r="A172" s="268"/>
      <c r="B172" s="272" t="str">
        <f>IFERROR(IF(VLOOKUP($A172,Osnova!$A:$E,1)=$A172,VLOOKUP($A172,Osnova!$A:$E,$E$10)),"")</f>
        <v/>
      </c>
      <c r="C172" s="273" t="e">
        <f>IF(VLOOKUP($A172,Osnova!$A:$C,1)=$A172,VLOOKUP($A172,Osnova!$A:$F,4),0)</f>
        <v>#N/A</v>
      </c>
      <c r="D172" s="277"/>
      <c r="E172" s="269"/>
      <c r="F172" s="64">
        <f t="shared" si="4"/>
        <v>0</v>
      </c>
      <c r="G172" s="277"/>
      <c r="H172" s="277"/>
      <c r="I172" s="65">
        <f t="shared" si="5"/>
        <v>0</v>
      </c>
      <c r="K172" s="12"/>
      <c r="L172" s="12"/>
      <c r="M172" s="12"/>
      <c r="N172" s="12"/>
      <c r="O172" s="12"/>
    </row>
    <row r="173" spans="1:15" s="13" customFormat="1" ht="12" customHeight="1" x14ac:dyDescent="0.2">
      <c r="A173" s="268"/>
      <c r="B173" s="272" t="str">
        <f>IFERROR(IF(VLOOKUP($A173,Osnova!$A:$E,1)=$A173,VLOOKUP($A173,Osnova!$A:$E,$E$10)),"")</f>
        <v/>
      </c>
      <c r="C173" s="273" t="e">
        <f>IF(VLOOKUP($A173,Osnova!$A:$C,1)=$A173,VLOOKUP($A173,Osnova!$A:$F,4),0)</f>
        <v>#N/A</v>
      </c>
      <c r="D173" s="277"/>
      <c r="E173" s="269"/>
      <c r="F173" s="64">
        <f t="shared" si="4"/>
        <v>0</v>
      </c>
      <c r="G173" s="277"/>
      <c r="H173" s="277"/>
      <c r="I173" s="65">
        <f t="shared" si="5"/>
        <v>0</v>
      </c>
      <c r="K173" s="12"/>
      <c r="L173" s="12"/>
      <c r="M173" s="12"/>
      <c r="N173" s="12"/>
      <c r="O173" s="12"/>
    </row>
    <row r="174" spans="1:15" s="13" customFormat="1" ht="12" customHeight="1" x14ac:dyDescent="0.2">
      <c r="A174" s="268"/>
      <c r="B174" s="272" t="str">
        <f>IFERROR(IF(VLOOKUP($A174,Osnova!$A:$E,1)=$A174,VLOOKUP($A174,Osnova!$A:$E,$E$10)),"")</f>
        <v/>
      </c>
      <c r="C174" s="273" t="e">
        <f>IF(VLOOKUP($A174,Osnova!$A:$C,1)=$A174,VLOOKUP($A174,Osnova!$A:$F,4),0)</f>
        <v>#N/A</v>
      </c>
      <c r="D174" s="277"/>
      <c r="E174" s="270"/>
      <c r="F174" s="64">
        <f t="shared" si="4"/>
        <v>0</v>
      </c>
      <c r="G174" s="277"/>
      <c r="H174" s="277"/>
      <c r="I174" s="65">
        <f t="shared" si="5"/>
        <v>0</v>
      </c>
      <c r="K174" s="12"/>
      <c r="L174" s="12"/>
      <c r="M174" s="12"/>
      <c r="N174" s="12"/>
      <c r="O174" s="12"/>
    </row>
    <row r="175" spans="1:15" s="13" customFormat="1" ht="12" customHeight="1" x14ac:dyDescent="0.2">
      <c r="A175" s="268"/>
      <c r="B175" s="272" t="str">
        <f>IFERROR(IF(VLOOKUP($A175,Osnova!$A:$E,1)=$A175,VLOOKUP($A175,Osnova!$A:$E,$E$10)),"")</f>
        <v/>
      </c>
      <c r="C175" s="273" t="e">
        <f>IF(VLOOKUP($A175,Osnova!$A:$C,1)=$A175,VLOOKUP($A175,Osnova!$A:$F,4),0)</f>
        <v>#N/A</v>
      </c>
      <c r="D175" s="277"/>
      <c r="E175" s="270"/>
      <c r="F175" s="64">
        <f t="shared" si="4"/>
        <v>0</v>
      </c>
      <c r="G175" s="277"/>
      <c r="H175" s="277"/>
      <c r="I175" s="65">
        <f t="shared" si="5"/>
        <v>0</v>
      </c>
      <c r="K175" s="12"/>
      <c r="L175" s="12"/>
      <c r="M175" s="12"/>
      <c r="N175" s="12"/>
      <c r="O175" s="12"/>
    </row>
    <row r="176" spans="1:15" s="13" customFormat="1" ht="12" customHeight="1" x14ac:dyDescent="0.2">
      <c r="A176" s="268"/>
      <c r="B176" s="272" t="str">
        <f>IFERROR(IF(VLOOKUP($A176,Osnova!$A:$E,1)=$A176,VLOOKUP($A176,Osnova!$A:$E,$E$10)),"")</f>
        <v/>
      </c>
      <c r="C176" s="273" t="e">
        <f>IF(VLOOKUP($A176,Osnova!$A:$C,1)=$A176,VLOOKUP($A176,Osnova!$A:$F,4),0)</f>
        <v>#N/A</v>
      </c>
      <c r="D176" s="277"/>
      <c r="E176" s="270"/>
      <c r="F176" s="64">
        <f t="shared" si="4"/>
        <v>0</v>
      </c>
      <c r="G176" s="277"/>
      <c r="H176" s="277"/>
      <c r="I176" s="65">
        <f t="shared" si="5"/>
        <v>0</v>
      </c>
      <c r="K176" s="12"/>
      <c r="L176" s="12"/>
      <c r="M176" s="12"/>
      <c r="N176" s="12"/>
      <c r="O176" s="12"/>
    </row>
    <row r="177" spans="1:15" s="13" customFormat="1" ht="12" customHeight="1" x14ac:dyDescent="0.2">
      <c r="A177" s="268"/>
      <c r="B177" s="272" t="str">
        <f>IFERROR(IF(VLOOKUP($A177,Osnova!$A:$E,1)=$A177,VLOOKUP($A177,Osnova!$A:$E,$E$10)),"")</f>
        <v/>
      </c>
      <c r="C177" s="273" t="e">
        <f>IF(VLOOKUP($A177,Osnova!$A:$C,1)=$A177,VLOOKUP($A177,Osnova!$A:$F,4),0)</f>
        <v>#N/A</v>
      </c>
      <c r="D177" s="277"/>
      <c r="E177" s="270"/>
      <c r="F177" s="64">
        <f t="shared" si="4"/>
        <v>0</v>
      </c>
      <c r="G177" s="277"/>
      <c r="H177" s="277"/>
      <c r="I177" s="65">
        <f t="shared" si="5"/>
        <v>0</v>
      </c>
      <c r="K177" s="12"/>
      <c r="L177" s="12"/>
      <c r="M177" s="12"/>
      <c r="N177" s="12"/>
      <c r="O177" s="12"/>
    </row>
    <row r="178" spans="1:15" s="13" customFormat="1" ht="12" customHeight="1" x14ac:dyDescent="0.2">
      <c r="A178" s="268"/>
      <c r="B178" s="272" t="str">
        <f>IFERROR(IF(VLOOKUP($A178,Osnova!$A:$E,1)=$A178,VLOOKUP($A178,Osnova!$A:$E,$E$10)),"")</f>
        <v/>
      </c>
      <c r="C178" s="273" t="e">
        <f>IF(VLOOKUP($A178,Osnova!$A:$C,1)=$A178,VLOOKUP($A178,Osnova!$A:$F,4),0)</f>
        <v>#N/A</v>
      </c>
      <c r="D178" s="277"/>
      <c r="E178" s="270"/>
      <c r="F178" s="64">
        <f t="shared" si="4"/>
        <v>0</v>
      </c>
      <c r="G178" s="277"/>
      <c r="H178" s="277"/>
      <c r="I178" s="65">
        <f t="shared" si="5"/>
        <v>0</v>
      </c>
      <c r="K178" s="12"/>
      <c r="L178" s="12"/>
      <c r="M178" s="12"/>
      <c r="N178" s="12"/>
      <c r="O178" s="12"/>
    </row>
    <row r="179" spans="1:15" s="13" customFormat="1" ht="12" customHeight="1" x14ac:dyDescent="0.2">
      <c r="A179" s="268"/>
      <c r="B179" s="272" t="str">
        <f>IFERROR(IF(VLOOKUP($A179,Osnova!$A:$E,1)=$A179,VLOOKUP($A179,Osnova!$A:$E,$E$10)),"")</f>
        <v/>
      </c>
      <c r="C179" s="273" t="e">
        <f>IF(VLOOKUP($A179,Osnova!$A:$C,1)=$A179,VLOOKUP($A179,Osnova!$A:$F,4),0)</f>
        <v>#N/A</v>
      </c>
      <c r="D179" s="277"/>
      <c r="E179" s="270"/>
      <c r="F179" s="64">
        <f t="shared" si="4"/>
        <v>0</v>
      </c>
      <c r="G179" s="277"/>
      <c r="H179" s="277"/>
      <c r="I179" s="65">
        <f t="shared" si="5"/>
        <v>0</v>
      </c>
      <c r="K179" s="12"/>
      <c r="L179" s="12"/>
      <c r="M179" s="12"/>
      <c r="N179" s="12"/>
      <c r="O179" s="12"/>
    </row>
    <row r="180" spans="1:15" s="13" customFormat="1" ht="12" customHeight="1" x14ac:dyDescent="0.2">
      <c r="A180" s="268"/>
      <c r="B180" s="272" t="str">
        <f>IFERROR(IF(VLOOKUP($A180,Osnova!$A:$E,1)=$A180,VLOOKUP($A180,Osnova!$A:$E,$E$10)),"")</f>
        <v/>
      </c>
      <c r="C180" s="273" t="e">
        <f>IF(VLOOKUP($A180,Osnova!$A:$C,1)=$A180,VLOOKUP($A180,Osnova!$A:$F,4),0)</f>
        <v>#N/A</v>
      </c>
      <c r="D180" s="277"/>
      <c r="E180" s="270"/>
      <c r="F180" s="64">
        <f t="shared" si="4"/>
        <v>0</v>
      </c>
      <c r="G180" s="277"/>
      <c r="H180" s="277"/>
      <c r="I180" s="65">
        <f t="shared" si="5"/>
        <v>0</v>
      </c>
      <c r="K180" s="12"/>
      <c r="L180" s="12"/>
      <c r="M180" s="12"/>
      <c r="N180" s="12"/>
      <c r="O180" s="12"/>
    </row>
    <row r="181" spans="1:15" s="13" customFormat="1" ht="12" customHeight="1" x14ac:dyDescent="0.2">
      <c r="A181" s="268"/>
      <c r="B181" s="272" t="str">
        <f>IFERROR(IF(VLOOKUP($A181,Osnova!$A:$E,1)=$A181,VLOOKUP($A181,Osnova!$A:$E,$E$10)),"")</f>
        <v/>
      </c>
      <c r="C181" s="273" t="e">
        <f>IF(VLOOKUP($A181,Osnova!$A:$C,1)=$A181,VLOOKUP($A181,Osnova!$A:$F,4),0)</f>
        <v>#N/A</v>
      </c>
      <c r="D181" s="277"/>
      <c r="E181" s="270"/>
      <c r="F181" s="64">
        <f t="shared" si="4"/>
        <v>0</v>
      </c>
      <c r="G181" s="277"/>
      <c r="H181" s="277"/>
      <c r="I181" s="65">
        <f t="shared" si="5"/>
        <v>0</v>
      </c>
      <c r="K181" s="12"/>
      <c r="L181" s="12"/>
      <c r="M181" s="12"/>
      <c r="N181" s="12"/>
      <c r="O181" s="12"/>
    </row>
    <row r="182" spans="1:15" s="13" customFormat="1" ht="12" customHeight="1" x14ac:dyDescent="0.2">
      <c r="A182" s="268"/>
      <c r="B182" s="272" t="str">
        <f>IFERROR(IF(VLOOKUP($A182,Osnova!$A:$E,1)=$A182,VLOOKUP($A182,Osnova!$A:$E,$E$10)),"")</f>
        <v/>
      </c>
      <c r="C182" s="273" t="e">
        <f>IF(VLOOKUP($A182,Osnova!$A:$C,1)=$A182,VLOOKUP($A182,Osnova!$A:$F,4),0)</f>
        <v>#N/A</v>
      </c>
      <c r="D182" s="277"/>
      <c r="E182" s="270"/>
      <c r="F182" s="64">
        <f t="shared" si="4"/>
        <v>0</v>
      </c>
      <c r="G182" s="277"/>
      <c r="H182" s="277"/>
      <c r="I182" s="65">
        <f t="shared" si="5"/>
        <v>0</v>
      </c>
      <c r="K182" s="12"/>
      <c r="L182" s="12"/>
      <c r="M182" s="12"/>
      <c r="N182" s="12"/>
      <c r="O182" s="12"/>
    </row>
    <row r="183" spans="1:15" s="13" customFormat="1" ht="12" customHeight="1" x14ac:dyDescent="0.2">
      <c r="A183" s="268"/>
      <c r="B183" s="272" t="str">
        <f>IFERROR(IF(VLOOKUP($A183,Osnova!$A:$E,1)=$A183,VLOOKUP($A183,Osnova!$A:$E,$E$10)),"")</f>
        <v/>
      </c>
      <c r="C183" s="273" t="e">
        <f>IF(VLOOKUP($A183,Osnova!$A:$C,1)=$A183,VLOOKUP($A183,Osnova!$A:$F,4),0)</f>
        <v>#N/A</v>
      </c>
      <c r="D183" s="277"/>
      <c r="E183" s="270"/>
      <c r="F183" s="64">
        <f t="shared" si="4"/>
        <v>0</v>
      </c>
      <c r="G183" s="277"/>
      <c r="H183" s="277"/>
      <c r="I183" s="65">
        <f>SUM(F183+G183-H183)</f>
        <v>0</v>
      </c>
      <c r="K183" s="12"/>
      <c r="L183" s="12"/>
      <c r="M183" s="12"/>
      <c r="N183" s="12"/>
      <c r="O183" s="12"/>
    </row>
    <row r="184" spans="1:15" s="13" customFormat="1" ht="12" customHeight="1" x14ac:dyDescent="0.2">
      <c r="A184" s="268"/>
      <c r="B184" s="272" t="str">
        <f>IFERROR(IF(VLOOKUP($A184,Osnova!$A:$E,1)=$A184,VLOOKUP($A184,Osnova!$A:$E,$E$10)),"")</f>
        <v/>
      </c>
      <c r="C184" s="273" t="e">
        <f>IF(VLOOKUP($A184,Osnova!$A:$C,1)=$A184,VLOOKUP($A184,Osnova!$A:$F,4),0)</f>
        <v>#N/A</v>
      </c>
      <c r="D184" s="277"/>
      <c r="E184" s="270"/>
      <c r="F184" s="64">
        <f t="shared" si="4"/>
        <v>0</v>
      </c>
      <c r="G184" s="277"/>
      <c r="H184" s="277"/>
      <c r="I184" s="65">
        <f t="shared" ref="I184:I247" si="6">SUM(F184+G184-H184)</f>
        <v>0</v>
      </c>
      <c r="K184" s="12"/>
      <c r="L184" s="12"/>
      <c r="M184" s="12"/>
      <c r="N184" s="12"/>
      <c r="O184" s="12"/>
    </row>
    <row r="185" spans="1:15" s="13" customFormat="1" ht="12" customHeight="1" x14ac:dyDescent="0.2">
      <c r="A185" s="268"/>
      <c r="B185" s="272" t="str">
        <f>IFERROR(IF(VLOOKUP($A185,Osnova!$A:$E,1)=$A185,VLOOKUP($A185,Osnova!$A:$E,$E$10)),"")</f>
        <v/>
      </c>
      <c r="C185" s="273" t="e">
        <f>IF(VLOOKUP($A185,Osnova!$A:$C,1)=$A185,VLOOKUP($A185,Osnova!$A:$F,4),0)</f>
        <v>#N/A</v>
      </c>
      <c r="D185" s="277"/>
      <c r="E185" s="270"/>
      <c r="F185" s="64">
        <f t="shared" si="4"/>
        <v>0</v>
      </c>
      <c r="G185" s="277"/>
      <c r="H185" s="277"/>
      <c r="I185" s="65">
        <f t="shared" si="6"/>
        <v>0</v>
      </c>
      <c r="K185" s="12"/>
      <c r="L185" s="12"/>
      <c r="M185" s="12"/>
      <c r="N185" s="12"/>
      <c r="O185" s="12"/>
    </row>
    <row r="186" spans="1:15" s="13" customFormat="1" ht="12" customHeight="1" x14ac:dyDescent="0.2">
      <c r="A186" s="268"/>
      <c r="B186" s="272" t="str">
        <f>IFERROR(IF(VLOOKUP($A186,Osnova!$A:$E,1)=$A186,VLOOKUP($A186,Osnova!$A:$E,$E$10)),"")</f>
        <v/>
      </c>
      <c r="C186" s="273" t="e">
        <f>IF(VLOOKUP($A186,Osnova!$A:$C,1)=$A186,VLOOKUP($A186,Osnova!$A:$F,4),0)</f>
        <v>#N/A</v>
      </c>
      <c r="D186" s="277"/>
      <c r="E186" s="270"/>
      <c r="F186" s="64">
        <f t="shared" si="4"/>
        <v>0</v>
      </c>
      <c r="G186" s="277"/>
      <c r="H186" s="277"/>
      <c r="I186" s="65">
        <f t="shared" si="6"/>
        <v>0</v>
      </c>
      <c r="K186" s="12"/>
      <c r="L186" s="12"/>
      <c r="M186" s="12"/>
      <c r="N186" s="12"/>
      <c r="O186" s="12"/>
    </row>
    <row r="187" spans="1:15" s="13" customFormat="1" ht="12" customHeight="1" x14ac:dyDescent="0.2">
      <c r="A187" s="268"/>
      <c r="B187" s="272" t="str">
        <f>IFERROR(IF(VLOOKUP($A187,Osnova!$A:$E,1)=$A187,VLOOKUP($A187,Osnova!$A:$E,$E$10)),"")</f>
        <v/>
      </c>
      <c r="C187" s="273" t="e">
        <f>IF(VLOOKUP($A187,Osnova!$A:$C,1)=$A187,VLOOKUP($A187,Osnova!$A:$F,4),0)</f>
        <v>#N/A</v>
      </c>
      <c r="D187" s="277"/>
      <c r="E187" s="270"/>
      <c r="F187" s="64">
        <f t="shared" si="4"/>
        <v>0</v>
      </c>
      <c r="G187" s="277"/>
      <c r="H187" s="277"/>
      <c r="I187" s="65">
        <f t="shared" si="6"/>
        <v>0</v>
      </c>
      <c r="K187" s="12"/>
      <c r="L187" s="12"/>
      <c r="M187" s="12"/>
      <c r="N187" s="12"/>
      <c r="O187" s="12"/>
    </row>
    <row r="188" spans="1:15" s="13" customFormat="1" ht="12" customHeight="1" x14ac:dyDescent="0.2">
      <c r="A188" s="268"/>
      <c r="B188" s="272" t="str">
        <f>IFERROR(IF(VLOOKUP($A188,Osnova!$A:$E,1)=$A188,VLOOKUP($A188,Osnova!$A:$E,$E$10)),"")</f>
        <v/>
      </c>
      <c r="C188" s="273" t="e">
        <f>IF(VLOOKUP($A188,Osnova!$A:$C,1)=$A188,VLOOKUP($A188,Osnova!$A:$F,4),0)</f>
        <v>#N/A</v>
      </c>
      <c r="D188" s="277"/>
      <c r="E188" s="270"/>
      <c r="F188" s="64">
        <f t="shared" si="4"/>
        <v>0</v>
      </c>
      <c r="G188" s="277"/>
      <c r="H188" s="277"/>
      <c r="I188" s="65">
        <f t="shared" si="6"/>
        <v>0</v>
      </c>
      <c r="K188" s="12"/>
      <c r="L188" s="12"/>
      <c r="M188" s="12"/>
      <c r="N188" s="12"/>
      <c r="O188" s="12"/>
    </row>
    <row r="189" spans="1:15" s="13" customFormat="1" ht="12" customHeight="1" x14ac:dyDescent="0.2">
      <c r="A189" s="268"/>
      <c r="B189" s="272" t="str">
        <f>IFERROR(IF(VLOOKUP($A189,Osnova!$A:$E,1)=$A189,VLOOKUP($A189,Osnova!$A:$E,$E$10)),"")</f>
        <v/>
      </c>
      <c r="C189" s="273" t="e">
        <f>IF(VLOOKUP($A189,Osnova!$A:$C,1)=$A189,VLOOKUP($A189,Osnova!$A:$F,4),0)</f>
        <v>#N/A</v>
      </c>
      <c r="D189" s="277"/>
      <c r="E189" s="270"/>
      <c r="F189" s="64">
        <f t="shared" si="4"/>
        <v>0</v>
      </c>
      <c r="G189" s="277"/>
      <c r="H189" s="277"/>
      <c r="I189" s="65">
        <f t="shared" si="6"/>
        <v>0</v>
      </c>
      <c r="K189" s="12"/>
      <c r="L189" s="12"/>
      <c r="M189" s="12"/>
      <c r="N189" s="12"/>
      <c r="O189" s="12"/>
    </row>
    <row r="190" spans="1:15" s="13" customFormat="1" ht="12" customHeight="1" x14ac:dyDescent="0.2">
      <c r="A190" s="268"/>
      <c r="B190" s="272" t="str">
        <f>IFERROR(IF(VLOOKUP($A190,Osnova!$A:$E,1)=$A190,VLOOKUP($A190,Osnova!$A:$E,$E$10)),"")</f>
        <v/>
      </c>
      <c r="C190" s="273" t="e">
        <f>IF(VLOOKUP($A190,Osnova!$A:$C,1)=$A190,VLOOKUP($A190,Osnova!$A:$F,4),0)</f>
        <v>#N/A</v>
      </c>
      <c r="D190" s="277"/>
      <c r="E190" s="270"/>
      <c r="F190" s="64">
        <f t="shared" si="4"/>
        <v>0</v>
      </c>
      <c r="G190" s="277"/>
      <c r="H190" s="277"/>
      <c r="I190" s="65">
        <f t="shared" si="6"/>
        <v>0</v>
      </c>
      <c r="K190" s="12"/>
      <c r="L190" s="12"/>
      <c r="M190" s="12"/>
      <c r="N190" s="12"/>
      <c r="O190" s="12"/>
    </row>
    <row r="191" spans="1:15" s="13" customFormat="1" ht="12" customHeight="1" x14ac:dyDescent="0.2">
      <c r="A191" s="268"/>
      <c r="B191" s="272" t="str">
        <f>IFERROR(IF(VLOOKUP($A191,Osnova!$A:$E,1)=$A191,VLOOKUP($A191,Osnova!$A:$E,$E$10)),"")</f>
        <v/>
      </c>
      <c r="C191" s="273" t="e">
        <f>IF(VLOOKUP($A191,Osnova!$A:$C,1)=$A191,VLOOKUP($A191,Osnova!$A:$F,4),0)</f>
        <v>#N/A</v>
      </c>
      <c r="D191" s="277"/>
      <c r="E191" s="270"/>
      <c r="F191" s="64">
        <f t="shared" si="4"/>
        <v>0</v>
      </c>
      <c r="G191" s="277"/>
      <c r="H191" s="277"/>
      <c r="I191" s="65">
        <f t="shared" si="6"/>
        <v>0</v>
      </c>
      <c r="K191" s="12"/>
      <c r="L191" s="12"/>
      <c r="M191" s="12"/>
      <c r="N191" s="12"/>
      <c r="O191" s="12"/>
    </row>
    <row r="192" spans="1:15" s="13" customFormat="1" ht="12" customHeight="1" x14ac:dyDescent="0.2">
      <c r="A192" s="268"/>
      <c r="B192" s="272" t="str">
        <f>IFERROR(IF(VLOOKUP($A192,Osnova!$A:$E,1)=$A192,VLOOKUP($A192,Osnova!$A:$E,$E$10)),"")</f>
        <v/>
      </c>
      <c r="C192" s="273" t="e">
        <f>IF(VLOOKUP($A192,Osnova!$A:$C,1)=$A192,VLOOKUP($A192,Osnova!$A:$F,4),0)</f>
        <v>#N/A</v>
      </c>
      <c r="D192" s="277"/>
      <c r="E192" s="270"/>
      <c r="F192" s="64">
        <f t="shared" si="4"/>
        <v>0</v>
      </c>
      <c r="G192" s="277"/>
      <c r="H192" s="277"/>
      <c r="I192" s="65">
        <f t="shared" si="6"/>
        <v>0</v>
      </c>
      <c r="K192" s="12"/>
      <c r="L192" s="12"/>
      <c r="M192" s="12"/>
      <c r="N192" s="12"/>
      <c r="O192" s="12"/>
    </row>
    <row r="193" spans="1:15" s="13" customFormat="1" ht="12" customHeight="1" x14ac:dyDescent="0.2">
      <c r="A193" s="268"/>
      <c r="B193" s="272" t="str">
        <f>IFERROR(IF(VLOOKUP($A193,Osnova!$A:$E,1)=$A193,VLOOKUP($A193,Osnova!$A:$E,$E$10)),"")</f>
        <v/>
      </c>
      <c r="C193" s="273" t="e">
        <f>IF(VLOOKUP($A193,Osnova!$A:$C,1)=$A193,VLOOKUP($A193,Osnova!$A:$F,4),0)</f>
        <v>#N/A</v>
      </c>
      <c r="D193" s="277"/>
      <c r="E193" s="270"/>
      <c r="F193" s="64">
        <f t="shared" si="4"/>
        <v>0</v>
      </c>
      <c r="G193" s="277"/>
      <c r="H193" s="277"/>
      <c r="I193" s="65">
        <f t="shared" si="6"/>
        <v>0</v>
      </c>
      <c r="K193" s="12"/>
      <c r="L193" s="12"/>
      <c r="M193" s="12"/>
      <c r="N193" s="12"/>
      <c r="O193" s="12"/>
    </row>
    <row r="194" spans="1:15" s="13" customFormat="1" ht="12" customHeight="1" x14ac:dyDescent="0.2">
      <c r="A194" s="268"/>
      <c r="B194" s="272" t="str">
        <f>IFERROR(IF(VLOOKUP($A194,Osnova!$A:$E,1)=$A194,VLOOKUP($A194,Osnova!$A:$E,$E$10)),"")</f>
        <v/>
      </c>
      <c r="C194" s="276" t="e">
        <f>IF(VLOOKUP($A194,Osnova!$A:$C,1)=$A194,VLOOKUP($A194,Osnova!$A:$F,4),0)</f>
        <v>#N/A</v>
      </c>
      <c r="D194" s="277"/>
      <c r="E194" s="270"/>
      <c r="F194" s="64">
        <f t="shared" si="4"/>
        <v>0</v>
      </c>
      <c r="G194" s="277"/>
      <c r="H194" s="277"/>
      <c r="I194" s="65">
        <f t="shared" si="6"/>
        <v>0</v>
      </c>
      <c r="K194" s="12"/>
      <c r="L194" s="12"/>
      <c r="M194" s="12"/>
      <c r="N194" s="12"/>
      <c r="O194" s="12"/>
    </row>
    <row r="195" spans="1:15" s="13" customFormat="1" ht="12" customHeight="1" x14ac:dyDescent="0.2">
      <c r="A195" s="268"/>
      <c r="B195" s="272" t="str">
        <f>IFERROR(IF(VLOOKUP($A195,Osnova!$A:$E,1)=$A195,VLOOKUP($A195,Osnova!$A:$E,$E$10)),"")</f>
        <v/>
      </c>
      <c r="C195" s="276" t="e">
        <f>IF(VLOOKUP($A195,Osnova!$A:$C,1)=$A195,VLOOKUP($A195,Osnova!$A:$F,4),0)</f>
        <v>#N/A</v>
      </c>
      <c r="D195" s="277"/>
      <c r="E195" s="270"/>
      <c r="F195" s="64">
        <f t="shared" si="4"/>
        <v>0</v>
      </c>
      <c r="G195" s="277"/>
      <c r="H195" s="277"/>
      <c r="I195" s="65">
        <f t="shared" si="6"/>
        <v>0</v>
      </c>
      <c r="K195" s="12"/>
      <c r="L195" s="12"/>
      <c r="M195" s="12"/>
      <c r="N195" s="12"/>
      <c r="O195" s="12"/>
    </row>
    <row r="196" spans="1:15" s="13" customFormat="1" ht="12" customHeight="1" x14ac:dyDescent="0.2">
      <c r="A196" s="268"/>
      <c r="B196" s="272" t="str">
        <f>IFERROR(IF(VLOOKUP($A196,Osnova!$A:$E,1)=$A196,VLOOKUP($A196,Osnova!$A:$E,$E$10)),"")</f>
        <v/>
      </c>
      <c r="C196" s="276" t="e">
        <f>IF(VLOOKUP($A196,Osnova!$A:$C,1)=$A196,VLOOKUP($A196,Osnova!$A:$F,4),0)</f>
        <v>#N/A</v>
      </c>
      <c r="D196" s="277"/>
      <c r="E196" s="270"/>
      <c r="F196" s="64">
        <f t="shared" si="4"/>
        <v>0</v>
      </c>
      <c r="G196" s="277"/>
      <c r="H196" s="277"/>
      <c r="I196" s="65">
        <f t="shared" si="6"/>
        <v>0</v>
      </c>
      <c r="K196" s="12"/>
      <c r="L196" s="12"/>
      <c r="M196" s="12"/>
      <c r="N196" s="12"/>
      <c r="O196" s="12"/>
    </row>
    <row r="197" spans="1:15" s="13" customFormat="1" ht="12" customHeight="1" x14ac:dyDescent="0.2">
      <c r="A197" s="268"/>
      <c r="B197" s="272" t="str">
        <f>IFERROR(IF(VLOOKUP($A197,Osnova!$A:$E,1)=$A197,VLOOKUP($A197,Osnova!$A:$E,$E$10)),"")</f>
        <v/>
      </c>
      <c r="C197" s="276" t="e">
        <f>IF(VLOOKUP($A197,Osnova!$A:$C,1)=$A197,VLOOKUP($A197,Osnova!$A:$F,4),0)</f>
        <v>#N/A</v>
      </c>
      <c r="D197" s="277"/>
      <c r="E197" s="270"/>
      <c r="F197" s="64">
        <f t="shared" si="4"/>
        <v>0</v>
      </c>
      <c r="G197" s="277"/>
      <c r="H197" s="277"/>
      <c r="I197" s="65">
        <f t="shared" si="6"/>
        <v>0</v>
      </c>
      <c r="K197" s="12"/>
      <c r="L197" s="12"/>
      <c r="M197" s="12"/>
      <c r="N197" s="12"/>
      <c r="O197" s="12"/>
    </row>
    <row r="198" spans="1:15" s="13" customFormat="1" ht="12" customHeight="1" x14ac:dyDescent="0.2">
      <c r="A198" s="268"/>
      <c r="B198" s="272" t="str">
        <f>IFERROR(IF(VLOOKUP($A198,Osnova!$A:$E,1)=$A198,VLOOKUP($A198,Osnova!$A:$E,$E$10)),"")</f>
        <v/>
      </c>
      <c r="C198" s="276" t="e">
        <f>IF(VLOOKUP($A198,Osnova!$A:$C,1)=$A198,VLOOKUP($A198,Osnova!$A:$F,4),0)</f>
        <v>#N/A</v>
      </c>
      <c r="D198" s="277"/>
      <c r="E198" s="270"/>
      <c r="F198" s="64">
        <f t="shared" si="4"/>
        <v>0</v>
      </c>
      <c r="G198" s="277"/>
      <c r="H198" s="277"/>
      <c r="I198" s="65">
        <f t="shared" si="6"/>
        <v>0</v>
      </c>
      <c r="K198" s="12"/>
      <c r="L198" s="12"/>
      <c r="M198" s="12"/>
      <c r="N198" s="12"/>
      <c r="O198" s="12"/>
    </row>
    <row r="199" spans="1:15" s="13" customFormat="1" ht="12" customHeight="1" x14ac:dyDescent="0.2">
      <c r="A199" s="268"/>
      <c r="B199" s="272" t="str">
        <f>IFERROR(IF(VLOOKUP($A199,Osnova!$A:$E,1)=$A199,VLOOKUP($A199,Osnova!$A:$E,$E$10)),"")</f>
        <v/>
      </c>
      <c r="C199" s="276" t="e">
        <f>IF(VLOOKUP($A199,Osnova!$A:$C,1)=$A199,VLOOKUP($A199,Osnova!$A:$F,4),0)</f>
        <v>#N/A</v>
      </c>
      <c r="D199" s="277"/>
      <c r="E199" s="270"/>
      <c r="F199" s="64">
        <f t="shared" si="4"/>
        <v>0</v>
      </c>
      <c r="G199" s="277"/>
      <c r="H199" s="277"/>
      <c r="I199" s="65">
        <f t="shared" si="6"/>
        <v>0</v>
      </c>
      <c r="K199" s="12"/>
      <c r="L199" s="12"/>
      <c r="M199" s="12"/>
      <c r="N199" s="12"/>
      <c r="O199" s="12"/>
    </row>
    <row r="200" spans="1:15" s="13" customFormat="1" ht="12" customHeight="1" x14ac:dyDescent="0.2">
      <c r="A200" s="268"/>
      <c r="B200" s="272" t="str">
        <f>IFERROR(IF(VLOOKUP($A200,Osnova!$A:$E,1)=$A200,VLOOKUP($A200,Osnova!$A:$E,$E$10)),"")</f>
        <v/>
      </c>
      <c r="C200" s="276" t="e">
        <f>IF(VLOOKUP($A200,Osnova!$A:$C,1)=$A200,VLOOKUP($A200,Osnova!$A:$F,4),0)</f>
        <v>#N/A</v>
      </c>
      <c r="D200" s="277"/>
      <c r="E200" s="270"/>
      <c r="F200" s="64">
        <f t="shared" si="4"/>
        <v>0</v>
      </c>
      <c r="G200" s="277"/>
      <c r="H200" s="277"/>
      <c r="I200" s="65">
        <f t="shared" si="6"/>
        <v>0</v>
      </c>
      <c r="K200" s="12"/>
      <c r="L200" s="12"/>
      <c r="M200" s="12"/>
      <c r="N200" s="12"/>
      <c r="O200" s="12"/>
    </row>
    <row r="201" spans="1:15" s="13" customFormat="1" ht="12" customHeight="1" x14ac:dyDescent="0.2">
      <c r="A201" s="268"/>
      <c r="B201" s="272" t="str">
        <f>IFERROR(IF(VLOOKUP($A201,Osnova!$A:$E,1)=$A201,VLOOKUP($A201,Osnova!$A:$E,$E$10)),"")</f>
        <v/>
      </c>
      <c r="C201" s="276" t="e">
        <f>IF(VLOOKUP($A201,Osnova!$A:$C,1)=$A201,VLOOKUP($A201,Osnova!$A:$F,4),0)</f>
        <v>#N/A</v>
      </c>
      <c r="D201" s="277"/>
      <c r="E201" s="270"/>
      <c r="F201" s="64">
        <f t="shared" si="4"/>
        <v>0</v>
      </c>
      <c r="G201" s="277"/>
      <c r="H201" s="277"/>
      <c r="I201" s="65">
        <f t="shared" si="6"/>
        <v>0</v>
      </c>
      <c r="K201" s="12"/>
      <c r="L201" s="12"/>
      <c r="M201" s="12"/>
      <c r="N201" s="12"/>
      <c r="O201" s="12"/>
    </row>
    <row r="202" spans="1:15" s="13" customFormat="1" ht="12" customHeight="1" x14ac:dyDescent="0.2">
      <c r="A202" s="268"/>
      <c r="B202" s="272" t="str">
        <f>IFERROR(IF(VLOOKUP($A202,Osnova!$A:$E,1)=$A202,VLOOKUP($A202,Osnova!$A:$E,$E$10)),"")</f>
        <v/>
      </c>
      <c r="C202" s="276" t="e">
        <f>IF(VLOOKUP($A202,Osnova!$A:$C,1)=$A202,VLOOKUP($A202,Osnova!$A:$F,4),0)</f>
        <v>#N/A</v>
      </c>
      <c r="D202" s="277"/>
      <c r="E202" s="270"/>
      <c r="F202" s="64">
        <f t="shared" si="4"/>
        <v>0</v>
      </c>
      <c r="G202" s="277"/>
      <c r="H202" s="277"/>
      <c r="I202" s="65">
        <f t="shared" si="6"/>
        <v>0</v>
      </c>
      <c r="K202" s="12"/>
      <c r="L202" s="12"/>
      <c r="M202" s="12"/>
      <c r="N202" s="12"/>
      <c r="O202" s="12"/>
    </row>
    <row r="203" spans="1:15" s="13" customFormat="1" ht="12" customHeight="1" x14ac:dyDescent="0.2">
      <c r="A203" s="268"/>
      <c r="B203" s="272" t="str">
        <f>IFERROR(IF(VLOOKUP($A203,Osnova!$A:$E,1)=$A203,VLOOKUP($A203,Osnova!$A:$E,$E$10)),"")</f>
        <v/>
      </c>
      <c r="C203" s="276" t="e">
        <f>IF(VLOOKUP($A203,Osnova!$A:$C,1)=$A203,VLOOKUP($A203,Osnova!$A:$F,4),0)</f>
        <v>#N/A</v>
      </c>
      <c r="D203" s="277"/>
      <c r="E203" s="270"/>
      <c r="F203" s="64">
        <f t="shared" si="4"/>
        <v>0</v>
      </c>
      <c r="G203" s="277"/>
      <c r="H203" s="277"/>
      <c r="I203" s="65">
        <f t="shared" si="6"/>
        <v>0</v>
      </c>
      <c r="K203" s="12"/>
      <c r="L203" s="12"/>
      <c r="M203" s="12"/>
      <c r="N203" s="12"/>
      <c r="O203" s="12"/>
    </row>
    <row r="204" spans="1:15" s="13" customFormat="1" ht="12" customHeight="1" x14ac:dyDescent="0.2">
      <c r="A204" s="268"/>
      <c r="B204" s="272" t="str">
        <f>IFERROR(IF(VLOOKUP($A204,Osnova!$A:$E,1)=$A204,VLOOKUP($A204,Osnova!$A:$E,$E$10)),"")</f>
        <v/>
      </c>
      <c r="C204" s="276" t="e">
        <f>IF(VLOOKUP($A204,Osnova!$A:$C,1)=$A204,VLOOKUP($A204,Osnova!$A:$F,4),0)</f>
        <v>#N/A</v>
      </c>
      <c r="D204" s="277"/>
      <c r="E204" s="270"/>
      <c r="F204" s="64">
        <f t="shared" si="4"/>
        <v>0</v>
      </c>
      <c r="G204" s="277"/>
      <c r="H204" s="277"/>
      <c r="I204" s="65">
        <f t="shared" si="6"/>
        <v>0</v>
      </c>
      <c r="K204" s="12"/>
      <c r="L204" s="12"/>
      <c r="M204" s="12"/>
      <c r="N204" s="12"/>
      <c r="O204" s="12"/>
    </row>
    <row r="205" spans="1:15" s="13" customFormat="1" ht="12" customHeight="1" x14ac:dyDescent="0.2">
      <c r="A205" s="268"/>
      <c r="B205" s="272" t="str">
        <f>IFERROR(IF(VLOOKUP($A205,Osnova!$A:$E,1)=$A205,VLOOKUP($A205,Osnova!$A:$E,$E$10)),"")</f>
        <v/>
      </c>
      <c r="C205" s="276" t="e">
        <f>IF(VLOOKUP($A205,Osnova!$A:$C,1)=$A205,VLOOKUP($A205,Osnova!$A:$F,4),0)</f>
        <v>#N/A</v>
      </c>
      <c r="D205" s="277"/>
      <c r="E205" s="270"/>
      <c r="F205" s="64">
        <f t="shared" si="4"/>
        <v>0</v>
      </c>
      <c r="G205" s="277"/>
      <c r="H205" s="277"/>
      <c r="I205" s="65">
        <f t="shared" si="6"/>
        <v>0</v>
      </c>
      <c r="K205" s="12"/>
      <c r="L205" s="12"/>
      <c r="M205" s="12"/>
      <c r="N205" s="12"/>
      <c r="O205" s="12"/>
    </row>
    <row r="206" spans="1:15" s="13" customFormat="1" ht="12" customHeight="1" x14ac:dyDescent="0.2">
      <c r="A206" s="268"/>
      <c r="B206" s="272" t="str">
        <f>IFERROR(IF(VLOOKUP($A206,Osnova!$A:$E,1)=$A206,VLOOKUP($A206,Osnova!$A:$E,$E$10)),"")</f>
        <v/>
      </c>
      <c r="C206" s="276" t="e">
        <f>IF(VLOOKUP($A206,Osnova!$A:$C,1)=$A206,VLOOKUP($A206,Osnova!$A:$F,4),0)</f>
        <v>#N/A</v>
      </c>
      <c r="D206" s="277"/>
      <c r="E206" s="270"/>
      <c r="F206" s="64">
        <f t="shared" si="4"/>
        <v>0</v>
      </c>
      <c r="G206" s="277"/>
      <c r="H206" s="277"/>
      <c r="I206" s="65">
        <f t="shared" si="6"/>
        <v>0</v>
      </c>
      <c r="K206" s="12"/>
      <c r="L206" s="12"/>
      <c r="M206" s="12"/>
      <c r="N206" s="12"/>
      <c r="O206" s="12"/>
    </row>
    <row r="207" spans="1:15" s="13" customFormat="1" ht="12" customHeight="1" x14ac:dyDescent="0.2">
      <c r="A207" s="268"/>
      <c r="B207" s="272" t="str">
        <f>IFERROR(IF(VLOOKUP($A207,Osnova!$A:$E,1)=$A207,VLOOKUP($A207,Osnova!$A:$E,$E$10)),"")</f>
        <v/>
      </c>
      <c r="C207" s="276" t="e">
        <f>IF(VLOOKUP($A207,Osnova!$A:$C,1)=$A207,VLOOKUP($A207,Osnova!$A:$F,4),0)</f>
        <v>#N/A</v>
      </c>
      <c r="D207" s="277"/>
      <c r="E207" s="270"/>
      <c r="F207" s="64">
        <f t="shared" si="4"/>
        <v>0</v>
      </c>
      <c r="G207" s="277"/>
      <c r="H207" s="277"/>
      <c r="I207" s="65">
        <f t="shared" si="6"/>
        <v>0</v>
      </c>
      <c r="K207" s="12"/>
      <c r="L207" s="12"/>
      <c r="M207" s="12"/>
      <c r="N207" s="12"/>
      <c r="O207" s="12"/>
    </row>
    <row r="208" spans="1:15" s="13" customFormat="1" ht="12" customHeight="1" x14ac:dyDescent="0.2">
      <c r="A208" s="268"/>
      <c r="B208" s="272" t="str">
        <f>IFERROR(IF(VLOOKUP($A208,Osnova!$A:$E,1)=$A208,VLOOKUP($A208,Osnova!$A:$E,$E$10)),"")</f>
        <v/>
      </c>
      <c r="C208" s="276" t="e">
        <f>IF(VLOOKUP($A208,Osnova!$A:$C,1)=$A208,VLOOKUP($A208,Osnova!$A:$F,4),0)</f>
        <v>#N/A</v>
      </c>
      <c r="D208" s="277"/>
      <c r="E208" s="270"/>
      <c r="F208" s="64">
        <f t="shared" si="4"/>
        <v>0</v>
      </c>
      <c r="G208" s="277"/>
      <c r="H208" s="277"/>
      <c r="I208" s="65">
        <f t="shared" si="6"/>
        <v>0</v>
      </c>
      <c r="K208" s="12"/>
      <c r="L208" s="12"/>
      <c r="M208" s="12"/>
      <c r="N208" s="12"/>
      <c r="O208" s="12"/>
    </row>
    <row r="209" spans="1:15" s="13" customFormat="1" ht="12" customHeight="1" x14ac:dyDescent="0.2">
      <c r="A209" s="268"/>
      <c r="B209" s="272" t="str">
        <f>IFERROR(IF(VLOOKUP($A209,Osnova!$A:$E,1)=$A209,VLOOKUP($A209,Osnova!$A:$E,$E$10)),"")</f>
        <v/>
      </c>
      <c r="C209" s="276" t="e">
        <f>IF(VLOOKUP($A209,Osnova!$A:$C,1)=$A209,VLOOKUP($A209,Osnova!$A:$F,4),0)</f>
        <v>#N/A</v>
      </c>
      <c r="D209" s="277"/>
      <c r="E209" s="270"/>
      <c r="F209" s="64">
        <f t="shared" ref="F209:F254" si="7">SUM(D209-E209)</f>
        <v>0</v>
      </c>
      <c r="G209" s="277"/>
      <c r="H209" s="277"/>
      <c r="I209" s="65">
        <f t="shared" si="6"/>
        <v>0</v>
      </c>
      <c r="K209" s="12"/>
      <c r="L209" s="12"/>
      <c r="M209" s="12"/>
      <c r="N209" s="12"/>
      <c r="O209" s="12"/>
    </row>
    <row r="210" spans="1:15" s="13" customFormat="1" ht="12" customHeight="1" x14ac:dyDescent="0.2">
      <c r="A210" s="268"/>
      <c r="B210" s="272" t="str">
        <f>IFERROR(IF(VLOOKUP($A210,Osnova!$A:$E,1)=$A210,VLOOKUP($A210,Osnova!$A:$E,$E$10)),"")</f>
        <v/>
      </c>
      <c r="C210" s="276" t="e">
        <f>IF(VLOOKUP($A210,Osnova!$A:$C,1)=$A210,VLOOKUP($A210,Osnova!$A:$F,4),0)</f>
        <v>#N/A</v>
      </c>
      <c r="D210" s="277"/>
      <c r="E210" s="270"/>
      <c r="F210" s="64">
        <f t="shared" si="7"/>
        <v>0</v>
      </c>
      <c r="G210" s="277"/>
      <c r="H210" s="277"/>
      <c r="I210" s="65">
        <f t="shared" si="6"/>
        <v>0</v>
      </c>
      <c r="K210" s="12"/>
      <c r="L210" s="12"/>
      <c r="M210" s="12"/>
      <c r="N210" s="12"/>
      <c r="O210" s="12"/>
    </row>
    <row r="211" spans="1:15" s="13" customFormat="1" ht="12" customHeight="1" x14ac:dyDescent="0.2">
      <c r="A211" s="268"/>
      <c r="B211" s="272" t="str">
        <f>IFERROR(IF(VLOOKUP($A211,Osnova!$A:$E,1)=$A211,VLOOKUP($A211,Osnova!$A:$E,$E$10)),"")</f>
        <v/>
      </c>
      <c r="C211" s="276" t="e">
        <f>IF(VLOOKUP($A211,Osnova!$A:$C,1)=$A211,VLOOKUP($A211,Osnova!$A:$F,4),0)</f>
        <v>#N/A</v>
      </c>
      <c r="D211" s="277"/>
      <c r="E211" s="270"/>
      <c r="F211" s="64">
        <f t="shared" si="7"/>
        <v>0</v>
      </c>
      <c r="G211" s="277"/>
      <c r="H211" s="277"/>
      <c r="I211" s="65">
        <f t="shared" si="6"/>
        <v>0</v>
      </c>
      <c r="K211" s="12"/>
      <c r="L211" s="12"/>
      <c r="M211" s="12"/>
      <c r="N211" s="12"/>
      <c r="O211" s="12"/>
    </row>
    <row r="212" spans="1:15" s="13" customFormat="1" ht="12" customHeight="1" x14ac:dyDescent="0.2">
      <c r="A212" s="268"/>
      <c r="B212" s="272" t="str">
        <f>IFERROR(IF(VLOOKUP($A212,Osnova!$A:$E,1)=$A212,VLOOKUP($A212,Osnova!$A:$E,$E$10)),"")</f>
        <v/>
      </c>
      <c r="C212" s="276" t="e">
        <f>IF(VLOOKUP($A212,Osnova!$A:$C,1)=$A212,VLOOKUP($A212,Osnova!$A:$F,4),0)</f>
        <v>#N/A</v>
      </c>
      <c r="D212" s="277"/>
      <c r="E212" s="270"/>
      <c r="F212" s="64">
        <f t="shared" si="7"/>
        <v>0</v>
      </c>
      <c r="G212" s="277"/>
      <c r="H212" s="277"/>
      <c r="I212" s="65">
        <f t="shared" si="6"/>
        <v>0</v>
      </c>
      <c r="K212" s="12"/>
      <c r="L212" s="12"/>
      <c r="M212" s="12"/>
      <c r="N212" s="12"/>
      <c r="O212" s="12"/>
    </row>
    <row r="213" spans="1:15" s="13" customFormat="1" ht="12" customHeight="1" x14ac:dyDescent="0.2">
      <c r="A213" s="268"/>
      <c r="B213" s="272" t="str">
        <f>IFERROR(IF(VLOOKUP($A213,Osnova!$A:$E,1)=$A213,VLOOKUP($A213,Osnova!$A:$E,$E$10)),"")</f>
        <v/>
      </c>
      <c r="C213" s="276" t="e">
        <f>IF(VLOOKUP($A213,Osnova!$A:$C,1)=$A213,VLOOKUP($A213,Osnova!$A:$F,4),0)</f>
        <v>#N/A</v>
      </c>
      <c r="D213" s="277"/>
      <c r="E213" s="270"/>
      <c r="F213" s="64">
        <f t="shared" si="7"/>
        <v>0</v>
      </c>
      <c r="G213" s="277"/>
      <c r="H213" s="277"/>
      <c r="I213" s="65">
        <f t="shared" si="6"/>
        <v>0</v>
      </c>
      <c r="K213" s="12"/>
      <c r="L213" s="12"/>
      <c r="M213" s="12"/>
      <c r="N213" s="12"/>
      <c r="O213" s="12"/>
    </row>
    <row r="214" spans="1:15" s="13" customFormat="1" ht="12" customHeight="1" x14ac:dyDescent="0.2">
      <c r="A214" s="268"/>
      <c r="B214" s="272" t="str">
        <f>IFERROR(IF(VLOOKUP($A214,Osnova!$A:$E,1)=$A214,VLOOKUP($A214,Osnova!$A:$E,$E$10)),"")</f>
        <v/>
      </c>
      <c r="C214" s="276" t="e">
        <f>IF(VLOOKUP($A214,Osnova!$A:$C,1)=$A214,VLOOKUP($A214,Osnova!$A:$F,4),0)</f>
        <v>#N/A</v>
      </c>
      <c r="D214" s="277"/>
      <c r="E214" s="270"/>
      <c r="F214" s="64">
        <f t="shared" si="7"/>
        <v>0</v>
      </c>
      <c r="G214" s="277"/>
      <c r="H214" s="277"/>
      <c r="I214" s="65">
        <f t="shared" si="6"/>
        <v>0</v>
      </c>
      <c r="K214" s="12"/>
      <c r="L214" s="12"/>
      <c r="M214" s="12"/>
      <c r="N214" s="12"/>
      <c r="O214" s="12"/>
    </row>
    <row r="215" spans="1:15" s="13" customFormat="1" ht="12" customHeight="1" x14ac:dyDescent="0.2">
      <c r="A215" s="268"/>
      <c r="B215" s="272" t="str">
        <f>IFERROR(IF(VLOOKUP($A215,Osnova!$A:$E,1)=$A215,VLOOKUP($A215,Osnova!$A:$E,$E$10)),"")</f>
        <v/>
      </c>
      <c r="C215" s="276" t="e">
        <f>IF(VLOOKUP($A215,Osnova!$A:$C,1)=$A215,VLOOKUP($A215,Osnova!$A:$F,4),0)</f>
        <v>#N/A</v>
      </c>
      <c r="D215" s="277"/>
      <c r="E215" s="270"/>
      <c r="F215" s="64">
        <f t="shared" si="7"/>
        <v>0</v>
      </c>
      <c r="G215" s="277"/>
      <c r="H215" s="277"/>
      <c r="I215" s="65">
        <f t="shared" si="6"/>
        <v>0</v>
      </c>
      <c r="K215" s="12"/>
      <c r="L215" s="12"/>
      <c r="M215" s="12"/>
      <c r="N215" s="12"/>
      <c r="O215" s="12"/>
    </row>
    <row r="216" spans="1:15" s="13" customFormat="1" ht="12" customHeight="1" x14ac:dyDescent="0.2">
      <c r="A216" s="268"/>
      <c r="B216" s="272" t="str">
        <f>IFERROR(IF(VLOOKUP($A216,Osnova!$A:$E,1)=$A216,VLOOKUP($A216,Osnova!$A:$E,$E$10)),"")</f>
        <v/>
      </c>
      <c r="C216" s="276" t="e">
        <f>IF(VLOOKUP($A216,Osnova!$A:$C,1)=$A216,VLOOKUP($A216,Osnova!$A:$F,4),0)</f>
        <v>#N/A</v>
      </c>
      <c r="D216" s="277"/>
      <c r="E216" s="270"/>
      <c r="F216" s="64">
        <f t="shared" si="7"/>
        <v>0</v>
      </c>
      <c r="G216" s="277"/>
      <c r="H216" s="277"/>
      <c r="I216" s="65">
        <f t="shared" si="6"/>
        <v>0</v>
      </c>
      <c r="K216" s="12"/>
      <c r="L216" s="12"/>
      <c r="M216" s="12"/>
      <c r="N216" s="12"/>
      <c r="O216" s="12"/>
    </row>
    <row r="217" spans="1:15" s="13" customFormat="1" ht="12" customHeight="1" x14ac:dyDescent="0.2">
      <c r="A217" s="268"/>
      <c r="B217" s="272" t="str">
        <f>IFERROR(IF(VLOOKUP($A217,Osnova!$A:$E,1)=$A217,VLOOKUP($A217,Osnova!$A:$E,$E$10)),"")</f>
        <v/>
      </c>
      <c r="C217" s="276" t="e">
        <f>IF(VLOOKUP($A217,Osnova!$A:$C,1)=$A217,VLOOKUP($A217,Osnova!$A:$F,4),0)</f>
        <v>#N/A</v>
      </c>
      <c r="D217" s="277"/>
      <c r="E217" s="270"/>
      <c r="F217" s="64">
        <f t="shared" si="7"/>
        <v>0</v>
      </c>
      <c r="G217" s="277"/>
      <c r="H217" s="277"/>
      <c r="I217" s="65">
        <f t="shared" si="6"/>
        <v>0</v>
      </c>
      <c r="K217" s="12"/>
      <c r="L217" s="12"/>
      <c r="M217" s="12"/>
      <c r="N217" s="12"/>
      <c r="O217" s="12"/>
    </row>
    <row r="218" spans="1:15" s="13" customFormat="1" ht="12" customHeight="1" x14ac:dyDescent="0.2">
      <c r="A218" s="268"/>
      <c r="B218" s="272" t="str">
        <f>IFERROR(IF(VLOOKUP($A218,Osnova!$A:$E,1)=$A218,VLOOKUP($A218,Osnova!$A:$E,$E$10)),"")</f>
        <v/>
      </c>
      <c r="C218" s="276" t="e">
        <f>IF(VLOOKUP($A218,Osnova!$A:$C,1)=$A218,VLOOKUP($A218,Osnova!$A:$F,4),0)</f>
        <v>#N/A</v>
      </c>
      <c r="D218" s="277"/>
      <c r="E218" s="270"/>
      <c r="F218" s="64">
        <f t="shared" si="7"/>
        <v>0</v>
      </c>
      <c r="G218" s="277"/>
      <c r="H218" s="277"/>
      <c r="I218" s="65">
        <f t="shared" si="6"/>
        <v>0</v>
      </c>
      <c r="K218" s="12"/>
      <c r="L218" s="12"/>
      <c r="M218" s="12"/>
      <c r="N218" s="12"/>
      <c r="O218" s="12"/>
    </row>
    <row r="219" spans="1:15" s="13" customFormat="1" ht="12" customHeight="1" x14ac:dyDescent="0.2">
      <c r="A219" s="268"/>
      <c r="B219" s="272" t="str">
        <f>IFERROR(IF(VLOOKUP($A219,Osnova!$A:$E,1)=$A219,VLOOKUP($A219,Osnova!$A:$E,$E$10)),"")</f>
        <v/>
      </c>
      <c r="C219" s="276" t="e">
        <f>IF(VLOOKUP($A219,Osnova!$A:$C,1)=$A219,VLOOKUP($A219,Osnova!$A:$F,4),0)</f>
        <v>#N/A</v>
      </c>
      <c r="D219" s="277"/>
      <c r="E219" s="270"/>
      <c r="F219" s="64">
        <f t="shared" si="7"/>
        <v>0</v>
      </c>
      <c r="G219" s="277"/>
      <c r="H219" s="277"/>
      <c r="I219" s="65">
        <f t="shared" si="6"/>
        <v>0</v>
      </c>
      <c r="K219" s="12"/>
      <c r="L219" s="12"/>
      <c r="M219" s="12"/>
      <c r="N219" s="12"/>
      <c r="O219" s="12"/>
    </row>
    <row r="220" spans="1:15" s="13" customFormat="1" ht="12" customHeight="1" x14ac:dyDescent="0.2">
      <c r="A220" s="268"/>
      <c r="B220" s="272" t="str">
        <f>IFERROR(IF(VLOOKUP($A220,Osnova!$A:$E,1)=$A220,VLOOKUP($A220,Osnova!$A:$E,$E$10)),"")</f>
        <v/>
      </c>
      <c r="C220" s="276" t="e">
        <f>IF(VLOOKUP($A220,Osnova!$A:$C,1)=$A220,VLOOKUP($A220,Osnova!$A:$F,4),0)</f>
        <v>#N/A</v>
      </c>
      <c r="D220" s="277"/>
      <c r="E220" s="270"/>
      <c r="F220" s="64">
        <f t="shared" si="7"/>
        <v>0</v>
      </c>
      <c r="G220" s="277"/>
      <c r="H220" s="277"/>
      <c r="I220" s="65">
        <f t="shared" si="6"/>
        <v>0</v>
      </c>
      <c r="K220" s="12"/>
      <c r="L220" s="12"/>
      <c r="M220" s="12"/>
      <c r="N220" s="12"/>
      <c r="O220" s="12"/>
    </row>
    <row r="221" spans="1:15" s="13" customFormat="1" ht="12" customHeight="1" x14ac:dyDescent="0.2">
      <c r="A221" s="268"/>
      <c r="B221" s="272" t="str">
        <f>IFERROR(IF(VLOOKUP($A221,Osnova!$A:$E,1)=$A221,VLOOKUP($A221,Osnova!$A:$E,$E$10)),"")</f>
        <v/>
      </c>
      <c r="C221" s="276" t="e">
        <f>IF(VLOOKUP($A221,Osnova!$A:$C,1)=$A221,VLOOKUP($A221,Osnova!$A:$F,4),0)</f>
        <v>#N/A</v>
      </c>
      <c r="D221" s="277"/>
      <c r="E221" s="270"/>
      <c r="F221" s="64">
        <f t="shared" si="7"/>
        <v>0</v>
      </c>
      <c r="G221" s="277"/>
      <c r="H221" s="277"/>
      <c r="I221" s="65">
        <f t="shared" si="6"/>
        <v>0</v>
      </c>
      <c r="K221" s="12"/>
      <c r="L221" s="12"/>
      <c r="M221" s="12"/>
      <c r="N221" s="12"/>
      <c r="O221" s="12"/>
    </row>
    <row r="222" spans="1:15" s="13" customFormat="1" ht="12" customHeight="1" x14ac:dyDescent="0.2">
      <c r="A222" s="268"/>
      <c r="B222" s="272" t="str">
        <f>IFERROR(IF(VLOOKUP($A222,Osnova!$A:$E,1)=$A222,VLOOKUP($A222,Osnova!$A:$E,$E$10)),"")</f>
        <v/>
      </c>
      <c r="C222" s="276" t="e">
        <f>IF(VLOOKUP($A222,Osnova!$A:$C,1)=$A222,VLOOKUP($A222,Osnova!$A:$F,4),0)</f>
        <v>#N/A</v>
      </c>
      <c r="D222" s="277"/>
      <c r="E222" s="270"/>
      <c r="F222" s="64">
        <f t="shared" si="7"/>
        <v>0</v>
      </c>
      <c r="G222" s="277"/>
      <c r="H222" s="277"/>
      <c r="I222" s="65">
        <f t="shared" si="6"/>
        <v>0</v>
      </c>
      <c r="K222" s="12"/>
      <c r="L222" s="12"/>
      <c r="M222" s="12"/>
      <c r="N222" s="12"/>
      <c r="O222" s="12"/>
    </row>
    <row r="223" spans="1:15" s="13" customFormat="1" ht="12" customHeight="1" x14ac:dyDescent="0.2">
      <c r="A223" s="268"/>
      <c r="B223" s="272" t="str">
        <f>IFERROR(IF(VLOOKUP($A223,Osnova!$A:$E,1)=$A223,VLOOKUP($A223,Osnova!$A:$E,$E$10)),"")</f>
        <v/>
      </c>
      <c r="C223" s="276" t="e">
        <f>IF(VLOOKUP($A223,Osnova!$A:$C,1)=$A223,VLOOKUP($A223,Osnova!$A:$F,4),0)</f>
        <v>#N/A</v>
      </c>
      <c r="D223" s="277"/>
      <c r="E223" s="270"/>
      <c r="F223" s="64">
        <f t="shared" si="7"/>
        <v>0</v>
      </c>
      <c r="G223" s="277"/>
      <c r="H223" s="277"/>
      <c r="I223" s="65">
        <f t="shared" si="6"/>
        <v>0</v>
      </c>
      <c r="K223" s="12"/>
      <c r="L223" s="12"/>
      <c r="M223" s="12"/>
      <c r="N223" s="12"/>
      <c r="O223" s="12"/>
    </row>
    <row r="224" spans="1:15" s="13" customFormat="1" ht="12" customHeight="1" x14ac:dyDescent="0.2">
      <c r="A224" s="268"/>
      <c r="B224" s="272" t="str">
        <f>IFERROR(IF(VLOOKUP($A224,Osnova!$A:$E,1)=$A224,VLOOKUP($A224,Osnova!$A:$E,$E$10)),"")</f>
        <v/>
      </c>
      <c r="C224" s="276" t="e">
        <f>IF(VLOOKUP($A224,Osnova!$A:$C,1)=$A224,VLOOKUP($A224,Osnova!$A:$F,4),0)</f>
        <v>#N/A</v>
      </c>
      <c r="D224" s="277"/>
      <c r="E224" s="270"/>
      <c r="F224" s="64">
        <f t="shared" si="7"/>
        <v>0</v>
      </c>
      <c r="G224" s="277"/>
      <c r="H224" s="277"/>
      <c r="I224" s="65">
        <f t="shared" si="6"/>
        <v>0</v>
      </c>
      <c r="K224" s="12"/>
      <c r="L224" s="12"/>
      <c r="M224" s="12"/>
      <c r="N224" s="12"/>
      <c r="O224" s="12"/>
    </row>
    <row r="225" spans="1:15" s="13" customFormat="1" ht="12" customHeight="1" x14ac:dyDescent="0.2">
      <c r="A225" s="268"/>
      <c r="B225" s="272" t="str">
        <f>IFERROR(IF(VLOOKUP($A225,Osnova!$A:$E,1)=$A225,VLOOKUP($A225,Osnova!$A:$E,$E$10)),"")</f>
        <v/>
      </c>
      <c r="C225" s="276" t="e">
        <f>IF(VLOOKUP($A225,Osnova!$A:$C,1)=$A225,VLOOKUP($A225,Osnova!$A:$F,4),0)</f>
        <v>#N/A</v>
      </c>
      <c r="D225" s="277"/>
      <c r="E225" s="270"/>
      <c r="F225" s="64">
        <f t="shared" si="7"/>
        <v>0</v>
      </c>
      <c r="G225" s="277"/>
      <c r="H225" s="277"/>
      <c r="I225" s="65">
        <f t="shared" si="6"/>
        <v>0</v>
      </c>
      <c r="K225" s="12"/>
      <c r="L225" s="12"/>
      <c r="M225" s="12"/>
      <c r="N225" s="12"/>
      <c r="O225" s="12"/>
    </row>
    <row r="226" spans="1:15" s="13" customFormat="1" ht="12" customHeight="1" x14ac:dyDescent="0.2">
      <c r="A226" s="268"/>
      <c r="B226" s="272" t="str">
        <f>IFERROR(IF(VLOOKUP($A226,Osnova!$A:$E,1)=$A226,VLOOKUP($A226,Osnova!$A:$E,$E$10)),"")</f>
        <v/>
      </c>
      <c r="C226" s="276" t="e">
        <f>IF(VLOOKUP($A226,Osnova!$A:$C,1)=$A226,VLOOKUP($A226,Osnova!$A:$F,4),0)</f>
        <v>#N/A</v>
      </c>
      <c r="D226" s="277"/>
      <c r="E226" s="270"/>
      <c r="F226" s="64">
        <f t="shared" si="7"/>
        <v>0</v>
      </c>
      <c r="G226" s="277"/>
      <c r="H226" s="277"/>
      <c r="I226" s="65">
        <f t="shared" si="6"/>
        <v>0</v>
      </c>
      <c r="K226" s="12"/>
      <c r="L226" s="12"/>
      <c r="M226" s="12"/>
      <c r="N226" s="12"/>
      <c r="O226" s="12"/>
    </row>
    <row r="227" spans="1:15" s="13" customFormat="1" ht="12" customHeight="1" x14ac:dyDescent="0.2">
      <c r="A227" s="268"/>
      <c r="B227" s="272" t="str">
        <f>IFERROR(IF(VLOOKUP($A227,Osnova!$A:$E,1)=$A227,VLOOKUP($A227,Osnova!$A:$E,$E$10)),"")</f>
        <v/>
      </c>
      <c r="C227" s="276" t="e">
        <f>IF(VLOOKUP($A227,Osnova!$A:$C,1)=$A227,VLOOKUP($A227,Osnova!$A:$F,4),0)</f>
        <v>#N/A</v>
      </c>
      <c r="D227" s="277"/>
      <c r="E227" s="270"/>
      <c r="F227" s="64">
        <f t="shared" si="7"/>
        <v>0</v>
      </c>
      <c r="G227" s="277"/>
      <c r="H227" s="277"/>
      <c r="I227" s="65">
        <f t="shared" si="6"/>
        <v>0</v>
      </c>
      <c r="K227" s="12"/>
      <c r="L227" s="12"/>
      <c r="M227" s="12"/>
      <c r="N227" s="12"/>
      <c r="O227" s="12"/>
    </row>
    <row r="228" spans="1:15" s="13" customFormat="1" ht="12" customHeight="1" x14ac:dyDescent="0.2">
      <c r="A228" s="263"/>
      <c r="B228" s="272" t="str">
        <f>IFERROR(IF(VLOOKUP($A228,Osnova!$A:$E,1)=$A228,VLOOKUP($A228,Osnova!$A:$E,$E$10)),"")</f>
        <v/>
      </c>
      <c r="C228" s="276" t="e">
        <f>IF(VLOOKUP($A228,Osnova!$A:$C,1)=$A228,VLOOKUP($A228,Osnova!$A:$F,4),0)</f>
        <v>#N/A</v>
      </c>
      <c r="D228" s="277"/>
      <c r="E228" s="270"/>
      <c r="F228" s="64">
        <f t="shared" si="7"/>
        <v>0</v>
      </c>
      <c r="G228" s="277"/>
      <c r="H228" s="277"/>
      <c r="I228" s="65">
        <f t="shared" si="6"/>
        <v>0</v>
      </c>
      <c r="K228" s="12"/>
      <c r="L228" s="12"/>
      <c r="M228" s="12"/>
      <c r="N228" s="12"/>
      <c r="O228" s="12"/>
    </row>
    <row r="229" spans="1:15" s="13" customFormat="1" ht="12" customHeight="1" x14ac:dyDescent="0.2">
      <c r="A229" s="268"/>
      <c r="B229" s="272" t="str">
        <f>IFERROR(IF(VLOOKUP($A229,Osnova!$A:$E,1)=$A229,VLOOKUP($A229,Osnova!$A:$E,$E$10)),"")</f>
        <v/>
      </c>
      <c r="C229" s="276" t="e">
        <f>IF(VLOOKUP($A229,Osnova!$A:$C,1)=$A229,VLOOKUP($A229,Osnova!$A:$F,4),0)</f>
        <v>#N/A</v>
      </c>
      <c r="D229" s="277"/>
      <c r="E229" s="270"/>
      <c r="F229" s="64">
        <f t="shared" si="7"/>
        <v>0</v>
      </c>
      <c r="G229" s="277"/>
      <c r="H229" s="277"/>
      <c r="I229" s="65">
        <f t="shared" si="6"/>
        <v>0</v>
      </c>
      <c r="K229" s="12"/>
      <c r="L229" s="12"/>
      <c r="M229" s="12"/>
      <c r="N229" s="12"/>
      <c r="O229" s="12"/>
    </row>
    <row r="230" spans="1:15" s="13" customFormat="1" ht="12" customHeight="1" x14ac:dyDescent="0.2">
      <c r="A230" s="388"/>
      <c r="B230" s="272" t="str">
        <f>IFERROR(IF(VLOOKUP($A230,Osnova!$A:$E,1)=$A230,VLOOKUP($A230,Osnova!$A:$E,$E$10)),"")</f>
        <v/>
      </c>
      <c r="C230" s="276" t="e">
        <f>IF(VLOOKUP($A230,Osnova!$A:$C,1)=$A230,VLOOKUP($A230,Osnova!$A:$F,4),0)</f>
        <v>#N/A</v>
      </c>
      <c r="D230" s="277"/>
      <c r="E230" s="270"/>
      <c r="F230" s="64">
        <f t="shared" si="7"/>
        <v>0</v>
      </c>
      <c r="G230" s="277"/>
      <c r="H230" s="277"/>
      <c r="I230" s="65">
        <f t="shared" si="6"/>
        <v>0</v>
      </c>
      <c r="K230" s="12"/>
      <c r="L230" s="12"/>
      <c r="M230" s="12"/>
      <c r="N230" s="12"/>
      <c r="O230" s="12"/>
    </row>
    <row r="231" spans="1:15" s="13" customFormat="1" ht="12" customHeight="1" x14ac:dyDescent="0.2">
      <c r="A231" s="388"/>
      <c r="B231" s="272" t="str">
        <f>IFERROR(IF(VLOOKUP($A231,Osnova!$A:$E,1)=$A231,VLOOKUP($A231,Osnova!$A:$E,$E$10)),"")</f>
        <v/>
      </c>
      <c r="C231" s="276" t="e">
        <f>IF(VLOOKUP($A231,Osnova!$A:$C,1)=$A231,VLOOKUP($A231,Osnova!$A:$F,4),0)</f>
        <v>#N/A</v>
      </c>
      <c r="D231" s="277"/>
      <c r="E231" s="270"/>
      <c r="F231" s="64">
        <f t="shared" si="7"/>
        <v>0</v>
      </c>
      <c r="G231" s="277"/>
      <c r="H231" s="277"/>
      <c r="I231" s="65">
        <f t="shared" si="6"/>
        <v>0</v>
      </c>
      <c r="K231" s="12"/>
      <c r="L231" s="12"/>
      <c r="M231" s="12"/>
      <c r="N231" s="12"/>
      <c r="O231" s="12"/>
    </row>
    <row r="232" spans="1:15" s="13" customFormat="1" ht="12" customHeight="1" x14ac:dyDescent="0.2">
      <c r="A232" s="388"/>
      <c r="B232" s="272" t="str">
        <f>IFERROR(IF(VLOOKUP($A232,Osnova!$A:$E,1)=$A232,VLOOKUP($A232,Osnova!$A:$E,$E$10)),"")</f>
        <v/>
      </c>
      <c r="C232" s="276" t="e">
        <f>IF(VLOOKUP($A232,Osnova!$A:$C,1)=$A232,VLOOKUP($A232,Osnova!$A:$F,4),0)</f>
        <v>#N/A</v>
      </c>
      <c r="D232" s="277"/>
      <c r="E232" s="270"/>
      <c r="F232" s="64">
        <f t="shared" si="7"/>
        <v>0</v>
      </c>
      <c r="G232" s="277"/>
      <c r="H232" s="277"/>
      <c r="I232" s="65">
        <f t="shared" si="6"/>
        <v>0</v>
      </c>
      <c r="K232" s="12"/>
      <c r="L232" s="12"/>
      <c r="M232" s="12"/>
      <c r="N232" s="12"/>
      <c r="O232" s="12"/>
    </row>
    <row r="233" spans="1:15" s="13" customFormat="1" ht="12" customHeight="1" x14ac:dyDescent="0.2">
      <c r="A233" s="388"/>
      <c r="B233" s="272" t="str">
        <f>IFERROR(IF(VLOOKUP($A233,Osnova!$A:$E,1)=$A233,VLOOKUP($A233,Osnova!$A:$E,$E$10)),"")</f>
        <v/>
      </c>
      <c r="C233" s="276" t="e">
        <f>IF(VLOOKUP($A233,Osnova!$A:$C,1)=$A233,VLOOKUP($A233,Osnova!$A:$F,4),0)</f>
        <v>#N/A</v>
      </c>
      <c r="D233" s="277"/>
      <c r="E233" s="270"/>
      <c r="F233" s="64">
        <f t="shared" si="7"/>
        <v>0</v>
      </c>
      <c r="G233" s="277"/>
      <c r="H233" s="277"/>
      <c r="I233" s="65">
        <f t="shared" si="6"/>
        <v>0</v>
      </c>
      <c r="K233" s="12"/>
      <c r="L233" s="12"/>
      <c r="M233" s="12"/>
      <c r="N233" s="12"/>
      <c r="O233" s="12"/>
    </row>
    <row r="234" spans="1:15" s="13" customFormat="1" ht="12" customHeight="1" x14ac:dyDescent="0.2">
      <c r="A234" s="388"/>
      <c r="B234" s="272" t="str">
        <f>IFERROR(IF(VLOOKUP($A234,Osnova!$A:$E,1)=$A234,VLOOKUP($A234,Osnova!$A:$E,$E$10)),"")</f>
        <v/>
      </c>
      <c r="C234" s="276" t="e">
        <f>IF(VLOOKUP($A234,Osnova!$A:$C,1)=$A234,VLOOKUP($A234,Osnova!$A:$F,4),0)</f>
        <v>#N/A</v>
      </c>
      <c r="D234" s="277"/>
      <c r="E234" s="270"/>
      <c r="F234" s="64">
        <f t="shared" si="7"/>
        <v>0</v>
      </c>
      <c r="G234" s="277"/>
      <c r="H234" s="277"/>
      <c r="I234" s="65">
        <f t="shared" si="6"/>
        <v>0</v>
      </c>
      <c r="K234" s="12"/>
      <c r="L234" s="12"/>
      <c r="M234" s="12"/>
      <c r="N234" s="12"/>
      <c r="O234" s="12"/>
    </row>
    <row r="235" spans="1:15" s="13" customFormat="1" ht="12" customHeight="1" x14ac:dyDescent="0.2">
      <c r="A235" s="388"/>
      <c r="B235" s="272" t="str">
        <f>IFERROR(IF(VLOOKUP($A235,Osnova!$A:$E,1)=$A235,VLOOKUP($A235,Osnova!$A:$E,$E$10)),"")</f>
        <v/>
      </c>
      <c r="C235" s="276" t="e">
        <f>IF(VLOOKUP($A235,Osnova!$A:$C,1)=$A235,VLOOKUP($A235,Osnova!$A:$F,4),0)</f>
        <v>#N/A</v>
      </c>
      <c r="D235" s="277"/>
      <c r="E235" s="270"/>
      <c r="F235" s="64">
        <f t="shared" si="7"/>
        <v>0</v>
      </c>
      <c r="G235" s="277"/>
      <c r="H235" s="277"/>
      <c r="I235" s="65">
        <f t="shared" si="6"/>
        <v>0</v>
      </c>
      <c r="K235" s="12"/>
      <c r="L235" s="12"/>
      <c r="M235" s="12"/>
      <c r="N235" s="12"/>
      <c r="O235" s="12"/>
    </row>
    <row r="236" spans="1:15" s="13" customFormat="1" ht="12" customHeight="1" x14ac:dyDescent="0.2">
      <c r="A236" s="388"/>
      <c r="B236" s="272" t="str">
        <f>IFERROR(IF(VLOOKUP($A236,Osnova!$A:$E,1)=$A236,VLOOKUP($A236,Osnova!$A:$E,$E$10)),"")</f>
        <v/>
      </c>
      <c r="C236" s="276" t="e">
        <f>IF(VLOOKUP($A236,Osnova!$A:$C,1)=$A236,VLOOKUP($A236,Osnova!$A:$F,4),0)</f>
        <v>#N/A</v>
      </c>
      <c r="D236" s="277"/>
      <c r="E236" s="270"/>
      <c r="F236" s="64">
        <f t="shared" si="7"/>
        <v>0</v>
      </c>
      <c r="G236" s="277"/>
      <c r="H236" s="277"/>
      <c r="I236" s="65">
        <f t="shared" si="6"/>
        <v>0</v>
      </c>
      <c r="K236" s="12"/>
      <c r="L236" s="12"/>
      <c r="M236" s="12"/>
      <c r="N236" s="12"/>
      <c r="O236" s="12"/>
    </row>
    <row r="237" spans="1:15" s="13" customFormat="1" ht="12" customHeight="1" x14ac:dyDescent="0.2">
      <c r="A237" s="388"/>
      <c r="B237" s="272" t="str">
        <f>IFERROR(IF(VLOOKUP($A237,Osnova!$A:$E,1)=$A237,VLOOKUP($A237,Osnova!$A:$E,$E$10)),"")</f>
        <v/>
      </c>
      <c r="C237" s="276" t="e">
        <f>IF(VLOOKUP($A237,Osnova!$A:$C,1)=$A237,VLOOKUP($A237,Osnova!$A:$F,4),0)</f>
        <v>#N/A</v>
      </c>
      <c r="D237" s="277"/>
      <c r="E237" s="270"/>
      <c r="F237" s="64">
        <f t="shared" si="7"/>
        <v>0</v>
      </c>
      <c r="G237" s="277"/>
      <c r="H237" s="277"/>
      <c r="I237" s="65">
        <f t="shared" si="6"/>
        <v>0</v>
      </c>
      <c r="K237" s="12"/>
      <c r="L237" s="12"/>
      <c r="M237" s="12"/>
      <c r="N237" s="12"/>
      <c r="O237" s="12"/>
    </row>
    <row r="238" spans="1:15" s="13" customFormat="1" ht="12" customHeight="1" x14ac:dyDescent="0.2">
      <c r="A238" s="388"/>
      <c r="B238" s="272" t="str">
        <f>IFERROR(IF(VLOOKUP($A238,Osnova!$A:$E,1)=$A238,VLOOKUP($A238,Osnova!$A:$E,$E$10)),"")</f>
        <v/>
      </c>
      <c r="C238" s="276" t="e">
        <f>IF(VLOOKUP($A238,Osnova!$A:$C,1)=$A238,VLOOKUP($A238,Osnova!$A:$F,4),0)</f>
        <v>#N/A</v>
      </c>
      <c r="D238" s="277"/>
      <c r="E238" s="270"/>
      <c r="F238" s="64">
        <f t="shared" si="7"/>
        <v>0</v>
      </c>
      <c r="G238" s="277"/>
      <c r="H238" s="277"/>
      <c r="I238" s="65">
        <f t="shared" si="6"/>
        <v>0</v>
      </c>
      <c r="K238" s="12"/>
      <c r="L238" s="12"/>
      <c r="M238" s="12"/>
      <c r="N238" s="12"/>
      <c r="O238" s="12"/>
    </row>
    <row r="239" spans="1:15" s="13" customFormat="1" ht="12" customHeight="1" x14ac:dyDescent="0.2">
      <c r="A239" s="388"/>
      <c r="B239" s="272" t="str">
        <f>IFERROR(IF(VLOOKUP($A239,Osnova!$A:$E,1)=$A239,VLOOKUP($A239,Osnova!$A:$E,$E$10)),"")</f>
        <v/>
      </c>
      <c r="C239" s="276" t="e">
        <f>IF(VLOOKUP($A239,Osnova!$A:$C,1)=$A239,VLOOKUP($A239,Osnova!$A:$F,4),0)</f>
        <v>#N/A</v>
      </c>
      <c r="D239" s="277"/>
      <c r="E239" s="270"/>
      <c r="F239" s="64">
        <f t="shared" si="7"/>
        <v>0</v>
      </c>
      <c r="G239" s="277"/>
      <c r="H239" s="277"/>
      <c r="I239" s="65">
        <f t="shared" si="6"/>
        <v>0</v>
      </c>
      <c r="K239" s="12"/>
      <c r="L239" s="12"/>
      <c r="M239" s="12"/>
      <c r="N239" s="12"/>
      <c r="O239" s="12"/>
    </row>
    <row r="240" spans="1:15" s="13" customFormat="1" ht="12" customHeight="1" x14ac:dyDescent="0.2">
      <c r="A240" s="388"/>
      <c r="B240" s="272" t="str">
        <f>IFERROR(IF(VLOOKUP($A240,Osnova!$A:$E,1)=$A240,VLOOKUP($A240,Osnova!$A:$E,$E$10)),"")</f>
        <v/>
      </c>
      <c r="C240" s="276" t="e">
        <f>IF(VLOOKUP($A240,Osnova!$A:$C,1)=$A240,VLOOKUP($A240,Osnova!$A:$F,4),0)</f>
        <v>#N/A</v>
      </c>
      <c r="D240" s="277"/>
      <c r="E240" s="270"/>
      <c r="F240" s="64">
        <f t="shared" si="7"/>
        <v>0</v>
      </c>
      <c r="G240" s="277"/>
      <c r="H240" s="277"/>
      <c r="I240" s="65">
        <f t="shared" si="6"/>
        <v>0</v>
      </c>
      <c r="K240" s="12"/>
      <c r="L240" s="12"/>
      <c r="M240" s="12"/>
      <c r="N240" s="12"/>
      <c r="O240" s="12"/>
    </row>
    <row r="241" spans="1:15" s="13" customFormat="1" ht="12" customHeight="1" x14ac:dyDescent="0.2">
      <c r="A241" s="388"/>
      <c r="B241" s="272" t="str">
        <f>IFERROR(IF(VLOOKUP($A241,Osnova!$A:$E,1)=$A241,VLOOKUP($A241,Osnova!$A:$E,$E$10)),"")</f>
        <v/>
      </c>
      <c r="C241" s="276" t="e">
        <f>IF(VLOOKUP($A241,Osnova!$A:$C,1)=$A241,VLOOKUP($A241,Osnova!$A:$F,4),0)</f>
        <v>#N/A</v>
      </c>
      <c r="D241" s="277"/>
      <c r="E241" s="270"/>
      <c r="F241" s="64">
        <f t="shared" si="7"/>
        <v>0</v>
      </c>
      <c r="G241" s="277"/>
      <c r="H241" s="277"/>
      <c r="I241" s="65">
        <f t="shared" si="6"/>
        <v>0</v>
      </c>
      <c r="K241" s="12"/>
      <c r="L241" s="12"/>
      <c r="M241" s="12"/>
      <c r="N241" s="12"/>
      <c r="O241" s="12"/>
    </row>
    <row r="242" spans="1:15" s="13" customFormat="1" ht="12" customHeight="1" x14ac:dyDescent="0.2">
      <c r="A242" s="388"/>
      <c r="B242" s="272" t="str">
        <f>IFERROR(IF(VLOOKUP($A242,Osnova!$A:$E,1)=$A242,VLOOKUP($A242,Osnova!$A:$E,$E$10)),"")</f>
        <v/>
      </c>
      <c r="C242" s="276" t="e">
        <f>IF(VLOOKUP($A242,Osnova!$A:$C,1)=$A242,VLOOKUP($A242,Osnova!$A:$F,4),0)</f>
        <v>#N/A</v>
      </c>
      <c r="D242" s="277"/>
      <c r="E242" s="270"/>
      <c r="F242" s="64">
        <f t="shared" si="7"/>
        <v>0</v>
      </c>
      <c r="G242" s="277"/>
      <c r="H242" s="277"/>
      <c r="I242" s="65">
        <f t="shared" si="6"/>
        <v>0</v>
      </c>
      <c r="K242" s="12"/>
      <c r="L242" s="12"/>
      <c r="M242" s="12"/>
      <c r="N242" s="12"/>
      <c r="O242" s="12"/>
    </row>
    <row r="243" spans="1:15" s="13" customFormat="1" ht="12" customHeight="1" x14ac:dyDescent="0.2">
      <c r="A243" s="388"/>
      <c r="B243" s="272" t="str">
        <f>IFERROR(IF(VLOOKUP($A243,Osnova!$A:$E,1)=$A243,VLOOKUP($A243,Osnova!$A:$E,$E$10)),"")</f>
        <v/>
      </c>
      <c r="C243" s="276" t="e">
        <f>IF(VLOOKUP($A243,Osnova!$A:$C,1)=$A243,VLOOKUP($A243,Osnova!$A:$F,4),0)</f>
        <v>#N/A</v>
      </c>
      <c r="D243" s="277"/>
      <c r="E243" s="270"/>
      <c r="F243" s="64">
        <f t="shared" si="7"/>
        <v>0</v>
      </c>
      <c r="G243" s="277"/>
      <c r="H243" s="277"/>
      <c r="I243" s="65">
        <f t="shared" si="6"/>
        <v>0</v>
      </c>
      <c r="K243" s="12"/>
      <c r="L243" s="12"/>
      <c r="M243" s="12"/>
      <c r="N243" s="12"/>
      <c r="O243" s="12"/>
    </row>
    <row r="244" spans="1:15" s="13" customFormat="1" ht="12" customHeight="1" x14ac:dyDescent="0.2">
      <c r="A244" s="388"/>
      <c r="B244" s="272" t="str">
        <f>IFERROR(IF(VLOOKUP($A244,Osnova!$A:$E,1)=$A244,VLOOKUP($A244,Osnova!$A:$E,$E$10)),"")</f>
        <v/>
      </c>
      <c r="C244" s="276" t="e">
        <f>IF(VLOOKUP($A244,Osnova!$A:$C,1)=$A244,VLOOKUP($A244,Osnova!$A:$F,4),0)</f>
        <v>#N/A</v>
      </c>
      <c r="D244" s="277"/>
      <c r="E244" s="270"/>
      <c r="F244" s="64">
        <f t="shared" si="7"/>
        <v>0</v>
      </c>
      <c r="G244" s="277"/>
      <c r="H244" s="277"/>
      <c r="I244" s="65">
        <f t="shared" si="6"/>
        <v>0</v>
      </c>
      <c r="K244" s="12"/>
      <c r="L244" s="12"/>
      <c r="M244" s="12"/>
      <c r="N244" s="12"/>
      <c r="O244" s="12"/>
    </row>
    <row r="245" spans="1:15" s="13" customFormat="1" ht="12" customHeight="1" x14ac:dyDescent="0.2">
      <c r="A245" s="388"/>
      <c r="B245" s="272" t="str">
        <f>IFERROR(IF(VLOOKUP($A245,Osnova!$A:$E,1)=$A245,VLOOKUP($A245,Osnova!$A:$E,$E$10)),"")</f>
        <v/>
      </c>
      <c r="C245" s="276" t="e">
        <f>IF(VLOOKUP($A245,Osnova!$A:$C,1)=$A245,VLOOKUP($A245,Osnova!$A:$F,4),0)</f>
        <v>#N/A</v>
      </c>
      <c r="D245" s="277"/>
      <c r="E245" s="270"/>
      <c r="F245" s="64">
        <f t="shared" si="7"/>
        <v>0</v>
      </c>
      <c r="G245" s="277"/>
      <c r="H245" s="277"/>
      <c r="I245" s="65">
        <f t="shared" si="6"/>
        <v>0</v>
      </c>
      <c r="K245" s="12"/>
      <c r="L245" s="12"/>
      <c r="M245" s="12"/>
      <c r="N245" s="12"/>
      <c r="O245" s="12"/>
    </row>
    <row r="246" spans="1:15" s="13" customFormat="1" ht="12" customHeight="1" x14ac:dyDescent="0.2">
      <c r="A246" s="388"/>
      <c r="B246" s="272" t="str">
        <f>IFERROR(IF(VLOOKUP($A246,Osnova!$A:$E,1)=$A246,VLOOKUP($A246,Osnova!$A:$E,$E$10)),"")</f>
        <v/>
      </c>
      <c r="C246" s="276" t="e">
        <f>IF(VLOOKUP($A246,Osnova!$A:$C,1)=$A246,VLOOKUP($A246,Osnova!$A:$F,4),0)</f>
        <v>#N/A</v>
      </c>
      <c r="D246" s="277"/>
      <c r="E246" s="270"/>
      <c r="F246" s="64">
        <f t="shared" si="7"/>
        <v>0</v>
      </c>
      <c r="G246" s="277"/>
      <c r="H246" s="277"/>
      <c r="I246" s="65">
        <f t="shared" si="6"/>
        <v>0</v>
      </c>
      <c r="K246" s="12"/>
      <c r="L246" s="12"/>
      <c r="M246" s="12"/>
      <c r="N246" s="12"/>
      <c r="O246" s="12"/>
    </row>
    <row r="247" spans="1:15" s="13" customFormat="1" ht="12" customHeight="1" x14ac:dyDescent="0.2">
      <c r="A247" s="388"/>
      <c r="B247" s="272" t="str">
        <f>IFERROR(IF(VLOOKUP($A247,Osnova!$A:$E,1)=$A247,VLOOKUP($A247,Osnova!$A:$E,$E$10)),"")</f>
        <v/>
      </c>
      <c r="C247" s="276" t="e">
        <f>IF(VLOOKUP($A247,Osnova!$A:$C,1)=$A247,VLOOKUP($A247,Osnova!$A:$F,4),0)</f>
        <v>#N/A</v>
      </c>
      <c r="D247" s="277"/>
      <c r="E247" s="270"/>
      <c r="F247" s="64">
        <f t="shared" si="7"/>
        <v>0</v>
      </c>
      <c r="G247" s="277"/>
      <c r="H247" s="277"/>
      <c r="I247" s="65">
        <f t="shared" si="6"/>
        <v>0</v>
      </c>
      <c r="K247" s="12"/>
      <c r="L247" s="12"/>
      <c r="M247" s="12"/>
      <c r="N247" s="12"/>
      <c r="O247" s="12"/>
    </row>
    <row r="248" spans="1:15" s="13" customFormat="1" ht="12" customHeight="1" x14ac:dyDescent="0.2">
      <c r="A248" s="388"/>
      <c r="B248" s="272" t="str">
        <f>IFERROR(IF(VLOOKUP($A248,Osnova!$A:$E,1)=$A248,VLOOKUP($A248,Osnova!$A:$E,$E$10)),"")</f>
        <v/>
      </c>
      <c r="C248" s="276" t="e">
        <f>IF(VLOOKUP($A248,Osnova!$A:$C,1)=$A248,VLOOKUP($A248,Osnova!$A:$F,4),0)</f>
        <v>#N/A</v>
      </c>
      <c r="D248" s="277"/>
      <c r="E248" s="270"/>
      <c r="F248" s="64">
        <f t="shared" si="7"/>
        <v>0</v>
      </c>
      <c r="G248" s="277"/>
      <c r="H248" s="277"/>
      <c r="I248" s="65">
        <f t="shared" ref="I248:I254" si="8">SUM(F248+G248-H248)</f>
        <v>0</v>
      </c>
      <c r="K248" s="12"/>
      <c r="L248" s="12"/>
      <c r="M248" s="12"/>
      <c r="N248" s="12"/>
      <c r="O248" s="12"/>
    </row>
    <row r="249" spans="1:15" s="13" customFormat="1" ht="12" customHeight="1" x14ac:dyDescent="0.2">
      <c r="A249" s="388"/>
      <c r="B249" s="272" t="str">
        <f>IFERROR(IF(VLOOKUP($A249,Osnova!$A:$E,1)=$A249,VLOOKUP($A249,Osnova!$A:$E,$E$10)),"")</f>
        <v/>
      </c>
      <c r="C249" s="276" t="e">
        <f>IF(VLOOKUP($A249,Osnova!$A:$C,1)=$A249,VLOOKUP($A249,Osnova!$A:$F,4),0)</f>
        <v>#N/A</v>
      </c>
      <c r="D249" s="277"/>
      <c r="E249" s="270"/>
      <c r="F249" s="64">
        <f t="shared" si="7"/>
        <v>0</v>
      </c>
      <c r="G249" s="277"/>
      <c r="H249" s="277"/>
      <c r="I249" s="65">
        <f t="shared" si="8"/>
        <v>0</v>
      </c>
      <c r="K249" s="12"/>
      <c r="L249" s="12"/>
      <c r="M249" s="12"/>
      <c r="N249" s="12"/>
      <c r="O249" s="12"/>
    </row>
    <row r="250" spans="1:15" s="13" customFormat="1" ht="12" customHeight="1" x14ac:dyDescent="0.2">
      <c r="A250" s="388"/>
      <c r="B250" s="272" t="str">
        <f>IFERROR(IF(VLOOKUP($A250,Osnova!$A:$E,1)=$A250,VLOOKUP($A250,Osnova!$A:$E,$E$10)),"")</f>
        <v/>
      </c>
      <c r="C250" s="276" t="e">
        <f>IF(VLOOKUP($A250,Osnova!$A:$C,1)=$A250,VLOOKUP($A250,Osnova!$A:$F,4),0)</f>
        <v>#N/A</v>
      </c>
      <c r="D250" s="277"/>
      <c r="E250" s="270"/>
      <c r="F250" s="64">
        <f t="shared" si="7"/>
        <v>0</v>
      </c>
      <c r="G250" s="277"/>
      <c r="H250" s="277"/>
      <c r="I250" s="65">
        <f t="shared" si="8"/>
        <v>0</v>
      </c>
      <c r="K250" s="12"/>
      <c r="L250" s="12"/>
      <c r="M250" s="12"/>
      <c r="N250" s="12"/>
      <c r="O250" s="12"/>
    </row>
    <row r="251" spans="1:15" s="13" customFormat="1" ht="12" customHeight="1" x14ac:dyDescent="0.2">
      <c r="A251" s="388"/>
      <c r="B251" s="272" t="str">
        <f>IFERROR(IF(VLOOKUP($A251,Osnova!$A:$E,1)=$A251,VLOOKUP($A251,Osnova!$A:$E,$E$10)),"")</f>
        <v/>
      </c>
      <c r="C251" s="276" t="e">
        <f>IF(VLOOKUP($A251,Osnova!$A:$C,1)=$A251,VLOOKUP($A251,Osnova!$A:$F,4),0)</f>
        <v>#N/A</v>
      </c>
      <c r="D251" s="277"/>
      <c r="E251" s="270"/>
      <c r="F251" s="64">
        <f t="shared" si="7"/>
        <v>0</v>
      </c>
      <c r="G251" s="277"/>
      <c r="H251" s="277"/>
      <c r="I251" s="65">
        <f t="shared" si="8"/>
        <v>0</v>
      </c>
      <c r="K251" s="12"/>
      <c r="L251" s="12"/>
      <c r="M251" s="12"/>
      <c r="N251" s="12"/>
      <c r="O251" s="12"/>
    </row>
    <row r="252" spans="1:15" s="13" customFormat="1" ht="12" customHeight="1" x14ac:dyDescent="0.2">
      <c r="A252" s="388"/>
      <c r="B252" s="272" t="str">
        <f>IFERROR(IF(VLOOKUP($A252,Osnova!$A:$E,1)=$A252,VLOOKUP($A252,Osnova!$A:$E,$E$10)),"")</f>
        <v/>
      </c>
      <c r="C252" s="276" t="e">
        <f>IF(VLOOKUP($A252,Osnova!$A:$C,1)=$A252,VLOOKUP($A252,Osnova!$A:$F,4),0)</f>
        <v>#N/A</v>
      </c>
      <c r="D252" s="277"/>
      <c r="E252" s="270"/>
      <c r="F252" s="64">
        <f t="shared" si="7"/>
        <v>0</v>
      </c>
      <c r="G252" s="277"/>
      <c r="H252" s="277"/>
      <c r="I252" s="65">
        <f t="shared" si="8"/>
        <v>0</v>
      </c>
      <c r="K252" s="12"/>
      <c r="L252" s="12"/>
      <c r="M252" s="12"/>
      <c r="N252" s="12"/>
      <c r="O252" s="12"/>
    </row>
    <row r="253" spans="1:15" s="13" customFormat="1" ht="12" customHeight="1" x14ac:dyDescent="0.2">
      <c r="A253" s="388"/>
      <c r="B253" s="272" t="str">
        <f>IFERROR(IF(VLOOKUP($A253,Osnova!$A:$E,1)=$A253,VLOOKUP($A253,Osnova!$A:$E,$E$10)),"")</f>
        <v/>
      </c>
      <c r="C253" s="276" t="e">
        <f>IF(VLOOKUP($A253,Osnova!$A:$C,1)=$A253,VLOOKUP($A253,Osnova!$A:$F,4),0)</f>
        <v>#N/A</v>
      </c>
      <c r="D253" s="277"/>
      <c r="E253" s="270"/>
      <c r="F253" s="64">
        <f t="shared" si="7"/>
        <v>0</v>
      </c>
      <c r="G253" s="277"/>
      <c r="H253" s="277"/>
      <c r="I253" s="65">
        <f t="shared" si="8"/>
        <v>0</v>
      </c>
      <c r="K253" s="12"/>
      <c r="L253" s="12"/>
      <c r="M253" s="12"/>
      <c r="N253" s="12"/>
      <c r="O253" s="12"/>
    </row>
    <row r="254" spans="1:15" s="13" customFormat="1" ht="12" customHeight="1" x14ac:dyDescent="0.2">
      <c r="A254" s="388"/>
      <c r="B254" s="272" t="str">
        <f>IFERROR(IF(VLOOKUP($A254,Osnova!$A:$E,1)=$A254,VLOOKUP($A254,Osnova!$A:$E,$E$10)),"")</f>
        <v/>
      </c>
      <c r="C254" s="276" t="e">
        <f>IF(VLOOKUP($A254,Osnova!$A:$C,1)=$A254,VLOOKUP($A254,Osnova!$A:$F,4),0)</f>
        <v>#N/A</v>
      </c>
      <c r="D254" s="277"/>
      <c r="E254" s="270"/>
      <c r="F254" s="64">
        <f t="shared" si="7"/>
        <v>0</v>
      </c>
      <c r="G254" s="277"/>
      <c r="H254" s="277"/>
      <c r="I254" s="65">
        <f t="shared" si="8"/>
        <v>0</v>
      </c>
      <c r="K254" s="12"/>
      <c r="L254" s="12"/>
      <c r="M254" s="12"/>
      <c r="N254" s="12"/>
      <c r="O254" s="12"/>
    </row>
    <row r="255" spans="1:15" s="13" customFormat="1" ht="12" customHeight="1" x14ac:dyDescent="0.2">
      <c r="A255" s="388"/>
      <c r="B255" s="272" t="str">
        <f>IFERROR(IF(VLOOKUP($A255,Osnova!$A:$E,1)=$A255,VLOOKUP($A255,Osnova!$A:$E,$E$10)),"")</f>
        <v/>
      </c>
      <c r="C255" s="276" t="e">
        <f>IF(VLOOKUP($A255,Osnova!$A:$C,1)=$A255,VLOOKUP($A255,Osnova!$A:$F,4),0)</f>
        <v>#N/A</v>
      </c>
      <c r="D255" s="277"/>
      <c r="E255" s="270"/>
      <c r="F255" s="64">
        <f t="shared" ref="F255:F309" si="9">SUM(D255-E255)</f>
        <v>0</v>
      </c>
      <c r="G255" s="277"/>
      <c r="H255" s="277"/>
      <c r="I255" s="65">
        <f t="shared" ref="I255:I309" si="10">SUM(F255+G255-H255)</f>
        <v>0</v>
      </c>
      <c r="K255" s="12"/>
      <c r="L255" s="12"/>
      <c r="M255" s="12"/>
      <c r="N255" s="12"/>
      <c r="O255" s="12"/>
    </row>
    <row r="256" spans="1:15" s="13" customFormat="1" ht="12" customHeight="1" x14ac:dyDescent="0.2">
      <c r="A256" s="388"/>
      <c r="B256" s="272" t="str">
        <f>IFERROR(IF(VLOOKUP($A256,Osnova!$A:$E,1)=$A256,VLOOKUP($A256,Osnova!$A:$E,$E$10)),"")</f>
        <v/>
      </c>
      <c r="C256" s="276" t="e">
        <f>IF(VLOOKUP($A256,Osnova!$A:$C,1)=$A256,VLOOKUP($A256,Osnova!$A:$F,4),0)</f>
        <v>#N/A</v>
      </c>
      <c r="D256" s="277"/>
      <c r="E256" s="270"/>
      <c r="F256" s="64">
        <f t="shared" si="9"/>
        <v>0</v>
      </c>
      <c r="G256" s="277"/>
      <c r="H256" s="277"/>
      <c r="I256" s="65">
        <f t="shared" si="10"/>
        <v>0</v>
      </c>
      <c r="K256" s="12"/>
      <c r="L256" s="12"/>
      <c r="M256" s="12"/>
      <c r="N256" s="12"/>
      <c r="O256" s="12"/>
    </row>
    <row r="257" spans="1:15" s="13" customFormat="1" ht="12" customHeight="1" x14ac:dyDescent="0.2">
      <c r="A257" s="388"/>
      <c r="B257" s="272" t="str">
        <f>IFERROR(IF(VLOOKUP($A257,Osnova!$A:$E,1)=$A257,VLOOKUP($A257,Osnova!$A:$E,$E$10)),"")</f>
        <v/>
      </c>
      <c r="C257" s="276" t="e">
        <f>IF(VLOOKUP($A257,Osnova!$A:$C,1)=$A257,VLOOKUP($A257,Osnova!$A:$F,4),0)</f>
        <v>#N/A</v>
      </c>
      <c r="D257" s="277"/>
      <c r="E257" s="270"/>
      <c r="F257" s="64">
        <f t="shared" si="9"/>
        <v>0</v>
      </c>
      <c r="G257" s="277"/>
      <c r="H257" s="277"/>
      <c r="I257" s="65">
        <f t="shared" si="10"/>
        <v>0</v>
      </c>
      <c r="K257" s="12"/>
      <c r="L257" s="12"/>
      <c r="M257" s="12"/>
      <c r="N257" s="12"/>
      <c r="O257" s="12"/>
    </row>
    <row r="258" spans="1:15" s="13" customFormat="1" ht="12" customHeight="1" x14ac:dyDescent="0.2">
      <c r="A258" s="388"/>
      <c r="B258" s="272" t="str">
        <f>IFERROR(IF(VLOOKUP($A258,Osnova!$A:$E,1)=$A258,VLOOKUP($A258,Osnova!$A:$E,$E$10)),"")</f>
        <v/>
      </c>
      <c r="C258" s="276" t="e">
        <f>IF(VLOOKUP($A258,Osnova!$A:$C,1)=$A258,VLOOKUP($A258,Osnova!$A:$F,4),0)</f>
        <v>#N/A</v>
      </c>
      <c r="D258" s="277"/>
      <c r="E258" s="270"/>
      <c r="F258" s="64">
        <f t="shared" si="9"/>
        <v>0</v>
      </c>
      <c r="G258" s="277"/>
      <c r="H258" s="277"/>
      <c r="I258" s="65">
        <f t="shared" si="10"/>
        <v>0</v>
      </c>
      <c r="K258" s="12"/>
      <c r="L258" s="12"/>
      <c r="M258" s="12"/>
      <c r="N258" s="12"/>
      <c r="O258" s="12"/>
    </row>
    <row r="259" spans="1:15" s="13" customFormat="1" ht="12" customHeight="1" x14ac:dyDescent="0.2">
      <c r="A259" s="388"/>
      <c r="B259" s="272" t="str">
        <f>IFERROR(IF(VLOOKUP($A259,Osnova!$A:$E,1)=$A259,VLOOKUP($A259,Osnova!$A:$E,$E$10)),"")</f>
        <v/>
      </c>
      <c r="C259" s="276" t="e">
        <f>IF(VLOOKUP($A259,Osnova!$A:$C,1)=$A259,VLOOKUP($A259,Osnova!$A:$F,4),0)</f>
        <v>#N/A</v>
      </c>
      <c r="D259" s="277"/>
      <c r="E259" s="270"/>
      <c r="F259" s="64">
        <f t="shared" si="9"/>
        <v>0</v>
      </c>
      <c r="G259" s="277"/>
      <c r="H259" s="277"/>
      <c r="I259" s="65">
        <f t="shared" si="10"/>
        <v>0</v>
      </c>
      <c r="K259" s="12"/>
      <c r="L259" s="12"/>
      <c r="M259" s="12"/>
      <c r="N259" s="12"/>
      <c r="O259" s="12"/>
    </row>
    <row r="260" spans="1:15" s="13" customFormat="1" ht="12" customHeight="1" x14ac:dyDescent="0.2">
      <c r="A260" s="388"/>
      <c r="B260" s="272" t="str">
        <f>IFERROR(IF(VLOOKUP($A260,Osnova!$A:$E,1)=$A260,VLOOKUP($A260,Osnova!$A:$E,$E$10)),"")</f>
        <v/>
      </c>
      <c r="C260" s="276" t="e">
        <f>IF(VLOOKUP($A260,Osnova!$A:$C,1)=$A260,VLOOKUP($A260,Osnova!$A:$F,4),0)</f>
        <v>#N/A</v>
      </c>
      <c r="D260" s="277"/>
      <c r="E260" s="270"/>
      <c r="F260" s="64">
        <f t="shared" si="9"/>
        <v>0</v>
      </c>
      <c r="G260" s="277"/>
      <c r="H260" s="277"/>
      <c r="I260" s="65">
        <f t="shared" si="10"/>
        <v>0</v>
      </c>
      <c r="K260" s="12"/>
      <c r="L260" s="12"/>
      <c r="M260" s="12"/>
      <c r="N260" s="12"/>
      <c r="O260" s="12"/>
    </row>
    <row r="261" spans="1:15" s="13" customFormat="1" ht="12" customHeight="1" x14ac:dyDescent="0.2">
      <c r="A261" s="388"/>
      <c r="B261" s="272" t="str">
        <f>IFERROR(IF(VLOOKUP($A261,Osnova!$A:$E,1)=$A261,VLOOKUP($A261,Osnova!$A:$E,$E$10)),"")</f>
        <v/>
      </c>
      <c r="C261" s="276" t="e">
        <f>IF(VLOOKUP($A261,Osnova!$A:$C,1)=$A261,VLOOKUP($A261,Osnova!$A:$F,4),0)</f>
        <v>#N/A</v>
      </c>
      <c r="D261" s="277"/>
      <c r="E261" s="270"/>
      <c r="F261" s="64">
        <f t="shared" si="9"/>
        <v>0</v>
      </c>
      <c r="G261" s="277"/>
      <c r="H261" s="277"/>
      <c r="I261" s="65">
        <f t="shared" si="10"/>
        <v>0</v>
      </c>
      <c r="K261" s="12"/>
      <c r="L261" s="12"/>
      <c r="M261" s="12"/>
      <c r="N261" s="12"/>
      <c r="O261" s="12"/>
    </row>
    <row r="262" spans="1:15" s="13" customFormat="1" ht="12" customHeight="1" x14ac:dyDescent="0.2">
      <c r="A262" s="388"/>
      <c r="B262" s="272" t="str">
        <f>IFERROR(IF(VLOOKUP($A262,Osnova!$A:$E,1)=$A262,VLOOKUP($A262,Osnova!$A:$E,$E$10)),"")</f>
        <v/>
      </c>
      <c r="C262" s="276" t="e">
        <f>IF(VLOOKUP($A262,Osnova!$A:$C,1)=$A262,VLOOKUP($A262,Osnova!$A:$F,4),0)</f>
        <v>#N/A</v>
      </c>
      <c r="D262" s="277"/>
      <c r="E262" s="270"/>
      <c r="F262" s="64">
        <f t="shared" si="9"/>
        <v>0</v>
      </c>
      <c r="G262" s="277"/>
      <c r="H262" s="277"/>
      <c r="I262" s="65">
        <f t="shared" si="10"/>
        <v>0</v>
      </c>
      <c r="K262" s="12"/>
      <c r="L262" s="12"/>
      <c r="M262" s="12"/>
      <c r="N262" s="12"/>
      <c r="O262" s="12"/>
    </row>
    <row r="263" spans="1:15" s="13" customFormat="1" ht="12" customHeight="1" x14ac:dyDescent="0.2">
      <c r="A263" s="388"/>
      <c r="B263" s="272" t="str">
        <f>IFERROR(IF(VLOOKUP($A263,Osnova!$A:$E,1)=$A263,VLOOKUP($A263,Osnova!$A:$E,$E$10)),"")</f>
        <v/>
      </c>
      <c r="C263" s="276" t="e">
        <f>IF(VLOOKUP($A263,Osnova!$A:$C,1)=$A263,VLOOKUP($A263,Osnova!$A:$F,4),0)</f>
        <v>#N/A</v>
      </c>
      <c r="D263" s="277"/>
      <c r="E263" s="270"/>
      <c r="F263" s="64">
        <f t="shared" si="9"/>
        <v>0</v>
      </c>
      <c r="G263" s="277"/>
      <c r="H263" s="277"/>
      <c r="I263" s="65">
        <f t="shared" si="10"/>
        <v>0</v>
      </c>
      <c r="K263" s="12"/>
      <c r="L263" s="12"/>
      <c r="M263" s="12"/>
      <c r="N263" s="12"/>
      <c r="O263" s="12"/>
    </row>
    <row r="264" spans="1:15" s="13" customFormat="1" ht="12" customHeight="1" x14ac:dyDescent="0.2">
      <c r="A264" s="388"/>
      <c r="B264" s="272" t="str">
        <f>IFERROR(IF(VLOOKUP($A264,Osnova!$A:$E,1)=$A264,VLOOKUP($A264,Osnova!$A:$E,$E$10)),"")</f>
        <v/>
      </c>
      <c r="C264" s="276" t="e">
        <f>IF(VLOOKUP($A264,Osnova!$A:$C,1)=$A264,VLOOKUP($A264,Osnova!$A:$F,4),0)</f>
        <v>#N/A</v>
      </c>
      <c r="D264" s="277"/>
      <c r="E264" s="270"/>
      <c r="F264" s="64">
        <f t="shared" si="9"/>
        <v>0</v>
      </c>
      <c r="G264" s="277"/>
      <c r="H264" s="277"/>
      <c r="I264" s="65">
        <f t="shared" si="10"/>
        <v>0</v>
      </c>
      <c r="K264" s="12"/>
      <c r="L264" s="12"/>
      <c r="M264" s="12"/>
      <c r="N264" s="12"/>
      <c r="O264" s="12"/>
    </row>
    <row r="265" spans="1:15" s="13" customFormat="1" ht="12" customHeight="1" x14ac:dyDescent="0.2">
      <c r="A265" s="388"/>
      <c r="B265" s="272" t="str">
        <f>IFERROR(IF(VLOOKUP($A265,Osnova!$A:$E,1)=$A265,VLOOKUP($A265,Osnova!$A:$E,$E$10)),"")</f>
        <v/>
      </c>
      <c r="C265" s="276" t="e">
        <f>IF(VLOOKUP($A265,Osnova!$A:$C,1)=$A265,VLOOKUP($A265,Osnova!$A:$F,4),0)</f>
        <v>#N/A</v>
      </c>
      <c r="D265" s="277"/>
      <c r="E265" s="270"/>
      <c r="F265" s="64">
        <f t="shared" si="9"/>
        <v>0</v>
      </c>
      <c r="G265" s="277"/>
      <c r="H265" s="277"/>
      <c r="I265" s="65">
        <f t="shared" si="10"/>
        <v>0</v>
      </c>
      <c r="K265" s="12"/>
      <c r="L265" s="12"/>
      <c r="M265" s="12"/>
      <c r="N265" s="12"/>
      <c r="O265" s="12"/>
    </row>
    <row r="266" spans="1:15" s="13" customFormat="1" ht="12" customHeight="1" x14ac:dyDescent="0.2">
      <c r="A266" s="388"/>
      <c r="B266" s="272" t="str">
        <f>IFERROR(IF(VLOOKUP($A266,Osnova!$A:$E,1)=$A266,VLOOKUP($A266,Osnova!$A:$E,$E$10)),"")</f>
        <v/>
      </c>
      <c r="C266" s="276" t="e">
        <f>IF(VLOOKUP($A266,Osnova!$A:$C,1)=$A266,VLOOKUP($A266,Osnova!$A:$F,4),0)</f>
        <v>#N/A</v>
      </c>
      <c r="D266" s="277"/>
      <c r="E266" s="270"/>
      <c r="F266" s="64">
        <f t="shared" si="9"/>
        <v>0</v>
      </c>
      <c r="G266" s="277"/>
      <c r="H266" s="277"/>
      <c r="I266" s="65">
        <f t="shared" si="10"/>
        <v>0</v>
      </c>
      <c r="K266" s="12"/>
      <c r="L266" s="12"/>
      <c r="M266" s="12"/>
      <c r="N266" s="12"/>
      <c r="O266" s="12"/>
    </row>
    <row r="267" spans="1:15" s="13" customFormat="1" ht="12" customHeight="1" x14ac:dyDescent="0.2">
      <c r="A267" s="388"/>
      <c r="B267" s="272" t="str">
        <f>IFERROR(IF(VLOOKUP($A267,Osnova!$A:$E,1)=$A267,VLOOKUP($A267,Osnova!$A:$E,$E$10)),"")</f>
        <v/>
      </c>
      <c r="C267" s="276" t="e">
        <f>IF(VLOOKUP($A267,Osnova!$A:$C,1)=$A267,VLOOKUP($A267,Osnova!$A:$F,4),0)</f>
        <v>#N/A</v>
      </c>
      <c r="D267" s="277"/>
      <c r="E267" s="270"/>
      <c r="F267" s="64">
        <f t="shared" si="9"/>
        <v>0</v>
      </c>
      <c r="G267" s="277"/>
      <c r="H267" s="277"/>
      <c r="I267" s="65">
        <f t="shared" si="10"/>
        <v>0</v>
      </c>
      <c r="K267" s="12"/>
      <c r="L267" s="12"/>
      <c r="M267" s="12"/>
      <c r="N267" s="12"/>
      <c r="O267" s="12"/>
    </row>
    <row r="268" spans="1:15" s="13" customFormat="1" ht="12" customHeight="1" x14ac:dyDescent="0.2">
      <c r="A268" s="388"/>
      <c r="B268" s="272" t="str">
        <f>IFERROR(IF(VLOOKUP($A268,Osnova!$A:$E,1)=$A268,VLOOKUP($A268,Osnova!$A:$E,$E$10)),"")</f>
        <v/>
      </c>
      <c r="C268" s="276" t="e">
        <f>IF(VLOOKUP($A268,Osnova!$A:$C,1)=$A268,VLOOKUP($A268,Osnova!$A:$F,4),0)</f>
        <v>#N/A</v>
      </c>
      <c r="D268" s="277"/>
      <c r="E268" s="270"/>
      <c r="F268" s="64">
        <f t="shared" si="9"/>
        <v>0</v>
      </c>
      <c r="G268" s="277"/>
      <c r="H268" s="277"/>
      <c r="I268" s="65">
        <f t="shared" si="10"/>
        <v>0</v>
      </c>
      <c r="K268" s="12"/>
      <c r="L268" s="12"/>
      <c r="M268" s="12"/>
      <c r="N268" s="12"/>
      <c r="O268" s="12"/>
    </row>
    <row r="269" spans="1:15" s="13" customFormat="1" ht="12" customHeight="1" x14ac:dyDescent="0.2">
      <c r="A269" s="388"/>
      <c r="B269" s="272" t="str">
        <f>IFERROR(IF(VLOOKUP($A269,Osnova!$A:$E,1)=$A269,VLOOKUP($A269,Osnova!$A:$E,$E$10)),"")</f>
        <v/>
      </c>
      <c r="C269" s="276" t="e">
        <f>IF(VLOOKUP($A269,Osnova!$A:$C,1)=$A269,VLOOKUP($A269,Osnova!$A:$F,4),0)</f>
        <v>#N/A</v>
      </c>
      <c r="D269" s="277"/>
      <c r="E269" s="270"/>
      <c r="F269" s="64">
        <f t="shared" si="9"/>
        <v>0</v>
      </c>
      <c r="G269" s="277"/>
      <c r="H269" s="277"/>
      <c r="I269" s="65">
        <f t="shared" si="10"/>
        <v>0</v>
      </c>
      <c r="K269" s="12"/>
      <c r="L269" s="12"/>
      <c r="M269" s="12"/>
      <c r="N269" s="12"/>
      <c r="O269" s="12"/>
    </row>
    <row r="270" spans="1:15" s="13" customFormat="1" ht="12" customHeight="1" x14ac:dyDescent="0.2">
      <c r="A270" s="388"/>
      <c r="B270" s="272" t="str">
        <f>IFERROR(IF(VLOOKUP($A270,Osnova!$A:$E,1)=$A270,VLOOKUP($A270,Osnova!$A:$E,$E$10)),"")</f>
        <v/>
      </c>
      <c r="C270" s="276" t="e">
        <f>IF(VLOOKUP($A270,Osnova!$A:$C,1)=$A270,VLOOKUP($A270,Osnova!$A:$F,4),0)</f>
        <v>#N/A</v>
      </c>
      <c r="D270" s="277"/>
      <c r="E270" s="270"/>
      <c r="F270" s="64">
        <f t="shared" si="9"/>
        <v>0</v>
      </c>
      <c r="G270" s="277"/>
      <c r="H270" s="277"/>
      <c r="I270" s="65">
        <f t="shared" si="10"/>
        <v>0</v>
      </c>
      <c r="K270" s="12"/>
      <c r="L270" s="12"/>
      <c r="M270" s="12"/>
      <c r="N270" s="12"/>
      <c r="O270" s="12"/>
    </row>
    <row r="271" spans="1:15" s="13" customFormat="1" ht="12" customHeight="1" x14ac:dyDescent="0.2">
      <c r="A271" s="388"/>
      <c r="B271" s="272" t="str">
        <f>IFERROR(IF(VLOOKUP($A271,Osnova!$A:$E,1)=$A271,VLOOKUP($A271,Osnova!$A:$E,$E$10)),"")</f>
        <v/>
      </c>
      <c r="C271" s="276" t="e">
        <f>IF(VLOOKUP($A271,Osnova!$A:$C,1)=$A271,VLOOKUP($A271,Osnova!$A:$F,4),0)</f>
        <v>#N/A</v>
      </c>
      <c r="D271" s="277"/>
      <c r="E271" s="270"/>
      <c r="F271" s="64">
        <f t="shared" si="9"/>
        <v>0</v>
      </c>
      <c r="G271" s="277"/>
      <c r="H271" s="277"/>
      <c r="I271" s="65">
        <f t="shared" si="10"/>
        <v>0</v>
      </c>
      <c r="K271" s="12"/>
      <c r="L271" s="12"/>
      <c r="M271" s="12"/>
      <c r="N271" s="12"/>
      <c r="O271" s="12"/>
    </row>
    <row r="272" spans="1:15" s="13" customFormat="1" ht="12" customHeight="1" x14ac:dyDescent="0.2">
      <c r="A272" s="388"/>
      <c r="B272" s="272" t="str">
        <f>IFERROR(IF(VLOOKUP($A272,Osnova!$A:$E,1)=$A272,VLOOKUP($A272,Osnova!$A:$E,$E$10)),"")</f>
        <v/>
      </c>
      <c r="C272" s="276" t="e">
        <f>IF(VLOOKUP($A272,Osnova!$A:$C,1)=$A272,VLOOKUP($A272,Osnova!$A:$F,4),0)</f>
        <v>#N/A</v>
      </c>
      <c r="D272" s="277"/>
      <c r="E272" s="270"/>
      <c r="F272" s="64">
        <f t="shared" si="9"/>
        <v>0</v>
      </c>
      <c r="G272" s="277"/>
      <c r="H272" s="277"/>
      <c r="I272" s="65">
        <f t="shared" si="10"/>
        <v>0</v>
      </c>
      <c r="K272" s="12"/>
      <c r="L272" s="12"/>
      <c r="M272" s="12"/>
      <c r="N272" s="12"/>
      <c r="O272" s="12"/>
    </row>
    <row r="273" spans="1:15" s="13" customFormat="1" ht="12" customHeight="1" x14ac:dyDescent="0.2">
      <c r="A273" s="388"/>
      <c r="B273" s="272" t="str">
        <f>IFERROR(IF(VLOOKUP($A273,Osnova!$A:$E,1)=$A273,VLOOKUP($A273,Osnova!$A:$E,$E$10)),"")</f>
        <v/>
      </c>
      <c r="C273" s="276" t="e">
        <f>IF(VLOOKUP($A273,Osnova!$A:$C,1)=$A273,VLOOKUP($A273,Osnova!$A:$F,4),0)</f>
        <v>#N/A</v>
      </c>
      <c r="D273" s="277"/>
      <c r="E273" s="270"/>
      <c r="F273" s="64">
        <f t="shared" si="9"/>
        <v>0</v>
      </c>
      <c r="G273" s="277"/>
      <c r="H273" s="277"/>
      <c r="I273" s="65">
        <f t="shared" si="10"/>
        <v>0</v>
      </c>
      <c r="K273" s="12"/>
      <c r="L273" s="12"/>
      <c r="M273" s="12"/>
      <c r="N273" s="12"/>
      <c r="O273" s="12"/>
    </row>
    <row r="274" spans="1:15" s="13" customFormat="1" ht="12" customHeight="1" x14ac:dyDescent="0.2">
      <c r="A274" s="388"/>
      <c r="B274" s="272" t="str">
        <f>IFERROR(IF(VLOOKUP($A274,Osnova!$A:$E,1)=$A274,VLOOKUP($A274,Osnova!$A:$E,$E$10)),"")</f>
        <v/>
      </c>
      <c r="C274" s="276" t="e">
        <f>IF(VLOOKUP($A274,Osnova!$A:$C,1)=$A274,VLOOKUP($A274,Osnova!$A:$F,4),0)</f>
        <v>#N/A</v>
      </c>
      <c r="D274" s="277"/>
      <c r="E274" s="270"/>
      <c r="F274" s="64">
        <f t="shared" si="9"/>
        <v>0</v>
      </c>
      <c r="G274" s="277"/>
      <c r="H274" s="277"/>
      <c r="I274" s="65">
        <f t="shared" si="10"/>
        <v>0</v>
      </c>
      <c r="K274" s="12"/>
      <c r="L274" s="12"/>
      <c r="M274" s="12"/>
      <c r="N274" s="12"/>
      <c r="O274" s="12"/>
    </row>
    <row r="275" spans="1:15" s="13" customFormat="1" ht="12" customHeight="1" x14ac:dyDescent="0.2">
      <c r="A275" s="388"/>
      <c r="B275" s="272" t="str">
        <f>IFERROR(IF(VLOOKUP($A275,Osnova!$A:$E,1)=$A275,VLOOKUP($A275,Osnova!$A:$E,$E$10)),"")</f>
        <v/>
      </c>
      <c r="C275" s="276" t="e">
        <f>IF(VLOOKUP($A275,Osnova!$A:$C,1)=$A275,VLOOKUP($A275,Osnova!$A:$F,4),0)</f>
        <v>#N/A</v>
      </c>
      <c r="D275" s="277"/>
      <c r="E275" s="270"/>
      <c r="F275" s="64">
        <f t="shared" si="9"/>
        <v>0</v>
      </c>
      <c r="G275" s="277"/>
      <c r="H275" s="277"/>
      <c r="I275" s="65">
        <f t="shared" si="10"/>
        <v>0</v>
      </c>
      <c r="K275" s="12"/>
      <c r="L275" s="12"/>
      <c r="M275" s="12"/>
      <c r="N275" s="12"/>
      <c r="O275" s="12"/>
    </row>
    <row r="276" spans="1:15" s="13" customFormat="1" ht="12" customHeight="1" x14ac:dyDescent="0.2">
      <c r="A276" s="388"/>
      <c r="B276" s="272" t="str">
        <f>IFERROR(IF(VLOOKUP($A276,Osnova!$A:$E,1)=$A276,VLOOKUP($A276,Osnova!$A:$E,$E$10)),"")</f>
        <v/>
      </c>
      <c r="C276" s="276" t="e">
        <f>IF(VLOOKUP($A276,Osnova!$A:$C,1)=$A276,VLOOKUP($A276,Osnova!$A:$F,4),0)</f>
        <v>#N/A</v>
      </c>
      <c r="D276" s="277"/>
      <c r="E276" s="270"/>
      <c r="F276" s="64">
        <f t="shared" si="9"/>
        <v>0</v>
      </c>
      <c r="G276" s="277"/>
      <c r="H276" s="277"/>
      <c r="I276" s="65">
        <f t="shared" si="10"/>
        <v>0</v>
      </c>
      <c r="K276" s="12"/>
      <c r="L276" s="12"/>
      <c r="M276" s="12"/>
      <c r="N276" s="12"/>
      <c r="O276" s="12"/>
    </row>
    <row r="277" spans="1:15" s="13" customFormat="1" ht="12" customHeight="1" x14ac:dyDescent="0.2">
      <c r="A277" s="388"/>
      <c r="B277" s="272" t="str">
        <f>IFERROR(IF(VLOOKUP($A277,Osnova!$A:$E,1)=$A277,VLOOKUP($A277,Osnova!$A:$E,$E$10)),"")</f>
        <v/>
      </c>
      <c r="C277" s="276" t="e">
        <f>IF(VLOOKUP($A277,Osnova!$A:$C,1)=$A277,VLOOKUP($A277,Osnova!$A:$F,4),0)</f>
        <v>#N/A</v>
      </c>
      <c r="D277" s="277"/>
      <c r="E277" s="270"/>
      <c r="F277" s="64">
        <f t="shared" si="9"/>
        <v>0</v>
      </c>
      <c r="G277" s="277"/>
      <c r="H277" s="277"/>
      <c r="I277" s="65">
        <f t="shared" si="10"/>
        <v>0</v>
      </c>
      <c r="K277" s="12"/>
      <c r="L277" s="12"/>
      <c r="M277" s="12"/>
      <c r="N277" s="12"/>
      <c r="O277" s="12"/>
    </row>
    <row r="278" spans="1:15" s="13" customFormat="1" ht="12" customHeight="1" x14ac:dyDescent="0.2">
      <c r="A278" s="388"/>
      <c r="B278" s="272" t="str">
        <f>IFERROR(IF(VLOOKUP($A278,Osnova!$A:$E,1)=$A278,VLOOKUP($A278,Osnova!$A:$E,$E$10)),"")</f>
        <v/>
      </c>
      <c r="C278" s="276" t="e">
        <f>IF(VLOOKUP($A278,Osnova!$A:$C,1)=$A278,VLOOKUP($A278,Osnova!$A:$F,4),0)</f>
        <v>#N/A</v>
      </c>
      <c r="D278" s="277"/>
      <c r="E278" s="270"/>
      <c r="F278" s="64">
        <f t="shared" si="9"/>
        <v>0</v>
      </c>
      <c r="G278" s="277"/>
      <c r="H278" s="277"/>
      <c r="I278" s="65">
        <f t="shared" si="10"/>
        <v>0</v>
      </c>
      <c r="K278" s="12"/>
      <c r="L278" s="12"/>
      <c r="M278" s="12"/>
      <c r="N278" s="12"/>
      <c r="O278" s="12"/>
    </row>
    <row r="279" spans="1:15" s="13" customFormat="1" ht="12" customHeight="1" x14ac:dyDescent="0.2">
      <c r="A279" s="388"/>
      <c r="B279" s="272" t="str">
        <f>IFERROR(IF(VLOOKUP($A279,Osnova!$A:$E,1)=$A279,VLOOKUP($A279,Osnova!$A:$E,$E$10)),"")</f>
        <v/>
      </c>
      <c r="C279" s="276" t="e">
        <f>IF(VLOOKUP($A279,Osnova!$A:$C,1)=$A279,VLOOKUP($A279,Osnova!$A:$F,4),0)</f>
        <v>#N/A</v>
      </c>
      <c r="D279" s="277"/>
      <c r="E279" s="270"/>
      <c r="F279" s="64">
        <f t="shared" si="9"/>
        <v>0</v>
      </c>
      <c r="G279" s="277"/>
      <c r="H279" s="277"/>
      <c r="I279" s="65">
        <f t="shared" si="10"/>
        <v>0</v>
      </c>
      <c r="K279" s="12"/>
      <c r="L279" s="12"/>
      <c r="M279" s="12"/>
      <c r="N279" s="12"/>
      <c r="O279" s="12"/>
    </row>
    <row r="280" spans="1:15" s="13" customFormat="1" ht="12" customHeight="1" x14ac:dyDescent="0.2">
      <c r="A280" s="388"/>
      <c r="B280" s="272" t="str">
        <f>IFERROR(IF(VLOOKUP($A280,Osnova!$A:$E,1)=$A280,VLOOKUP($A280,Osnova!$A:$E,$E$10)),"")</f>
        <v/>
      </c>
      <c r="C280" s="276" t="e">
        <f>IF(VLOOKUP($A280,Osnova!$A:$C,1)=$A280,VLOOKUP($A280,Osnova!$A:$F,4),0)</f>
        <v>#N/A</v>
      </c>
      <c r="D280" s="277"/>
      <c r="E280" s="270"/>
      <c r="F280" s="64">
        <f t="shared" si="9"/>
        <v>0</v>
      </c>
      <c r="G280" s="277"/>
      <c r="H280" s="277"/>
      <c r="I280" s="65">
        <f t="shared" si="10"/>
        <v>0</v>
      </c>
      <c r="K280" s="12"/>
      <c r="L280" s="12"/>
      <c r="M280" s="12"/>
      <c r="N280" s="12"/>
      <c r="O280" s="12"/>
    </row>
    <row r="281" spans="1:15" s="13" customFormat="1" ht="12" customHeight="1" x14ac:dyDescent="0.2">
      <c r="A281" s="388"/>
      <c r="B281" s="272" t="str">
        <f>IFERROR(IF(VLOOKUP($A281,Osnova!$A:$E,1)=$A281,VLOOKUP($A281,Osnova!$A:$E,$E$10)),"")</f>
        <v/>
      </c>
      <c r="C281" s="276" t="e">
        <f>IF(VLOOKUP($A281,Osnova!$A:$C,1)=$A281,VLOOKUP($A281,Osnova!$A:$F,4),0)</f>
        <v>#N/A</v>
      </c>
      <c r="D281" s="277"/>
      <c r="E281" s="270"/>
      <c r="F281" s="64">
        <f t="shared" si="9"/>
        <v>0</v>
      </c>
      <c r="G281" s="277"/>
      <c r="H281" s="277"/>
      <c r="I281" s="65">
        <f t="shared" si="10"/>
        <v>0</v>
      </c>
      <c r="K281" s="12"/>
      <c r="L281" s="12"/>
      <c r="M281" s="12"/>
      <c r="N281" s="12"/>
      <c r="O281" s="12"/>
    </row>
    <row r="282" spans="1:15" s="13" customFormat="1" ht="12" customHeight="1" x14ac:dyDescent="0.2">
      <c r="A282" s="388"/>
      <c r="B282" s="272" t="str">
        <f>IFERROR(IF(VLOOKUP($A282,Osnova!$A:$E,1)=$A282,VLOOKUP($A282,Osnova!$A:$E,$E$10)),"")</f>
        <v/>
      </c>
      <c r="C282" s="276" t="e">
        <f>IF(VLOOKUP($A282,Osnova!$A:$C,1)=$A282,VLOOKUP($A282,Osnova!$A:$F,4),0)</f>
        <v>#N/A</v>
      </c>
      <c r="D282" s="277"/>
      <c r="E282" s="270"/>
      <c r="F282" s="64">
        <f t="shared" si="9"/>
        <v>0</v>
      </c>
      <c r="G282" s="277"/>
      <c r="H282" s="277"/>
      <c r="I282" s="65">
        <f t="shared" si="10"/>
        <v>0</v>
      </c>
      <c r="K282" s="12"/>
      <c r="L282" s="12"/>
      <c r="M282" s="12"/>
      <c r="N282" s="12"/>
      <c r="O282" s="12"/>
    </row>
    <row r="283" spans="1:15" s="13" customFormat="1" ht="12" customHeight="1" x14ac:dyDescent="0.2">
      <c r="A283" s="388"/>
      <c r="B283" s="272" t="str">
        <f>IFERROR(IF(VLOOKUP($A283,Osnova!$A:$E,1)=$A283,VLOOKUP($A283,Osnova!$A:$E,$E$10)),"")</f>
        <v/>
      </c>
      <c r="C283" s="276" t="e">
        <f>IF(VLOOKUP($A283,Osnova!$A:$C,1)=$A283,VLOOKUP($A283,Osnova!$A:$F,4),0)</f>
        <v>#N/A</v>
      </c>
      <c r="D283" s="277"/>
      <c r="E283" s="270"/>
      <c r="F283" s="64">
        <f t="shared" si="9"/>
        <v>0</v>
      </c>
      <c r="G283" s="277"/>
      <c r="H283" s="277"/>
      <c r="I283" s="65">
        <f t="shared" si="10"/>
        <v>0</v>
      </c>
      <c r="K283" s="12"/>
      <c r="L283" s="12"/>
      <c r="M283" s="12"/>
      <c r="N283" s="12"/>
      <c r="O283" s="12"/>
    </row>
    <row r="284" spans="1:15" s="13" customFormat="1" ht="12" customHeight="1" x14ac:dyDescent="0.2">
      <c r="A284" s="388"/>
      <c r="B284" s="272" t="str">
        <f>IFERROR(IF(VLOOKUP($A284,Osnova!$A:$E,1)=$A284,VLOOKUP($A284,Osnova!$A:$E,$E$10)),"")</f>
        <v/>
      </c>
      <c r="C284" s="276" t="e">
        <f>IF(VLOOKUP($A284,Osnova!$A:$C,1)=$A284,VLOOKUP($A284,Osnova!$A:$F,4),0)</f>
        <v>#N/A</v>
      </c>
      <c r="D284" s="277"/>
      <c r="E284" s="270"/>
      <c r="F284" s="64">
        <f t="shared" si="9"/>
        <v>0</v>
      </c>
      <c r="G284" s="277"/>
      <c r="H284" s="277"/>
      <c r="I284" s="65">
        <f t="shared" si="10"/>
        <v>0</v>
      </c>
      <c r="K284" s="12"/>
      <c r="L284" s="12"/>
      <c r="M284" s="12"/>
      <c r="N284" s="12"/>
      <c r="O284" s="12"/>
    </row>
    <row r="285" spans="1:15" s="13" customFormat="1" ht="12" customHeight="1" x14ac:dyDescent="0.2">
      <c r="A285" s="388"/>
      <c r="B285" s="272" t="str">
        <f>IFERROR(IF(VLOOKUP($A285,Osnova!$A:$E,1)=$A285,VLOOKUP($A285,Osnova!$A:$E,$E$10)),"")</f>
        <v/>
      </c>
      <c r="C285" s="276" t="e">
        <f>IF(VLOOKUP($A285,Osnova!$A:$C,1)=$A285,VLOOKUP($A285,Osnova!$A:$F,4),0)</f>
        <v>#N/A</v>
      </c>
      <c r="D285" s="277"/>
      <c r="E285" s="270"/>
      <c r="F285" s="64">
        <f t="shared" si="9"/>
        <v>0</v>
      </c>
      <c r="G285" s="277"/>
      <c r="H285" s="277"/>
      <c r="I285" s="65">
        <f t="shared" si="10"/>
        <v>0</v>
      </c>
      <c r="K285" s="12"/>
      <c r="L285" s="12"/>
      <c r="M285" s="12"/>
      <c r="N285" s="12"/>
      <c r="O285" s="12"/>
    </row>
    <row r="286" spans="1:15" s="13" customFormat="1" ht="12" customHeight="1" x14ac:dyDescent="0.2">
      <c r="A286" s="388"/>
      <c r="B286" s="272" t="str">
        <f>IFERROR(IF(VLOOKUP($A286,Osnova!$A:$E,1)=$A286,VLOOKUP($A286,Osnova!$A:$E,$E$10)),"")</f>
        <v/>
      </c>
      <c r="C286" s="276" t="e">
        <f>IF(VLOOKUP($A286,Osnova!$A:$C,1)=$A286,VLOOKUP($A286,Osnova!$A:$F,4),0)</f>
        <v>#N/A</v>
      </c>
      <c r="D286" s="277"/>
      <c r="E286" s="270"/>
      <c r="F286" s="64">
        <f t="shared" si="9"/>
        <v>0</v>
      </c>
      <c r="G286" s="277"/>
      <c r="H286" s="277"/>
      <c r="I286" s="65">
        <f t="shared" si="10"/>
        <v>0</v>
      </c>
      <c r="K286" s="12"/>
      <c r="L286" s="12"/>
      <c r="M286" s="12"/>
      <c r="N286" s="12"/>
      <c r="O286" s="12"/>
    </row>
    <row r="287" spans="1:15" s="13" customFormat="1" ht="12" customHeight="1" x14ac:dyDescent="0.2">
      <c r="A287" s="388"/>
      <c r="B287" s="272" t="str">
        <f>IFERROR(IF(VLOOKUP($A287,Osnova!$A:$E,1)=$A287,VLOOKUP($A287,Osnova!$A:$E,$E$10)),"")</f>
        <v/>
      </c>
      <c r="C287" s="276" t="e">
        <f>IF(VLOOKUP($A287,Osnova!$A:$C,1)=$A287,VLOOKUP($A287,Osnova!$A:$F,4),0)</f>
        <v>#N/A</v>
      </c>
      <c r="D287" s="277"/>
      <c r="E287" s="270"/>
      <c r="F287" s="64">
        <f t="shared" si="9"/>
        <v>0</v>
      </c>
      <c r="G287" s="277"/>
      <c r="H287" s="277"/>
      <c r="I287" s="65">
        <f t="shared" si="10"/>
        <v>0</v>
      </c>
      <c r="K287" s="12"/>
      <c r="L287" s="12"/>
      <c r="M287" s="12"/>
      <c r="N287" s="12"/>
      <c r="O287" s="12"/>
    </row>
    <row r="288" spans="1:15" s="13" customFormat="1" ht="12" customHeight="1" x14ac:dyDescent="0.2">
      <c r="A288" s="388"/>
      <c r="B288" s="272" t="str">
        <f>IFERROR(IF(VLOOKUP($A288,Osnova!$A:$E,1)=$A288,VLOOKUP($A288,Osnova!$A:$E,$E$10)),"")</f>
        <v/>
      </c>
      <c r="C288" s="276" t="e">
        <f>IF(VLOOKUP($A288,Osnova!$A:$C,1)=$A288,VLOOKUP($A288,Osnova!$A:$F,4),0)</f>
        <v>#N/A</v>
      </c>
      <c r="D288" s="277"/>
      <c r="E288" s="270"/>
      <c r="F288" s="64">
        <f t="shared" si="9"/>
        <v>0</v>
      </c>
      <c r="G288" s="277"/>
      <c r="H288" s="277"/>
      <c r="I288" s="65">
        <f t="shared" si="10"/>
        <v>0</v>
      </c>
      <c r="K288" s="12"/>
      <c r="L288" s="12"/>
      <c r="M288" s="12"/>
      <c r="N288" s="12"/>
      <c r="O288" s="12"/>
    </row>
    <row r="289" spans="1:15" s="13" customFormat="1" ht="12" customHeight="1" x14ac:dyDescent="0.2">
      <c r="A289" s="388"/>
      <c r="B289" s="272" t="str">
        <f>IFERROR(IF(VLOOKUP($A289,Osnova!$A:$E,1)=$A289,VLOOKUP($A289,Osnova!$A:$E,$E$10)),"")</f>
        <v/>
      </c>
      <c r="C289" s="276" t="e">
        <f>IF(VLOOKUP($A289,Osnova!$A:$C,1)=$A289,VLOOKUP($A289,Osnova!$A:$F,4),0)</f>
        <v>#N/A</v>
      </c>
      <c r="D289" s="277"/>
      <c r="E289" s="270"/>
      <c r="F289" s="64">
        <f t="shared" si="9"/>
        <v>0</v>
      </c>
      <c r="G289" s="277"/>
      <c r="H289" s="277"/>
      <c r="I289" s="65">
        <f t="shared" si="10"/>
        <v>0</v>
      </c>
      <c r="K289" s="12"/>
      <c r="L289" s="12"/>
      <c r="M289" s="12"/>
      <c r="N289" s="12"/>
      <c r="O289" s="12"/>
    </row>
    <row r="290" spans="1:15" s="13" customFormat="1" ht="12" customHeight="1" x14ac:dyDescent="0.2">
      <c r="A290" s="388"/>
      <c r="B290" s="272" t="str">
        <f>IFERROR(IF(VLOOKUP($A290,Osnova!$A:$E,1)=$A290,VLOOKUP($A290,Osnova!$A:$E,$E$10)),"")</f>
        <v/>
      </c>
      <c r="C290" s="276" t="e">
        <f>IF(VLOOKUP($A290,Osnova!$A:$C,1)=$A290,VLOOKUP($A290,Osnova!$A:$F,4),0)</f>
        <v>#N/A</v>
      </c>
      <c r="D290" s="277"/>
      <c r="E290" s="270"/>
      <c r="F290" s="64">
        <f t="shared" si="9"/>
        <v>0</v>
      </c>
      <c r="G290" s="277"/>
      <c r="H290" s="277"/>
      <c r="I290" s="65">
        <f t="shared" si="10"/>
        <v>0</v>
      </c>
      <c r="K290" s="12"/>
      <c r="L290" s="12"/>
      <c r="M290" s="12"/>
      <c r="N290" s="12"/>
      <c r="O290" s="12"/>
    </row>
    <row r="291" spans="1:15" s="13" customFormat="1" ht="12" customHeight="1" x14ac:dyDescent="0.2">
      <c r="A291" s="388"/>
      <c r="B291" s="272" t="str">
        <f>IFERROR(IF(VLOOKUP($A291,Osnova!$A:$E,1)=$A291,VLOOKUP($A291,Osnova!$A:$E,$E$10)),"")</f>
        <v/>
      </c>
      <c r="C291" s="276" t="e">
        <f>IF(VLOOKUP($A291,Osnova!$A:$C,1)=$A291,VLOOKUP($A291,Osnova!$A:$F,4),0)</f>
        <v>#N/A</v>
      </c>
      <c r="D291" s="277"/>
      <c r="E291" s="270"/>
      <c r="F291" s="64">
        <f t="shared" si="9"/>
        <v>0</v>
      </c>
      <c r="G291" s="277"/>
      <c r="H291" s="277"/>
      <c r="I291" s="65">
        <f t="shared" si="10"/>
        <v>0</v>
      </c>
      <c r="K291" s="12"/>
      <c r="L291" s="12"/>
      <c r="M291" s="12"/>
      <c r="N291" s="12"/>
      <c r="O291" s="12"/>
    </row>
    <row r="292" spans="1:15" s="13" customFormat="1" ht="12" customHeight="1" x14ac:dyDescent="0.2">
      <c r="A292" s="388"/>
      <c r="B292" s="272" t="str">
        <f>IFERROR(IF(VLOOKUP($A292,Osnova!$A:$E,1)=$A292,VLOOKUP($A292,Osnova!$A:$E,$E$10)),"")</f>
        <v/>
      </c>
      <c r="C292" s="276" t="e">
        <f>IF(VLOOKUP($A292,Osnova!$A:$C,1)=$A292,VLOOKUP($A292,Osnova!$A:$F,4),0)</f>
        <v>#N/A</v>
      </c>
      <c r="D292" s="277"/>
      <c r="E292" s="270"/>
      <c r="F292" s="64">
        <f t="shared" si="9"/>
        <v>0</v>
      </c>
      <c r="G292" s="277"/>
      <c r="H292" s="277"/>
      <c r="I292" s="65">
        <f t="shared" si="10"/>
        <v>0</v>
      </c>
      <c r="K292" s="12"/>
      <c r="L292" s="12"/>
      <c r="M292" s="12"/>
      <c r="N292" s="12"/>
      <c r="O292" s="12"/>
    </row>
    <row r="293" spans="1:15" s="13" customFormat="1" ht="12" customHeight="1" x14ac:dyDescent="0.2">
      <c r="A293" s="388"/>
      <c r="B293" s="272" t="str">
        <f>IFERROR(IF(VLOOKUP($A293,Osnova!$A:$E,1)=$A293,VLOOKUP($A293,Osnova!$A:$E,$E$10)),"")</f>
        <v/>
      </c>
      <c r="C293" s="276" t="e">
        <f>IF(VLOOKUP($A293,Osnova!$A:$C,1)=$A293,VLOOKUP($A293,Osnova!$A:$F,4),0)</f>
        <v>#N/A</v>
      </c>
      <c r="D293" s="277"/>
      <c r="E293" s="270"/>
      <c r="F293" s="64">
        <f t="shared" si="9"/>
        <v>0</v>
      </c>
      <c r="G293" s="277"/>
      <c r="H293" s="277"/>
      <c r="I293" s="65">
        <f t="shared" si="10"/>
        <v>0</v>
      </c>
      <c r="K293" s="12"/>
      <c r="L293" s="12"/>
      <c r="M293" s="12"/>
      <c r="N293" s="12"/>
      <c r="O293" s="12"/>
    </row>
    <row r="294" spans="1:15" s="13" customFormat="1" ht="12" customHeight="1" x14ac:dyDescent="0.2">
      <c r="A294" s="388"/>
      <c r="B294" s="272" t="str">
        <f>IFERROR(IF(VLOOKUP($A294,Osnova!$A:$E,1)=$A294,VLOOKUP($A294,Osnova!$A:$E,$E$10)),"")</f>
        <v/>
      </c>
      <c r="C294" s="276" t="e">
        <f>IF(VLOOKUP($A294,Osnova!$A:$C,1)=$A294,VLOOKUP($A294,Osnova!$A:$F,4),0)</f>
        <v>#N/A</v>
      </c>
      <c r="D294" s="277"/>
      <c r="E294" s="270"/>
      <c r="F294" s="64">
        <f t="shared" si="9"/>
        <v>0</v>
      </c>
      <c r="G294" s="277"/>
      <c r="H294" s="277"/>
      <c r="I294" s="65">
        <f t="shared" si="10"/>
        <v>0</v>
      </c>
      <c r="K294" s="12"/>
      <c r="L294" s="12"/>
      <c r="M294" s="12"/>
      <c r="N294" s="12"/>
      <c r="O294" s="12"/>
    </row>
    <row r="295" spans="1:15" s="13" customFormat="1" ht="12" customHeight="1" x14ac:dyDescent="0.2">
      <c r="A295" s="388"/>
      <c r="B295" s="272" t="str">
        <f>IFERROR(IF(VLOOKUP($A295,Osnova!$A:$E,1)=$A295,VLOOKUP($A295,Osnova!$A:$E,$E$10)),"")</f>
        <v/>
      </c>
      <c r="C295" s="276" t="e">
        <f>IF(VLOOKUP($A295,Osnova!$A:$C,1)=$A295,VLOOKUP($A295,Osnova!$A:$F,4),0)</f>
        <v>#N/A</v>
      </c>
      <c r="D295" s="277"/>
      <c r="E295" s="270"/>
      <c r="F295" s="64">
        <f t="shared" si="9"/>
        <v>0</v>
      </c>
      <c r="G295" s="277"/>
      <c r="H295" s="277"/>
      <c r="I295" s="65">
        <f t="shared" si="10"/>
        <v>0</v>
      </c>
      <c r="K295" s="12"/>
      <c r="L295" s="12"/>
      <c r="M295" s="12"/>
      <c r="N295" s="12"/>
      <c r="O295" s="12"/>
    </row>
    <row r="296" spans="1:15" s="13" customFormat="1" ht="12" customHeight="1" x14ac:dyDescent="0.2">
      <c r="A296" s="388"/>
      <c r="B296" s="272" t="str">
        <f>IFERROR(IF(VLOOKUP($A296,Osnova!$A:$E,1)=$A296,VLOOKUP($A296,Osnova!$A:$E,$E$10)),"")</f>
        <v/>
      </c>
      <c r="C296" s="276" t="e">
        <f>IF(VLOOKUP($A296,Osnova!$A:$C,1)=$A296,VLOOKUP($A296,Osnova!$A:$F,4),0)</f>
        <v>#N/A</v>
      </c>
      <c r="D296" s="277"/>
      <c r="E296" s="270"/>
      <c r="F296" s="64">
        <f t="shared" si="9"/>
        <v>0</v>
      </c>
      <c r="G296" s="277"/>
      <c r="H296" s="277"/>
      <c r="I296" s="65">
        <f t="shared" si="10"/>
        <v>0</v>
      </c>
      <c r="K296" s="12"/>
      <c r="L296" s="12"/>
      <c r="M296" s="12"/>
      <c r="N296" s="12"/>
      <c r="O296" s="12"/>
    </row>
    <row r="297" spans="1:15" s="13" customFormat="1" ht="12" customHeight="1" x14ac:dyDescent="0.2">
      <c r="A297" s="388"/>
      <c r="B297" s="272" t="str">
        <f>IFERROR(IF(VLOOKUP($A297,Osnova!$A:$E,1)=$A297,VLOOKUP($A297,Osnova!$A:$E,$E$10)),"")</f>
        <v/>
      </c>
      <c r="C297" s="276" t="e">
        <f>IF(VLOOKUP($A297,Osnova!$A:$C,1)=$A297,VLOOKUP($A297,Osnova!$A:$F,4),0)</f>
        <v>#N/A</v>
      </c>
      <c r="D297" s="277"/>
      <c r="E297" s="270"/>
      <c r="F297" s="64">
        <f t="shared" si="9"/>
        <v>0</v>
      </c>
      <c r="G297" s="277"/>
      <c r="H297" s="277"/>
      <c r="I297" s="65">
        <f t="shared" si="10"/>
        <v>0</v>
      </c>
      <c r="K297" s="12"/>
      <c r="L297" s="12"/>
      <c r="M297" s="12"/>
      <c r="N297" s="12"/>
      <c r="O297" s="12"/>
    </row>
    <row r="298" spans="1:15" s="13" customFormat="1" ht="12" customHeight="1" x14ac:dyDescent="0.2">
      <c r="A298" s="388"/>
      <c r="B298" s="272" t="str">
        <f>IFERROR(IF(VLOOKUP($A298,Osnova!$A:$E,1)=$A298,VLOOKUP($A298,Osnova!$A:$E,$E$10)),"")</f>
        <v/>
      </c>
      <c r="C298" s="276" t="e">
        <f>IF(VLOOKUP($A298,Osnova!$A:$C,1)=$A298,VLOOKUP($A298,Osnova!$A:$F,4),0)</f>
        <v>#N/A</v>
      </c>
      <c r="D298" s="277"/>
      <c r="E298" s="270"/>
      <c r="F298" s="64">
        <f t="shared" si="9"/>
        <v>0</v>
      </c>
      <c r="G298" s="277"/>
      <c r="H298" s="277"/>
      <c r="I298" s="65">
        <f t="shared" si="10"/>
        <v>0</v>
      </c>
      <c r="K298" s="12"/>
      <c r="L298" s="12"/>
      <c r="M298" s="12"/>
      <c r="N298" s="12"/>
      <c r="O298" s="12"/>
    </row>
    <row r="299" spans="1:15" s="13" customFormat="1" ht="12" customHeight="1" x14ac:dyDescent="0.2">
      <c r="A299" s="388"/>
      <c r="B299" s="272" t="str">
        <f>IFERROR(IF(VLOOKUP($A299,Osnova!$A:$E,1)=$A299,VLOOKUP($A299,Osnova!$A:$E,$E$10)),"")</f>
        <v/>
      </c>
      <c r="C299" s="276" t="e">
        <f>IF(VLOOKUP($A299,Osnova!$A:$C,1)=$A299,VLOOKUP($A299,Osnova!$A:$F,4),0)</f>
        <v>#N/A</v>
      </c>
      <c r="D299" s="277"/>
      <c r="E299" s="270"/>
      <c r="F299" s="64">
        <f t="shared" si="9"/>
        <v>0</v>
      </c>
      <c r="G299" s="277"/>
      <c r="H299" s="277"/>
      <c r="I299" s="65">
        <f t="shared" si="10"/>
        <v>0</v>
      </c>
      <c r="K299" s="12"/>
      <c r="L299" s="12"/>
      <c r="M299" s="12"/>
      <c r="N299" s="12"/>
      <c r="O299" s="12"/>
    </row>
    <row r="300" spans="1:15" s="13" customFormat="1" ht="12" customHeight="1" x14ac:dyDescent="0.2">
      <c r="A300" s="388"/>
      <c r="B300" s="272" t="str">
        <f>IFERROR(IF(VLOOKUP($A300,Osnova!$A:$E,1)=$A300,VLOOKUP($A300,Osnova!$A:$E,$E$10)),"")</f>
        <v/>
      </c>
      <c r="C300" s="276" t="e">
        <f>IF(VLOOKUP($A300,Osnova!$A:$C,1)=$A300,VLOOKUP($A300,Osnova!$A:$F,4),0)</f>
        <v>#N/A</v>
      </c>
      <c r="D300" s="277"/>
      <c r="E300" s="270"/>
      <c r="F300" s="64">
        <f t="shared" si="9"/>
        <v>0</v>
      </c>
      <c r="G300" s="277"/>
      <c r="H300" s="277"/>
      <c r="I300" s="65">
        <f t="shared" si="10"/>
        <v>0</v>
      </c>
      <c r="K300" s="12"/>
      <c r="L300" s="12"/>
      <c r="M300" s="12"/>
      <c r="N300" s="12"/>
      <c r="O300" s="12"/>
    </row>
    <row r="301" spans="1:15" s="13" customFormat="1" ht="12" customHeight="1" x14ac:dyDescent="0.2">
      <c r="A301" s="388"/>
      <c r="B301" s="272" t="str">
        <f>IFERROR(IF(VLOOKUP($A301,Osnova!$A:$E,1)=$A301,VLOOKUP($A301,Osnova!$A:$E,$E$10)),"")</f>
        <v/>
      </c>
      <c r="C301" s="276" t="e">
        <f>IF(VLOOKUP($A301,Osnova!$A:$C,1)=$A301,VLOOKUP($A301,Osnova!$A:$F,4),0)</f>
        <v>#N/A</v>
      </c>
      <c r="D301" s="277"/>
      <c r="E301" s="270"/>
      <c r="F301" s="64">
        <f t="shared" si="9"/>
        <v>0</v>
      </c>
      <c r="G301" s="277"/>
      <c r="H301" s="277"/>
      <c r="I301" s="65">
        <f t="shared" si="10"/>
        <v>0</v>
      </c>
      <c r="K301" s="12"/>
      <c r="L301" s="12"/>
      <c r="M301" s="12"/>
      <c r="N301" s="12"/>
      <c r="O301" s="12"/>
    </row>
    <row r="302" spans="1:15" s="13" customFormat="1" ht="12" customHeight="1" x14ac:dyDescent="0.2">
      <c r="A302" s="388"/>
      <c r="B302" s="272" t="str">
        <f>IFERROR(IF(VLOOKUP($A302,Osnova!$A:$E,1)=$A302,VLOOKUP($A302,Osnova!$A:$E,$E$10)),"")</f>
        <v/>
      </c>
      <c r="C302" s="276" t="e">
        <f>IF(VLOOKUP($A302,Osnova!$A:$C,1)=$A302,VLOOKUP($A302,Osnova!$A:$F,4),0)</f>
        <v>#N/A</v>
      </c>
      <c r="D302" s="277"/>
      <c r="E302" s="270"/>
      <c r="F302" s="64">
        <f t="shared" si="9"/>
        <v>0</v>
      </c>
      <c r="G302" s="277"/>
      <c r="H302" s="277"/>
      <c r="I302" s="65">
        <f t="shared" si="10"/>
        <v>0</v>
      </c>
      <c r="K302" s="12"/>
      <c r="L302" s="12"/>
      <c r="M302" s="12"/>
      <c r="N302" s="12"/>
      <c r="O302" s="12"/>
    </row>
    <row r="303" spans="1:15" s="13" customFormat="1" ht="12" customHeight="1" x14ac:dyDescent="0.2">
      <c r="A303" s="388"/>
      <c r="B303" s="272" t="str">
        <f>IFERROR(IF(VLOOKUP($A303,Osnova!$A:$E,1)=$A303,VLOOKUP($A303,Osnova!$A:$E,$E$10)),"")</f>
        <v/>
      </c>
      <c r="C303" s="276" t="e">
        <f>IF(VLOOKUP($A303,Osnova!$A:$C,1)=$A303,VLOOKUP($A303,Osnova!$A:$F,4),0)</f>
        <v>#N/A</v>
      </c>
      <c r="D303" s="277"/>
      <c r="E303" s="270"/>
      <c r="F303" s="64">
        <f t="shared" si="9"/>
        <v>0</v>
      </c>
      <c r="G303" s="277"/>
      <c r="H303" s="277"/>
      <c r="I303" s="65">
        <f t="shared" si="10"/>
        <v>0</v>
      </c>
      <c r="K303" s="12"/>
      <c r="L303" s="12"/>
      <c r="M303" s="12"/>
      <c r="N303" s="12"/>
      <c r="O303" s="12"/>
    </row>
    <row r="304" spans="1:15" s="13" customFormat="1" ht="12" customHeight="1" x14ac:dyDescent="0.2">
      <c r="A304" s="388"/>
      <c r="B304" s="272" t="str">
        <f>IFERROR(IF(VLOOKUP($A304,Osnova!$A:$E,1)=$A304,VLOOKUP($A304,Osnova!$A:$E,$E$10)),"")</f>
        <v/>
      </c>
      <c r="C304" s="276" t="e">
        <f>IF(VLOOKUP($A304,Osnova!$A:$C,1)=$A304,VLOOKUP($A304,Osnova!$A:$F,4),0)</f>
        <v>#N/A</v>
      </c>
      <c r="D304" s="277"/>
      <c r="E304" s="270"/>
      <c r="F304" s="64">
        <f t="shared" si="9"/>
        <v>0</v>
      </c>
      <c r="G304" s="277"/>
      <c r="H304" s="277"/>
      <c r="I304" s="65">
        <f t="shared" si="10"/>
        <v>0</v>
      </c>
      <c r="K304" s="12"/>
      <c r="L304" s="12"/>
      <c r="M304" s="12"/>
      <c r="N304" s="12"/>
      <c r="O304" s="12"/>
    </row>
    <row r="305" spans="1:15" s="13" customFormat="1" ht="12" customHeight="1" x14ac:dyDescent="0.2">
      <c r="A305" s="388"/>
      <c r="B305" s="272" t="str">
        <f>IFERROR(IF(VLOOKUP($A305,Osnova!$A:$E,1)=$A305,VLOOKUP($A305,Osnova!$A:$E,$E$10)),"")</f>
        <v/>
      </c>
      <c r="C305" s="276" t="e">
        <f>IF(VLOOKUP($A305,Osnova!$A:$C,1)=$A305,VLOOKUP($A305,Osnova!$A:$F,4),0)</f>
        <v>#N/A</v>
      </c>
      <c r="D305" s="277"/>
      <c r="E305" s="270"/>
      <c r="F305" s="64">
        <f t="shared" si="9"/>
        <v>0</v>
      </c>
      <c r="G305" s="277"/>
      <c r="H305" s="277"/>
      <c r="I305" s="65">
        <f t="shared" si="10"/>
        <v>0</v>
      </c>
      <c r="K305" s="12"/>
      <c r="L305" s="12"/>
      <c r="M305" s="12"/>
      <c r="N305" s="12"/>
      <c r="O305" s="12"/>
    </row>
    <row r="306" spans="1:15" s="13" customFormat="1" ht="12" customHeight="1" x14ac:dyDescent="0.2">
      <c r="A306" s="388"/>
      <c r="B306" s="272" t="str">
        <f>IFERROR(IF(VLOOKUP($A306,Osnova!$A:$E,1)=$A306,VLOOKUP($A306,Osnova!$A:$E,$E$10)),"")</f>
        <v/>
      </c>
      <c r="C306" s="276" t="e">
        <f>IF(VLOOKUP($A306,Osnova!$A:$C,1)=$A306,VLOOKUP($A306,Osnova!$A:$F,4),0)</f>
        <v>#N/A</v>
      </c>
      <c r="D306" s="277"/>
      <c r="E306" s="270"/>
      <c r="F306" s="64">
        <f t="shared" si="9"/>
        <v>0</v>
      </c>
      <c r="G306" s="277"/>
      <c r="H306" s="277"/>
      <c r="I306" s="65">
        <f t="shared" si="10"/>
        <v>0</v>
      </c>
      <c r="K306" s="12"/>
      <c r="L306" s="12"/>
      <c r="M306" s="12"/>
      <c r="N306" s="12"/>
      <c r="O306" s="12"/>
    </row>
    <row r="307" spans="1:15" s="13" customFormat="1" ht="12" customHeight="1" x14ac:dyDescent="0.2">
      <c r="A307" s="388"/>
      <c r="B307" s="272" t="str">
        <f>IFERROR(IF(VLOOKUP($A307,Osnova!$A:$E,1)=$A307,VLOOKUP($A307,Osnova!$A:$E,$E$10)),"")</f>
        <v/>
      </c>
      <c r="C307" s="276" t="e">
        <f>IF(VLOOKUP($A307,Osnova!$A:$C,1)=$A307,VLOOKUP($A307,Osnova!$A:$F,4),0)</f>
        <v>#N/A</v>
      </c>
      <c r="D307" s="277"/>
      <c r="E307" s="270"/>
      <c r="F307" s="64">
        <f t="shared" si="9"/>
        <v>0</v>
      </c>
      <c r="G307" s="277"/>
      <c r="H307" s="277"/>
      <c r="I307" s="65">
        <f t="shared" si="10"/>
        <v>0</v>
      </c>
      <c r="K307" s="12"/>
      <c r="L307" s="12"/>
      <c r="M307" s="12"/>
      <c r="N307" s="12"/>
      <c r="O307" s="12"/>
    </row>
    <row r="308" spans="1:15" s="13" customFormat="1" ht="12" customHeight="1" x14ac:dyDescent="0.2">
      <c r="A308" s="388"/>
      <c r="B308" s="272" t="str">
        <f>IFERROR(IF(VLOOKUP($A308,Osnova!$A:$E,1)=$A308,VLOOKUP($A308,Osnova!$A:$E,$E$10)),"")</f>
        <v/>
      </c>
      <c r="C308" s="276" t="e">
        <f>IF(VLOOKUP($A308,Osnova!$A:$C,1)=$A308,VLOOKUP($A308,Osnova!$A:$F,4),0)</f>
        <v>#N/A</v>
      </c>
      <c r="D308" s="277"/>
      <c r="E308" s="270"/>
      <c r="F308" s="64">
        <f t="shared" si="9"/>
        <v>0</v>
      </c>
      <c r="G308" s="277"/>
      <c r="H308" s="277"/>
      <c r="I308" s="65">
        <f t="shared" si="10"/>
        <v>0</v>
      </c>
      <c r="K308" s="12"/>
      <c r="L308" s="12"/>
      <c r="M308" s="12"/>
      <c r="N308" s="12"/>
      <c r="O308" s="12"/>
    </row>
    <row r="309" spans="1:15" s="13" customFormat="1" ht="12" customHeight="1" x14ac:dyDescent="0.2">
      <c r="A309" s="600"/>
      <c r="B309" s="601" t="str">
        <f>IFERROR(IF(VLOOKUP($A309,Osnova!$A:$E,1)=$A309,VLOOKUP($A309,Osnova!$A:$E,$E$10)),"")</f>
        <v/>
      </c>
      <c r="C309" s="602" t="e">
        <f>IF(VLOOKUP($A309,Osnova!$A:$C,1)=$A309,VLOOKUP($A309,Osnova!$A:$F,4),0)</f>
        <v>#N/A</v>
      </c>
      <c r="D309" s="603"/>
      <c r="E309" s="604"/>
      <c r="F309" s="605">
        <f t="shared" si="9"/>
        <v>0</v>
      </c>
      <c r="G309" s="603"/>
      <c r="H309" s="603"/>
      <c r="I309" s="606">
        <f t="shared" si="10"/>
        <v>0</v>
      </c>
      <c r="K309" s="12"/>
      <c r="L309" s="12"/>
      <c r="M309" s="12"/>
      <c r="N309" s="12"/>
      <c r="O309" s="12"/>
    </row>
    <row r="310" spans="1:15" s="613" customFormat="1" ht="1.2" customHeight="1" x14ac:dyDescent="0.2">
      <c r="A310" s="607"/>
      <c r="B310" s="608"/>
      <c r="C310" s="609"/>
      <c r="D310" s="610" t="str">
        <f>IFERROR(IF(VLOOKUP($A310,[4]Sheet1!$A298:$M630,1)=$A310,VLOOKUP($A310,[4]Sheet1!$A298:$M630,10)),"")</f>
        <v/>
      </c>
      <c r="E310" s="611"/>
      <c r="F310" s="611"/>
      <c r="G310" s="610" t="str">
        <f>IFERROR(IF(VLOOKUP($A310,[4]Sheet1!$A298:$M630,1)=$A310,VLOOKUP($A310,[4]Sheet1!$A298:$M630,11)),"")</f>
        <v/>
      </c>
      <c r="H310" s="610" t="str">
        <f>IFERROR(IF(VLOOKUP($A310,[4]Sheet1!$A298:$Q630,1)=$A310,VLOOKUP($A310,[4]Sheet1!$A298:$Q630,14)),"")</f>
        <v/>
      </c>
      <c r="I310" s="612"/>
      <c r="K310" s="608"/>
      <c r="L310" s="608"/>
      <c r="M310" s="608"/>
      <c r="N310" s="608"/>
      <c r="O310" s="608"/>
    </row>
    <row r="311" spans="1:15" s="613" customFormat="1" ht="12" hidden="1" customHeight="1" x14ac:dyDescent="0.2">
      <c r="A311" s="607"/>
      <c r="B311" s="608"/>
      <c r="C311" s="609"/>
      <c r="D311" s="610" t="str">
        <f>IFERROR(IF(VLOOKUP($A311,[4]Sheet1!$A299:$M631,1)=$A311,VLOOKUP($A311,[4]Sheet1!$A299:$M631,10)),"")</f>
        <v/>
      </c>
      <c r="E311" s="611"/>
      <c r="F311" s="611"/>
      <c r="G311" s="610" t="str">
        <f>IFERROR(IF(VLOOKUP($A311,[4]Sheet1!$A299:$M631,1)=$A311,VLOOKUP($A311,[4]Sheet1!$A299:$M631,11)),"")</f>
        <v/>
      </c>
      <c r="H311" s="610" t="str">
        <f>IFERROR(IF(VLOOKUP($A311,[4]Sheet1!$A299:$Q631,1)=$A311,VLOOKUP($A311,[4]Sheet1!$A299:$Q631,14)),"")</f>
        <v/>
      </c>
      <c r="I311" s="612"/>
      <c r="K311" s="608"/>
      <c r="L311" s="608"/>
      <c r="M311" s="608"/>
      <c r="N311" s="608"/>
      <c r="O311" s="608"/>
    </row>
    <row r="312" spans="1:15" s="613" customFormat="1" ht="12" hidden="1" customHeight="1" x14ac:dyDescent="0.2">
      <c r="A312" s="607"/>
      <c r="B312" s="608"/>
      <c r="C312" s="609"/>
      <c r="D312" s="610" t="str">
        <f>IFERROR(IF(VLOOKUP($A312,[4]Sheet1!$A300:$M632,1)=$A312,VLOOKUP($A312,[4]Sheet1!$A300:$M632,10)),"")</f>
        <v/>
      </c>
      <c r="E312" s="611"/>
      <c r="F312" s="611"/>
      <c r="G312" s="610" t="str">
        <f>IFERROR(IF(VLOOKUP($A312,[4]Sheet1!$A300:$M632,1)=$A312,VLOOKUP($A312,[4]Sheet1!$A300:$M632,11)),"")</f>
        <v/>
      </c>
      <c r="H312" s="610" t="str">
        <f>IFERROR(IF(VLOOKUP($A312,[4]Sheet1!$A300:$Q632,1)=$A312,VLOOKUP($A312,[4]Sheet1!$A300:$Q632,14)),"")</f>
        <v/>
      </c>
      <c r="I312" s="612"/>
      <c r="K312" s="608"/>
      <c r="L312" s="608"/>
      <c r="M312" s="608"/>
      <c r="N312" s="608"/>
      <c r="O312" s="608"/>
    </row>
    <row r="313" spans="1:15" s="613" customFormat="1" ht="12" hidden="1" customHeight="1" x14ac:dyDescent="0.2">
      <c r="A313" s="614"/>
      <c r="B313" s="615"/>
      <c r="C313" s="615"/>
      <c r="D313" s="610" t="str">
        <f>IFERROR(IF(VLOOKUP($A313,[4]Sheet1!$A301:$M633,1)=$A313,VLOOKUP($A313,[4]Sheet1!$A301:$M633,10)),"")</f>
        <v/>
      </c>
      <c r="E313" s="615"/>
      <c r="F313" s="615"/>
      <c r="G313" s="610" t="str">
        <f>IFERROR(IF(VLOOKUP($A313,[4]Sheet1!$A301:$M633,1)=$A313,VLOOKUP($A313,[4]Sheet1!$A301:$M633,11)),"")</f>
        <v/>
      </c>
      <c r="H313" s="610" t="str">
        <f>IFERROR(IF(VLOOKUP($A313,[4]Sheet1!$A301:$Q633,1)=$A313,VLOOKUP($A313,[4]Sheet1!$A301:$Q633,14)),"")</f>
        <v/>
      </c>
      <c r="I313" s="615"/>
      <c r="K313" s="608"/>
      <c r="L313" s="608"/>
      <c r="M313" s="608"/>
      <c r="N313" s="608"/>
      <c r="O313" s="608"/>
    </row>
    <row r="314" spans="1:15" s="613" customFormat="1" ht="12" hidden="1" customHeight="1" x14ac:dyDescent="0.2">
      <c r="A314" s="607"/>
      <c r="B314" s="608"/>
      <c r="C314" s="609"/>
      <c r="D314" s="610" t="str">
        <f>IFERROR(IF(VLOOKUP($A314,[4]Sheet1!$A302:$M634,1)=$A314,VLOOKUP($A314,[4]Sheet1!$A302:$M634,10)),"")</f>
        <v/>
      </c>
      <c r="E314" s="611"/>
      <c r="F314" s="611"/>
      <c r="G314" s="610" t="str">
        <f>IFERROR(IF(VLOOKUP($A314,[4]Sheet1!$A302:$M634,1)=$A314,VLOOKUP($A314,[4]Sheet1!$A302:$M634,11)),"")</f>
        <v/>
      </c>
      <c r="H314" s="610" t="str">
        <f>IFERROR(IF(VLOOKUP($A314,[4]Sheet1!$A302:$Q634,1)=$A314,VLOOKUP($A314,[4]Sheet1!$A302:$Q634,14)),"")</f>
        <v/>
      </c>
      <c r="I314" s="612"/>
      <c r="K314" s="608"/>
      <c r="L314" s="608"/>
      <c r="M314" s="608"/>
      <c r="N314" s="608"/>
      <c r="O314" s="608"/>
    </row>
    <row r="315" spans="1:15" s="613" customFormat="1" ht="12" hidden="1" customHeight="1" x14ac:dyDescent="0.2">
      <c r="A315" s="607"/>
      <c r="B315" s="608"/>
      <c r="C315" s="609"/>
      <c r="D315" s="610" t="str">
        <f>IFERROR(IF(VLOOKUP($A315,[4]Sheet1!$A303:$M635,1)=$A315,VLOOKUP($A315,[4]Sheet1!$A303:$M635,10)),"")</f>
        <v/>
      </c>
      <c r="E315" s="611"/>
      <c r="F315" s="611"/>
      <c r="G315" s="610" t="str">
        <f>IFERROR(IF(VLOOKUP($A315,[4]Sheet1!$A303:$M635,1)=$A315,VLOOKUP($A315,[4]Sheet1!$A303:$M635,11)),"")</f>
        <v/>
      </c>
      <c r="H315" s="610" t="str">
        <f>IFERROR(IF(VLOOKUP($A315,[4]Sheet1!$A303:$Q635,1)=$A315,VLOOKUP($A315,[4]Sheet1!$A303:$Q635,14)),"")</f>
        <v/>
      </c>
      <c r="I315" s="612"/>
      <c r="K315" s="608"/>
      <c r="L315" s="608"/>
      <c r="M315" s="608"/>
      <c r="N315" s="608"/>
      <c r="O315" s="608"/>
    </row>
    <row r="316" spans="1:15" s="613" customFormat="1" ht="12" hidden="1" customHeight="1" x14ac:dyDescent="0.2">
      <c r="A316" s="607"/>
      <c r="B316" s="608"/>
      <c r="C316" s="609"/>
      <c r="D316" s="610" t="str">
        <f>IFERROR(IF(VLOOKUP($A316,[4]Sheet1!$A304:$M636,1)=$A316,VLOOKUP($A316,[4]Sheet1!$A304:$M636,10)),"")</f>
        <v/>
      </c>
      <c r="E316" s="611"/>
      <c r="F316" s="611"/>
      <c r="G316" s="610" t="str">
        <f>IFERROR(IF(VLOOKUP($A316,[4]Sheet1!$A304:$M636,1)=$A316,VLOOKUP($A316,[4]Sheet1!$A304:$M636,11)),"")</f>
        <v/>
      </c>
      <c r="H316" s="610" t="str">
        <f>IFERROR(IF(VLOOKUP($A316,[4]Sheet1!$A304:$Q636,1)=$A316,VLOOKUP($A316,[4]Sheet1!$A304:$Q636,14)),"")</f>
        <v/>
      </c>
      <c r="I316" s="612"/>
      <c r="K316" s="608"/>
      <c r="L316" s="608"/>
      <c r="M316" s="608"/>
      <c r="N316" s="608"/>
      <c r="O316" s="608"/>
    </row>
    <row r="317" spans="1:15" s="613" customFormat="1" ht="12" hidden="1" customHeight="1" x14ac:dyDescent="0.2">
      <c r="A317" s="607"/>
      <c r="B317" s="608"/>
      <c r="C317" s="609"/>
      <c r="D317" s="199">
        <v>3</v>
      </c>
      <c r="E317" s="199" t="s">
        <v>2734</v>
      </c>
      <c r="F317" s="611"/>
      <c r="G317" s="610" t="str">
        <f>IFERROR(IF(VLOOKUP($A317,[4]Sheet1!$A305:$M637,1)=$A317,VLOOKUP($A317,[4]Sheet1!$A305:$M637,11)),"")</f>
        <v/>
      </c>
      <c r="H317" s="610" t="str">
        <f>IFERROR(IF(VLOOKUP($A317,[4]Sheet1!$A305:$Q637,1)=$A317,VLOOKUP($A317,[4]Sheet1!$A305:$Q637,14)),"")</f>
        <v/>
      </c>
      <c r="I317" s="612"/>
      <c r="K317" s="608"/>
      <c r="L317" s="608"/>
      <c r="M317" s="608"/>
      <c r="N317" s="608"/>
      <c r="O317" s="608"/>
    </row>
    <row r="318" spans="1:15" s="613" customFormat="1" ht="12" hidden="1" customHeight="1" x14ac:dyDescent="0.2">
      <c r="A318" s="607"/>
      <c r="B318" s="608"/>
      <c r="C318" s="609"/>
      <c r="D318" s="199">
        <v>2</v>
      </c>
      <c r="E318" s="199" t="s">
        <v>2735</v>
      </c>
      <c r="F318" s="611"/>
      <c r="G318" s="610" t="str">
        <f>IFERROR(IF(VLOOKUP($A318,[4]Sheet1!$A306:$M638,1)=$A318,VLOOKUP($A318,[4]Sheet1!$A306:$M638,11)),"")</f>
        <v/>
      </c>
      <c r="H318" s="610" t="str">
        <f>IFERROR(IF(VLOOKUP($A318,[4]Sheet1!$A306:$Q638,1)=$A318,VLOOKUP($A318,[4]Sheet1!$A306:$Q638,14)),"")</f>
        <v/>
      </c>
      <c r="I318" s="612"/>
      <c r="K318" s="608"/>
      <c r="L318" s="608"/>
      <c r="M318" s="608"/>
      <c r="N318" s="608"/>
      <c r="O318" s="608"/>
    </row>
    <row r="319" spans="1:15" s="613" customFormat="1" ht="12" hidden="1" customHeight="1" x14ac:dyDescent="0.2">
      <c r="A319" s="607"/>
      <c r="B319" s="608"/>
      <c r="C319" s="609"/>
      <c r="D319" s="199">
        <v>4</v>
      </c>
      <c r="E319" s="199" t="s">
        <v>2736</v>
      </c>
      <c r="F319" s="611"/>
      <c r="G319" s="610" t="str">
        <f>IFERROR(IF(VLOOKUP($A319,[4]Sheet1!$A307:$M639,1)=$A319,VLOOKUP($A319,[4]Sheet1!$A307:$M639,11)),"")</f>
        <v/>
      </c>
      <c r="H319" s="610" t="str">
        <f>IFERROR(IF(VLOOKUP($A319,[4]Sheet1!$A307:$Q639,1)=$A319,VLOOKUP($A319,[4]Sheet1!$A307:$Q639,14)),"")</f>
        <v/>
      </c>
      <c r="I319" s="612"/>
      <c r="K319" s="608"/>
      <c r="L319" s="608"/>
      <c r="M319" s="608"/>
      <c r="N319" s="608"/>
      <c r="O319" s="608"/>
    </row>
    <row r="320" spans="1:15" s="613" customFormat="1" ht="12" hidden="1" customHeight="1" x14ac:dyDescent="0.2">
      <c r="A320" s="607"/>
      <c r="B320" s="608"/>
      <c r="C320" s="609"/>
      <c r="D320" s="611"/>
      <c r="E320" s="611"/>
      <c r="F320" s="611"/>
      <c r="G320" s="610" t="str">
        <f>IFERROR(IF(VLOOKUP($A320,[4]Sheet1!$A308:$M640,1)=$A320,VLOOKUP($A320,[4]Sheet1!$A308:$M640,11)),"")</f>
        <v/>
      </c>
      <c r="H320" s="610" t="str">
        <f>IFERROR(IF(VLOOKUP($A320,[4]Sheet1!$A308:$Q640,1)=$A320,VLOOKUP($A320,[4]Sheet1!$A308:$Q640,14)),"")</f>
        <v/>
      </c>
      <c r="I320" s="612"/>
      <c r="K320" s="608"/>
      <c r="L320" s="608"/>
      <c r="M320" s="608"/>
      <c r="N320" s="608"/>
      <c r="O320" s="608"/>
    </row>
    <row r="321" spans="1:15" s="613" customFormat="1" ht="12" customHeight="1" x14ac:dyDescent="0.2">
      <c r="A321" s="607"/>
      <c r="B321" s="608"/>
      <c r="C321" s="609"/>
      <c r="D321" s="611"/>
      <c r="E321" s="611"/>
      <c r="F321" s="611"/>
      <c r="G321" s="610" t="str">
        <f>IFERROR(IF(VLOOKUP($A321,[4]Sheet1!$A309:$M641,1)=$A321,VLOOKUP($A321,[4]Sheet1!$A309:$M641,11)),"")</f>
        <v/>
      </c>
      <c r="H321" s="610" t="str">
        <f>IFERROR(IF(VLOOKUP($A321,[4]Sheet1!$A309:$Q641,1)=$A321,VLOOKUP($A321,[4]Sheet1!$A309:$Q641,14)),"")</f>
        <v/>
      </c>
      <c r="I321" s="612"/>
      <c r="K321" s="608"/>
      <c r="L321" s="608"/>
      <c r="M321" s="608"/>
      <c r="N321" s="608"/>
      <c r="O321" s="608"/>
    </row>
    <row r="322" spans="1:15" s="613" customFormat="1" ht="12" customHeight="1" x14ac:dyDescent="0.2">
      <c r="A322" s="607"/>
      <c r="B322" s="608"/>
      <c r="C322" s="609"/>
      <c r="D322" s="611"/>
      <c r="E322" s="611"/>
      <c r="F322" s="611"/>
      <c r="G322" s="610" t="str">
        <f>IFERROR(IF(VLOOKUP($A322,[4]Sheet1!$A310:$M642,1)=$A322,VLOOKUP($A322,[4]Sheet1!$A310:$M642,11)),"")</f>
        <v/>
      </c>
      <c r="H322" s="610" t="str">
        <f>IFERROR(IF(VLOOKUP($A322,[4]Sheet1!$A310:$Q642,1)=$A322,VLOOKUP($A322,[4]Sheet1!$A310:$Q642,14)),"")</f>
        <v/>
      </c>
      <c r="I322" s="612"/>
      <c r="K322" s="608"/>
      <c r="L322" s="608"/>
      <c r="M322" s="608"/>
      <c r="N322" s="608"/>
      <c r="O322" s="608"/>
    </row>
    <row r="323" spans="1:15" s="613" customFormat="1" ht="12" customHeight="1" x14ac:dyDescent="0.2">
      <c r="A323" s="607"/>
      <c r="B323" s="608"/>
      <c r="C323" s="609"/>
      <c r="D323" s="611"/>
      <c r="E323" s="611"/>
      <c r="F323" s="611"/>
      <c r="G323" s="610" t="str">
        <f>IFERROR(IF(VLOOKUP($A323,[4]Sheet1!$A311:$M643,1)=$A323,VLOOKUP($A323,[4]Sheet1!$A311:$M643,11)),"")</f>
        <v/>
      </c>
      <c r="H323" s="610" t="str">
        <f>IFERROR(IF(VLOOKUP($A323,[4]Sheet1!$A311:$Q643,1)=$A323,VLOOKUP($A323,[4]Sheet1!$A311:$Q643,14)),"")</f>
        <v/>
      </c>
      <c r="I323" s="612"/>
      <c r="K323" s="608"/>
      <c r="L323" s="608"/>
      <c r="M323" s="608"/>
      <c r="N323" s="608"/>
      <c r="O323" s="608"/>
    </row>
    <row r="324" spans="1:15" s="613" customFormat="1" ht="12" customHeight="1" x14ac:dyDescent="0.2">
      <c r="A324" s="607"/>
      <c r="B324" s="608"/>
      <c r="C324" s="609"/>
      <c r="D324" s="611"/>
      <c r="E324" s="611"/>
      <c r="F324" s="611"/>
      <c r="G324" s="610" t="str">
        <f>IFERROR(IF(VLOOKUP($A324,[4]Sheet1!$A312:$M644,1)=$A324,VLOOKUP($A324,[4]Sheet1!$A312:$M644,11)),"")</f>
        <v/>
      </c>
      <c r="H324" s="610" t="str">
        <f>IFERROR(IF(VLOOKUP($A324,[4]Sheet1!$A312:$Q644,1)=$A324,VLOOKUP($A324,[4]Sheet1!$A312:$Q644,14)),"")</f>
        <v/>
      </c>
      <c r="I324" s="612"/>
      <c r="K324" s="608"/>
      <c r="L324" s="608"/>
      <c r="M324" s="608"/>
      <c r="N324" s="608"/>
      <c r="O324" s="608"/>
    </row>
    <row r="325" spans="1:15" s="613" customFormat="1" ht="12" customHeight="1" x14ac:dyDescent="0.2">
      <c r="A325" s="607"/>
      <c r="B325" s="608"/>
      <c r="C325" s="609"/>
      <c r="D325" s="611"/>
      <c r="E325" s="611"/>
      <c r="F325" s="611"/>
      <c r="G325" s="610" t="str">
        <f>IFERROR(IF(VLOOKUP($A325,[4]Sheet1!$A313:$M645,1)=$A325,VLOOKUP($A325,[4]Sheet1!$A313:$M645,11)),"")</f>
        <v/>
      </c>
      <c r="H325" s="610" t="str">
        <f>IFERROR(IF(VLOOKUP($A325,[4]Sheet1!$A313:$Q645,1)=$A325,VLOOKUP($A325,[4]Sheet1!$A313:$Q645,14)),"")</f>
        <v/>
      </c>
      <c r="I325" s="612"/>
      <c r="K325" s="608"/>
      <c r="L325" s="608"/>
      <c r="M325" s="608"/>
      <c r="N325" s="608"/>
      <c r="O325" s="608"/>
    </row>
    <row r="326" spans="1:15" s="613" customFormat="1" ht="12" customHeight="1" x14ac:dyDescent="0.2">
      <c r="A326" s="607"/>
      <c r="B326" s="608"/>
      <c r="C326" s="609"/>
      <c r="D326" s="611"/>
      <c r="E326" s="611"/>
      <c r="F326" s="611"/>
      <c r="G326" s="610" t="str">
        <f>IFERROR(IF(VLOOKUP($A326,[4]Sheet1!$A314:$M646,1)=$A326,VLOOKUP($A326,[4]Sheet1!$A314:$M646,11)),"")</f>
        <v/>
      </c>
      <c r="H326" s="610" t="str">
        <f>IFERROR(IF(VLOOKUP($A326,[4]Sheet1!$A314:$Q646,1)=$A326,VLOOKUP($A326,[4]Sheet1!$A314:$Q646,14)),"")</f>
        <v/>
      </c>
      <c r="I326" s="612"/>
      <c r="K326" s="608"/>
      <c r="L326" s="608"/>
      <c r="M326" s="608"/>
      <c r="N326" s="608"/>
      <c r="O326" s="608"/>
    </row>
    <row r="327" spans="1:15" s="613" customFormat="1" ht="12" customHeight="1" x14ac:dyDescent="0.2">
      <c r="A327" s="607"/>
      <c r="B327" s="608"/>
      <c r="C327" s="609"/>
      <c r="D327" s="611"/>
      <c r="E327" s="611"/>
      <c r="F327" s="611"/>
      <c r="G327" s="610" t="str">
        <f>IFERROR(IF(VLOOKUP($A327,[4]Sheet1!$A315:$M647,1)=$A327,VLOOKUP($A327,[4]Sheet1!$A315:$M647,11)),"")</f>
        <v/>
      </c>
      <c r="H327" s="610" t="str">
        <f>IFERROR(IF(VLOOKUP($A327,[4]Sheet1!$A315:$Q647,1)=$A327,VLOOKUP($A327,[4]Sheet1!$A315:$Q647,14)),"")</f>
        <v/>
      </c>
      <c r="I327" s="612"/>
      <c r="K327" s="608"/>
      <c r="L327" s="608"/>
      <c r="M327" s="608"/>
      <c r="N327" s="608"/>
      <c r="O327" s="608"/>
    </row>
    <row r="328" spans="1:15" s="613" customFormat="1" ht="12" customHeight="1" x14ac:dyDescent="0.2">
      <c r="A328" s="607"/>
      <c r="B328" s="608"/>
      <c r="C328" s="609"/>
      <c r="D328" s="611"/>
      <c r="E328" s="611"/>
      <c r="F328" s="611"/>
      <c r="G328" s="610" t="str">
        <f>IFERROR(IF(VLOOKUP($A328,[4]Sheet1!$A316:$M648,1)=$A328,VLOOKUP($A328,[4]Sheet1!$A316:$M648,11)),"")</f>
        <v/>
      </c>
      <c r="H328" s="610" t="str">
        <f>IFERROR(IF(VLOOKUP($A328,[4]Sheet1!$A316:$Q648,1)=$A328,VLOOKUP($A328,[4]Sheet1!$A316:$Q648,14)),"")</f>
        <v/>
      </c>
      <c r="I328" s="612"/>
      <c r="K328" s="608"/>
      <c r="L328" s="608"/>
      <c r="M328" s="608"/>
      <c r="N328" s="608"/>
      <c r="O328" s="608"/>
    </row>
    <row r="329" spans="1:15" s="613" customFormat="1" ht="12" customHeight="1" x14ac:dyDescent="0.2">
      <c r="A329" s="607"/>
      <c r="B329" s="608"/>
      <c r="C329" s="609"/>
      <c r="D329" s="611"/>
      <c r="E329" s="611"/>
      <c r="F329" s="611"/>
      <c r="G329" s="610" t="str">
        <f>IFERROR(IF(VLOOKUP($A329,[4]Sheet1!$A317:$M649,1)=$A329,VLOOKUP($A329,[4]Sheet1!$A317:$M649,11)),"")</f>
        <v/>
      </c>
      <c r="H329" s="610" t="str">
        <f>IFERROR(IF(VLOOKUP($A329,[4]Sheet1!$A317:$Q649,1)=$A329,VLOOKUP($A329,[4]Sheet1!$A317:$Q649,14)),"")</f>
        <v/>
      </c>
      <c r="I329" s="612"/>
      <c r="K329" s="608"/>
      <c r="L329" s="608"/>
      <c r="M329" s="608"/>
      <c r="N329" s="608"/>
      <c r="O329" s="608"/>
    </row>
    <row r="330" spans="1:15" s="613" customFormat="1" ht="12" customHeight="1" x14ac:dyDescent="0.2">
      <c r="A330" s="607"/>
      <c r="B330" s="608"/>
      <c r="C330" s="609"/>
      <c r="D330" s="611"/>
      <c r="E330" s="611"/>
      <c r="F330" s="611"/>
      <c r="G330" s="610" t="str">
        <f>IFERROR(IF(VLOOKUP($A330,[4]Sheet1!$A318:$M650,1)=$A330,VLOOKUP($A330,[4]Sheet1!$A318:$M650,11)),"")</f>
        <v/>
      </c>
      <c r="H330" s="610" t="str">
        <f>IFERROR(IF(VLOOKUP($A330,[4]Sheet1!$A318:$Q650,1)=$A330,VLOOKUP($A330,[4]Sheet1!$A318:$Q650,14)),"")</f>
        <v/>
      </c>
      <c r="I330" s="612"/>
      <c r="K330" s="608"/>
      <c r="L330" s="608"/>
      <c r="M330" s="608"/>
      <c r="N330" s="608"/>
      <c r="O330" s="608"/>
    </row>
    <row r="331" spans="1:15" s="613" customFormat="1" ht="12" customHeight="1" x14ac:dyDescent="0.2">
      <c r="A331" s="607"/>
      <c r="B331" s="608"/>
      <c r="C331" s="609"/>
      <c r="D331" s="611"/>
      <c r="E331" s="611"/>
      <c r="F331" s="611"/>
      <c r="G331" s="610" t="str">
        <f>IFERROR(IF(VLOOKUP($A331,[4]Sheet1!$A319:$M651,1)=$A331,VLOOKUP($A331,[4]Sheet1!$A319:$M651,11)),"")</f>
        <v/>
      </c>
      <c r="H331" s="610" t="str">
        <f>IFERROR(IF(VLOOKUP($A331,[4]Sheet1!$A319:$Q651,1)=$A331,VLOOKUP($A331,[4]Sheet1!$A319:$Q651,14)),"")</f>
        <v/>
      </c>
      <c r="I331" s="612"/>
      <c r="K331" s="608"/>
      <c r="L331" s="608"/>
      <c r="M331" s="608"/>
      <c r="N331" s="608"/>
      <c r="O331" s="608"/>
    </row>
    <row r="332" spans="1:15" s="613" customFormat="1" ht="12" customHeight="1" x14ac:dyDescent="0.2">
      <c r="A332" s="607"/>
      <c r="B332" s="608"/>
      <c r="C332" s="609"/>
      <c r="D332" s="611"/>
      <c r="E332" s="611"/>
      <c r="F332" s="611"/>
      <c r="G332" s="610" t="str">
        <f>IFERROR(IF(VLOOKUP($A332,[4]Sheet1!$A320:$M652,1)=$A332,VLOOKUP($A332,[4]Sheet1!$A320:$M652,11)),"")</f>
        <v/>
      </c>
      <c r="H332" s="610" t="str">
        <f>IFERROR(IF(VLOOKUP($A332,[4]Sheet1!$A320:$Q652,1)=$A332,VLOOKUP($A332,[4]Sheet1!$A320:$Q652,14)),"")</f>
        <v/>
      </c>
      <c r="I332" s="612"/>
      <c r="K332" s="608"/>
      <c r="L332" s="608"/>
      <c r="M332" s="608"/>
      <c r="N332" s="608"/>
      <c r="O332" s="608"/>
    </row>
    <row r="333" spans="1:15" s="613" customFormat="1" ht="12" customHeight="1" x14ac:dyDescent="0.2">
      <c r="A333" s="607"/>
      <c r="B333" s="608"/>
      <c r="C333" s="609"/>
      <c r="D333" s="611"/>
      <c r="E333" s="611"/>
      <c r="F333" s="611"/>
      <c r="G333" s="610" t="str">
        <f>IFERROR(IF(VLOOKUP($A333,[4]Sheet1!$A321:$M653,1)=$A333,VLOOKUP($A333,[4]Sheet1!$A321:$M653,11)),"")</f>
        <v/>
      </c>
      <c r="H333" s="610" t="str">
        <f>IFERROR(IF(VLOOKUP($A333,[4]Sheet1!$A321:$Q653,1)=$A333,VLOOKUP($A333,[4]Sheet1!$A321:$Q653,14)),"")</f>
        <v/>
      </c>
      <c r="I333" s="612"/>
      <c r="K333" s="608"/>
      <c r="L333" s="608"/>
      <c r="M333" s="608"/>
      <c r="N333" s="608"/>
      <c r="O333" s="608"/>
    </row>
    <row r="334" spans="1:15" s="613" customFormat="1" ht="12" customHeight="1" x14ac:dyDescent="0.2">
      <c r="A334" s="607"/>
      <c r="B334" s="608"/>
      <c r="C334" s="609"/>
      <c r="D334" s="611"/>
      <c r="E334" s="611"/>
      <c r="F334" s="611"/>
      <c r="G334" s="610" t="str">
        <f>IFERROR(IF(VLOOKUP($A334,[4]Sheet1!$A322:$M654,1)=$A334,VLOOKUP($A334,[4]Sheet1!$A322:$M654,11)),"")</f>
        <v/>
      </c>
      <c r="H334" s="610" t="str">
        <f>IFERROR(IF(VLOOKUP($A334,[4]Sheet1!$A322:$Q654,1)=$A334,VLOOKUP($A334,[4]Sheet1!$A322:$Q654,14)),"")</f>
        <v/>
      </c>
      <c r="I334" s="612"/>
      <c r="K334" s="608"/>
      <c r="L334" s="608"/>
      <c r="M334" s="608"/>
      <c r="N334" s="608"/>
      <c r="O334" s="608"/>
    </row>
    <row r="335" spans="1:15" s="613" customFormat="1" ht="12" customHeight="1" x14ac:dyDescent="0.2">
      <c r="A335" s="607"/>
      <c r="B335" s="608"/>
      <c r="C335" s="609"/>
      <c r="D335" s="611"/>
      <c r="E335" s="611"/>
      <c r="F335" s="611"/>
      <c r="G335" s="610" t="str">
        <f>IFERROR(IF(VLOOKUP($A335,[4]Sheet1!$A323:$M655,1)=$A335,VLOOKUP($A335,[4]Sheet1!$A323:$M655,11)),"")</f>
        <v/>
      </c>
      <c r="H335" s="610" t="str">
        <f>IFERROR(IF(VLOOKUP($A335,[4]Sheet1!$A323:$Q655,1)=$A335,VLOOKUP($A335,[4]Sheet1!$A323:$Q655,14)),"")</f>
        <v/>
      </c>
      <c r="I335" s="612"/>
      <c r="K335" s="608"/>
      <c r="L335" s="608"/>
      <c r="M335" s="608"/>
      <c r="N335" s="608"/>
      <c r="O335" s="608"/>
    </row>
    <row r="336" spans="1:15" s="613" customFormat="1" ht="12" customHeight="1" x14ac:dyDescent="0.2">
      <c r="A336" s="607"/>
      <c r="B336" s="608"/>
      <c r="C336" s="609"/>
      <c r="D336" s="611"/>
      <c r="E336" s="611"/>
      <c r="F336" s="611"/>
      <c r="G336" s="610" t="str">
        <f>IFERROR(IF(VLOOKUP($A336,[4]Sheet1!$A324:$M656,1)=$A336,VLOOKUP($A336,[4]Sheet1!$A324:$M656,11)),"")</f>
        <v/>
      </c>
      <c r="H336" s="610" t="str">
        <f>IFERROR(IF(VLOOKUP($A336,[4]Sheet1!$A324:$Q656,1)=$A336,VLOOKUP($A336,[4]Sheet1!$A324:$Q656,14)),"")</f>
        <v/>
      </c>
      <c r="I336" s="612"/>
      <c r="K336" s="608"/>
      <c r="L336" s="608"/>
      <c r="M336" s="608"/>
      <c r="N336" s="608"/>
      <c r="O336" s="608"/>
    </row>
    <row r="337" spans="1:15" s="613" customFormat="1" ht="12" customHeight="1" x14ac:dyDescent="0.2">
      <c r="A337" s="607"/>
      <c r="B337" s="608"/>
      <c r="C337" s="609"/>
      <c r="D337" s="611"/>
      <c r="E337" s="611"/>
      <c r="F337" s="611"/>
      <c r="G337" s="610" t="str">
        <f>IFERROR(IF(VLOOKUP($A337,[4]Sheet1!$A325:$M657,1)=$A337,VLOOKUP($A337,[4]Sheet1!$A325:$M657,11)),"")</f>
        <v/>
      </c>
      <c r="H337" s="610" t="str">
        <f>IFERROR(IF(VLOOKUP($A337,[4]Sheet1!$A325:$Q657,1)=$A337,VLOOKUP($A337,[4]Sheet1!$A325:$Q657,14)),"")</f>
        <v/>
      </c>
      <c r="I337" s="612"/>
      <c r="K337" s="608"/>
      <c r="L337" s="608"/>
      <c r="M337" s="608"/>
      <c r="N337" s="608"/>
      <c r="O337" s="608"/>
    </row>
    <row r="338" spans="1:15" s="613" customFormat="1" ht="12" customHeight="1" x14ac:dyDescent="0.2">
      <c r="A338" s="607"/>
      <c r="B338" s="608"/>
      <c r="C338" s="609"/>
      <c r="D338" s="611"/>
      <c r="E338" s="611"/>
      <c r="F338" s="611"/>
      <c r="G338" s="610" t="str">
        <f>IFERROR(IF(VLOOKUP($A338,[4]Sheet1!$A326:$M658,1)=$A338,VLOOKUP($A338,[4]Sheet1!$A326:$M658,11)),"")</f>
        <v/>
      </c>
      <c r="H338" s="610" t="str">
        <f>IFERROR(IF(VLOOKUP($A338,[4]Sheet1!$A326:$Q658,1)=$A338,VLOOKUP($A338,[4]Sheet1!$A326:$Q658,14)),"")</f>
        <v/>
      </c>
      <c r="I338" s="612"/>
      <c r="K338" s="608"/>
      <c r="L338" s="608"/>
      <c r="M338" s="608"/>
      <c r="N338" s="608"/>
      <c r="O338" s="608"/>
    </row>
    <row r="339" spans="1:15" s="613" customFormat="1" ht="12" customHeight="1" x14ac:dyDescent="0.2">
      <c r="A339" s="607"/>
      <c r="B339" s="608"/>
      <c r="C339" s="609"/>
      <c r="D339" s="611"/>
      <c r="E339" s="611"/>
      <c r="F339" s="611"/>
      <c r="G339" s="610" t="str">
        <f>IFERROR(IF(VLOOKUP($A339,[4]Sheet1!$A327:$M659,1)=$A339,VLOOKUP($A339,[4]Sheet1!$A327:$M659,11)),"")</f>
        <v/>
      </c>
      <c r="H339" s="610" t="str">
        <f>IFERROR(IF(VLOOKUP($A339,[4]Sheet1!$A327:$Q659,1)=$A339,VLOOKUP($A339,[4]Sheet1!$A327:$Q659,14)),"")</f>
        <v/>
      </c>
      <c r="I339" s="612"/>
      <c r="K339" s="608"/>
      <c r="L339" s="608"/>
      <c r="M339" s="608"/>
      <c r="N339" s="608"/>
      <c r="O339" s="608"/>
    </row>
    <row r="340" spans="1:15" s="613" customFormat="1" ht="12" customHeight="1" x14ac:dyDescent="0.2">
      <c r="A340" s="607"/>
      <c r="B340" s="608"/>
      <c r="C340" s="609"/>
      <c r="D340" s="611"/>
      <c r="E340" s="611"/>
      <c r="F340" s="611"/>
      <c r="G340" s="610" t="str">
        <f>IFERROR(IF(VLOOKUP($A340,[4]Sheet1!$A328:$M660,1)=$A340,VLOOKUP($A340,[4]Sheet1!$A328:$M660,11)),"")</f>
        <v/>
      </c>
      <c r="H340" s="610" t="str">
        <f>IFERROR(IF(VLOOKUP($A340,[4]Sheet1!$A328:$Q660,1)=$A340,VLOOKUP($A340,[4]Sheet1!$A328:$Q660,14)),"")</f>
        <v/>
      </c>
      <c r="I340" s="612"/>
      <c r="K340" s="608"/>
      <c r="L340" s="608"/>
      <c r="M340" s="608"/>
      <c r="N340" s="608"/>
      <c r="O340" s="608"/>
    </row>
    <row r="341" spans="1:15" s="613" customFormat="1" ht="12" customHeight="1" x14ac:dyDescent="0.2">
      <c r="A341" s="607"/>
      <c r="B341" s="608"/>
      <c r="C341" s="609"/>
      <c r="D341" s="611"/>
      <c r="E341" s="611"/>
      <c r="F341" s="611"/>
      <c r="G341" s="610" t="str">
        <f>IFERROR(IF(VLOOKUP($A341,[4]Sheet1!$A329:$M661,1)=$A341,VLOOKUP($A341,[4]Sheet1!$A329:$M661,11)),"")</f>
        <v/>
      </c>
      <c r="H341" s="610" t="str">
        <f>IFERROR(IF(VLOOKUP($A341,[4]Sheet1!$A329:$Q661,1)=$A341,VLOOKUP($A341,[4]Sheet1!$A329:$Q661,14)),"")</f>
        <v/>
      </c>
      <c r="I341" s="612"/>
      <c r="K341" s="608"/>
      <c r="L341" s="608"/>
      <c r="M341" s="608"/>
      <c r="N341" s="608"/>
      <c r="O341" s="608"/>
    </row>
    <row r="342" spans="1:15" s="613" customFormat="1" ht="12" customHeight="1" x14ac:dyDescent="0.2">
      <c r="A342" s="607"/>
      <c r="B342" s="608"/>
      <c r="C342" s="609"/>
      <c r="D342" s="611"/>
      <c r="E342" s="611"/>
      <c r="F342" s="611"/>
      <c r="G342" s="610" t="str">
        <f>IFERROR(IF(VLOOKUP($A342,[4]Sheet1!$A330:$M662,1)=$A342,VLOOKUP($A342,[4]Sheet1!$A330:$M662,11)),"")</f>
        <v/>
      </c>
      <c r="H342" s="610" t="str">
        <f>IFERROR(IF(VLOOKUP($A342,[4]Sheet1!$A330:$Q662,1)=$A342,VLOOKUP($A342,[4]Sheet1!$A330:$Q662,14)),"")</f>
        <v/>
      </c>
      <c r="I342" s="612"/>
      <c r="K342" s="608"/>
      <c r="L342" s="608"/>
      <c r="M342" s="608"/>
      <c r="N342" s="608"/>
      <c r="O342" s="608"/>
    </row>
    <row r="343" spans="1:15" s="613" customFormat="1" ht="12" customHeight="1" x14ac:dyDescent="0.2">
      <c r="A343" s="607"/>
      <c r="B343" s="608"/>
      <c r="C343" s="609"/>
      <c r="D343" s="611"/>
      <c r="E343" s="611"/>
      <c r="F343" s="611"/>
      <c r="G343" s="610" t="str">
        <f>IFERROR(IF(VLOOKUP($A343,[4]Sheet1!$A331:$M663,1)=$A343,VLOOKUP($A343,[4]Sheet1!$A331:$M663,11)),"")</f>
        <v/>
      </c>
      <c r="H343" s="610" t="str">
        <f>IFERROR(IF(VLOOKUP($A343,[4]Sheet1!$A331:$Q663,1)=$A343,VLOOKUP($A343,[4]Sheet1!$A331:$Q663,14)),"")</f>
        <v/>
      </c>
      <c r="I343" s="612"/>
      <c r="K343" s="608"/>
      <c r="L343" s="608"/>
      <c r="M343" s="608"/>
      <c r="N343" s="608"/>
      <c r="O343" s="608"/>
    </row>
    <row r="344" spans="1:15" s="613" customFormat="1" ht="12" customHeight="1" x14ac:dyDescent="0.2">
      <c r="A344" s="607"/>
      <c r="B344" s="608"/>
      <c r="C344" s="609"/>
      <c r="D344" s="611"/>
      <c r="E344" s="611"/>
      <c r="F344" s="611"/>
      <c r="G344" s="610" t="str">
        <f>IFERROR(IF(VLOOKUP($A344,[4]Sheet1!$A332:$M664,1)=$A344,VLOOKUP($A344,[4]Sheet1!$A332:$M664,11)),"")</f>
        <v/>
      </c>
      <c r="H344" s="610" t="str">
        <f>IFERROR(IF(VLOOKUP($A344,[4]Sheet1!$A332:$Q664,1)=$A344,VLOOKUP($A344,[4]Sheet1!$A332:$Q664,14)),"")</f>
        <v/>
      </c>
      <c r="I344" s="612"/>
      <c r="K344" s="608"/>
      <c r="L344" s="608"/>
      <c r="M344" s="608"/>
      <c r="N344" s="608"/>
      <c r="O344" s="608"/>
    </row>
    <row r="345" spans="1:15" s="613" customFormat="1" ht="12" customHeight="1" x14ac:dyDescent="0.2">
      <c r="A345" s="607"/>
      <c r="B345" s="608"/>
      <c r="C345" s="609"/>
      <c r="D345" s="611"/>
      <c r="E345" s="611"/>
      <c r="F345" s="611"/>
      <c r="G345" s="610" t="str">
        <f>IFERROR(IF(VLOOKUP($A345,[4]Sheet1!$A333:$M665,1)=$A345,VLOOKUP($A345,[4]Sheet1!$A333:$M665,11)),"")</f>
        <v/>
      </c>
      <c r="H345" s="610" t="str">
        <f>IFERROR(IF(VLOOKUP($A345,[4]Sheet1!$A333:$Q665,1)=$A345,VLOOKUP($A345,[4]Sheet1!$A333:$Q665,14)),"")</f>
        <v/>
      </c>
      <c r="I345" s="612"/>
      <c r="K345" s="608"/>
      <c r="L345" s="608"/>
      <c r="M345" s="608"/>
      <c r="N345" s="608"/>
      <c r="O345" s="608"/>
    </row>
    <row r="346" spans="1:15" s="613" customFormat="1" ht="12" customHeight="1" x14ac:dyDescent="0.2">
      <c r="A346" s="607"/>
      <c r="B346" s="608"/>
      <c r="C346" s="609"/>
      <c r="D346" s="611"/>
      <c r="E346" s="611"/>
      <c r="F346" s="611"/>
      <c r="G346" s="610" t="str">
        <f>IFERROR(IF(VLOOKUP($A346,[4]Sheet1!$A334:$M666,1)=$A346,VLOOKUP($A346,[4]Sheet1!$A334:$M666,11)),"")</f>
        <v/>
      </c>
      <c r="H346" s="610" t="str">
        <f>IFERROR(IF(VLOOKUP($A346,[4]Sheet1!$A334:$Q666,1)=$A346,VLOOKUP($A346,[4]Sheet1!$A334:$Q666,14)),"")</f>
        <v/>
      </c>
      <c r="I346" s="612"/>
      <c r="K346" s="608"/>
      <c r="L346" s="608"/>
      <c r="M346" s="608"/>
      <c r="N346" s="608"/>
      <c r="O346" s="608"/>
    </row>
    <row r="347" spans="1:15" s="613" customFormat="1" ht="12" customHeight="1" x14ac:dyDescent="0.2">
      <c r="A347" s="607"/>
      <c r="B347" s="608"/>
      <c r="C347" s="609"/>
      <c r="D347" s="611"/>
      <c r="E347" s="611"/>
      <c r="F347" s="611"/>
      <c r="G347" s="610" t="str">
        <f>IFERROR(IF(VLOOKUP($A347,[4]Sheet1!$A335:$M667,1)=$A347,VLOOKUP($A347,[4]Sheet1!$A335:$M667,11)),"")</f>
        <v/>
      </c>
      <c r="H347" s="610" t="str">
        <f>IFERROR(IF(VLOOKUP($A347,[4]Sheet1!$A335:$Q667,1)=$A347,VLOOKUP($A347,[4]Sheet1!$A335:$Q667,14)),"")</f>
        <v/>
      </c>
      <c r="I347" s="612"/>
      <c r="K347" s="608"/>
      <c r="L347" s="608"/>
      <c r="M347" s="608"/>
      <c r="N347" s="608"/>
      <c r="O347" s="608"/>
    </row>
    <row r="348" spans="1:15" s="613" customFormat="1" ht="12" customHeight="1" x14ac:dyDescent="0.2">
      <c r="A348" s="607"/>
      <c r="B348" s="608"/>
      <c r="C348" s="609"/>
      <c r="D348" s="611"/>
      <c r="E348" s="611"/>
      <c r="F348" s="611"/>
      <c r="G348" s="611"/>
      <c r="H348" s="611"/>
      <c r="I348" s="612"/>
      <c r="K348" s="608"/>
      <c r="L348" s="608"/>
      <c r="M348" s="608"/>
      <c r="N348" s="608"/>
      <c r="O348" s="608"/>
    </row>
    <row r="349" spans="1:15" s="613" customFormat="1" ht="12" customHeight="1" x14ac:dyDescent="0.2">
      <c r="A349" s="607"/>
      <c r="B349" s="608"/>
      <c r="C349" s="609"/>
      <c r="D349" s="611"/>
      <c r="E349" s="611"/>
      <c r="F349" s="611"/>
      <c r="G349" s="611"/>
      <c r="H349" s="611"/>
      <c r="I349" s="612"/>
      <c r="K349" s="608"/>
      <c r="L349" s="608"/>
      <c r="M349" s="608"/>
      <c r="N349" s="608"/>
      <c r="O349" s="608"/>
    </row>
    <row r="350" spans="1:15" s="613" customFormat="1" ht="12" customHeight="1" x14ac:dyDescent="0.2">
      <c r="A350" s="607"/>
      <c r="B350" s="608"/>
      <c r="C350" s="609"/>
      <c r="D350" s="611"/>
      <c r="E350" s="611"/>
      <c r="F350" s="611"/>
      <c r="G350" s="611"/>
      <c r="H350" s="611"/>
      <c r="I350" s="612"/>
      <c r="K350" s="608"/>
      <c r="L350" s="608"/>
      <c r="M350" s="608"/>
      <c r="N350" s="608"/>
      <c r="O350" s="608"/>
    </row>
    <row r="351" spans="1:15" s="76" customFormat="1" ht="12" customHeight="1" x14ac:dyDescent="0.2">
      <c r="A351" s="111"/>
      <c r="B351" s="10"/>
      <c r="C351" s="5"/>
      <c r="D351" s="12"/>
      <c r="E351" s="12"/>
      <c r="F351" s="12"/>
      <c r="G351" s="12"/>
      <c r="H351" s="12"/>
      <c r="I351" s="13"/>
      <c r="K351" s="10"/>
      <c r="L351" s="10"/>
      <c r="M351" s="10"/>
      <c r="N351" s="10"/>
      <c r="O351" s="10"/>
    </row>
    <row r="352" spans="1:15" s="76" customFormat="1" ht="12" customHeight="1" x14ac:dyDescent="0.2">
      <c r="A352" s="111"/>
      <c r="B352" s="10"/>
      <c r="C352" s="5"/>
      <c r="D352" s="12"/>
      <c r="E352" s="12"/>
      <c r="F352" s="12"/>
      <c r="G352" s="12"/>
      <c r="H352" s="12"/>
      <c r="I352" s="13"/>
      <c r="K352" s="10"/>
      <c r="L352" s="10"/>
      <c r="M352" s="10"/>
      <c r="N352" s="10"/>
      <c r="O352" s="10"/>
    </row>
    <row r="353" spans="1:15" s="76" customFormat="1" ht="12" customHeight="1" x14ac:dyDescent="0.2">
      <c r="A353" s="111"/>
      <c r="B353" s="10"/>
      <c r="C353" s="5"/>
      <c r="D353" s="12"/>
      <c r="E353" s="12"/>
      <c r="F353" s="12"/>
      <c r="G353" s="12"/>
      <c r="H353" s="12"/>
      <c r="I353" s="13"/>
      <c r="K353" s="10"/>
      <c r="L353" s="10"/>
      <c r="M353" s="10"/>
      <c r="N353" s="10"/>
      <c r="O353" s="10"/>
    </row>
    <row r="354" spans="1:15" s="76" customFormat="1" ht="12" customHeight="1" x14ac:dyDescent="0.2">
      <c r="A354" s="111"/>
      <c r="B354" s="10"/>
      <c r="C354" s="5"/>
      <c r="D354" s="12"/>
      <c r="E354" s="12"/>
      <c r="F354" s="12"/>
      <c r="G354" s="12"/>
      <c r="H354" s="12"/>
      <c r="I354" s="13"/>
      <c r="K354" s="10"/>
      <c r="L354" s="10"/>
      <c r="M354" s="10"/>
      <c r="N354" s="10"/>
      <c r="O354" s="10"/>
    </row>
    <row r="355" spans="1:15" s="76" customFormat="1" ht="12" customHeight="1" x14ac:dyDescent="0.2">
      <c r="A355" s="111"/>
      <c r="B355" s="10"/>
      <c r="C355" s="5"/>
      <c r="D355" s="12"/>
      <c r="E355" s="12"/>
      <c r="F355" s="12"/>
      <c r="G355" s="12"/>
      <c r="H355" s="12"/>
      <c r="I355" s="13"/>
      <c r="K355" s="10"/>
      <c r="L355" s="10"/>
      <c r="M355" s="10"/>
      <c r="N355" s="10"/>
      <c r="O355" s="10"/>
    </row>
    <row r="356" spans="1:15" s="76" customFormat="1" ht="12" customHeight="1" x14ac:dyDescent="0.2">
      <c r="A356" s="111"/>
      <c r="B356" s="10"/>
      <c r="C356" s="5"/>
      <c r="D356" s="12"/>
      <c r="E356" s="12"/>
      <c r="F356" s="12"/>
      <c r="G356" s="12"/>
      <c r="H356" s="12"/>
      <c r="I356" s="13"/>
      <c r="K356" s="10"/>
      <c r="L356" s="10"/>
      <c r="M356" s="10"/>
      <c r="N356" s="10"/>
      <c r="O356" s="10"/>
    </row>
    <row r="357" spans="1:15" s="76" customFormat="1" ht="12" customHeight="1" x14ac:dyDescent="0.2">
      <c r="A357" s="111"/>
      <c r="B357" s="10"/>
      <c r="C357" s="5"/>
      <c r="D357" s="12"/>
      <c r="E357" s="12"/>
      <c r="F357" s="12"/>
      <c r="G357" s="12"/>
      <c r="H357" s="12"/>
      <c r="I357" s="13"/>
      <c r="K357" s="10"/>
      <c r="L357" s="10"/>
      <c r="M357" s="10"/>
      <c r="N357" s="10"/>
      <c r="O357" s="10"/>
    </row>
    <row r="358" spans="1:15" s="76" customFormat="1" ht="12" customHeight="1" x14ac:dyDescent="0.2">
      <c r="A358" s="111"/>
      <c r="B358" s="10"/>
      <c r="C358" s="5"/>
      <c r="D358" s="12"/>
      <c r="E358" s="12"/>
      <c r="F358" s="12"/>
      <c r="G358" s="12"/>
      <c r="H358" s="12"/>
      <c r="I358" s="13"/>
      <c r="K358" s="10"/>
      <c r="L358" s="10"/>
      <c r="M358" s="10"/>
      <c r="N358" s="10"/>
      <c r="O358" s="10"/>
    </row>
    <row r="359" spans="1:15" s="76" customFormat="1" ht="12" customHeight="1" x14ac:dyDescent="0.2">
      <c r="A359" s="111"/>
      <c r="B359" s="10"/>
      <c r="C359" s="5"/>
      <c r="D359" s="12"/>
      <c r="E359" s="12"/>
      <c r="F359" s="12"/>
      <c r="G359" s="12"/>
      <c r="H359" s="12"/>
      <c r="I359" s="13"/>
      <c r="K359" s="10"/>
      <c r="L359" s="10"/>
      <c r="M359" s="10"/>
      <c r="N359" s="10"/>
      <c r="O359" s="10"/>
    </row>
    <row r="360" spans="1:15" s="76" customFormat="1" ht="12" customHeight="1" x14ac:dyDescent="0.2">
      <c r="A360" s="111"/>
      <c r="B360" s="10"/>
      <c r="C360" s="5"/>
      <c r="D360" s="12"/>
      <c r="E360" s="12"/>
      <c r="F360" s="12"/>
      <c r="G360" s="12"/>
      <c r="H360" s="12"/>
      <c r="I360" s="13"/>
      <c r="K360" s="10"/>
      <c r="L360" s="10"/>
      <c r="M360" s="10"/>
      <c r="N360" s="10"/>
      <c r="O360" s="10"/>
    </row>
    <row r="361" spans="1:15" s="76" customFormat="1" ht="12" customHeight="1" x14ac:dyDescent="0.2">
      <c r="A361" s="111"/>
      <c r="B361" s="10"/>
      <c r="C361" s="5"/>
      <c r="D361" s="12"/>
      <c r="E361" s="12"/>
      <c r="F361" s="12"/>
      <c r="G361" s="12"/>
      <c r="H361" s="12"/>
      <c r="I361" s="13"/>
      <c r="K361" s="10"/>
      <c r="L361" s="10"/>
      <c r="M361" s="10"/>
      <c r="N361" s="10"/>
      <c r="O361" s="10"/>
    </row>
    <row r="362" spans="1:15" s="76" customFormat="1" ht="12" customHeight="1" x14ac:dyDescent="0.2">
      <c r="A362" s="111"/>
      <c r="B362" s="10"/>
      <c r="C362" s="5"/>
      <c r="D362" s="12"/>
      <c r="E362" s="12"/>
      <c r="F362" s="12"/>
      <c r="G362" s="12"/>
      <c r="H362" s="12"/>
      <c r="I362" s="13"/>
      <c r="K362" s="10"/>
      <c r="L362" s="10"/>
      <c r="M362" s="10"/>
      <c r="N362" s="10"/>
      <c r="O362" s="10"/>
    </row>
    <row r="363" spans="1:15" s="76" customFormat="1" ht="12" customHeight="1" x14ac:dyDescent="0.2">
      <c r="A363" s="111"/>
      <c r="B363" s="10"/>
      <c r="C363" s="5"/>
      <c r="D363" s="12"/>
      <c r="E363" s="12"/>
      <c r="F363" s="12"/>
      <c r="G363" s="12"/>
      <c r="H363" s="12"/>
      <c r="I363" s="13"/>
      <c r="K363" s="10"/>
      <c r="L363" s="10"/>
      <c r="M363" s="10"/>
      <c r="N363" s="10"/>
      <c r="O363" s="10"/>
    </row>
    <row r="364" spans="1:15" s="76" customFormat="1" ht="12" customHeight="1" x14ac:dyDescent="0.2">
      <c r="A364" s="111"/>
      <c r="B364" s="10"/>
      <c r="C364" s="5"/>
      <c r="D364" s="12"/>
      <c r="E364" s="12"/>
      <c r="F364" s="12"/>
      <c r="G364" s="12"/>
      <c r="H364" s="12"/>
      <c r="I364" s="13"/>
      <c r="K364" s="10"/>
      <c r="L364" s="10"/>
      <c r="M364" s="10"/>
      <c r="N364" s="10"/>
      <c r="O364" s="10"/>
    </row>
    <row r="365" spans="1:15" s="76" customFormat="1" ht="12" customHeight="1" x14ac:dyDescent="0.2">
      <c r="A365" s="111"/>
      <c r="B365" s="10"/>
      <c r="C365" s="5"/>
      <c r="D365" s="12"/>
      <c r="E365" s="12"/>
      <c r="F365" s="12"/>
      <c r="G365" s="12"/>
      <c r="H365" s="12"/>
      <c r="I365" s="13"/>
      <c r="K365" s="10"/>
      <c r="L365" s="10"/>
      <c r="M365" s="10"/>
      <c r="N365" s="10"/>
      <c r="O365" s="10"/>
    </row>
    <row r="366" spans="1:15" s="76" customFormat="1" ht="12" customHeight="1" x14ac:dyDescent="0.2">
      <c r="A366" s="111"/>
      <c r="B366" s="10"/>
      <c r="C366" s="5"/>
      <c r="D366" s="12"/>
      <c r="E366" s="12"/>
      <c r="F366" s="12"/>
      <c r="G366" s="12"/>
      <c r="H366" s="12"/>
      <c r="I366" s="13"/>
      <c r="K366" s="10"/>
      <c r="L366" s="10"/>
      <c r="M366" s="10"/>
      <c r="N366" s="10"/>
      <c r="O366" s="10"/>
    </row>
    <row r="367" spans="1:15" s="76" customFormat="1" ht="12" customHeight="1" x14ac:dyDescent="0.2">
      <c r="A367" s="111"/>
      <c r="B367" s="10"/>
      <c r="C367" s="5"/>
      <c r="D367" s="12"/>
      <c r="E367" s="12"/>
      <c r="F367" s="12"/>
      <c r="G367" s="12"/>
      <c r="H367" s="12"/>
      <c r="I367" s="13"/>
      <c r="K367" s="10"/>
      <c r="L367" s="10"/>
      <c r="M367" s="10"/>
      <c r="N367" s="10"/>
      <c r="O367" s="10"/>
    </row>
    <row r="368" spans="1:15" s="76" customFormat="1" ht="12" customHeight="1" x14ac:dyDescent="0.2">
      <c r="A368" s="111"/>
      <c r="B368" s="10"/>
      <c r="C368" s="5"/>
      <c r="D368" s="12"/>
      <c r="E368" s="12"/>
      <c r="F368" s="12"/>
      <c r="G368" s="12"/>
      <c r="H368" s="12"/>
      <c r="I368" s="13"/>
      <c r="K368" s="10"/>
      <c r="L368" s="10"/>
      <c r="M368" s="10"/>
      <c r="N368" s="10"/>
      <c r="O368" s="10"/>
    </row>
    <row r="369" spans="1:15" s="76" customFormat="1" ht="12" customHeight="1" x14ac:dyDescent="0.2">
      <c r="A369" s="111"/>
      <c r="B369" s="10"/>
      <c r="C369" s="5"/>
      <c r="D369" s="12"/>
      <c r="E369" s="12"/>
      <c r="F369" s="12"/>
      <c r="G369" s="12"/>
      <c r="H369" s="12"/>
      <c r="I369" s="13"/>
      <c r="K369" s="10"/>
      <c r="L369" s="10"/>
      <c r="M369" s="10"/>
      <c r="N369" s="10"/>
      <c r="O369" s="10"/>
    </row>
    <row r="370" spans="1:15" s="76" customFormat="1" ht="12" customHeight="1" x14ac:dyDescent="0.2">
      <c r="A370" s="111"/>
      <c r="B370" s="10"/>
      <c r="C370" s="5"/>
      <c r="D370" s="12"/>
      <c r="E370" s="12"/>
      <c r="F370" s="12"/>
      <c r="G370" s="12"/>
      <c r="H370" s="12"/>
      <c r="I370" s="13"/>
      <c r="K370" s="10"/>
      <c r="L370" s="10"/>
      <c r="M370" s="10"/>
      <c r="N370" s="10"/>
      <c r="O370" s="10"/>
    </row>
    <row r="371" spans="1:15" s="76" customFormat="1" ht="12" customHeight="1" x14ac:dyDescent="0.2">
      <c r="A371" s="111"/>
      <c r="B371" s="10"/>
      <c r="C371" s="5"/>
      <c r="D371" s="12"/>
      <c r="E371" s="12"/>
      <c r="F371" s="12"/>
      <c r="G371" s="12"/>
      <c r="H371" s="12"/>
      <c r="I371" s="13"/>
      <c r="K371" s="10"/>
      <c r="L371" s="10"/>
      <c r="M371" s="10"/>
      <c r="N371" s="10"/>
      <c r="O371" s="10"/>
    </row>
    <row r="372" spans="1:15" s="76" customFormat="1" ht="12" customHeight="1" x14ac:dyDescent="0.2">
      <c r="A372" s="111"/>
      <c r="B372" s="10"/>
      <c r="C372" s="5"/>
      <c r="D372" s="12"/>
      <c r="E372" s="12"/>
      <c r="F372" s="12"/>
      <c r="G372" s="12"/>
      <c r="H372" s="12"/>
      <c r="I372" s="13"/>
      <c r="K372" s="10"/>
      <c r="L372" s="10"/>
      <c r="M372" s="10"/>
      <c r="N372" s="10"/>
      <c r="O372" s="10"/>
    </row>
    <row r="373" spans="1:15" s="76" customFormat="1" ht="12" customHeight="1" x14ac:dyDescent="0.2">
      <c r="A373" s="111"/>
      <c r="B373" s="10"/>
      <c r="C373" s="5"/>
      <c r="D373" s="12"/>
      <c r="E373" s="12"/>
      <c r="F373" s="12"/>
      <c r="G373" s="12"/>
      <c r="H373" s="12"/>
      <c r="I373" s="13"/>
      <c r="K373" s="10"/>
      <c r="L373" s="10"/>
      <c r="M373" s="10"/>
      <c r="N373" s="10"/>
      <c r="O373" s="10"/>
    </row>
    <row r="374" spans="1:15" s="76" customFormat="1" ht="12" customHeight="1" x14ac:dyDescent="0.2">
      <c r="A374" s="111"/>
      <c r="B374" s="10"/>
      <c r="C374" s="5"/>
      <c r="D374" s="12"/>
      <c r="E374" s="12"/>
      <c r="F374" s="12"/>
      <c r="G374" s="12"/>
      <c r="H374" s="12"/>
      <c r="I374" s="13"/>
      <c r="K374" s="10"/>
      <c r="L374" s="10"/>
      <c r="M374" s="10"/>
      <c r="N374" s="10"/>
      <c r="O374" s="10"/>
    </row>
    <row r="375" spans="1:15" s="76" customFormat="1" ht="12" customHeight="1" x14ac:dyDescent="0.2">
      <c r="A375" s="111"/>
      <c r="B375" s="10"/>
      <c r="C375" s="5"/>
      <c r="D375" s="12"/>
      <c r="E375" s="12"/>
      <c r="F375" s="12"/>
      <c r="G375" s="12"/>
      <c r="H375" s="12"/>
      <c r="I375" s="13"/>
      <c r="K375" s="10"/>
      <c r="L375" s="10"/>
      <c r="M375" s="10"/>
      <c r="N375" s="10"/>
      <c r="O375" s="10"/>
    </row>
    <row r="376" spans="1:15" s="76" customFormat="1" ht="12" customHeight="1" x14ac:dyDescent="0.2">
      <c r="A376" s="111"/>
      <c r="B376" s="10"/>
      <c r="C376" s="5"/>
      <c r="D376" s="12"/>
      <c r="E376" s="12"/>
      <c r="F376" s="12"/>
      <c r="G376" s="12"/>
      <c r="H376" s="12"/>
      <c r="I376" s="13"/>
      <c r="K376" s="10"/>
      <c r="L376" s="10"/>
      <c r="M376" s="10"/>
      <c r="N376" s="10"/>
      <c r="O376" s="10"/>
    </row>
    <row r="377" spans="1:15" s="76" customFormat="1" ht="12" customHeight="1" x14ac:dyDescent="0.2">
      <c r="A377" s="111"/>
      <c r="B377" s="10"/>
      <c r="C377" s="5"/>
      <c r="D377" s="12"/>
      <c r="E377" s="12"/>
      <c r="F377" s="12"/>
      <c r="G377" s="12"/>
      <c r="H377" s="12"/>
      <c r="I377" s="13"/>
      <c r="K377" s="10"/>
      <c r="L377" s="10"/>
      <c r="M377" s="10"/>
      <c r="N377" s="10"/>
      <c r="O377" s="10"/>
    </row>
    <row r="378" spans="1:15" s="76" customFormat="1" ht="12" customHeight="1" x14ac:dyDescent="0.2">
      <c r="A378" s="111"/>
      <c r="B378" s="10"/>
      <c r="C378" s="5"/>
      <c r="D378" s="12"/>
      <c r="E378" s="12"/>
      <c r="F378" s="12"/>
      <c r="G378" s="12"/>
      <c r="H378" s="12"/>
      <c r="I378" s="13"/>
      <c r="K378" s="10"/>
      <c r="L378" s="10"/>
      <c r="M378" s="10"/>
      <c r="N378" s="10"/>
      <c r="O378" s="10"/>
    </row>
    <row r="379" spans="1:15" s="76" customFormat="1" ht="12" customHeight="1" x14ac:dyDescent="0.2">
      <c r="A379" s="111"/>
      <c r="B379" s="10"/>
      <c r="C379" s="5"/>
      <c r="D379" s="12"/>
      <c r="E379" s="12"/>
      <c r="F379" s="12"/>
      <c r="G379" s="12"/>
      <c r="H379" s="12"/>
      <c r="I379" s="13"/>
      <c r="K379" s="10"/>
      <c r="L379" s="10"/>
      <c r="M379" s="10"/>
      <c r="N379" s="10"/>
      <c r="O379" s="10"/>
    </row>
    <row r="380" spans="1:15" s="76" customFormat="1" ht="12" customHeight="1" x14ac:dyDescent="0.2">
      <c r="A380" s="111"/>
      <c r="B380" s="10"/>
      <c r="C380" s="5"/>
      <c r="D380" s="12"/>
      <c r="E380" s="12"/>
      <c r="F380" s="12"/>
      <c r="G380" s="12"/>
      <c r="H380" s="12"/>
      <c r="I380" s="13"/>
      <c r="K380" s="10"/>
      <c r="L380" s="10"/>
      <c r="M380" s="10"/>
      <c r="N380" s="10"/>
      <c r="O380" s="10"/>
    </row>
    <row r="381" spans="1:15" s="76" customFormat="1" ht="12" customHeight="1" x14ac:dyDescent="0.2">
      <c r="A381" s="111"/>
      <c r="B381" s="10"/>
      <c r="C381" s="5"/>
      <c r="D381" s="12"/>
      <c r="E381" s="12"/>
      <c r="F381" s="12"/>
      <c r="G381" s="12"/>
      <c r="H381" s="12"/>
      <c r="I381" s="13"/>
      <c r="K381" s="10"/>
      <c r="L381" s="10"/>
      <c r="M381" s="10"/>
      <c r="N381" s="10"/>
      <c r="O381" s="10"/>
    </row>
    <row r="382" spans="1:15" s="76" customFormat="1" ht="12" customHeight="1" x14ac:dyDescent="0.2">
      <c r="A382" s="111"/>
      <c r="B382" s="10"/>
      <c r="C382" s="5"/>
      <c r="D382" s="12"/>
      <c r="E382" s="12"/>
      <c r="F382" s="12"/>
      <c r="G382" s="12"/>
      <c r="H382" s="12"/>
      <c r="I382" s="13"/>
      <c r="K382" s="10"/>
      <c r="L382" s="10"/>
      <c r="M382" s="10"/>
      <c r="N382" s="10"/>
      <c r="O382" s="10"/>
    </row>
    <row r="383" spans="1:15" s="76" customFormat="1" ht="12" customHeight="1" x14ac:dyDescent="0.2">
      <c r="A383" s="111"/>
      <c r="B383" s="10"/>
      <c r="C383" s="5"/>
      <c r="D383" s="12"/>
      <c r="E383" s="12"/>
      <c r="F383" s="12"/>
      <c r="G383" s="12"/>
      <c r="H383" s="12"/>
      <c r="I383" s="13"/>
      <c r="K383" s="10"/>
      <c r="L383" s="10"/>
      <c r="M383" s="10"/>
      <c r="N383" s="10"/>
      <c r="O383" s="10"/>
    </row>
    <row r="384" spans="1:15" s="76" customFormat="1" ht="12" customHeight="1" x14ac:dyDescent="0.2">
      <c r="A384" s="111"/>
      <c r="B384" s="10"/>
      <c r="C384" s="5"/>
      <c r="D384" s="12"/>
      <c r="E384" s="12"/>
      <c r="F384" s="12"/>
      <c r="G384" s="12"/>
      <c r="H384" s="12"/>
      <c r="I384" s="13"/>
      <c r="K384" s="10"/>
      <c r="L384" s="10"/>
      <c r="M384" s="10"/>
      <c r="N384" s="10"/>
      <c r="O384" s="10"/>
    </row>
    <row r="385" spans="1:9" ht="12" customHeight="1" x14ac:dyDescent="0.25">
      <c r="A385" s="18"/>
      <c r="B385" s="15"/>
      <c r="C385" s="75"/>
      <c r="D385" s="16"/>
      <c r="E385" s="16"/>
      <c r="F385" s="16"/>
      <c r="G385" s="16"/>
      <c r="H385" s="16"/>
      <c r="I385" s="17"/>
    </row>
    <row r="386" spans="1:9" ht="12" customHeight="1" x14ac:dyDescent="0.25">
      <c r="A386" s="18"/>
      <c r="B386" s="15"/>
      <c r="C386" s="75"/>
      <c r="D386" s="16"/>
      <c r="E386" s="16"/>
      <c r="F386" s="16"/>
      <c r="G386" s="16"/>
      <c r="H386" s="16"/>
      <c r="I386" s="17"/>
    </row>
    <row r="387" spans="1:9" ht="12" customHeight="1" x14ac:dyDescent="0.25">
      <c r="A387" s="18"/>
      <c r="B387" s="15"/>
      <c r="C387" s="75"/>
      <c r="D387" s="16"/>
      <c r="E387" s="16"/>
      <c r="F387" s="16"/>
      <c r="G387" s="16"/>
      <c r="H387" s="16"/>
      <c r="I387" s="17"/>
    </row>
    <row r="388" spans="1:9" ht="12" customHeight="1" x14ac:dyDescent="0.25">
      <c r="A388" s="18"/>
      <c r="B388" s="15"/>
      <c r="C388" s="75"/>
      <c r="D388" s="16"/>
      <c r="E388" s="16"/>
      <c r="F388" s="16"/>
      <c r="G388" s="16"/>
      <c r="H388" s="16"/>
      <c r="I388" s="17"/>
    </row>
    <row r="389" spans="1:9" ht="12" customHeight="1" x14ac:dyDescent="0.25">
      <c r="A389" s="18"/>
      <c r="B389" s="15"/>
      <c r="C389" s="75"/>
      <c r="D389" s="16"/>
      <c r="E389" s="16"/>
      <c r="F389" s="16"/>
      <c r="G389" s="16"/>
      <c r="H389" s="16"/>
      <c r="I389" s="17"/>
    </row>
    <row r="390" spans="1:9" ht="12" customHeight="1" x14ac:dyDescent="0.25">
      <c r="A390" s="18"/>
      <c r="B390" s="15"/>
      <c r="C390" s="75"/>
      <c r="D390" s="16"/>
      <c r="E390" s="16"/>
      <c r="F390" s="16"/>
      <c r="G390" s="16"/>
      <c r="H390" s="16"/>
      <c r="I390" s="17"/>
    </row>
    <row r="391" spans="1:9" ht="12" customHeight="1" x14ac:dyDescent="0.25">
      <c r="A391" s="18"/>
      <c r="B391" s="15"/>
      <c r="C391" s="75"/>
      <c r="D391" s="16"/>
      <c r="E391" s="16"/>
      <c r="F391" s="16"/>
      <c r="G391" s="16"/>
      <c r="H391" s="16"/>
      <c r="I391" s="17"/>
    </row>
    <row r="392" spans="1:9" ht="12" customHeight="1" x14ac:dyDescent="0.25">
      <c r="A392" s="18"/>
      <c r="B392" s="15"/>
      <c r="C392" s="75"/>
      <c r="D392" s="16"/>
      <c r="E392" s="16"/>
      <c r="F392" s="16"/>
      <c r="G392" s="16"/>
      <c r="H392" s="16"/>
      <c r="I392" s="17"/>
    </row>
    <row r="393" spans="1:9" ht="12" customHeight="1" x14ac:dyDescent="0.25">
      <c r="A393" s="18"/>
      <c r="B393" s="15"/>
      <c r="C393" s="75"/>
      <c r="D393" s="16"/>
      <c r="E393" s="16"/>
      <c r="F393" s="16"/>
      <c r="G393" s="16"/>
      <c r="H393" s="16"/>
      <c r="I393" s="17"/>
    </row>
    <row r="394" spans="1:9" ht="12" customHeight="1" x14ac:dyDescent="0.25">
      <c r="A394" s="18"/>
      <c r="B394" s="15"/>
      <c r="C394" s="75"/>
      <c r="D394" s="16"/>
      <c r="E394" s="16"/>
      <c r="F394" s="16"/>
      <c r="G394" s="16"/>
      <c r="H394" s="16"/>
      <c r="I394" s="17"/>
    </row>
    <row r="395" spans="1:9" ht="12" customHeight="1" x14ac:dyDescent="0.25">
      <c r="A395" s="18"/>
      <c r="B395" s="15"/>
      <c r="C395" s="75"/>
      <c r="D395" s="16"/>
      <c r="E395" s="16"/>
      <c r="F395" s="16"/>
      <c r="G395" s="16"/>
      <c r="H395" s="16"/>
      <c r="I395" s="17"/>
    </row>
    <row r="396" spans="1:9" ht="12" customHeight="1" x14ac:dyDescent="0.25">
      <c r="A396" s="18"/>
      <c r="B396" s="15"/>
      <c r="C396" s="75"/>
      <c r="D396" s="16"/>
      <c r="E396" s="16"/>
      <c r="F396" s="16"/>
      <c r="G396" s="16"/>
      <c r="H396" s="16"/>
      <c r="I396" s="17"/>
    </row>
    <row r="397" spans="1:9" ht="12" customHeight="1" x14ac:dyDescent="0.25">
      <c r="A397" s="18"/>
      <c r="B397" s="15"/>
      <c r="C397" s="75"/>
      <c r="D397" s="16"/>
      <c r="E397" s="16"/>
      <c r="F397" s="16"/>
      <c r="G397" s="16"/>
      <c r="H397" s="16"/>
      <c r="I397" s="17"/>
    </row>
    <row r="398" spans="1:9" ht="12" customHeight="1" x14ac:dyDescent="0.25">
      <c r="A398" s="18"/>
      <c r="B398" s="15"/>
      <c r="C398" s="75"/>
      <c r="D398" s="16"/>
      <c r="E398" s="16"/>
      <c r="F398" s="16"/>
      <c r="G398" s="16"/>
      <c r="H398" s="16"/>
      <c r="I398" s="17"/>
    </row>
    <row r="399" spans="1:9" ht="12" customHeight="1" x14ac:dyDescent="0.25">
      <c r="A399" s="18"/>
      <c r="B399" s="15"/>
      <c r="C399" s="75"/>
      <c r="D399" s="16"/>
      <c r="E399" s="16"/>
      <c r="F399" s="16"/>
      <c r="G399" s="16"/>
      <c r="H399" s="16"/>
      <c r="I399" s="17"/>
    </row>
    <row r="400" spans="1:9" ht="12" customHeight="1" x14ac:dyDescent="0.25">
      <c r="A400" s="18"/>
      <c r="B400" s="15"/>
      <c r="C400" s="75"/>
      <c r="D400" s="16"/>
      <c r="E400" s="16"/>
      <c r="F400" s="16"/>
      <c r="G400" s="16"/>
      <c r="H400" s="16"/>
      <c r="I400" s="17"/>
    </row>
    <row r="401" spans="1:9" ht="12" customHeight="1" x14ac:dyDescent="0.25">
      <c r="A401" s="18"/>
      <c r="B401" s="15"/>
      <c r="C401" s="75"/>
      <c r="D401" s="16"/>
      <c r="E401" s="16"/>
      <c r="F401" s="16"/>
      <c r="G401" s="16"/>
      <c r="H401" s="16"/>
      <c r="I401" s="17"/>
    </row>
    <row r="402" spans="1:9" ht="12" customHeight="1" x14ac:dyDescent="0.25">
      <c r="A402" s="18"/>
      <c r="B402" s="15"/>
      <c r="C402" s="75"/>
      <c r="D402" s="16"/>
      <c r="E402" s="16"/>
      <c r="F402" s="16"/>
      <c r="G402" s="16"/>
      <c r="H402" s="16"/>
      <c r="I402" s="17"/>
    </row>
    <row r="403" spans="1:9" ht="12" customHeight="1" x14ac:dyDescent="0.25">
      <c r="A403" s="18"/>
      <c r="B403" s="15"/>
      <c r="C403" s="75"/>
      <c r="D403" s="16"/>
      <c r="E403" s="16"/>
      <c r="F403" s="16"/>
      <c r="G403" s="16"/>
      <c r="H403" s="16"/>
      <c r="I403" s="17"/>
    </row>
    <row r="404" spans="1:9" ht="12" customHeight="1" x14ac:dyDescent="0.25">
      <c r="A404" s="18"/>
      <c r="B404" s="15"/>
      <c r="C404" s="75"/>
      <c r="D404" s="16"/>
      <c r="E404" s="16"/>
      <c r="F404" s="16"/>
      <c r="G404" s="16"/>
      <c r="H404" s="16"/>
      <c r="I404" s="17"/>
    </row>
    <row r="405" spans="1:9" ht="12" customHeight="1" x14ac:dyDescent="0.25">
      <c r="A405" s="18"/>
      <c r="B405" s="15"/>
      <c r="C405" s="75"/>
      <c r="D405" s="16"/>
      <c r="E405" s="16"/>
      <c r="F405" s="16"/>
      <c r="G405" s="16"/>
      <c r="H405" s="16"/>
      <c r="I405" s="17"/>
    </row>
    <row r="406" spans="1:9" ht="12" customHeight="1" x14ac:dyDescent="0.25">
      <c r="A406" s="18"/>
      <c r="B406" s="15"/>
      <c r="C406" s="75"/>
      <c r="D406" s="16"/>
      <c r="E406" s="16"/>
      <c r="F406" s="16"/>
      <c r="G406" s="16"/>
      <c r="H406" s="16"/>
      <c r="I406" s="17"/>
    </row>
    <row r="407" spans="1:9" ht="12" customHeight="1" x14ac:dyDescent="0.25">
      <c r="A407" s="18"/>
      <c r="B407" s="15"/>
      <c r="C407" s="75"/>
      <c r="D407" s="16"/>
      <c r="E407" s="16"/>
      <c r="F407" s="16"/>
      <c r="G407" s="16"/>
      <c r="H407" s="16"/>
      <c r="I407" s="17"/>
    </row>
    <row r="408" spans="1:9" ht="12" customHeight="1" x14ac:dyDescent="0.25">
      <c r="A408" s="18"/>
      <c r="B408" s="15"/>
      <c r="C408" s="75"/>
      <c r="D408" s="16"/>
      <c r="E408" s="16"/>
      <c r="F408" s="16"/>
      <c r="G408" s="16"/>
      <c r="H408" s="16"/>
      <c r="I408" s="17"/>
    </row>
    <row r="409" spans="1:9" ht="12" customHeight="1" x14ac:dyDescent="0.25">
      <c r="A409" s="18"/>
      <c r="B409" s="15"/>
      <c r="C409" s="75"/>
      <c r="D409" s="16"/>
      <c r="E409" s="16"/>
      <c r="F409" s="16"/>
      <c r="G409" s="16"/>
      <c r="H409" s="16"/>
      <c r="I409" s="17"/>
    </row>
    <row r="410" spans="1:9" ht="12" customHeight="1" x14ac:dyDescent="0.25">
      <c r="A410" s="18"/>
      <c r="B410" s="15"/>
      <c r="C410" s="75"/>
      <c r="D410" s="16"/>
      <c r="E410" s="16"/>
      <c r="F410" s="16"/>
      <c r="G410" s="16"/>
      <c r="H410" s="16"/>
      <c r="I410" s="17"/>
    </row>
    <row r="411" spans="1:9" ht="12" customHeight="1" x14ac:dyDescent="0.25">
      <c r="A411" s="18"/>
      <c r="B411" s="15"/>
      <c r="C411" s="75"/>
      <c r="D411" s="16"/>
      <c r="E411" s="16"/>
      <c r="F411" s="16"/>
      <c r="G411" s="16"/>
      <c r="H411" s="16"/>
      <c r="I411" s="17"/>
    </row>
    <row r="412" spans="1:9" ht="12" customHeight="1" x14ac:dyDescent="0.25">
      <c r="A412" s="18"/>
      <c r="B412" s="15"/>
      <c r="C412" s="75"/>
      <c r="D412" s="16"/>
      <c r="E412" s="16"/>
      <c r="F412" s="16"/>
      <c r="G412" s="16"/>
      <c r="H412" s="16"/>
      <c r="I412" s="17"/>
    </row>
    <row r="413" spans="1:9" ht="12" customHeight="1" x14ac:dyDescent="0.25">
      <c r="A413" s="18"/>
      <c r="B413" s="15"/>
      <c r="C413" s="75"/>
      <c r="D413" s="16"/>
      <c r="E413" s="16"/>
      <c r="F413" s="16"/>
      <c r="G413" s="16"/>
      <c r="H413" s="16"/>
      <c r="I413" s="17"/>
    </row>
    <row r="414" spans="1:9" ht="12" customHeight="1" x14ac:dyDescent="0.25">
      <c r="A414" s="18"/>
      <c r="B414" s="15"/>
      <c r="C414" s="75"/>
      <c r="D414" s="16"/>
      <c r="E414" s="16"/>
      <c r="F414" s="16"/>
      <c r="G414" s="16"/>
      <c r="H414" s="16"/>
      <c r="I414" s="17"/>
    </row>
    <row r="415" spans="1:9" ht="12" customHeight="1" x14ac:dyDescent="0.25">
      <c r="A415" s="18"/>
      <c r="B415" s="15"/>
      <c r="C415" s="75"/>
      <c r="D415" s="16"/>
      <c r="E415" s="16"/>
      <c r="F415" s="16"/>
      <c r="G415" s="16"/>
      <c r="H415" s="16"/>
      <c r="I415" s="17"/>
    </row>
    <row r="416" spans="1:9" ht="12" customHeight="1" x14ac:dyDescent="0.25">
      <c r="A416" s="18"/>
      <c r="B416" s="15"/>
      <c r="C416" s="75"/>
      <c r="D416" s="16"/>
      <c r="E416" s="16"/>
      <c r="F416" s="16"/>
      <c r="G416" s="16"/>
      <c r="H416" s="16"/>
      <c r="I416" s="17"/>
    </row>
    <row r="417" spans="1:9" ht="12" customHeight="1" x14ac:dyDescent="0.25">
      <c r="A417" s="18"/>
      <c r="B417" s="15"/>
      <c r="C417" s="75"/>
      <c r="D417" s="16"/>
      <c r="E417" s="16"/>
      <c r="F417" s="16"/>
      <c r="G417" s="16"/>
      <c r="H417" s="16"/>
      <c r="I417" s="17"/>
    </row>
    <row r="418" spans="1:9" ht="12" customHeight="1" x14ac:dyDescent="0.25">
      <c r="A418" s="18"/>
      <c r="B418" s="15"/>
      <c r="C418" s="75"/>
      <c r="D418" s="16"/>
      <c r="E418" s="16"/>
      <c r="F418" s="16"/>
      <c r="G418" s="16"/>
      <c r="H418" s="16"/>
      <c r="I418" s="17"/>
    </row>
    <row r="419" spans="1:9" ht="12" customHeight="1" x14ac:dyDescent="0.25">
      <c r="A419" s="18"/>
      <c r="B419" s="15"/>
      <c r="C419" s="75"/>
      <c r="D419" s="16"/>
      <c r="E419" s="16"/>
      <c r="F419" s="16"/>
      <c r="G419" s="16"/>
      <c r="H419" s="16"/>
      <c r="I419" s="17"/>
    </row>
    <row r="420" spans="1:9" ht="12" customHeight="1" x14ac:dyDescent="0.25">
      <c r="A420" s="18"/>
      <c r="B420" s="15"/>
      <c r="C420" s="75"/>
      <c r="D420" s="16"/>
      <c r="E420" s="16"/>
      <c r="F420" s="16"/>
      <c r="G420" s="16"/>
      <c r="H420" s="16"/>
      <c r="I420" s="17"/>
    </row>
    <row r="421" spans="1:9" ht="12" customHeight="1" x14ac:dyDescent="0.25">
      <c r="A421" s="18"/>
      <c r="B421" s="15"/>
      <c r="C421" s="75"/>
      <c r="D421" s="16"/>
      <c r="E421" s="16"/>
      <c r="F421" s="16"/>
      <c r="G421" s="16"/>
      <c r="H421" s="16"/>
      <c r="I421" s="17"/>
    </row>
    <row r="422" spans="1:9" ht="12" customHeight="1" x14ac:dyDescent="0.25">
      <c r="A422" s="18"/>
      <c r="B422" s="15"/>
      <c r="C422" s="75"/>
      <c r="D422" s="16"/>
      <c r="E422" s="16"/>
      <c r="F422" s="16"/>
      <c r="G422" s="16"/>
      <c r="H422" s="16"/>
      <c r="I422" s="17"/>
    </row>
    <row r="423" spans="1:9" ht="12" customHeight="1" x14ac:dyDescent="0.25">
      <c r="A423" s="18"/>
      <c r="B423" s="15"/>
      <c r="C423" s="75"/>
      <c r="D423" s="16"/>
      <c r="E423" s="16"/>
      <c r="F423" s="16"/>
      <c r="G423" s="16"/>
      <c r="H423" s="16"/>
      <c r="I423" s="17"/>
    </row>
    <row r="424" spans="1:9" ht="12" customHeight="1" x14ac:dyDescent="0.25">
      <c r="A424" s="18"/>
      <c r="B424" s="15"/>
      <c r="C424" s="75"/>
      <c r="D424" s="16"/>
      <c r="E424" s="16"/>
      <c r="F424" s="16"/>
      <c r="G424" s="16"/>
      <c r="H424" s="16"/>
      <c r="I424" s="17"/>
    </row>
    <row r="425" spans="1:9" ht="12" customHeight="1" x14ac:dyDescent="0.25">
      <c r="A425" s="18"/>
      <c r="B425" s="15"/>
      <c r="C425" s="75"/>
      <c r="D425" s="16"/>
      <c r="E425" s="16"/>
      <c r="F425" s="16"/>
      <c r="G425" s="16"/>
      <c r="H425" s="16"/>
      <c r="I425" s="17"/>
    </row>
    <row r="426" spans="1:9" ht="12" customHeight="1" x14ac:dyDescent="0.25">
      <c r="A426" s="18"/>
      <c r="B426" s="15"/>
      <c r="C426" s="75"/>
      <c r="D426" s="16"/>
      <c r="E426" s="16"/>
      <c r="F426" s="16"/>
      <c r="G426" s="16"/>
      <c r="H426" s="16"/>
      <c r="I426" s="17"/>
    </row>
    <row r="427" spans="1:9" ht="12" customHeight="1" x14ac:dyDescent="0.25">
      <c r="A427" s="18"/>
      <c r="B427" s="15"/>
      <c r="C427" s="75"/>
      <c r="D427" s="16"/>
      <c r="E427" s="16"/>
      <c r="F427" s="16"/>
      <c r="G427" s="16"/>
      <c r="H427" s="16"/>
      <c r="I427" s="17"/>
    </row>
    <row r="428" spans="1:9" ht="12" customHeight="1" x14ac:dyDescent="0.25">
      <c r="A428" s="18"/>
      <c r="B428" s="15"/>
      <c r="C428" s="75"/>
      <c r="D428" s="16"/>
      <c r="E428" s="16"/>
      <c r="F428" s="16"/>
      <c r="G428" s="16"/>
      <c r="H428" s="16"/>
      <c r="I428" s="17"/>
    </row>
    <row r="429" spans="1:9" ht="12" customHeight="1" x14ac:dyDescent="0.25">
      <c r="A429" s="18"/>
      <c r="B429" s="15"/>
      <c r="C429" s="75"/>
      <c r="D429" s="16"/>
      <c r="E429" s="16"/>
      <c r="F429" s="16"/>
      <c r="G429" s="16"/>
      <c r="H429" s="16"/>
      <c r="I429" s="17"/>
    </row>
    <row r="430" spans="1:9" ht="12" customHeight="1" x14ac:dyDescent="0.25">
      <c r="A430" s="18"/>
      <c r="B430" s="15"/>
      <c r="C430" s="75"/>
      <c r="D430" s="16"/>
      <c r="E430" s="16"/>
      <c r="F430" s="16"/>
      <c r="G430" s="16"/>
      <c r="H430" s="16"/>
      <c r="I430" s="17"/>
    </row>
    <row r="431" spans="1:9" ht="12" customHeight="1" x14ac:dyDescent="0.25">
      <c r="A431" s="18"/>
      <c r="B431" s="15"/>
      <c r="C431" s="75"/>
      <c r="D431" s="16"/>
      <c r="E431" s="16"/>
      <c r="F431" s="16"/>
      <c r="G431" s="16"/>
      <c r="H431" s="16"/>
      <c r="I431" s="17"/>
    </row>
    <row r="432" spans="1:9" ht="12" customHeight="1" x14ac:dyDescent="0.25">
      <c r="A432" s="18"/>
      <c r="B432" s="15"/>
      <c r="C432" s="75"/>
      <c r="D432" s="16"/>
      <c r="E432" s="16"/>
      <c r="F432" s="16"/>
      <c r="G432" s="16"/>
      <c r="H432" s="16"/>
      <c r="I432" s="17"/>
    </row>
    <row r="433" spans="1:9" ht="12" customHeight="1" x14ac:dyDescent="0.25">
      <c r="A433" s="18"/>
      <c r="B433" s="15"/>
      <c r="C433" s="75"/>
      <c r="D433" s="16"/>
      <c r="E433" s="16"/>
      <c r="F433" s="16"/>
      <c r="G433" s="16"/>
      <c r="H433" s="16"/>
      <c r="I433" s="17"/>
    </row>
    <row r="434" spans="1:9" ht="12" customHeight="1" x14ac:dyDescent="0.25">
      <c r="A434" s="18"/>
      <c r="B434" s="15"/>
      <c r="C434" s="75"/>
      <c r="D434" s="16"/>
      <c r="E434" s="16"/>
      <c r="F434" s="16"/>
      <c r="G434" s="16"/>
      <c r="H434" s="16"/>
      <c r="I434" s="17"/>
    </row>
    <row r="435" spans="1:9" ht="12" customHeight="1" x14ac:dyDescent="0.25">
      <c r="A435" s="18"/>
      <c r="B435" s="15"/>
      <c r="C435" s="75"/>
      <c r="D435" s="16"/>
      <c r="E435" s="16"/>
      <c r="F435" s="16"/>
      <c r="G435" s="16"/>
      <c r="H435" s="16"/>
      <c r="I435" s="17"/>
    </row>
    <row r="436" spans="1:9" ht="12" customHeight="1" x14ac:dyDescent="0.25">
      <c r="A436" s="18"/>
      <c r="B436" s="15"/>
      <c r="C436" s="75"/>
      <c r="D436" s="16"/>
      <c r="E436" s="16"/>
      <c r="F436" s="16"/>
      <c r="G436" s="16"/>
      <c r="H436" s="16"/>
      <c r="I436" s="17"/>
    </row>
    <row r="437" spans="1:9" ht="12" customHeight="1" x14ac:dyDescent="0.25">
      <c r="A437" s="18"/>
      <c r="B437" s="15"/>
      <c r="C437" s="75"/>
      <c r="D437" s="16"/>
      <c r="E437" s="16"/>
      <c r="F437" s="16"/>
      <c r="G437" s="16"/>
      <c r="H437" s="16"/>
      <c r="I437" s="17"/>
    </row>
    <row r="438" spans="1:9" ht="12" customHeight="1" x14ac:dyDescent="0.25">
      <c r="A438" s="18"/>
      <c r="B438" s="15"/>
      <c r="C438" s="75"/>
      <c r="D438" s="16"/>
      <c r="E438" s="16"/>
      <c r="F438" s="16"/>
      <c r="G438" s="16"/>
      <c r="H438" s="16"/>
      <c r="I438" s="17"/>
    </row>
    <row r="439" spans="1:9" ht="12" customHeight="1" x14ac:dyDescent="0.25">
      <c r="A439" s="18"/>
      <c r="B439" s="15"/>
      <c r="C439" s="75"/>
      <c r="D439" s="16"/>
      <c r="E439" s="16"/>
      <c r="F439" s="16"/>
      <c r="G439" s="16"/>
      <c r="H439" s="16"/>
      <c r="I439" s="17"/>
    </row>
    <row r="440" spans="1:9" ht="12" customHeight="1" x14ac:dyDescent="0.25">
      <c r="A440" s="18"/>
      <c r="B440" s="15"/>
      <c r="C440" s="75"/>
      <c r="D440" s="16"/>
      <c r="E440" s="16"/>
      <c r="F440" s="16"/>
      <c r="G440" s="16"/>
      <c r="H440" s="16"/>
      <c r="I440" s="17"/>
    </row>
    <row r="441" spans="1:9" ht="12" customHeight="1" x14ac:dyDescent="0.25">
      <c r="A441" s="18"/>
      <c r="B441" s="15"/>
      <c r="C441" s="75"/>
      <c r="D441" s="16"/>
      <c r="E441" s="16"/>
      <c r="F441" s="16"/>
      <c r="G441" s="16"/>
      <c r="H441" s="16"/>
      <c r="I441" s="17"/>
    </row>
    <row r="442" spans="1:9" ht="12" customHeight="1" x14ac:dyDescent="0.25">
      <c r="A442" s="18"/>
      <c r="B442" s="15"/>
      <c r="C442" s="75"/>
      <c r="D442" s="16"/>
      <c r="E442" s="16"/>
      <c r="F442" s="16"/>
      <c r="G442" s="16"/>
      <c r="H442" s="16"/>
      <c r="I442" s="17"/>
    </row>
    <row r="443" spans="1:9" ht="12" customHeight="1" x14ac:dyDescent="0.25">
      <c r="A443" s="18"/>
      <c r="B443" s="15"/>
      <c r="C443" s="75"/>
      <c r="D443" s="16"/>
      <c r="E443" s="16"/>
      <c r="F443" s="16"/>
      <c r="G443" s="16"/>
      <c r="H443" s="16"/>
      <c r="I443" s="17"/>
    </row>
    <row r="444" spans="1:9" ht="12" customHeight="1" x14ac:dyDescent="0.25">
      <c r="A444" s="18"/>
      <c r="B444" s="15"/>
      <c r="C444" s="75"/>
      <c r="D444" s="16"/>
      <c r="E444" s="16"/>
      <c r="F444" s="16"/>
      <c r="G444" s="16"/>
      <c r="H444" s="16"/>
      <c r="I444" s="17"/>
    </row>
    <row r="445" spans="1:9" ht="12" customHeight="1" x14ac:dyDescent="0.25">
      <c r="A445" s="18"/>
      <c r="B445" s="15"/>
      <c r="C445" s="75"/>
      <c r="D445" s="16"/>
      <c r="E445" s="16"/>
      <c r="F445" s="16"/>
      <c r="G445" s="16"/>
      <c r="H445" s="16"/>
      <c r="I445" s="17"/>
    </row>
    <row r="446" spans="1:9" ht="12" customHeight="1" x14ac:dyDescent="0.25">
      <c r="A446" s="18"/>
      <c r="B446" s="15"/>
      <c r="C446" s="75"/>
      <c r="D446" s="16"/>
      <c r="E446" s="16"/>
      <c r="F446" s="16"/>
      <c r="G446" s="16"/>
      <c r="H446" s="16"/>
      <c r="I446" s="17"/>
    </row>
    <row r="447" spans="1:9" ht="12" customHeight="1" x14ac:dyDescent="0.25">
      <c r="A447" s="18"/>
      <c r="B447" s="15"/>
      <c r="C447" s="75"/>
      <c r="D447" s="16"/>
      <c r="E447" s="16"/>
      <c r="F447" s="16"/>
      <c r="G447" s="16"/>
      <c r="H447" s="16"/>
      <c r="I447" s="17"/>
    </row>
    <row r="448" spans="1:9" ht="12" customHeight="1" x14ac:dyDescent="0.25">
      <c r="A448" s="18"/>
      <c r="B448" s="15"/>
      <c r="C448" s="75"/>
      <c r="D448" s="16"/>
      <c r="E448" s="16"/>
      <c r="F448" s="16"/>
      <c r="G448" s="16"/>
      <c r="H448" s="16"/>
      <c r="I448" s="17"/>
    </row>
    <row r="449" spans="1:9" ht="12" customHeight="1" x14ac:dyDescent="0.25">
      <c r="A449" s="18"/>
      <c r="B449" s="15"/>
      <c r="C449" s="75"/>
      <c r="D449" s="16"/>
      <c r="E449" s="16"/>
      <c r="F449" s="16"/>
      <c r="G449" s="16"/>
      <c r="H449" s="16"/>
      <c r="I449" s="17"/>
    </row>
    <row r="450" spans="1:9" ht="12" customHeight="1" x14ac:dyDescent="0.25">
      <c r="A450" s="18"/>
      <c r="B450" s="15"/>
      <c r="C450" s="75"/>
      <c r="D450" s="16"/>
      <c r="E450" s="16"/>
      <c r="F450" s="16"/>
      <c r="G450" s="16"/>
      <c r="H450" s="16"/>
      <c r="I450" s="17"/>
    </row>
    <row r="451" spans="1:9" ht="12" customHeight="1" x14ac:dyDescent="0.25">
      <c r="A451" s="18"/>
      <c r="B451" s="15"/>
      <c r="C451" s="75"/>
      <c r="D451" s="16"/>
      <c r="E451" s="16"/>
      <c r="F451" s="16"/>
      <c r="G451" s="16"/>
      <c r="H451" s="16"/>
      <c r="I451" s="17"/>
    </row>
    <row r="452" spans="1:9" ht="12" customHeight="1" x14ac:dyDescent="0.25">
      <c r="A452" s="18"/>
      <c r="B452" s="15"/>
      <c r="C452" s="75"/>
      <c r="D452" s="16"/>
      <c r="E452" s="16"/>
      <c r="F452" s="16"/>
      <c r="G452" s="16"/>
      <c r="H452" s="16"/>
      <c r="I452" s="17"/>
    </row>
    <row r="453" spans="1:9" ht="12" customHeight="1" x14ac:dyDescent="0.25">
      <c r="A453" s="18"/>
      <c r="B453" s="15"/>
      <c r="C453" s="75"/>
      <c r="D453" s="16"/>
      <c r="E453" s="16"/>
      <c r="F453" s="16"/>
      <c r="G453" s="16"/>
      <c r="H453" s="16"/>
      <c r="I453" s="17"/>
    </row>
    <row r="454" spans="1:9" ht="12" customHeight="1" x14ac:dyDescent="0.25">
      <c r="A454" s="18"/>
      <c r="B454" s="15"/>
      <c r="C454" s="75"/>
      <c r="D454" s="16"/>
      <c r="E454" s="16"/>
      <c r="F454" s="16"/>
      <c r="G454" s="16"/>
      <c r="H454" s="16"/>
      <c r="I454" s="17"/>
    </row>
    <row r="455" spans="1:9" ht="12" customHeight="1" x14ac:dyDescent="0.25">
      <c r="A455" s="18"/>
      <c r="B455" s="15"/>
      <c r="C455" s="75"/>
      <c r="D455" s="16"/>
      <c r="E455" s="16"/>
      <c r="F455" s="16"/>
      <c r="G455" s="16"/>
      <c r="H455" s="16"/>
      <c r="I455" s="17"/>
    </row>
    <row r="456" spans="1:9" ht="12" customHeight="1" x14ac:dyDescent="0.25">
      <c r="A456" s="18"/>
      <c r="B456" s="15"/>
      <c r="C456" s="75"/>
      <c r="D456" s="16"/>
      <c r="E456" s="16"/>
      <c r="F456" s="16"/>
      <c r="G456" s="16"/>
      <c r="H456" s="16"/>
      <c r="I456" s="17"/>
    </row>
    <row r="457" spans="1:9" ht="12" customHeight="1" x14ac:dyDescent="0.25">
      <c r="A457" s="18"/>
      <c r="B457" s="15"/>
      <c r="C457" s="75"/>
      <c r="D457" s="16"/>
      <c r="E457" s="16"/>
      <c r="F457" s="16"/>
      <c r="G457" s="16"/>
      <c r="H457" s="16"/>
      <c r="I457" s="17"/>
    </row>
    <row r="458" spans="1:9" ht="12" customHeight="1" x14ac:dyDescent="0.25">
      <c r="A458" s="18"/>
      <c r="B458" s="15"/>
      <c r="C458" s="75"/>
      <c r="D458" s="16"/>
      <c r="E458" s="16"/>
      <c r="F458" s="16"/>
      <c r="G458" s="16"/>
      <c r="H458" s="16"/>
      <c r="I458" s="17"/>
    </row>
    <row r="459" spans="1:9" ht="12" customHeight="1" x14ac:dyDescent="0.25">
      <c r="A459" s="18"/>
      <c r="B459" s="15"/>
      <c r="C459" s="75"/>
      <c r="D459" s="16"/>
      <c r="E459" s="16"/>
      <c r="F459" s="16"/>
      <c r="G459" s="16"/>
      <c r="H459" s="16"/>
      <c r="I459" s="17"/>
    </row>
    <row r="460" spans="1:9" ht="12" customHeight="1" x14ac:dyDescent="0.25">
      <c r="A460" s="18"/>
      <c r="B460" s="15"/>
      <c r="C460" s="75"/>
      <c r="D460" s="16"/>
      <c r="E460" s="16"/>
      <c r="F460" s="16"/>
      <c r="G460" s="16"/>
      <c r="H460" s="16"/>
      <c r="I460" s="17"/>
    </row>
    <row r="461" spans="1:9" ht="12" customHeight="1" x14ac:dyDescent="0.25">
      <c r="A461" s="18"/>
      <c r="B461" s="15"/>
      <c r="C461" s="75"/>
      <c r="D461" s="16"/>
      <c r="E461" s="16"/>
      <c r="F461" s="16"/>
      <c r="G461" s="16"/>
      <c r="H461" s="16"/>
      <c r="I461" s="17"/>
    </row>
    <row r="462" spans="1:9" ht="12" customHeight="1" x14ac:dyDescent="0.25">
      <c r="A462" s="18"/>
      <c r="B462" s="15"/>
      <c r="C462" s="75"/>
      <c r="D462" s="16"/>
      <c r="E462" s="16"/>
      <c r="F462" s="16"/>
      <c r="G462" s="16"/>
      <c r="H462" s="16"/>
      <c r="I462" s="17"/>
    </row>
    <row r="463" spans="1:9" ht="12" customHeight="1" x14ac:dyDescent="0.25">
      <c r="A463" s="18"/>
      <c r="B463" s="15"/>
      <c r="C463" s="75"/>
      <c r="D463" s="16"/>
      <c r="E463" s="16"/>
      <c r="F463" s="16"/>
      <c r="G463" s="16"/>
      <c r="H463" s="16"/>
      <c r="I463" s="17"/>
    </row>
    <row r="464" spans="1:9" ht="12" customHeight="1" x14ac:dyDescent="0.25">
      <c r="A464" s="18"/>
      <c r="B464" s="15"/>
      <c r="C464" s="75"/>
      <c r="D464" s="16"/>
      <c r="E464" s="16"/>
      <c r="F464" s="16"/>
      <c r="G464" s="16"/>
      <c r="H464" s="16"/>
      <c r="I464" s="17"/>
    </row>
    <row r="465" spans="1:9" ht="12" customHeight="1" x14ac:dyDescent="0.25">
      <c r="A465" s="18"/>
      <c r="B465" s="15"/>
      <c r="C465" s="75"/>
      <c r="D465" s="16"/>
      <c r="E465" s="16"/>
      <c r="F465" s="16"/>
      <c r="G465" s="16"/>
      <c r="H465" s="16"/>
      <c r="I465" s="17"/>
    </row>
    <row r="466" spans="1:9" ht="12" customHeight="1" x14ac:dyDescent="0.25">
      <c r="A466" s="18"/>
      <c r="B466" s="15"/>
      <c r="C466" s="75"/>
      <c r="D466" s="16"/>
      <c r="E466" s="16"/>
      <c r="F466" s="16"/>
      <c r="G466" s="16"/>
      <c r="H466" s="16"/>
      <c r="I466" s="17"/>
    </row>
    <row r="467" spans="1:9" ht="12" customHeight="1" x14ac:dyDescent="0.25">
      <c r="A467" s="18"/>
      <c r="B467" s="15"/>
      <c r="C467" s="75"/>
      <c r="D467" s="16"/>
      <c r="E467" s="16"/>
      <c r="F467" s="16"/>
      <c r="G467" s="16"/>
      <c r="H467" s="16"/>
      <c r="I467" s="17"/>
    </row>
    <row r="468" spans="1:9" ht="12" customHeight="1" x14ac:dyDescent="0.25">
      <c r="A468" s="18"/>
      <c r="B468" s="15"/>
      <c r="C468" s="75"/>
      <c r="D468" s="16"/>
      <c r="E468" s="16"/>
      <c r="F468" s="16"/>
      <c r="G468" s="16"/>
      <c r="H468" s="16"/>
      <c r="I468" s="17"/>
    </row>
    <row r="469" spans="1:9" ht="12" customHeight="1" x14ac:dyDescent="0.25">
      <c r="A469" s="18"/>
      <c r="B469" s="15"/>
      <c r="C469" s="75"/>
      <c r="D469" s="16"/>
      <c r="E469" s="16"/>
      <c r="F469" s="16"/>
      <c r="G469" s="16"/>
      <c r="H469" s="16"/>
      <c r="I469" s="17"/>
    </row>
    <row r="470" spans="1:9" ht="12" customHeight="1" x14ac:dyDescent="0.25">
      <c r="A470" s="18"/>
      <c r="B470" s="15"/>
      <c r="C470" s="75"/>
      <c r="D470" s="16"/>
      <c r="E470" s="16"/>
      <c r="F470" s="16"/>
      <c r="G470" s="16"/>
      <c r="H470" s="16"/>
      <c r="I470" s="17"/>
    </row>
    <row r="471" spans="1:9" ht="12" customHeight="1" x14ac:dyDescent="0.25">
      <c r="A471" s="18"/>
      <c r="B471" s="15"/>
      <c r="C471" s="75"/>
      <c r="D471" s="16"/>
      <c r="E471" s="16"/>
      <c r="F471" s="16"/>
      <c r="G471" s="16"/>
      <c r="H471" s="16"/>
      <c r="I471" s="17"/>
    </row>
    <row r="472" spans="1:9" ht="12" customHeight="1" x14ac:dyDescent="0.25">
      <c r="A472" s="18"/>
      <c r="B472" s="15"/>
      <c r="C472" s="75"/>
      <c r="D472" s="16"/>
      <c r="E472" s="16"/>
      <c r="F472" s="16"/>
      <c r="G472" s="16"/>
      <c r="H472" s="16"/>
      <c r="I472" s="17"/>
    </row>
    <row r="473" spans="1:9" ht="12" customHeight="1" x14ac:dyDescent="0.25">
      <c r="A473" s="18"/>
      <c r="B473" s="15"/>
      <c r="C473" s="75"/>
      <c r="D473" s="16"/>
      <c r="E473" s="16"/>
      <c r="F473" s="16"/>
      <c r="G473" s="16"/>
      <c r="H473" s="16"/>
      <c r="I473" s="17"/>
    </row>
    <row r="474" spans="1:9" ht="12" customHeight="1" x14ac:dyDescent="0.25">
      <c r="A474" s="18"/>
      <c r="B474" s="15"/>
      <c r="C474" s="75"/>
      <c r="D474" s="16"/>
      <c r="E474" s="16"/>
      <c r="F474" s="16"/>
      <c r="G474" s="16"/>
      <c r="H474" s="16"/>
      <c r="I474" s="17"/>
    </row>
    <row r="475" spans="1:9" ht="12" customHeight="1" x14ac:dyDescent="0.25">
      <c r="A475" s="18"/>
      <c r="B475" s="15"/>
      <c r="C475" s="75"/>
      <c r="D475" s="16"/>
      <c r="E475" s="16"/>
      <c r="F475" s="16"/>
      <c r="G475" s="16"/>
      <c r="H475" s="16"/>
      <c r="I475" s="17"/>
    </row>
    <row r="476" spans="1:9" ht="12" customHeight="1" x14ac:dyDescent="0.25">
      <c r="A476" s="18"/>
      <c r="B476" s="15"/>
      <c r="C476" s="75"/>
      <c r="D476" s="16"/>
      <c r="E476" s="16"/>
      <c r="F476" s="16"/>
      <c r="G476" s="16"/>
      <c r="H476" s="16"/>
      <c r="I476" s="17"/>
    </row>
    <row r="477" spans="1:9" ht="12" customHeight="1" x14ac:dyDescent="0.25">
      <c r="A477" s="18"/>
      <c r="B477" s="15"/>
      <c r="C477" s="75"/>
      <c r="D477" s="16"/>
      <c r="E477" s="16"/>
      <c r="F477" s="16"/>
      <c r="G477" s="16"/>
      <c r="H477" s="16"/>
      <c r="I477" s="17"/>
    </row>
    <row r="478" spans="1:9" ht="12" customHeight="1" x14ac:dyDescent="0.25">
      <c r="A478" s="18"/>
      <c r="B478" s="15"/>
      <c r="C478" s="75"/>
      <c r="D478" s="16"/>
      <c r="E478" s="16"/>
      <c r="F478" s="16"/>
      <c r="G478" s="16"/>
      <c r="H478" s="16"/>
      <c r="I478" s="17"/>
    </row>
    <row r="479" spans="1:9" ht="12" customHeight="1" x14ac:dyDescent="0.25">
      <c r="A479" s="19"/>
      <c r="B479" s="15"/>
      <c r="C479" s="75"/>
      <c r="D479" s="16"/>
      <c r="E479" s="16"/>
      <c r="F479" s="16"/>
      <c r="G479" s="16"/>
      <c r="H479" s="16"/>
      <c r="I479" s="17"/>
    </row>
    <row r="480" spans="1:9" ht="12" customHeight="1" x14ac:dyDescent="0.25">
      <c r="A480" s="19"/>
      <c r="B480" s="15"/>
      <c r="C480" s="75"/>
      <c r="D480" s="16"/>
      <c r="E480" s="16"/>
      <c r="F480" s="16"/>
      <c r="G480" s="16"/>
      <c r="H480" s="16"/>
      <c r="I480" s="17"/>
    </row>
    <row r="481" spans="1:9" ht="12" customHeight="1" x14ac:dyDescent="0.25">
      <c r="A481" s="19"/>
      <c r="B481" s="15"/>
      <c r="C481" s="75"/>
      <c r="D481" s="16"/>
      <c r="E481" s="16"/>
      <c r="F481" s="16"/>
      <c r="G481" s="16"/>
      <c r="H481" s="16"/>
      <c r="I481" s="17"/>
    </row>
    <row r="482" spans="1:9" ht="12" customHeight="1" x14ac:dyDescent="0.25">
      <c r="A482" s="19"/>
      <c r="B482" s="15"/>
      <c r="C482" s="75"/>
      <c r="D482" s="16"/>
      <c r="E482" s="16"/>
      <c r="F482" s="16"/>
      <c r="G482" s="16"/>
      <c r="H482" s="16"/>
      <c r="I482" s="17"/>
    </row>
    <row r="483" spans="1:9" ht="12" customHeight="1" x14ac:dyDescent="0.25">
      <c r="A483" s="19"/>
      <c r="B483" s="15"/>
      <c r="C483" s="75"/>
      <c r="D483" s="16"/>
      <c r="E483" s="16"/>
      <c r="F483" s="16"/>
      <c r="G483" s="16"/>
      <c r="H483" s="16"/>
      <c r="I483" s="17"/>
    </row>
    <row r="484" spans="1:9" ht="12" customHeight="1" x14ac:dyDescent="0.25">
      <c r="A484" s="19"/>
      <c r="B484" s="15"/>
      <c r="C484" s="75"/>
      <c r="D484" s="16"/>
      <c r="E484" s="16"/>
      <c r="F484" s="16"/>
      <c r="G484" s="16"/>
      <c r="H484" s="16"/>
      <c r="I484" s="17"/>
    </row>
    <row r="485" spans="1:9" ht="12" customHeight="1" x14ac:dyDescent="0.25">
      <c r="A485" s="19"/>
      <c r="B485" s="15"/>
      <c r="C485" s="75"/>
      <c r="D485" s="16"/>
      <c r="E485" s="16"/>
      <c r="F485" s="16"/>
      <c r="G485" s="16"/>
      <c r="H485" s="16"/>
      <c r="I485" s="17"/>
    </row>
    <row r="486" spans="1:9" ht="12" customHeight="1" x14ac:dyDescent="0.25">
      <c r="A486" s="19"/>
      <c r="B486" s="15"/>
      <c r="C486" s="75"/>
      <c r="D486" s="16"/>
      <c r="E486" s="16"/>
      <c r="F486" s="16"/>
      <c r="G486" s="16"/>
      <c r="H486" s="16"/>
      <c r="I486" s="17"/>
    </row>
    <row r="487" spans="1:9" ht="12" customHeight="1" x14ac:dyDescent="0.25">
      <c r="A487" s="19"/>
      <c r="B487" s="15"/>
      <c r="C487" s="75"/>
      <c r="D487" s="16"/>
      <c r="E487" s="16"/>
      <c r="F487" s="16"/>
      <c r="G487" s="16"/>
      <c r="H487" s="16"/>
      <c r="I487" s="17"/>
    </row>
    <row r="488" spans="1:9" ht="12" customHeight="1" x14ac:dyDescent="0.25">
      <c r="A488" s="19"/>
      <c r="B488" s="15"/>
      <c r="C488" s="75"/>
      <c r="D488" s="16"/>
      <c r="E488" s="16"/>
      <c r="F488" s="16"/>
      <c r="G488" s="16"/>
      <c r="H488" s="16"/>
      <c r="I488" s="17"/>
    </row>
    <row r="489" spans="1:9" ht="12" customHeight="1" x14ac:dyDescent="0.25">
      <c r="A489" s="19"/>
      <c r="B489" s="15"/>
      <c r="C489" s="75"/>
      <c r="D489" s="16"/>
      <c r="E489" s="16"/>
      <c r="F489" s="16"/>
      <c r="G489" s="16"/>
      <c r="H489" s="16"/>
      <c r="I489" s="17"/>
    </row>
    <row r="490" spans="1:9" ht="12" customHeight="1" x14ac:dyDescent="0.25">
      <c r="A490" s="19"/>
      <c r="B490" s="15"/>
      <c r="C490" s="75"/>
      <c r="D490" s="16"/>
      <c r="E490" s="16"/>
      <c r="F490" s="16"/>
      <c r="G490" s="16"/>
      <c r="H490" s="16"/>
      <c r="I490" s="17"/>
    </row>
    <row r="491" spans="1:9" ht="12" customHeight="1" x14ac:dyDescent="0.25">
      <c r="A491" s="19"/>
      <c r="B491" s="15"/>
      <c r="C491" s="75"/>
      <c r="D491" s="16"/>
      <c r="E491" s="16"/>
      <c r="F491" s="16"/>
      <c r="G491" s="16"/>
      <c r="H491" s="16"/>
      <c r="I491" s="17"/>
    </row>
    <row r="492" spans="1:9" ht="12" customHeight="1" x14ac:dyDescent="0.25">
      <c r="A492" s="19"/>
      <c r="B492" s="15"/>
      <c r="C492" s="75"/>
      <c r="D492" s="16"/>
      <c r="E492" s="16"/>
      <c r="F492" s="16"/>
      <c r="G492" s="16"/>
      <c r="H492" s="16"/>
      <c r="I492" s="17"/>
    </row>
    <row r="493" spans="1:9" ht="12" customHeight="1" x14ac:dyDescent="0.25">
      <c r="A493" s="19"/>
      <c r="B493" s="15"/>
      <c r="C493" s="75"/>
      <c r="D493" s="16"/>
      <c r="E493" s="16"/>
      <c r="F493" s="16"/>
      <c r="G493" s="16"/>
      <c r="H493" s="16"/>
      <c r="I493" s="17"/>
    </row>
    <row r="494" spans="1:9" ht="12" customHeight="1" x14ac:dyDescent="0.25">
      <c r="A494" s="19"/>
      <c r="B494" s="15"/>
      <c r="C494" s="75"/>
      <c r="D494" s="16"/>
      <c r="E494" s="16"/>
      <c r="F494" s="16"/>
      <c r="G494" s="16"/>
      <c r="H494" s="16"/>
      <c r="I494" s="17"/>
    </row>
    <row r="495" spans="1:9" ht="12" customHeight="1" x14ac:dyDescent="0.25">
      <c r="A495" s="19"/>
      <c r="B495" s="15"/>
      <c r="C495" s="75"/>
      <c r="D495" s="16"/>
      <c r="E495" s="16"/>
      <c r="F495" s="16"/>
      <c r="G495" s="16"/>
      <c r="H495" s="16"/>
      <c r="I495" s="17"/>
    </row>
    <row r="496" spans="1:9" ht="12" customHeight="1" x14ac:dyDescent="0.25">
      <c r="A496" s="19"/>
      <c r="B496" s="15"/>
      <c r="C496" s="75"/>
      <c r="D496" s="16"/>
      <c r="E496" s="16"/>
      <c r="F496" s="16"/>
      <c r="G496" s="16"/>
      <c r="H496" s="16"/>
      <c r="I496" s="17"/>
    </row>
    <row r="497" spans="1:9" ht="12" customHeight="1" x14ac:dyDescent="0.25">
      <c r="A497" s="19"/>
      <c r="B497" s="15"/>
      <c r="C497" s="75"/>
      <c r="D497" s="16"/>
      <c r="E497" s="16"/>
      <c r="F497" s="16"/>
      <c r="G497" s="16"/>
      <c r="H497" s="16"/>
      <c r="I497" s="17"/>
    </row>
    <row r="498" spans="1:9" ht="12" customHeight="1" x14ac:dyDescent="0.25">
      <c r="A498" s="19"/>
      <c r="B498" s="15"/>
      <c r="C498" s="75"/>
      <c r="D498" s="16"/>
      <c r="E498" s="16"/>
      <c r="F498" s="16"/>
      <c r="G498" s="16"/>
      <c r="H498" s="16"/>
      <c r="I498" s="17"/>
    </row>
    <row r="499" spans="1:9" ht="12" customHeight="1" x14ac:dyDescent="0.25">
      <c r="A499" s="19"/>
      <c r="B499" s="15"/>
      <c r="C499" s="75"/>
      <c r="D499" s="16"/>
      <c r="E499" s="16"/>
      <c r="F499" s="16"/>
      <c r="G499" s="16"/>
      <c r="H499" s="16"/>
      <c r="I499" s="17"/>
    </row>
    <row r="500" spans="1:9" ht="12" customHeight="1" x14ac:dyDescent="0.25">
      <c r="A500" s="19"/>
      <c r="B500" s="15"/>
      <c r="C500" s="75"/>
      <c r="D500" s="16"/>
      <c r="E500" s="16"/>
      <c r="F500" s="16"/>
      <c r="G500" s="16"/>
      <c r="H500" s="16"/>
      <c r="I500" s="17"/>
    </row>
    <row r="501" spans="1:9" ht="12" customHeight="1" x14ac:dyDescent="0.25">
      <c r="A501" s="19"/>
      <c r="B501" s="15"/>
      <c r="C501" s="75"/>
      <c r="D501" s="16"/>
      <c r="E501" s="16"/>
      <c r="F501" s="16"/>
      <c r="G501" s="16"/>
      <c r="H501" s="16"/>
      <c r="I501" s="17"/>
    </row>
    <row r="502" spans="1:9" ht="12" customHeight="1" x14ac:dyDescent="0.25">
      <c r="A502" s="19"/>
      <c r="B502" s="15"/>
      <c r="C502" s="75"/>
      <c r="D502" s="16"/>
      <c r="E502" s="16"/>
      <c r="F502" s="16"/>
      <c r="G502" s="16"/>
      <c r="H502" s="16"/>
      <c r="I502" s="17"/>
    </row>
    <row r="503" spans="1:9" ht="12" customHeight="1" x14ac:dyDescent="0.25">
      <c r="A503" s="19"/>
      <c r="B503" s="15"/>
      <c r="C503" s="75"/>
      <c r="D503" s="16"/>
      <c r="E503" s="16"/>
      <c r="F503" s="16"/>
      <c r="G503" s="16"/>
      <c r="H503" s="16"/>
      <c r="I503" s="17"/>
    </row>
    <row r="504" spans="1:9" ht="12" customHeight="1" x14ac:dyDescent="0.25">
      <c r="A504" s="19"/>
      <c r="B504" s="15"/>
      <c r="C504" s="75"/>
      <c r="D504" s="16"/>
      <c r="E504" s="16"/>
      <c r="F504" s="16"/>
      <c r="G504" s="16"/>
      <c r="H504" s="16"/>
      <c r="I504" s="17"/>
    </row>
    <row r="505" spans="1:9" ht="12" customHeight="1" x14ac:dyDescent="0.25">
      <c r="A505" s="19"/>
      <c r="B505" s="15"/>
      <c r="C505" s="75"/>
      <c r="D505" s="16"/>
      <c r="E505" s="16"/>
      <c r="F505" s="16"/>
      <c r="G505" s="16"/>
      <c r="H505" s="16"/>
      <c r="I505" s="17"/>
    </row>
    <row r="506" spans="1:9" ht="12" customHeight="1" x14ac:dyDescent="0.25">
      <c r="A506" s="19"/>
      <c r="B506" s="15"/>
      <c r="C506" s="75"/>
      <c r="D506" s="16"/>
      <c r="E506" s="16"/>
      <c r="F506" s="16"/>
      <c r="G506" s="16"/>
      <c r="H506" s="16"/>
      <c r="I506" s="17"/>
    </row>
    <row r="507" spans="1:9" ht="12" customHeight="1" x14ac:dyDescent="0.25">
      <c r="A507" s="19"/>
      <c r="B507" s="15"/>
      <c r="C507" s="75"/>
      <c r="D507" s="16"/>
      <c r="E507" s="16"/>
      <c r="F507" s="16"/>
      <c r="G507" s="16"/>
      <c r="H507" s="16"/>
      <c r="I507" s="17"/>
    </row>
    <row r="508" spans="1:9" ht="12" customHeight="1" x14ac:dyDescent="0.25">
      <c r="A508" s="19"/>
      <c r="B508" s="15"/>
      <c r="C508" s="75"/>
      <c r="D508" s="16"/>
      <c r="E508" s="16"/>
      <c r="F508" s="16"/>
      <c r="G508" s="16"/>
      <c r="H508" s="16"/>
      <c r="I508" s="17"/>
    </row>
    <row r="509" spans="1:9" ht="12" customHeight="1" x14ac:dyDescent="0.25">
      <c r="A509" s="19"/>
      <c r="B509" s="15"/>
      <c r="C509" s="75"/>
      <c r="D509" s="16"/>
      <c r="E509" s="16"/>
      <c r="F509" s="16"/>
      <c r="G509" s="16"/>
      <c r="H509" s="16"/>
      <c r="I509" s="17"/>
    </row>
    <row r="510" spans="1:9" ht="12" customHeight="1" x14ac:dyDescent="0.25">
      <c r="A510" s="19"/>
      <c r="B510" s="15"/>
      <c r="C510" s="75"/>
      <c r="D510" s="16"/>
      <c r="E510" s="16"/>
      <c r="F510" s="16"/>
      <c r="G510" s="16"/>
      <c r="H510" s="16"/>
      <c r="I510" s="17"/>
    </row>
    <row r="511" spans="1:9" ht="12" customHeight="1" x14ac:dyDescent="0.25">
      <c r="A511" s="19"/>
      <c r="B511" s="15"/>
      <c r="C511" s="75"/>
      <c r="D511" s="16"/>
      <c r="E511" s="16"/>
      <c r="F511" s="16"/>
      <c r="G511" s="16"/>
      <c r="H511" s="16"/>
      <c r="I511" s="17"/>
    </row>
    <row r="512" spans="1:9" ht="12" customHeight="1" x14ac:dyDescent="0.25">
      <c r="A512" s="19"/>
      <c r="B512" s="15"/>
      <c r="C512" s="75"/>
      <c r="D512" s="16"/>
      <c r="E512" s="16"/>
      <c r="F512" s="16"/>
      <c r="G512" s="16"/>
      <c r="H512" s="16"/>
      <c r="I512" s="17"/>
    </row>
    <row r="513" spans="1:9" ht="12" customHeight="1" x14ac:dyDescent="0.25">
      <c r="A513" s="19"/>
      <c r="B513" s="15"/>
      <c r="C513" s="75"/>
      <c r="D513" s="16"/>
      <c r="E513" s="16"/>
      <c r="F513" s="16"/>
      <c r="G513" s="16"/>
      <c r="H513" s="16"/>
      <c r="I513" s="17"/>
    </row>
    <row r="514" spans="1:9" ht="12" customHeight="1" x14ac:dyDescent="0.25">
      <c r="A514" s="19"/>
      <c r="B514" s="15"/>
      <c r="C514" s="75"/>
      <c r="D514" s="16"/>
      <c r="E514" s="16"/>
      <c r="F514" s="16"/>
      <c r="G514" s="16"/>
      <c r="H514" s="16"/>
      <c r="I514" s="17"/>
    </row>
    <row r="515" spans="1:9" ht="12" customHeight="1" x14ac:dyDescent="0.25">
      <c r="A515" s="19"/>
      <c r="B515" s="15"/>
      <c r="C515" s="75"/>
      <c r="D515" s="16"/>
      <c r="E515" s="16"/>
      <c r="F515" s="16"/>
      <c r="G515" s="16"/>
      <c r="H515" s="16"/>
      <c r="I515" s="17"/>
    </row>
    <row r="516" spans="1:9" ht="12" customHeight="1" x14ac:dyDescent="0.25">
      <c r="A516" s="19"/>
      <c r="B516" s="15"/>
      <c r="C516" s="75"/>
      <c r="D516" s="16"/>
      <c r="E516" s="16"/>
      <c r="F516" s="16"/>
      <c r="G516" s="16"/>
      <c r="H516" s="16"/>
      <c r="I516" s="17"/>
    </row>
    <row r="517" spans="1:9" ht="12" customHeight="1" x14ac:dyDescent="0.25">
      <c r="A517" s="19"/>
      <c r="B517" s="15"/>
      <c r="C517" s="75"/>
      <c r="D517" s="16"/>
      <c r="E517" s="16"/>
      <c r="F517" s="16"/>
      <c r="G517" s="16"/>
      <c r="H517" s="16"/>
      <c r="I517" s="17"/>
    </row>
    <row r="518" spans="1:9" ht="12" customHeight="1" x14ac:dyDescent="0.25">
      <c r="A518" s="19"/>
      <c r="B518" s="15"/>
      <c r="C518" s="75"/>
      <c r="D518" s="16"/>
      <c r="E518" s="16"/>
      <c r="F518" s="16"/>
      <c r="G518" s="16"/>
      <c r="H518" s="16"/>
      <c r="I518" s="17"/>
    </row>
    <row r="519" spans="1:9" ht="12" customHeight="1" x14ac:dyDescent="0.25">
      <c r="A519" s="19"/>
      <c r="B519" s="15"/>
      <c r="C519" s="75"/>
      <c r="D519" s="16"/>
      <c r="E519" s="16"/>
      <c r="F519" s="16"/>
      <c r="G519" s="16"/>
      <c r="H519" s="16"/>
      <c r="I519" s="17"/>
    </row>
    <row r="520" spans="1:9" ht="12" customHeight="1" x14ac:dyDescent="0.25">
      <c r="A520" s="19"/>
      <c r="B520" s="15"/>
      <c r="C520" s="75"/>
      <c r="D520" s="16"/>
      <c r="E520" s="16"/>
      <c r="F520" s="16"/>
      <c r="G520" s="16"/>
      <c r="H520" s="16"/>
      <c r="I520" s="17"/>
    </row>
    <row r="521" spans="1:9" ht="12" customHeight="1" x14ac:dyDescent="0.25">
      <c r="A521" s="19"/>
      <c r="B521" s="15"/>
      <c r="C521" s="75"/>
      <c r="D521" s="16"/>
      <c r="E521" s="16"/>
      <c r="F521" s="16"/>
      <c r="G521" s="16"/>
      <c r="H521" s="16"/>
      <c r="I521" s="17"/>
    </row>
    <row r="522" spans="1:9" ht="12" customHeight="1" x14ac:dyDescent="0.25">
      <c r="A522" s="19"/>
      <c r="B522" s="15"/>
      <c r="C522" s="75"/>
      <c r="D522" s="16"/>
      <c r="E522" s="16"/>
      <c r="F522" s="16"/>
      <c r="G522" s="16"/>
      <c r="H522" s="16"/>
      <c r="I522" s="17"/>
    </row>
    <row r="523" spans="1:9" ht="12" customHeight="1" x14ac:dyDescent="0.25">
      <c r="A523" s="19"/>
      <c r="B523" s="15"/>
      <c r="C523" s="75"/>
      <c r="D523" s="16"/>
      <c r="E523" s="16"/>
      <c r="F523" s="16"/>
      <c r="G523" s="16"/>
      <c r="H523" s="16"/>
      <c r="I523" s="17"/>
    </row>
    <row r="524" spans="1:9" ht="12" customHeight="1" x14ac:dyDescent="0.25">
      <c r="A524" s="19"/>
      <c r="B524" s="15"/>
      <c r="C524" s="75"/>
      <c r="D524" s="16"/>
      <c r="E524" s="16"/>
      <c r="F524" s="16"/>
      <c r="G524" s="16"/>
      <c r="H524" s="16"/>
      <c r="I524" s="17"/>
    </row>
    <row r="525" spans="1:9" ht="12" customHeight="1" x14ac:dyDescent="0.25">
      <c r="A525" s="19"/>
      <c r="B525" s="15"/>
      <c r="C525" s="75"/>
      <c r="D525" s="16"/>
      <c r="E525" s="16"/>
      <c r="F525" s="16"/>
      <c r="G525" s="16"/>
      <c r="H525" s="16"/>
      <c r="I525" s="17"/>
    </row>
    <row r="526" spans="1:9" ht="12" customHeight="1" x14ac:dyDescent="0.25">
      <c r="A526" s="19"/>
      <c r="B526" s="15"/>
      <c r="C526" s="75"/>
      <c r="D526" s="16"/>
      <c r="E526" s="16"/>
      <c r="F526" s="16"/>
      <c r="G526" s="16"/>
      <c r="H526" s="16"/>
      <c r="I526" s="17"/>
    </row>
    <row r="527" spans="1:9" ht="12" customHeight="1" x14ac:dyDescent="0.25">
      <c r="A527" s="19"/>
      <c r="B527" s="15"/>
      <c r="C527" s="75"/>
      <c r="D527" s="16"/>
      <c r="E527" s="16"/>
      <c r="F527" s="16"/>
      <c r="G527" s="16"/>
      <c r="H527" s="16"/>
      <c r="I527" s="17"/>
    </row>
    <row r="528" spans="1:9" ht="12" customHeight="1" x14ac:dyDescent="0.25">
      <c r="A528" s="19"/>
      <c r="B528" s="15"/>
      <c r="C528" s="75"/>
      <c r="D528" s="16"/>
      <c r="E528" s="16"/>
      <c r="F528" s="16"/>
      <c r="G528" s="16"/>
      <c r="H528" s="16"/>
      <c r="I528" s="17"/>
    </row>
    <row r="529" spans="1:9" ht="12" customHeight="1" x14ac:dyDescent="0.25">
      <c r="A529" s="19"/>
      <c r="B529" s="15"/>
      <c r="C529" s="75"/>
      <c r="D529" s="16"/>
      <c r="E529" s="16"/>
      <c r="F529" s="16"/>
      <c r="G529" s="16"/>
      <c r="H529" s="16"/>
      <c r="I529" s="17"/>
    </row>
    <row r="530" spans="1:9" ht="12" customHeight="1" x14ac:dyDescent="0.25">
      <c r="A530" s="19"/>
      <c r="B530" s="15"/>
      <c r="C530" s="75"/>
      <c r="D530" s="16"/>
      <c r="E530" s="16"/>
      <c r="F530" s="16"/>
      <c r="G530" s="16"/>
      <c r="H530" s="16"/>
      <c r="I530" s="17"/>
    </row>
    <row r="531" spans="1:9" ht="12" customHeight="1" x14ac:dyDescent="0.25">
      <c r="A531" s="19"/>
      <c r="B531" s="15"/>
      <c r="C531" s="75"/>
      <c r="D531" s="16"/>
      <c r="E531" s="16"/>
      <c r="F531" s="16"/>
      <c r="G531" s="16"/>
      <c r="H531" s="16"/>
      <c r="I531" s="17"/>
    </row>
    <row r="532" spans="1:9" ht="12" customHeight="1" x14ac:dyDescent="0.25">
      <c r="A532" s="19"/>
      <c r="B532" s="15"/>
      <c r="C532" s="75"/>
      <c r="D532" s="16"/>
      <c r="E532" s="16"/>
      <c r="F532" s="16"/>
      <c r="G532" s="16"/>
      <c r="H532" s="16"/>
      <c r="I532" s="17"/>
    </row>
    <row r="533" spans="1:9" ht="12" customHeight="1" x14ac:dyDescent="0.25">
      <c r="A533" s="19"/>
      <c r="B533" s="15"/>
      <c r="C533" s="75"/>
      <c r="D533" s="16"/>
      <c r="E533" s="16"/>
      <c r="F533" s="16"/>
      <c r="G533" s="16"/>
      <c r="H533" s="16"/>
      <c r="I533" s="17"/>
    </row>
    <row r="534" spans="1:9" ht="12" customHeight="1" x14ac:dyDescent="0.25">
      <c r="A534" s="19"/>
      <c r="B534" s="15"/>
      <c r="C534" s="75"/>
      <c r="D534" s="16"/>
      <c r="E534" s="16"/>
      <c r="F534" s="16"/>
      <c r="G534" s="16"/>
      <c r="H534" s="16"/>
      <c r="I534" s="17"/>
    </row>
    <row r="535" spans="1:9" ht="12" customHeight="1" x14ac:dyDescent="0.25">
      <c r="A535" s="19"/>
      <c r="B535" s="15"/>
      <c r="C535" s="75"/>
      <c r="D535" s="16"/>
      <c r="E535" s="16"/>
      <c r="F535" s="16"/>
      <c r="G535" s="16"/>
      <c r="H535" s="16"/>
      <c r="I535" s="17"/>
    </row>
    <row r="536" spans="1:9" ht="12" customHeight="1" x14ac:dyDescent="0.25">
      <c r="A536" s="19"/>
      <c r="B536" s="15"/>
      <c r="C536" s="75"/>
      <c r="D536" s="16"/>
      <c r="E536" s="16"/>
      <c r="F536" s="16"/>
      <c r="G536" s="16"/>
      <c r="H536" s="16"/>
      <c r="I536" s="17"/>
    </row>
    <row r="537" spans="1:9" ht="12" customHeight="1" x14ac:dyDescent="0.25">
      <c r="A537" s="19"/>
      <c r="B537" s="15"/>
      <c r="C537" s="75"/>
      <c r="D537" s="16"/>
      <c r="E537" s="16"/>
      <c r="F537" s="16"/>
      <c r="G537" s="16"/>
      <c r="H537" s="16"/>
      <c r="I537" s="17"/>
    </row>
    <row r="538" spans="1:9" ht="12" customHeight="1" x14ac:dyDescent="0.25">
      <c r="A538" s="19"/>
      <c r="B538" s="15"/>
      <c r="C538" s="75"/>
      <c r="D538" s="16"/>
      <c r="E538" s="16"/>
      <c r="F538" s="16"/>
      <c r="G538" s="16"/>
      <c r="H538" s="16"/>
      <c r="I538" s="17"/>
    </row>
    <row r="539" spans="1:9" ht="12" customHeight="1" x14ac:dyDescent="0.25">
      <c r="A539" s="19"/>
      <c r="B539" s="15"/>
      <c r="C539" s="75"/>
      <c r="D539" s="16"/>
      <c r="E539" s="16"/>
      <c r="F539" s="16"/>
      <c r="G539" s="16"/>
      <c r="H539" s="16"/>
      <c r="I539" s="17"/>
    </row>
    <row r="540" spans="1:9" ht="12" customHeight="1" x14ac:dyDescent="0.25">
      <c r="A540" s="19"/>
      <c r="B540" s="15"/>
      <c r="C540" s="75"/>
      <c r="D540" s="16"/>
      <c r="E540" s="16"/>
      <c r="F540" s="16"/>
      <c r="G540" s="16"/>
      <c r="H540" s="16"/>
      <c r="I540" s="17"/>
    </row>
    <row r="541" spans="1:9" ht="12" customHeight="1" x14ac:dyDescent="0.25">
      <c r="A541" s="19"/>
      <c r="B541" s="15"/>
      <c r="C541" s="75"/>
      <c r="D541" s="16"/>
      <c r="E541" s="16"/>
      <c r="F541" s="16"/>
      <c r="G541" s="16"/>
      <c r="H541" s="16"/>
      <c r="I541" s="17"/>
    </row>
    <row r="542" spans="1:9" ht="12" customHeight="1" x14ac:dyDescent="0.25">
      <c r="A542" s="19"/>
      <c r="B542" s="15"/>
      <c r="C542" s="75"/>
      <c r="D542" s="16"/>
      <c r="E542" s="16"/>
      <c r="F542" s="16"/>
      <c r="G542" s="16"/>
      <c r="H542" s="16"/>
      <c r="I542" s="17"/>
    </row>
    <row r="543" spans="1:9" ht="12" customHeight="1" x14ac:dyDescent="0.25">
      <c r="A543" s="19"/>
      <c r="B543" s="15"/>
      <c r="C543" s="75"/>
      <c r="D543" s="16"/>
      <c r="E543" s="16"/>
      <c r="F543" s="16"/>
      <c r="G543" s="16"/>
      <c r="H543" s="16"/>
      <c r="I543" s="17"/>
    </row>
    <row r="544" spans="1:9" ht="12" customHeight="1" x14ac:dyDescent="0.25">
      <c r="A544" s="19"/>
      <c r="B544" s="15"/>
      <c r="C544" s="75"/>
      <c r="D544" s="16"/>
      <c r="E544" s="16"/>
      <c r="F544" s="16"/>
      <c r="G544" s="16"/>
      <c r="H544" s="16"/>
      <c r="I544" s="17"/>
    </row>
    <row r="545" spans="1:9" ht="12" customHeight="1" x14ac:dyDescent="0.25">
      <c r="A545" s="19"/>
      <c r="B545" s="15"/>
      <c r="C545" s="75"/>
      <c r="D545" s="16"/>
      <c r="E545" s="16"/>
      <c r="F545" s="16"/>
      <c r="G545" s="16"/>
      <c r="H545" s="16"/>
      <c r="I545" s="17"/>
    </row>
    <row r="546" spans="1:9" ht="12" customHeight="1" x14ac:dyDescent="0.25">
      <c r="A546" s="19"/>
      <c r="B546" s="15"/>
      <c r="C546" s="75"/>
      <c r="D546" s="16"/>
      <c r="E546" s="16"/>
      <c r="F546" s="16"/>
      <c r="G546" s="16"/>
      <c r="H546" s="16"/>
      <c r="I546" s="17"/>
    </row>
    <row r="547" spans="1:9" ht="12" customHeight="1" x14ac:dyDescent="0.25">
      <c r="A547" s="19"/>
      <c r="B547" s="15"/>
      <c r="C547" s="75"/>
      <c r="D547" s="16"/>
      <c r="E547" s="16"/>
      <c r="F547" s="16"/>
      <c r="G547" s="16"/>
      <c r="H547" s="16"/>
      <c r="I547" s="17"/>
    </row>
    <row r="548" spans="1:9" ht="12" customHeight="1" x14ac:dyDescent="0.25">
      <c r="A548" s="19"/>
      <c r="B548" s="15"/>
      <c r="C548" s="75"/>
      <c r="D548" s="16"/>
      <c r="E548" s="16"/>
      <c r="F548" s="16"/>
      <c r="G548" s="16"/>
      <c r="H548" s="16"/>
      <c r="I548" s="17"/>
    </row>
    <row r="549" spans="1:9" ht="12" customHeight="1" x14ac:dyDescent="0.25">
      <c r="A549" s="19"/>
      <c r="B549" s="15"/>
      <c r="C549" s="75"/>
      <c r="D549" s="16"/>
      <c r="E549" s="16"/>
      <c r="F549" s="16"/>
      <c r="G549" s="16"/>
      <c r="H549" s="16"/>
      <c r="I549" s="17"/>
    </row>
    <row r="550" spans="1:9" ht="12" customHeight="1" x14ac:dyDescent="0.25">
      <c r="A550" s="19"/>
      <c r="B550" s="15"/>
      <c r="C550" s="75"/>
      <c r="D550" s="16"/>
      <c r="E550" s="16"/>
      <c r="F550" s="16"/>
      <c r="G550" s="16"/>
      <c r="H550" s="16"/>
      <c r="I550" s="17"/>
    </row>
    <row r="551" spans="1:9" ht="12" customHeight="1" x14ac:dyDescent="0.25">
      <c r="A551" s="19"/>
      <c r="B551" s="15"/>
      <c r="C551" s="75"/>
      <c r="D551" s="16"/>
      <c r="E551" s="16"/>
      <c r="F551" s="16"/>
      <c r="G551" s="16"/>
      <c r="H551" s="16"/>
      <c r="I551" s="17"/>
    </row>
    <row r="552" spans="1:9" ht="12" customHeight="1" x14ac:dyDescent="0.25">
      <c r="A552" s="19"/>
      <c r="B552" s="15"/>
      <c r="C552" s="75"/>
      <c r="D552" s="16"/>
      <c r="E552" s="16"/>
      <c r="F552" s="16"/>
      <c r="G552" s="16"/>
      <c r="H552" s="16"/>
      <c r="I552" s="17"/>
    </row>
    <row r="553" spans="1:9" ht="12" customHeight="1" x14ac:dyDescent="0.25">
      <c r="A553" s="19"/>
      <c r="B553" s="15"/>
      <c r="C553" s="75"/>
      <c r="D553" s="16"/>
      <c r="E553" s="16"/>
      <c r="F553" s="16"/>
      <c r="G553" s="16"/>
      <c r="H553" s="16"/>
      <c r="I553" s="17"/>
    </row>
    <row r="554" spans="1:9" ht="12" customHeight="1" x14ac:dyDescent="0.25">
      <c r="A554" s="19"/>
      <c r="B554" s="15"/>
      <c r="C554" s="75"/>
      <c r="D554" s="16"/>
      <c r="E554" s="16"/>
      <c r="F554" s="16"/>
      <c r="G554" s="16"/>
      <c r="H554" s="16"/>
      <c r="I554" s="17"/>
    </row>
    <row r="555" spans="1:9" ht="12" customHeight="1" x14ac:dyDescent="0.25">
      <c r="A555" s="19"/>
      <c r="B555" s="15"/>
      <c r="C555" s="75"/>
      <c r="D555" s="16"/>
      <c r="E555" s="16"/>
      <c r="F555" s="16"/>
      <c r="G555" s="16"/>
      <c r="H555" s="16"/>
      <c r="I555" s="17"/>
    </row>
    <row r="556" spans="1:9" ht="12" customHeight="1" x14ac:dyDescent="0.25">
      <c r="A556" s="19"/>
      <c r="B556" s="15"/>
      <c r="C556" s="75"/>
      <c r="D556" s="16"/>
      <c r="E556" s="16"/>
      <c r="F556" s="16"/>
      <c r="G556" s="16"/>
      <c r="H556" s="16"/>
      <c r="I556" s="17"/>
    </row>
    <row r="557" spans="1:9" ht="12" customHeight="1" x14ac:dyDescent="0.25">
      <c r="A557" s="19"/>
      <c r="B557" s="15"/>
      <c r="C557" s="75"/>
      <c r="D557" s="16"/>
      <c r="E557" s="16"/>
      <c r="F557" s="16"/>
      <c r="G557" s="16"/>
      <c r="H557" s="16"/>
      <c r="I557" s="17"/>
    </row>
    <row r="558" spans="1:9" ht="12" customHeight="1" x14ac:dyDescent="0.25">
      <c r="A558" s="19"/>
      <c r="B558" s="15"/>
      <c r="C558" s="75"/>
      <c r="D558" s="16"/>
      <c r="E558" s="16"/>
      <c r="F558" s="16"/>
      <c r="G558" s="16"/>
      <c r="H558" s="16"/>
      <c r="I558" s="17"/>
    </row>
    <row r="559" spans="1:9" ht="12" customHeight="1" x14ac:dyDescent="0.25">
      <c r="A559" s="19"/>
      <c r="B559" s="15"/>
      <c r="C559" s="75"/>
      <c r="D559" s="16"/>
      <c r="E559" s="16"/>
      <c r="F559" s="16"/>
      <c r="G559" s="16"/>
      <c r="H559" s="16"/>
      <c r="I559" s="17"/>
    </row>
    <row r="560" spans="1:9" ht="12" customHeight="1" x14ac:dyDescent="0.25">
      <c r="A560" s="19"/>
      <c r="B560" s="15"/>
      <c r="C560" s="75"/>
      <c r="D560" s="16"/>
      <c r="E560" s="16"/>
      <c r="F560" s="16"/>
      <c r="G560" s="16"/>
      <c r="H560" s="16"/>
      <c r="I560" s="17"/>
    </row>
    <row r="561" spans="1:9" ht="12" customHeight="1" x14ac:dyDescent="0.25">
      <c r="A561" s="19"/>
      <c r="B561" s="15"/>
      <c r="C561" s="75"/>
      <c r="D561" s="16"/>
      <c r="E561" s="16"/>
      <c r="F561" s="16"/>
      <c r="G561" s="16"/>
      <c r="H561" s="16"/>
      <c r="I561" s="17"/>
    </row>
    <row r="562" spans="1:9" ht="12" customHeight="1" x14ac:dyDescent="0.25">
      <c r="A562" s="19"/>
      <c r="B562" s="15"/>
      <c r="C562" s="75"/>
      <c r="D562" s="16"/>
      <c r="E562" s="16"/>
      <c r="F562" s="16"/>
      <c r="G562" s="16"/>
      <c r="H562" s="16"/>
      <c r="I562" s="17"/>
    </row>
    <row r="563" spans="1:9" ht="12" customHeight="1" x14ac:dyDescent="0.25">
      <c r="A563" s="19"/>
      <c r="B563" s="15"/>
      <c r="C563" s="75"/>
      <c r="D563" s="16"/>
      <c r="E563" s="16"/>
      <c r="F563" s="16"/>
      <c r="G563" s="16"/>
      <c r="H563" s="16"/>
      <c r="I563" s="17"/>
    </row>
    <row r="564" spans="1:9" ht="12" customHeight="1" x14ac:dyDescent="0.25">
      <c r="A564" s="19"/>
      <c r="B564" s="15"/>
      <c r="C564" s="75"/>
      <c r="D564" s="16"/>
      <c r="E564" s="16"/>
      <c r="F564" s="16"/>
      <c r="G564" s="16"/>
      <c r="H564" s="16"/>
      <c r="I564" s="17"/>
    </row>
    <row r="565" spans="1:9" ht="12" customHeight="1" x14ac:dyDescent="0.25">
      <c r="A565" s="19"/>
      <c r="B565" s="15"/>
      <c r="C565" s="75"/>
      <c r="D565" s="16"/>
      <c r="E565" s="16"/>
      <c r="F565" s="16"/>
      <c r="G565" s="16"/>
      <c r="H565" s="16"/>
      <c r="I565" s="17"/>
    </row>
    <row r="566" spans="1:9" ht="12" customHeight="1" x14ac:dyDescent="0.25">
      <c r="A566" s="19"/>
      <c r="B566" s="15"/>
      <c r="C566" s="75"/>
      <c r="D566" s="16"/>
      <c r="E566" s="16"/>
      <c r="F566" s="16"/>
      <c r="G566" s="16"/>
      <c r="H566" s="16"/>
      <c r="I566" s="17"/>
    </row>
    <row r="567" spans="1:9" ht="12" customHeight="1" x14ac:dyDescent="0.25">
      <c r="A567" s="19"/>
      <c r="B567" s="15"/>
      <c r="C567" s="75"/>
      <c r="D567" s="16"/>
      <c r="E567" s="16"/>
      <c r="F567" s="16"/>
      <c r="G567" s="16"/>
      <c r="H567" s="16"/>
      <c r="I567" s="17"/>
    </row>
    <row r="568" spans="1:9" ht="12" customHeight="1" x14ac:dyDescent="0.25">
      <c r="A568" s="19"/>
      <c r="B568" s="15"/>
      <c r="C568" s="75"/>
      <c r="D568" s="16"/>
      <c r="E568" s="16"/>
      <c r="F568" s="16"/>
      <c r="G568" s="16"/>
      <c r="H568" s="16"/>
      <c r="I568" s="17"/>
    </row>
    <row r="569" spans="1:9" ht="12" customHeight="1" x14ac:dyDescent="0.25">
      <c r="A569" s="19"/>
      <c r="B569" s="15"/>
      <c r="C569" s="75"/>
      <c r="D569" s="16"/>
      <c r="E569" s="16"/>
      <c r="F569" s="16"/>
      <c r="G569" s="16"/>
      <c r="H569" s="16"/>
      <c r="I569" s="17"/>
    </row>
    <row r="570" spans="1:9" ht="12" customHeight="1" x14ac:dyDescent="0.25">
      <c r="A570" s="19"/>
      <c r="B570" s="15"/>
      <c r="C570" s="75"/>
      <c r="D570" s="16"/>
      <c r="E570" s="16"/>
      <c r="F570" s="16"/>
      <c r="G570" s="16"/>
      <c r="H570" s="16"/>
      <c r="I570" s="17"/>
    </row>
    <row r="571" spans="1:9" ht="12" customHeight="1" x14ac:dyDescent="0.25">
      <c r="A571" s="19"/>
      <c r="B571" s="15"/>
      <c r="C571" s="75"/>
      <c r="D571" s="16"/>
      <c r="E571" s="16"/>
      <c r="F571" s="16"/>
      <c r="G571" s="16"/>
      <c r="H571" s="16"/>
      <c r="I571" s="17"/>
    </row>
    <row r="572" spans="1:9" ht="12" customHeight="1" x14ac:dyDescent="0.25">
      <c r="A572" s="19"/>
      <c r="B572" s="15"/>
      <c r="C572" s="75"/>
      <c r="D572" s="16"/>
      <c r="E572" s="16"/>
      <c r="F572" s="16"/>
      <c r="G572" s="16"/>
      <c r="H572" s="16"/>
      <c r="I572" s="17"/>
    </row>
    <row r="573" spans="1:9" ht="12" customHeight="1" x14ac:dyDescent="0.25">
      <c r="A573" s="19"/>
      <c r="B573" s="15"/>
      <c r="C573" s="75"/>
      <c r="D573" s="16"/>
      <c r="E573" s="16"/>
      <c r="F573" s="16"/>
      <c r="G573" s="16"/>
      <c r="H573" s="16"/>
      <c r="I573" s="17"/>
    </row>
    <row r="574" spans="1:9" ht="12" customHeight="1" x14ac:dyDescent="0.25">
      <c r="A574" s="19"/>
      <c r="B574" s="15"/>
      <c r="C574" s="75"/>
      <c r="D574" s="16"/>
      <c r="E574" s="16"/>
      <c r="F574" s="16"/>
      <c r="G574" s="16"/>
      <c r="H574" s="16"/>
      <c r="I574" s="17"/>
    </row>
    <row r="575" spans="1:9" ht="12" customHeight="1" x14ac:dyDescent="0.25">
      <c r="A575" s="19"/>
      <c r="B575" s="15"/>
      <c r="C575" s="75"/>
      <c r="D575" s="16"/>
      <c r="E575" s="16"/>
      <c r="F575" s="16"/>
      <c r="G575" s="16"/>
      <c r="H575" s="16"/>
      <c r="I575" s="17"/>
    </row>
    <row r="576" spans="1:9" ht="12" customHeight="1" x14ac:dyDescent="0.25">
      <c r="A576" s="19"/>
      <c r="B576" s="15"/>
      <c r="C576" s="75"/>
      <c r="D576" s="16"/>
      <c r="E576" s="16"/>
      <c r="F576" s="16"/>
      <c r="G576" s="16"/>
      <c r="H576" s="16"/>
      <c r="I576" s="17"/>
    </row>
    <row r="577" spans="1:9" ht="12" customHeight="1" x14ac:dyDescent="0.25">
      <c r="A577" s="19"/>
      <c r="B577" s="15"/>
      <c r="C577" s="75"/>
      <c r="D577" s="16"/>
      <c r="E577" s="16"/>
      <c r="F577" s="16"/>
      <c r="G577" s="16"/>
      <c r="H577" s="16"/>
      <c r="I577" s="17"/>
    </row>
    <row r="578" spans="1:9" ht="12" customHeight="1" x14ac:dyDescent="0.25">
      <c r="A578" s="19"/>
      <c r="B578" s="15"/>
      <c r="C578" s="75"/>
      <c r="D578" s="16"/>
      <c r="E578" s="16"/>
      <c r="F578" s="16"/>
      <c r="G578" s="16"/>
      <c r="H578" s="16"/>
      <c r="I578" s="17"/>
    </row>
    <row r="579" spans="1:9" ht="12" customHeight="1" x14ac:dyDescent="0.25">
      <c r="A579" s="19"/>
      <c r="B579" s="15"/>
      <c r="C579" s="75"/>
      <c r="D579" s="16"/>
      <c r="E579" s="16"/>
      <c r="F579" s="16"/>
      <c r="G579" s="16"/>
      <c r="H579" s="16"/>
      <c r="I579" s="17"/>
    </row>
    <row r="580" spans="1:9" ht="12" customHeight="1" x14ac:dyDescent="0.25">
      <c r="A580" s="19"/>
      <c r="B580" s="15"/>
      <c r="C580" s="75"/>
      <c r="D580" s="16"/>
      <c r="E580" s="16"/>
      <c r="F580" s="16"/>
      <c r="G580" s="16"/>
      <c r="H580" s="16"/>
      <c r="I580" s="17"/>
    </row>
    <row r="581" spans="1:9" ht="12" customHeight="1" x14ac:dyDescent="0.25">
      <c r="A581" s="19"/>
      <c r="B581" s="15"/>
      <c r="C581" s="75"/>
      <c r="D581" s="16"/>
      <c r="E581" s="16"/>
      <c r="F581" s="16"/>
      <c r="G581" s="16"/>
      <c r="H581" s="16"/>
      <c r="I581" s="17"/>
    </row>
    <row r="582" spans="1:9" ht="12" customHeight="1" x14ac:dyDescent="0.25">
      <c r="A582" s="19"/>
      <c r="B582" s="15"/>
      <c r="C582" s="75"/>
      <c r="D582" s="16"/>
      <c r="E582" s="16"/>
      <c r="F582" s="16"/>
      <c r="G582" s="16"/>
      <c r="H582" s="16"/>
      <c r="I582" s="17"/>
    </row>
    <row r="583" spans="1:9" ht="12" customHeight="1" x14ac:dyDescent="0.25">
      <c r="A583" s="19"/>
      <c r="B583" s="15"/>
      <c r="C583" s="75"/>
      <c r="D583" s="16"/>
      <c r="E583" s="16"/>
      <c r="F583" s="16"/>
      <c r="G583" s="16"/>
      <c r="H583" s="16"/>
      <c r="I583" s="17"/>
    </row>
    <row r="584" spans="1:9" ht="12" customHeight="1" x14ac:dyDescent="0.25">
      <c r="A584" s="19"/>
      <c r="B584" s="15"/>
      <c r="C584" s="75"/>
      <c r="D584" s="16"/>
      <c r="E584" s="16"/>
      <c r="F584" s="16"/>
      <c r="G584" s="16"/>
      <c r="H584" s="16"/>
      <c r="I584" s="17"/>
    </row>
    <row r="585" spans="1:9" ht="12" customHeight="1" x14ac:dyDescent="0.25">
      <c r="A585" s="19"/>
      <c r="B585" s="15"/>
      <c r="C585" s="75"/>
      <c r="D585" s="16"/>
      <c r="E585" s="16"/>
      <c r="F585" s="16"/>
      <c r="G585" s="16"/>
      <c r="H585" s="16"/>
      <c r="I585" s="17"/>
    </row>
    <row r="586" spans="1:9" ht="12" customHeight="1" x14ac:dyDescent="0.25">
      <c r="A586" s="19"/>
      <c r="B586" s="15"/>
      <c r="C586" s="75"/>
      <c r="D586" s="16"/>
      <c r="E586" s="16"/>
      <c r="F586" s="16"/>
      <c r="G586" s="16"/>
      <c r="H586" s="16"/>
      <c r="I586" s="17"/>
    </row>
    <row r="587" spans="1:9" ht="12" customHeight="1" x14ac:dyDescent="0.25">
      <c r="A587" s="19"/>
      <c r="B587" s="15"/>
      <c r="C587" s="75"/>
      <c r="D587" s="16"/>
      <c r="E587" s="16"/>
      <c r="F587" s="16"/>
      <c r="G587" s="16"/>
      <c r="H587" s="16"/>
      <c r="I587" s="17"/>
    </row>
    <row r="588" spans="1:9" ht="12" customHeight="1" x14ac:dyDescent="0.25">
      <c r="A588" s="19"/>
      <c r="B588" s="15"/>
      <c r="C588" s="75"/>
      <c r="D588" s="16"/>
      <c r="E588" s="16"/>
      <c r="F588" s="16"/>
      <c r="G588" s="16"/>
      <c r="H588" s="16"/>
      <c r="I588" s="17"/>
    </row>
    <row r="589" spans="1:9" ht="12" customHeight="1" x14ac:dyDescent="0.25">
      <c r="A589" s="19"/>
      <c r="B589" s="15"/>
      <c r="C589" s="75"/>
      <c r="D589" s="16"/>
      <c r="E589" s="16"/>
      <c r="F589" s="16"/>
      <c r="G589" s="16"/>
      <c r="H589" s="16"/>
      <c r="I589" s="17"/>
    </row>
    <row r="590" spans="1:9" ht="12" customHeight="1" x14ac:dyDescent="0.25">
      <c r="A590" s="19"/>
      <c r="B590" s="15"/>
      <c r="C590" s="75"/>
      <c r="D590" s="16"/>
      <c r="E590" s="16"/>
      <c r="F590" s="16"/>
      <c r="G590" s="16"/>
      <c r="H590" s="16"/>
      <c r="I590" s="17"/>
    </row>
    <row r="591" spans="1:9" ht="12" customHeight="1" x14ac:dyDescent="0.25">
      <c r="A591" s="19"/>
      <c r="B591" s="15"/>
      <c r="C591" s="75"/>
      <c r="D591" s="16"/>
      <c r="E591" s="16"/>
      <c r="F591" s="16"/>
      <c r="G591" s="16"/>
      <c r="H591" s="16"/>
      <c r="I591" s="17"/>
    </row>
    <row r="592" spans="1:9" ht="12" customHeight="1" x14ac:dyDescent="0.25">
      <c r="A592" s="19"/>
      <c r="B592" s="15"/>
      <c r="C592" s="75"/>
      <c r="D592" s="16"/>
      <c r="E592" s="16"/>
      <c r="F592" s="16"/>
      <c r="G592" s="16"/>
      <c r="H592" s="16"/>
      <c r="I592" s="17"/>
    </row>
    <row r="593" spans="1:9" ht="12" customHeight="1" x14ac:dyDescent="0.25">
      <c r="A593" s="19"/>
      <c r="B593" s="15"/>
      <c r="C593" s="75"/>
      <c r="D593" s="16"/>
      <c r="E593" s="16"/>
      <c r="F593" s="16"/>
      <c r="G593" s="16"/>
      <c r="H593" s="16"/>
      <c r="I593" s="17"/>
    </row>
    <row r="594" spans="1:9" ht="12" customHeight="1" x14ac:dyDescent="0.25">
      <c r="A594" s="19"/>
      <c r="B594" s="15"/>
      <c r="C594" s="75"/>
      <c r="D594" s="16"/>
      <c r="E594" s="16"/>
      <c r="F594" s="16"/>
      <c r="G594" s="16"/>
      <c r="H594" s="16"/>
      <c r="I594" s="17"/>
    </row>
    <row r="595" spans="1:9" ht="12" customHeight="1" x14ac:dyDescent="0.25">
      <c r="A595" s="19"/>
      <c r="B595" s="15"/>
      <c r="C595" s="75"/>
      <c r="D595" s="16"/>
      <c r="E595" s="16"/>
      <c r="F595" s="16"/>
      <c r="G595" s="16"/>
      <c r="H595" s="16"/>
      <c r="I595" s="17"/>
    </row>
    <row r="596" spans="1:9" ht="12" customHeight="1" x14ac:dyDescent="0.25">
      <c r="A596" s="19"/>
      <c r="B596" s="15"/>
      <c r="C596" s="75"/>
      <c r="D596" s="16"/>
      <c r="E596" s="16"/>
      <c r="F596" s="16"/>
      <c r="G596" s="16"/>
      <c r="H596" s="16"/>
      <c r="I596" s="17"/>
    </row>
    <row r="597" spans="1:9" ht="12" customHeight="1" x14ac:dyDescent="0.25">
      <c r="A597" s="19"/>
      <c r="B597" s="15"/>
      <c r="C597" s="75"/>
      <c r="D597" s="16"/>
      <c r="E597" s="16"/>
      <c r="F597" s="16"/>
      <c r="G597" s="16"/>
      <c r="H597" s="16"/>
      <c r="I597" s="17"/>
    </row>
    <row r="598" spans="1:9" ht="12" customHeight="1" x14ac:dyDescent="0.25">
      <c r="A598" s="19"/>
      <c r="B598" s="15"/>
      <c r="C598" s="75"/>
      <c r="D598" s="16"/>
      <c r="E598" s="16"/>
      <c r="F598" s="16"/>
      <c r="G598" s="16"/>
      <c r="H598" s="16"/>
      <c r="I598" s="17"/>
    </row>
    <row r="599" spans="1:9" ht="12" customHeight="1" x14ac:dyDescent="0.25">
      <c r="A599" s="19"/>
      <c r="B599" s="15"/>
      <c r="C599" s="75"/>
      <c r="D599" s="16"/>
      <c r="E599" s="16"/>
      <c r="F599" s="16"/>
      <c r="G599" s="16"/>
      <c r="H599" s="16"/>
      <c r="I599" s="17"/>
    </row>
    <row r="600" spans="1:9" ht="12" customHeight="1" x14ac:dyDescent="0.25">
      <c r="A600" s="19"/>
      <c r="B600" s="15"/>
      <c r="C600" s="75"/>
      <c r="D600" s="16"/>
      <c r="E600" s="16"/>
      <c r="F600" s="16"/>
      <c r="G600" s="16"/>
      <c r="H600" s="16"/>
      <c r="I600" s="17"/>
    </row>
    <row r="601" spans="1:9" ht="12" customHeight="1" x14ac:dyDescent="0.25">
      <c r="A601" s="19"/>
      <c r="B601" s="15"/>
      <c r="C601" s="75"/>
      <c r="D601" s="16"/>
      <c r="E601" s="16"/>
      <c r="F601" s="16"/>
      <c r="G601" s="16"/>
      <c r="H601" s="16"/>
      <c r="I601" s="17"/>
    </row>
    <row r="602" spans="1:9" ht="12" customHeight="1" x14ac:dyDescent="0.25">
      <c r="A602" s="19"/>
      <c r="B602" s="15"/>
      <c r="C602" s="75"/>
      <c r="D602" s="16"/>
      <c r="E602" s="16"/>
      <c r="F602" s="16"/>
      <c r="G602" s="16"/>
      <c r="H602" s="16"/>
      <c r="I602" s="17"/>
    </row>
    <row r="603" spans="1:9" ht="12" customHeight="1" x14ac:dyDescent="0.25">
      <c r="A603" s="19"/>
      <c r="B603" s="15"/>
      <c r="C603" s="75"/>
      <c r="D603" s="16"/>
      <c r="E603" s="16"/>
      <c r="F603" s="16"/>
      <c r="G603" s="16"/>
      <c r="H603" s="16"/>
      <c r="I603" s="17"/>
    </row>
    <row r="604" spans="1:9" ht="12" customHeight="1" x14ac:dyDescent="0.25">
      <c r="A604" s="19"/>
      <c r="B604" s="15"/>
      <c r="C604" s="75"/>
      <c r="D604" s="16"/>
      <c r="E604" s="16"/>
      <c r="F604" s="16"/>
      <c r="G604" s="16"/>
      <c r="H604" s="16"/>
      <c r="I604" s="17"/>
    </row>
    <row r="605" spans="1:9" ht="12" customHeight="1" x14ac:dyDescent="0.25">
      <c r="A605" s="19"/>
      <c r="B605" s="15"/>
      <c r="C605" s="75"/>
      <c r="D605" s="16"/>
      <c r="E605" s="16"/>
      <c r="F605" s="16"/>
      <c r="G605" s="16"/>
      <c r="H605" s="16"/>
      <c r="I605" s="17"/>
    </row>
    <row r="606" spans="1:9" ht="12" customHeight="1" x14ac:dyDescent="0.25">
      <c r="A606" s="19"/>
      <c r="B606" s="15"/>
      <c r="C606" s="75"/>
      <c r="D606" s="16"/>
      <c r="E606" s="16"/>
      <c r="F606" s="16"/>
      <c r="G606" s="16"/>
      <c r="H606" s="16"/>
      <c r="I606" s="17"/>
    </row>
    <row r="607" spans="1:9" ht="12" customHeight="1" x14ac:dyDescent="0.25">
      <c r="A607" s="19"/>
      <c r="B607" s="15"/>
      <c r="C607" s="75"/>
      <c r="D607" s="16"/>
      <c r="E607" s="16"/>
      <c r="F607" s="16"/>
      <c r="G607" s="16"/>
      <c r="H607" s="16"/>
      <c r="I607" s="17"/>
    </row>
    <row r="608" spans="1:9" ht="12" customHeight="1" x14ac:dyDescent="0.25">
      <c r="A608" s="19"/>
      <c r="B608" s="15"/>
      <c r="C608" s="75"/>
      <c r="D608" s="16"/>
      <c r="E608" s="16"/>
      <c r="F608" s="16"/>
      <c r="G608" s="16"/>
      <c r="H608" s="16"/>
      <c r="I608" s="17"/>
    </row>
    <row r="609" spans="1:9" ht="12" customHeight="1" x14ac:dyDescent="0.25">
      <c r="A609" s="19"/>
      <c r="B609" s="15"/>
      <c r="C609" s="75"/>
      <c r="D609" s="16"/>
      <c r="E609" s="16"/>
      <c r="F609" s="16"/>
      <c r="G609" s="16"/>
      <c r="H609" s="16"/>
      <c r="I609" s="17"/>
    </row>
    <row r="610" spans="1:9" ht="12" customHeight="1" x14ac:dyDescent="0.25">
      <c r="A610" s="19"/>
      <c r="B610" s="15"/>
      <c r="C610" s="75"/>
      <c r="D610" s="16"/>
      <c r="E610" s="16"/>
      <c r="F610" s="16"/>
      <c r="G610" s="16"/>
      <c r="H610" s="16"/>
      <c r="I610" s="17"/>
    </row>
    <row r="611" spans="1:9" ht="12" customHeight="1" x14ac:dyDescent="0.25">
      <c r="A611" s="19"/>
      <c r="B611" s="15"/>
      <c r="C611" s="75"/>
      <c r="D611" s="16"/>
      <c r="E611" s="16"/>
      <c r="F611" s="16"/>
      <c r="G611" s="16"/>
      <c r="H611" s="16"/>
      <c r="I611" s="17"/>
    </row>
    <row r="612" spans="1:9" ht="12" customHeight="1" x14ac:dyDescent="0.25">
      <c r="A612" s="19"/>
      <c r="B612" s="15"/>
      <c r="C612" s="75"/>
      <c r="D612" s="16"/>
      <c r="E612" s="16"/>
      <c r="F612" s="16"/>
      <c r="G612" s="16"/>
      <c r="H612" s="16"/>
      <c r="I612" s="17"/>
    </row>
    <row r="613" spans="1:9" ht="12" customHeight="1" x14ac:dyDescent="0.25">
      <c r="A613" s="19"/>
      <c r="B613" s="15"/>
      <c r="C613" s="75"/>
      <c r="D613" s="16"/>
      <c r="E613" s="16"/>
      <c r="F613" s="16"/>
      <c r="G613" s="16"/>
      <c r="H613" s="16"/>
      <c r="I613" s="17"/>
    </row>
    <row r="614" spans="1:9" ht="12" customHeight="1" x14ac:dyDescent="0.25">
      <c r="A614" s="19"/>
      <c r="B614" s="15"/>
      <c r="C614" s="75"/>
      <c r="D614" s="16"/>
      <c r="E614" s="16"/>
      <c r="F614" s="16"/>
      <c r="G614" s="16"/>
      <c r="H614" s="16"/>
      <c r="I614" s="17"/>
    </row>
    <row r="615" spans="1:9" ht="12" customHeight="1" x14ac:dyDescent="0.25">
      <c r="A615" s="19"/>
      <c r="B615" s="15"/>
      <c r="C615" s="75"/>
      <c r="D615" s="16"/>
      <c r="E615" s="16"/>
      <c r="F615" s="16"/>
      <c r="G615" s="16"/>
      <c r="H615" s="16"/>
      <c r="I615" s="17"/>
    </row>
    <row r="616" spans="1:9" ht="12" customHeight="1" x14ac:dyDescent="0.25">
      <c r="A616" s="19"/>
      <c r="B616" s="15"/>
      <c r="C616" s="75"/>
      <c r="D616" s="16"/>
      <c r="E616" s="16"/>
      <c r="F616" s="16"/>
      <c r="G616" s="16"/>
      <c r="H616" s="16"/>
      <c r="I616" s="17"/>
    </row>
    <row r="617" spans="1:9" ht="12" customHeight="1" x14ac:dyDescent="0.25">
      <c r="A617" s="19"/>
      <c r="B617" s="15"/>
      <c r="C617" s="75"/>
      <c r="D617" s="16"/>
      <c r="E617" s="16"/>
      <c r="F617" s="16"/>
      <c r="G617" s="16"/>
      <c r="H617" s="16"/>
      <c r="I617" s="17"/>
    </row>
    <row r="618" spans="1:9" ht="12" customHeight="1" x14ac:dyDescent="0.25">
      <c r="A618" s="19"/>
      <c r="B618" s="15"/>
      <c r="C618" s="75"/>
      <c r="D618" s="16"/>
      <c r="E618" s="16"/>
      <c r="F618" s="16"/>
      <c r="G618" s="16"/>
      <c r="H618" s="16"/>
      <c r="I618" s="17"/>
    </row>
    <row r="619" spans="1:9" ht="12" customHeight="1" x14ac:dyDescent="0.25">
      <c r="A619" s="19"/>
      <c r="B619" s="15"/>
      <c r="C619" s="75"/>
      <c r="D619" s="16"/>
      <c r="E619" s="16"/>
      <c r="F619" s="16"/>
      <c r="G619" s="16"/>
      <c r="H619" s="16"/>
      <c r="I619" s="17"/>
    </row>
    <row r="620" spans="1:9" ht="12" customHeight="1" x14ac:dyDescent="0.25">
      <c r="A620" s="19"/>
      <c r="B620" s="15"/>
      <c r="C620" s="75"/>
      <c r="D620" s="16"/>
      <c r="E620" s="16"/>
      <c r="F620" s="16"/>
      <c r="G620" s="16"/>
      <c r="H620" s="16"/>
      <c r="I620" s="17"/>
    </row>
    <row r="621" spans="1:9" ht="12" customHeight="1" x14ac:dyDescent="0.25">
      <c r="A621" s="19"/>
      <c r="B621" s="15"/>
      <c r="C621" s="75"/>
      <c r="D621" s="16"/>
      <c r="E621" s="16"/>
      <c r="F621" s="16"/>
      <c r="G621" s="16"/>
      <c r="H621" s="16"/>
      <c r="I621" s="17"/>
    </row>
    <row r="622" spans="1:9" ht="12" customHeight="1" x14ac:dyDescent="0.25">
      <c r="A622" s="19"/>
      <c r="B622" s="15"/>
      <c r="C622" s="75"/>
      <c r="D622" s="16"/>
      <c r="E622" s="16"/>
      <c r="F622" s="16"/>
      <c r="G622" s="16"/>
      <c r="H622" s="16"/>
      <c r="I622" s="17"/>
    </row>
    <row r="623" spans="1:9" ht="12" customHeight="1" x14ac:dyDescent="0.25">
      <c r="A623" s="19"/>
      <c r="B623" s="15"/>
      <c r="C623" s="75"/>
      <c r="D623" s="16"/>
      <c r="E623" s="16"/>
      <c r="F623" s="16"/>
      <c r="G623" s="16"/>
      <c r="H623" s="16"/>
      <c r="I623" s="17"/>
    </row>
    <row r="624" spans="1:9" ht="12" customHeight="1" x14ac:dyDescent="0.25">
      <c r="A624" s="19"/>
      <c r="B624" s="15"/>
      <c r="C624" s="75"/>
      <c r="D624" s="16"/>
      <c r="E624" s="16"/>
      <c r="F624" s="16"/>
      <c r="G624" s="16"/>
      <c r="H624" s="16"/>
      <c r="I624" s="17"/>
    </row>
    <row r="625" spans="1:9" ht="12" customHeight="1" x14ac:dyDescent="0.25">
      <c r="A625" s="19"/>
      <c r="B625" s="15"/>
      <c r="C625" s="75"/>
      <c r="D625" s="16"/>
      <c r="E625" s="16"/>
      <c r="F625" s="16"/>
      <c r="G625" s="16"/>
      <c r="H625" s="16"/>
      <c r="I625" s="17"/>
    </row>
    <row r="626" spans="1:9" ht="12" customHeight="1" x14ac:dyDescent="0.25">
      <c r="A626" s="19"/>
      <c r="B626" s="15"/>
      <c r="C626" s="75"/>
      <c r="D626" s="16"/>
      <c r="E626" s="16"/>
      <c r="F626" s="16"/>
      <c r="G626" s="16"/>
      <c r="H626" s="16"/>
      <c r="I626" s="17"/>
    </row>
    <row r="627" spans="1:9" ht="12" customHeight="1" x14ac:dyDescent="0.25">
      <c r="A627" s="19"/>
      <c r="B627" s="15"/>
      <c r="C627" s="75"/>
      <c r="D627" s="16"/>
      <c r="E627" s="16"/>
      <c r="F627" s="16"/>
      <c r="G627" s="16"/>
      <c r="H627" s="16"/>
      <c r="I627" s="17"/>
    </row>
    <row r="628" spans="1:9" ht="12" customHeight="1" x14ac:dyDescent="0.25">
      <c r="A628" s="19"/>
      <c r="B628" s="15"/>
      <c r="C628" s="75"/>
      <c r="D628" s="16"/>
      <c r="E628" s="16"/>
      <c r="F628" s="16"/>
      <c r="G628" s="16"/>
      <c r="H628" s="16"/>
      <c r="I628" s="17"/>
    </row>
    <row r="629" spans="1:9" ht="12" customHeight="1" x14ac:dyDescent="0.25">
      <c r="A629" s="19"/>
      <c r="B629" s="15"/>
      <c r="C629" s="75"/>
      <c r="D629" s="16"/>
      <c r="E629" s="16"/>
      <c r="F629" s="16"/>
      <c r="G629" s="16"/>
      <c r="H629" s="16"/>
      <c r="I629" s="17"/>
    </row>
    <row r="630" spans="1:9" ht="12" customHeight="1" x14ac:dyDescent="0.25">
      <c r="A630" s="19"/>
      <c r="B630" s="15"/>
      <c r="C630" s="75"/>
      <c r="D630" s="16"/>
      <c r="E630" s="16"/>
      <c r="F630" s="16"/>
      <c r="G630" s="16"/>
      <c r="H630" s="16"/>
      <c r="I630" s="17"/>
    </row>
    <row r="631" spans="1:9" ht="12" customHeight="1" x14ac:dyDescent="0.25">
      <c r="A631" s="19"/>
      <c r="B631" s="15"/>
      <c r="C631" s="75"/>
      <c r="D631" s="16"/>
      <c r="E631" s="16"/>
      <c r="F631" s="16"/>
      <c r="G631" s="16"/>
      <c r="H631" s="16"/>
      <c r="I631" s="17"/>
    </row>
    <row r="632" spans="1:9" ht="12" customHeight="1" x14ac:dyDescent="0.25">
      <c r="A632" s="19"/>
      <c r="B632" s="15"/>
      <c r="C632" s="75"/>
      <c r="D632" s="16"/>
      <c r="E632" s="16"/>
      <c r="F632" s="16"/>
      <c r="G632" s="16"/>
      <c r="H632" s="16"/>
      <c r="I632" s="17"/>
    </row>
    <row r="633" spans="1:9" ht="12" customHeight="1" x14ac:dyDescent="0.25">
      <c r="A633" s="19"/>
      <c r="B633" s="15"/>
      <c r="C633" s="75"/>
      <c r="D633" s="16"/>
      <c r="E633" s="16"/>
      <c r="F633" s="16"/>
      <c r="G633" s="16"/>
      <c r="H633" s="16"/>
      <c r="I633" s="17"/>
    </row>
    <row r="634" spans="1:9" ht="12" customHeight="1" x14ac:dyDescent="0.25">
      <c r="A634" s="19"/>
      <c r="B634" s="15"/>
      <c r="C634" s="75"/>
      <c r="D634" s="16"/>
      <c r="E634" s="16"/>
      <c r="F634" s="16"/>
      <c r="G634" s="16"/>
      <c r="H634" s="16"/>
      <c r="I634" s="17"/>
    </row>
    <row r="635" spans="1:9" ht="12" customHeight="1" x14ac:dyDescent="0.25">
      <c r="A635" s="19"/>
      <c r="B635" s="15"/>
      <c r="C635" s="75"/>
      <c r="D635" s="16"/>
      <c r="E635" s="16"/>
      <c r="F635" s="16"/>
      <c r="G635" s="16"/>
      <c r="H635" s="16"/>
      <c r="I635" s="17"/>
    </row>
    <row r="636" spans="1:9" ht="12" customHeight="1" x14ac:dyDescent="0.25">
      <c r="A636" s="19"/>
      <c r="B636" s="15"/>
      <c r="C636" s="75"/>
      <c r="D636" s="16"/>
      <c r="E636" s="16"/>
      <c r="F636" s="16"/>
      <c r="G636" s="16"/>
      <c r="H636" s="16"/>
      <c r="I636" s="17"/>
    </row>
    <row r="637" spans="1:9" ht="12" customHeight="1" x14ac:dyDescent="0.25">
      <c r="A637" s="19"/>
      <c r="B637" s="15"/>
      <c r="C637" s="75"/>
      <c r="D637" s="16"/>
      <c r="E637" s="16"/>
      <c r="F637" s="16"/>
      <c r="G637" s="16"/>
      <c r="H637" s="16"/>
      <c r="I637" s="17"/>
    </row>
    <row r="638" spans="1:9" ht="12" customHeight="1" x14ac:dyDescent="0.25">
      <c r="A638" s="19"/>
      <c r="B638" s="15"/>
      <c r="C638" s="75"/>
      <c r="D638" s="16"/>
      <c r="E638" s="16"/>
      <c r="F638" s="16"/>
      <c r="G638" s="16"/>
      <c r="H638" s="16"/>
      <c r="I638" s="17"/>
    </row>
    <row r="639" spans="1:9" ht="12" customHeight="1" x14ac:dyDescent="0.25">
      <c r="A639" s="19"/>
      <c r="B639" s="15"/>
      <c r="C639" s="75"/>
      <c r="D639" s="16"/>
      <c r="E639" s="16"/>
      <c r="F639" s="16"/>
      <c r="G639" s="16"/>
      <c r="H639" s="16"/>
      <c r="I639" s="17"/>
    </row>
    <row r="640" spans="1:9" ht="12" customHeight="1" x14ac:dyDescent="0.25">
      <c r="A640" s="19"/>
      <c r="B640" s="15"/>
      <c r="C640" s="75"/>
      <c r="D640" s="16"/>
      <c r="E640" s="16"/>
      <c r="F640" s="16"/>
      <c r="G640" s="16"/>
      <c r="H640" s="16"/>
      <c r="I640" s="17"/>
    </row>
    <row r="641" spans="1:9" ht="12" customHeight="1" x14ac:dyDescent="0.25">
      <c r="A641" s="19"/>
      <c r="B641" s="15"/>
      <c r="C641" s="75"/>
      <c r="D641" s="16"/>
      <c r="E641" s="16"/>
      <c r="F641" s="16"/>
      <c r="G641" s="16"/>
      <c r="H641" s="16"/>
      <c r="I641" s="17"/>
    </row>
    <row r="642" spans="1:9" ht="12" customHeight="1" x14ac:dyDescent="0.25">
      <c r="A642" s="19"/>
      <c r="B642" s="15"/>
      <c r="C642" s="75"/>
      <c r="D642" s="16"/>
      <c r="E642" s="16"/>
      <c r="F642" s="16"/>
      <c r="G642" s="16"/>
      <c r="H642" s="16"/>
      <c r="I642" s="17"/>
    </row>
    <row r="643" spans="1:9" ht="12" customHeight="1" x14ac:dyDescent="0.25">
      <c r="A643" s="19"/>
      <c r="B643" s="15"/>
      <c r="C643" s="75"/>
      <c r="D643" s="16"/>
      <c r="E643" s="16"/>
      <c r="F643" s="16"/>
      <c r="G643" s="16"/>
      <c r="H643" s="16"/>
      <c r="I643" s="17"/>
    </row>
    <row r="644" spans="1:9" ht="12" customHeight="1" x14ac:dyDescent="0.25">
      <c r="A644" s="19"/>
      <c r="B644" s="15"/>
      <c r="C644" s="75"/>
      <c r="D644" s="16"/>
      <c r="E644" s="16"/>
      <c r="F644" s="16"/>
      <c r="G644" s="16"/>
      <c r="H644" s="16"/>
      <c r="I644" s="17"/>
    </row>
    <row r="645" spans="1:9" ht="12" customHeight="1" x14ac:dyDescent="0.25">
      <c r="A645" s="19"/>
      <c r="B645" s="15"/>
      <c r="C645" s="75"/>
      <c r="D645" s="16"/>
      <c r="E645" s="16"/>
      <c r="F645" s="16"/>
      <c r="G645" s="16"/>
      <c r="H645" s="16"/>
      <c r="I645" s="17"/>
    </row>
    <row r="646" spans="1:9" ht="12" customHeight="1" x14ac:dyDescent="0.25">
      <c r="A646" s="19"/>
      <c r="B646" s="15"/>
      <c r="C646" s="75"/>
      <c r="D646" s="16"/>
      <c r="E646" s="16"/>
      <c r="F646" s="16"/>
      <c r="G646" s="16"/>
      <c r="H646" s="16"/>
      <c r="I646" s="17"/>
    </row>
    <row r="647" spans="1:9" ht="12" customHeight="1" x14ac:dyDescent="0.25">
      <c r="A647" s="19"/>
      <c r="B647" s="15"/>
      <c r="C647" s="75"/>
      <c r="D647" s="16"/>
      <c r="E647" s="16"/>
      <c r="F647" s="16"/>
      <c r="G647" s="16"/>
      <c r="H647" s="16"/>
      <c r="I647" s="17"/>
    </row>
    <row r="648" spans="1:9" ht="12" customHeight="1" x14ac:dyDescent="0.25">
      <c r="A648" s="19"/>
      <c r="B648" s="15"/>
      <c r="C648" s="75"/>
      <c r="D648" s="16"/>
      <c r="E648" s="16"/>
      <c r="F648" s="16"/>
      <c r="G648" s="16"/>
      <c r="H648" s="16"/>
      <c r="I648" s="17"/>
    </row>
    <row r="649" spans="1:9" ht="12" customHeight="1" x14ac:dyDescent="0.25">
      <c r="A649" s="19"/>
      <c r="B649" s="15"/>
      <c r="C649" s="75"/>
      <c r="D649" s="16"/>
      <c r="E649" s="16"/>
      <c r="F649" s="16"/>
      <c r="G649" s="16"/>
      <c r="H649" s="16"/>
      <c r="I649" s="17"/>
    </row>
    <row r="650" spans="1:9" ht="12" customHeight="1" x14ac:dyDescent="0.25">
      <c r="A650" s="19"/>
      <c r="B650" s="15"/>
      <c r="C650" s="75"/>
      <c r="D650" s="16"/>
      <c r="E650" s="16"/>
      <c r="F650" s="16"/>
      <c r="G650" s="16"/>
      <c r="H650" s="16"/>
      <c r="I650" s="17"/>
    </row>
    <row r="651" spans="1:9" ht="12" customHeight="1" x14ac:dyDescent="0.25">
      <c r="A651" s="19"/>
      <c r="B651" s="15"/>
      <c r="C651" s="75"/>
      <c r="D651" s="16"/>
      <c r="E651" s="16"/>
      <c r="F651" s="16"/>
      <c r="G651" s="16"/>
      <c r="H651" s="16"/>
      <c r="I651" s="17"/>
    </row>
    <row r="652" spans="1:9" ht="12" customHeight="1" x14ac:dyDescent="0.25">
      <c r="A652" s="19"/>
      <c r="B652" s="15"/>
      <c r="C652" s="75"/>
      <c r="D652" s="16"/>
      <c r="E652" s="16"/>
      <c r="F652" s="16"/>
      <c r="G652" s="16"/>
      <c r="H652" s="16"/>
      <c r="I652" s="17"/>
    </row>
    <row r="653" spans="1:9" ht="12" customHeight="1" x14ac:dyDescent="0.25">
      <c r="A653" s="19"/>
      <c r="B653" s="15"/>
      <c r="C653" s="75"/>
      <c r="D653" s="16"/>
      <c r="E653" s="16"/>
      <c r="F653" s="16"/>
      <c r="G653" s="16"/>
      <c r="H653" s="16"/>
      <c r="I653" s="17"/>
    </row>
    <row r="654" spans="1:9" ht="12" customHeight="1" x14ac:dyDescent="0.25">
      <c r="A654" s="19"/>
      <c r="B654" s="15"/>
      <c r="C654" s="75"/>
      <c r="D654" s="16"/>
      <c r="E654" s="16"/>
      <c r="F654" s="16"/>
      <c r="G654" s="16"/>
      <c r="H654" s="16"/>
      <c r="I654" s="17"/>
    </row>
    <row r="655" spans="1:9" ht="12" customHeight="1" x14ac:dyDescent="0.25">
      <c r="A655" s="19"/>
      <c r="B655" s="15"/>
      <c r="C655" s="75"/>
      <c r="D655" s="16"/>
      <c r="E655" s="16"/>
      <c r="F655" s="16"/>
      <c r="G655" s="16"/>
      <c r="H655" s="16"/>
      <c r="I655" s="17"/>
    </row>
    <row r="656" spans="1:9" ht="12" customHeight="1" x14ac:dyDescent="0.25">
      <c r="A656" s="19"/>
      <c r="B656" s="15"/>
      <c r="C656" s="75"/>
      <c r="D656" s="16"/>
      <c r="E656" s="16"/>
      <c r="F656" s="16"/>
      <c r="G656" s="16"/>
      <c r="H656" s="16"/>
      <c r="I656" s="17"/>
    </row>
    <row r="657" spans="1:9" ht="12" customHeight="1" x14ac:dyDescent="0.25">
      <c r="A657" s="19"/>
      <c r="B657" s="15"/>
      <c r="C657" s="75"/>
      <c r="D657" s="16"/>
      <c r="E657" s="16"/>
      <c r="F657" s="16"/>
      <c r="G657" s="16"/>
      <c r="H657" s="16"/>
      <c r="I657" s="17"/>
    </row>
    <row r="658" spans="1:9" ht="12" customHeight="1" x14ac:dyDescent="0.25">
      <c r="A658" s="19"/>
      <c r="B658" s="15"/>
      <c r="C658" s="75"/>
      <c r="D658" s="16"/>
      <c r="E658" s="16"/>
      <c r="F658" s="16"/>
      <c r="G658" s="16"/>
      <c r="H658" s="16"/>
      <c r="I658" s="17"/>
    </row>
    <row r="659" spans="1:9" ht="12" customHeight="1" x14ac:dyDescent="0.25">
      <c r="A659" s="19"/>
      <c r="B659" s="15"/>
      <c r="C659" s="75"/>
      <c r="D659" s="16"/>
      <c r="E659" s="16"/>
      <c r="F659" s="16"/>
      <c r="G659" s="16"/>
      <c r="H659" s="16"/>
      <c r="I659" s="17"/>
    </row>
    <row r="660" spans="1:9" ht="12" customHeight="1" x14ac:dyDescent="0.25">
      <c r="A660" s="19"/>
      <c r="B660" s="15"/>
      <c r="C660" s="75"/>
      <c r="D660" s="16"/>
      <c r="E660" s="16"/>
      <c r="F660" s="16"/>
      <c r="G660" s="16"/>
      <c r="H660" s="16"/>
      <c r="I660" s="17"/>
    </row>
    <row r="661" spans="1:9" ht="12" customHeight="1" x14ac:dyDescent="0.25">
      <c r="A661" s="19"/>
      <c r="B661" s="15"/>
      <c r="C661" s="75"/>
      <c r="D661" s="16"/>
      <c r="E661" s="16"/>
      <c r="F661" s="16"/>
      <c r="G661" s="16"/>
      <c r="H661" s="16"/>
      <c r="I661" s="17"/>
    </row>
    <row r="662" spans="1:9" ht="12" customHeight="1" x14ac:dyDescent="0.25">
      <c r="A662" s="19"/>
      <c r="B662" s="15"/>
      <c r="C662" s="75"/>
      <c r="D662" s="16"/>
      <c r="E662" s="16"/>
      <c r="F662" s="16"/>
      <c r="G662" s="16"/>
      <c r="H662" s="16"/>
      <c r="I662" s="17"/>
    </row>
    <row r="663" spans="1:9" ht="12" customHeight="1" x14ac:dyDescent="0.25">
      <c r="A663" s="19"/>
      <c r="B663" s="15"/>
      <c r="C663" s="75"/>
      <c r="D663" s="16"/>
      <c r="E663" s="16"/>
      <c r="F663" s="16"/>
      <c r="G663" s="16"/>
      <c r="H663" s="16"/>
      <c r="I663" s="17"/>
    </row>
    <row r="664" spans="1:9" ht="12" customHeight="1" x14ac:dyDescent="0.25">
      <c r="A664" s="19"/>
      <c r="B664" s="15"/>
      <c r="C664" s="75"/>
      <c r="D664" s="16"/>
      <c r="E664" s="16"/>
      <c r="F664" s="16"/>
      <c r="G664" s="16"/>
      <c r="H664" s="16"/>
      <c r="I664" s="17"/>
    </row>
    <row r="665" spans="1:9" ht="12" customHeight="1" x14ac:dyDescent="0.25">
      <c r="A665" s="19"/>
      <c r="B665" s="15"/>
      <c r="C665" s="75"/>
      <c r="D665" s="16"/>
      <c r="E665" s="16"/>
      <c r="F665" s="16"/>
      <c r="G665" s="16"/>
      <c r="H665" s="16"/>
      <c r="I665" s="17"/>
    </row>
    <row r="666" spans="1:9" ht="12" customHeight="1" x14ac:dyDescent="0.25">
      <c r="A666" s="19"/>
      <c r="B666" s="15"/>
      <c r="C666" s="75"/>
      <c r="D666" s="16"/>
      <c r="E666" s="16"/>
      <c r="F666" s="16"/>
      <c r="G666" s="16"/>
      <c r="H666" s="16"/>
      <c r="I666" s="17"/>
    </row>
    <row r="667" spans="1:9" ht="12" customHeight="1" x14ac:dyDescent="0.25">
      <c r="A667" s="19"/>
      <c r="B667" s="15"/>
      <c r="C667" s="75"/>
      <c r="D667" s="16"/>
      <c r="E667" s="16"/>
      <c r="F667" s="16"/>
      <c r="G667" s="16"/>
      <c r="H667" s="16"/>
      <c r="I667" s="17"/>
    </row>
    <row r="668" spans="1:9" ht="12" customHeight="1" x14ac:dyDescent="0.25">
      <c r="A668" s="19"/>
      <c r="B668" s="15"/>
      <c r="C668" s="75"/>
      <c r="D668" s="16"/>
      <c r="E668" s="16"/>
      <c r="F668" s="16"/>
      <c r="G668" s="16"/>
      <c r="H668" s="16"/>
      <c r="I668" s="17"/>
    </row>
    <row r="669" spans="1:9" ht="12" customHeight="1" x14ac:dyDescent="0.25">
      <c r="A669" s="19"/>
      <c r="B669" s="15"/>
      <c r="C669" s="75"/>
      <c r="D669" s="16"/>
      <c r="E669" s="16"/>
      <c r="F669" s="16"/>
      <c r="G669" s="16"/>
      <c r="H669" s="16"/>
      <c r="I669" s="17"/>
    </row>
    <row r="670" spans="1:9" ht="12" customHeight="1" x14ac:dyDescent="0.25">
      <c r="A670" s="19"/>
      <c r="B670" s="15"/>
      <c r="C670" s="75"/>
      <c r="D670" s="16"/>
      <c r="E670" s="16"/>
      <c r="F670" s="16"/>
      <c r="G670" s="16"/>
      <c r="H670" s="16"/>
      <c r="I670" s="17"/>
    </row>
    <row r="671" spans="1:9" ht="12" customHeight="1" x14ac:dyDescent="0.25">
      <c r="A671" s="19"/>
      <c r="B671" s="15"/>
      <c r="C671" s="75"/>
      <c r="D671" s="16"/>
      <c r="E671" s="16"/>
      <c r="F671" s="16"/>
      <c r="G671" s="16"/>
      <c r="H671" s="16"/>
      <c r="I671" s="17"/>
    </row>
    <row r="672" spans="1:9" ht="12" customHeight="1" x14ac:dyDescent="0.25">
      <c r="A672" s="19"/>
      <c r="B672" s="15"/>
      <c r="C672" s="75"/>
      <c r="D672" s="16"/>
      <c r="E672" s="16"/>
      <c r="F672" s="16"/>
      <c r="G672" s="16"/>
      <c r="H672" s="16"/>
      <c r="I672" s="17"/>
    </row>
    <row r="673" spans="1:9" ht="12" customHeight="1" x14ac:dyDescent="0.25">
      <c r="A673" s="19"/>
      <c r="B673" s="15"/>
      <c r="C673" s="75"/>
      <c r="D673" s="16"/>
      <c r="E673" s="16"/>
      <c r="F673" s="16"/>
      <c r="G673" s="16"/>
      <c r="H673" s="16"/>
      <c r="I673" s="17"/>
    </row>
    <row r="674" spans="1:9" ht="12" customHeight="1" x14ac:dyDescent="0.25">
      <c r="A674" s="19"/>
      <c r="B674" s="15"/>
      <c r="C674" s="75"/>
      <c r="D674" s="16"/>
      <c r="E674" s="16"/>
      <c r="F674" s="16"/>
      <c r="G674" s="16"/>
      <c r="H674" s="16"/>
      <c r="I674" s="17"/>
    </row>
    <row r="675" spans="1:9" ht="12" customHeight="1" x14ac:dyDescent="0.25">
      <c r="A675" s="19"/>
      <c r="B675" s="15"/>
      <c r="C675" s="75"/>
      <c r="D675" s="16"/>
      <c r="E675" s="16"/>
      <c r="F675" s="16"/>
      <c r="G675" s="16"/>
      <c r="H675" s="16"/>
      <c r="I675" s="17"/>
    </row>
    <row r="676" spans="1:9" ht="12" customHeight="1" x14ac:dyDescent="0.25">
      <c r="A676" s="19"/>
      <c r="B676" s="15"/>
      <c r="C676" s="75"/>
      <c r="D676" s="16"/>
      <c r="E676" s="16"/>
      <c r="F676" s="16"/>
      <c r="G676" s="16"/>
      <c r="H676" s="16"/>
      <c r="I676" s="17"/>
    </row>
    <row r="677" spans="1:9" ht="12" customHeight="1" x14ac:dyDescent="0.25">
      <c r="A677" s="19"/>
      <c r="B677" s="15"/>
      <c r="C677" s="75"/>
      <c r="D677" s="16"/>
      <c r="E677" s="16"/>
      <c r="F677" s="16"/>
      <c r="G677" s="16"/>
      <c r="H677" s="16"/>
      <c r="I677" s="17"/>
    </row>
    <row r="678" spans="1:9" ht="12" customHeight="1" x14ac:dyDescent="0.25">
      <c r="A678" s="19"/>
      <c r="B678" s="15"/>
      <c r="C678" s="75"/>
      <c r="D678" s="16"/>
      <c r="E678" s="16"/>
      <c r="F678" s="16"/>
      <c r="G678" s="16"/>
      <c r="H678" s="16"/>
      <c r="I678" s="17"/>
    </row>
    <row r="679" spans="1:9" ht="12" customHeight="1" x14ac:dyDescent="0.25">
      <c r="A679" s="19"/>
      <c r="B679" s="15"/>
      <c r="C679" s="75"/>
      <c r="D679" s="16"/>
      <c r="E679" s="16"/>
      <c r="F679" s="16"/>
      <c r="G679" s="16"/>
      <c r="H679" s="16"/>
      <c r="I679" s="17"/>
    </row>
    <row r="680" spans="1:9" ht="12" customHeight="1" x14ac:dyDescent="0.25">
      <c r="A680" s="19"/>
      <c r="B680" s="15"/>
      <c r="C680" s="75"/>
      <c r="D680" s="16"/>
      <c r="E680" s="16"/>
      <c r="F680" s="16"/>
      <c r="G680" s="16"/>
      <c r="H680" s="16"/>
      <c r="I680" s="17"/>
    </row>
    <row r="681" spans="1:9" ht="12" customHeight="1" x14ac:dyDescent="0.25">
      <c r="A681" s="19"/>
      <c r="B681" s="15"/>
      <c r="C681" s="75"/>
      <c r="D681" s="16"/>
      <c r="E681" s="16"/>
      <c r="F681" s="16"/>
      <c r="G681" s="16"/>
      <c r="H681" s="16"/>
      <c r="I681" s="17"/>
    </row>
    <row r="682" spans="1:9" ht="12" customHeight="1" x14ac:dyDescent="0.25">
      <c r="A682" s="19"/>
      <c r="B682" s="15"/>
      <c r="C682" s="75"/>
      <c r="D682" s="16"/>
      <c r="E682" s="16"/>
      <c r="F682" s="16"/>
      <c r="G682" s="16"/>
      <c r="H682" s="16"/>
      <c r="I682" s="17"/>
    </row>
    <row r="683" spans="1:9" ht="12" customHeight="1" x14ac:dyDescent="0.25">
      <c r="A683" s="19"/>
      <c r="B683" s="15"/>
      <c r="C683" s="75"/>
      <c r="D683" s="16"/>
      <c r="E683" s="16"/>
      <c r="F683" s="16"/>
      <c r="G683" s="16"/>
      <c r="H683" s="16"/>
      <c r="I683" s="17"/>
    </row>
    <row r="684" spans="1:9" ht="12" customHeight="1" x14ac:dyDescent="0.25">
      <c r="A684" s="19"/>
      <c r="B684" s="15"/>
      <c r="C684" s="75"/>
      <c r="D684" s="16"/>
      <c r="E684" s="16"/>
      <c r="F684" s="16"/>
      <c r="G684" s="16"/>
      <c r="H684" s="16"/>
      <c r="I684" s="17"/>
    </row>
    <row r="685" spans="1:9" ht="12" customHeight="1" x14ac:dyDescent="0.25">
      <c r="A685" s="19"/>
      <c r="B685" s="15"/>
      <c r="C685" s="75"/>
      <c r="D685" s="16"/>
      <c r="E685" s="16"/>
      <c r="F685" s="16"/>
      <c r="G685" s="16"/>
      <c r="H685" s="16"/>
      <c r="I685" s="17"/>
    </row>
    <row r="686" spans="1:9" ht="12" customHeight="1" x14ac:dyDescent="0.25">
      <c r="A686" s="19"/>
      <c r="B686" s="15"/>
      <c r="C686" s="75"/>
      <c r="D686" s="16"/>
      <c r="E686" s="16"/>
      <c r="F686" s="16"/>
      <c r="G686" s="16"/>
      <c r="H686" s="16"/>
      <c r="I686" s="17"/>
    </row>
    <row r="687" spans="1:9" ht="12" customHeight="1" x14ac:dyDescent="0.25">
      <c r="A687" s="19"/>
      <c r="B687" s="15"/>
      <c r="C687" s="75"/>
      <c r="D687" s="16"/>
      <c r="E687" s="16"/>
      <c r="F687" s="16"/>
      <c r="G687" s="16"/>
      <c r="H687" s="16"/>
      <c r="I687" s="17"/>
    </row>
    <row r="688" spans="1:9" ht="12" customHeight="1" x14ac:dyDescent="0.25">
      <c r="A688" s="19"/>
      <c r="B688" s="15"/>
      <c r="C688" s="75"/>
      <c r="D688" s="16"/>
      <c r="E688" s="16"/>
      <c r="F688" s="16"/>
      <c r="G688" s="16"/>
      <c r="H688" s="16"/>
      <c r="I688" s="17"/>
    </row>
    <row r="689" spans="1:9" ht="12" customHeight="1" x14ac:dyDescent="0.25">
      <c r="A689" s="19"/>
      <c r="B689" s="15"/>
      <c r="C689" s="75"/>
      <c r="D689" s="16"/>
      <c r="E689" s="16"/>
      <c r="F689" s="16"/>
      <c r="G689" s="16"/>
      <c r="H689" s="16"/>
      <c r="I689" s="17"/>
    </row>
    <row r="690" spans="1:9" ht="12" customHeight="1" x14ac:dyDescent="0.25">
      <c r="A690" s="19"/>
      <c r="B690" s="15"/>
      <c r="C690" s="75"/>
      <c r="D690" s="16"/>
      <c r="E690" s="16"/>
      <c r="F690" s="16"/>
      <c r="G690" s="16"/>
      <c r="H690" s="16"/>
      <c r="I690" s="17"/>
    </row>
    <row r="691" spans="1:9" ht="12" customHeight="1" x14ac:dyDescent="0.25">
      <c r="A691" s="19"/>
      <c r="B691" s="15"/>
      <c r="C691" s="75"/>
      <c r="D691" s="16"/>
      <c r="E691" s="16"/>
      <c r="F691" s="16"/>
      <c r="G691" s="16"/>
      <c r="H691" s="16"/>
      <c r="I691" s="17"/>
    </row>
    <row r="692" spans="1:9" ht="12" customHeight="1" x14ac:dyDescent="0.25">
      <c r="A692" s="19"/>
      <c r="B692" s="15"/>
      <c r="C692" s="75"/>
      <c r="D692" s="16"/>
      <c r="E692" s="16"/>
      <c r="F692" s="16"/>
      <c r="G692" s="16"/>
      <c r="H692" s="16"/>
      <c r="I692" s="17"/>
    </row>
    <row r="693" spans="1:9" ht="12" customHeight="1" x14ac:dyDescent="0.25">
      <c r="A693" s="19"/>
      <c r="B693" s="15"/>
      <c r="C693" s="75"/>
      <c r="D693" s="16"/>
      <c r="E693" s="16"/>
      <c r="F693" s="16"/>
      <c r="G693" s="16"/>
      <c r="H693" s="16"/>
      <c r="I693" s="17"/>
    </row>
    <row r="694" spans="1:9" ht="12" customHeight="1" x14ac:dyDescent="0.25">
      <c r="A694" s="19"/>
      <c r="B694" s="15"/>
      <c r="C694" s="75"/>
      <c r="D694" s="16"/>
      <c r="E694" s="16"/>
      <c r="F694" s="16"/>
      <c r="G694" s="16"/>
      <c r="H694" s="16"/>
      <c r="I694" s="17"/>
    </row>
    <row r="695" spans="1:9" ht="12" customHeight="1" x14ac:dyDescent="0.25">
      <c r="A695" s="19"/>
      <c r="B695" s="15"/>
      <c r="C695" s="75"/>
      <c r="D695" s="16"/>
      <c r="E695" s="16"/>
      <c r="F695" s="16"/>
      <c r="G695" s="16"/>
      <c r="H695" s="16"/>
      <c r="I695" s="17"/>
    </row>
    <row r="696" spans="1:9" ht="12" customHeight="1" x14ac:dyDescent="0.25">
      <c r="A696" s="19"/>
      <c r="B696" s="15"/>
      <c r="C696" s="75"/>
      <c r="D696" s="16"/>
      <c r="E696" s="16"/>
      <c r="F696" s="16"/>
      <c r="G696" s="16"/>
      <c r="H696" s="16"/>
      <c r="I696" s="17"/>
    </row>
    <row r="697" spans="1:9" ht="12" customHeight="1" x14ac:dyDescent="0.25">
      <c r="A697" s="19"/>
      <c r="B697" s="15"/>
      <c r="C697" s="75"/>
      <c r="D697" s="16"/>
      <c r="E697" s="16"/>
      <c r="F697" s="16"/>
      <c r="G697" s="16"/>
      <c r="H697" s="16"/>
      <c r="I697" s="17"/>
    </row>
    <row r="698" spans="1:9" ht="12" customHeight="1" x14ac:dyDescent="0.25">
      <c r="A698" s="19"/>
      <c r="B698" s="15"/>
      <c r="C698" s="75"/>
      <c r="D698" s="16"/>
      <c r="E698" s="16"/>
      <c r="F698" s="16"/>
      <c r="G698" s="16"/>
      <c r="H698" s="16"/>
      <c r="I698" s="17"/>
    </row>
    <row r="699" spans="1:9" ht="12" customHeight="1" x14ac:dyDescent="0.25">
      <c r="A699" s="19"/>
      <c r="B699" s="15"/>
      <c r="C699" s="75"/>
      <c r="D699" s="16"/>
      <c r="E699" s="16"/>
      <c r="F699" s="16"/>
      <c r="G699" s="16"/>
      <c r="H699" s="16"/>
      <c r="I699" s="17"/>
    </row>
    <row r="700" spans="1:9" ht="12" customHeight="1" x14ac:dyDescent="0.25">
      <c r="A700" s="19"/>
      <c r="B700" s="15"/>
      <c r="C700" s="75"/>
      <c r="D700" s="16"/>
      <c r="E700" s="16"/>
      <c r="F700" s="16"/>
      <c r="G700" s="16"/>
      <c r="H700" s="16"/>
      <c r="I700" s="17"/>
    </row>
    <row r="701" spans="1:9" ht="12" customHeight="1" x14ac:dyDescent="0.25">
      <c r="A701" s="19"/>
      <c r="B701" s="15"/>
      <c r="C701" s="75"/>
      <c r="D701" s="16"/>
      <c r="E701" s="16"/>
      <c r="F701" s="16"/>
      <c r="G701" s="16"/>
      <c r="H701" s="16"/>
      <c r="I701" s="17"/>
    </row>
    <row r="702" spans="1:9" ht="12" customHeight="1" x14ac:dyDescent="0.25">
      <c r="A702" s="19"/>
      <c r="B702" s="15"/>
      <c r="C702" s="75"/>
      <c r="D702" s="16"/>
      <c r="E702" s="16"/>
      <c r="F702" s="16"/>
      <c r="G702" s="16"/>
      <c r="H702" s="16"/>
      <c r="I702" s="17"/>
    </row>
    <row r="703" spans="1:9" ht="12" customHeight="1" x14ac:dyDescent="0.25">
      <c r="A703" s="19"/>
      <c r="B703" s="15"/>
      <c r="C703" s="75"/>
      <c r="D703" s="16"/>
      <c r="E703" s="16"/>
      <c r="F703" s="16"/>
      <c r="G703" s="16"/>
      <c r="H703" s="16"/>
      <c r="I703" s="17"/>
    </row>
    <row r="704" spans="1:9" ht="12" customHeight="1" x14ac:dyDescent="0.25">
      <c r="A704" s="19"/>
      <c r="B704" s="15"/>
      <c r="C704" s="75"/>
      <c r="D704" s="16"/>
      <c r="E704" s="16"/>
      <c r="F704" s="16"/>
      <c r="G704" s="16"/>
      <c r="H704" s="16"/>
      <c r="I704" s="17"/>
    </row>
    <row r="705" spans="1:9" ht="12" customHeight="1" x14ac:dyDescent="0.25">
      <c r="A705" s="19"/>
      <c r="B705" s="15"/>
      <c r="C705" s="75"/>
      <c r="D705" s="16"/>
      <c r="E705" s="16"/>
      <c r="F705" s="16"/>
      <c r="G705" s="16"/>
      <c r="H705" s="16"/>
      <c r="I705" s="17"/>
    </row>
    <row r="706" spans="1:9" ht="12" customHeight="1" x14ac:dyDescent="0.25">
      <c r="A706" s="19"/>
      <c r="B706" s="15"/>
      <c r="C706" s="75"/>
      <c r="D706" s="16"/>
      <c r="E706" s="16"/>
      <c r="F706" s="16"/>
      <c r="G706" s="16"/>
      <c r="H706" s="16"/>
      <c r="I706" s="17"/>
    </row>
    <row r="707" spans="1:9" ht="12" customHeight="1" x14ac:dyDescent="0.25">
      <c r="A707" s="19"/>
      <c r="B707" s="15"/>
      <c r="C707" s="75"/>
      <c r="D707" s="16"/>
      <c r="E707" s="16"/>
      <c r="F707" s="16"/>
      <c r="G707" s="16"/>
      <c r="H707" s="16"/>
      <c r="I707" s="17"/>
    </row>
    <row r="708" spans="1:9" ht="12" customHeight="1" x14ac:dyDescent="0.25">
      <c r="A708" s="19"/>
      <c r="B708" s="15"/>
      <c r="C708" s="75"/>
      <c r="D708" s="16"/>
      <c r="E708" s="16"/>
      <c r="F708" s="16"/>
      <c r="G708" s="16"/>
      <c r="H708" s="16"/>
      <c r="I708" s="17"/>
    </row>
    <row r="709" spans="1:9" ht="12" customHeight="1" x14ac:dyDescent="0.25">
      <c r="A709" s="19"/>
      <c r="B709" s="15"/>
      <c r="C709" s="75"/>
      <c r="D709" s="16"/>
      <c r="E709" s="16"/>
      <c r="F709" s="16"/>
      <c r="G709" s="16"/>
      <c r="H709" s="16"/>
      <c r="I709" s="17"/>
    </row>
    <row r="710" spans="1:9" ht="12" customHeight="1" x14ac:dyDescent="0.25">
      <c r="A710" s="19"/>
      <c r="B710" s="15"/>
      <c r="C710" s="75"/>
      <c r="D710" s="16"/>
      <c r="E710" s="16"/>
      <c r="F710" s="16"/>
      <c r="G710" s="16"/>
      <c r="H710" s="16"/>
      <c r="I710" s="17"/>
    </row>
    <row r="711" spans="1:9" ht="12" customHeight="1" x14ac:dyDescent="0.25">
      <c r="A711" s="19"/>
      <c r="B711" s="15"/>
      <c r="C711" s="75"/>
      <c r="D711" s="16"/>
      <c r="E711" s="16"/>
      <c r="F711" s="16"/>
      <c r="G711" s="16"/>
      <c r="H711" s="16"/>
      <c r="I711" s="17"/>
    </row>
    <row r="712" spans="1:9" ht="12" customHeight="1" x14ac:dyDescent="0.25">
      <c r="A712" s="19"/>
      <c r="B712" s="15"/>
      <c r="C712" s="75"/>
      <c r="D712" s="16"/>
      <c r="E712" s="16"/>
      <c r="F712" s="16"/>
      <c r="G712" s="16"/>
      <c r="H712" s="16"/>
      <c r="I712" s="17"/>
    </row>
    <row r="713" spans="1:9" ht="12" customHeight="1" x14ac:dyDescent="0.25">
      <c r="A713" s="19"/>
      <c r="B713" s="15"/>
      <c r="C713" s="75"/>
      <c r="D713" s="16"/>
      <c r="E713" s="16"/>
      <c r="F713" s="16"/>
      <c r="G713" s="16"/>
      <c r="H713" s="16"/>
      <c r="I713" s="17"/>
    </row>
    <row r="714" spans="1:9" ht="12" customHeight="1" x14ac:dyDescent="0.25">
      <c r="A714" s="19"/>
      <c r="B714" s="15"/>
      <c r="C714" s="75"/>
      <c r="D714" s="16"/>
      <c r="E714" s="16"/>
      <c r="F714" s="16"/>
      <c r="G714" s="16"/>
      <c r="H714" s="16"/>
      <c r="I714" s="17"/>
    </row>
    <row r="715" spans="1:9" ht="12" customHeight="1" x14ac:dyDescent="0.25">
      <c r="A715" s="19"/>
      <c r="B715" s="15"/>
      <c r="C715" s="75"/>
      <c r="D715" s="16"/>
      <c r="E715" s="16"/>
      <c r="F715" s="16"/>
      <c r="G715" s="16"/>
      <c r="H715" s="16"/>
      <c r="I715" s="17"/>
    </row>
    <row r="716" spans="1:9" ht="12" customHeight="1" x14ac:dyDescent="0.25">
      <c r="A716" s="19"/>
      <c r="B716" s="15"/>
      <c r="C716" s="75"/>
      <c r="D716" s="16"/>
      <c r="E716" s="16"/>
      <c r="F716" s="16"/>
      <c r="G716" s="16"/>
      <c r="H716" s="16"/>
      <c r="I716" s="17"/>
    </row>
    <row r="717" spans="1:9" ht="12" customHeight="1" x14ac:dyDescent="0.25">
      <c r="A717" s="19"/>
      <c r="B717" s="15"/>
      <c r="C717" s="75"/>
      <c r="D717" s="16"/>
      <c r="E717" s="16"/>
      <c r="F717" s="16"/>
      <c r="G717" s="16"/>
      <c r="H717" s="16"/>
      <c r="I717" s="17"/>
    </row>
    <row r="718" spans="1:9" ht="12" customHeight="1" x14ac:dyDescent="0.25">
      <c r="A718" s="19"/>
      <c r="B718" s="15"/>
      <c r="C718" s="75"/>
      <c r="D718" s="16"/>
      <c r="E718" s="16"/>
      <c r="F718" s="16"/>
      <c r="G718" s="16"/>
      <c r="H718" s="16"/>
      <c r="I718" s="17"/>
    </row>
    <row r="719" spans="1:9" ht="12" customHeight="1" x14ac:dyDescent="0.25">
      <c r="A719" s="19"/>
      <c r="B719" s="15"/>
      <c r="C719" s="75"/>
      <c r="D719" s="16"/>
      <c r="E719" s="16"/>
      <c r="F719" s="16"/>
      <c r="G719" s="16"/>
      <c r="H719" s="16"/>
      <c r="I719" s="17"/>
    </row>
    <row r="720" spans="1:9" ht="12" customHeight="1" x14ac:dyDescent="0.25">
      <c r="A720" s="19"/>
      <c r="B720" s="15"/>
      <c r="C720" s="75"/>
      <c r="D720" s="16"/>
      <c r="E720" s="16"/>
      <c r="F720" s="16"/>
      <c r="G720" s="16"/>
      <c r="H720" s="16"/>
      <c r="I720" s="17"/>
    </row>
    <row r="721" spans="1:9" ht="12" customHeight="1" x14ac:dyDescent="0.25">
      <c r="A721" s="19"/>
      <c r="B721" s="15"/>
      <c r="C721" s="75"/>
      <c r="D721" s="16"/>
      <c r="E721" s="16"/>
      <c r="F721" s="16"/>
      <c r="G721" s="16"/>
      <c r="H721" s="16"/>
      <c r="I721" s="17"/>
    </row>
    <row r="722" spans="1:9" ht="12" customHeight="1" x14ac:dyDescent="0.25">
      <c r="A722" s="19"/>
      <c r="B722" s="15"/>
      <c r="C722" s="75"/>
      <c r="D722" s="16"/>
      <c r="E722" s="16"/>
      <c r="F722" s="16"/>
      <c r="G722" s="16"/>
      <c r="H722" s="16"/>
      <c r="I722" s="17"/>
    </row>
    <row r="723" spans="1:9" ht="12" customHeight="1" x14ac:dyDescent="0.25">
      <c r="A723" s="19"/>
      <c r="B723" s="15"/>
      <c r="C723" s="75"/>
      <c r="D723" s="16"/>
      <c r="E723" s="16"/>
      <c r="F723" s="16"/>
      <c r="G723" s="16"/>
      <c r="H723" s="16"/>
      <c r="I723" s="17"/>
    </row>
    <row r="724" spans="1:9" ht="12" customHeight="1" x14ac:dyDescent="0.25">
      <c r="A724" s="19"/>
      <c r="B724" s="15"/>
      <c r="C724" s="75"/>
      <c r="D724" s="16"/>
      <c r="E724" s="16"/>
      <c r="F724" s="16"/>
      <c r="G724" s="16"/>
      <c r="H724" s="16"/>
      <c r="I724" s="17"/>
    </row>
    <row r="725" spans="1:9" ht="12" customHeight="1" x14ac:dyDescent="0.25">
      <c r="A725" s="19"/>
      <c r="B725" s="15"/>
      <c r="C725" s="75"/>
      <c r="D725" s="16"/>
      <c r="E725" s="16"/>
      <c r="F725" s="16"/>
      <c r="G725" s="16"/>
      <c r="H725" s="16"/>
      <c r="I725" s="17"/>
    </row>
    <row r="726" spans="1:9" ht="12" customHeight="1" x14ac:dyDescent="0.25">
      <c r="A726" s="19"/>
      <c r="B726" s="15"/>
      <c r="C726" s="75"/>
      <c r="D726" s="16"/>
      <c r="E726" s="16"/>
      <c r="F726" s="16"/>
      <c r="G726" s="16"/>
      <c r="H726" s="16"/>
      <c r="I726" s="17"/>
    </row>
    <row r="727" spans="1:9" ht="12" customHeight="1" x14ac:dyDescent="0.25">
      <c r="A727" s="19"/>
      <c r="B727" s="15"/>
      <c r="C727" s="75"/>
      <c r="D727" s="16"/>
      <c r="E727" s="16"/>
      <c r="F727" s="16"/>
      <c r="G727" s="16"/>
      <c r="H727" s="16"/>
      <c r="I727" s="17"/>
    </row>
    <row r="728" spans="1:9" ht="12" customHeight="1" x14ac:dyDescent="0.25">
      <c r="A728" s="19"/>
      <c r="B728" s="15"/>
      <c r="C728" s="75"/>
      <c r="D728" s="16"/>
      <c r="E728" s="16"/>
      <c r="F728" s="16"/>
      <c r="G728" s="16"/>
      <c r="H728" s="16"/>
      <c r="I728" s="17"/>
    </row>
    <row r="729" spans="1:9" ht="12" customHeight="1" x14ac:dyDescent="0.25">
      <c r="A729" s="19"/>
      <c r="B729" s="15"/>
      <c r="C729" s="75"/>
      <c r="D729" s="16"/>
      <c r="E729" s="16"/>
      <c r="F729" s="16"/>
      <c r="G729" s="16"/>
      <c r="H729" s="16"/>
      <c r="I729" s="17"/>
    </row>
    <row r="730" spans="1:9" ht="12" customHeight="1" x14ac:dyDescent="0.25">
      <c r="A730" s="19"/>
      <c r="B730" s="15"/>
      <c r="C730" s="75"/>
      <c r="D730" s="16"/>
      <c r="E730" s="16"/>
      <c r="F730" s="16"/>
      <c r="G730" s="16"/>
      <c r="H730" s="16"/>
      <c r="I730" s="17"/>
    </row>
    <row r="731" spans="1:9" ht="12" customHeight="1" x14ac:dyDescent="0.25">
      <c r="A731" s="19"/>
      <c r="B731" s="15"/>
      <c r="C731" s="75"/>
      <c r="D731" s="16"/>
      <c r="E731" s="16"/>
      <c r="F731" s="16"/>
      <c r="G731" s="16"/>
      <c r="H731" s="16"/>
      <c r="I731" s="17"/>
    </row>
    <row r="732" spans="1:9" ht="12" customHeight="1" x14ac:dyDescent="0.25">
      <c r="A732" s="19"/>
      <c r="B732" s="15"/>
      <c r="C732" s="75"/>
      <c r="D732" s="16"/>
      <c r="E732" s="16"/>
      <c r="F732" s="16"/>
      <c r="G732" s="16"/>
      <c r="H732" s="16"/>
      <c r="I732" s="17"/>
    </row>
    <row r="733" spans="1:9" ht="12" customHeight="1" x14ac:dyDescent="0.25">
      <c r="A733" s="19"/>
      <c r="B733" s="15"/>
      <c r="C733" s="75"/>
      <c r="D733" s="16"/>
      <c r="E733" s="16"/>
      <c r="F733" s="16"/>
      <c r="G733" s="16"/>
      <c r="H733" s="16"/>
      <c r="I733" s="17"/>
    </row>
    <row r="734" spans="1:9" ht="12" customHeight="1" x14ac:dyDescent="0.25">
      <c r="A734" s="19"/>
      <c r="B734" s="15"/>
      <c r="C734" s="75"/>
      <c r="D734" s="16"/>
      <c r="E734" s="16"/>
      <c r="F734" s="16"/>
      <c r="G734" s="16"/>
      <c r="H734" s="16"/>
      <c r="I734" s="17"/>
    </row>
    <row r="735" spans="1:9" ht="12" customHeight="1" x14ac:dyDescent="0.25">
      <c r="A735" s="19"/>
      <c r="B735" s="15"/>
      <c r="C735" s="75"/>
      <c r="D735" s="16"/>
      <c r="E735" s="16"/>
      <c r="F735" s="16"/>
      <c r="G735" s="16"/>
      <c r="H735" s="16"/>
      <c r="I735" s="17"/>
    </row>
    <row r="736" spans="1:9" ht="12" customHeight="1" x14ac:dyDescent="0.25">
      <c r="A736" s="19"/>
      <c r="B736" s="15"/>
      <c r="C736" s="75"/>
      <c r="D736" s="16"/>
      <c r="E736" s="16"/>
      <c r="F736" s="16"/>
      <c r="G736" s="16"/>
      <c r="H736" s="16"/>
      <c r="I736" s="17"/>
    </row>
    <row r="737" spans="1:9" ht="12" customHeight="1" x14ac:dyDescent="0.25">
      <c r="A737" s="19"/>
      <c r="B737" s="15"/>
      <c r="C737" s="75"/>
      <c r="D737" s="16"/>
      <c r="E737" s="16"/>
      <c r="F737" s="16"/>
      <c r="G737" s="16"/>
      <c r="H737" s="16"/>
      <c r="I737" s="17"/>
    </row>
    <row r="738" spans="1:9" ht="12" customHeight="1" x14ac:dyDescent="0.25">
      <c r="A738" s="19"/>
      <c r="B738" s="15"/>
      <c r="C738" s="75"/>
      <c r="D738" s="16"/>
      <c r="E738" s="16"/>
      <c r="F738" s="16"/>
      <c r="G738" s="16"/>
      <c r="H738" s="16"/>
      <c r="I738" s="17"/>
    </row>
    <row r="739" spans="1:9" ht="12" customHeight="1" x14ac:dyDescent="0.25">
      <c r="A739" s="19"/>
      <c r="B739" s="15"/>
      <c r="C739" s="75"/>
      <c r="D739" s="16"/>
      <c r="E739" s="16"/>
      <c r="F739" s="16"/>
      <c r="G739" s="16"/>
      <c r="H739" s="16"/>
      <c r="I739" s="17"/>
    </row>
    <row r="740" spans="1:9" ht="12" customHeight="1" x14ac:dyDescent="0.25">
      <c r="A740" s="19"/>
      <c r="B740" s="15"/>
      <c r="C740" s="75"/>
      <c r="D740" s="16"/>
      <c r="E740" s="16"/>
      <c r="F740" s="16"/>
      <c r="G740" s="16"/>
      <c r="H740" s="16"/>
      <c r="I740" s="17"/>
    </row>
    <row r="741" spans="1:9" ht="12" customHeight="1" x14ac:dyDescent="0.25">
      <c r="A741" s="19"/>
      <c r="B741" s="15"/>
      <c r="C741" s="75"/>
      <c r="D741" s="16"/>
      <c r="E741" s="16"/>
      <c r="F741" s="16"/>
      <c r="G741" s="16"/>
      <c r="H741" s="16"/>
      <c r="I741" s="17"/>
    </row>
    <row r="742" spans="1:9" ht="12" customHeight="1" x14ac:dyDescent="0.25">
      <c r="A742" s="19"/>
      <c r="B742" s="15"/>
      <c r="C742" s="75"/>
      <c r="D742" s="16"/>
      <c r="E742" s="16"/>
      <c r="F742" s="16"/>
      <c r="G742" s="16"/>
      <c r="H742" s="16"/>
      <c r="I742" s="17"/>
    </row>
    <row r="743" spans="1:9" ht="12" customHeight="1" x14ac:dyDescent="0.25">
      <c r="A743" s="19"/>
      <c r="B743" s="15"/>
      <c r="C743" s="75"/>
      <c r="D743" s="16"/>
      <c r="E743" s="16"/>
      <c r="F743" s="16"/>
      <c r="G743" s="16"/>
      <c r="H743" s="16"/>
      <c r="I743" s="17"/>
    </row>
    <row r="744" spans="1:9" ht="12" customHeight="1" x14ac:dyDescent="0.25">
      <c r="A744" s="19"/>
      <c r="B744" s="15"/>
      <c r="C744" s="75"/>
      <c r="D744" s="16"/>
      <c r="E744" s="16"/>
      <c r="F744" s="16"/>
      <c r="G744" s="16"/>
      <c r="H744" s="16"/>
      <c r="I744" s="17"/>
    </row>
    <row r="745" spans="1:9" ht="12" customHeight="1" x14ac:dyDescent="0.25">
      <c r="A745" s="19"/>
      <c r="B745" s="15"/>
      <c r="C745" s="75"/>
      <c r="D745" s="16"/>
      <c r="E745" s="16"/>
      <c r="F745" s="16"/>
      <c r="G745" s="16"/>
      <c r="H745" s="16"/>
      <c r="I745" s="17"/>
    </row>
    <row r="746" spans="1:9" ht="12" customHeight="1" x14ac:dyDescent="0.25">
      <c r="A746" s="19"/>
      <c r="B746" s="15"/>
      <c r="C746" s="75"/>
      <c r="D746" s="16"/>
      <c r="E746" s="16"/>
      <c r="F746" s="16"/>
      <c r="G746" s="16"/>
      <c r="H746" s="16"/>
      <c r="I746" s="17"/>
    </row>
    <row r="747" spans="1:9" ht="12" customHeight="1" x14ac:dyDescent="0.25">
      <c r="A747" s="19"/>
      <c r="B747" s="15"/>
      <c r="C747" s="75"/>
      <c r="D747" s="16"/>
      <c r="E747" s="16"/>
      <c r="F747" s="16"/>
      <c r="G747" s="16"/>
      <c r="H747" s="16"/>
      <c r="I747" s="17"/>
    </row>
    <row r="748" spans="1:9" ht="12" customHeight="1" x14ac:dyDescent="0.25">
      <c r="A748" s="19"/>
      <c r="B748" s="15"/>
      <c r="C748" s="75"/>
      <c r="D748" s="16"/>
      <c r="E748" s="16"/>
      <c r="F748" s="16"/>
      <c r="G748" s="16"/>
      <c r="H748" s="16"/>
      <c r="I748" s="17"/>
    </row>
    <row r="749" spans="1:9" ht="12" customHeight="1" x14ac:dyDescent="0.25">
      <c r="A749" s="19"/>
      <c r="B749" s="15"/>
      <c r="C749" s="75"/>
      <c r="D749" s="16"/>
      <c r="E749" s="16"/>
      <c r="F749" s="16"/>
      <c r="G749" s="16"/>
      <c r="H749" s="16"/>
      <c r="I749" s="17"/>
    </row>
    <row r="750" spans="1:9" ht="12" customHeight="1" x14ac:dyDescent="0.25">
      <c r="A750" s="19"/>
      <c r="B750" s="15"/>
      <c r="C750" s="75"/>
      <c r="D750" s="16"/>
      <c r="E750" s="16"/>
      <c r="F750" s="16"/>
      <c r="G750" s="16"/>
      <c r="H750" s="16"/>
      <c r="I750" s="17"/>
    </row>
    <row r="751" spans="1:9" ht="12" customHeight="1" x14ac:dyDescent="0.25">
      <c r="A751" s="19"/>
      <c r="B751" s="15"/>
      <c r="C751" s="75"/>
      <c r="D751" s="16"/>
      <c r="E751" s="16"/>
      <c r="F751" s="16"/>
      <c r="G751" s="16"/>
      <c r="H751" s="16"/>
      <c r="I751" s="17"/>
    </row>
    <row r="752" spans="1:9" ht="12" customHeight="1" x14ac:dyDescent="0.25">
      <c r="A752" s="19"/>
      <c r="B752" s="15"/>
      <c r="C752" s="75"/>
      <c r="D752" s="16"/>
      <c r="E752" s="16"/>
      <c r="F752" s="16"/>
      <c r="G752" s="16"/>
      <c r="H752" s="16"/>
      <c r="I752" s="17"/>
    </row>
    <row r="753" spans="1:9" ht="12" customHeight="1" x14ac:dyDescent="0.25">
      <c r="A753" s="19"/>
      <c r="B753" s="15"/>
      <c r="C753" s="75"/>
      <c r="D753" s="16"/>
      <c r="E753" s="16"/>
      <c r="F753" s="16"/>
      <c r="G753" s="16"/>
      <c r="H753" s="16"/>
      <c r="I753" s="17"/>
    </row>
    <row r="754" spans="1:9" ht="12" customHeight="1" x14ac:dyDescent="0.25">
      <c r="A754" s="19"/>
      <c r="B754" s="15"/>
      <c r="C754" s="75"/>
      <c r="D754" s="16"/>
      <c r="E754" s="16"/>
      <c r="F754" s="16"/>
      <c r="G754" s="16"/>
      <c r="H754" s="16"/>
      <c r="I754" s="17"/>
    </row>
    <row r="755" spans="1:9" ht="12" customHeight="1" x14ac:dyDescent="0.25">
      <c r="A755" s="19"/>
      <c r="B755" s="15"/>
      <c r="C755" s="75"/>
      <c r="D755" s="16"/>
      <c r="E755" s="16"/>
      <c r="F755" s="16"/>
      <c r="G755" s="16"/>
      <c r="H755" s="16"/>
      <c r="I755" s="17"/>
    </row>
    <row r="756" spans="1:9" ht="12" customHeight="1" x14ac:dyDescent="0.25">
      <c r="A756" s="19"/>
      <c r="B756" s="15"/>
      <c r="C756" s="75"/>
      <c r="D756" s="16"/>
      <c r="E756" s="16"/>
      <c r="F756" s="16"/>
      <c r="G756" s="16"/>
      <c r="H756" s="16"/>
      <c r="I756" s="17"/>
    </row>
    <row r="757" spans="1:9" ht="12" customHeight="1" x14ac:dyDescent="0.25">
      <c r="A757" s="19"/>
      <c r="B757" s="15"/>
      <c r="C757" s="75"/>
      <c r="D757" s="16"/>
      <c r="E757" s="16"/>
      <c r="F757" s="16"/>
      <c r="G757" s="16"/>
      <c r="H757" s="16"/>
      <c r="I757" s="17"/>
    </row>
    <row r="758" spans="1:9" ht="12" customHeight="1" x14ac:dyDescent="0.25">
      <c r="A758" s="19"/>
      <c r="B758" s="15"/>
      <c r="C758" s="75"/>
      <c r="D758" s="16"/>
      <c r="E758" s="16"/>
      <c r="F758" s="16"/>
      <c r="G758" s="16"/>
      <c r="H758" s="16"/>
      <c r="I758" s="17"/>
    </row>
    <row r="759" spans="1:9" ht="12" customHeight="1" x14ac:dyDescent="0.25">
      <c r="A759" s="19"/>
      <c r="B759" s="15"/>
      <c r="C759" s="75"/>
      <c r="D759" s="16"/>
      <c r="E759" s="16"/>
      <c r="F759" s="16"/>
      <c r="G759" s="16"/>
      <c r="H759" s="16"/>
      <c r="I759" s="17"/>
    </row>
    <row r="760" spans="1:9" ht="12" customHeight="1" x14ac:dyDescent="0.25">
      <c r="A760" s="19"/>
      <c r="B760" s="15"/>
      <c r="C760" s="75"/>
      <c r="D760" s="16"/>
      <c r="E760" s="16"/>
      <c r="F760" s="16"/>
      <c r="G760" s="16"/>
      <c r="H760" s="16"/>
      <c r="I760" s="17"/>
    </row>
    <row r="761" spans="1:9" ht="12" customHeight="1" x14ac:dyDescent="0.25">
      <c r="A761" s="19"/>
      <c r="B761" s="15"/>
      <c r="C761" s="75"/>
      <c r="D761" s="16"/>
      <c r="E761" s="16"/>
      <c r="F761" s="16"/>
      <c r="G761" s="16"/>
      <c r="H761" s="16"/>
      <c r="I761" s="17"/>
    </row>
    <row r="762" spans="1:9" ht="12" customHeight="1" x14ac:dyDescent="0.25">
      <c r="A762" s="19"/>
      <c r="B762" s="15"/>
      <c r="C762" s="75"/>
      <c r="D762" s="16"/>
      <c r="E762" s="16"/>
      <c r="F762" s="16"/>
      <c r="G762" s="16"/>
      <c r="H762" s="16"/>
      <c r="I762" s="17"/>
    </row>
    <row r="763" spans="1:9" ht="12" customHeight="1" x14ac:dyDescent="0.25">
      <c r="A763" s="19"/>
      <c r="B763" s="15"/>
      <c r="C763" s="75"/>
      <c r="D763" s="16"/>
      <c r="E763" s="16"/>
      <c r="F763" s="16"/>
      <c r="G763" s="16"/>
      <c r="H763" s="16"/>
      <c r="I763" s="17"/>
    </row>
    <row r="764" spans="1:9" ht="12" customHeight="1" x14ac:dyDescent="0.25">
      <c r="A764" s="19"/>
      <c r="B764" s="15"/>
      <c r="C764" s="75"/>
      <c r="D764" s="16"/>
      <c r="E764" s="16"/>
      <c r="F764" s="16"/>
      <c r="G764" s="16"/>
      <c r="H764" s="16"/>
      <c r="I764" s="17"/>
    </row>
    <row r="765" spans="1:9" ht="12" customHeight="1" x14ac:dyDescent="0.25">
      <c r="A765" s="19"/>
      <c r="B765" s="15"/>
      <c r="C765" s="75"/>
      <c r="D765" s="16"/>
      <c r="E765" s="16"/>
      <c r="F765" s="16"/>
      <c r="G765" s="16"/>
      <c r="H765" s="16"/>
      <c r="I765" s="17"/>
    </row>
    <row r="766" spans="1:9" ht="12" customHeight="1" x14ac:dyDescent="0.25">
      <c r="A766" s="19"/>
      <c r="B766" s="15"/>
      <c r="C766" s="75"/>
      <c r="D766" s="16"/>
      <c r="E766" s="16"/>
      <c r="F766" s="16"/>
      <c r="G766" s="16"/>
      <c r="H766" s="16"/>
      <c r="I766" s="17"/>
    </row>
    <row r="767" spans="1:9" ht="12" customHeight="1" x14ac:dyDescent="0.25">
      <c r="A767" s="19"/>
      <c r="B767" s="15"/>
      <c r="C767" s="75"/>
      <c r="D767" s="16"/>
      <c r="E767" s="16"/>
      <c r="F767" s="16"/>
      <c r="G767" s="16"/>
      <c r="H767" s="16"/>
      <c r="I767" s="17"/>
    </row>
    <row r="768" spans="1:9" ht="12" customHeight="1" x14ac:dyDescent="0.25">
      <c r="A768" s="19"/>
      <c r="B768" s="15"/>
      <c r="C768" s="75"/>
      <c r="D768" s="16"/>
      <c r="E768" s="16"/>
      <c r="F768" s="16"/>
      <c r="G768" s="16"/>
      <c r="H768" s="16"/>
      <c r="I768" s="17"/>
    </row>
    <row r="769" spans="1:9" ht="12" customHeight="1" x14ac:dyDescent="0.25">
      <c r="A769" s="19"/>
      <c r="B769" s="15"/>
      <c r="C769" s="75"/>
      <c r="D769" s="16"/>
      <c r="E769" s="16"/>
      <c r="F769" s="16"/>
      <c r="G769" s="16"/>
      <c r="H769" s="16"/>
      <c r="I769" s="17"/>
    </row>
    <row r="770" spans="1:9" ht="12" customHeight="1" x14ac:dyDescent="0.25">
      <c r="A770" s="19"/>
      <c r="B770" s="15"/>
      <c r="C770" s="75"/>
      <c r="D770" s="16"/>
      <c r="E770" s="16"/>
      <c r="F770" s="16"/>
      <c r="G770" s="16"/>
      <c r="H770" s="16"/>
      <c r="I770" s="17"/>
    </row>
    <row r="771" spans="1:9" ht="12" customHeight="1" x14ac:dyDescent="0.25">
      <c r="A771" s="19"/>
      <c r="B771" s="15"/>
      <c r="C771" s="75"/>
      <c r="D771" s="16"/>
      <c r="E771" s="16"/>
      <c r="F771" s="16"/>
      <c r="G771" s="16"/>
      <c r="H771" s="16"/>
      <c r="I771" s="17"/>
    </row>
    <row r="772" spans="1:9" ht="12" customHeight="1" x14ac:dyDescent="0.25">
      <c r="A772" s="19"/>
      <c r="B772" s="15"/>
      <c r="C772" s="75"/>
      <c r="D772" s="16"/>
      <c r="E772" s="16"/>
      <c r="F772" s="16"/>
      <c r="G772" s="16"/>
      <c r="H772" s="16"/>
      <c r="I772" s="17"/>
    </row>
    <row r="773" spans="1:9" ht="12" customHeight="1" x14ac:dyDescent="0.25">
      <c r="A773" s="19"/>
      <c r="B773" s="15"/>
      <c r="C773" s="75"/>
      <c r="D773" s="16"/>
      <c r="E773" s="16"/>
      <c r="F773" s="16"/>
      <c r="G773" s="16"/>
      <c r="H773" s="16"/>
      <c r="I773" s="17"/>
    </row>
    <row r="774" spans="1:9" ht="12" customHeight="1" x14ac:dyDescent="0.25">
      <c r="A774" s="19"/>
      <c r="B774" s="15"/>
      <c r="C774" s="75"/>
      <c r="D774" s="16"/>
      <c r="E774" s="16"/>
      <c r="F774" s="16"/>
      <c r="G774" s="16"/>
      <c r="H774" s="16"/>
      <c r="I774" s="17"/>
    </row>
    <row r="775" spans="1:9" ht="12" customHeight="1" x14ac:dyDescent="0.25">
      <c r="A775" s="19"/>
      <c r="B775" s="15"/>
      <c r="C775" s="75"/>
      <c r="D775" s="16"/>
      <c r="E775" s="16"/>
      <c r="F775" s="16"/>
      <c r="G775" s="16"/>
      <c r="H775" s="16"/>
      <c r="I775" s="17"/>
    </row>
    <row r="776" spans="1:9" ht="12" customHeight="1" x14ac:dyDescent="0.25">
      <c r="A776" s="19"/>
      <c r="B776" s="15"/>
      <c r="C776" s="75"/>
      <c r="D776" s="16"/>
      <c r="E776" s="16"/>
      <c r="F776" s="16"/>
      <c r="G776" s="16"/>
      <c r="H776" s="16"/>
      <c r="I776" s="17"/>
    </row>
    <row r="777" spans="1:9" ht="12" customHeight="1" x14ac:dyDescent="0.25">
      <c r="A777" s="19"/>
      <c r="B777" s="15"/>
      <c r="C777" s="75"/>
      <c r="D777" s="16"/>
      <c r="E777" s="16"/>
      <c r="F777" s="16"/>
      <c r="G777" s="16"/>
      <c r="H777" s="16"/>
      <c r="I777" s="17"/>
    </row>
    <row r="778" spans="1:9" ht="12" customHeight="1" x14ac:dyDescent="0.25">
      <c r="A778" s="19"/>
      <c r="B778" s="15"/>
      <c r="C778" s="75"/>
      <c r="D778" s="16"/>
      <c r="E778" s="16"/>
      <c r="F778" s="16"/>
      <c r="G778" s="16"/>
      <c r="H778" s="16"/>
      <c r="I778" s="17"/>
    </row>
    <row r="779" spans="1:9" ht="12" customHeight="1" x14ac:dyDescent="0.25">
      <c r="A779" s="19"/>
      <c r="B779" s="15"/>
      <c r="C779" s="75"/>
      <c r="D779" s="16"/>
      <c r="E779" s="16"/>
      <c r="F779" s="16"/>
      <c r="G779" s="16"/>
      <c r="H779" s="16"/>
      <c r="I779" s="17"/>
    </row>
    <row r="780" spans="1:9" ht="12" customHeight="1" x14ac:dyDescent="0.25">
      <c r="A780" s="19"/>
      <c r="B780" s="15"/>
      <c r="C780" s="75"/>
      <c r="D780" s="16"/>
      <c r="E780" s="16"/>
      <c r="F780" s="16"/>
      <c r="G780" s="16"/>
      <c r="H780" s="16"/>
      <c r="I780" s="17"/>
    </row>
    <row r="781" spans="1:9" ht="12" customHeight="1" x14ac:dyDescent="0.25">
      <c r="A781" s="19"/>
      <c r="B781" s="15"/>
      <c r="C781" s="75"/>
      <c r="D781" s="16"/>
      <c r="E781" s="16"/>
      <c r="F781" s="16"/>
      <c r="G781" s="16"/>
      <c r="H781" s="16"/>
      <c r="I781" s="17"/>
    </row>
    <row r="782" spans="1:9" ht="12" customHeight="1" x14ac:dyDescent="0.25">
      <c r="A782" s="19"/>
      <c r="B782" s="15"/>
      <c r="C782" s="75"/>
      <c r="D782" s="16"/>
      <c r="E782" s="16"/>
      <c r="F782" s="16"/>
      <c r="G782" s="16"/>
      <c r="H782" s="16"/>
      <c r="I782" s="17"/>
    </row>
    <row r="783" spans="1:9" ht="12" customHeight="1" x14ac:dyDescent="0.25">
      <c r="A783" s="19"/>
      <c r="B783" s="15"/>
      <c r="C783" s="75"/>
      <c r="D783" s="16"/>
      <c r="E783" s="16"/>
      <c r="F783" s="16"/>
      <c r="G783" s="16"/>
      <c r="H783" s="16"/>
      <c r="I783" s="17"/>
    </row>
    <row r="784" spans="1:9" ht="12" customHeight="1" x14ac:dyDescent="0.25">
      <c r="A784" s="19"/>
      <c r="B784" s="15"/>
      <c r="C784" s="75"/>
      <c r="D784" s="16"/>
      <c r="E784" s="16"/>
      <c r="F784" s="16"/>
      <c r="G784" s="16"/>
      <c r="H784" s="16"/>
      <c r="I784" s="17"/>
    </row>
    <row r="785" spans="1:9" ht="12" customHeight="1" x14ac:dyDescent="0.25">
      <c r="A785" s="19"/>
      <c r="B785" s="15"/>
      <c r="C785" s="75"/>
      <c r="D785" s="16"/>
      <c r="E785" s="16"/>
      <c r="F785" s="16"/>
      <c r="G785" s="16"/>
      <c r="H785" s="16"/>
      <c r="I785" s="17"/>
    </row>
    <row r="786" spans="1:9" ht="12" customHeight="1" x14ac:dyDescent="0.25">
      <c r="A786" s="19"/>
      <c r="B786" s="15"/>
      <c r="C786" s="75"/>
      <c r="D786" s="16"/>
      <c r="E786" s="16"/>
      <c r="F786" s="16"/>
      <c r="G786" s="16"/>
      <c r="H786" s="16"/>
      <c r="I786" s="17"/>
    </row>
    <row r="787" spans="1:9" ht="12" customHeight="1" x14ac:dyDescent="0.25">
      <c r="A787" s="19"/>
      <c r="B787" s="15"/>
      <c r="C787" s="75"/>
      <c r="D787" s="16"/>
      <c r="E787" s="16"/>
      <c r="F787" s="16"/>
      <c r="G787" s="16"/>
      <c r="H787" s="16"/>
      <c r="I787" s="17"/>
    </row>
    <row r="788" spans="1:9" ht="12" customHeight="1" x14ac:dyDescent="0.25">
      <c r="A788" s="19"/>
      <c r="B788" s="15"/>
      <c r="C788" s="75"/>
      <c r="D788" s="16"/>
      <c r="E788" s="16"/>
      <c r="F788" s="16"/>
      <c r="G788" s="16"/>
      <c r="H788" s="16"/>
      <c r="I788" s="17"/>
    </row>
    <row r="789" spans="1:9" ht="12" customHeight="1" x14ac:dyDescent="0.25">
      <c r="A789" s="19"/>
      <c r="B789" s="15"/>
      <c r="C789" s="75"/>
      <c r="D789" s="16"/>
      <c r="E789" s="16"/>
      <c r="F789" s="16"/>
      <c r="G789" s="16"/>
      <c r="H789" s="16"/>
      <c r="I789" s="17"/>
    </row>
    <row r="790" spans="1:9" ht="12" customHeight="1" x14ac:dyDescent="0.25">
      <c r="A790" s="19"/>
      <c r="B790" s="15"/>
      <c r="C790" s="75"/>
      <c r="D790" s="16"/>
      <c r="E790" s="16"/>
      <c r="F790" s="16"/>
      <c r="G790" s="16"/>
      <c r="H790" s="16"/>
      <c r="I790" s="17"/>
    </row>
    <row r="791" spans="1:9" ht="12" customHeight="1" x14ac:dyDescent="0.25">
      <c r="A791" s="19"/>
      <c r="B791" s="15"/>
      <c r="C791" s="75"/>
      <c r="D791" s="16"/>
      <c r="E791" s="16"/>
      <c r="F791" s="16"/>
      <c r="G791" s="16"/>
      <c r="H791" s="16"/>
      <c r="I791" s="17"/>
    </row>
    <row r="792" spans="1:9" ht="12" customHeight="1" x14ac:dyDescent="0.25">
      <c r="A792" s="19"/>
      <c r="B792" s="15"/>
      <c r="C792" s="75"/>
      <c r="D792" s="16"/>
      <c r="E792" s="16"/>
      <c r="F792" s="16"/>
      <c r="G792" s="16"/>
      <c r="H792" s="16"/>
      <c r="I792" s="17"/>
    </row>
    <row r="793" spans="1:9" ht="12" customHeight="1" x14ac:dyDescent="0.25">
      <c r="A793" s="19"/>
      <c r="B793" s="15"/>
      <c r="C793" s="75"/>
      <c r="D793" s="16"/>
      <c r="E793" s="16"/>
      <c r="F793" s="16"/>
      <c r="G793" s="16"/>
      <c r="H793" s="16"/>
      <c r="I793" s="17"/>
    </row>
    <row r="794" spans="1:9" ht="12" customHeight="1" x14ac:dyDescent="0.25">
      <c r="A794" s="19"/>
      <c r="B794" s="15"/>
      <c r="C794" s="75"/>
      <c r="D794" s="16"/>
      <c r="E794" s="16"/>
      <c r="F794" s="16"/>
      <c r="G794" s="16"/>
      <c r="H794" s="16"/>
      <c r="I794" s="17"/>
    </row>
    <row r="795" spans="1:9" ht="12" customHeight="1" x14ac:dyDescent="0.25">
      <c r="A795" s="19"/>
      <c r="B795" s="15"/>
      <c r="C795" s="75"/>
      <c r="D795" s="16"/>
      <c r="E795" s="16"/>
      <c r="F795" s="16"/>
      <c r="G795" s="16"/>
      <c r="H795" s="16"/>
      <c r="I795" s="17"/>
    </row>
    <row r="796" spans="1:9" ht="12" customHeight="1" x14ac:dyDescent="0.25">
      <c r="A796" s="19"/>
      <c r="B796" s="15"/>
      <c r="C796" s="75"/>
      <c r="D796" s="16"/>
      <c r="E796" s="16"/>
      <c r="F796" s="16"/>
      <c r="G796" s="16"/>
      <c r="H796" s="16"/>
      <c r="I796" s="17"/>
    </row>
    <row r="797" spans="1:9" ht="12" customHeight="1" x14ac:dyDescent="0.25">
      <c r="A797" s="19"/>
      <c r="B797" s="15"/>
      <c r="C797" s="75"/>
      <c r="D797" s="16"/>
      <c r="E797" s="16"/>
      <c r="F797" s="16"/>
      <c r="G797" s="16"/>
      <c r="H797" s="16"/>
      <c r="I797" s="17"/>
    </row>
    <row r="798" spans="1:9" ht="12" customHeight="1" x14ac:dyDescent="0.25">
      <c r="A798" s="19"/>
      <c r="B798" s="15"/>
      <c r="C798" s="75"/>
      <c r="D798" s="16"/>
      <c r="E798" s="16"/>
      <c r="F798" s="16"/>
      <c r="G798" s="16"/>
      <c r="H798" s="16"/>
      <c r="I798" s="17"/>
    </row>
    <row r="799" spans="1:9" ht="12" customHeight="1" x14ac:dyDescent="0.25">
      <c r="A799" s="19"/>
      <c r="B799" s="15"/>
      <c r="C799" s="75"/>
      <c r="D799" s="16"/>
      <c r="E799" s="16"/>
      <c r="F799" s="16"/>
      <c r="G799" s="16"/>
      <c r="H799" s="16"/>
      <c r="I799" s="17"/>
    </row>
    <row r="800" spans="1:9" ht="12" customHeight="1" x14ac:dyDescent="0.25">
      <c r="A800" s="19"/>
      <c r="B800" s="15"/>
      <c r="C800" s="75"/>
      <c r="D800" s="16"/>
      <c r="E800" s="16"/>
      <c r="F800" s="16"/>
      <c r="G800" s="16"/>
      <c r="H800" s="16"/>
      <c r="I800" s="17"/>
    </row>
    <row r="801" spans="1:9" ht="12" customHeight="1" x14ac:dyDescent="0.25">
      <c r="A801" s="19"/>
      <c r="B801" s="15"/>
      <c r="C801" s="75"/>
      <c r="D801" s="16"/>
      <c r="E801" s="16"/>
      <c r="F801" s="16"/>
      <c r="G801" s="16"/>
      <c r="H801" s="16"/>
      <c r="I801" s="17"/>
    </row>
    <row r="802" spans="1:9" ht="12" customHeight="1" x14ac:dyDescent="0.25">
      <c r="A802" s="19"/>
      <c r="B802" s="15"/>
      <c r="C802" s="75"/>
      <c r="D802" s="16"/>
      <c r="E802" s="16"/>
      <c r="F802" s="16"/>
      <c r="G802" s="16"/>
      <c r="H802" s="16"/>
      <c r="I802" s="17"/>
    </row>
    <row r="803" spans="1:9" ht="12" customHeight="1" x14ac:dyDescent="0.25">
      <c r="A803" s="19"/>
      <c r="B803" s="15"/>
      <c r="C803" s="75"/>
      <c r="D803" s="16"/>
      <c r="E803" s="16"/>
      <c r="F803" s="16"/>
      <c r="G803" s="16"/>
      <c r="H803" s="16"/>
      <c r="I803" s="17"/>
    </row>
    <row r="804" spans="1:9" ht="12" customHeight="1" x14ac:dyDescent="0.25">
      <c r="A804" s="19"/>
      <c r="B804" s="15"/>
      <c r="C804" s="75"/>
      <c r="D804" s="16"/>
      <c r="E804" s="16"/>
      <c r="F804" s="16"/>
      <c r="G804" s="16"/>
      <c r="H804" s="16"/>
      <c r="I804" s="17"/>
    </row>
    <row r="805" spans="1:9" ht="12" customHeight="1" x14ac:dyDescent="0.25">
      <c r="A805" s="19"/>
      <c r="B805" s="15"/>
      <c r="C805" s="75"/>
      <c r="D805" s="16"/>
      <c r="E805" s="16"/>
      <c r="F805" s="16"/>
      <c r="G805" s="16"/>
      <c r="H805" s="16"/>
      <c r="I805" s="17"/>
    </row>
    <row r="806" spans="1:9" ht="12" customHeight="1" x14ac:dyDescent="0.25">
      <c r="A806" s="19"/>
      <c r="B806" s="15"/>
      <c r="C806" s="75"/>
      <c r="D806" s="16"/>
      <c r="E806" s="16"/>
      <c r="F806" s="16"/>
      <c r="G806" s="16"/>
      <c r="H806" s="16"/>
      <c r="I806" s="17"/>
    </row>
    <row r="807" spans="1:9" ht="12" customHeight="1" x14ac:dyDescent="0.25">
      <c r="A807" s="19"/>
      <c r="B807" s="15"/>
      <c r="C807" s="75"/>
      <c r="D807" s="16"/>
      <c r="E807" s="16"/>
      <c r="F807" s="16"/>
      <c r="G807" s="16"/>
      <c r="H807" s="16"/>
      <c r="I807" s="17"/>
    </row>
    <row r="808" spans="1:9" ht="12" customHeight="1" x14ac:dyDescent="0.25">
      <c r="A808" s="19"/>
      <c r="B808" s="15"/>
      <c r="C808" s="75"/>
      <c r="D808" s="16"/>
      <c r="E808" s="16"/>
      <c r="F808" s="16"/>
      <c r="G808" s="16"/>
      <c r="H808" s="16"/>
      <c r="I808" s="17"/>
    </row>
    <row r="809" spans="1:9" ht="12" customHeight="1" x14ac:dyDescent="0.25">
      <c r="A809" s="19"/>
      <c r="B809" s="15"/>
      <c r="C809" s="75"/>
      <c r="D809" s="16"/>
      <c r="E809" s="16"/>
      <c r="F809" s="16"/>
      <c r="G809" s="16"/>
      <c r="H809" s="16"/>
      <c r="I809" s="17"/>
    </row>
    <row r="810" spans="1:9" ht="12" customHeight="1" x14ac:dyDescent="0.25">
      <c r="A810" s="19"/>
      <c r="B810" s="15"/>
      <c r="C810" s="75"/>
      <c r="D810" s="16"/>
      <c r="E810" s="16"/>
      <c r="F810" s="16"/>
      <c r="G810" s="16"/>
      <c r="H810" s="16"/>
      <c r="I810" s="17"/>
    </row>
    <row r="811" spans="1:9" ht="12" customHeight="1" x14ac:dyDescent="0.25">
      <c r="A811" s="19"/>
      <c r="B811" s="15"/>
      <c r="C811" s="75"/>
      <c r="D811" s="16"/>
      <c r="E811" s="16"/>
      <c r="F811" s="16"/>
      <c r="G811" s="16"/>
      <c r="H811" s="16"/>
      <c r="I811" s="17"/>
    </row>
    <row r="812" spans="1:9" ht="12" customHeight="1" x14ac:dyDescent="0.25">
      <c r="A812" s="19"/>
      <c r="B812" s="15"/>
      <c r="C812" s="75"/>
      <c r="D812" s="16"/>
      <c r="E812" s="16"/>
      <c r="F812" s="16"/>
      <c r="G812" s="16"/>
      <c r="H812" s="16"/>
      <c r="I812" s="17"/>
    </row>
    <row r="813" spans="1:9" ht="12" customHeight="1" x14ac:dyDescent="0.25">
      <c r="A813" s="19"/>
      <c r="B813" s="15"/>
      <c r="C813" s="75"/>
      <c r="D813" s="16"/>
      <c r="E813" s="16"/>
      <c r="F813" s="16"/>
      <c r="G813" s="16"/>
      <c r="H813" s="16"/>
      <c r="I813" s="17"/>
    </row>
    <row r="814" spans="1:9" ht="12" customHeight="1" x14ac:dyDescent="0.25">
      <c r="A814" s="19"/>
      <c r="B814" s="15"/>
      <c r="C814" s="75"/>
      <c r="D814" s="16"/>
      <c r="E814" s="16"/>
      <c r="F814" s="16"/>
      <c r="G814" s="16"/>
      <c r="H814" s="16"/>
      <c r="I814" s="17"/>
    </row>
    <row r="815" spans="1:9" ht="12" customHeight="1" x14ac:dyDescent="0.25">
      <c r="A815" s="19"/>
      <c r="B815" s="15"/>
      <c r="C815" s="75"/>
      <c r="D815" s="16"/>
      <c r="E815" s="16"/>
      <c r="F815" s="16"/>
      <c r="G815" s="16"/>
      <c r="H815" s="16"/>
      <c r="I815" s="17"/>
    </row>
    <row r="816" spans="1:9" ht="12" customHeight="1" x14ac:dyDescent="0.25">
      <c r="A816" s="19"/>
      <c r="B816" s="15"/>
      <c r="C816" s="75"/>
      <c r="D816" s="16"/>
      <c r="E816" s="16"/>
      <c r="F816" s="16"/>
      <c r="G816" s="16"/>
      <c r="H816" s="16"/>
      <c r="I816" s="17"/>
    </row>
    <row r="817" spans="1:9" ht="12" customHeight="1" x14ac:dyDescent="0.25">
      <c r="A817" s="19"/>
      <c r="B817" s="15"/>
      <c r="C817" s="75"/>
      <c r="D817" s="16"/>
      <c r="E817" s="16"/>
      <c r="F817" s="16"/>
      <c r="G817" s="16"/>
      <c r="H817" s="16"/>
      <c r="I817" s="17"/>
    </row>
    <row r="818" spans="1:9" ht="12" customHeight="1" x14ac:dyDescent="0.25">
      <c r="A818" s="19"/>
      <c r="B818" s="15"/>
      <c r="C818" s="75"/>
      <c r="D818" s="16"/>
      <c r="E818" s="16"/>
      <c r="F818" s="16"/>
      <c r="G818" s="16"/>
      <c r="H818" s="16"/>
      <c r="I818" s="17"/>
    </row>
    <row r="819" spans="1:9" ht="12" customHeight="1" x14ac:dyDescent="0.25">
      <c r="A819" s="19"/>
      <c r="B819" s="15"/>
      <c r="C819" s="75"/>
      <c r="D819" s="16"/>
      <c r="E819" s="16"/>
      <c r="F819" s="16"/>
      <c r="G819" s="16"/>
      <c r="H819" s="16"/>
      <c r="I819" s="17"/>
    </row>
    <row r="820" spans="1:9" ht="12" customHeight="1" x14ac:dyDescent="0.25">
      <c r="A820" s="19"/>
      <c r="B820" s="15"/>
      <c r="C820" s="75"/>
      <c r="D820" s="16"/>
      <c r="E820" s="16"/>
      <c r="F820" s="16"/>
      <c r="G820" s="16"/>
      <c r="H820" s="16"/>
      <c r="I820" s="17"/>
    </row>
    <row r="821" spans="1:9" ht="12" customHeight="1" x14ac:dyDescent="0.25">
      <c r="A821" s="19"/>
      <c r="B821" s="15"/>
      <c r="C821" s="75"/>
      <c r="D821" s="16"/>
      <c r="E821" s="16"/>
      <c r="F821" s="16"/>
      <c r="G821" s="16"/>
      <c r="H821" s="16"/>
      <c r="I821" s="17"/>
    </row>
    <row r="822" spans="1:9" ht="12" customHeight="1" x14ac:dyDescent="0.25">
      <c r="A822" s="19"/>
      <c r="B822" s="15"/>
      <c r="C822" s="75"/>
      <c r="D822" s="16"/>
      <c r="E822" s="16"/>
      <c r="F822" s="16"/>
      <c r="G822" s="16"/>
      <c r="H822" s="16"/>
      <c r="I822" s="17"/>
    </row>
    <row r="823" spans="1:9" ht="12" customHeight="1" x14ac:dyDescent="0.25">
      <c r="A823" s="19"/>
      <c r="B823" s="15"/>
      <c r="C823" s="75"/>
      <c r="D823" s="16"/>
      <c r="E823" s="16"/>
      <c r="F823" s="16"/>
      <c r="G823" s="16"/>
      <c r="H823" s="16"/>
      <c r="I823" s="17"/>
    </row>
    <row r="824" spans="1:9" ht="12" customHeight="1" x14ac:dyDescent="0.25">
      <c r="A824" s="19"/>
      <c r="B824" s="15"/>
      <c r="C824" s="75"/>
      <c r="D824" s="16"/>
      <c r="E824" s="16"/>
      <c r="F824" s="16"/>
      <c r="G824" s="16"/>
      <c r="H824" s="16"/>
      <c r="I824" s="17"/>
    </row>
    <row r="825" spans="1:9" ht="12" customHeight="1" x14ac:dyDescent="0.25">
      <c r="A825" s="19"/>
      <c r="B825" s="15"/>
      <c r="C825" s="75"/>
      <c r="D825" s="16"/>
      <c r="E825" s="16"/>
      <c r="F825" s="16"/>
      <c r="G825" s="16"/>
      <c r="H825" s="16"/>
      <c r="I825" s="17"/>
    </row>
    <row r="826" spans="1:9" ht="12" customHeight="1" x14ac:dyDescent="0.25">
      <c r="A826" s="19"/>
      <c r="B826" s="15"/>
      <c r="C826" s="75"/>
      <c r="D826" s="16"/>
      <c r="E826" s="16"/>
      <c r="F826" s="16"/>
      <c r="G826" s="16"/>
      <c r="H826" s="16"/>
      <c r="I826" s="17"/>
    </row>
    <row r="827" spans="1:9" ht="12" customHeight="1" x14ac:dyDescent="0.25">
      <c r="A827" s="19"/>
      <c r="B827" s="15"/>
      <c r="C827" s="75"/>
      <c r="D827" s="16"/>
      <c r="E827" s="16"/>
      <c r="F827" s="16"/>
      <c r="G827" s="16"/>
      <c r="H827" s="16"/>
      <c r="I827" s="17"/>
    </row>
    <row r="828" spans="1:9" ht="12" customHeight="1" x14ac:dyDescent="0.25">
      <c r="A828" s="19"/>
      <c r="B828" s="15"/>
      <c r="C828" s="75"/>
      <c r="D828" s="16"/>
      <c r="E828" s="16"/>
      <c r="F828" s="16"/>
      <c r="G828" s="16"/>
      <c r="H828" s="16"/>
      <c r="I828" s="17"/>
    </row>
    <row r="829" spans="1:9" ht="12" customHeight="1" x14ac:dyDescent="0.25">
      <c r="A829" s="19"/>
      <c r="B829" s="15"/>
      <c r="C829" s="75"/>
      <c r="D829" s="16"/>
      <c r="E829" s="16"/>
      <c r="F829" s="16"/>
      <c r="G829" s="16"/>
      <c r="H829" s="16"/>
      <c r="I829" s="17"/>
    </row>
    <row r="830" spans="1:9" ht="12" customHeight="1" x14ac:dyDescent="0.25">
      <c r="A830" s="19"/>
      <c r="B830" s="15"/>
      <c r="C830" s="75"/>
      <c r="D830" s="16"/>
      <c r="E830" s="16"/>
      <c r="F830" s="16"/>
      <c r="G830" s="16"/>
      <c r="H830" s="16"/>
      <c r="I830" s="17"/>
    </row>
    <row r="831" spans="1:9" ht="12" customHeight="1" x14ac:dyDescent="0.25">
      <c r="A831" s="19"/>
      <c r="B831" s="15"/>
      <c r="C831" s="75"/>
      <c r="D831" s="16"/>
      <c r="E831" s="16"/>
      <c r="F831" s="16"/>
      <c r="G831" s="16"/>
      <c r="H831" s="16"/>
      <c r="I831" s="17"/>
    </row>
    <row r="832" spans="1:9" ht="12" customHeight="1" x14ac:dyDescent="0.25">
      <c r="A832" s="19"/>
      <c r="B832" s="15"/>
      <c r="C832" s="75"/>
      <c r="D832" s="16"/>
      <c r="E832" s="16"/>
      <c r="F832" s="16"/>
      <c r="G832" s="16"/>
      <c r="H832" s="16"/>
      <c r="I832" s="17"/>
    </row>
    <row r="833" spans="1:9" ht="12" customHeight="1" x14ac:dyDescent="0.25">
      <c r="A833" s="19"/>
      <c r="B833" s="15"/>
      <c r="C833" s="75"/>
      <c r="D833" s="16"/>
      <c r="E833" s="16"/>
      <c r="F833" s="16"/>
      <c r="G833" s="16"/>
      <c r="H833" s="16"/>
      <c r="I833" s="17"/>
    </row>
    <row r="834" spans="1:9" ht="12" customHeight="1" x14ac:dyDescent="0.25">
      <c r="A834" s="19"/>
      <c r="B834" s="15"/>
      <c r="C834" s="75"/>
      <c r="D834" s="16"/>
      <c r="E834" s="16"/>
      <c r="F834" s="16"/>
      <c r="G834" s="16"/>
      <c r="H834" s="16"/>
      <c r="I834" s="17"/>
    </row>
    <row r="835" spans="1:9" ht="12" customHeight="1" x14ac:dyDescent="0.25">
      <c r="A835" s="19"/>
      <c r="B835" s="15"/>
      <c r="C835" s="75"/>
      <c r="D835" s="16"/>
      <c r="E835" s="16"/>
      <c r="F835" s="16"/>
      <c r="G835" s="16"/>
      <c r="H835" s="16"/>
      <c r="I835" s="17"/>
    </row>
    <row r="836" spans="1:9" ht="12" customHeight="1" x14ac:dyDescent="0.25">
      <c r="A836" s="19"/>
      <c r="B836" s="15"/>
      <c r="C836" s="75"/>
      <c r="D836" s="16"/>
      <c r="E836" s="16"/>
      <c r="F836" s="16"/>
      <c r="G836" s="16"/>
      <c r="H836" s="16"/>
      <c r="I836" s="17"/>
    </row>
    <row r="837" spans="1:9" ht="12" customHeight="1" x14ac:dyDescent="0.25">
      <c r="A837" s="19"/>
      <c r="B837" s="15"/>
      <c r="C837" s="75"/>
      <c r="D837" s="16"/>
      <c r="E837" s="16"/>
      <c r="F837" s="16"/>
      <c r="G837" s="16"/>
      <c r="H837" s="16"/>
      <c r="I837" s="17"/>
    </row>
    <row r="838" spans="1:9" ht="12" customHeight="1" x14ac:dyDescent="0.25">
      <c r="A838" s="19"/>
      <c r="B838" s="15"/>
      <c r="C838" s="75"/>
      <c r="D838" s="16"/>
      <c r="E838" s="16"/>
      <c r="F838" s="16"/>
      <c r="G838" s="16"/>
      <c r="H838" s="16"/>
      <c r="I838" s="17"/>
    </row>
    <row r="839" spans="1:9" ht="12" customHeight="1" x14ac:dyDescent="0.25">
      <c r="A839" s="19"/>
      <c r="B839" s="15"/>
      <c r="C839" s="75"/>
      <c r="D839" s="16"/>
      <c r="E839" s="16"/>
      <c r="F839" s="16"/>
      <c r="G839" s="16"/>
      <c r="H839" s="16"/>
      <c r="I839" s="17"/>
    </row>
    <row r="840" spans="1:9" ht="12" customHeight="1" x14ac:dyDescent="0.25">
      <c r="A840" s="19"/>
      <c r="B840" s="15"/>
      <c r="C840" s="75"/>
      <c r="D840" s="16"/>
      <c r="E840" s="16"/>
      <c r="F840" s="16"/>
      <c r="G840" s="16"/>
      <c r="H840" s="16"/>
      <c r="I840" s="17"/>
    </row>
    <row r="841" spans="1:9" ht="12" customHeight="1" x14ac:dyDescent="0.25">
      <c r="A841" s="19"/>
      <c r="B841" s="15"/>
      <c r="C841" s="75"/>
      <c r="D841" s="16"/>
      <c r="E841" s="16"/>
      <c r="F841" s="16"/>
      <c r="G841" s="16"/>
      <c r="H841" s="16"/>
      <c r="I841" s="17"/>
    </row>
    <row r="842" spans="1:9" ht="12" customHeight="1" x14ac:dyDescent="0.25">
      <c r="A842" s="19"/>
      <c r="B842" s="15"/>
      <c r="C842" s="75"/>
      <c r="D842" s="16"/>
      <c r="E842" s="16"/>
      <c r="F842" s="16"/>
      <c r="G842" s="16"/>
      <c r="H842" s="16"/>
      <c r="I842" s="17"/>
    </row>
    <row r="843" spans="1:9" ht="12" customHeight="1" x14ac:dyDescent="0.25">
      <c r="A843" s="19"/>
      <c r="B843" s="15"/>
      <c r="C843" s="75"/>
      <c r="D843" s="16"/>
      <c r="E843" s="16"/>
      <c r="F843" s="16"/>
      <c r="G843" s="16"/>
      <c r="H843" s="16"/>
      <c r="I843" s="17"/>
    </row>
    <row r="844" spans="1:9" ht="12" customHeight="1" x14ac:dyDescent="0.25">
      <c r="A844" s="19"/>
      <c r="B844" s="15"/>
      <c r="C844" s="75"/>
      <c r="D844" s="16"/>
      <c r="E844" s="16"/>
      <c r="F844" s="16"/>
      <c r="G844" s="16"/>
      <c r="H844" s="16"/>
      <c r="I844" s="17"/>
    </row>
    <row r="845" spans="1:9" ht="12" customHeight="1" x14ac:dyDescent="0.25">
      <c r="A845" s="19"/>
      <c r="B845" s="15"/>
      <c r="C845" s="75"/>
      <c r="D845" s="16"/>
      <c r="E845" s="16"/>
      <c r="F845" s="16"/>
      <c r="G845" s="16"/>
      <c r="H845" s="16"/>
      <c r="I845" s="17"/>
    </row>
    <row r="846" spans="1:9" ht="12" customHeight="1" x14ac:dyDescent="0.25">
      <c r="A846" s="19"/>
      <c r="B846" s="15"/>
      <c r="C846" s="75"/>
      <c r="D846" s="16"/>
      <c r="E846" s="16"/>
      <c r="F846" s="16"/>
      <c r="G846" s="16"/>
      <c r="H846" s="16"/>
      <c r="I846" s="17"/>
    </row>
    <row r="847" spans="1:9" ht="12" customHeight="1" x14ac:dyDescent="0.25">
      <c r="A847" s="19"/>
      <c r="B847" s="15"/>
      <c r="C847" s="75"/>
      <c r="D847" s="16"/>
      <c r="E847" s="16"/>
      <c r="F847" s="16"/>
      <c r="G847" s="16"/>
      <c r="H847" s="16"/>
      <c r="I847" s="17"/>
    </row>
    <row r="848" spans="1:9" ht="12" customHeight="1" x14ac:dyDescent="0.25">
      <c r="A848" s="19"/>
      <c r="B848" s="15"/>
      <c r="C848" s="75"/>
      <c r="D848" s="16"/>
      <c r="E848" s="16"/>
      <c r="F848" s="16"/>
      <c r="G848" s="16"/>
      <c r="H848" s="16"/>
      <c r="I848" s="17"/>
    </row>
    <row r="849" spans="1:9" ht="12" customHeight="1" x14ac:dyDescent="0.25">
      <c r="A849" s="19"/>
      <c r="B849" s="15"/>
      <c r="C849" s="75"/>
      <c r="D849" s="16"/>
      <c r="E849" s="16"/>
      <c r="F849" s="16"/>
      <c r="G849" s="16"/>
      <c r="H849" s="16"/>
      <c r="I849" s="17"/>
    </row>
    <row r="850" spans="1:9" ht="12" customHeight="1" x14ac:dyDescent="0.25">
      <c r="A850" s="19"/>
      <c r="B850" s="15"/>
      <c r="C850" s="75"/>
      <c r="D850" s="16"/>
      <c r="E850" s="16"/>
      <c r="F850" s="16"/>
      <c r="G850" s="16"/>
      <c r="H850" s="16"/>
      <c r="I850" s="17"/>
    </row>
    <row r="851" spans="1:9" ht="12" customHeight="1" x14ac:dyDescent="0.25">
      <c r="A851" s="19"/>
      <c r="B851" s="15"/>
      <c r="C851" s="75"/>
      <c r="D851" s="16"/>
      <c r="E851" s="16"/>
      <c r="F851" s="16"/>
      <c r="G851" s="16"/>
      <c r="H851" s="16"/>
      <c r="I851" s="17"/>
    </row>
    <row r="852" spans="1:9" ht="12" customHeight="1" x14ac:dyDescent="0.25">
      <c r="A852" s="19"/>
      <c r="B852" s="15"/>
      <c r="C852" s="75"/>
      <c r="D852" s="16"/>
      <c r="E852" s="16"/>
      <c r="F852" s="16"/>
      <c r="G852" s="16"/>
      <c r="H852" s="16"/>
      <c r="I852" s="17"/>
    </row>
    <row r="853" spans="1:9" ht="12" customHeight="1" x14ac:dyDescent="0.25">
      <c r="A853" s="19"/>
      <c r="B853" s="15"/>
      <c r="C853" s="75"/>
      <c r="D853" s="16"/>
      <c r="E853" s="16"/>
      <c r="F853" s="16"/>
      <c r="G853" s="16"/>
      <c r="H853" s="16"/>
      <c r="I853" s="17"/>
    </row>
    <row r="854" spans="1:9" ht="12" customHeight="1" x14ac:dyDescent="0.25">
      <c r="A854" s="19"/>
      <c r="B854" s="15"/>
      <c r="C854" s="75"/>
      <c r="D854" s="16"/>
      <c r="E854" s="16"/>
      <c r="F854" s="16"/>
      <c r="G854" s="16"/>
      <c r="H854" s="16"/>
      <c r="I854" s="17"/>
    </row>
    <row r="855" spans="1:9" ht="12" customHeight="1" x14ac:dyDescent="0.25">
      <c r="A855" s="19"/>
      <c r="B855" s="15"/>
      <c r="C855" s="75"/>
      <c r="D855" s="16"/>
      <c r="E855" s="16"/>
      <c r="F855" s="16"/>
      <c r="G855" s="16"/>
      <c r="H855" s="16"/>
      <c r="I855" s="17"/>
    </row>
    <row r="856" spans="1:9" ht="12" customHeight="1" x14ac:dyDescent="0.25">
      <c r="A856" s="19"/>
      <c r="B856" s="15"/>
      <c r="C856" s="75"/>
      <c r="D856" s="16"/>
      <c r="E856" s="16"/>
      <c r="F856" s="16"/>
      <c r="G856" s="16"/>
      <c r="H856" s="16"/>
      <c r="I856" s="17"/>
    </row>
    <row r="857" spans="1:9" ht="12" customHeight="1" x14ac:dyDescent="0.25">
      <c r="A857" s="19"/>
      <c r="B857" s="15"/>
      <c r="C857" s="75"/>
      <c r="D857" s="16"/>
      <c r="E857" s="16"/>
      <c r="F857" s="16"/>
      <c r="G857" s="16"/>
      <c r="H857" s="16"/>
      <c r="I857" s="17"/>
    </row>
    <row r="858" spans="1:9" ht="12" customHeight="1" x14ac:dyDescent="0.25">
      <c r="A858" s="19"/>
      <c r="B858" s="15"/>
      <c r="C858" s="75"/>
      <c r="D858" s="16"/>
      <c r="E858" s="16"/>
      <c r="F858" s="16"/>
      <c r="G858" s="16"/>
      <c r="H858" s="16"/>
      <c r="I858" s="17"/>
    </row>
    <row r="859" spans="1:9" ht="12" customHeight="1" x14ac:dyDescent="0.25">
      <c r="A859" s="19"/>
      <c r="B859" s="15"/>
      <c r="C859" s="75"/>
      <c r="D859" s="16"/>
      <c r="E859" s="16"/>
      <c r="F859" s="16"/>
      <c r="G859" s="16"/>
      <c r="H859" s="16"/>
      <c r="I859" s="17"/>
    </row>
    <row r="860" spans="1:9" ht="12" customHeight="1" x14ac:dyDescent="0.25">
      <c r="A860" s="19"/>
      <c r="B860" s="15"/>
      <c r="C860" s="75"/>
      <c r="D860" s="16"/>
      <c r="E860" s="16"/>
      <c r="F860" s="16"/>
      <c r="G860" s="16"/>
      <c r="H860" s="16"/>
      <c r="I860" s="17"/>
    </row>
    <row r="861" spans="1:9" ht="12" customHeight="1" x14ac:dyDescent="0.25">
      <c r="A861" s="19"/>
      <c r="B861" s="15"/>
      <c r="C861" s="75"/>
      <c r="D861" s="16"/>
      <c r="E861" s="16"/>
      <c r="F861" s="16"/>
      <c r="G861" s="16"/>
      <c r="H861" s="16"/>
      <c r="I861" s="17"/>
    </row>
    <row r="862" spans="1:9" ht="12" customHeight="1" x14ac:dyDescent="0.25">
      <c r="A862" s="19"/>
      <c r="B862" s="15"/>
      <c r="C862" s="75"/>
      <c r="D862" s="16"/>
      <c r="E862" s="16"/>
      <c r="F862" s="16"/>
      <c r="G862" s="16"/>
      <c r="H862" s="16"/>
      <c r="I862" s="17"/>
    </row>
    <row r="863" spans="1:9" ht="12" customHeight="1" x14ac:dyDescent="0.25">
      <c r="A863" s="19"/>
      <c r="B863" s="15"/>
      <c r="C863" s="75"/>
      <c r="D863" s="16"/>
      <c r="E863" s="16"/>
      <c r="F863" s="16"/>
      <c r="G863" s="16"/>
      <c r="H863" s="16"/>
      <c r="I863" s="17"/>
    </row>
    <row r="864" spans="1:9" ht="12" customHeight="1" x14ac:dyDescent="0.25">
      <c r="A864" s="19"/>
      <c r="B864" s="15"/>
      <c r="C864" s="75"/>
      <c r="D864" s="16"/>
      <c r="E864" s="16"/>
      <c r="F864" s="16"/>
      <c r="G864" s="16"/>
      <c r="H864" s="16"/>
      <c r="I864" s="17"/>
    </row>
    <row r="865" spans="1:9" ht="12" customHeight="1" x14ac:dyDescent="0.25">
      <c r="A865" s="19"/>
      <c r="B865" s="15"/>
      <c r="C865" s="75"/>
      <c r="D865" s="16"/>
      <c r="E865" s="16"/>
      <c r="F865" s="16"/>
      <c r="G865" s="16"/>
      <c r="H865" s="16"/>
      <c r="I865" s="17"/>
    </row>
    <row r="866" spans="1:9" ht="12" customHeight="1" x14ac:dyDescent="0.25">
      <c r="A866" s="19"/>
      <c r="B866" s="15"/>
      <c r="C866" s="75"/>
      <c r="D866" s="16"/>
      <c r="E866" s="16"/>
      <c r="F866" s="16"/>
      <c r="G866" s="16"/>
      <c r="H866" s="16"/>
      <c r="I866" s="17"/>
    </row>
    <row r="867" spans="1:9" ht="12" customHeight="1" x14ac:dyDescent="0.25">
      <c r="A867" s="19"/>
      <c r="B867" s="15"/>
      <c r="C867" s="75"/>
      <c r="D867" s="16"/>
      <c r="E867" s="16"/>
      <c r="F867" s="16"/>
      <c r="G867" s="16"/>
      <c r="H867" s="16"/>
      <c r="I867" s="17"/>
    </row>
    <row r="868" spans="1:9" ht="12" customHeight="1" x14ac:dyDescent="0.25">
      <c r="A868" s="19"/>
      <c r="B868" s="15"/>
      <c r="C868" s="75"/>
      <c r="D868" s="16"/>
      <c r="E868" s="16"/>
      <c r="F868" s="16"/>
      <c r="G868" s="16"/>
      <c r="H868" s="16"/>
      <c r="I868" s="17"/>
    </row>
    <row r="869" spans="1:9" ht="12" customHeight="1" x14ac:dyDescent="0.25">
      <c r="A869" s="19"/>
      <c r="B869" s="15"/>
      <c r="C869" s="75"/>
      <c r="D869" s="16"/>
      <c r="E869" s="16"/>
      <c r="F869" s="16"/>
      <c r="G869" s="16"/>
      <c r="H869" s="16"/>
      <c r="I869" s="17"/>
    </row>
    <row r="870" spans="1:9" ht="12" customHeight="1" x14ac:dyDescent="0.25">
      <c r="A870" s="19"/>
      <c r="B870" s="15"/>
      <c r="C870" s="75"/>
      <c r="D870" s="16"/>
      <c r="E870" s="16"/>
      <c r="F870" s="16"/>
      <c r="G870" s="16"/>
      <c r="H870" s="16"/>
      <c r="I870" s="17"/>
    </row>
    <row r="871" spans="1:9" ht="12" customHeight="1" x14ac:dyDescent="0.25">
      <c r="A871" s="19"/>
      <c r="B871" s="15"/>
      <c r="C871" s="75"/>
      <c r="D871" s="16"/>
      <c r="E871" s="16"/>
      <c r="F871" s="16"/>
      <c r="G871" s="16"/>
      <c r="H871" s="16"/>
      <c r="I871" s="17"/>
    </row>
    <row r="872" spans="1:9" ht="12" customHeight="1" x14ac:dyDescent="0.25">
      <c r="A872" s="19"/>
      <c r="B872" s="15"/>
      <c r="C872" s="75"/>
      <c r="D872" s="16"/>
      <c r="E872" s="16"/>
      <c r="F872" s="16"/>
      <c r="G872" s="16"/>
      <c r="H872" s="16"/>
      <c r="I872" s="17"/>
    </row>
    <row r="873" spans="1:9" ht="12" customHeight="1" x14ac:dyDescent="0.25">
      <c r="A873" s="19"/>
      <c r="B873" s="15"/>
      <c r="C873" s="75"/>
      <c r="D873" s="16"/>
      <c r="E873" s="16"/>
      <c r="F873" s="16"/>
      <c r="G873" s="16"/>
      <c r="H873" s="16"/>
      <c r="I873" s="17"/>
    </row>
    <row r="874" spans="1:9" ht="12" customHeight="1" x14ac:dyDescent="0.25">
      <c r="A874" s="19"/>
      <c r="B874" s="15"/>
      <c r="C874" s="75"/>
      <c r="D874" s="16"/>
      <c r="E874" s="16"/>
      <c r="F874" s="16"/>
      <c r="G874" s="16"/>
      <c r="H874" s="16"/>
      <c r="I874" s="17"/>
    </row>
    <row r="875" spans="1:9" ht="12" customHeight="1" x14ac:dyDescent="0.25">
      <c r="A875" s="19"/>
      <c r="B875" s="15"/>
      <c r="C875" s="75"/>
      <c r="D875" s="16"/>
      <c r="E875" s="16"/>
      <c r="F875" s="16"/>
      <c r="G875" s="16"/>
      <c r="H875" s="16"/>
      <c r="I875" s="17"/>
    </row>
    <row r="876" spans="1:9" ht="12" customHeight="1" x14ac:dyDescent="0.25">
      <c r="A876" s="19"/>
      <c r="B876" s="15"/>
      <c r="C876" s="75"/>
      <c r="D876" s="16"/>
      <c r="E876" s="16"/>
      <c r="F876" s="16"/>
      <c r="G876" s="16"/>
      <c r="H876" s="16"/>
      <c r="I876" s="17"/>
    </row>
    <row r="877" spans="1:9" ht="12" customHeight="1" x14ac:dyDescent="0.25">
      <c r="A877" s="19"/>
      <c r="B877" s="15"/>
      <c r="C877" s="75"/>
      <c r="D877" s="16"/>
      <c r="E877" s="16"/>
      <c r="F877" s="16"/>
      <c r="G877" s="16"/>
      <c r="H877" s="16"/>
      <c r="I877" s="17"/>
    </row>
    <row r="878" spans="1:9" ht="12" customHeight="1" x14ac:dyDescent="0.25">
      <c r="A878" s="19"/>
      <c r="B878" s="15"/>
      <c r="C878" s="75"/>
      <c r="D878" s="16"/>
      <c r="E878" s="16"/>
      <c r="F878" s="16"/>
      <c r="G878" s="16"/>
      <c r="H878" s="16"/>
      <c r="I878" s="17"/>
    </row>
    <row r="879" spans="1:9" ht="12" customHeight="1" x14ac:dyDescent="0.25">
      <c r="A879" s="19"/>
      <c r="B879" s="15"/>
      <c r="C879" s="75"/>
      <c r="D879" s="16"/>
      <c r="E879" s="16"/>
      <c r="F879" s="16"/>
      <c r="G879" s="16"/>
      <c r="H879" s="16"/>
      <c r="I879" s="17"/>
    </row>
    <row r="880" spans="1:9" ht="12" customHeight="1" x14ac:dyDescent="0.25">
      <c r="A880" s="19"/>
      <c r="B880" s="15"/>
      <c r="C880" s="75"/>
      <c r="D880" s="16"/>
      <c r="E880" s="16"/>
      <c r="F880" s="16"/>
      <c r="G880" s="16"/>
      <c r="H880" s="16"/>
      <c r="I880" s="17"/>
    </row>
    <row r="881" spans="1:9" ht="12" customHeight="1" x14ac:dyDescent="0.25">
      <c r="A881" s="19"/>
      <c r="B881" s="15"/>
      <c r="C881" s="75"/>
      <c r="D881" s="16"/>
      <c r="E881" s="16"/>
      <c r="F881" s="16"/>
      <c r="G881" s="16"/>
      <c r="H881" s="16"/>
      <c r="I881" s="17"/>
    </row>
    <row r="882" spans="1:9" ht="12" customHeight="1" x14ac:dyDescent="0.25">
      <c r="A882" s="19"/>
      <c r="B882" s="15"/>
      <c r="C882" s="75"/>
      <c r="D882" s="16"/>
      <c r="E882" s="16"/>
      <c r="F882" s="16"/>
      <c r="G882" s="16"/>
      <c r="H882" s="16"/>
      <c r="I882" s="17"/>
    </row>
    <row r="883" spans="1:9" ht="12" customHeight="1" x14ac:dyDescent="0.25">
      <c r="A883" s="19"/>
      <c r="B883" s="15"/>
      <c r="C883" s="75"/>
      <c r="D883" s="16"/>
      <c r="E883" s="16"/>
      <c r="F883" s="16"/>
      <c r="G883" s="16"/>
      <c r="H883" s="16"/>
      <c r="I883" s="17"/>
    </row>
    <row r="884" spans="1:9" ht="12" customHeight="1" x14ac:dyDescent="0.25">
      <c r="A884" s="19"/>
      <c r="B884" s="15"/>
      <c r="C884" s="75"/>
      <c r="D884" s="16"/>
      <c r="E884" s="16"/>
      <c r="F884" s="16"/>
      <c r="G884" s="16"/>
      <c r="H884" s="16"/>
      <c r="I884" s="17"/>
    </row>
    <row r="885" spans="1:9" ht="12" customHeight="1" x14ac:dyDescent="0.25">
      <c r="A885" s="19"/>
      <c r="B885" s="15"/>
      <c r="C885" s="75"/>
      <c r="D885" s="16"/>
      <c r="E885" s="16"/>
      <c r="F885" s="16"/>
      <c r="G885" s="16"/>
      <c r="H885" s="16"/>
      <c r="I885" s="17"/>
    </row>
    <row r="886" spans="1:9" ht="12" customHeight="1" x14ac:dyDescent="0.25">
      <c r="A886" s="19"/>
      <c r="B886" s="15"/>
      <c r="C886" s="75"/>
      <c r="D886" s="16"/>
      <c r="E886" s="16"/>
      <c r="F886" s="16"/>
      <c r="G886" s="16"/>
      <c r="H886" s="16"/>
      <c r="I886" s="17"/>
    </row>
    <row r="887" spans="1:9" ht="12" customHeight="1" x14ac:dyDescent="0.25">
      <c r="A887" s="19"/>
      <c r="B887" s="15"/>
      <c r="C887" s="75"/>
      <c r="D887" s="16"/>
      <c r="E887" s="16"/>
      <c r="F887" s="16"/>
      <c r="G887" s="16"/>
      <c r="H887" s="16"/>
      <c r="I887" s="17"/>
    </row>
    <row r="888" spans="1:9" ht="12" customHeight="1" x14ac:dyDescent="0.25">
      <c r="A888" s="19"/>
      <c r="B888" s="15"/>
      <c r="C888" s="75"/>
      <c r="D888" s="16"/>
      <c r="E888" s="16"/>
      <c r="F888" s="16"/>
      <c r="G888" s="16"/>
      <c r="H888" s="16"/>
      <c r="I888" s="17"/>
    </row>
    <row r="889" spans="1:9" ht="12" customHeight="1" x14ac:dyDescent="0.25">
      <c r="A889" s="19"/>
      <c r="B889" s="15"/>
      <c r="C889" s="75"/>
      <c r="D889" s="16"/>
      <c r="E889" s="16"/>
      <c r="F889" s="16"/>
      <c r="G889" s="16"/>
      <c r="H889" s="16"/>
      <c r="I889" s="17"/>
    </row>
    <row r="890" spans="1:9" ht="12" customHeight="1" x14ac:dyDescent="0.25">
      <c r="A890" s="19"/>
      <c r="B890" s="15"/>
      <c r="C890" s="75"/>
      <c r="D890" s="16"/>
      <c r="E890" s="16"/>
      <c r="F890" s="16"/>
      <c r="G890" s="16"/>
      <c r="H890" s="16"/>
      <c r="I890" s="17"/>
    </row>
    <row r="891" spans="1:9" ht="12" customHeight="1" x14ac:dyDescent="0.25">
      <c r="A891" s="19"/>
      <c r="B891" s="15"/>
      <c r="C891" s="75"/>
      <c r="D891" s="16"/>
      <c r="E891" s="16"/>
      <c r="F891" s="16"/>
      <c r="G891" s="16"/>
      <c r="H891" s="16"/>
      <c r="I891" s="17"/>
    </row>
    <row r="892" spans="1:9" ht="12" customHeight="1" x14ac:dyDescent="0.25">
      <c r="A892" s="19"/>
      <c r="B892" s="15"/>
      <c r="C892" s="75"/>
      <c r="D892" s="16"/>
      <c r="E892" s="16"/>
      <c r="F892" s="16"/>
      <c r="G892" s="16"/>
      <c r="H892" s="16"/>
      <c r="I892" s="17"/>
    </row>
    <row r="893" spans="1:9" ht="12" customHeight="1" x14ac:dyDescent="0.25">
      <c r="A893" s="19"/>
      <c r="B893" s="15"/>
      <c r="C893" s="75"/>
      <c r="D893" s="16"/>
      <c r="E893" s="16"/>
      <c r="F893" s="16"/>
      <c r="G893" s="16"/>
      <c r="H893" s="16"/>
      <c r="I893" s="17"/>
    </row>
    <row r="894" spans="1:9" ht="12" customHeight="1" x14ac:dyDescent="0.25">
      <c r="A894" s="19"/>
      <c r="B894" s="15"/>
      <c r="C894" s="75"/>
      <c r="D894" s="16"/>
      <c r="E894" s="16"/>
      <c r="F894" s="16"/>
      <c r="G894" s="16"/>
      <c r="H894" s="16"/>
      <c r="I894" s="17"/>
    </row>
    <row r="895" spans="1:9" ht="12" customHeight="1" x14ac:dyDescent="0.25">
      <c r="A895" s="19"/>
      <c r="B895" s="15"/>
      <c r="C895" s="75"/>
      <c r="D895" s="16"/>
      <c r="E895" s="16"/>
      <c r="F895" s="16"/>
      <c r="G895" s="16"/>
      <c r="H895" s="16"/>
      <c r="I895" s="17"/>
    </row>
    <row r="896" spans="1:9" ht="12" customHeight="1" x14ac:dyDescent="0.25">
      <c r="A896" s="19"/>
      <c r="B896" s="15"/>
      <c r="C896" s="75"/>
      <c r="D896" s="16"/>
      <c r="E896" s="16"/>
      <c r="F896" s="16"/>
      <c r="G896" s="16"/>
      <c r="H896" s="16"/>
      <c r="I896" s="17"/>
    </row>
    <row r="897" spans="1:9" ht="12" customHeight="1" x14ac:dyDescent="0.25">
      <c r="A897" s="19"/>
      <c r="B897" s="15"/>
      <c r="C897" s="75"/>
      <c r="D897" s="16"/>
      <c r="E897" s="16"/>
      <c r="F897" s="16"/>
      <c r="G897" s="16"/>
      <c r="H897" s="16"/>
      <c r="I897" s="17"/>
    </row>
    <row r="898" spans="1:9" ht="12" customHeight="1" x14ac:dyDescent="0.25">
      <c r="A898" s="19"/>
      <c r="B898" s="15"/>
      <c r="C898" s="75"/>
      <c r="D898" s="16"/>
      <c r="E898" s="16"/>
      <c r="F898" s="16"/>
      <c r="G898" s="16"/>
      <c r="H898" s="16"/>
      <c r="I898" s="17"/>
    </row>
    <row r="899" spans="1:9" ht="12" customHeight="1" x14ac:dyDescent="0.25">
      <c r="A899" s="19"/>
      <c r="B899" s="15"/>
      <c r="C899" s="75"/>
      <c r="D899" s="16"/>
      <c r="E899" s="16"/>
      <c r="F899" s="16"/>
      <c r="G899" s="16"/>
      <c r="H899" s="16"/>
      <c r="I899" s="17"/>
    </row>
    <row r="900" spans="1:9" ht="12" customHeight="1" x14ac:dyDescent="0.25">
      <c r="A900" s="19"/>
      <c r="B900" s="15"/>
      <c r="C900" s="75"/>
      <c r="D900" s="16"/>
      <c r="E900" s="16"/>
      <c r="F900" s="16"/>
      <c r="G900" s="16"/>
      <c r="H900" s="16"/>
      <c r="I900" s="17"/>
    </row>
    <row r="901" spans="1:9" ht="12" customHeight="1" x14ac:dyDescent="0.25">
      <c r="A901" s="19"/>
      <c r="B901" s="15"/>
      <c r="C901" s="75"/>
      <c r="D901" s="16"/>
      <c r="E901" s="16"/>
      <c r="F901" s="16"/>
      <c r="G901" s="16"/>
      <c r="H901" s="16"/>
      <c r="I901" s="17"/>
    </row>
    <row r="902" spans="1:9" ht="12" customHeight="1" x14ac:dyDescent="0.25">
      <c r="A902" s="19"/>
      <c r="B902" s="15"/>
      <c r="C902" s="75"/>
      <c r="D902" s="16"/>
      <c r="E902" s="16"/>
      <c r="F902" s="16"/>
      <c r="G902" s="16"/>
      <c r="H902" s="16"/>
      <c r="I902" s="17"/>
    </row>
    <row r="903" spans="1:9" ht="12" customHeight="1" x14ac:dyDescent="0.25">
      <c r="A903" s="19"/>
      <c r="B903" s="15"/>
      <c r="C903" s="75"/>
      <c r="D903" s="16"/>
      <c r="E903" s="16"/>
      <c r="F903" s="16"/>
      <c r="G903" s="16"/>
      <c r="H903" s="16"/>
      <c r="I903" s="17"/>
    </row>
    <row r="904" spans="1:9" ht="12" customHeight="1" x14ac:dyDescent="0.25">
      <c r="A904" s="19"/>
      <c r="B904" s="15"/>
      <c r="C904" s="75"/>
      <c r="D904" s="16"/>
      <c r="E904" s="16"/>
      <c r="F904" s="16"/>
      <c r="G904" s="16"/>
      <c r="H904" s="16"/>
      <c r="I904" s="17"/>
    </row>
    <row r="905" spans="1:9" ht="12" customHeight="1" x14ac:dyDescent="0.25">
      <c r="A905" s="19"/>
      <c r="B905" s="15"/>
      <c r="C905" s="75"/>
      <c r="D905" s="16"/>
      <c r="E905" s="16"/>
      <c r="F905" s="16"/>
      <c r="G905" s="16"/>
      <c r="H905" s="16"/>
      <c r="I905" s="17"/>
    </row>
    <row r="906" spans="1:9" ht="12" customHeight="1" x14ac:dyDescent="0.25">
      <c r="A906" s="19"/>
      <c r="B906" s="15"/>
      <c r="C906" s="75"/>
      <c r="D906" s="16"/>
      <c r="E906" s="16"/>
      <c r="F906" s="16"/>
      <c r="G906" s="16"/>
      <c r="H906" s="16"/>
      <c r="I906" s="17"/>
    </row>
    <row r="907" spans="1:9" ht="12" customHeight="1" x14ac:dyDescent="0.25">
      <c r="A907" s="19"/>
      <c r="B907" s="15"/>
      <c r="C907" s="75"/>
      <c r="D907" s="16"/>
      <c r="E907" s="16"/>
      <c r="F907" s="16"/>
      <c r="G907" s="16"/>
      <c r="H907" s="16"/>
      <c r="I907" s="17"/>
    </row>
    <row r="908" spans="1:9" ht="12" customHeight="1" x14ac:dyDescent="0.25">
      <c r="A908" s="19"/>
      <c r="B908" s="15"/>
      <c r="C908" s="75"/>
      <c r="D908" s="16"/>
      <c r="E908" s="16"/>
      <c r="F908" s="16"/>
      <c r="G908" s="16"/>
      <c r="H908" s="16"/>
      <c r="I908" s="17"/>
    </row>
    <row r="909" spans="1:9" ht="12" customHeight="1" x14ac:dyDescent="0.25">
      <c r="A909" s="19"/>
      <c r="B909" s="15"/>
      <c r="C909" s="75"/>
      <c r="D909" s="16"/>
      <c r="E909" s="16"/>
      <c r="F909" s="16"/>
      <c r="G909" s="16"/>
      <c r="H909" s="16"/>
      <c r="I909" s="17"/>
    </row>
    <row r="910" spans="1:9" ht="12" customHeight="1" x14ac:dyDescent="0.25">
      <c r="A910" s="19"/>
      <c r="B910" s="15"/>
      <c r="C910" s="75"/>
      <c r="D910" s="16"/>
      <c r="E910" s="16"/>
      <c r="F910" s="16"/>
      <c r="G910" s="16"/>
      <c r="H910" s="16"/>
      <c r="I910" s="17"/>
    </row>
    <row r="911" spans="1:9" ht="12" customHeight="1" x14ac:dyDescent="0.25">
      <c r="A911" s="19"/>
      <c r="B911" s="15"/>
      <c r="C911" s="75"/>
      <c r="D911" s="16"/>
      <c r="E911" s="16"/>
      <c r="F911" s="16"/>
      <c r="G911" s="16"/>
      <c r="H911" s="16"/>
      <c r="I911" s="17"/>
    </row>
    <row r="912" spans="1:9" ht="12" customHeight="1" x14ac:dyDescent="0.25">
      <c r="A912" s="19"/>
      <c r="B912" s="15"/>
      <c r="C912" s="75"/>
      <c r="D912" s="16"/>
      <c r="E912" s="16"/>
      <c r="F912" s="16"/>
      <c r="G912" s="16"/>
      <c r="H912" s="16"/>
      <c r="I912" s="17"/>
    </row>
    <row r="913" spans="1:9" ht="12" customHeight="1" x14ac:dyDescent="0.25">
      <c r="A913" s="19"/>
      <c r="B913" s="15"/>
      <c r="C913" s="75"/>
      <c r="D913" s="16"/>
      <c r="E913" s="16"/>
      <c r="F913" s="16"/>
      <c r="G913" s="16"/>
      <c r="H913" s="16"/>
      <c r="I913" s="17"/>
    </row>
    <row r="914" spans="1:9" ht="12" customHeight="1" x14ac:dyDescent="0.25">
      <c r="A914" s="19"/>
      <c r="B914" s="15"/>
      <c r="C914" s="75"/>
      <c r="D914" s="16"/>
      <c r="E914" s="16"/>
      <c r="F914" s="16"/>
      <c r="G914" s="16"/>
      <c r="H914" s="16"/>
      <c r="I914" s="17"/>
    </row>
    <row r="915" spans="1:9" ht="12" customHeight="1" x14ac:dyDescent="0.25">
      <c r="A915" s="19"/>
      <c r="B915" s="15"/>
      <c r="C915" s="75"/>
      <c r="D915" s="16"/>
      <c r="E915" s="16"/>
      <c r="F915" s="16"/>
      <c r="G915" s="16"/>
      <c r="H915" s="16"/>
      <c r="I915" s="17"/>
    </row>
    <row r="916" spans="1:9" ht="12" customHeight="1" x14ac:dyDescent="0.25">
      <c r="A916" s="19"/>
      <c r="B916" s="15"/>
      <c r="C916" s="75"/>
      <c r="D916" s="16"/>
      <c r="E916" s="16"/>
      <c r="F916" s="16"/>
      <c r="G916" s="16"/>
      <c r="H916" s="16"/>
      <c r="I916" s="17"/>
    </row>
    <row r="917" spans="1:9" ht="12" customHeight="1" x14ac:dyDescent="0.25">
      <c r="A917" s="19"/>
      <c r="B917" s="15"/>
      <c r="C917" s="75"/>
      <c r="D917" s="16"/>
      <c r="E917" s="16"/>
      <c r="F917" s="16"/>
      <c r="G917" s="16"/>
      <c r="H917" s="16"/>
      <c r="I917" s="17"/>
    </row>
    <row r="918" spans="1:9" ht="12" customHeight="1" x14ac:dyDescent="0.25">
      <c r="A918" s="19"/>
      <c r="B918" s="15"/>
      <c r="C918" s="75"/>
      <c r="D918" s="16"/>
      <c r="E918" s="16"/>
      <c r="F918" s="16"/>
      <c r="G918" s="16"/>
      <c r="H918" s="16"/>
      <c r="I918" s="17"/>
    </row>
    <row r="919" spans="1:9" ht="12" customHeight="1" x14ac:dyDescent="0.25">
      <c r="A919" s="19"/>
      <c r="B919" s="15"/>
      <c r="C919" s="75"/>
      <c r="D919" s="16"/>
      <c r="E919" s="16"/>
      <c r="F919" s="16"/>
      <c r="G919" s="16"/>
      <c r="H919" s="16"/>
      <c r="I919" s="17"/>
    </row>
    <row r="920" spans="1:9" ht="12" customHeight="1" x14ac:dyDescent="0.25">
      <c r="A920" s="19"/>
      <c r="B920" s="15"/>
      <c r="C920" s="75"/>
      <c r="D920" s="16"/>
      <c r="E920" s="16"/>
      <c r="F920" s="16"/>
      <c r="G920" s="16"/>
      <c r="H920" s="16"/>
      <c r="I920" s="17"/>
    </row>
    <row r="921" spans="1:9" ht="12" customHeight="1" x14ac:dyDescent="0.25">
      <c r="A921" s="19"/>
      <c r="B921" s="15"/>
      <c r="C921" s="75"/>
      <c r="D921" s="16"/>
      <c r="E921" s="16"/>
      <c r="F921" s="16"/>
      <c r="G921" s="16"/>
      <c r="H921" s="16"/>
      <c r="I921" s="17"/>
    </row>
    <row r="922" spans="1:9" ht="12" customHeight="1" x14ac:dyDescent="0.25">
      <c r="A922" s="19"/>
      <c r="B922" s="15"/>
      <c r="C922" s="75"/>
      <c r="D922" s="16"/>
      <c r="E922" s="16"/>
      <c r="F922" s="16"/>
      <c r="G922" s="16"/>
      <c r="H922" s="16"/>
      <c r="I922" s="17"/>
    </row>
    <row r="923" spans="1:9" ht="12" customHeight="1" x14ac:dyDescent="0.25">
      <c r="A923" s="19"/>
      <c r="B923" s="15"/>
      <c r="C923" s="75"/>
      <c r="D923" s="16"/>
      <c r="E923" s="16"/>
      <c r="F923" s="16"/>
      <c r="G923" s="16"/>
      <c r="H923" s="16"/>
      <c r="I923" s="17"/>
    </row>
    <row r="924" spans="1:9" ht="12" customHeight="1" x14ac:dyDescent="0.25">
      <c r="A924" s="19"/>
      <c r="B924" s="15"/>
      <c r="C924" s="75"/>
      <c r="D924" s="16"/>
      <c r="E924" s="16"/>
      <c r="F924" s="16"/>
      <c r="G924" s="16"/>
      <c r="H924" s="16"/>
      <c r="I924" s="17"/>
    </row>
    <row r="925" spans="1:9" ht="12" customHeight="1" x14ac:dyDescent="0.25">
      <c r="A925" s="19"/>
      <c r="B925" s="15"/>
      <c r="C925" s="75"/>
      <c r="D925" s="16"/>
      <c r="E925" s="16"/>
      <c r="F925" s="16"/>
      <c r="G925" s="16"/>
      <c r="H925" s="16"/>
      <c r="I925" s="17"/>
    </row>
    <row r="926" spans="1:9" ht="12" customHeight="1" x14ac:dyDescent="0.25">
      <c r="A926" s="19"/>
      <c r="B926" s="15"/>
      <c r="C926" s="75"/>
      <c r="D926" s="16"/>
      <c r="E926" s="16"/>
      <c r="F926" s="16"/>
      <c r="G926" s="16"/>
      <c r="H926" s="16"/>
      <c r="I926" s="17"/>
    </row>
    <row r="927" spans="1:9" ht="12" customHeight="1" x14ac:dyDescent="0.25">
      <c r="A927" s="19"/>
      <c r="B927" s="15"/>
      <c r="C927" s="75"/>
      <c r="D927" s="16"/>
      <c r="E927" s="16"/>
      <c r="F927" s="16"/>
      <c r="G927" s="16"/>
      <c r="H927" s="16"/>
      <c r="I927" s="17"/>
    </row>
    <row r="928" spans="1:9" ht="12" customHeight="1" x14ac:dyDescent="0.25">
      <c r="A928" s="19"/>
      <c r="B928" s="15"/>
      <c r="C928" s="75"/>
      <c r="D928" s="16"/>
      <c r="E928" s="16"/>
      <c r="F928" s="16"/>
      <c r="G928" s="16"/>
      <c r="H928" s="16"/>
      <c r="I928" s="17"/>
    </row>
    <row r="929" spans="1:9" ht="12" customHeight="1" x14ac:dyDescent="0.25">
      <c r="A929" s="19"/>
      <c r="B929" s="15"/>
      <c r="C929" s="75"/>
      <c r="D929" s="16"/>
      <c r="E929" s="16"/>
      <c r="F929" s="16"/>
      <c r="G929" s="16"/>
      <c r="H929" s="16"/>
      <c r="I929" s="17"/>
    </row>
    <row r="930" spans="1:9" ht="12" customHeight="1" x14ac:dyDescent="0.25">
      <c r="A930" s="19"/>
      <c r="B930" s="15"/>
      <c r="C930" s="75"/>
      <c r="D930" s="16"/>
      <c r="E930" s="16"/>
      <c r="F930" s="16"/>
      <c r="G930" s="16"/>
      <c r="H930" s="16"/>
      <c r="I930" s="17"/>
    </row>
    <row r="931" spans="1:9" ht="12" customHeight="1" x14ac:dyDescent="0.25">
      <c r="A931" s="19"/>
      <c r="B931" s="15"/>
      <c r="C931" s="75"/>
      <c r="D931" s="16"/>
      <c r="E931" s="16"/>
      <c r="F931" s="16"/>
      <c r="G931" s="16"/>
      <c r="H931" s="16"/>
      <c r="I931" s="17"/>
    </row>
    <row r="932" spans="1:9" ht="12" customHeight="1" x14ac:dyDescent="0.25">
      <c r="A932" s="19"/>
      <c r="B932" s="15"/>
      <c r="C932" s="75"/>
      <c r="D932" s="16"/>
      <c r="E932" s="16"/>
      <c r="F932" s="16"/>
      <c r="G932" s="16"/>
      <c r="H932" s="16"/>
      <c r="I932" s="17"/>
    </row>
    <row r="933" spans="1:9" ht="12" customHeight="1" x14ac:dyDescent="0.25">
      <c r="A933" s="19"/>
      <c r="B933" s="15"/>
      <c r="C933" s="75"/>
      <c r="D933" s="16"/>
      <c r="E933" s="16"/>
      <c r="F933" s="16"/>
      <c r="G933" s="16"/>
      <c r="H933" s="16"/>
      <c r="I933" s="17"/>
    </row>
    <row r="934" spans="1:9" ht="12" customHeight="1" x14ac:dyDescent="0.25">
      <c r="A934" s="19"/>
      <c r="B934" s="15"/>
      <c r="C934" s="75"/>
      <c r="D934" s="16"/>
      <c r="E934" s="16"/>
      <c r="F934" s="16"/>
      <c r="G934" s="16"/>
      <c r="H934" s="16"/>
      <c r="I934" s="17"/>
    </row>
    <row r="935" spans="1:9" ht="12" customHeight="1" x14ac:dyDescent="0.25">
      <c r="A935" s="19"/>
      <c r="B935" s="15"/>
      <c r="C935" s="75"/>
      <c r="D935" s="16"/>
      <c r="E935" s="16"/>
      <c r="F935" s="16"/>
      <c r="G935" s="16"/>
      <c r="H935" s="16"/>
      <c r="I935" s="17"/>
    </row>
    <row r="936" spans="1:9" ht="12" customHeight="1" x14ac:dyDescent="0.25">
      <c r="A936" s="19"/>
      <c r="B936" s="15"/>
      <c r="C936" s="75"/>
      <c r="D936" s="16"/>
      <c r="E936" s="16"/>
      <c r="F936" s="16"/>
      <c r="G936" s="16"/>
      <c r="H936" s="16"/>
      <c r="I936" s="17"/>
    </row>
    <row r="937" spans="1:9" ht="12" customHeight="1" x14ac:dyDescent="0.25">
      <c r="A937" s="19"/>
      <c r="B937" s="15"/>
      <c r="C937" s="75"/>
      <c r="D937" s="16"/>
      <c r="E937" s="16"/>
      <c r="F937" s="16"/>
      <c r="G937" s="16"/>
      <c r="H937" s="16"/>
      <c r="I937" s="17"/>
    </row>
    <row r="938" spans="1:9" ht="12" customHeight="1" x14ac:dyDescent="0.25">
      <c r="A938" s="19"/>
      <c r="B938" s="15"/>
      <c r="C938" s="75"/>
      <c r="D938" s="16"/>
      <c r="E938" s="16"/>
      <c r="F938" s="16"/>
      <c r="G938" s="16"/>
      <c r="H938" s="16"/>
      <c r="I938" s="17"/>
    </row>
    <row r="939" spans="1:9" ht="12" customHeight="1" x14ac:dyDescent="0.25">
      <c r="A939" s="19"/>
      <c r="B939" s="15"/>
      <c r="C939" s="75"/>
      <c r="D939" s="16"/>
      <c r="E939" s="16"/>
      <c r="F939" s="16"/>
      <c r="G939" s="16"/>
      <c r="H939" s="16"/>
      <c r="I939" s="17"/>
    </row>
    <row r="940" spans="1:9" ht="12" customHeight="1" x14ac:dyDescent="0.25">
      <c r="A940" s="19"/>
      <c r="B940" s="15"/>
      <c r="C940" s="75"/>
      <c r="D940" s="16"/>
      <c r="E940" s="16"/>
      <c r="F940" s="16"/>
      <c r="G940" s="16"/>
      <c r="H940" s="16"/>
      <c r="I940" s="17"/>
    </row>
    <row r="941" spans="1:9" ht="12" customHeight="1" x14ac:dyDescent="0.25">
      <c r="A941" s="19"/>
      <c r="B941" s="15"/>
      <c r="C941" s="75"/>
      <c r="D941" s="16"/>
      <c r="E941" s="16"/>
      <c r="F941" s="16"/>
      <c r="G941" s="16"/>
      <c r="H941" s="16"/>
      <c r="I941" s="17"/>
    </row>
    <row r="942" spans="1:9" ht="12" customHeight="1" x14ac:dyDescent="0.25">
      <c r="A942" s="19"/>
      <c r="B942" s="15"/>
      <c r="C942" s="75"/>
      <c r="D942" s="16"/>
      <c r="E942" s="16"/>
      <c r="F942" s="16"/>
      <c r="G942" s="16"/>
      <c r="H942" s="16"/>
      <c r="I942" s="17"/>
    </row>
    <row r="943" spans="1:9" ht="12" customHeight="1" x14ac:dyDescent="0.25">
      <c r="A943" s="19"/>
      <c r="B943" s="15"/>
      <c r="C943" s="75"/>
      <c r="D943" s="16"/>
      <c r="E943" s="16"/>
      <c r="F943" s="16"/>
      <c r="G943" s="16"/>
      <c r="H943" s="16"/>
      <c r="I943" s="17"/>
    </row>
    <row r="944" spans="1:9" ht="12" customHeight="1" x14ac:dyDescent="0.25">
      <c r="A944" s="19"/>
      <c r="B944" s="15"/>
      <c r="C944" s="75"/>
      <c r="D944" s="16"/>
      <c r="E944" s="16"/>
      <c r="F944" s="16"/>
      <c r="G944" s="16"/>
      <c r="H944" s="16"/>
      <c r="I944" s="17"/>
    </row>
    <row r="945" spans="1:9" ht="12" customHeight="1" x14ac:dyDescent="0.25">
      <c r="A945" s="19"/>
      <c r="B945" s="15"/>
      <c r="C945" s="75"/>
      <c r="D945" s="16"/>
      <c r="E945" s="16"/>
      <c r="F945" s="16"/>
      <c r="G945" s="16"/>
      <c r="H945" s="16"/>
      <c r="I945" s="17"/>
    </row>
    <row r="946" spans="1:9" ht="12" customHeight="1" x14ac:dyDescent="0.25">
      <c r="A946" s="19"/>
      <c r="B946" s="15"/>
      <c r="C946" s="75"/>
      <c r="D946" s="16"/>
      <c r="E946" s="16"/>
      <c r="F946" s="16"/>
      <c r="G946" s="16"/>
      <c r="H946" s="16"/>
      <c r="I946" s="17"/>
    </row>
    <row r="947" spans="1:9" ht="12" customHeight="1" x14ac:dyDescent="0.25">
      <c r="A947" s="19"/>
      <c r="B947" s="15"/>
      <c r="C947" s="75"/>
      <c r="D947" s="16"/>
      <c r="E947" s="16"/>
      <c r="F947" s="16"/>
      <c r="G947" s="16"/>
      <c r="H947" s="16"/>
      <c r="I947" s="17"/>
    </row>
    <row r="948" spans="1:9" ht="12" customHeight="1" x14ac:dyDescent="0.25">
      <c r="A948" s="19"/>
      <c r="B948" s="15"/>
      <c r="C948" s="75"/>
      <c r="D948" s="16"/>
      <c r="E948" s="16"/>
      <c r="F948" s="16"/>
      <c r="G948" s="16"/>
      <c r="H948" s="16"/>
      <c r="I948" s="17"/>
    </row>
    <row r="949" spans="1:9" ht="12" customHeight="1" x14ac:dyDescent="0.25">
      <c r="A949" s="19"/>
      <c r="B949" s="15"/>
      <c r="C949" s="75"/>
      <c r="D949" s="16"/>
      <c r="E949" s="16"/>
      <c r="F949" s="16"/>
      <c r="G949" s="16"/>
      <c r="H949" s="16"/>
      <c r="I949" s="17"/>
    </row>
    <row r="950" spans="1:9" ht="12" customHeight="1" x14ac:dyDescent="0.25">
      <c r="A950" s="19"/>
      <c r="B950" s="15"/>
      <c r="C950" s="75"/>
      <c r="D950" s="16"/>
      <c r="E950" s="16"/>
      <c r="F950" s="16"/>
      <c r="G950" s="16"/>
      <c r="H950" s="16"/>
      <c r="I950" s="17"/>
    </row>
    <row r="951" spans="1:9" ht="12" customHeight="1" x14ac:dyDescent="0.25">
      <c r="A951" s="19"/>
      <c r="B951" s="15"/>
      <c r="C951" s="75"/>
      <c r="D951" s="16"/>
      <c r="E951" s="16"/>
      <c r="F951" s="16"/>
      <c r="G951" s="16"/>
      <c r="H951" s="16"/>
      <c r="I951" s="17"/>
    </row>
    <row r="952" spans="1:9" ht="12" customHeight="1" x14ac:dyDescent="0.25">
      <c r="A952" s="19"/>
      <c r="B952" s="15"/>
      <c r="C952" s="75"/>
      <c r="D952" s="16"/>
      <c r="E952" s="16"/>
      <c r="F952" s="16"/>
      <c r="G952" s="16"/>
      <c r="H952" s="16"/>
      <c r="I952" s="17"/>
    </row>
    <row r="953" spans="1:9" ht="12" customHeight="1" x14ac:dyDescent="0.25">
      <c r="A953" s="19"/>
      <c r="B953" s="15"/>
      <c r="C953" s="75"/>
      <c r="D953" s="16"/>
      <c r="E953" s="16"/>
      <c r="F953" s="16"/>
      <c r="G953" s="16"/>
      <c r="H953" s="16"/>
      <c r="I953" s="17"/>
    </row>
    <row r="954" spans="1:9" ht="12" customHeight="1" x14ac:dyDescent="0.25">
      <c r="A954" s="19"/>
      <c r="B954" s="15"/>
      <c r="C954" s="75"/>
      <c r="D954" s="16"/>
      <c r="E954" s="16"/>
      <c r="F954" s="16"/>
      <c r="G954" s="16"/>
      <c r="H954" s="16"/>
      <c r="I954" s="17"/>
    </row>
    <row r="955" spans="1:9" ht="12" customHeight="1" x14ac:dyDescent="0.25">
      <c r="A955" s="19"/>
      <c r="B955" s="15"/>
      <c r="C955" s="75"/>
      <c r="D955" s="16"/>
      <c r="E955" s="16"/>
      <c r="F955" s="16"/>
      <c r="G955" s="16"/>
      <c r="H955" s="16"/>
      <c r="I955" s="17"/>
    </row>
    <row r="956" spans="1:9" ht="12" customHeight="1" x14ac:dyDescent="0.25">
      <c r="A956" s="19"/>
      <c r="B956" s="15"/>
      <c r="C956" s="75"/>
      <c r="D956" s="16"/>
      <c r="E956" s="16"/>
      <c r="F956" s="16"/>
      <c r="G956" s="16"/>
      <c r="H956" s="16"/>
      <c r="I956" s="17"/>
    </row>
    <row r="957" spans="1:9" ht="12" customHeight="1" x14ac:dyDescent="0.25">
      <c r="A957" s="19"/>
      <c r="B957" s="15"/>
      <c r="C957" s="75"/>
      <c r="D957" s="16"/>
      <c r="E957" s="16"/>
      <c r="F957" s="16"/>
      <c r="G957" s="16"/>
      <c r="H957" s="16"/>
      <c r="I957" s="17"/>
    </row>
    <row r="958" spans="1:9" ht="12" customHeight="1" x14ac:dyDescent="0.25">
      <c r="A958" s="19"/>
      <c r="B958" s="15"/>
      <c r="C958" s="75"/>
      <c r="D958" s="16"/>
      <c r="E958" s="16"/>
      <c r="F958" s="16"/>
      <c r="G958" s="16"/>
      <c r="H958" s="16"/>
      <c r="I958" s="17"/>
    </row>
    <row r="959" spans="1:9" ht="12" customHeight="1" x14ac:dyDescent="0.25">
      <c r="A959" s="19"/>
      <c r="B959" s="15"/>
      <c r="C959" s="75"/>
      <c r="D959" s="16"/>
      <c r="E959" s="16"/>
      <c r="F959" s="16"/>
      <c r="G959" s="16"/>
      <c r="H959" s="16"/>
      <c r="I959" s="17"/>
    </row>
    <row r="960" spans="1:9" ht="12" customHeight="1" x14ac:dyDescent="0.25">
      <c r="A960" s="19"/>
      <c r="B960" s="15"/>
      <c r="C960" s="75"/>
      <c r="D960" s="16"/>
      <c r="E960" s="16"/>
      <c r="F960" s="16"/>
      <c r="G960" s="16"/>
      <c r="H960" s="16"/>
      <c r="I960" s="17"/>
    </row>
    <row r="961" spans="1:9" ht="12" customHeight="1" x14ac:dyDescent="0.25">
      <c r="A961" s="19"/>
      <c r="B961" s="15"/>
      <c r="C961" s="75"/>
      <c r="D961" s="16"/>
      <c r="E961" s="16"/>
      <c r="F961" s="16"/>
      <c r="G961" s="16"/>
      <c r="H961" s="16"/>
      <c r="I961" s="17"/>
    </row>
    <row r="962" spans="1:9" ht="12" customHeight="1" x14ac:dyDescent="0.25">
      <c r="A962" s="19"/>
      <c r="B962" s="15"/>
      <c r="C962" s="75"/>
      <c r="D962" s="16"/>
      <c r="E962" s="16"/>
      <c r="F962" s="16"/>
      <c r="G962" s="16"/>
      <c r="H962" s="16"/>
      <c r="I962" s="17"/>
    </row>
    <row r="963" spans="1:9" ht="12" customHeight="1" x14ac:dyDescent="0.25">
      <c r="A963" s="19"/>
      <c r="B963" s="15"/>
      <c r="C963" s="75"/>
      <c r="D963" s="16"/>
      <c r="E963" s="16"/>
      <c r="F963" s="16"/>
      <c r="G963" s="16"/>
      <c r="H963" s="16"/>
      <c r="I963" s="17"/>
    </row>
    <row r="964" spans="1:9" ht="12" customHeight="1" x14ac:dyDescent="0.25">
      <c r="A964" s="19"/>
      <c r="B964" s="15"/>
      <c r="C964" s="75"/>
      <c r="D964" s="16"/>
      <c r="E964" s="16"/>
      <c r="F964" s="16"/>
      <c r="G964" s="16"/>
      <c r="H964" s="16"/>
      <c r="I964" s="17"/>
    </row>
    <row r="965" spans="1:9" ht="12" customHeight="1" x14ac:dyDescent="0.25">
      <c r="A965" s="19"/>
      <c r="B965" s="15"/>
      <c r="C965" s="75"/>
      <c r="D965" s="16"/>
      <c r="E965" s="16"/>
      <c r="F965" s="16"/>
      <c r="G965" s="16"/>
      <c r="H965" s="16"/>
      <c r="I965" s="17"/>
    </row>
    <row r="966" spans="1:9" ht="12" customHeight="1" x14ac:dyDescent="0.25">
      <c r="A966" s="19"/>
      <c r="B966" s="15"/>
      <c r="C966" s="75"/>
      <c r="D966" s="16"/>
      <c r="E966" s="16"/>
      <c r="F966" s="16"/>
      <c r="G966" s="16"/>
      <c r="H966" s="16"/>
      <c r="I966" s="17"/>
    </row>
    <row r="967" spans="1:9" ht="12" customHeight="1" x14ac:dyDescent="0.25">
      <c r="A967" s="19"/>
      <c r="B967" s="15"/>
      <c r="C967" s="75"/>
      <c r="D967" s="16"/>
      <c r="E967" s="16"/>
      <c r="F967" s="16"/>
      <c r="G967" s="16"/>
      <c r="H967" s="16"/>
      <c r="I967" s="17"/>
    </row>
    <row r="968" spans="1:9" ht="12" customHeight="1" x14ac:dyDescent="0.25">
      <c r="A968" s="19"/>
      <c r="B968" s="15"/>
      <c r="C968" s="75"/>
      <c r="D968" s="16"/>
      <c r="E968" s="16"/>
      <c r="F968" s="16"/>
      <c r="G968" s="16"/>
      <c r="H968" s="16"/>
      <c r="I968" s="17"/>
    </row>
    <row r="969" spans="1:9" ht="12" customHeight="1" x14ac:dyDescent="0.25">
      <c r="A969" s="19"/>
      <c r="B969" s="15"/>
      <c r="C969" s="75"/>
      <c r="D969" s="16"/>
      <c r="E969" s="16"/>
      <c r="F969" s="16"/>
      <c r="G969" s="16"/>
      <c r="H969" s="16"/>
      <c r="I969" s="17"/>
    </row>
    <row r="970" spans="1:9" ht="12" customHeight="1" x14ac:dyDescent="0.25">
      <c r="A970" s="19"/>
      <c r="B970" s="15"/>
      <c r="C970" s="75"/>
      <c r="D970" s="16"/>
      <c r="E970" s="16"/>
      <c r="F970" s="16"/>
      <c r="G970" s="16"/>
      <c r="H970" s="16"/>
      <c r="I970" s="17"/>
    </row>
    <row r="971" spans="1:9" ht="12" customHeight="1" x14ac:dyDescent="0.25">
      <c r="A971" s="19"/>
      <c r="B971" s="15"/>
      <c r="C971" s="75"/>
      <c r="D971" s="16"/>
      <c r="E971" s="16"/>
      <c r="F971" s="16"/>
      <c r="G971" s="16"/>
      <c r="H971" s="16"/>
      <c r="I971" s="17"/>
    </row>
    <row r="972" spans="1:9" ht="12" customHeight="1" x14ac:dyDescent="0.25">
      <c r="A972" s="19"/>
      <c r="B972" s="15"/>
      <c r="C972" s="75"/>
      <c r="D972" s="16"/>
      <c r="E972" s="16"/>
      <c r="F972" s="16"/>
      <c r="G972" s="16"/>
      <c r="H972" s="16"/>
      <c r="I972" s="17"/>
    </row>
    <row r="973" spans="1:9" ht="12" customHeight="1" x14ac:dyDescent="0.25">
      <c r="A973" s="19"/>
      <c r="B973" s="15"/>
      <c r="C973" s="75"/>
      <c r="D973" s="16"/>
      <c r="E973" s="16"/>
      <c r="F973" s="16"/>
      <c r="G973" s="16"/>
      <c r="H973" s="16"/>
      <c r="I973" s="17"/>
    </row>
    <row r="974" spans="1:9" ht="12" customHeight="1" x14ac:dyDescent="0.25">
      <c r="A974" s="19"/>
      <c r="B974" s="15"/>
      <c r="C974" s="75"/>
      <c r="D974" s="16"/>
      <c r="E974" s="16"/>
      <c r="F974" s="16"/>
      <c r="G974" s="16"/>
      <c r="H974" s="16"/>
      <c r="I974" s="17"/>
    </row>
    <row r="975" spans="1:9" ht="12" customHeight="1" x14ac:dyDescent="0.25">
      <c r="A975" s="19"/>
      <c r="B975" s="15"/>
      <c r="C975" s="75"/>
      <c r="D975" s="16"/>
      <c r="E975" s="16"/>
      <c r="F975" s="16"/>
      <c r="G975" s="16"/>
      <c r="H975" s="16"/>
      <c r="I975" s="17"/>
    </row>
    <row r="976" spans="1:9" ht="12" customHeight="1" x14ac:dyDescent="0.25">
      <c r="A976" s="19"/>
      <c r="B976" s="15"/>
      <c r="C976" s="75"/>
      <c r="D976" s="16"/>
      <c r="E976" s="16"/>
      <c r="F976" s="16"/>
      <c r="G976" s="16"/>
      <c r="H976" s="16"/>
      <c r="I976" s="17"/>
    </row>
    <row r="977" spans="1:9" ht="12" customHeight="1" x14ac:dyDescent="0.25">
      <c r="A977" s="19"/>
      <c r="B977" s="15"/>
      <c r="C977" s="75"/>
      <c r="D977" s="16"/>
      <c r="E977" s="16"/>
      <c r="F977" s="16"/>
      <c r="G977" s="16"/>
      <c r="H977" s="16"/>
      <c r="I977" s="17"/>
    </row>
    <row r="978" spans="1:9" ht="12" customHeight="1" x14ac:dyDescent="0.25">
      <c r="A978" s="19"/>
      <c r="B978" s="15"/>
      <c r="C978" s="75"/>
      <c r="D978" s="16"/>
      <c r="E978" s="16"/>
      <c r="F978" s="16"/>
      <c r="G978" s="16"/>
      <c r="H978" s="16"/>
      <c r="I978" s="17"/>
    </row>
    <row r="979" spans="1:9" ht="12" customHeight="1" x14ac:dyDescent="0.25">
      <c r="A979" s="19"/>
      <c r="B979" s="15"/>
      <c r="C979" s="75"/>
      <c r="D979" s="16"/>
      <c r="E979" s="16"/>
      <c r="F979" s="16"/>
      <c r="G979" s="16"/>
      <c r="H979" s="16"/>
      <c r="I979" s="17"/>
    </row>
    <row r="980" spans="1:9" ht="12" customHeight="1" x14ac:dyDescent="0.25">
      <c r="A980" s="19"/>
      <c r="B980" s="15"/>
      <c r="C980" s="75"/>
      <c r="D980" s="16"/>
      <c r="E980" s="16"/>
      <c r="F980" s="16"/>
      <c r="G980" s="16"/>
      <c r="H980" s="16"/>
      <c r="I980" s="17"/>
    </row>
    <row r="981" spans="1:9" ht="12" customHeight="1" x14ac:dyDescent="0.25">
      <c r="A981" s="19"/>
      <c r="B981" s="15"/>
      <c r="C981" s="75"/>
      <c r="D981" s="16"/>
      <c r="E981" s="16"/>
      <c r="F981" s="16"/>
      <c r="G981" s="16"/>
      <c r="H981" s="16"/>
      <c r="I981" s="17"/>
    </row>
    <row r="982" spans="1:9" ht="12" customHeight="1" x14ac:dyDescent="0.25">
      <c r="A982" s="19"/>
      <c r="B982" s="15"/>
      <c r="C982" s="75"/>
      <c r="D982" s="16"/>
      <c r="E982" s="16"/>
      <c r="F982" s="16"/>
      <c r="G982" s="16"/>
      <c r="H982" s="16"/>
      <c r="I982" s="17"/>
    </row>
    <row r="983" spans="1:9" ht="12" customHeight="1" x14ac:dyDescent="0.25">
      <c r="A983" s="19"/>
      <c r="B983" s="15"/>
      <c r="C983" s="75"/>
      <c r="D983" s="16"/>
      <c r="E983" s="16"/>
      <c r="F983" s="16"/>
      <c r="G983" s="16"/>
      <c r="H983" s="16"/>
      <c r="I983" s="17"/>
    </row>
    <row r="984" spans="1:9" ht="12" customHeight="1" x14ac:dyDescent="0.25">
      <c r="A984" s="19"/>
      <c r="B984" s="15"/>
      <c r="C984" s="75"/>
      <c r="D984" s="16"/>
      <c r="E984" s="16"/>
      <c r="F984" s="16"/>
      <c r="G984" s="16"/>
      <c r="H984" s="16"/>
      <c r="I984" s="17"/>
    </row>
    <row r="985" spans="1:9" ht="12" customHeight="1" x14ac:dyDescent="0.25">
      <c r="A985" s="19"/>
      <c r="B985" s="15"/>
      <c r="C985" s="75"/>
      <c r="D985" s="16"/>
      <c r="E985" s="16"/>
      <c r="F985" s="16"/>
      <c r="G985" s="16"/>
      <c r="H985" s="16"/>
      <c r="I985" s="17"/>
    </row>
    <row r="986" spans="1:9" ht="12" customHeight="1" x14ac:dyDescent="0.25">
      <c r="A986" s="19"/>
      <c r="B986" s="15"/>
      <c r="C986" s="75"/>
      <c r="D986" s="16"/>
      <c r="E986" s="16"/>
      <c r="F986" s="16"/>
      <c r="G986" s="16"/>
      <c r="H986" s="16"/>
      <c r="I986" s="17"/>
    </row>
    <row r="987" spans="1:9" ht="12" customHeight="1" x14ac:dyDescent="0.25">
      <c r="A987" s="19"/>
      <c r="B987" s="15"/>
      <c r="C987" s="75"/>
      <c r="D987" s="16"/>
      <c r="E987" s="16"/>
      <c r="F987" s="16"/>
      <c r="G987" s="16"/>
      <c r="H987" s="16"/>
      <c r="I987" s="17"/>
    </row>
    <row r="988" spans="1:9" ht="12" customHeight="1" x14ac:dyDescent="0.25">
      <c r="A988" s="19"/>
      <c r="B988" s="15"/>
      <c r="C988" s="75"/>
      <c r="D988" s="16"/>
      <c r="E988" s="16"/>
      <c r="F988" s="16"/>
      <c r="G988" s="16"/>
      <c r="H988" s="16"/>
      <c r="I988" s="17"/>
    </row>
    <row r="989" spans="1:9" ht="12" customHeight="1" x14ac:dyDescent="0.25">
      <c r="A989" s="19"/>
      <c r="B989" s="15"/>
      <c r="C989" s="75"/>
      <c r="D989" s="16"/>
      <c r="E989" s="16"/>
      <c r="F989" s="16"/>
      <c r="G989" s="16"/>
      <c r="H989" s="16"/>
      <c r="I989" s="17"/>
    </row>
    <row r="990" spans="1:9" ht="12" customHeight="1" x14ac:dyDescent="0.25">
      <c r="A990" s="19"/>
      <c r="B990" s="15"/>
      <c r="C990" s="75"/>
      <c r="D990" s="16"/>
      <c r="E990" s="16"/>
      <c r="F990" s="16"/>
      <c r="G990" s="16"/>
      <c r="H990" s="16"/>
      <c r="I990" s="17"/>
    </row>
    <row r="991" spans="1:9" ht="12" customHeight="1" x14ac:dyDescent="0.25">
      <c r="A991" s="19"/>
      <c r="B991" s="15"/>
      <c r="C991" s="75"/>
      <c r="D991" s="16"/>
      <c r="E991" s="16"/>
      <c r="F991" s="16"/>
      <c r="G991" s="16"/>
      <c r="H991" s="16"/>
      <c r="I991" s="17"/>
    </row>
    <row r="992" spans="1:9" ht="12" customHeight="1" x14ac:dyDescent="0.25">
      <c r="A992" s="19"/>
      <c r="B992" s="15"/>
      <c r="C992" s="75"/>
      <c r="D992" s="16"/>
      <c r="E992" s="16"/>
      <c r="F992" s="16"/>
      <c r="G992" s="16"/>
      <c r="H992" s="16"/>
      <c r="I992" s="17"/>
    </row>
    <row r="993" spans="1:9" ht="12" customHeight="1" x14ac:dyDescent="0.25">
      <c r="A993" s="19"/>
      <c r="B993" s="15"/>
      <c r="C993" s="75"/>
      <c r="D993" s="16"/>
      <c r="E993" s="16"/>
      <c r="F993" s="16"/>
      <c r="G993" s="16"/>
      <c r="H993" s="16"/>
      <c r="I993" s="17"/>
    </row>
    <row r="994" spans="1:9" ht="12" customHeight="1" x14ac:dyDescent="0.25">
      <c r="A994" s="19"/>
      <c r="B994" s="15"/>
      <c r="C994" s="75"/>
      <c r="D994" s="16"/>
      <c r="E994" s="16"/>
      <c r="F994" s="16"/>
      <c r="G994" s="16"/>
      <c r="H994" s="16"/>
      <c r="I994" s="17"/>
    </row>
    <row r="995" spans="1:9" ht="12" customHeight="1" x14ac:dyDescent="0.25">
      <c r="A995" s="19"/>
      <c r="B995" s="15"/>
      <c r="C995" s="75"/>
      <c r="D995" s="16"/>
      <c r="E995" s="16"/>
      <c r="F995" s="16"/>
      <c r="G995" s="16"/>
      <c r="H995" s="16"/>
      <c r="I995" s="17"/>
    </row>
    <row r="996" spans="1:9" ht="12" customHeight="1" x14ac:dyDescent="0.25">
      <c r="A996" s="19"/>
      <c r="B996" s="15"/>
      <c r="C996" s="75"/>
      <c r="D996" s="16"/>
      <c r="E996" s="16"/>
      <c r="F996" s="16"/>
      <c r="G996" s="16"/>
      <c r="H996" s="16"/>
      <c r="I996" s="17"/>
    </row>
    <row r="997" spans="1:9" ht="12" customHeight="1" x14ac:dyDescent="0.25">
      <c r="A997" s="19"/>
      <c r="B997" s="15"/>
      <c r="C997" s="75"/>
      <c r="D997" s="16"/>
      <c r="E997" s="16"/>
      <c r="F997" s="16"/>
      <c r="G997" s="16"/>
      <c r="H997" s="16"/>
      <c r="I997" s="17"/>
    </row>
    <row r="998" spans="1:9" ht="12" customHeight="1" x14ac:dyDescent="0.25">
      <c r="A998" s="19"/>
      <c r="B998" s="15"/>
      <c r="C998" s="75"/>
      <c r="D998" s="16"/>
      <c r="E998" s="16"/>
      <c r="F998" s="16"/>
      <c r="G998" s="16"/>
      <c r="H998" s="16"/>
      <c r="I998" s="17"/>
    </row>
    <row r="999" spans="1:9" ht="12" customHeight="1" x14ac:dyDescent="0.25">
      <c r="A999" s="19"/>
      <c r="B999" s="15"/>
      <c r="C999" s="75"/>
      <c r="D999" s="16"/>
      <c r="E999" s="16"/>
      <c r="F999" s="16"/>
      <c r="G999" s="16"/>
      <c r="H999" s="16"/>
      <c r="I999" s="17"/>
    </row>
    <row r="1000" spans="1:9" ht="12" customHeight="1" x14ac:dyDescent="0.25">
      <c r="A1000" s="19"/>
      <c r="B1000" s="15"/>
      <c r="C1000" s="75"/>
      <c r="D1000" s="16"/>
      <c r="E1000" s="16"/>
      <c r="F1000" s="16"/>
      <c r="G1000" s="16"/>
      <c r="H1000" s="16"/>
      <c r="I1000" s="17"/>
    </row>
    <row r="1001" spans="1:9" ht="12" customHeight="1" x14ac:dyDescent="0.25">
      <c r="A1001" s="19"/>
      <c r="B1001" s="15"/>
      <c r="C1001" s="75"/>
      <c r="D1001" s="16"/>
      <c r="E1001" s="16"/>
      <c r="F1001" s="16"/>
      <c r="G1001" s="16"/>
      <c r="H1001" s="16"/>
      <c r="I1001" s="17"/>
    </row>
    <row r="1002" spans="1:9" ht="12" customHeight="1" x14ac:dyDescent="0.25">
      <c r="A1002" s="19"/>
      <c r="B1002" s="15"/>
      <c r="C1002" s="75"/>
      <c r="D1002" s="16"/>
      <c r="E1002" s="16"/>
      <c r="F1002" s="16"/>
      <c r="G1002" s="16"/>
      <c r="H1002" s="16"/>
      <c r="I1002" s="17"/>
    </row>
    <row r="1003" spans="1:9" ht="12" customHeight="1" x14ac:dyDescent="0.25">
      <c r="A1003" s="19"/>
      <c r="B1003" s="15"/>
      <c r="C1003" s="75"/>
      <c r="D1003" s="16"/>
      <c r="E1003" s="16"/>
      <c r="F1003" s="16"/>
      <c r="G1003" s="16"/>
      <c r="H1003" s="16"/>
      <c r="I1003" s="17"/>
    </row>
    <row r="1004" spans="1:9" ht="12" customHeight="1" x14ac:dyDescent="0.25">
      <c r="A1004" s="19"/>
      <c r="B1004" s="15"/>
      <c r="C1004" s="75"/>
      <c r="D1004" s="16"/>
      <c r="E1004" s="16"/>
      <c r="F1004" s="16"/>
      <c r="G1004" s="16"/>
      <c r="H1004" s="16"/>
      <c r="I1004" s="17"/>
    </row>
    <row r="1005" spans="1:9" ht="12" customHeight="1" x14ac:dyDescent="0.25">
      <c r="A1005" s="19"/>
      <c r="B1005" s="15"/>
      <c r="C1005" s="75"/>
      <c r="D1005" s="16"/>
      <c r="E1005" s="16"/>
      <c r="F1005" s="16"/>
      <c r="G1005" s="16"/>
      <c r="H1005" s="16"/>
      <c r="I1005" s="17"/>
    </row>
    <row r="1006" spans="1:9" ht="12" customHeight="1" x14ac:dyDescent="0.25">
      <c r="A1006" s="19"/>
      <c r="B1006" s="15"/>
      <c r="C1006" s="75"/>
      <c r="D1006" s="16"/>
      <c r="E1006" s="16"/>
      <c r="F1006" s="16"/>
      <c r="G1006" s="16"/>
      <c r="H1006" s="16"/>
      <c r="I1006" s="17"/>
    </row>
    <row r="1007" spans="1:9" ht="12" customHeight="1" x14ac:dyDescent="0.25">
      <c r="A1007" s="19"/>
      <c r="B1007" s="15"/>
      <c r="C1007" s="75"/>
      <c r="D1007" s="16"/>
      <c r="E1007" s="16"/>
      <c r="F1007" s="16"/>
      <c r="G1007" s="16"/>
      <c r="H1007" s="16"/>
      <c r="I1007" s="17"/>
    </row>
    <row r="1008" spans="1:9" ht="12" customHeight="1" x14ac:dyDescent="0.25">
      <c r="A1008" s="19"/>
      <c r="B1008" s="15"/>
      <c r="C1008" s="75"/>
      <c r="D1008" s="16"/>
      <c r="E1008" s="16"/>
      <c r="F1008" s="16"/>
      <c r="G1008" s="16"/>
      <c r="H1008" s="16"/>
      <c r="I1008" s="17"/>
    </row>
    <row r="1009" spans="1:9" ht="12" customHeight="1" x14ac:dyDescent="0.25">
      <c r="A1009" s="19"/>
      <c r="B1009" s="15"/>
      <c r="C1009" s="75"/>
      <c r="D1009" s="16"/>
      <c r="E1009" s="16"/>
      <c r="F1009" s="16"/>
      <c r="G1009" s="16"/>
      <c r="H1009" s="16"/>
      <c r="I1009" s="17"/>
    </row>
    <row r="1010" spans="1:9" ht="12" customHeight="1" x14ac:dyDescent="0.25">
      <c r="A1010" s="19"/>
      <c r="B1010" s="15"/>
      <c r="C1010" s="75"/>
      <c r="D1010" s="16"/>
      <c r="E1010" s="16"/>
      <c r="F1010" s="16"/>
      <c r="G1010" s="16"/>
      <c r="H1010" s="16"/>
      <c r="I1010" s="17"/>
    </row>
    <row r="1011" spans="1:9" ht="12" customHeight="1" x14ac:dyDescent="0.25">
      <c r="A1011" s="19"/>
      <c r="B1011" s="15"/>
      <c r="C1011" s="75"/>
      <c r="D1011" s="16"/>
      <c r="E1011" s="16"/>
      <c r="F1011" s="16"/>
      <c r="G1011" s="16"/>
      <c r="H1011" s="16"/>
      <c r="I1011" s="17"/>
    </row>
    <row r="1012" spans="1:9" ht="12" customHeight="1" x14ac:dyDescent="0.25">
      <c r="A1012" s="19"/>
      <c r="B1012" s="15"/>
      <c r="C1012" s="75"/>
      <c r="D1012" s="16"/>
      <c r="E1012" s="16"/>
      <c r="F1012" s="16"/>
      <c r="G1012" s="16"/>
      <c r="H1012" s="16"/>
      <c r="I1012" s="17"/>
    </row>
    <row r="1013" spans="1:9" ht="12" customHeight="1" x14ac:dyDescent="0.25">
      <c r="A1013" s="19"/>
      <c r="B1013" s="15"/>
      <c r="C1013" s="75"/>
      <c r="D1013" s="16"/>
      <c r="E1013" s="16"/>
      <c r="F1013" s="16"/>
      <c r="G1013" s="16"/>
      <c r="H1013" s="16"/>
      <c r="I1013" s="17"/>
    </row>
    <row r="1014" spans="1:9" ht="12" customHeight="1" x14ac:dyDescent="0.25">
      <c r="A1014" s="19"/>
      <c r="B1014" s="15"/>
      <c r="C1014" s="75"/>
      <c r="D1014" s="16"/>
      <c r="E1014" s="16"/>
      <c r="F1014" s="16"/>
      <c r="G1014" s="16"/>
      <c r="H1014" s="16"/>
      <c r="I1014" s="17"/>
    </row>
    <row r="1015" spans="1:9" ht="12" customHeight="1" x14ac:dyDescent="0.25">
      <c r="A1015" s="19"/>
      <c r="B1015" s="15"/>
      <c r="C1015" s="75"/>
      <c r="D1015" s="16"/>
      <c r="E1015" s="16"/>
      <c r="F1015" s="16"/>
      <c r="G1015" s="16"/>
      <c r="H1015" s="16"/>
      <c r="I1015" s="17"/>
    </row>
    <row r="1016" spans="1:9" ht="12" customHeight="1" x14ac:dyDescent="0.25">
      <c r="A1016" s="19"/>
      <c r="B1016" s="15"/>
      <c r="C1016" s="75"/>
      <c r="D1016" s="16"/>
      <c r="E1016" s="16"/>
      <c r="F1016" s="16"/>
      <c r="G1016" s="16"/>
      <c r="H1016" s="16"/>
      <c r="I1016" s="17"/>
    </row>
    <row r="1017" spans="1:9" ht="12" customHeight="1" x14ac:dyDescent="0.25">
      <c r="A1017" s="19"/>
      <c r="B1017" s="15"/>
      <c r="C1017" s="75"/>
      <c r="D1017" s="16"/>
      <c r="E1017" s="16"/>
      <c r="F1017" s="16"/>
      <c r="G1017" s="16"/>
      <c r="H1017" s="16"/>
      <c r="I1017" s="17"/>
    </row>
    <row r="1018" spans="1:9" ht="12" customHeight="1" x14ac:dyDescent="0.25">
      <c r="A1018" s="19"/>
      <c r="B1018" s="15"/>
      <c r="C1018" s="75"/>
      <c r="D1018" s="16"/>
      <c r="E1018" s="16"/>
      <c r="F1018" s="16"/>
      <c r="G1018" s="16"/>
      <c r="H1018" s="16"/>
      <c r="I1018" s="17"/>
    </row>
    <row r="1019" spans="1:9" ht="12" customHeight="1" x14ac:dyDescent="0.25">
      <c r="A1019" s="19"/>
      <c r="B1019" s="15"/>
      <c r="C1019" s="75"/>
      <c r="D1019" s="16"/>
      <c r="E1019" s="16"/>
      <c r="F1019" s="16"/>
      <c r="G1019" s="16"/>
      <c r="H1019" s="16"/>
      <c r="I1019" s="17"/>
    </row>
    <row r="1020" spans="1:9" ht="12" customHeight="1" x14ac:dyDescent="0.25">
      <c r="A1020" s="19"/>
      <c r="B1020" s="15"/>
      <c r="C1020" s="75"/>
      <c r="D1020" s="16"/>
      <c r="E1020" s="16"/>
      <c r="F1020" s="16"/>
      <c r="G1020" s="16"/>
      <c r="H1020" s="16"/>
      <c r="I1020" s="17"/>
    </row>
    <row r="1021" spans="1:9" ht="12" customHeight="1" x14ac:dyDescent="0.25">
      <c r="A1021" s="19"/>
      <c r="B1021" s="15"/>
      <c r="C1021" s="75"/>
      <c r="D1021" s="16"/>
      <c r="E1021" s="16"/>
      <c r="F1021" s="16"/>
      <c r="G1021" s="16"/>
      <c r="H1021" s="16"/>
      <c r="I1021" s="17"/>
    </row>
    <row r="1022" spans="1:9" ht="12" customHeight="1" x14ac:dyDescent="0.25">
      <c r="A1022" s="19"/>
      <c r="B1022" s="15"/>
      <c r="C1022" s="75"/>
      <c r="D1022" s="16"/>
      <c r="E1022" s="16"/>
      <c r="F1022" s="16"/>
      <c r="G1022" s="16"/>
      <c r="H1022" s="16"/>
      <c r="I1022" s="17"/>
    </row>
    <row r="1023" spans="1:9" ht="12" customHeight="1" x14ac:dyDescent="0.25">
      <c r="A1023" s="19"/>
      <c r="B1023" s="15"/>
      <c r="C1023" s="75"/>
      <c r="D1023" s="16"/>
      <c r="E1023" s="16"/>
      <c r="F1023" s="16"/>
      <c r="G1023" s="16"/>
      <c r="H1023" s="16"/>
      <c r="I1023" s="17"/>
    </row>
    <row r="1024" spans="1:9" ht="12" customHeight="1" x14ac:dyDescent="0.25">
      <c r="A1024" s="19"/>
      <c r="B1024" s="15"/>
      <c r="C1024" s="75"/>
      <c r="D1024" s="16"/>
      <c r="E1024" s="16"/>
      <c r="F1024" s="16"/>
      <c r="G1024" s="16"/>
      <c r="H1024" s="16"/>
      <c r="I1024" s="17"/>
    </row>
    <row r="1025" spans="1:9" ht="12" customHeight="1" x14ac:dyDescent="0.25">
      <c r="A1025" s="19"/>
      <c r="B1025" s="15"/>
      <c r="C1025" s="75"/>
      <c r="D1025" s="16"/>
      <c r="E1025" s="16"/>
      <c r="F1025" s="16"/>
      <c r="G1025" s="16"/>
      <c r="H1025" s="16"/>
      <c r="I1025" s="17"/>
    </row>
    <row r="1026" spans="1:9" ht="12" customHeight="1" x14ac:dyDescent="0.25">
      <c r="A1026" s="19"/>
      <c r="B1026" s="15"/>
      <c r="C1026" s="75"/>
      <c r="D1026" s="16"/>
      <c r="E1026" s="16"/>
      <c r="F1026" s="16"/>
      <c r="G1026" s="16"/>
      <c r="H1026" s="16"/>
      <c r="I1026" s="17"/>
    </row>
    <row r="1027" spans="1:9" ht="12" customHeight="1" x14ac:dyDescent="0.25">
      <c r="A1027" s="19"/>
      <c r="B1027" s="15"/>
      <c r="C1027" s="75"/>
      <c r="D1027" s="16"/>
      <c r="E1027" s="16"/>
      <c r="F1027" s="16"/>
      <c r="G1027" s="16"/>
      <c r="H1027" s="16"/>
      <c r="I1027" s="17"/>
    </row>
    <row r="1028" spans="1:9" ht="12" customHeight="1" x14ac:dyDescent="0.25">
      <c r="A1028" s="19"/>
      <c r="B1028" s="15"/>
      <c r="C1028" s="75"/>
      <c r="D1028" s="16"/>
      <c r="E1028" s="16"/>
      <c r="F1028" s="16"/>
      <c r="G1028" s="16"/>
      <c r="H1028" s="16"/>
      <c r="I1028" s="17"/>
    </row>
    <row r="1029" spans="1:9" ht="12" customHeight="1" x14ac:dyDescent="0.25">
      <c r="A1029" s="19"/>
      <c r="B1029" s="15"/>
      <c r="C1029" s="75"/>
      <c r="D1029" s="16"/>
      <c r="E1029" s="16"/>
      <c r="F1029" s="16"/>
      <c r="G1029" s="16"/>
      <c r="H1029" s="16"/>
      <c r="I1029" s="17"/>
    </row>
    <row r="1030" spans="1:9" ht="12" customHeight="1" x14ac:dyDescent="0.25">
      <c r="A1030" s="19"/>
      <c r="B1030" s="15"/>
      <c r="C1030" s="75"/>
      <c r="D1030" s="16"/>
      <c r="E1030" s="16"/>
      <c r="F1030" s="16"/>
      <c r="G1030" s="16"/>
      <c r="H1030" s="16"/>
      <c r="I1030" s="17"/>
    </row>
    <row r="1031" spans="1:9" ht="12" customHeight="1" x14ac:dyDescent="0.25">
      <c r="A1031" s="19"/>
      <c r="B1031" s="15"/>
      <c r="C1031" s="75"/>
      <c r="D1031" s="16"/>
      <c r="E1031" s="16"/>
      <c r="F1031" s="16"/>
      <c r="G1031" s="16"/>
      <c r="H1031" s="16"/>
      <c r="I1031" s="17"/>
    </row>
    <row r="1032" spans="1:9" ht="12" customHeight="1" x14ac:dyDescent="0.25">
      <c r="A1032" s="19"/>
      <c r="B1032" s="15"/>
      <c r="C1032" s="75"/>
      <c r="D1032" s="16"/>
      <c r="E1032" s="16"/>
      <c r="F1032" s="16"/>
      <c r="G1032" s="16"/>
      <c r="H1032" s="16"/>
      <c r="I1032" s="17"/>
    </row>
    <row r="1033" spans="1:9" ht="12" customHeight="1" x14ac:dyDescent="0.25">
      <c r="A1033" s="19"/>
      <c r="B1033" s="15"/>
      <c r="C1033" s="75"/>
      <c r="D1033" s="16"/>
      <c r="E1033" s="16"/>
      <c r="F1033" s="16"/>
      <c r="G1033" s="16"/>
      <c r="H1033" s="16"/>
      <c r="I1033" s="17"/>
    </row>
    <row r="1034" spans="1:9" ht="12" customHeight="1" x14ac:dyDescent="0.25">
      <c r="A1034" s="19"/>
      <c r="B1034" s="15"/>
      <c r="C1034" s="75"/>
      <c r="D1034" s="16"/>
      <c r="E1034" s="16"/>
      <c r="F1034" s="16"/>
      <c r="G1034" s="16"/>
      <c r="H1034" s="16"/>
      <c r="I1034" s="17"/>
    </row>
    <row r="1035" spans="1:9" ht="12" customHeight="1" x14ac:dyDescent="0.25">
      <c r="A1035" s="19"/>
      <c r="B1035" s="15"/>
      <c r="C1035" s="75"/>
      <c r="D1035" s="16"/>
      <c r="E1035" s="16"/>
      <c r="F1035" s="16"/>
      <c r="G1035" s="16"/>
      <c r="H1035" s="16"/>
      <c r="I1035" s="17"/>
    </row>
    <row r="1036" spans="1:9" ht="12" customHeight="1" x14ac:dyDescent="0.25">
      <c r="A1036" s="19"/>
      <c r="B1036" s="15"/>
      <c r="C1036" s="75"/>
      <c r="D1036" s="16"/>
      <c r="E1036" s="16"/>
      <c r="F1036" s="16"/>
      <c r="G1036" s="16"/>
      <c r="H1036" s="16"/>
      <c r="I1036" s="17"/>
    </row>
    <row r="1037" spans="1:9" ht="12" customHeight="1" x14ac:dyDescent="0.25">
      <c r="A1037" s="19"/>
      <c r="B1037" s="15"/>
      <c r="C1037" s="75"/>
      <c r="D1037" s="16"/>
      <c r="E1037" s="16"/>
      <c r="F1037" s="16"/>
      <c r="G1037" s="16"/>
      <c r="H1037" s="16"/>
      <c r="I1037" s="17"/>
    </row>
    <row r="1038" spans="1:9" ht="12" customHeight="1" x14ac:dyDescent="0.25">
      <c r="A1038" s="19"/>
      <c r="B1038" s="15"/>
      <c r="C1038" s="75"/>
      <c r="D1038" s="16"/>
      <c r="E1038" s="16"/>
      <c r="F1038" s="16"/>
      <c r="G1038" s="16"/>
      <c r="H1038" s="16"/>
      <c r="I1038" s="17"/>
    </row>
    <row r="1039" spans="1:9" ht="12" customHeight="1" x14ac:dyDescent="0.25">
      <c r="A1039" s="19"/>
      <c r="B1039" s="15"/>
      <c r="C1039" s="75"/>
      <c r="D1039" s="16"/>
      <c r="E1039" s="16"/>
      <c r="F1039" s="16"/>
      <c r="G1039" s="16"/>
      <c r="H1039" s="16"/>
      <c r="I1039" s="17"/>
    </row>
    <row r="1040" spans="1:9" ht="12" customHeight="1" x14ac:dyDescent="0.25">
      <c r="A1040" s="19"/>
      <c r="B1040" s="15"/>
      <c r="C1040" s="75"/>
      <c r="D1040" s="16"/>
      <c r="E1040" s="16"/>
      <c r="F1040" s="16"/>
      <c r="G1040" s="16"/>
      <c r="H1040" s="16"/>
      <c r="I1040" s="17"/>
    </row>
    <row r="1041" spans="1:9" ht="12" customHeight="1" x14ac:dyDescent="0.25">
      <c r="A1041" s="19"/>
      <c r="B1041" s="15"/>
      <c r="C1041" s="75"/>
      <c r="D1041" s="16"/>
      <c r="E1041" s="16"/>
      <c r="F1041" s="16"/>
      <c r="G1041" s="16"/>
      <c r="H1041" s="16"/>
      <c r="I1041" s="17"/>
    </row>
    <row r="1042" spans="1:9" ht="12" customHeight="1" x14ac:dyDescent="0.25">
      <c r="A1042" s="19"/>
      <c r="B1042" s="15"/>
      <c r="C1042" s="75"/>
      <c r="D1042" s="16"/>
      <c r="E1042" s="16"/>
      <c r="F1042" s="16"/>
      <c r="G1042" s="16"/>
      <c r="H1042" s="16"/>
      <c r="I1042" s="17"/>
    </row>
    <row r="1043" spans="1:9" ht="12" customHeight="1" x14ac:dyDescent="0.25">
      <c r="A1043" s="19"/>
      <c r="B1043" s="15"/>
      <c r="C1043" s="75"/>
      <c r="D1043" s="16"/>
      <c r="E1043" s="16"/>
      <c r="F1043" s="16"/>
      <c r="G1043" s="16"/>
      <c r="H1043" s="16"/>
      <c r="I1043" s="17"/>
    </row>
    <row r="1044" spans="1:9" ht="12" customHeight="1" x14ac:dyDescent="0.25">
      <c r="A1044" s="19"/>
      <c r="B1044" s="15"/>
      <c r="C1044" s="75"/>
      <c r="D1044" s="16"/>
      <c r="E1044" s="16"/>
      <c r="F1044" s="16"/>
      <c r="G1044" s="16"/>
      <c r="H1044" s="16"/>
      <c r="I1044" s="17"/>
    </row>
    <row r="1045" spans="1:9" ht="12" customHeight="1" x14ac:dyDescent="0.25">
      <c r="A1045" s="19"/>
      <c r="B1045" s="15"/>
      <c r="C1045" s="75"/>
      <c r="D1045" s="16"/>
      <c r="E1045" s="16"/>
      <c r="F1045" s="16"/>
      <c r="G1045" s="16"/>
      <c r="H1045" s="16"/>
      <c r="I1045" s="17"/>
    </row>
    <row r="1046" spans="1:9" ht="12" customHeight="1" x14ac:dyDescent="0.25">
      <c r="A1046" s="19"/>
      <c r="B1046" s="15"/>
      <c r="C1046" s="75"/>
      <c r="D1046" s="16"/>
      <c r="E1046" s="16"/>
      <c r="F1046" s="16"/>
      <c r="G1046" s="16"/>
      <c r="H1046" s="16"/>
      <c r="I1046" s="17"/>
    </row>
    <row r="1047" spans="1:9" ht="12" customHeight="1" x14ac:dyDescent="0.25">
      <c r="A1047" s="19"/>
      <c r="B1047" s="15"/>
      <c r="C1047" s="75"/>
      <c r="D1047" s="16"/>
      <c r="E1047" s="16"/>
      <c r="F1047" s="16"/>
      <c r="G1047" s="16"/>
      <c r="H1047" s="16"/>
      <c r="I1047" s="17"/>
    </row>
    <row r="1048" spans="1:9" ht="12" customHeight="1" x14ac:dyDescent="0.25">
      <c r="A1048" s="19"/>
      <c r="B1048" s="15"/>
      <c r="C1048" s="75"/>
      <c r="D1048" s="16"/>
      <c r="E1048" s="16"/>
      <c r="F1048" s="16"/>
      <c r="G1048" s="16"/>
      <c r="H1048" s="16"/>
      <c r="I1048" s="17"/>
    </row>
    <row r="1049" spans="1:9" ht="12" customHeight="1" x14ac:dyDescent="0.25">
      <c r="A1049" s="19"/>
      <c r="B1049" s="15"/>
      <c r="C1049" s="75"/>
      <c r="D1049" s="16"/>
      <c r="E1049" s="16"/>
      <c r="F1049" s="16"/>
      <c r="G1049" s="16"/>
      <c r="H1049" s="16"/>
      <c r="I1049" s="17"/>
    </row>
    <row r="1050" spans="1:9" ht="12" customHeight="1" x14ac:dyDescent="0.25">
      <c r="A1050" s="19"/>
      <c r="B1050" s="15"/>
      <c r="C1050" s="75"/>
      <c r="D1050" s="16"/>
      <c r="E1050" s="16"/>
      <c r="F1050" s="16"/>
      <c r="G1050" s="16"/>
      <c r="H1050" s="16"/>
      <c r="I1050" s="17"/>
    </row>
    <row r="1051" spans="1:9" ht="12" customHeight="1" x14ac:dyDescent="0.25">
      <c r="A1051" s="19"/>
      <c r="B1051" s="15"/>
      <c r="C1051" s="75"/>
      <c r="D1051" s="16"/>
      <c r="E1051" s="16"/>
      <c r="F1051" s="16"/>
      <c r="G1051" s="16"/>
      <c r="H1051" s="16"/>
      <c r="I1051" s="17"/>
    </row>
    <row r="1052" spans="1:9" ht="12" customHeight="1" x14ac:dyDescent="0.25">
      <c r="A1052" s="19"/>
      <c r="B1052" s="15"/>
      <c r="C1052" s="75"/>
      <c r="D1052" s="16"/>
      <c r="E1052" s="16"/>
      <c r="F1052" s="16"/>
      <c r="G1052" s="16"/>
      <c r="H1052" s="16"/>
      <c r="I1052" s="17"/>
    </row>
    <row r="1053" spans="1:9" ht="12" customHeight="1" x14ac:dyDescent="0.25">
      <c r="A1053" s="19"/>
      <c r="B1053" s="15"/>
      <c r="C1053" s="75"/>
      <c r="D1053" s="16"/>
      <c r="E1053" s="16"/>
      <c r="F1053" s="16"/>
      <c r="G1053" s="16"/>
      <c r="H1053" s="16"/>
      <c r="I1053" s="17"/>
    </row>
    <row r="1054" spans="1:9" ht="12" customHeight="1" x14ac:dyDescent="0.25">
      <c r="A1054" s="19"/>
      <c r="B1054" s="15"/>
      <c r="C1054" s="75"/>
      <c r="D1054" s="16"/>
      <c r="E1054" s="16"/>
      <c r="F1054" s="16"/>
      <c r="G1054" s="16"/>
      <c r="H1054" s="16"/>
      <c r="I1054" s="17"/>
    </row>
    <row r="1055" spans="1:9" ht="12" customHeight="1" x14ac:dyDescent="0.25">
      <c r="A1055" s="19"/>
      <c r="B1055" s="15"/>
      <c r="C1055" s="75"/>
      <c r="D1055" s="16"/>
      <c r="E1055" s="16"/>
      <c r="F1055" s="16"/>
      <c r="G1055" s="16"/>
      <c r="H1055" s="16"/>
      <c r="I1055" s="17"/>
    </row>
    <row r="1056" spans="1:9" ht="12" customHeight="1" x14ac:dyDescent="0.25">
      <c r="A1056" s="19"/>
      <c r="B1056" s="15"/>
      <c r="C1056" s="75"/>
      <c r="D1056" s="16"/>
      <c r="E1056" s="16"/>
      <c r="F1056" s="16"/>
      <c r="G1056" s="16"/>
      <c r="H1056" s="16"/>
      <c r="I1056" s="17"/>
    </row>
    <row r="1057" spans="1:9" ht="12" customHeight="1" x14ac:dyDescent="0.25">
      <c r="A1057" s="19"/>
      <c r="B1057" s="15"/>
      <c r="C1057" s="75"/>
      <c r="D1057" s="16"/>
      <c r="E1057" s="16"/>
      <c r="F1057" s="16"/>
      <c r="G1057" s="16"/>
      <c r="H1057" s="16"/>
      <c r="I1057" s="17"/>
    </row>
    <row r="1058" spans="1:9" ht="12" customHeight="1" x14ac:dyDescent="0.25">
      <c r="A1058" s="19"/>
      <c r="B1058" s="15"/>
      <c r="C1058" s="75"/>
      <c r="D1058" s="16"/>
      <c r="E1058" s="16"/>
      <c r="F1058" s="16"/>
      <c r="G1058" s="16"/>
      <c r="H1058" s="16"/>
      <c r="I1058" s="17"/>
    </row>
    <row r="1059" spans="1:9" ht="12" customHeight="1" x14ac:dyDescent="0.25">
      <c r="A1059" s="19"/>
      <c r="B1059" s="15"/>
      <c r="C1059" s="75"/>
      <c r="D1059" s="16"/>
      <c r="E1059" s="16"/>
      <c r="F1059" s="16"/>
      <c r="G1059" s="16"/>
      <c r="H1059" s="16"/>
      <c r="I1059" s="17"/>
    </row>
    <row r="1060" spans="1:9" ht="12" customHeight="1" x14ac:dyDescent="0.25">
      <c r="A1060" s="19"/>
      <c r="B1060" s="15"/>
      <c r="C1060" s="75"/>
      <c r="D1060" s="16"/>
      <c r="E1060" s="16"/>
      <c r="F1060" s="16"/>
      <c r="G1060" s="16"/>
      <c r="H1060" s="16"/>
      <c r="I1060" s="17"/>
    </row>
    <row r="1061" spans="1:9" ht="12" customHeight="1" x14ac:dyDescent="0.25">
      <c r="A1061" s="19"/>
      <c r="B1061" s="15"/>
      <c r="C1061" s="75"/>
      <c r="D1061" s="16"/>
      <c r="E1061" s="16"/>
      <c r="F1061" s="16"/>
      <c r="G1061" s="16"/>
      <c r="H1061" s="16"/>
      <c r="I1061" s="17"/>
    </row>
    <row r="1062" spans="1:9" ht="12" customHeight="1" x14ac:dyDescent="0.25">
      <c r="A1062" s="19"/>
      <c r="B1062" s="15"/>
      <c r="C1062" s="75"/>
      <c r="D1062" s="16"/>
      <c r="E1062" s="16"/>
      <c r="F1062" s="16"/>
      <c r="G1062" s="16"/>
      <c r="H1062" s="16"/>
      <c r="I1062" s="17"/>
    </row>
    <row r="1063" spans="1:9" ht="12" customHeight="1" x14ac:dyDescent="0.25">
      <c r="A1063" s="19"/>
      <c r="B1063" s="15"/>
      <c r="C1063" s="75"/>
      <c r="D1063" s="16"/>
      <c r="E1063" s="16"/>
      <c r="F1063" s="16"/>
      <c r="G1063" s="16"/>
      <c r="H1063" s="16"/>
      <c r="I1063" s="17"/>
    </row>
    <row r="1064" spans="1:9" ht="12" customHeight="1" x14ac:dyDescent="0.25">
      <c r="A1064" s="19"/>
      <c r="B1064" s="15"/>
      <c r="C1064" s="75"/>
      <c r="D1064" s="16"/>
      <c r="E1064" s="16"/>
      <c r="F1064" s="16"/>
      <c r="G1064" s="16"/>
      <c r="H1064" s="16"/>
      <c r="I1064" s="17"/>
    </row>
    <row r="1065" spans="1:9" ht="12" customHeight="1" x14ac:dyDescent="0.25">
      <c r="A1065" s="19"/>
      <c r="B1065" s="15"/>
      <c r="C1065" s="75"/>
      <c r="D1065" s="16"/>
      <c r="E1065" s="16"/>
      <c r="F1065" s="16"/>
      <c r="G1065" s="16"/>
      <c r="H1065" s="16"/>
      <c r="I1065" s="17"/>
    </row>
    <row r="1066" spans="1:9" ht="12" customHeight="1" x14ac:dyDescent="0.25">
      <c r="A1066" s="19"/>
      <c r="B1066" s="15"/>
      <c r="C1066" s="75"/>
      <c r="D1066" s="16"/>
      <c r="E1066" s="16"/>
      <c r="F1066" s="16"/>
      <c r="G1066" s="16"/>
      <c r="H1066" s="16"/>
      <c r="I1066" s="17"/>
    </row>
    <row r="1067" spans="1:9" ht="12" customHeight="1" x14ac:dyDescent="0.25">
      <c r="A1067" s="19"/>
      <c r="B1067" s="15"/>
      <c r="C1067" s="75"/>
      <c r="D1067" s="16"/>
      <c r="E1067" s="16"/>
      <c r="F1067" s="16"/>
      <c r="G1067" s="16"/>
      <c r="H1067" s="16"/>
      <c r="I1067" s="17"/>
    </row>
    <row r="1068" spans="1:9" ht="12" customHeight="1" x14ac:dyDescent="0.25">
      <c r="A1068" s="19"/>
      <c r="B1068" s="15"/>
      <c r="C1068" s="75"/>
      <c r="D1068" s="16"/>
      <c r="E1068" s="16"/>
      <c r="F1068" s="16"/>
      <c r="G1068" s="16"/>
      <c r="H1068" s="16"/>
      <c r="I1068" s="17"/>
    </row>
    <row r="1069" spans="1:9" ht="12" customHeight="1" x14ac:dyDescent="0.25">
      <c r="A1069" s="19"/>
      <c r="B1069" s="15"/>
      <c r="C1069" s="75"/>
      <c r="D1069" s="16"/>
      <c r="E1069" s="16"/>
      <c r="F1069" s="16"/>
      <c r="G1069" s="16"/>
      <c r="H1069" s="16"/>
      <c r="I1069" s="17"/>
    </row>
    <row r="1070" spans="1:9" ht="12" customHeight="1" x14ac:dyDescent="0.25">
      <c r="A1070" s="19"/>
      <c r="B1070" s="15"/>
      <c r="C1070" s="75"/>
      <c r="D1070" s="16"/>
      <c r="E1070" s="16"/>
      <c r="F1070" s="16"/>
      <c r="G1070" s="16"/>
      <c r="H1070" s="16"/>
      <c r="I1070" s="17"/>
    </row>
    <row r="1071" spans="1:9" ht="12" customHeight="1" x14ac:dyDescent="0.25">
      <c r="A1071" s="19"/>
      <c r="B1071" s="15"/>
      <c r="C1071" s="75"/>
      <c r="D1071" s="16"/>
      <c r="E1071" s="16"/>
      <c r="F1071" s="16"/>
      <c r="G1071" s="16"/>
      <c r="H1071" s="16"/>
      <c r="I1071" s="17"/>
    </row>
    <row r="1072" spans="1:9" ht="12" customHeight="1" x14ac:dyDescent="0.25">
      <c r="A1072" s="19"/>
      <c r="B1072" s="15"/>
      <c r="C1072" s="75"/>
      <c r="D1072" s="16"/>
      <c r="E1072" s="16"/>
      <c r="F1072" s="16"/>
      <c r="G1072" s="16"/>
      <c r="H1072" s="16"/>
      <c r="I1072" s="17"/>
    </row>
    <row r="1073" spans="1:9" ht="12" customHeight="1" x14ac:dyDescent="0.25">
      <c r="A1073" s="19"/>
      <c r="B1073" s="15"/>
      <c r="C1073" s="75"/>
      <c r="D1073" s="16"/>
      <c r="E1073" s="16"/>
      <c r="F1073" s="16"/>
      <c r="G1073" s="16"/>
      <c r="H1073" s="16"/>
      <c r="I1073" s="17"/>
    </row>
    <row r="1074" spans="1:9" ht="12" customHeight="1" x14ac:dyDescent="0.25">
      <c r="A1074" s="19"/>
      <c r="B1074" s="15"/>
      <c r="C1074" s="75"/>
      <c r="D1074" s="16"/>
      <c r="E1074" s="16"/>
      <c r="F1074" s="16"/>
      <c r="G1074" s="16"/>
      <c r="H1074" s="16"/>
      <c r="I1074" s="17"/>
    </row>
    <row r="1075" spans="1:9" ht="12" customHeight="1" x14ac:dyDescent="0.25">
      <c r="A1075" s="19"/>
      <c r="B1075" s="15"/>
      <c r="C1075" s="75"/>
      <c r="D1075" s="16"/>
      <c r="E1075" s="16"/>
      <c r="F1075" s="16"/>
      <c r="G1075" s="16"/>
      <c r="H1075" s="16"/>
      <c r="I1075" s="17"/>
    </row>
    <row r="1076" spans="1:9" ht="12" customHeight="1" x14ac:dyDescent="0.25">
      <c r="A1076" s="19"/>
      <c r="B1076" s="15"/>
      <c r="C1076" s="75"/>
      <c r="D1076" s="16"/>
      <c r="E1076" s="16"/>
      <c r="F1076" s="16"/>
      <c r="G1076" s="16"/>
      <c r="H1076" s="16"/>
      <c r="I1076" s="17"/>
    </row>
    <row r="1077" spans="1:9" ht="12" customHeight="1" x14ac:dyDescent="0.25">
      <c r="A1077" s="19"/>
      <c r="B1077" s="15"/>
      <c r="C1077" s="75"/>
      <c r="D1077" s="16"/>
      <c r="E1077" s="16"/>
      <c r="F1077" s="16"/>
      <c r="G1077" s="16"/>
      <c r="H1077" s="16"/>
      <c r="I1077" s="17"/>
    </row>
    <row r="1078" spans="1:9" ht="12" customHeight="1" x14ac:dyDescent="0.25">
      <c r="A1078" s="19"/>
      <c r="B1078" s="15"/>
      <c r="C1078" s="75"/>
      <c r="D1078" s="16"/>
      <c r="E1078" s="16"/>
      <c r="F1078" s="16"/>
      <c r="G1078" s="16"/>
      <c r="H1078" s="16"/>
      <c r="I1078" s="17"/>
    </row>
    <row r="1079" spans="1:9" ht="12" customHeight="1" x14ac:dyDescent="0.25">
      <c r="A1079" s="19"/>
      <c r="B1079" s="15"/>
      <c r="C1079" s="75"/>
      <c r="D1079" s="16"/>
      <c r="E1079" s="16"/>
      <c r="F1079" s="16"/>
      <c r="G1079" s="16"/>
      <c r="H1079" s="16"/>
      <c r="I1079" s="17"/>
    </row>
  </sheetData>
  <sheetProtection formatCells="0" formatColumns="0" formatRows="0" insertColumns="0" insertRows="0" deleteColumns="0" deleteRows="0"/>
  <mergeCells count="14">
    <mergeCell ref="K25:L25"/>
    <mergeCell ref="J1:M1"/>
    <mergeCell ref="B2:D2"/>
    <mergeCell ref="B3:D3"/>
    <mergeCell ref="B4:D4"/>
    <mergeCell ref="B5:D5"/>
    <mergeCell ref="D11:F11"/>
    <mergeCell ref="G11:H11"/>
    <mergeCell ref="B6:D6"/>
    <mergeCell ref="B7:D7"/>
    <mergeCell ref="B8:D8"/>
    <mergeCell ref="B9:D9"/>
    <mergeCell ref="B10:D10"/>
    <mergeCell ref="L2:L11"/>
  </mergeCells>
  <phoneticPr fontId="4" type="noConversion"/>
  <dataValidations count="1">
    <dataValidation type="list" allowBlank="1" showInputMessage="1" showErrorMessage="1" sqref="B10:D10">
      <formula1>$E$317:$E$319</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FF0000"/>
  </sheetPr>
  <dimension ref="A1:G318"/>
  <sheetViews>
    <sheetView workbookViewId="0"/>
  </sheetViews>
  <sheetFormatPr defaultColWidth="9.109375" defaultRowHeight="10.8" x14ac:dyDescent="0.2"/>
  <cols>
    <col min="1" max="1" width="30.5546875" style="517" bestFit="1" customWidth="1"/>
    <col min="2" max="2" width="48.33203125" style="517" bestFit="1" customWidth="1"/>
    <col min="3" max="3" width="71" style="516" bestFit="1" customWidth="1"/>
    <col min="4" max="4" width="55.44140625" style="516" bestFit="1" customWidth="1"/>
    <col min="5" max="5" width="41.6640625" style="516" customWidth="1"/>
    <col min="6" max="6" width="7.88671875" style="521" customWidth="1"/>
    <col min="7" max="16384" width="9.109375" style="516"/>
  </cols>
  <sheetData>
    <row r="1" spans="1:7" x14ac:dyDescent="0.2">
      <c r="A1" s="513" t="s">
        <v>930</v>
      </c>
      <c r="B1" s="513"/>
      <c r="C1" s="514"/>
      <c r="D1" s="514"/>
      <c r="E1" s="514"/>
      <c r="F1" s="515" t="s">
        <v>931</v>
      </c>
      <c r="G1" s="514"/>
    </row>
    <row r="2" spans="1:7" x14ac:dyDescent="0.2">
      <c r="A2" s="517" t="s">
        <v>1024</v>
      </c>
      <c r="F2" s="516"/>
    </row>
    <row r="3" spans="1:7" x14ac:dyDescent="0.2">
      <c r="A3" s="517" t="s">
        <v>819</v>
      </c>
      <c r="C3" s="516" t="s">
        <v>482</v>
      </c>
      <c r="F3" s="516" t="s">
        <v>1025</v>
      </c>
      <c r="G3" s="516" t="s">
        <v>1026</v>
      </c>
    </row>
    <row r="4" spans="1:7" x14ac:dyDescent="0.2">
      <c r="A4" s="517" t="s">
        <v>820</v>
      </c>
      <c r="B4" s="517" t="s">
        <v>3133</v>
      </c>
      <c r="C4" s="516" t="s">
        <v>1493</v>
      </c>
      <c r="D4" s="517" t="s">
        <v>3443</v>
      </c>
      <c r="F4" s="516" t="s">
        <v>1025</v>
      </c>
      <c r="G4" s="516" t="s">
        <v>1026</v>
      </c>
    </row>
    <row r="5" spans="1:7" x14ac:dyDescent="0.2">
      <c r="A5" s="517" t="s">
        <v>821</v>
      </c>
      <c r="B5" s="517" t="s">
        <v>3134</v>
      </c>
      <c r="C5" s="516" t="s">
        <v>1027</v>
      </c>
      <c r="D5" s="517" t="s">
        <v>3134</v>
      </c>
      <c r="F5" s="516" t="s">
        <v>1025</v>
      </c>
      <c r="G5" s="516" t="s">
        <v>1026</v>
      </c>
    </row>
    <row r="6" spans="1:7" x14ac:dyDescent="0.2">
      <c r="A6" s="517" t="s">
        <v>822</v>
      </c>
      <c r="B6" s="517" t="s">
        <v>3135</v>
      </c>
      <c r="C6" s="516" t="s">
        <v>1028</v>
      </c>
      <c r="D6" s="517" t="s">
        <v>3444</v>
      </c>
      <c r="F6" s="516" t="s">
        <v>1025</v>
      </c>
      <c r="G6" s="516" t="s">
        <v>1026</v>
      </c>
    </row>
    <row r="7" spans="1:7" x14ac:dyDescent="0.2">
      <c r="A7" s="517" t="s">
        <v>823</v>
      </c>
      <c r="B7" s="517" t="s">
        <v>947</v>
      </c>
      <c r="C7" s="516" t="s">
        <v>1029</v>
      </c>
      <c r="D7" s="517" t="s">
        <v>947</v>
      </c>
      <c r="F7" s="516" t="s">
        <v>1025</v>
      </c>
      <c r="G7" s="516" t="s">
        <v>1026</v>
      </c>
    </row>
    <row r="8" spans="1:7" x14ac:dyDescent="0.2">
      <c r="A8" s="517" t="s">
        <v>824</v>
      </c>
      <c r="B8" s="517" t="s">
        <v>3136</v>
      </c>
      <c r="C8" s="516" t="s">
        <v>1030</v>
      </c>
      <c r="D8" s="517" t="s">
        <v>3445</v>
      </c>
      <c r="F8" s="516" t="s">
        <v>1025</v>
      </c>
      <c r="G8" s="516" t="s">
        <v>1026</v>
      </c>
    </row>
    <row r="9" spans="1:7" x14ac:dyDescent="0.2">
      <c r="A9" s="517" t="s">
        <v>825</v>
      </c>
      <c r="B9" s="517" t="s">
        <v>3137</v>
      </c>
      <c r="C9" s="516" t="s">
        <v>1031</v>
      </c>
      <c r="F9" s="516" t="s">
        <v>1025</v>
      </c>
      <c r="G9" s="516" t="s">
        <v>1026</v>
      </c>
    </row>
    <row r="10" spans="1:7" ht="13.2" x14ac:dyDescent="0.25">
      <c r="A10" s="517" t="s">
        <v>826</v>
      </c>
      <c r="B10" s="517" t="s">
        <v>3368</v>
      </c>
      <c r="C10" s="516" t="s">
        <v>1032</v>
      </c>
      <c r="D10" s="516" t="s">
        <v>3372</v>
      </c>
      <c r="E10" s="518" t="s">
        <v>3373</v>
      </c>
      <c r="F10" s="516" t="s">
        <v>1025</v>
      </c>
      <c r="G10" s="516" t="s">
        <v>1026</v>
      </c>
    </row>
    <row r="11" spans="1:7" x14ac:dyDescent="0.2">
      <c r="A11" s="517" t="s">
        <v>827</v>
      </c>
      <c r="B11" s="517" t="s">
        <v>3138</v>
      </c>
      <c r="C11" s="516" t="s">
        <v>1033</v>
      </c>
      <c r="D11" s="516" t="s">
        <v>3446</v>
      </c>
      <c r="E11" s="516" t="s">
        <v>3371</v>
      </c>
      <c r="F11" s="516" t="s">
        <v>1025</v>
      </c>
      <c r="G11" s="516" t="s">
        <v>1026</v>
      </c>
    </row>
    <row r="12" spans="1:7" x14ac:dyDescent="0.2">
      <c r="A12" s="517" t="s">
        <v>828</v>
      </c>
      <c r="B12" s="517" t="s">
        <v>3139</v>
      </c>
      <c r="C12" s="516" t="s">
        <v>1034</v>
      </c>
      <c r="D12" s="516" t="s">
        <v>3447</v>
      </c>
      <c r="F12" s="516" t="s">
        <v>1025</v>
      </c>
      <c r="G12" s="516" t="s">
        <v>1026</v>
      </c>
    </row>
    <row r="13" spans="1:7" x14ac:dyDescent="0.2">
      <c r="A13" s="517" t="s">
        <v>829</v>
      </c>
      <c r="B13" s="517" t="s">
        <v>3140</v>
      </c>
      <c r="C13" s="516" t="s">
        <v>1035</v>
      </c>
      <c r="D13" s="516" t="s">
        <v>3448</v>
      </c>
      <c r="F13" s="516" t="s">
        <v>1025</v>
      </c>
      <c r="G13" s="516" t="s">
        <v>1026</v>
      </c>
    </row>
    <row r="14" spans="1:7" x14ac:dyDescent="0.2">
      <c r="A14" s="517" t="s">
        <v>830</v>
      </c>
      <c r="B14" s="517" t="s">
        <v>3141</v>
      </c>
      <c r="C14" s="516" t="s">
        <v>1036</v>
      </c>
      <c r="D14" s="516" t="s">
        <v>3449</v>
      </c>
      <c r="F14" s="516" t="s">
        <v>1025</v>
      </c>
      <c r="G14" s="516" t="s">
        <v>1026</v>
      </c>
    </row>
    <row r="15" spans="1:7" x14ac:dyDescent="0.2">
      <c r="A15" s="517" t="s">
        <v>831</v>
      </c>
      <c r="B15" s="517" t="s">
        <v>3137</v>
      </c>
      <c r="C15" s="516" t="s">
        <v>1037</v>
      </c>
      <c r="F15" s="516" t="s">
        <v>1025</v>
      </c>
      <c r="G15" s="516" t="s">
        <v>1026</v>
      </c>
    </row>
    <row r="16" spans="1:7" ht="13.2" x14ac:dyDescent="0.25">
      <c r="A16" s="517" t="s">
        <v>832</v>
      </c>
      <c r="B16" s="517" t="s">
        <v>3142</v>
      </c>
      <c r="C16" s="516" t="s">
        <v>1038</v>
      </c>
      <c r="D16" s="516" t="s">
        <v>3369</v>
      </c>
      <c r="E16" s="519" t="s">
        <v>3370</v>
      </c>
      <c r="F16" s="516" t="s">
        <v>1025</v>
      </c>
      <c r="G16" s="516" t="s">
        <v>1026</v>
      </c>
    </row>
    <row r="17" spans="1:7" x14ac:dyDescent="0.2">
      <c r="A17" s="517" t="s">
        <v>833</v>
      </c>
      <c r="B17" s="517" t="s">
        <v>3143</v>
      </c>
      <c r="C17" s="516" t="s">
        <v>1039</v>
      </c>
      <c r="D17" s="516" t="s">
        <v>3450</v>
      </c>
      <c r="F17" s="516" t="s">
        <v>1025</v>
      </c>
      <c r="G17" s="516" t="s">
        <v>1026</v>
      </c>
    </row>
    <row r="18" spans="1:7" x14ac:dyDescent="0.2">
      <c r="A18" s="517" t="s">
        <v>978</v>
      </c>
      <c r="B18" s="517" t="s">
        <v>3137</v>
      </c>
      <c r="C18" s="516" t="s">
        <v>977</v>
      </c>
      <c r="F18" s="516" t="s">
        <v>1025</v>
      </c>
      <c r="G18" s="516" t="s">
        <v>1026</v>
      </c>
    </row>
    <row r="19" spans="1:7" x14ac:dyDescent="0.2">
      <c r="A19" s="517" t="s">
        <v>834</v>
      </c>
      <c r="B19" s="517" t="s">
        <v>3144</v>
      </c>
      <c r="C19" s="516" t="s">
        <v>1040</v>
      </c>
      <c r="D19" s="520"/>
      <c r="F19" s="516" t="s">
        <v>1025</v>
      </c>
      <c r="G19" s="516" t="s">
        <v>1026</v>
      </c>
    </row>
    <row r="20" spans="1:7" ht="13.2" x14ac:dyDescent="0.25">
      <c r="A20" s="517" t="s">
        <v>835</v>
      </c>
      <c r="B20" s="517" t="s">
        <v>3145</v>
      </c>
      <c r="C20" s="516" t="s">
        <v>1041</v>
      </c>
      <c r="D20" s="516" t="s">
        <v>3374</v>
      </c>
      <c r="E20" s="519" t="s">
        <v>3375</v>
      </c>
      <c r="F20" s="516" t="s">
        <v>1025</v>
      </c>
      <c r="G20" s="516" t="s">
        <v>1026</v>
      </c>
    </row>
    <row r="21" spans="1:7" x14ac:dyDescent="0.2">
      <c r="A21" s="517" t="s">
        <v>836</v>
      </c>
      <c r="B21" s="517" t="s">
        <v>3146</v>
      </c>
      <c r="C21" s="516" t="s">
        <v>1042</v>
      </c>
      <c r="D21" s="516" t="s">
        <v>3451</v>
      </c>
      <c r="F21" s="516" t="s">
        <v>1025</v>
      </c>
      <c r="G21" s="516" t="s">
        <v>1026</v>
      </c>
    </row>
    <row r="22" spans="1:7" x14ac:dyDescent="0.2">
      <c r="A22" s="517" t="s">
        <v>988</v>
      </c>
      <c r="B22" s="517" t="s">
        <v>3137</v>
      </c>
      <c r="C22" s="516" t="s">
        <v>1043</v>
      </c>
      <c r="F22" s="516" t="s">
        <v>1025</v>
      </c>
      <c r="G22" s="516" t="s">
        <v>1026</v>
      </c>
    </row>
    <row r="23" spans="1:7" x14ac:dyDescent="0.2">
      <c r="A23" s="517" t="s">
        <v>837</v>
      </c>
      <c r="B23" s="517" t="s">
        <v>3147</v>
      </c>
      <c r="C23" s="516" t="s">
        <v>1044</v>
      </c>
      <c r="D23" s="516" t="s">
        <v>3452</v>
      </c>
      <c r="F23" s="516" t="s">
        <v>1025</v>
      </c>
      <c r="G23" s="516" t="s">
        <v>1026</v>
      </c>
    </row>
    <row r="24" spans="1:7" x14ac:dyDescent="0.2">
      <c r="A24" s="517" t="s">
        <v>838</v>
      </c>
      <c r="B24" s="517" t="s">
        <v>3148</v>
      </c>
      <c r="C24" s="516" t="s">
        <v>1045</v>
      </c>
      <c r="D24" s="516" t="s">
        <v>3453</v>
      </c>
      <c r="F24" s="516" t="s">
        <v>1025</v>
      </c>
      <c r="G24" s="516" t="s">
        <v>1026</v>
      </c>
    </row>
    <row r="25" spans="1:7" x14ac:dyDescent="0.2">
      <c r="A25" s="517" t="s">
        <v>839</v>
      </c>
      <c r="B25" s="517" t="s">
        <v>3149</v>
      </c>
      <c r="C25" s="516" t="s">
        <v>1046</v>
      </c>
      <c r="D25" s="516" t="s">
        <v>3454</v>
      </c>
      <c r="F25" s="516" t="s">
        <v>1025</v>
      </c>
      <c r="G25" s="516" t="s">
        <v>1026</v>
      </c>
    </row>
    <row r="26" spans="1:7" x14ac:dyDescent="0.2">
      <c r="A26" s="517" t="s">
        <v>840</v>
      </c>
      <c r="B26" s="517" t="s">
        <v>3137</v>
      </c>
      <c r="C26" s="516" t="s">
        <v>6</v>
      </c>
      <c r="F26" s="516" t="s">
        <v>1025</v>
      </c>
      <c r="G26" s="516" t="s">
        <v>1026</v>
      </c>
    </row>
    <row r="27" spans="1:7" x14ac:dyDescent="0.2">
      <c r="A27" s="517" t="s">
        <v>841</v>
      </c>
      <c r="B27" s="517" t="s">
        <v>3150</v>
      </c>
      <c r="C27" s="516" t="s">
        <v>1047</v>
      </c>
      <c r="D27" s="516" t="s">
        <v>3455</v>
      </c>
      <c r="F27" s="516" t="s">
        <v>1025</v>
      </c>
      <c r="G27" s="516" t="s">
        <v>1026</v>
      </c>
    </row>
    <row r="28" spans="1:7" x14ac:dyDescent="0.2">
      <c r="A28" s="517" t="s">
        <v>843</v>
      </c>
      <c r="B28" s="517" t="s">
        <v>3151</v>
      </c>
      <c r="C28" s="516" t="s">
        <v>1048</v>
      </c>
      <c r="D28" s="516" t="s">
        <v>3456</v>
      </c>
      <c r="F28" s="516" t="s">
        <v>1025</v>
      </c>
      <c r="G28" s="516" t="s">
        <v>1026</v>
      </c>
    </row>
    <row r="29" spans="1:7" x14ac:dyDescent="0.2">
      <c r="A29" s="517" t="s">
        <v>844</v>
      </c>
      <c r="B29" s="517" t="s">
        <v>3152</v>
      </c>
      <c r="C29" s="516" t="s">
        <v>1049</v>
      </c>
      <c r="D29" s="516" t="s">
        <v>3457</v>
      </c>
      <c r="F29" s="516" t="s">
        <v>1025</v>
      </c>
      <c r="G29" s="516" t="s">
        <v>1026</v>
      </c>
    </row>
    <row r="30" spans="1:7" x14ac:dyDescent="0.2">
      <c r="A30" s="517" t="s">
        <v>845</v>
      </c>
      <c r="B30" s="517" t="s">
        <v>3153</v>
      </c>
      <c r="C30" s="516" t="s">
        <v>1050</v>
      </c>
      <c r="D30" s="516" t="s">
        <v>3458</v>
      </c>
      <c r="F30" s="516" t="s">
        <v>1025</v>
      </c>
      <c r="G30" s="516" t="s">
        <v>1026</v>
      </c>
    </row>
    <row r="31" spans="1:7" x14ac:dyDescent="0.2">
      <c r="A31" s="517" t="s">
        <v>846</v>
      </c>
      <c r="B31" s="517" t="s">
        <v>3154</v>
      </c>
      <c r="C31" s="516" t="s">
        <v>2952</v>
      </c>
      <c r="D31" s="516" t="s">
        <v>3459</v>
      </c>
      <c r="F31" s="516" t="s">
        <v>1025</v>
      </c>
      <c r="G31" s="516" t="s">
        <v>1026</v>
      </c>
    </row>
    <row r="32" spans="1:7" x14ac:dyDescent="0.2">
      <c r="A32" s="517" t="s">
        <v>847</v>
      </c>
      <c r="B32" s="517" t="s">
        <v>3155</v>
      </c>
      <c r="C32" s="516" t="s">
        <v>1051</v>
      </c>
      <c r="D32" s="516" t="s">
        <v>3460</v>
      </c>
      <c r="F32" s="516" t="s">
        <v>1025</v>
      </c>
      <c r="G32" s="516" t="s">
        <v>1026</v>
      </c>
    </row>
    <row r="33" spans="1:7" x14ac:dyDescent="0.2">
      <c r="A33" s="517" t="s">
        <v>848</v>
      </c>
      <c r="B33" s="517" t="s">
        <v>3156</v>
      </c>
      <c r="C33" s="516" t="s">
        <v>1052</v>
      </c>
      <c r="D33" s="516" t="s">
        <v>3461</v>
      </c>
      <c r="F33" s="516" t="s">
        <v>1025</v>
      </c>
      <c r="G33" s="516" t="s">
        <v>1026</v>
      </c>
    </row>
    <row r="34" spans="1:7" x14ac:dyDescent="0.2">
      <c r="A34" s="517" t="s">
        <v>23</v>
      </c>
      <c r="B34" s="517" t="s">
        <v>3137</v>
      </c>
      <c r="C34" s="516" t="s">
        <v>1053</v>
      </c>
      <c r="F34" s="516" t="s">
        <v>1054</v>
      </c>
      <c r="G34" s="516" t="s">
        <v>1026</v>
      </c>
    </row>
    <row r="35" spans="1:7" x14ac:dyDescent="0.2">
      <c r="A35" s="517" t="s">
        <v>850</v>
      </c>
      <c r="B35" s="517" t="s">
        <v>3157</v>
      </c>
      <c r="C35" s="516" t="s">
        <v>1055</v>
      </c>
      <c r="D35" s="516" t="s">
        <v>3462</v>
      </c>
      <c r="F35" s="516" t="s">
        <v>1054</v>
      </c>
      <c r="G35" s="516" t="s">
        <v>1026</v>
      </c>
    </row>
    <row r="36" spans="1:7" x14ac:dyDescent="0.2">
      <c r="A36" s="517" t="s">
        <v>852</v>
      </c>
      <c r="B36" s="517" t="s">
        <v>3158</v>
      </c>
      <c r="C36" s="516" t="s">
        <v>1056</v>
      </c>
      <c r="D36" s="516" t="s">
        <v>3463</v>
      </c>
      <c r="F36" s="516" t="s">
        <v>1054</v>
      </c>
      <c r="G36" s="516" t="s">
        <v>1026</v>
      </c>
    </row>
    <row r="37" spans="1:7" x14ac:dyDescent="0.2">
      <c r="A37" s="517" t="s">
        <v>853</v>
      </c>
      <c r="B37" s="517" t="s">
        <v>3159</v>
      </c>
      <c r="C37" s="516" t="s">
        <v>1057</v>
      </c>
      <c r="D37" s="516" t="s">
        <v>3464</v>
      </c>
      <c r="F37" s="516" t="s">
        <v>1054</v>
      </c>
      <c r="G37" s="516" t="s">
        <v>1026</v>
      </c>
    </row>
    <row r="38" spans="1:7" x14ac:dyDescent="0.2">
      <c r="A38" s="517" t="s">
        <v>854</v>
      </c>
      <c r="B38" s="517" t="s">
        <v>3160</v>
      </c>
      <c r="C38" s="516" t="s">
        <v>1058</v>
      </c>
      <c r="D38" s="516" t="s">
        <v>3465</v>
      </c>
      <c r="F38" s="516" t="s">
        <v>1054</v>
      </c>
      <c r="G38" s="516" t="s">
        <v>1026</v>
      </c>
    </row>
    <row r="39" spans="1:7" x14ac:dyDescent="0.2">
      <c r="A39" s="517" t="s">
        <v>855</v>
      </c>
      <c r="B39" s="517" t="s">
        <v>3161</v>
      </c>
      <c r="C39" s="516" t="s">
        <v>1059</v>
      </c>
      <c r="D39" s="516" t="s">
        <v>3466</v>
      </c>
      <c r="F39" s="516" t="s">
        <v>1054</v>
      </c>
      <c r="G39" s="516" t="s">
        <v>1026</v>
      </c>
    </row>
    <row r="40" spans="1:7" x14ac:dyDescent="0.2">
      <c r="A40" s="517" t="s">
        <v>856</v>
      </c>
      <c r="B40" s="517" t="s">
        <v>3137</v>
      </c>
      <c r="C40" s="516" t="s">
        <v>1060</v>
      </c>
      <c r="F40" s="516" t="s">
        <v>1054</v>
      </c>
      <c r="G40" s="516" t="s">
        <v>1026</v>
      </c>
    </row>
    <row r="41" spans="1:7" x14ac:dyDescent="0.2">
      <c r="A41" s="517" t="s">
        <v>857</v>
      </c>
      <c r="B41" s="517" t="s">
        <v>3162</v>
      </c>
      <c r="C41" s="516" t="s">
        <v>1061</v>
      </c>
      <c r="D41" s="516" t="s">
        <v>3467</v>
      </c>
      <c r="E41" s="516" t="s">
        <v>3376</v>
      </c>
      <c r="F41" s="516" t="s">
        <v>1054</v>
      </c>
      <c r="G41" s="516" t="s">
        <v>1026</v>
      </c>
    </row>
    <row r="42" spans="1:7" x14ac:dyDescent="0.2">
      <c r="A42" s="517" t="s">
        <v>858</v>
      </c>
      <c r="B42" s="517" t="s">
        <v>3163</v>
      </c>
      <c r="C42" s="516" t="s">
        <v>1062</v>
      </c>
      <c r="D42" s="516" t="s">
        <v>3468</v>
      </c>
      <c r="F42" s="516" t="s">
        <v>1054</v>
      </c>
      <c r="G42" s="516" t="s">
        <v>1026</v>
      </c>
    </row>
    <row r="43" spans="1:7" x14ac:dyDescent="0.2">
      <c r="A43" s="517" t="s">
        <v>859</v>
      </c>
      <c r="B43" s="517" t="s">
        <v>3164</v>
      </c>
      <c r="C43" s="516" t="s">
        <v>1063</v>
      </c>
      <c r="D43" s="516" t="s">
        <v>3469</v>
      </c>
      <c r="F43" s="516" t="s">
        <v>1054</v>
      </c>
      <c r="G43" s="516" t="s">
        <v>1026</v>
      </c>
    </row>
    <row r="44" spans="1:7" x14ac:dyDescent="0.2">
      <c r="A44" s="517" t="s">
        <v>860</v>
      </c>
      <c r="B44" s="517" t="s">
        <v>3165</v>
      </c>
      <c r="C44" s="516" t="s">
        <v>1064</v>
      </c>
      <c r="D44" s="516" t="s">
        <v>3470</v>
      </c>
      <c r="F44" s="516" t="s">
        <v>1054</v>
      </c>
      <c r="G44" s="516" t="s">
        <v>1026</v>
      </c>
    </row>
    <row r="45" spans="1:7" x14ac:dyDescent="0.2">
      <c r="A45" s="517" t="s">
        <v>861</v>
      </c>
      <c r="B45" s="517" t="s">
        <v>3166</v>
      </c>
      <c r="C45" s="516" t="s">
        <v>1065</v>
      </c>
      <c r="D45" s="516" t="s">
        <v>3471</v>
      </c>
      <c r="F45" s="516" t="s">
        <v>1054</v>
      </c>
      <c r="G45" s="516" t="s">
        <v>1026</v>
      </c>
    </row>
    <row r="46" spans="1:7" x14ac:dyDescent="0.2">
      <c r="A46" s="517" t="s">
        <v>862</v>
      </c>
      <c r="B46" s="517" t="s">
        <v>3137</v>
      </c>
      <c r="C46" s="516" t="s">
        <v>1066</v>
      </c>
      <c r="F46" s="516" t="s">
        <v>1054</v>
      </c>
      <c r="G46" s="516" t="s">
        <v>1026</v>
      </c>
    </row>
    <row r="47" spans="1:7" x14ac:dyDescent="0.2">
      <c r="A47" s="517" t="s">
        <v>863</v>
      </c>
      <c r="B47" s="517" t="s">
        <v>3167</v>
      </c>
      <c r="C47" s="516" t="s">
        <v>1067</v>
      </c>
      <c r="D47" s="516" t="s">
        <v>3472</v>
      </c>
      <c r="F47" s="516" t="s">
        <v>1054</v>
      </c>
      <c r="G47" s="516" t="s">
        <v>1026</v>
      </c>
    </row>
    <row r="48" spans="1:7" x14ac:dyDescent="0.2">
      <c r="A48" s="517" t="s">
        <v>864</v>
      </c>
      <c r="B48" s="517" t="s">
        <v>3168</v>
      </c>
      <c r="C48" s="516" t="s">
        <v>1068</v>
      </c>
      <c r="D48" s="516" t="s">
        <v>3473</v>
      </c>
      <c r="F48" s="516" t="s">
        <v>1054</v>
      </c>
      <c r="G48" s="516" t="s">
        <v>1026</v>
      </c>
    </row>
    <row r="49" spans="1:7" x14ac:dyDescent="0.2">
      <c r="A49" s="517" t="s">
        <v>865</v>
      </c>
      <c r="B49" s="517" t="s">
        <v>3169</v>
      </c>
      <c r="C49" s="516" t="s">
        <v>1069</v>
      </c>
      <c r="D49" s="516" t="s">
        <v>3474</v>
      </c>
      <c r="F49" s="516" t="s">
        <v>1054</v>
      </c>
      <c r="G49" s="516" t="s">
        <v>1026</v>
      </c>
    </row>
    <row r="50" spans="1:7" x14ac:dyDescent="0.2">
      <c r="A50" s="517" t="s">
        <v>866</v>
      </c>
      <c r="B50" s="517" t="s">
        <v>3170</v>
      </c>
      <c r="C50" s="516" t="s">
        <v>1070</v>
      </c>
      <c r="D50" s="516" t="s">
        <v>3475</v>
      </c>
      <c r="F50" s="516" t="s">
        <v>1054</v>
      </c>
      <c r="G50" s="516" t="s">
        <v>1026</v>
      </c>
    </row>
    <row r="51" spans="1:7" x14ac:dyDescent="0.2">
      <c r="A51" s="517" t="s">
        <v>867</v>
      </c>
      <c r="B51" s="517" t="s">
        <v>3171</v>
      </c>
      <c r="C51" s="516" t="s">
        <v>1071</v>
      </c>
      <c r="D51" s="516" t="s">
        <v>3476</v>
      </c>
      <c r="F51" s="516" t="s">
        <v>1054</v>
      </c>
      <c r="G51" s="516" t="s">
        <v>1026</v>
      </c>
    </row>
    <row r="52" spans="1:7" x14ac:dyDescent="0.2">
      <c r="A52" s="517" t="s">
        <v>868</v>
      </c>
      <c r="B52" s="517" t="s">
        <v>3172</v>
      </c>
      <c r="C52" s="516" t="s">
        <v>1072</v>
      </c>
      <c r="D52" s="516" t="s">
        <v>3477</v>
      </c>
      <c r="F52" s="516" t="s">
        <v>1054</v>
      </c>
      <c r="G52" s="516" t="s">
        <v>1026</v>
      </c>
    </row>
    <row r="53" spans="1:7" x14ac:dyDescent="0.2">
      <c r="A53" s="517" t="s">
        <v>869</v>
      </c>
      <c r="B53" s="517" t="s">
        <v>3173</v>
      </c>
      <c r="C53" s="516" t="s">
        <v>1073</v>
      </c>
      <c r="D53" s="516" t="s">
        <v>3478</v>
      </c>
      <c r="F53" s="516" t="s">
        <v>1054</v>
      </c>
      <c r="G53" s="516" t="s">
        <v>1026</v>
      </c>
    </row>
    <row r="54" spans="1:7" x14ac:dyDescent="0.2">
      <c r="A54" s="517" t="s">
        <v>870</v>
      </c>
      <c r="B54" s="517" t="s">
        <v>3174</v>
      </c>
      <c r="C54" s="516" t="s">
        <v>1074</v>
      </c>
      <c r="D54" s="516" t="s">
        <v>3479</v>
      </c>
      <c r="F54" s="516" t="s">
        <v>1054</v>
      </c>
      <c r="G54" s="516" t="s">
        <v>1026</v>
      </c>
    </row>
    <row r="55" spans="1:7" x14ac:dyDescent="0.2">
      <c r="B55" s="516" t="s">
        <v>3137</v>
      </c>
      <c r="F55" s="516"/>
    </row>
    <row r="56" spans="1:7" x14ac:dyDescent="0.2">
      <c r="A56" s="517" t="s">
        <v>1075</v>
      </c>
      <c r="B56" s="517" t="s">
        <v>3137</v>
      </c>
      <c r="F56" s="516"/>
    </row>
    <row r="57" spans="1:7" x14ac:dyDescent="0.2">
      <c r="A57" s="517" t="s">
        <v>881</v>
      </c>
      <c r="B57" s="517" t="s">
        <v>3137</v>
      </c>
      <c r="C57" s="516" t="s">
        <v>1076</v>
      </c>
      <c r="F57" s="516" t="s">
        <v>1025</v>
      </c>
      <c r="G57" s="516" t="s">
        <v>1026</v>
      </c>
    </row>
    <row r="58" spans="1:7" x14ac:dyDescent="0.2">
      <c r="A58" s="517" t="s">
        <v>882</v>
      </c>
      <c r="B58" s="517" t="s">
        <v>3175</v>
      </c>
      <c r="C58" s="516" t="s">
        <v>1077</v>
      </c>
      <c r="D58" s="516" t="s">
        <v>3480</v>
      </c>
      <c r="F58" s="516" t="s">
        <v>1025</v>
      </c>
      <c r="G58" s="516" t="s">
        <v>1026</v>
      </c>
    </row>
    <row r="59" spans="1:7" x14ac:dyDescent="0.2">
      <c r="A59" s="517" t="s">
        <v>883</v>
      </c>
      <c r="B59" s="517" t="s">
        <v>3176</v>
      </c>
      <c r="C59" s="516" t="s">
        <v>1078</v>
      </c>
      <c r="D59" s="516" t="s">
        <v>3481</v>
      </c>
      <c r="F59" s="516" t="s">
        <v>1025</v>
      </c>
      <c r="G59" s="516" t="s">
        <v>1026</v>
      </c>
    </row>
    <row r="60" spans="1:7" x14ac:dyDescent="0.2">
      <c r="A60" s="517" t="s">
        <v>404</v>
      </c>
      <c r="B60" s="517" t="s">
        <v>3177</v>
      </c>
      <c r="C60" s="516" t="s">
        <v>1079</v>
      </c>
      <c r="D60" s="516" t="s">
        <v>3482</v>
      </c>
      <c r="F60" s="516" t="s">
        <v>1025</v>
      </c>
      <c r="G60" s="516" t="s">
        <v>1026</v>
      </c>
    </row>
    <row r="61" spans="1:7" x14ac:dyDescent="0.2">
      <c r="A61" s="517" t="s">
        <v>405</v>
      </c>
      <c r="B61" s="517" t="s">
        <v>3137</v>
      </c>
      <c r="C61" s="516" t="s">
        <v>1080</v>
      </c>
      <c r="F61" s="516" t="s">
        <v>1025</v>
      </c>
      <c r="G61" s="516" t="s">
        <v>1026</v>
      </c>
    </row>
    <row r="62" spans="1:7" x14ac:dyDescent="0.2">
      <c r="A62" s="517" t="s">
        <v>406</v>
      </c>
      <c r="B62" s="517" t="s">
        <v>3178</v>
      </c>
      <c r="C62" s="516" t="s">
        <v>1081</v>
      </c>
      <c r="D62" s="516" t="s">
        <v>3483</v>
      </c>
      <c r="F62" s="516" t="s">
        <v>1025</v>
      </c>
      <c r="G62" s="516" t="s">
        <v>1026</v>
      </c>
    </row>
    <row r="63" spans="1:7" x14ac:dyDescent="0.2">
      <c r="A63" s="517" t="s">
        <v>407</v>
      </c>
      <c r="B63" s="517" t="s">
        <v>3179</v>
      </c>
      <c r="C63" s="516" t="s">
        <v>1082</v>
      </c>
      <c r="D63" s="516" t="s">
        <v>3484</v>
      </c>
      <c r="F63" s="516" t="s">
        <v>1025</v>
      </c>
      <c r="G63" s="516" t="s">
        <v>1026</v>
      </c>
    </row>
    <row r="64" spans="1:7" x14ac:dyDescent="0.2">
      <c r="A64" s="517" t="s">
        <v>408</v>
      </c>
      <c r="B64" s="517" t="s">
        <v>3180</v>
      </c>
      <c r="C64" s="516" t="s">
        <v>1083</v>
      </c>
      <c r="D64" s="516" t="s">
        <v>3485</v>
      </c>
      <c r="F64" s="516" t="s">
        <v>1025</v>
      </c>
      <c r="G64" s="516" t="s">
        <v>1026</v>
      </c>
    </row>
    <row r="65" spans="1:7" x14ac:dyDescent="0.2">
      <c r="A65" s="517" t="s">
        <v>409</v>
      </c>
      <c r="B65" s="517" t="s">
        <v>3181</v>
      </c>
      <c r="C65" s="516" t="s">
        <v>1084</v>
      </c>
      <c r="D65" s="516" t="s">
        <v>3486</v>
      </c>
      <c r="F65" s="516" t="s">
        <v>1025</v>
      </c>
      <c r="G65" s="516" t="s">
        <v>1026</v>
      </c>
    </row>
    <row r="66" spans="1:7" x14ac:dyDescent="0.2">
      <c r="A66" s="517" t="s">
        <v>1085</v>
      </c>
      <c r="B66" s="517" t="s">
        <v>3137</v>
      </c>
      <c r="C66" s="516" t="s">
        <v>1086</v>
      </c>
      <c r="F66" s="516" t="s">
        <v>1025</v>
      </c>
      <c r="G66" s="516" t="s">
        <v>1026</v>
      </c>
    </row>
    <row r="67" spans="1:7" x14ac:dyDescent="0.2">
      <c r="A67" s="517" t="s">
        <v>1087</v>
      </c>
      <c r="B67" s="517" t="s">
        <v>3182</v>
      </c>
      <c r="C67" s="516" t="s">
        <v>1088</v>
      </c>
      <c r="D67" s="516" t="s">
        <v>3487</v>
      </c>
      <c r="F67" s="516" t="s">
        <v>1025</v>
      </c>
      <c r="G67" s="516" t="s">
        <v>1026</v>
      </c>
    </row>
    <row r="68" spans="1:7" x14ac:dyDescent="0.2">
      <c r="A68" s="517" t="s">
        <v>1089</v>
      </c>
      <c r="B68" s="517" t="s">
        <v>3183</v>
      </c>
      <c r="C68" s="516" t="s">
        <v>1090</v>
      </c>
      <c r="D68" s="516" t="s">
        <v>3488</v>
      </c>
      <c r="F68" s="516" t="s">
        <v>1025</v>
      </c>
      <c r="G68" s="516" t="s">
        <v>1026</v>
      </c>
    </row>
    <row r="69" spans="1:7" x14ac:dyDescent="0.2">
      <c r="A69" s="517" t="s">
        <v>410</v>
      </c>
      <c r="B69" s="517" t="s">
        <v>896</v>
      </c>
      <c r="C69" s="516" t="s">
        <v>411</v>
      </c>
      <c r="D69" s="516" t="s">
        <v>3489</v>
      </c>
      <c r="F69" s="516" t="s">
        <v>1025</v>
      </c>
      <c r="G69" s="516" t="s">
        <v>1026</v>
      </c>
    </row>
    <row r="70" spans="1:7" x14ac:dyDescent="0.2">
      <c r="A70" s="517" t="s">
        <v>1091</v>
      </c>
      <c r="B70" s="517" t="s">
        <v>3184</v>
      </c>
      <c r="C70" s="516" t="s">
        <v>1092</v>
      </c>
      <c r="D70" s="516" t="s">
        <v>3490</v>
      </c>
      <c r="F70" s="516" t="s">
        <v>1025</v>
      </c>
      <c r="G70" s="516" t="s">
        <v>1026</v>
      </c>
    </row>
    <row r="71" spans="1:7" x14ac:dyDescent="0.2">
      <c r="A71" s="517" t="s">
        <v>1093</v>
      </c>
      <c r="B71" s="517" t="s">
        <v>3137</v>
      </c>
      <c r="C71" s="516" t="s">
        <v>1094</v>
      </c>
      <c r="F71" s="516" t="s">
        <v>1054</v>
      </c>
      <c r="G71" s="516" t="s">
        <v>1026</v>
      </c>
    </row>
    <row r="72" spans="1:7" x14ac:dyDescent="0.2">
      <c r="A72" s="517" t="s">
        <v>1095</v>
      </c>
      <c r="B72" s="517" t="s">
        <v>3185</v>
      </c>
      <c r="C72" s="516" t="s">
        <v>1096</v>
      </c>
      <c r="D72" s="516" t="s">
        <v>3491</v>
      </c>
      <c r="F72" s="516" t="s">
        <v>1054</v>
      </c>
      <c r="G72" s="516" t="s">
        <v>1026</v>
      </c>
    </row>
    <row r="73" spans="1:7" x14ac:dyDescent="0.2">
      <c r="A73" s="517" t="s">
        <v>1097</v>
      </c>
      <c r="B73" s="517" t="s">
        <v>3186</v>
      </c>
      <c r="C73" s="516" t="s">
        <v>1098</v>
      </c>
      <c r="D73" s="516" t="s">
        <v>3492</v>
      </c>
      <c r="F73" s="516" t="s">
        <v>1054</v>
      </c>
      <c r="G73" s="516" t="s">
        <v>1026</v>
      </c>
    </row>
    <row r="74" spans="1:7" x14ac:dyDescent="0.2">
      <c r="A74" s="517" t="s">
        <v>1099</v>
      </c>
      <c r="B74" s="517" t="s">
        <v>3187</v>
      </c>
      <c r="C74" s="516" t="s">
        <v>1100</v>
      </c>
      <c r="D74" s="516" t="s">
        <v>3493</v>
      </c>
      <c r="F74" s="516" t="s">
        <v>1054</v>
      </c>
      <c r="G74" s="516" t="s">
        <v>1026</v>
      </c>
    </row>
    <row r="75" spans="1:7" x14ac:dyDescent="0.2">
      <c r="A75" s="517" t="s">
        <v>1101</v>
      </c>
      <c r="B75" s="517" t="s">
        <v>3188</v>
      </c>
      <c r="C75" s="516" t="s">
        <v>1102</v>
      </c>
      <c r="D75" s="516" t="s">
        <v>3494</v>
      </c>
      <c r="F75" s="516" t="s">
        <v>1054</v>
      </c>
      <c r="G75" s="516" t="s">
        <v>1026</v>
      </c>
    </row>
    <row r="76" spans="1:7" x14ac:dyDescent="0.2">
      <c r="A76" s="517" t="s">
        <v>1103</v>
      </c>
      <c r="B76" s="517" t="s">
        <v>3189</v>
      </c>
      <c r="C76" s="516" t="s">
        <v>1104</v>
      </c>
      <c r="D76" s="516" t="s">
        <v>3495</v>
      </c>
      <c r="F76" s="516" t="s">
        <v>1054</v>
      </c>
      <c r="G76" s="516" t="s">
        <v>1026</v>
      </c>
    </row>
    <row r="77" spans="1:7" x14ac:dyDescent="0.2">
      <c r="A77" s="517" t="s">
        <v>1105</v>
      </c>
      <c r="B77" s="517" t="s">
        <v>3190</v>
      </c>
      <c r="C77" s="516" t="s">
        <v>1106</v>
      </c>
      <c r="D77" s="516" t="s">
        <v>3496</v>
      </c>
      <c r="F77" s="516" t="s">
        <v>1054</v>
      </c>
      <c r="G77" s="516" t="s">
        <v>1026</v>
      </c>
    </row>
    <row r="78" spans="1:7" x14ac:dyDescent="0.2">
      <c r="B78" s="516" t="s">
        <v>3137</v>
      </c>
      <c r="F78" s="516"/>
    </row>
    <row r="79" spans="1:7" x14ac:dyDescent="0.2">
      <c r="A79" s="517" t="s">
        <v>1107</v>
      </c>
      <c r="B79" s="517" t="s">
        <v>3137</v>
      </c>
      <c r="F79" s="516"/>
    </row>
    <row r="80" spans="1:7" x14ac:dyDescent="0.2">
      <c r="A80" s="517" t="s">
        <v>119</v>
      </c>
      <c r="B80" s="517" t="s">
        <v>3137</v>
      </c>
      <c r="C80" s="516" t="s">
        <v>1108</v>
      </c>
      <c r="F80" s="516" t="s">
        <v>1025</v>
      </c>
      <c r="G80" s="516" t="s">
        <v>1026</v>
      </c>
    </row>
    <row r="81" spans="1:7" x14ac:dyDescent="0.2">
      <c r="A81" s="517" t="s">
        <v>1109</v>
      </c>
      <c r="B81" s="517" t="s">
        <v>3191</v>
      </c>
      <c r="C81" s="516" t="s">
        <v>1110</v>
      </c>
      <c r="D81" s="516" t="s">
        <v>3497</v>
      </c>
      <c r="F81" s="516" t="s">
        <v>1025</v>
      </c>
      <c r="G81" s="516" t="s">
        <v>1026</v>
      </c>
    </row>
    <row r="82" spans="1:7" x14ac:dyDescent="0.2">
      <c r="A82" s="517" t="s">
        <v>1111</v>
      </c>
      <c r="B82" s="517" t="s">
        <v>3192</v>
      </c>
      <c r="C82" s="516" t="s">
        <v>1112</v>
      </c>
      <c r="D82" s="516" t="s">
        <v>3498</v>
      </c>
      <c r="F82" s="516" t="s">
        <v>1025</v>
      </c>
      <c r="G82" s="516" t="s">
        <v>1026</v>
      </c>
    </row>
    <row r="83" spans="1:7" x14ac:dyDescent="0.2">
      <c r="A83" s="517" t="s">
        <v>1113</v>
      </c>
      <c r="B83" s="517" t="s">
        <v>3137</v>
      </c>
      <c r="C83" s="516" t="s">
        <v>1114</v>
      </c>
      <c r="F83" s="516" t="s">
        <v>1025</v>
      </c>
      <c r="G83" s="516" t="s">
        <v>1026</v>
      </c>
    </row>
    <row r="84" spans="1:7" x14ac:dyDescent="0.2">
      <c r="A84" s="517" t="s">
        <v>412</v>
      </c>
      <c r="B84" s="517" t="s">
        <v>3193</v>
      </c>
      <c r="C84" s="516" t="s">
        <v>1115</v>
      </c>
      <c r="D84" s="516" t="s">
        <v>3499</v>
      </c>
      <c r="F84" s="516" t="s">
        <v>1025</v>
      </c>
      <c r="G84" s="516" t="s">
        <v>1026</v>
      </c>
    </row>
    <row r="85" spans="1:7" x14ac:dyDescent="0.2">
      <c r="A85" s="517" t="s">
        <v>1116</v>
      </c>
      <c r="B85" s="517" t="s">
        <v>3137</v>
      </c>
      <c r="C85" s="516" t="s">
        <v>1117</v>
      </c>
      <c r="F85" s="516" t="s">
        <v>1054</v>
      </c>
      <c r="G85" s="516" t="s">
        <v>1026</v>
      </c>
    </row>
    <row r="86" spans="1:7" x14ac:dyDescent="0.2">
      <c r="A86" s="517" t="s">
        <v>1118</v>
      </c>
      <c r="B86" s="517" t="s">
        <v>3194</v>
      </c>
      <c r="C86" s="516" t="s">
        <v>1119</v>
      </c>
      <c r="D86" s="516" t="s">
        <v>3500</v>
      </c>
      <c r="F86" s="516" t="s">
        <v>1054</v>
      </c>
      <c r="G86" s="516" t="s">
        <v>1026</v>
      </c>
    </row>
    <row r="87" spans="1:7" x14ac:dyDescent="0.2">
      <c r="A87" s="517" t="s">
        <v>1120</v>
      </c>
      <c r="B87" s="517" t="s">
        <v>3195</v>
      </c>
      <c r="C87" s="516" t="s">
        <v>1121</v>
      </c>
      <c r="D87" s="516" t="s">
        <v>3501</v>
      </c>
      <c r="F87" s="516" t="s">
        <v>1054</v>
      </c>
      <c r="G87" s="516" t="s">
        <v>1026</v>
      </c>
    </row>
    <row r="88" spans="1:7" x14ac:dyDescent="0.2">
      <c r="A88" s="517" t="s">
        <v>1122</v>
      </c>
      <c r="B88" s="517" t="s">
        <v>3137</v>
      </c>
      <c r="C88" s="516" t="s">
        <v>1123</v>
      </c>
      <c r="F88" s="516" t="s">
        <v>1054</v>
      </c>
      <c r="G88" s="516" t="s">
        <v>1026</v>
      </c>
    </row>
    <row r="89" spans="1:7" x14ac:dyDescent="0.2">
      <c r="A89" s="517" t="s">
        <v>1124</v>
      </c>
      <c r="B89" s="517" t="s">
        <v>3196</v>
      </c>
      <c r="C89" s="516" t="s">
        <v>1125</v>
      </c>
      <c r="D89" s="516" t="s">
        <v>3502</v>
      </c>
      <c r="F89" s="516" t="s">
        <v>1054</v>
      </c>
      <c r="G89" s="516" t="s">
        <v>1026</v>
      </c>
    </row>
    <row r="90" spans="1:7" x14ac:dyDescent="0.2">
      <c r="A90" s="517" t="s">
        <v>1126</v>
      </c>
      <c r="B90" s="517" t="s">
        <v>3197</v>
      </c>
      <c r="C90" s="516" t="s">
        <v>1127</v>
      </c>
      <c r="D90" s="516" t="s">
        <v>3503</v>
      </c>
      <c r="F90" s="516" t="s">
        <v>1054</v>
      </c>
      <c r="G90" s="516" t="s">
        <v>1026</v>
      </c>
    </row>
    <row r="91" spans="1:7" x14ac:dyDescent="0.2">
      <c r="A91" s="517" t="s">
        <v>1128</v>
      </c>
      <c r="B91" s="517" t="s">
        <v>3137</v>
      </c>
      <c r="C91" s="516" t="s">
        <v>1129</v>
      </c>
      <c r="F91" s="516" t="s">
        <v>1025</v>
      </c>
      <c r="G91" s="516" t="s">
        <v>1026</v>
      </c>
    </row>
    <row r="92" spans="1:7" x14ac:dyDescent="0.2">
      <c r="A92" s="517" t="s">
        <v>1130</v>
      </c>
      <c r="B92" s="517" t="s">
        <v>3198</v>
      </c>
      <c r="C92" s="516" t="s">
        <v>1131</v>
      </c>
      <c r="D92" s="516" t="s">
        <v>3504</v>
      </c>
      <c r="F92" s="516" t="s">
        <v>1025</v>
      </c>
      <c r="G92" s="516" t="s">
        <v>1026</v>
      </c>
    </row>
    <row r="93" spans="1:7" x14ac:dyDescent="0.2">
      <c r="A93" s="517" t="s">
        <v>1132</v>
      </c>
      <c r="B93" s="517" t="s">
        <v>3199</v>
      </c>
      <c r="C93" s="516" t="s">
        <v>1133</v>
      </c>
      <c r="D93" s="516" t="s">
        <v>3505</v>
      </c>
      <c r="F93" s="516" t="s">
        <v>1025</v>
      </c>
      <c r="G93" s="516" t="s">
        <v>1026</v>
      </c>
    </row>
    <row r="94" spans="1:7" x14ac:dyDescent="0.2">
      <c r="A94" s="517" t="s">
        <v>1134</v>
      </c>
      <c r="B94" s="517" t="s">
        <v>3200</v>
      </c>
      <c r="C94" s="516" t="s">
        <v>1135</v>
      </c>
      <c r="D94" s="516" t="s">
        <v>3506</v>
      </c>
      <c r="F94" s="516" t="s">
        <v>1025</v>
      </c>
      <c r="G94" s="516" t="s">
        <v>1026</v>
      </c>
    </row>
    <row r="95" spans="1:7" x14ac:dyDescent="0.2">
      <c r="A95" s="517" t="s">
        <v>413</v>
      </c>
      <c r="B95" s="517" t="s">
        <v>3201</v>
      </c>
      <c r="C95" s="516" t="s">
        <v>1136</v>
      </c>
      <c r="D95" s="516" t="s">
        <v>3507</v>
      </c>
      <c r="F95" s="516" t="s">
        <v>1025</v>
      </c>
      <c r="G95" s="516" t="s">
        <v>1026</v>
      </c>
    </row>
    <row r="96" spans="1:7" x14ac:dyDescent="0.2">
      <c r="A96" s="517" t="s">
        <v>1137</v>
      </c>
      <c r="B96" s="517" t="s">
        <v>3202</v>
      </c>
      <c r="C96" s="516" t="s">
        <v>1138</v>
      </c>
      <c r="D96" s="516" t="s">
        <v>3508</v>
      </c>
      <c r="F96" s="516" t="s">
        <v>1025</v>
      </c>
      <c r="G96" s="516" t="s">
        <v>1026</v>
      </c>
    </row>
    <row r="97" spans="1:7" x14ac:dyDescent="0.2">
      <c r="A97" s="517" t="s">
        <v>1139</v>
      </c>
      <c r="B97" s="517" t="s">
        <v>3203</v>
      </c>
      <c r="C97" s="516" t="s">
        <v>1140</v>
      </c>
      <c r="D97" s="516" t="s">
        <v>3509</v>
      </c>
      <c r="F97" s="516" t="s">
        <v>1025</v>
      </c>
      <c r="G97" s="516" t="s">
        <v>1026</v>
      </c>
    </row>
    <row r="98" spans="1:7" x14ac:dyDescent="0.2">
      <c r="A98" s="517" t="s">
        <v>1141</v>
      </c>
      <c r="B98" s="517" t="s">
        <v>3204</v>
      </c>
      <c r="C98" s="516" t="s">
        <v>1142</v>
      </c>
      <c r="D98" s="516" t="s">
        <v>3510</v>
      </c>
      <c r="F98" s="516" t="s">
        <v>1025</v>
      </c>
      <c r="G98" s="516" t="s">
        <v>1026</v>
      </c>
    </row>
    <row r="99" spans="1:7" x14ac:dyDescent="0.2">
      <c r="A99" s="517" t="s">
        <v>1143</v>
      </c>
      <c r="B99" s="517" t="s">
        <v>3137</v>
      </c>
      <c r="C99" s="516" t="s">
        <v>1144</v>
      </c>
      <c r="F99" s="516" t="s">
        <v>1025</v>
      </c>
      <c r="G99" s="516" t="s">
        <v>1026</v>
      </c>
    </row>
    <row r="100" spans="1:7" x14ac:dyDescent="0.2">
      <c r="A100" s="517" t="s">
        <v>1145</v>
      </c>
      <c r="B100" s="517" t="s">
        <v>3205</v>
      </c>
      <c r="C100" s="516" t="s">
        <v>1146</v>
      </c>
      <c r="D100" s="516" t="s">
        <v>3511</v>
      </c>
      <c r="F100" s="516" t="s">
        <v>1025</v>
      </c>
      <c r="G100" s="516" t="s">
        <v>1026</v>
      </c>
    </row>
    <row r="101" spans="1:7" x14ac:dyDescent="0.2">
      <c r="A101" s="517" t="s">
        <v>1147</v>
      </c>
      <c r="B101" s="517" t="s">
        <v>3137</v>
      </c>
      <c r="C101" s="516" t="s">
        <v>1148</v>
      </c>
      <c r="F101" s="516" t="s">
        <v>1054</v>
      </c>
      <c r="G101" s="516" t="s">
        <v>1026</v>
      </c>
    </row>
    <row r="102" spans="1:7" x14ac:dyDescent="0.2">
      <c r="A102" s="517" t="s">
        <v>414</v>
      </c>
      <c r="B102" s="517" t="s">
        <v>3206</v>
      </c>
      <c r="C102" s="516" t="s">
        <v>1148</v>
      </c>
      <c r="D102" s="516" t="s">
        <v>3512</v>
      </c>
      <c r="F102" s="516" t="s">
        <v>1054</v>
      </c>
      <c r="G102" s="516" t="s">
        <v>1026</v>
      </c>
    </row>
    <row r="103" spans="1:7" x14ac:dyDescent="0.2">
      <c r="B103" s="516" t="s">
        <v>3137</v>
      </c>
      <c r="F103" s="516"/>
    </row>
    <row r="104" spans="1:7" x14ac:dyDescent="0.2">
      <c r="A104" s="517" t="s">
        <v>1149</v>
      </c>
      <c r="B104" s="517" t="s">
        <v>3137</v>
      </c>
      <c r="F104" s="516"/>
    </row>
    <row r="105" spans="1:7" x14ac:dyDescent="0.2">
      <c r="A105" s="517" t="s">
        <v>1150</v>
      </c>
      <c r="B105" s="517" t="s">
        <v>3137</v>
      </c>
      <c r="C105" s="516" t="s">
        <v>1151</v>
      </c>
      <c r="F105" s="516" t="s">
        <v>1025</v>
      </c>
      <c r="G105" s="516" t="s">
        <v>1026</v>
      </c>
    </row>
    <row r="106" spans="1:7" x14ac:dyDescent="0.2">
      <c r="A106" s="517" t="s">
        <v>415</v>
      </c>
      <c r="B106" s="517" t="s">
        <v>3207</v>
      </c>
      <c r="C106" s="516" t="s">
        <v>1152</v>
      </c>
      <c r="D106" s="516" t="s">
        <v>3513</v>
      </c>
      <c r="F106" s="516" t="s">
        <v>1025</v>
      </c>
      <c r="G106" s="516" t="s">
        <v>1026</v>
      </c>
    </row>
    <row r="107" spans="1:7" x14ac:dyDescent="0.2">
      <c r="A107" s="517" t="s">
        <v>416</v>
      </c>
      <c r="B107" s="517" t="s">
        <v>3208</v>
      </c>
      <c r="C107" s="516" t="s">
        <v>1153</v>
      </c>
      <c r="D107" s="516" t="s">
        <v>3514</v>
      </c>
      <c r="F107" s="516" t="s">
        <v>1025</v>
      </c>
      <c r="G107" s="516" t="s">
        <v>1026</v>
      </c>
    </row>
    <row r="108" spans="1:7" x14ac:dyDescent="0.2">
      <c r="A108" s="517" t="s">
        <v>417</v>
      </c>
      <c r="B108" s="517" t="s">
        <v>3209</v>
      </c>
      <c r="C108" s="516" t="s">
        <v>1154</v>
      </c>
      <c r="D108" s="516" t="s">
        <v>3515</v>
      </c>
      <c r="F108" s="516" t="s">
        <v>1025</v>
      </c>
      <c r="G108" s="516" t="s">
        <v>1026</v>
      </c>
    </row>
    <row r="109" spans="1:7" x14ac:dyDescent="0.2">
      <c r="A109" s="517" t="s">
        <v>418</v>
      </c>
      <c r="B109" s="517" t="s">
        <v>3210</v>
      </c>
      <c r="C109" s="516" t="s">
        <v>1155</v>
      </c>
      <c r="D109" s="516" t="s">
        <v>3516</v>
      </c>
      <c r="F109" s="516" t="s">
        <v>1025</v>
      </c>
      <c r="G109" s="516" t="s">
        <v>1026</v>
      </c>
    </row>
    <row r="110" spans="1:7" x14ac:dyDescent="0.2">
      <c r="A110" s="517" t="s">
        <v>419</v>
      </c>
      <c r="B110" s="517" t="s">
        <v>3211</v>
      </c>
      <c r="C110" s="516" t="s">
        <v>1156</v>
      </c>
      <c r="D110" s="516" t="s">
        <v>3517</v>
      </c>
      <c r="F110" s="516" t="s">
        <v>1025</v>
      </c>
      <c r="G110" s="516" t="s">
        <v>1026</v>
      </c>
    </row>
    <row r="111" spans="1:7" x14ac:dyDescent="0.2">
      <c r="A111" s="517" t="s">
        <v>420</v>
      </c>
      <c r="B111" s="517" t="s">
        <v>3212</v>
      </c>
      <c r="C111" s="516" t="s">
        <v>1157</v>
      </c>
      <c r="D111" s="516" t="s">
        <v>3518</v>
      </c>
      <c r="F111" s="516" t="s">
        <v>1025</v>
      </c>
      <c r="G111" s="516" t="s">
        <v>1026</v>
      </c>
    </row>
    <row r="112" spans="1:7" x14ac:dyDescent="0.2">
      <c r="A112" s="517" t="s">
        <v>1158</v>
      </c>
      <c r="B112" s="517" t="s">
        <v>3137</v>
      </c>
      <c r="C112" s="516" t="s">
        <v>1159</v>
      </c>
      <c r="F112" s="516" t="s">
        <v>1054</v>
      </c>
      <c r="G112" s="516" t="s">
        <v>1026</v>
      </c>
    </row>
    <row r="113" spans="1:7" x14ac:dyDescent="0.2">
      <c r="A113" s="517" t="s">
        <v>421</v>
      </c>
      <c r="B113" s="517" t="s">
        <v>3213</v>
      </c>
      <c r="C113" s="516" t="s">
        <v>1160</v>
      </c>
      <c r="D113" s="516" t="s">
        <v>3519</v>
      </c>
      <c r="F113" s="516" t="s">
        <v>1054</v>
      </c>
      <c r="G113" s="516" t="s">
        <v>1026</v>
      </c>
    </row>
    <row r="114" spans="1:7" x14ac:dyDescent="0.2">
      <c r="A114" s="517" t="s">
        <v>1161</v>
      </c>
      <c r="B114" s="517" t="s">
        <v>3214</v>
      </c>
      <c r="C114" s="516" t="s">
        <v>1162</v>
      </c>
      <c r="D114" s="516" t="s">
        <v>3520</v>
      </c>
      <c r="F114" s="516" t="s">
        <v>1054</v>
      </c>
      <c r="G114" s="516" t="s">
        <v>1026</v>
      </c>
    </row>
    <row r="115" spans="1:7" x14ac:dyDescent="0.2">
      <c r="A115" s="517" t="s">
        <v>422</v>
      </c>
      <c r="B115" s="517" t="s">
        <v>3215</v>
      </c>
      <c r="C115" s="516" t="s">
        <v>1163</v>
      </c>
      <c r="D115" s="516" t="s">
        <v>3521</v>
      </c>
      <c r="F115" s="516" t="s">
        <v>1054</v>
      </c>
      <c r="G115" s="516" t="s">
        <v>1026</v>
      </c>
    </row>
    <row r="116" spans="1:7" x14ac:dyDescent="0.2">
      <c r="A116" s="517" t="s">
        <v>1164</v>
      </c>
      <c r="B116" s="517" t="s">
        <v>3216</v>
      </c>
      <c r="C116" s="516" t="s">
        <v>1165</v>
      </c>
      <c r="D116" s="516" t="s">
        <v>3522</v>
      </c>
      <c r="F116" s="516" t="s">
        <v>1054</v>
      </c>
      <c r="G116" s="516" t="s">
        <v>1026</v>
      </c>
    </row>
    <row r="117" spans="1:7" x14ac:dyDescent="0.2">
      <c r="A117" s="517" t="s">
        <v>1166</v>
      </c>
      <c r="B117" s="517" t="s">
        <v>3217</v>
      </c>
      <c r="C117" s="516" t="s">
        <v>1167</v>
      </c>
      <c r="D117" s="520"/>
      <c r="F117" s="516" t="s">
        <v>1054</v>
      </c>
      <c r="G117" s="516" t="s">
        <v>1026</v>
      </c>
    </row>
    <row r="118" spans="1:7" x14ac:dyDescent="0.2">
      <c r="A118" s="517" t="s">
        <v>1168</v>
      </c>
      <c r="B118" s="517" t="s">
        <v>3218</v>
      </c>
      <c r="C118" s="516" t="s">
        <v>1169</v>
      </c>
      <c r="D118" s="520"/>
      <c r="F118" s="516" t="s">
        <v>1054</v>
      </c>
      <c r="G118" s="516" t="s">
        <v>1026</v>
      </c>
    </row>
    <row r="119" spans="1:7" x14ac:dyDescent="0.2">
      <c r="A119" s="517" t="s">
        <v>1170</v>
      </c>
      <c r="B119" s="517" t="s">
        <v>3137</v>
      </c>
      <c r="C119" s="516" t="s">
        <v>1171</v>
      </c>
      <c r="F119" s="516" t="s">
        <v>1054</v>
      </c>
      <c r="G119" s="516" t="s">
        <v>1026</v>
      </c>
    </row>
    <row r="120" spans="1:7" x14ac:dyDescent="0.2">
      <c r="A120" s="517" t="s">
        <v>1172</v>
      </c>
      <c r="B120" s="517" t="s">
        <v>3219</v>
      </c>
      <c r="C120" s="516" t="s">
        <v>1173</v>
      </c>
      <c r="D120" s="516" t="s">
        <v>3523</v>
      </c>
      <c r="F120" s="516" t="s">
        <v>1054</v>
      </c>
      <c r="G120" s="516" t="s">
        <v>1026</v>
      </c>
    </row>
    <row r="121" spans="1:7" x14ac:dyDescent="0.2">
      <c r="A121" s="517" t="s">
        <v>1174</v>
      </c>
      <c r="B121" s="517" t="s">
        <v>3220</v>
      </c>
      <c r="C121" s="516" t="s">
        <v>1175</v>
      </c>
      <c r="F121" s="516" t="s">
        <v>1054</v>
      </c>
      <c r="G121" s="516" t="s">
        <v>1026</v>
      </c>
    </row>
    <row r="122" spans="1:7" x14ac:dyDescent="0.2">
      <c r="A122" s="517" t="s">
        <v>423</v>
      </c>
      <c r="B122" s="517" t="s">
        <v>3221</v>
      </c>
      <c r="C122" s="516" t="s">
        <v>1176</v>
      </c>
      <c r="D122" s="516" t="s">
        <v>3524</v>
      </c>
      <c r="F122" s="516" t="s">
        <v>1025</v>
      </c>
      <c r="G122" s="516" t="s">
        <v>1026</v>
      </c>
    </row>
    <row r="123" spans="1:7" x14ac:dyDescent="0.2">
      <c r="A123" s="517" t="s">
        <v>424</v>
      </c>
      <c r="B123" s="517" t="s">
        <v>3222</v>
      </c>
      <c r="C123" s="516" t="s">
        <v>1177</v>
      </c>
      <c r="D123" s="516" t="s">
        <v>3525</v>
      </c>
      <c r="F123" s="516" t="s">
        <v>1054</v>
      </c>
      <c r="G123" s="516" t="s">
        <v>1026</v>
      </c>
    </row>
    <row r="124" spans="1:7" x14ac:dyDescent="0.2">
      <c r="A124" s="517" t="s">
        <v>1178</v>
      </c>
      <c r="B124" s="517" t="s">
        <v>3137</v>
      </c>
      <c r="C124" s="516" t="s">
        <v>1179</v>
      </c>
      <c r="F124" s="516" t="s">
        <v>1054</v>
      </c>
      <c r="G124" s="516" t="s">
        <v>1026</v>
      </c>
    </row>
    <row r="125" spans="1:7" x14ac:dyDescent="0.2">
      <c r="A125" s="517" t="s">
        <v>425</v>
      </c>
      <c r="B125" s="517" t="s">
        <v>3223</v>
      </c>
      <c r="C125" s="516" t="s">
        <v>1180</v>
      </c>
      <c r="D125" s="516" t="s">
        <v>3526</v>
      </c>
      <c r="F125" s="516" t="s">
        <v>1054</v>
      </c>
      <c r="G125" s="516" t="s">
        <v>1026</v>
      </c>
    </row>
    <row r="126" spans="1:7" x14ac:dyDescent="0.2">
      <c r="A126" s="517" t="s">
        <v>426</v>
      </c>
      <c r="B126" s="517" t="s">
        <v>3224</v>
      </c>
      <c r="C126" s="516" t="s">
        <v>1181</v>
      </c>
      <c r="D126" s="516" t="s">
        <v>3527</v>
      </c>
      <c r="F126" s="516" t="s">
        <v>1054</v>
      </c>
      <c r="G126" s="516" t="s">
        <v>1026</v>
      </c>
    </row>
    <row r="127" spans="1:7" x14ac:dyDescent="0.2">
      <c r="A127" s="517" t="s">
        <v>427</v>
      </c>
      <c r="B127" s="517" t="s">
        <v>3225</v>
      </c>
      <c r="C127" s="516" t="s">
        <v>1182</v>
      </c>
      <c r="D127" s="516" t="s">
        <v>3441</v>
      </c>
      <c r="F127" s="516" t="s">
        <v>1054</v>
      </c>
      <c r="G127" s="516" t="s">
        <v>1026</v>
      </c>
    </row>
    <row r="128" spans="1:7" x14ac:dyDescent="0.2">
      <c r="A128" s="517" t="s">
        <v>428</v>
      </c>
      <c r="B128" s="517" t="s">
        <v>3226</v>
      </c>
      <c r="C128" s="516" t="s">
        <v>1183</v>
      </c>
      <c r="D128" s="516" t="s">
        <v>3528</v>
      </c>
      <c r="E128" s="516" t="s">
        <v>3442</v>
      </c>
      <c r="F128" s="516" t="s">
        <v>1054</v>
      </c>
      <c r="G128" s="516" t="s">
        <v>1026</v>
      </c>
    </row>
    <row r="129" spans="1:7" x14ac:dyDescent="0.2">
      <c r="A129" s="517" t="s">
        <v>429</v>
      </c>
      <c r="B129" s="517" t="s">
        <v>3227</v>
      </c>
      <c r="C129" s="516" t="s">
        <v>1184</v>
      </c>
      <c r="D129" s="516" t="s">
        <v>3529</v>
      </c>
      <c r="F129" s="516" t="s">
        <v>1054</v>
      </c>
      <c r="G129" s="516" t="s">
        <v>1026</v>
      </c>
    </row>
    <row r="130" spans="1:7" x14ac:dyDescent="0.2">
      <c r="A130" s="517" t="s">
        <v>430</v>
      </c>
      <c r="B130" s="517" t="s">
        <v>3227</v>
      </c>
      <c r="C130" s="516" t="s">
        <v>1185</v>
      </c>
      <c r="D130" s="516" t="s">
        <v>3530</v>
      </c>
      <c r="F130" s="516" t="s">
        <v>1054</v>
      </c>
      <c r="G130" s="516" t="s">
        <v>1026</v>
      </c>
    </row>
    <row r="131" spans="1:7" x14ac:dyDescent="0.2">
      <c r="A131" s="517" t="s">
        <v>1186</v>
      </c>
      <c r="B131" s="517" t="s">
        <v>3137</v>
      </c>
      <c r="C131" s="516" t="s">
        <v>1187</v>
      </c>
      <c r="F131" s="516" t="s">
        <v>1025</v>
      </c>
      <c r="G131" s="516" t="s">
        <v>1026</v>
      </c>
    </row>
    <row r="132" spans="1:7" x14ac:dyDescent="0.2">
      <c r="A132" s="517" t="s">
        <v>431</v>
      </c>
      <c r="B132" s="517" t="s">
        <v>3228</v>
      </c>
      <c r="C132" s="516" t="s">
        <v>2953</v>
      </c>
      <c r="D132" s="516" t="s">
        <v>3531</v>
      </c>
      <c r="F132" s="516" t="s">
        <v>1025</v>
      </c>
      <c r="G132" s="516" t="s">
        <v>1026</v>
      </c>
    </row>
    <row r="133" spans="1:7" x14ac:dyDescent="0.2">
      <c r="A133" s="517" t="s">
        <v>1188</v>
      </c>
      <c r="B133" s="517" t="s">
        <v>3229</v>
      </c>
      <c r="C133" s="516" t="s">
        <v>1189</v>
      </c>
      <c r="D133" s="516" t="s">
        <v>3532</v>
      </c>
      <c r="F133" s="516" t="s">
        <v>1025</v>
      </c>
      <c r="G133" s="516" t="s">
        <v>1026</v>
      </c>
    </row>
    <row r="134" spans="1:7" x14ac:dyDescent="0.2">
      <c r="A134" s="517" t="s">
        <v>432</v>
      </c>
      <c r="B134" s="517" t="s">
        <v>3230</v>
      </c>
      <c r="C134" s="516" t="s">
        <v>1190</v>
      </c>
      <c r="D134" s="516" t="s">
        <v>3533</v>
      </c>
      <c r="F134" s="516" t="s">
        <v>1025</v>
      </c>
      <c r="G134" s="516" t="s">
        <v>1026</v>
      </c>
    </row>
    <row r="135" spans="1:7" x14ac:dyDescent="0.2">
      <c r="A135" s="517" t="s">
        <v>433</v>
      </c>
      <c r="B135" s="517" t="s">
        <v>3231</v>
      </c>
      <c r="C135" s="516" t="s">
        <v>1191</v>
      </c>
      <c r="D135" s="516" t="s">
        <v>3534</v>
      </c>
      <c r="F135" s="516" t="s">
        <v>1025</v>
      </c>
      <c r="G135" s="516" t="s">
        <v>1026</v>
      </c>
    </row>
    <row r="136" spans="1:7" x14ac:dyDescent="0.2">
      <c r="A136" s="517" t="s">
        <v>434</v>
      </c>
      <c r="B136" s="517" t="s">
        <v>3232</v>
      </c>
      <c r="C136" s="516" t="s">
        <v>1192</v>
      </c>
      <c r="D136" s="516" t="s">
        <v>3535</v>
      </c>
      <c r="F136" s="516" t="s">
        <v>1025</v>
      </c>
      <c r="G136" s="516" t="s">
        <v>1026</v>
      </c>
    </row>
    <row r="137" spans="1:7" x14ac:dyDescent="0.2">
      <c r="A137" s="517" t="s">
        <v>1193</v>
      </c>
      <c r="B137" s="517" t="s">
        <v>3137</v>
      </c>
      <c r="C137" s="516" t="s">
        <v>1194</v>
      </c>
      <c r="F137" s="516" t="s">
        <v>1054</v>
      </c>
      <c r="G137" s="516" t="s">
        <v>1026</v>
      </c>
    </row>
    <row r="138" spans="1:7" x14ac:dyDescent="0.2">
      <c r="A138" s="517" t="s">
        <v>435</v>
      </c>
      <c r="B138" s="517" t="s">
        <v>3233</v>
      </c>
      <c r="C138" s="516" t="s">
        <v>2954</v>
      </c>
      <c r="D138" s="516" t="s">
        <v>3536</v>
      </c>
      <c r="F138" s="516" t="s">
        <v>1054</v>
      </c>
      <c r="G138" s="516" t="s">
        <v>1026</v>
      </c>
    </row>
    <row r="139" spans="1:7" x14ac:dyDescent="0.2">
      <c r="A139" s="517" t="s">
        <v>1195</v>
      </c>
      <c r="B139" s="517" t="s">
        <v>3234</v>
      </c>
      <c r="C139" s="516" t="s">
        <v>1196</v>
      </c>
      <c r="D139" s="516" t="s">
        <v>3537</v>
      </c>
      <c r="F139" s="516" t="s">
        <v>1054</v>
      </c>
      <c r="G139" s="516" t="s">
        <v>1026</v>
      </c>
    </row>
    <row r="140" spans="1:7" x14ac:dyDescent="0.2">
      <c r="A140" s="517" t="s">
        <v>1197</v>
      </c>
      <c r="B140" s="517" t="s">
        <v>3235</v>
      </c>
      <c r="C140" s="516" t="s">
        <v>2955</v>
      </c>
      <c r="D140" s="516" t="s">
        <v>3538</v>
      </c>
      <c r="E140" s="516" t="s">
        <v>3440</v>
      </c>
      <c r="F140" s="516" t="s">
        <v>1054</v>
      </c>
      <c r="G140" s="516" t="s">
        <v>1026</v>
      </c>
    </row>
    <row r="141" spans="1:7" x14ac:dyDescent="0.2">
      <c r="A141" s="517" t="s">
        <v>1198</v>
      </c>
      <c r="B141" s="517" t="s">
        <v>3236</v>
      </c>
      <c r="C141" s="516" t="s">
        <v>1199</v>
      </c>
      <c r="D141" s="516" t="s">
        <v>3539</v>
      </c>
      <c r="F141" s="516" t="s">
        <v>1054</v>
      </c>
      <c r="G141" s="516" t="s">
        <v>1026</v>
      </c>
    </row>
    <row r="142" spans="1:7" x14ac:dyDescent="0.2">
      <c r="A142" s="517" t="s">
        <v>1200</v>
      </c>
      <c r="B142" s="517" t="s">
        <v>3237</v>
      </c>
      <c r="C142" s="516" t="s">
        <v>1201</v>
      </c>
      <c r="D142" s="516" t="s">
        <v>3540</v>
      </c>
      <c r="F142" s="516" t="s">
        <v>1054</v>
      </c>
      <c r="G142" s="516" t="s">
        <v>1026</v>
      </c>
    </row>
    <row r="143" spans="1:7" x14ac:dyDescent="0.2">
      <c r="A143" s="517" t="s">
        <v>1202</v>
      </c>
      <c r="B143" s="517" t="s">
        <v>3238</v>
      </c>
      <c r="C143" s="516" t="s">
        <v>1203</v>
      </c>
      <c r="D143" s="516" t="s">
        <v>3541</v>
      </c>
      <c r="F143" s="516" t="s">
        <v>1054</v>
      </c>
      <c r="G143" s="516" t="s">
        <v>1026</v>
      </c>
    </row>
    <row r="144" spans="1:7" x14ac:dyDescent="0.2">
      <c r="A144" s="517" t="s">
        <v>1204</v>
      </c>
      <c r="B144" s="517" t="s">
        <v>3137</v>
      </c>
      <c r="C144" s="516" t="s">
        <v>1205</v>
      </c>
      <c r="F144" s="516" t="s">
        <v>1025</v>
      </c>
      <c r="G144" s="516" t="s">
        <v>1026</v>
      </c>
    </row>
    <row r="145" spans="1:7" x14ac:dyDescent="0.2">
      <c r="A145" s="517" t="s">
        <v>436</v>
      </c>
      <c r="B145" s="517" t="s">
        <v>3239</v>
      </c>
      <c r="C145" s="516" t="s">
        <v>1206</v>
      </c>
      <c r="D145" s="516" t="s">
        <v>3542</v>
      </c>
      <c r="F145" s="516" t="s">
        <v>1025</v>
      </c>
      <c r="G145" s="516" t="s">
        <v>1026</v>
      </c>
    </row>
    <row r="146" spans="1:7" x14ac:dyDescent="0.2">
      <c r="A146" s="517" t="s">
        <v>437</v>
      </c>
      <c r="B146" s="517" t="s">
        <v>3240</v>
      </c>
      <c r="C146" s="516" t="s">
        <v>1207</v>
      </c>
      <c r="D146" s="516" t="s">
        <v>3543</v>
      </c>
      <c r="F146" s="516" t="s">
        <v>1054</v>
      </c>
      <c r="G146" s="516" t="s">
        <v>1026</v>
      </c>
    </row>
    <row r="147" spans="1:7" x14ac:dyDescent="0.2">
      <c r="A147" s="517" t="s">
        <v>438</v>
      </c>
      <c r="B147" s="517" t="s">
        <v>3241</v>
      </c>
      <c r="C147" s="516" t="s">
        <v>1208</v>
      </c>
      <c r="D147" s="516" t="s">
        <v>3544</v>
      </c>
      <c r="F147" s="516" t="s">
        <v>1025</v>
      </c>
      <c r="G147" s="516" t="s">
        <v>1026</v>
      </c>
    </row>
    <row r="148" spans="1:7" x14ac:dyDescent="0.2">
      <c r="A148" s="517" t="s">
        <v>439</v>
      </c>
      <c r="B148" s="517" t="s">
        <v>3242</v>
      </c>
      <c r="C148" s="516" t="s">
        <v>1209</v>
      </c>
      <c r="D148" s="516" t="s">
        <v>3545</v>
      </c>
      <c r="F148" s="516" t="s">
        <v>1025</v>
      </c>
      <c r="G148" s="516" t="s">
        <v>1026</v>
      </c>
    </row>
    <row r="149" spans="1:7" x14ac:dyDescent="0.2">
      <c r="A149" s="517" t="s">
        <v>440</v>
      </c>
      <c r="B149" s="517" t="s">
        <v>3243</v>
      </c>
      <c r="C149" s="516" t="s">
        <v>1210</v>
      </c>
      <c r="D149" s="516" t="s">
        <v>3546</v>
      </c>
      <c r="F149" s="516" t="s">
        <v>1025</v>
      </c>
      <c r="G149" s="516" t="s">
        <v>1026</v>
      </c>
    </row>
    <row r="150" spans="1:7" x14ac:dyDescent="0.2">
      <c r="A150" s="517" t="s">
        <v>441</v>
      </c>
      <c r="B150" s="517" t="s">
        <v>3244</v>
      </c>
      <c r="C150" s="516" t="s">
        <v>1211</v>
      </c>
      <c r="D150" s="516" t="s">
        <v>3547</v>
      </c>
      <c r="F150" s="516" t="s">
        <v>1025</v>
      </c>
      <c r="G150" s="516" t="s">
        <v>1026</v>
      </c>
    </row>
    <row r="151" spans="1:7" x14ac:dyDescent="0.2">
      <c r="A151" s="517" t="s">
        <v>442</v>
      </c>
      <c r="B151" s="517" t="s">
        <v>3245</v>
      </c>
      <c r="C151" s="516" t="s">
        <v>1212</v>
      </c>
      <c r="D151" s="516" t="s">
        <v>3548</v>
      </c>
      <c r="F151" s="516" t="s">
        <v>1054</v>
      </c>
      <c r="G151" s="516" t="s">
        <v>1026</v>
      </c>
    </row>
    <row r="152" spans="1:7" x14ac:dyDescent="0.2">
      <c r="A152" s="517" t="s">
        <v>443</v>
      </c>
      <c r="B152" s="517" t="s">
        <v>3246</v>
      </c>
      <c r="C152" s="516" t="s">
        <v>1213</v>
      </c>
      <c r="D152" s="516" t="s">
        <v>3517</v>
      </c>
      <c r="E152" s="516" t="s">
        <v>3439</v>
      </c>
      <c r="F152" s="516" t="s">
        <v>1025</v>
      </c>
      <c r="G152" s="516" t="s">
        <v>1026</v>
      </c>
    </row>
    <row r="153" spans="1:7" x14ac:dyDescent="0.2">
      <c r="A153" s="517" t="s">
        <v>1214</v>
      </c>
      <c r="B153" s="517" t="s">
        <v>3247</v>
      </c>
      <c r="C153" s="516" t="s">
        <v>1215</v>
      </c>
      <c r="D153" s="516" t="s">
        <v>3549</v>
      </c>
      <c r="E153" s="516" t="s">
        <v>3438</v>
      </c>
      <c r="F153" s="516" t="s">
        <v>1054</v>
      </c>
      <c r="G153" s="516" t="s">
        <v>1026</v>
      </c>
    </row>
    <row r="154" spans="1:7" x14ac:dyDescent="0.2">
      <c r="A154" s="517" t="s">
        <v>1216</v>
      </c>
      <c r="B154" s="517" t="s">
        <v>3137</v>
      </c>
      <c r="C154" s="516" t="s">
        <v>1217</v>
      </c>
      <c r="F154" s="516" t="s">
        <v>1025</v>
      </c>
      <c r="G154" s="516" t="s">
        <v>1026</v>
      </c>
    </row>
    <row r="155" spans="1:7" x14ac:dyDescent="0.2">
      <c r="A155" s="517" t="s">
        <v>444</v>
      </c>
      <c r="B155" s="517" t="s">
        <v>3248</v>
      </c>
      <c r="C155" s="516" t="s">
        <v>1489</v>
      </c>
      <c r="D155" s="516" t="s">
        <v>3550</v>
      </c>
      <c r="E155" s="516" t="s">
        <v>3437</v>
      </c>
      <c r="F155" s="516" t="s">
        <v>1025</v>
      </c>
      <c r="G155" s="516" t="s">
        <v>1026</v>
      </c>
    </row>
    <row r="156" spans="1:7" x14ac:dyDescent="0.2">
      <c r="A156" s="517" t="s">
        <v>445</v>
      </c>
      <c r="B156" s="517" t="s">
        <v>3249</v>
      </c>
      <c r="C156" s="516" t="s">
        <v>1218</v>
      </c>
      <c r="D156" s="516" t="s">
        <v>3551</v>
      </c>
      <c r="F156" s="516" t="s">
        <v>1025</v>
      </c>
      <c r="G156" s="516" t="s">
        <v>1026</v>
      </c>
    </row>
    <row r="157" spans="1:7" x14ac:dyDescent="0.2">
      <c r="A157" s="517" t="s">
        <v>446</v>
      </c>
      <c r="B157" s="517" t="s">
        <v>3250</v>
      </c>
      <c r="C157" s="516" t="s">
        <v>1219</v>
      </c>
      <c r="D157" s="516" t="s">
        <v>3552</v>
      </c>
      <c r="F157" s="516" t="s">
        <v>1054</v>
      </c>
      <c r="G157" s="516" t="s">
        <v>1026</v>
      </c>
    </row>
    <row r="158" spans="1:7" x14ac:dyDescent="0.2">
      <c r="A158" s="517" t="s">
        <v>447</v>
      </c>
      <c r="B158" s="517" t="s">
        <v>3251</v>
      </c>
      <c r="C158" s="516" t="s">
        <v>1220</v>
      </c>
      <c r="D158" s="516" t="s">
        <v>3553</v>
      </c>
      <c r="F158" s="516" t="s">
        <v>1054</v>
      </c>
      <c r="G158" s="516" t="s">
        <v>1026</v>
      </c>
    </row>
    <row r="159" spans="1:7" x14ac:dyDescent="0.2">
      <c r="A159" s="517" t="s">
        <v>448</v>
      </c>
      <c r="B159" s="517" t="s">
        <v>3252</v>
      </c>
      <c r="C159" s="516" t="s">
        <v>1490</v>
      </c>
      <c r="D159" s="516" t="s">
        <v>3554</v>
      </c>
      <c r="E159" s="516" t="s">
        <v>3436</v>
      </c>
      <c r="F159" s="516" t="s">
        <v>1025</v>
      </c>
      <c r="G159" s="516" t="s">
        <v>1026</v>
      </c>
    </row>
    <row r="160" spans="1:7" x14ac:dyDescent="0.2">
      <c r="A160" s="517" t="s">
        <v>1221</v>
      </c>
      <c r="B160" s="517" t="s">
        <v>3137</v>
      </c>
      <c r="C160" s="516" t="s">
        <v>1222</v>
      </c>
      <c r="F160" s="516" t="s">
        <v>1054</v>
      </c>
      <c r="G160" s="516" t="s">
        <v>1026</v>
      </c>
    </row>
    <row r="161" spans="1:7" x14ac:dyDescent="0.2">
      <c r="A161" s="517" t="s">
        <v>449</v>
      </c>
      <c r="B161" s="517" t="s">
        <v>3253</v>
      </c>
      <c r="C161" s="516" t="s">
        <v>1223</v>
      </c>
      <c r="D161" s="516" t="s">
        <v>3555</v>
      </c>
      <c r="E161" s="516" t="s">
        <v>3435</v>
      </c>
      <c r="F161" s="516" t="s">
        <v>1054</v>
      </c>
      <c r="G161" s="516" t="s">
        <v>1026</v>
      </c>
    </row>
    <row r="162" spans="1:7" x14ac:dyDescent="0.2">
      <c r="A162" s="517" t="s">
        <v>1224</v>
      </c>
      <c r="B162" s="517" t="s">
        <v>3254</v>
      </c>
      <c r="C162" s="516" t="s">
        <v>1225</v>
      </c>
      <c r="D162" s="516" t="s">
        <v>3556</v>
      </c>
      <c r="E162" s="516" t="s">
        <v>3434</v>
      </c>
      <c r="F162" s="516" t="s">
        <v>1025</v>
      </c>
      <c r="G162" s="516" t="s">
        <v>1026</v>
      </c>
    </row>
    <row r="163" spans="1:7" x14ac:dyDescent="0.2">
      <c r="A163" s="517" t="s">
        <v>450</v>
      </c>
      <c r="B163" s="517" t="s">
        <v>3255</v>
      </c>
      <c r="C163" s="516" t="s">
        <v>1226</v>
      </c>
      <c r="D163" s="516" t="s">
        <v>3557</v>
      </c>
      <c r="F163" s="516" t="s">
        <v>1025</v>
      </c>
      <c r="G163" s="516" t="s">
        <v>1026</v>
      </c>
    </row>
    <row r="164" spans="1:7" x14ac:dyDescent="0.2">
      <c r="B164" s="516" t="s">
        <v>3137</v>
      </c>
      <c r="F164" s="516"/>
    </row>
    <row r="165" spans="1:7" x14ac:dyDescent="0.2">
      <c r="A165" s="517" t="s">
        <v>1227</v>
      </c>
      <c r="B165" s="517" t="s">
        <v>3137</v>
      </c>
      <c r="F165" s="516"/>
    </row>
    <row r="166" spans="1:7" x14ac:dyDescent="0.2">
      <c r="A166" s="517" t="s">
        <v>1228</v>
      </c>
      <c r="B166" s="517" t="s">
        <v>3137</v>
      </c>
      <c r="C166" s="516" t="s">
        <v>1229</v>
      </c>
      <c r="F166" s="516" t="s">
        <v>1054</v>
      </c>
      <c r="G166" s="516" t="s">
        <v>1230</v>
      </c>
    </row>
    <row r="167" spans="1:7" x14ac:dyDescent="0.2">
      <c r="A167" s="517" t="s">
        <v>1231</v>
      </c>
      <c r="B167" s="517" t="s">
        <v>3256</v>
      </c>
      <c r="C167" s="516" t="s">
        <v>1232</v>
      </c>
      <c r="D167" s="516" t="s">
        <v>3558</v>
      </c>
      <c r="E167" s="516" t="s">
        <v>3433</v>
      </c>
      <c r="F167" s="516" t="s">
        <v>1054</v>
      </c>
      <c r="G167" s="516" t="s">
        <v>1026</v>
      </c>
    </row>
    <row r="168" spans="1:7" x14ac:dyDescent="0.2">
      <c r="A168" s="517" t="s">
        <v>1233</v>
      </c>
      <c r="B168" s="517" t="s">
        <v>3257</v>
      </c>
      <c r="C168" s="516" t="s">
        <v>1234</v>
      </c>
      <c r="D168" s="516" t="s">
        <v>3559</v>
      </c>
      <c r="F168" s="516" t="s">
        <v>1054</v>
      </c>
      <c r="G168" s="516" t="s">
        <v>1026</v>
      </c>
    </row>
    <row r="169" spans="1:7" x14ac:dyDescent="0.2">
      <c r="A169" s="517" t="s">
        <v>1235</v>
      </c>
      <c r="B169" s="517" t="s">
        <v>3258</v>
      </c>
      <c r="C169" s="516" t="s">
        <v>1236</v>
      </c>
      <c r="D169" s="516" t="s">
        <v>3560</v>
      </c>
      <c r="E169" s="516" t="s">
        <v>3432</v>
      </c>
      <c r="F169" s="516" t="s">
        <v>1054</v>
      </c>
      <c r="G169" s="516" t="s">
        <v>1026</v>
      </c>
    </row>
    <row r="170" spans="1:7" x14ac:dyDescent="0.2">
      <c r="A170" s="517" t="s">
        <v>1237</v>
      </c>
      <c r="B170" s="517" t="s">
        <v>3259</v>
      </c>
      <c r="C170" s="516" t="s">
        <v>1238</v>
      </c>
      <c r="D170" s="516" t="s">
        <v>3561</v>
      </c>
      <c r="F170" s="516" t="s">
        <v>1054</v>
      </c>
      <c r="G170" s="516" t="s">
        <v>1026</v>
      </c>
    </row>
    <row r="171" spans="1:7" x14ac:dyDescent="0.2">
      <c r="A171" s="517" t="s">
        <v>1239</v>
      </c>
      <c r="B171" s="517" t="s">
        <v>3260</v>
      </c>
      <c r="C171" s="516" t="s">
        <v>1240</v>
      </c>
      <c r="D171" s="516" t="s">
        <v>3562</v>
      </c>
      <c r="F171" s="516" t="s">
        <v>1054</v>
      </c>
      <c r="G171" s="516" t="s">
        <v>1026</v>
      </c>
    </row>
    <row r="172" spans="1:7" x14ac:dyDescent="0.2">
      <c r="A172" s="517" t="s">
        <v>1241</v>
      </c>
      <c r="B172" s="517" t="s">
        <v>3261</v>
      </c>
      <c r="C172" s="516" t="s">
        <v>1242</v>
      </c>
      <c r="D172" s="516" t="s">
        <v>3563</v>
      </c>
      <c r="F172" s="516" t="s">
        <v>1054</v>
      </c>
      <c r="G172" s="516" t="s">
        <v>1026</v>
      </c>
    </row>
    <row r="173" spans="1:7" x14ac:dyDescent="0.2">
      <c r="A173" s="517" t="s">
        <v>1243</v>
      </c>
      <c r="B173" s="517" t="s">
        <v>3261</v>
      </c>
      <c r="C173" s="516" t="s">
        <v>1244</v>
      </c>
      <c r="D173" s="516" t="s">
        <v>3564</v>
      </c>
      <c r="F173" s="516" t="s">
        <v>1054</v>
      </c>
      <c r="G173" s="516" t="s">
        <v>1026</v>
      </c>
    </row>
    <row r="174" spans="1:7" x14ac:dyDescent="0.2">
      <c r="A174" s="517" t="s">
        <v>1245</v>
      </c>
      <c r="B174" s="517" t="s">
        <v>3262</v>
      </c>
      <c r="C174" s="516" t="s">
        <v>1246</v>
      </c>
      <c r="D174" s="516" t="s">
        <v>3565</v>
      </c>
      <c r="F174" s="516" t="s">
        <v>1054</v>
      </c>
      <c r="G174" s="516" t="s">
        <v>1026</v>
      </c>
    </row>
    <row r="175" spans="1:7" x14ac:dyDescent="0.2">
      <c r="A175" s="517" t="s">
        <v>1247</v>
      </c>
      <c r="B175" s="517" t="s">
        <v>3263</v>
      </c>
      <c r="C175" s="516" t="s">
        <v>1248</v>
      </c>
      <c r="D175" s="516" t="s">
        <v>3566</v>
      </c>
      <c r="F175" s="516" t="s">
        <v>1054</v>
      </c>
      <c r="G175" s="516" t="s">
        <v>1026</v>
      </c>
    </row>
    <row r="176" spans="1:7" x14ac:dyDescent="0.2">
      <c r="A176" s="517" t="s">
        <v>1249</v>
      </c>
      <c r="B176" s="517" t="s">
        <v>3137</v>
      </c>
      <c r="C176" s="516" t="s">
        <v>1250</v>
      </c>
      <c r="F176" s="516" t="s">
        <v>1054</v>
      </c>
      <c r="G176" s="516" t="s">
        <v>1026</v>
      </c>
    </row>
    <row r="177" spans="1:7" x14ac:dyDescent="0.2">
      <c r="A177" s="517" t="s">
        <v>1251</v>
      </c>
      <c r="B177" s="517" t="s">
        <v>3264</v>
      </c>
      <c r="C177" s="516" t="s">
        <v>1252</v>
      </c>
      <c r="D177" s="516" t="s">
        <v>3567</v>
      </c>
      <c r="E177" s="516" t="s">
        <v>3431</v>
      </c>
      <c r="F177" s="516" t="s">
        <v>1054</v>
      </c>
      <c r="G177" s="516" t="s">
        <v>1026</v>
      </c>
    </row>
    <row r="178" spans="1:7" x14ac:dyDescent="0.2">
      <c r="A178" s="517" t="s">
        <v>1253</v>
      </c>
      <c r="B178" s="517" t="s">
        <v>3265</v>
      </c>
      <c r="C178" s="516" t="s">
        <v>1254</v>
      </c>
      <c r="D178" s="516" t="s">
        <v>3568</v>
      </c>
      <c r="F178" s="516" t="s">
        <v>1054</v>
      </c>
      <c r="G178" s="516" t="s">
        <v>1026</v>
      </c>
    </row>
    <row r="179" spans="1:7" x14ac:dyDescent="0.2">
      <c r="A179" s="517" t="s">
        <v>1255</v>
      </c>
      <c r="B179" s="517" t="s">
        <v>3266</v>
      </c>
      <c r="C179" s="516" t="s">
        <v>1256</v>
      </c>
      <c r="D179" s="516" t="s">
        <v>3569</v>
      </c>
      <c r="F179" s="516" t="s">
        <v>1054</v>
      </c>
      <c r="G179" s="516" t="s">
        <v>1026</v>
      </c>
    </row>
    <row r="180" spans="1:7" x14ac:dyDescent="0.2">
      <c r="A180" s="517" t="s">
        <v>1257</v>
      </c>
      <c r="B180" s="517" t="s">
        <v>3267</v>
      </c>
      <c r="C180" s="516" t="s">
        <v>1258</v>
      </c>
      <c r="D180" s="516" t="s">
        <v>3570</v>
      </c>
      <c r="F180" s="516" t="s">
        <v>1054</v>
      </c>
      <c r="G180" s="516" t="s">
        <v>1026</v>
      </c>
    </row>
    <row r="181" spans="1:7" x14ac:dyDescent="0.2">
      <c r="A181" s="517" t="s">
        <v>1259</v>
      </c>
      <c r="B181" s="517" t="s">
        <v>3268</v>
      </c>
      <c r="C181" s="516" t="s">
        <v>1260</v>
      </c>
      <c r="D181" s="516" t="s">
        <v>3429</v>
      </c>
      <c r="E181" s="516" t="s">
        <v>3430</v>
      </c>
      <c r="F181" s="516" t="s">
        <v>1054</v>
      </c>
      <c r="G181" s="516" t="s">
        <v>1026</v>
      </c>
    </row>
    <row r="182" spans="1:7" x14ac:dyDescent="0.2">
      <c r="A182" s="517" t="s">
        <v>1261</v>
      </c>
      <c r="B182" s="517" t="s">
        <v>3269</v>
      </c>
      <c r="C182" s="516" t="s">
        <v>1262</v>
      </c>
      <c r="D182" s="516" t="s">
        <v>3427</v>
      </c>
      <c r="E182" s="516" t="s">
        <v>3428</v>
      </c>
      <c r="F182" s="516" t="s">
        <v>1054</v>
      </c>
      <c r="G182" s="516" t="s">
        <v>1026</v>
      </c>
    </row>
    <row r="183" spans="1:7" x14ac:dyDescent="0.2">
      <c r="A183" s="517" t="s">
        <v>1263</v>
      </c>
      <c r="B183" s="517" t="s">
        <v>3137</v>
      </c>
      <c r="C183" s="516" t="s">
        <v>1264</v>
      </c>
      <c r="F183" s="516" t="s">
        <v>1054</v>
      </c>
      <c r="G183" s="516" t="s">
        <v>1026</v>
      </c>
    </row>
    <row r="184" spans="1:7" x14ac:dyDescent="0.2">
      <c r="A184" s="517" t="s">
        <v>1265</v>
      </c>
      <c r="B184" s="517" t="s">
        <v>3270</v>
      </c>
      <c r="C184" s="516" t="s">
        <v>1266</v>
      </c>
      <c r="D184" s="516" t="s">
        <v>3571</v>
      </c>
      <c r="E184" s="516" t="s">
        <v>3426</v>
      </c>
      <c r="F184" s="516" t="s">
        <v>1054</v>
      </c>
      <c r="G184" s="516" t="s">
        <v>1026</v>
      </c>
    </row>
    <row r="185" spans="1:7" x14ac:dyDescent="0.2">
      <c r="A185" s="517" t="s">
        <v>1267</v>
      </c>
      <c r="B185" s="517" t="s">
        <v>3137</v>
      </c>
      <c r="C185" s="516" t="s">
        <v>1268</v>
      </c>
      <c r="F185" s="516" t="s">
        <v>1054</v>
      </c>
      <c r="G185" s="516" t="s">
        <v>1026</v>
      </c>
    </row>
    <row r="186" spans="1:7" x14ac:dyDescent="0.2">
      <c r="A186" s="517" t="s">
        <v>451</v>
      </c>
      <c r="B186" s="517" t="s">
        <v>3271</v>
      </c>
      <c r="C186" s="516" t="s">
        <v>1269</v>
      </c>
      <c r="D186" s="516" t="s">
        <v>3572</v>
      </c>
      <c r="F186" s="516" t="s">
        <v>1054</v>
      </c>
      <c r="G186" s="516" t="s">
        <v>1026</v>
      </c>
    </row>
    <row r="187" spans="1:7" x14ac:dyDescent="0.2">
      <c r="A187" s="517" t="s">
        <v>452</v>
      </c>
      <c r="B187" s="517" t="s">
        <v>3272</v>
      </c>
      <c r="C187" s="516" t="s">
        <v>1270</v>
      </c>
      <c r="D187" s="516" t="s">
        <v>3573</v>
      </c>
      <c r="F187" s="516" t="s">
        <v>1054</v>
      </c>
      <c r="G187" s="516" t="s">
        <v>1026</v>
      </c>
    </row>
    <row r="188" spans="1:7" x14ac:dyDescent="0.2">
      <c r="A188" s="517" t="s">
        <v>1271</v>
      </c>
      <c r="B188" s="517" t="s">
        <v>3137</v>
      </c>
      <c r="C188" s="516" t="s">
        <v>1272</v>
      </c>
      <c r="F188" s="516" t="s">
        <v>1054</v>
      </c>
      <c r="G188" s="516" t="s">
        <v>1026</v>
      </c>
    </row>
    <row r="189" spans="1:7" x14ac:dyDescent="0.2">
      <c r="A189" s="517" t="s">
        <v>453</v>
      </c>
      <c r="B189" s="517" t="s">
        <v>3273</v>
      </c>
      <c r="C189" s="516" t="s">
        <v>1272</v>
      </c>
      <c r="D189" s="516" t="s">
        <v>3424</v>
      </c>
      <c r="E189" s="516" t="s">
        <v>3425</v>
      </c>
      <c r="F189" s="516" t="s">
        <v>1054</v>
      </c>
      <c r="G189" s="516" t="s">
        <v>1026</v>
      </c>
    </row>
    <row r="190" spans="1:7" x14ac:dyDescent="0.2">
      <c r="A190" s="517" t="s">
        <v>1273</v>
      </c>
      <c r="B190" s="517" t="s">
        <v>3137</v>
      </c>
      <c r="C190" s="516" t="s">
        <v>1274</v>
      </c>
      <c r="F190" s="516" t="s">
        <v>1054</v>
      </c>
      <c r="G190" s="516" t="s">
        <v>1026</v>
      </c>
    </row>
    <row r="191" spans="1:7" x14ac:dyDescent="0.2">
      <c r="A191" s="517" t="s">
        <v>454</v>
      </c>
      <c r="B191" s="517" t="s">
        <v>3274</v>
      </c>
      <c r="C191" s="516" t="s">
        <v>2956</v>
      </c>
      <c r="D191" s="516" t="s">
        <v>3577</v>
      </c>
      <c r="F191" s="516" t="s">
        <v>1054</v>
      </c>
      <c r="G191" s="516" t="s">
        <v>1026</v>
      </c>
    </row>
    <row r="192" spans="1:7" x14ac:dyDescent="0.2">
      <c r="A192" s="517" t="s">
        <v>1275</v>
      </c>
      <c r="B192" s="517" t="s">
        <v>3275</v>
      </c>
      <c r="C192" s="516" t="s">
        <v>1276</v>
      </c>
      <c r="D192" s="516" t="s">
        <v>3422</v>
      </c>
      <c r="E192" s="516" t="s">
        <v>3423</v>
      </c>
      <c r="F192" s="516" t="s">
        <v>1054</v>
      </c>
      <c r="G192" s="516" t="s">
        <v>1026</v>
      </c>
    </row>
    <row r="193" spans="1:7" x14ac:dyDescent="0.2">
      <c r="A193" s="517" t="s">
        <v>455</v>
      </c>
      <c r="B193" s="517" t="s">
        <v>3276</v>
      </c>
      <c r="C193" s="516" t="s">
        <v>1277</v>
      </c>
      <c r="D193" s="516" t="s">
        <v>3578</v>
      </c>
      <c r="F193" s="516" t="s">
        <v>1054</v>
      </c>
      <c r="G193" s="516" t="s">
        <v>1026</v>
      </c>
    </row>
    <row r="194" spans="1:7" x14ac:dyDescent="0.2">
      <c r="A194" s="517" t="s">
        <v>456</v>
      </c>
      <c r="B194" s="517" t="s">
        <v>3277</v>
      </c>
      <c r="C194" s="516" t="s">
        <v>1278</v>
      </c>
      <c r="D194" s="516" t="s">
        <v>3420</v>
      </c>
      <c r="E194" s="516" t="s">
        <v>3421</v>
      </c>
      <c r="F194" s="516" t="s">
        <v>1054</v>
      </c>
      <c r="G194" s="516" t="s">
        <v>1026</v>
      </c>
    </row>
    <row r="195" spans="1:7" x14ac:dyDescent="0.2">
      <c r="A195" s="517" t="s">
        <v>457</v>
      </c>
      <c r="B195" s="517" t="s">
        <v>3278</v>
      </c>
      <c r="C195" s="516" t="s">
        <v>1279</v>
      </c>
      <c r="D195" s="516" t="s">
        <v>3574</v>
      </c>
      <c r="F195" s="516" t="s">
        <v>1054</v>
      </c>
      <c r="G195" s="516" t="s">
        <v>1026</v>
      </c>
    </row>
    <row r="196" spans="1:7" x14ac:dyDescent="0.2">
      <c r="A196" s="517" t="s">
        <v>458</v>
      </c>
      <c r="B196" s="517" t="s">
        <v>3279</v>
      </c>
      <c r="C196" s="516" t="s">
        <v>1280</v>
      </c>
      <c r="D196" s="516" t="s">
        <v>3575</v>
      </c>
      <c r="F196" s="516" t="s">
        <v>1054</v>
      </c>
      <c r="G196" s="516" t="s">
        <v>1026</v>
      </c>
    </row>
    <row r="197" spans="1:7" x14ac:dyDescent="0.2">
      <c r="A197" s="517" t="s">
        <v>459</v>
      </c>
      <c r="B197" s="517" t="s">
        <v>3280</v>
      </c>
      <c r="C197" s="516" t="s">
        <v>1281</v>
      </c>
      <c r="D197" s="516" t="s">
        <v>3576</v>
      </c>
      <c r="F197" s="516" t="s">
        <v>1054</v>
      </c>
      <c r="G197" s="516" t="s">
        <v>1026</v>
      </c>
    </row>
    <row r="198" spans="1:7" x14ac:dyDescent="0.2">
      <c r="A198" s="517" t="s">
        <v>460</v>
      </c>
      <c r="B198" s="517" t="s">
        <v>3281</v>
      </c>
      <c r="C198" s="516" t="s">
        <v>1282</v>
      </c>
      <c r="D198" s="516" t="s">
        <v>3418</v>
      </c>
      <c r="E198" s="516" t="s">
        <v>3419</v>
      </c>
      <c r="F198" s="516" t="s">
        <v>1054</v>
      </c>
      <c r="G198" s="516" t="s">
        <v>1026</v>
      </c>
    </row>
    <row r="199" spans="1:7" x14ac:dyDescent="0.2">
      <c r="A199" s="517" t="s">
        <v>1283</v>
      </c>
      <c r="B199" s="517" t="s">
        <v>3137</v>
      </c>
      <c r="C199" s="516" t="s">
        <v>1284</v>
      </c>
      <c r="F199" s="516" t="s">
        <v>1054</v>
      </c>
      <c r="G199" s="516" t="s">
        <v>1026</v>
      </c>
    </row>
    <row r="200" spans="1:7" x14ac:dyDescent="0.2">
      <c r="A200" s="517" t="s">
        <v>461</v>
      </c>
      <c r="B200" s="517" t="s">
        <v>3282</v>
      </c>
      <c r="C200" s="516" t="s">
        <v>1284</v>
      </c>
      <c r="D200" s="516" t="s">
        <v>3579</v>
      </c>
      <c r="F200" s="516" t="s">
        <v>1054</v>
      </c>
      <c r="G200" s="516" t="s">
        <v>1026</v>
      </c>
    </row>
    <row r="201" spans="1:7" x14ac:dyDescent="0.2">
      <c r="A201" s="517" t="s">
        <v>1285</v>
      </c>
      <c r="B201" s="517" t="s">
        <v>3137</v>
      </c>
      <c r="C201" s="516" t="s">
        <v>1286</v>
      </c>
      <c r="F201" s="516" t="s">
        <v>1054</v>
      </c>
      <c r="G201" s="516" t="s">
        <v>1026</v>
      </c>
    </row>
    <row r="202" spans="1:7" x14ac:dyDescent="0.2">
      <c r="A202" s="517" t="s">
        <v>1287</v>
      </c>
      <c r="B202" s="517" t="s">
        <v>3283</v>
      </c>
      <c r="C202" s="516" t="s">
        <v>1288</v>
      </c>
      <c r="D202" s="516" t="s">
        <v>3580</v>
      </c>
      <c r="F202" s="516" t="s">
        <v>1054</v>
      </c>
      <c r="G202" s="516" t="s">
        <v>1026</v>
      </c>
    </row>
    <row r="203" spans="1:7" x14ac:dyDescent="0.2">
      <c r="B203" s="516" t="s">
        <v>3137</v>
      </c>
      <c r="F203" s="516"/>
    </row>
    <row r="204" spans="1:7" x14ac:dyDescent="0.2">
      <c r="A204" s="517" t="s">
        <v>1289</v>
      </c>
      <c r="B204" s="517" t="s">
        <v>3137</v>
      </c>
      <c r="F204" s="516"/>
    </row>
    <row r="205" spans="1:7" x14ac:dyDescent="0.2">
      <c r="A205" s="517" t="s">
        <v>362</v>
      </c>
      <c r="B205" s="517" t="s">
        <v>3137</v>
      </c>
      <c r="C205" s="516" t="s">
        <v>1290</v>
      </c>
      <c r="F205" s="516" t="s">
        <v>1291</v>
      </c>
      <c r="G205" s="516" t="s">
        <v>1292</v>
      </c>
    </row>
    <row r="206" spans="1:7" x14ac:dyDescent="0.2">
      <c r="A206" s="517" t="s">
        <v>1293</v>
      </c>
      <c r="B206" s="517" t="s">
        <v>3284</v>
      </c>
      <c r="C206" s="516" t="s">
        <v>1294</v>
      </c>
      <c r="D206" s="516" t="s">
        <v>3581</v>
      </c>
      <c r="E206" s="516" t="s">
        <v>3417</v>
      </c>
      <c r="F206" s="516" t="s">
        <v>1291</v>
      </c>
      <c r="G206" s="516" t="s">
        <v>1292</v>
      </c>
    </row>
    <row r="207" spans="1:7" x14ac:dyDescent="0.2">
      <c r="A207" s="517" t="s">
        <v>1295</v>
      </c>
      <c r="B207" s="517" t="s">
        <v>3285</v>
      </c>
      <c r="C207" s="516" t="s">
        <v>1296</v>
      </c>
      <c r="D207" s="516" t="s">
        <v>3415</v>
      </c>
      <c r="E207" s="516" t="s">
        <v>3416</v>
      </c>
      <c r="F207" s="516" t="s">
        <v>1291</v>
      </c>
      <c r="G207" s="516" t="s">
        <v>1292</v>
      </c>
    </row>
    <row r="208" spans="1:7" x14ac:dyDescent="0.2">
      <c r="A208" s="517" t="s">
        <v>1297</v>
      </c>
      <c r="B208" s="517" t="s">
        <v>3286</v>
      </c>
      <c r="C208" s="516" t="s">
        <v>1298</v>
      </c>
      <c r="D208" s="516" t="s">
        <v>3582</v>
      </c>
      <c r="E208" s="516" t="s">
        <v>3414</v>
      </c>
      <c r="F208" s="516" t="s">
        <v>1291</v>
      </c>
      <c r="G208" s="516" t="s">
        <v>1292</v>
      </c>
    </row>
    <row r="209" spans="1:7" x14ac:dyDescent="0.2">
      <c r="A209" s="517" t="s">
        <v>1299</v>
      </c>
      <c r="B209" s="517" t="s">
        <v>3287</v>
      </c>
      <c r="C209" s="516" t="s">
        <v>1300</v>
      </c>
      <c r="D209" s="516" t="s">
        <v>3412</v>
      </c>
      <c r="E209" s="516" t="s">
        <v>3413</v>
      </c>
      <c r="F209" s="516" t="s">
        <v>1291</v>
      </c>
      <c r="G209" s="516" t="s">
        <v>1292</v>
      </c>
    </row>
    <row r="210" spans="1:7" x14ac:dyDescent="0.2">
      <c r="A210" s="517" t="s">
        <v>462</v>
      </c>
      <c r="B210" s="517" t="s">
        <v>3288</v>
      </c>
      <c r="C210" s="516" t="s">
        <v>1301</v>
      </c>
      <c r="D210" s="516" t="s">
        <v>3583</v>
      </c>
      <c r="F210" s="516" t="s">
        <v>1291</v>
      </c>
      <c r="G210" s="516" t="s">
        <v>1292</v>
      </c>
    </row>
    <row r="211" spans="1:7" x14ac:dyDescent="0.2">
      <c r="A211" s="517" t="s">
        <v>463</v>
      </c>
      <c r="B211" s="517" t="s">
        <v>3137</v>
      </c>
      <c r="C211" s="516" t="s">
        <v>1302</v>
      </c>
      <c r="D211" s="516" t="s">
        <v>3584</v>
      </c>
      <c r="F211" s="516" t="s">
        <v>1291</v>
      </c>
      <c r="G211" s="516" t="s">
        <v>1292</v>
      </c>
    </row>
    <row r="212" spans="1:7" x14ac:dyDescent="0.2">
      <c r="A212" s="517" t="s">
        <v>373</v>
      </c>
      <c r="B212" s="517" t="s">
        <v>3137</v>
      </c>
      <c r="C212" s="516" t="s">
        <v>1303</v>
      </c>
      <c r="F212" s="516" t="s">
        <v>1291</v>
      </c>
      <c r="G212" s="516" t="s">
        <v>1292</v>
      </c>
    </row>
    <row r="213" spans="1:7" x14ac:dyDescent="0.2">
      <c r="A213" s="517" t="s">
        <v>1304</v>
      </c>
      <c r="B213" s="517" t="s">
        <v>3289</v>
      </c>
      <c r="C213" s="516" t="s">
        <v>1305</v>
      </c>
      <c r="D213" s="516" t="s">
        <v>3585</v>
      </c>
      <c r="E213" s="516" t="s">
        <v>3411</v>
      </c>
      <c r="F213" s="516" t="s">
        <v>1291</v>
      </c>
      <c r="G213" s="516" t="s">
        <v>1292</v>
      </c>
    </row>
    <row r="214" spans="1:7" x14ac:dyDescent="0.2">
      <c r="A214" s="517" t="s">
        <v>1306</v>
      </c>
      <c r="B214" s="517" t="s">
        <v>3290</v>
      </c>
      <c r="C214" s="516" t="s">
        <v>1307</v>
      </c>
      <c r="D214" s="516" t="s">
        <v>3586</v>
      </c>
      <c r="F214" s="516" t="s">
        <v>1291</v>
      </c>
      <c r="G214" s="516" t="s">
        <v>1292</v>
      </c>
    </row>
    <row r="215" spans="1:7" x14ac:dyDescent="0.2">
      <c r="A215" s="517" t="s">
        <v>1308</v>
      </c>
      <c r="B215" s="517" t="s">
        <v>3291</v>
      </c>
      <c r="C215" s="516" t="s">
        <v>1309</v>
      </c>
      <c r="D215" s="516" t="s">
        <v>3409</v>
      </c>
      <c r="E215" s="516" t="s">
        <v>3410</v>
      </c>
      <c r="F215" s="516" t="s">
        <v>1291</v>
      </c>
      <c r="G215" s="516" t="s">
        <v>1292</v>
      </c>
    </row>
    <row r="216" spans="1:7" x14ac:dyDescent="0.2">
      <c r="A216" s="517" t="s">
        <v>1310</v>
      </c>
      <c r="B216" s="517" t="s">
        <v>3292</v>
      </c>
      <c r="C216" s="516" t="s">
        <v>1311</v>
      </c>
      <c r="D216" s="516" t="s">
        <v>3407</v>
      </c>
      <c r="E216" s="516" t="s">
        <v>3408</v>
      </c>
      <c r="F216" s="516" t="s">
        <v>1291</v>
      </c>
      <c r="G216" s="516" t="s">
        <v>1292</v>
      </c>
    </row>
    <row r="217" spans="1:7" x14ac:dyDescent="0.2">
      <c r="A217" s="517" t="s">
        <v>384</v>
      </c>
      <c r="B217" s="517" t="s">
        <v>3137</v>
      </c>
      <c r="C217" s="516" t="s">
        <v>1312</v>
      </c>
      <c r="F217" s="516" t="s">
        <v>1291</v>
      </c>
      <c r="G217" s="516" t="s">
        <v>1292</v>
      </c>
    </row>
    <row r="218" spans="1:7" x14ac:dyDescent="0.2">
      <c r="A218" s="517" t="s">
        <v>1313</v>
      </c>
      <c r="B218" s="517" t="s">
        <v>3293</v>
      </c>
      <c r="C218" s="516" t="s">
        <v>1314</v>
      </c>
      <c r="D218" s="516" t="s">
        <v>3587</v>
      </c>
      <c r="E218" s="516" t="s">
        <v>3406</v>
      </c>
      <c r="F218" s="516" t="s">
        <v>1291</v>
      </c>
      <c r="G218" s="516" t="s">
        <v>1292</v>
      </c>
    </row>
    <row r="219" spans="1:7" x14ac:dyDescent="0.2">
      <c r="A219" s="517" t="s">
        <v>1315</v>
      </c>
      <c r="B219" s="517" t="s">
        <v>3294</v>
      </c>
      <c r="C219" s="516" t="s">
        <v>1316</v>
      </c>
      <c r="D219" s="516" t="s">
        <v>3588</v>
      </c>
      <c r="E219" s="516" t="s">
        <v>3405</v>
      </c>
      <c r="F219" s="516" t="s">
        <v>1291</v>
      </c>
      <c r="G219" s="516" t="s">
        <v>1292</v>
      </c>
    </row>
    <row r="220" spans="1:7" x14ac:dyDescent="0.2">
      <c r="A220" s="517" t="s">
        <v>1317</v>
      </c>
      <c r="B220" s="517" t="s">
        <v>3295</v>
      </c>
      <c r="C220" s="516" t="s">
        <v>1318</v>
      </c>
      <c r="D220" s="516" t="s">
        <v>3589</v>
      </c>
      <c r="F220" s="516" t="s">
        <v>1291</v>
      </c>
      <c r="G220" s="516" t="s">
        <v>1292</v>
      </c>
    </row>
    <row r="221" spans="1:7" x14ac:dyDescent="0.2">
      <c r="A221" s="517" t="s">
        <v>1319</v>
      </c>
      <c r="B221" s="517" t="s">
        <v>3296</v>
      </c>
      <c r="C221" s="516" t="s">
        <v>1320</v>
      </c>
      <c r="D221" s="516" t="s">
        <v>3590</v>
      </c>
      <c r="E221" s="516" t="s">
        <v>3404</v>
      </c>
      <c r="F221" s="516" t="s">
        <v>1291</v>
      </c>
      <c r="G221" s="516" t="s">
        <v>1292</v>
      </c>
    </row>
    <row r="222" spans="1:7" x14ac:dyDescent="0.2">
      <c r="A222" s="517" t="s">
        <v>1321</v>
      </c>
      <c r="B222" s="517" t="s">
        <v>3297</v>
      </c>
      <c r="C222" s="516" t="s">
        <v>1322</v>
      </c>
      <c r="D222" s="516" t="s">
        <v>3591</v>
      </c>
      <c r="F222" s="516" t="s">
        <v>1291</v>
      </c>
      <c r="G222" s="516" t="s">
        <v>1292</v>
      </c>
    </row>
    <row r="223" spans="1:7" x14ac:dyDescent="0.2">
      <c r="A223" s="517" t="s">
        <v>1323</v>
      </c>
      <c r="B223" s="517" t="s">
        <v>3298</v>
      </c>
      <c r="C223" s="516" t="s">
        <v>1324</v>
      </c>
      <c r="D223" s="516" t="s">
        <v>3592</v>
      </c>
      <c r="F223" s="516" t="s">
        <v>1291</v>
      </c>
      <c r="G223" s="516" t="s">
        <v>1292</v>
      </c>
    </row>
    <row r="224" spans="1:7" x14ac:dyDescent="0.2">
      <c r="A224" s="517" t="s">
        <v>1325</v>
      </c>
      <c r="B224" s="517" t="s">
        <v>3299</v>
      </c>
      <c r="C224" s="516" t="s">
        <v>1326</v>
      </c>
      <c r="D224" s="516" t="s">
        <v>3593</v>
      </c>
      <c r="E224" s="516" t="s">
        <v>3403</v>
      </c>
      <c r="F224" s="516" t="s">
        <v>1291</v>
      </c>
      <c r="G224" s="516" t="s">
        <v>1292</v>
      </c>
    </row>
    <row r="225" spans="1:7" x14ac:dyDescent="0.2">
      <c r="A225" s="517" t="s">
        <v>1327</v>
      </c>
      <c r="B225" s="517" t="s">
        <v>3300</v>
      </c>
      <c r="C225" s="516" t="s">
        <v>1328</v>
      </c>
      <c r="D225" s="516" t="s">
        <v>3594</v>
      </c>
      <c r="F225" s="516" t="s">
        <v>1291</v>
      </c>
      <c r="G225" s="516" t="s">
        <v>1292</v>
      </c>
    </row>
    <row r="226" spans="1:7" x14ac:dyDescent="0.2">
      <c r="A226" s="517" t="s">
        <v>598</v>
      </c>
      <c r="B226" s="517" t="s">
        <v>3137</v>
      </c>
      <c r="C226" s="516" t="s">
        <v>1329</v>
      </c>
      <c r="F226" s="516" t="s">
        <v>1291</v>
      </c>
      <c r="G226" s="516" t="s">
        <v>1292</v>
      </c>
    </row>
    <row r="227" spans="1:7" x14ac:dyDescent="0.2">
      <c r="A227" s="517" t="s">
        <v>1330</v>
      </c>
      <c r="B227" s="517" t="s">
        <v>3301</v>
      </c>
      <c r="C227" s="516" t="s">
        <v>1331</v>
      </c>
      <c r="D227" s="516" t="s">
        <v>3595</v>
      </c>
      <c r="E227" s="516" t="s">
        <v>3402</v>
      </c>
      <c r="F227" s="516" t="s">
        <v>1291</v>
      </c>
      <c r="G227" s="516" t="s">
        <v>1292</v>
      </c>
    </row>
    <row r="228" spans="1:7" x14ac:dyDescent="0.2">
      <c r="A228" s="517" t="s">
        <v>1488</v>
      </c>
      <c r="B228" s="517" t="s">
        <v>3302</v>
      </c>
      <c r="C228" s="516" t="s">
        <v>1332</v>
      </c>
      <c r="D228" s="516" t="s">
        <v>3400</v>
      </c>
      <c r="E228" s="516" t="s">
        <v>3401</v>
      </c>
      <c r="F228" s="516" t="s">
        <v>1291</v>
      </c>
      <c r="G228" s="516" t="s">
        <v>1292</v>
      </c>
    </row>
    <row r="229" spans="1:7" x14ac:dyDescent="0.2">
      <c r="A229" s="517" t="s">
        <v>1333</v>
      </c>
      <c r="B229" s="517" t="s">
        <v>3303</v>
      </c>
      <c r="C229" s="516" t="s">
        <v>1183</v>
      </c>
      <c r="D229" s="516" t="s">
        <v>3528</v>
      </c>
      <c r="E229" s="516" t="s">
        <v>3399</v>
      </c>
      <c r="F229" s="516" t="s">
        <v>1291</v>
      </c>
      <c r="G229" s="516" t="s">
        <v>1292</v>
      </c>
    </row>
    <row r="230" spans="1:7" x14ac:dyDescent="0.2">
      <c r="A230" s="517" t="s">
        <v>606</v>
      </c>
      <c r="B230" s="517" t="s">
        <v>3137</v>
      </c>
      <c r="C230" s="516" t="s">
        <v>1334</v>
      </c>
      <c r="F230" s="516" t="s">
        <v>1291</v>
      </c>
      <c r="G230" s="516" t="s">
        <v>1292</v>
      </c>
    </row>
    <row r="231" spans="1:7" x14ac:dyDescent="0.2">
      <c r="A231" s="517" t="s">
        <v>1335</v>
      </c>
      <c r="B231" s="517" t="s">
        <v>3304</v>
      </c>
      <c r="C231" s="516" t="s">
        <v>1336</v>
      </c>
      <c r="D231" s="516" t="s">
        <v>3596</v>
      </c>
      <c r="E231" s="516" t="s">
        <v>3398</v>
      </c>
      <c r="F231" s="516" t="s">
        <v>1291</v>
      </c>
      <c r="G231" s="516" t="s">
        <v>1292</v>
      </c>
    </row>
    <row r="232" spans="1:7" x14ac:dyDescent="0.2">
      <c r="A232" s="517" t="s">
        <v>1337</v>
      </c>
      <c r="B232" s="517" t="s">
        <v>3305</v>
      </c>
      <c r="C232" s="516" t="s">
        <v>1338</v>
      </c>
      <c r="D232" s="516" t="s">
        <v>3597</v>
      </c>
      <c r="F232" s="516" t="s">
        <v>1291</v>
      </c>
      <c r="G232" s="516" t="s">
        <v>1292</v>
      </c>
    </row>
    <row r="233" spans="1:7" x14ac:dyDescent="0.2">
      <c r="A233" s="517" t="s">
        <v>1339</v>
      </c>
      <c r="B233" s="517" t="s">
        <v>3306</v>
      </c>
      <c r="C233" s="516" t="s">
        <v>1340</v>
      </c>
      <c r="D233" s="516" t="s">
        <v>3598</v>
      </c>
      <c r="F233" s="516" t="s">
        <v>1291</v>
      </c>
      <c r="G233" s="516" t="s">
        <v>1292</v>
      </c>
    </row>
    <row r="234" spans="1:7" x14ac:dyDescent="0.2">
      <c r="A234" s="517" t="s">
        <v>1341</v>
      </c>
      <c r="B234" s="517" t="s">
        <v>3307</v>
      </c>
      <c r="C234" s="516" t="s">
        <v>1342</v>
      </c>
      <c r="D234" s="516" t="s">
        <v>3599</v>
      </c>
      <c r="E234" s="516" t="s">
        <v>3397</v>
      </c>
      <c r="F234" s="516" t="s">
        <v>1291</v>
      </c>
      <c r="G234" s="516" t="s">
        <v>1292</v>
      </c>
    </row>
    <row r="235" spans="1:7" x14ac:dyDescent="0.2">
      <c r="A235" s="517" t="s">
        <v>1343</v>
      </c>
      <c r="B235" s="517" t="s">
        <v>3308</v>
      </c>
      <c r="C235" s="516" t="s">
        <v>1344</v>
      </c>
      <c r="D235" s="516" t="s">
        <v>3600</v>
      </c>
      <c r="E235" s="516" t="s">
        <v>3396</v>
      </c>
      <c r="F235" s="516" t="s">
        <v>1291</v>
      </c>
      <c r="G235" s="516" t="s">
        <v>1292</v>
      </c>
    </row>
    <row r="236" spans="1:7" x14ac:dyDescent="0.2">
      <c r="A236" s="517" t="s">
        <v>1345</v>
      </c>
      <c r="B236" s="517" t="s">
        <v>3309</v>
      </c>
      <c r="C236" s="516" t="s">
        <v>1346</v>
      </c>
      <c r="D236" s="516" t="s">
        <v>3601</v>
      </c>
      <c r="E236" s="516" t="s">
        <v>3395</v>
      </c>
      <c r="F236" s="516" t="s">
        <v>1291</v>
      </c>
      <c r="G236" s="516" t="s">
        <v>1292</v>
      </c>
    </row>
    <row r="237" spans="1:7" x14ac:dyDescent="0.2">
      <c r="A237" s="517" t="s">
        <v>464</v>
      </c>
      <c r="B237" s="517" t="s">
        <v>3310</v>
      </c>
      <c r="C237" s="516" t="s">
        <v>1020</v>
      </c>
      <c r="D237" s="516" t="s">
        <v>3602</v>
      </c>
      <c r="E237" s="516" t="s">
        <v>3394</v>
      </c>
      <c r="F237" s="516" t="s">
        <v>1291</v>
      </c>
      <c r="G237" s="516" t="s">
        <v>1292</v>
      </c>
    </row>
    <row r="238" spans="1:7" x14ac:dyDescent="0.2">
      <c r="A238" s="517" t="s">
        <v>465</v>
      </c>
      <c r="B238" s="517" t="s">
        <v>3311</v>
      </c>
      <c r="C238" s="516" t="s">
        <v>1021</v>
      </c>
      <c r="D238" s="516" t="s">
        <v>3603</v>
      </c>
      <c r="E238" s="516" t="s">
        <v>3394</v>
      </c>
      <c r="F238" s="516" t="s">
        <v>1291</v>
      </c>
      <c r="G238" s="516" t="s">
        <v>1292</v>
      </c>
    </row>
    <row r="239" spans="1:7" x14ac:dyDescent="0.2">
      <c r="A239" s="517" t="s">
        <v>466</v>
      </c>
      <c r="B239" s="517" t="s">
        <v>3312</v>
      </c>
      <c r="C239" s="516" t="s">
        <v>1022</v>
      </c>
      <c r="D239" s="516" t="s">
        <v>3604</v>
      </c>
      <c r="F239" s="516" t="s">
        <v>1291</v>
      </c>
      <c r="G239" s="516" t="s">
        <v>1292</v>
      </c>
    </row>
    <row r="240" spans="1:7" x14ac:dyDescent="0.2">
      <c r="A240" s="517" t="s">
        <v>1347</v>
      </c>
      <c r="B240" s="517" t="s">
        <v>3137</v>
      </c>
      <c r="C240" s="516" t="s">
        <v>1348</v>
      </c>
      <c r="F240" s="516" t="s">
        <v>1291</v>
      </c>
      <c r="G240" s="516" t="s">
        <v>1292</v>
      </c>
    </row>
    <row r="241" spans="1:7" x14ac:dyDescent="0.2">
      <c r="A241" s="517" t="s">
        <v>1349</v>
      </c>
      <c r="B241" s="517" t="s">
        <v>3313</v>
      </c>
      <c r="C241" s="516" t="s">
        <v>1350</v>
      </c>
      <c r="D241" s="516" t="s">
        <v>3605</v>
      </c>
      <c r="E241" s="516" t="s">
        <v>3393</v>
      </c>
      <c r="F241" s="516" t="s">
        <v>1291</v>
      </c>
      <c r="G241" s="516" t="s">
        <v>1292</v>
      </c>
    </row>
    <row r="242" spans="1:7" x14ac:dyDescent="0.2">
      <c r="A242" s="517" t="s">
        <v>467</v>
      </c>
      <c r="B242" s="517" t="s">
        <v>3314</v>
      </c>
      <c r="C242" s="516" t="s">
        <v>1351</v>
      </c>
      <c r="D242" s="516" t="s">
        <v>3606</v>
      </c>
      <c r="F242" s="516" t="s">
        <v>1291</v>
      </c>
      <c r="G242" s="516" t="s">
        <v>1292</v>
      </c>
    </row>
    <row r="243" spans="1:7" x14ac:dyDescent="0.2">
      <c r="A243" s="517" t="s">
        <v>1352</v>
      </c>
      <c r="B243" s="517" t="s">
        <v>3315</v>
      </c>
      <c r="C243" s="516" t="s">
        <v>1353</v>
      </c>
      <c r="D243" s="516" t="s">
        <v>3607</v>
      </c>
      <c r="F243" s="516" t="s">
        <v>1291</v>
      </c>
      <c r="G243" s="516" t="s">
        <v>1292</v>
      </c>
    </row>
    <row r="244" spans="1:7" x14ac:dyDescent="0.2">
      <c r="A244" s="517" t="s">
        <v>1354</v>
      </c>
      <c r="B244" s="517" t="s">
        <v>3316</v>
      </c>
      <c r="C244" s="516" t="s">
        <v>1355</v>
      </c>
      <c r="D244" s="516" t="s">
        <v>3608</v>
      </c>
      <c r="F244" s="516" t="s">
        <v>1291</v>
      </c>
      <c r="G244" s="516" t="s">
        <v>1292</v>
      </c>
    </row>
    <row r="245" spans="1:7" x14ac:dyDescent="0.2">
      <c r="A245" s="517" t="s">
        <v>641</v>
      </c>
      <c r="B245" s="517" t="s">
        <v>3137</v>
      </c>
      <c r="C245" s="516" t="s">
        <v>1356</v>
      </c>
      <c r="F245" s="516" t="s">
        <v>1291</v>
      </c>
      <c r="G245" s="516" t="s">
        <v>1292</v>
      </c>
    </row>
    <row r="246" spans="1:7" x14ac:dyDescent="0.2">
      <c r="A246" s="517" t="s">
        <v>1357</v>
      </c>
      <c r="B246" s="517" t="s">
        <v>3317</v>
      </c>
      <c r="C246" s="516" t="s">
        <v>1358</v>
      </c>
      <c r="D246" s="516" t="s">
        <v>3609</v>
      </c>
      <c r="F246" s="516" t="s">
        <v>1291</v>
      </c>
      <c r="G246" s="516" t="s">
        <v>1292</v>
      </c>
    </row>
    <row r="247" spans="1:7" x14ac:dyDescent="0.2">
      <c r="A247" s="517" t="s">
        <v>1359</v>
      </c>
      <c r="B247" s="517" t="s">
        <v>3318</v>
      </c>
      <c r="C247" s="516" t="s">
        <v>1360</v>
      </c>
      <c r="D247" s="516" t="s">
        <v>3380</v>
      </c>
      <c r="E247" s="516" t="s">
        <v>3392</v>
      </c>
      <c r="F247" s="516" t="s">
        <v>1291</v>
      </c>
      <c r="G247" s="516" t="s">
        <v>1292</v>
      </c>
    </row>
    <row r="248" spans="1:7" x14ac:dyDescent="0.2">
      <c r="A248" s="517" t="s">
        <v>1361</v>
      </c>
      <c r="B248" s="517" t="s">
        <v>3319</v>
      </c>
      <c r="C248" s="516" t="s">
        <v>1362</v>
      </c>
      <c r="D248" s="516" t="s">
        <v>3390</v>
      </c>
      <c r="E248" s="516" t="s">
        <v>3391</v>
      </c>
      <c r="F248" s="516" t="s">
        <v>1291</v>
      </c>
      <c r="G248" s="516" t="s">
        <v>1292</v>
      </c>
    </row>
    <row r="249" spans="1:7" x14ac:dyDescent="0.2">
      <c r="A249" s="517" t="s">
        <v>1363</v>
      </c>
      <c r="B249" s="517" t="s">
        <v>3320</v>
      </c>
      <c r="C249" s="516" t="s">
        <v>1364</v>
      </c>
      <c r="D249" s="516" t="s">
        <v>3610</v>
      </c>
      <c r="F249" s="516" t="s">
        <v>1291</v>
      </c>
      <c r="G249" s="516" t="s">
        <v>1292</v>
      </c>
    </row>
    <row r="250" spans="1:7" x14ac:dyDescent="0.2">
      <c r="A250" s="517" t="s">
        <v>58</v>
      </c>
      <c r="B250" s="517" t="s">
        <v>3321</v>
      </c>
      <c r="C250" s="516" t="s">
        <v>1365</v>
      </c>
      <c r="D250" s="516" t="s">
        <v>3611</v>
      </c>
      <c r="F250" s="516" t="s">
        <v>1291</v>
      </c>
      <c r="G250" s="516" t="s">
        <v>1292</v>
      </c>
    </row>
    <row r="251" spans="1:7" x14ac:dyDescent="0.2">
      <c r="A251" s="517" t="s">
        <v>1366</v>
      </c>
      <c r="B251" s="517" t="s">
        <v>3322</v>
      </c>
      <c r="C251" s="516" t="s">
        <v>1367</v>
      </c>
      <c r="D251" s="516" t="s">
        <v>3612</v>
      </c>
      <c r="F251" s="516" t="s">
        <v>1291</v>
      </c>
      <c r="G251" s="516" t="s">
        <v>1292</v>
      </c>
    </row>
    <row r="252" spans="1:7" x14ac:dyDescent="0.2">
      <c r="A252" s="517" t="s">
        <v>1368</v>
      </c>
      <c r="B252" s="517" t="s">
        <v>3323</v>
      </c>
      <c r="C252" s="516" t="s">
        <v>1369</v>
      </c>
      <c r="D252" s="516" t="s">
        <v>3613</v>
      </c>
      <c r="F252" s="516" t="s">
        <v>1291</v>
      </c>
      <c r="G252" s="516" t="s">
        <v>1292</v>
      </c>
    </row>
    <row r="253" spans="1:7" x14ac:dyDescent="0.2">
      <c r="A253" s="517" t="s">
        <v>1370</v>
      </c>
      <c r="B253" s="517" t="s">
        <v>3324</v>
      </c>
      <c r="C253" s="516" t="s">
        <v>1371</v>
      </c>
      <c r="D253" s="516" t="s">
        <v>3614</v>
      </c>
      <c r="E253" s="516" t="s">
        <v>3389</v>
      </c>
      <c r="F253" s="516" t="s">
        <v>1291</v>
      </c>
      <c r="G253" s="516" t="s">
        <v>1292</v>
      </c>
    </row>
    <row r="254" spans="1:7" x14ac:dyDescent="0.2">
      <c r="A254" s="517" t="s">
        <v>1372</v>
      </c>
      <c r="B254" s="517" t="s">
        <v>3325</v>
      </c>
      <c r="C254" s="516" t="s">
        <v>1373</v>
      </c>
      <c r="D254" s="516" t="s">
        <v>3615</v>
      </c>
      <c r="F254" s="516" t="s">
        <v>1291</v>
      </c>
      <c r="G254" s="516" t="s">
        <v>1292</v>
      </c>
    </row>
    <row r="255" spans="1:7" x14ac:dyDescent="0.2">
      <c r="A255" s="517" t="s">
        <v>1374</v>
      </c>
      <c r="B255" s="517" t="s">
        <v>3137</v>
      </c>
      <c r="C255" s="516" t="s">
        <v>1375</v>
      </c>
      <c r="D255" s="516" t="s">
        <v>3616</v>
      </c>
      <c r="F255" s="516" t="s">
        <v>1291</v>
      </c>
      <c r="G255" s="516" t="s">
        <v>1292</v>
      </c>
    </row>
    <row r="256" spans="1:7" x14ac:dyDescent="0.2">
      <c r="A256" s="517" t="s">
        <v>1376</v>
      </c>
      <c r="B256" s="517" t="s">
        <v>3137</v>
      </c>
      <c r="C256" s="516" t="s">
        <v>1377</v>
      </c>
      <c r="D256" s="520"/>
      <c r="F256" s="516" t="s">
        <v>1291</v>
      </c>
      <c r="G256" s="516" t="s">
        <v>1292</v>
      </c>
    </row>
    <row r="257" spans="1:7" x14ac:dyDescent="0.2">
      <c r="A257" s="517" t="s">
        <v>666</v>
      </c>
      <c r="B257" s="517" t="s">
        <v>3137</v>
      </c>
      <c r="C257" s="516" t="s">
        <v>1378</v>
      </c>
      <c r="F257" s="516" t="s">
        <v>1291</v>
      </c>
      <c r="G257" s="516" t="s">
        <v>1292</v>
      </c>
    </row>
    <row r="258" spans="1:7" x14ac:dyDescent="0.2">
      <c r="A258" s="517" t="s">
        <v>1379</v>
      </c>
      <c r="B258" s="517" t="s">
        <v>3326</v>
      </c>
      <c r="C258" s="516" t="s">
        <v>1380</v>
      </c>
      <c r="F258" s="516" t="s">
        <v>1291</v>
      </c>
      <c r="G258" s="516" t="s">
        <v>1292</v>
      </c>
    </row>
    <row r="259" spans="1:7" x14ac:dyDescent="0.2">
      <c r="A259" s="517" t="s">
        <v>1381</v>
      </c>
      <c r="B259" s="517" t="s">
        <v>3327</v>
      </c>
      <c r="C259" s="516" t="s">
        <v>1382</v>
      </c>
      <c r="F259" s="516" t="s">
        <v>1291</v>
      </c>
      <c r="G259" s="516" t="s">
        <v>1292</v>
      </c>
    </row>
    <row r="260" spans="1:7" x14ac:dyDescent="0.2">
      <c r="A260" s="517" t="s">
        <v>1383</v>
      </c>
      <c r="B260" s="517" t="s">
        <v>3137</v>
      </c>
      <c r="C260" s="516" t="s">
        <v>1384</v>
      </c>
      <c r="F260" s="516" t="s">
        <v>1291</v>
      </c>
      <c r="G260" s="516" t="s">
        <v>1292</v>
      </c>
    </row>
    <row r="261" spans="1:7" x14ac:dyDescent="0.2">
      <c r="A261" s="517" t="s">
        <v>1385</v>
      </c>
      <c r="B261" s="517" t="s">
        <v>3328</v>
      </c>
      <c r="C261" s="516" t="s">
        <v>1386</v>
      </c>
      <c r="D261" s="516" t="s">
        <v>3617</v>
      </c>
      <c r="E261" s="516" t="s">
        <v>3388</v>
      </c>
      <c r="F261" s="516" t="s">
        <v>1291</v>
      </c>
      <c r="G261" s="516" t="s">
        <v>1292</v>
      </c>
    </row>
    <row r="262" spans="1:7" x14ac:dyDescent="0.2">
      <c r="A262" s="517" t="s">
        <v>1387</v>
      </c>
      <c r="B262" s="517" t="s">
        <v>3329</v>
      </c>
      <c r="C262" s="516" t="s">
        <v>586</v>
      </c>
      <c r="D262" s="516" t="s">
        <v>3618</v>
      </c>
      <c r="E262" s="516" t="s">
        <v>3387</v>
      </c>
      <c r="F262" s="516" t="s">
        <v>1291</v>
      </c>
      <c r="G262" s="516" t="s">
        <v>1292</v>
      </c>
    </row>
    <row r="263" spans="1:7" x14ac:dyDescent="0.2">
      <c r="A263" s="517" t="s">
        <v>1388</v>
      </c>
      <c r="B263" s="517" t="s">
        <v>3330</v>
      </c>
      <c r="C263" s="516" t="s">
        <v>1389</v>
      </c>
      <c r="D263" s="516" t="s">
        <v>3619</v>
      </c>
      <c r="F263" s="516" t="s">
        <v>1291</v>
      </c>
      <c r="G263" s="516" t="s">
        <v>1292</v>
      </c>
    </row>
    <row r="264" spans="1:7" x14ac:dyDescent="0.2">
      <c r="A264" s="517" t="s">
        <v>1390</v>
      </c>
      <c r="B264" s="517" t="s">
        <v>3331</v>
      </c>
      <c r="C264" s="516" t="s">
        <v>1391</v>
      </c>
      <c r="D264" s="516" t="s">
        <v>3620</v>
      </c>
      <c r="F264" s="516" t="s">
        <v>1291</v>
      </c>
      <c r="G264" s="516" t="s">
        <v>1292</v>
      </c>
    </row>
    <row r="265" spans="1:7" x14ac:dyDescent="0.2">
      <c r="A265" s="517" t="s">
        <v>1392</v>
      </c>
      <c r="B265" s="517" t="s">
        <v>3332</v>
      </c>
      <c r="C265" s="516" t="s">
        <v>1393</v>
      </c>
      <c r="D265" s="516" t="s">
        <v>3621</v>
      </c>
      <c r="F265" s="516" t="s">
        <v>1291</v>
      </c>
      <c r="G265" s="516" t="s">
        <v>1292</v>
      </c>
    </row>
    <row r="266" spans="1:7" x14ac:dyDescent="0.2">
      <c r="A266" s="517" t="s">
        <v>1394</v>
      </c>
      <c r="B266" s="517" t="s">
        <v>3333</v>
      </c>
      <c r="C266" s="516" t="s">
        <v>1395</v>
      </c>
      <c r="D266" s="516" t="s">
        <v>3622</v>
      </c>
      <c r="F266" s="516" t="s">
        <v>1291</v>
      </c>
      <c r="G266" s="516" t="s">
        <v>1292</v>
      </c>
    </row>
    <row r="267" spans="1:7" x14ac:dyDescent="0.2">
      <c r="A267" s="517" t="s">
        <v>1396</v>
      </c>
      <c r="B267" s="517" t="s">
        <v>3334</v>
      </c>
      <c r="C267" s="516" t="s">
        <v>1397</v>
      </c>
      <c r="D267" s="516" t="s">
        <v>3623</v>
      </c>
      <c r="F267" s="516" t="s">
        <v>1291</v>
      </c>
      <c r="G267" s="516" t="s">
        <v>1292</v>
      </c>
    </row>
    <row r="268" spans="1:7" x14ac:dyDescent="0.2">
      <c r="A268" s="517" t="s">
        <v>1398</v>
      </c>
      <c r="B268" s="517" t="s">
        <v>3335</v>
      </c>
      <c r="C268" s="516" t="s">
        <v>1399</v>
      </c>
      <c r="D268" s="516" t="s">
        <v>3624</v>
      </c>
      <c r="F268" s="516" t="s">
        <v>1291</v>
      </c>
      <c r="G268" s="516" t="s">
        <v>1292</v>
      </c>
    </row>
    <row r="269" spans="1:7" x14ac:dyDescent="0.2">
      <c r="B269" s="516" t="s">
        <v>3137</v>
      </c>
      <c r="F269" s="516"/>
    </row>
    <row r="270" spans="1:7" x14ac:dyDescent="0.2">
      <c r="A270" s="517" t="s">
        <v>1400</v>
      </c>
      <c r="B270" s="517" t="s">
        <v>3137</v>
      </c>
      <c r="F270" s="516"/>
    </row>
    <row r="271" spans="1:7" x14ac:dyDescent="0.2">
      <c r="A271" s="517" t="s">
        <v>695</v>
      </c>
      <c r="B271" s="517" t="s">
        <v>3137</v>
      </c>
      <c r="C271" s="516" t="s">
        <v>1401</v>
      </c>
      <c r="F271" s="516" t="s">
        <v>1402</v>
      </c>
      <c r="G271" s="516" t="s">
        <v>1292</v>
      </c>
    </row>
    <row r="272" spans="1:7" x14ac:dyDescent="0.2">
      <c r="A272" s="517" t="s">
        <v>1403</v>
      </c>
      <c r="B272" s="517" t="s">
        <v>3336</v>
      </c>
      <c r="C272" s="516" t="s">
        <v>1404</v>
      </c>
      <c r="D272" s="516" t="s">
        <v>3625</v>
      </c>
      <c r="F272" s="516" t="s">
        <v>1402</v>
      </c>
      <c r="G272" s="516" t="s">
        <v>1292</v>
      </c>
    </row>
    <row r="273" spans="1:7" x14ac:dyDescent="0.2">
      <c r="A273" s="517" t="s">
        <v>1405</v>
      </c>
      <c r="B273" s="517" t="s">
        <v>3337</v>
      </c>
      <c r="C273" s="516" t="s">
        <v>1406</v>
      </c>
      <c r="D273" s="516" t="s">
        <v>3626</v>
      </c>
      <c r="E273" s="516" t="s">
        <v>3386</v>
      </c>
      <c r="F273" s="516" t="s">
        <v>1402</v>
      </c>
      <c r="G273" s="516" t="s">
        <v>1292</v>
      </c>
    </row>
    <row r="274" spans="1:7" x14ac:dyDescent="0.2">
      <c r="A274" s="517" t="s">
        <v>1407</v>
      </c>
      <c r="B274" s="517" t="s">
        <v>3338</v>
      </c>
      <c r="C274" s="516" t="s">
        <v>1408</v>
      </c>
      <c r="D274" s="516" t="s">
        <v>3627</v>
      </c>
      <c r="E274" s="516" t="s">
        <v>3385</v>
      </c>
      <c r="F274" s="516" t="s">
        <v>1402</v>
      </c>
      <c r="G274" s="516" t="s">
        <v>1292</v>
      </c>
    </row>
    <row r="275" spans="1:7" x14ac:dyDescent="0.2">
      <c r="A275" s="517" t="s">
        <v>402</v>
      </c>
      <c r="B275" s="517" t="s">
        <v>3137</v>
      </c>
      <c r="C275" s="516" t="s">
        <v>1409</v>
      </c>
      <c r="D275" s="516" t="s">
        <v>3628</v>
      </c>
      <c r="F275" s="516" t="s">
        <v>1402</v>
      </c>
      <c r="G275" s="516" t="s">
        <v>1292</v>
      </c>
    </row>
    <row r="276" spans="1:7" x14ac:dyDescent="0.2">
      <c r="A276" s="517" t="s">
        <v>403</v>
      </c>
      <c r="B276" s="517" t="s">
        <v>3137</v>
      </c>
      <c r="C276" s="516" t="s">
        <v>1410</v>
      </c>
      <c r="D276" s="516" t="s">
        <v>3629</v>
      </c>
      <c r="F276" s="516" t="s">
        <v>1402</v>
      </c>
      <c r="G276" s="516" t="s">
        <v>1292</v>
      </c>
    </row>
    <row r="277" spans="1:7" x14ac:dyDescent="0.2">
      <c r="A277" s="517" t="s">
        <v>705</v>
      </c>
      <c r="B277" s="517" t="s">
        <v>3137</v>
      </c>
      <c r="C277" s="516" t="s">
        <v>1411</v>
      </c>
      <c r="F277" s="516" t="s">
        <v>1402</v>
      </c>
      <c r="G277" s="516" t="s">
        <v>1292</v>
      </c>
    </row>
    <row r="278" spans="1:7" x14ac:dyDescent="0.2">
      <c r="A278" s="517" t="s">
        <v>1412</v>
      </c>
      <c r="B278" s="517" t="s">
        <v>3339</v>
      </c>
      <c r="C278" s="516" t="s">
        <v>1413</v>
      </c>
      <c r="D278" s="516" t="s">
        <v>3630</v>
      </c>
      <c r="F278" s="516" t="s">
        <v>1402</v>
      </c>
      <c r="G278" s="516" t="s">
        <v>1292</v>
      </c>
    </row>
    <row r="279" spans="1:7" x14ac:dyDescent="0.2">
      <c r="A279" s="517" t="s">
        <v>1414</v>
      </c>
      <c r="B279" s="517" t="s">
        <v>3340</v>
      </c>
      <c r="C279" s="516" t="s">
        <v>1415</v>
      </c>
      <c r="D279" s="516" t="s">
        <v>3631</v>
      </c>
      <c r="F279" s="516" t="s">
        <v>1402</v>
      </c>
      <c r="G279" s="516" t="s">
        <v>1292</v>
      </c>
    </row>
    <row r="280" spans="1:7" x14ac:dyDescent="0.2">
      <c r="A280" s="517" t="s">
        <v>1416</v>
      </c>
      <c r="B280" s="517" t="s">
        <v>3341</v>
      </c>
      <c r="C280" s="516" t="s">
        <v>1417</v>
      </c>
      <c r="D280" s="516" t="s">
        <v>3632</v>
      </c>
      <c r="F280" s="516" t="s">
        <v>1402</v>
      </c>
      <c r="G280" s="516" t="s">
        <v>1292</v>
      </c>
    </row>
    <row r="281" spans="1:7" x14ac:dyDescent="0.2">
      <c r="A281" s="517" t="s">
        <v>1418</v>
      </c>
      <c r="B281" s="517" t="s">
        <v>3342</v>
      </c>
      <c r="C281" s="516" t="s">
        <v>1419</v>
      </c>
      <c r="D281" s="516" t="s">
        <v>3633</v>
      </c>
      <c r="F281" s="516" t="s">
        <v>1402</v>
      </c>
      <c r="G281" s="516" t="s">
        <v>1292</v>
      </c>
    </row>
    <row r="282" spans="1:7" x14ac:dyDescent="0.2">
      <c r="A282" s="517" t="s">
        <v>717</v>
      </c>
      <c r="B282" s="517" t="s">
        <v>3137</v>
      </c>
      <c r="C282" s="516" t="s">
        <v>1420</v>
      </c>
      <c r="F282" s="516" t="s">
        <v>1402</v>
      </c>
      <c r="G282" s="516" t="s">
        <v>1292</v>
      </c>
    </row>
    <row r="283" spans="1:7" x14ac:dyDescent="0.2">
      <c r="A283" s="517" t="s">
        <v>1421</v>
      </c>
      <c r="B283" s="517" t="s">
        <v>3343</v>
      </c>
      <c r="C283" s="516" t="s">
        <v>1422</v>
      </c>
      <c r="D283" s="516" t="s">
        <v>3634</v>
      </c>
      <c r="F283" s="516" t="s">
        <v>1402</v>
      </c>
      <c r="G283" s="516" t="s">
        <v>1292</v>
      </c>
    </row>
    <row r="284" spans="1:7" x14ac:dyDescent="0.2">
      <c r="A284" s="517" t="s">
        <v>1423</v>
      </c>
      <c r="B284" s="517" t="s">
        <v>3344</v>
      </c>
      <c r="C284" s="516" t="s">
        <v>1424</v>
      </c>
      <c r="D284" s="516" t="s">
        <v>3635</v>
      </c>
      <c r="F284" s="516" t="s">
        <v>1402</v>
      </c>
      <c r="G284" s="516" t="s">
        <v>1292</v>
      </c>
    </row>
    <row r="285" spans="1:7" x14ac:dyDescent="0.2">
      <c r="A285" s="517" t="s">
        <v>1425</v>
      </c>
      <c r="B285" s="517" t="s">
        <v>3345</v>
      </c>
      <c r="C285" s="516" t="s">
        <v>1426</v>
      </c>
      <c r="D285" s="516" t="s">
        <v>3636</v>
      </c>
      <c r="F285" s="516" t="s">
        <v>1402</v>
      </c>
      <c r="G285" s="516" t="s">
        <v>1292</v>
      </c>
    </row>
    <row r="286" spans="1:7" x14ac:dyDescent="0.2">
      <c r="A286" s="517" t="s">
        <v>1427</v>
      </c>
      <c r="B286" s="517" t="s">
        <v>3346</v>
      </c>
      <c r="C286" s="516" t="s">
        <v>1428</v>
      </c>
      <c r="D286" s="516" t="s">
        <v>3637</v>
      </c>
      <c r="F286" s="516" t="s">
        <v>1402</v>
      </c>
      <c r="G286" s="516" t="s">
        <v>1292</v>
      </c>
    </row>
    <row r="287" spans="1:7" x14ac:dyDescent="0.2">
      <c r="A287" s="517" t="s">
        <v>728</v>
      </c>
      <c r="B287" s="517" t="s">
        <v>3137</v>
      </c>
      <c r="C287" s="516" t="s">
        <v>1429</v>
      </c>
      <c r="F287" s="516" t="s">
        <v>1402</v>
      </c>
      <c r="G287" s="516" t="s">
        <v>1292</v>
      </c>
    </row>
    <row r="288" spans="1:7" x14ac:dyDescent="0.2">
      <c r="A288" s="517" t="s">
        <v>1430</v>
      </c>
      <c r="B288" s="517" t="s">
        <v>3347</v>
      </c>
      <c r="C288" s="516" t="s">
        <v>1431</v>
      </c>
      <c r="D288" s="516" t="s">
        <v>3638</v>
      </c>
      <c r="E288" s="516" t="s">
        <v>3384</v>
      </c>
      <c r="F288" s="516" t="s">
        <v>1402</v>
      </c>
      <c r="G288" s="516" t="s">
        <v>1292</v>
      </c>
    </row>
    <row r="289" spans="1:7" x14ac:dyDescent="0.2">
      <c r="A289" s="517" t="s">
        <v>1432</v>
      </c>
      <c r="B289" s="517" t="s">
        <v>3348</v>
      </c>
      <c r="C289" s="516" t="s">
        <v>1433</v>
      </c>
      <c r="D289" s="516" t="s">
        <v>3639</v>
      </c>
      <c r="E289" s="516" t="s">
        <v>3383</v>
      </c>
      <c r="F289" s="516" t="s">
        <v>1402</v>
      </c>
      <c r="G289" s="516" t="s">
        <v>1292</v>
      </c>
    </row>
    <row r="290" spans="1:7" x14ac:dyDescent="0.2">
      <c r="A290" s="517" t="s">
        <v>1434</v>
      </c>
      <c r="B290" s="517" t="s">
        <v>3349</v>
      </c>
      <c r="C290" s="516" t="s">
        <v>1342</v>
      </c>
      <c r="D290" s="516" t="s">
        <v>3599</v>
      </c>
      <c r="F290" s="516" t="s">
        <v>1402</v>
      </c>
      <c r="G290" s="516" t="s">
        <v>1292</v>
      </c>
    </row>
    <row r="291" spans="1:7" x14ac:dyDescent="0.2">
      <c r="A291" s="517" t="s">
        <v>1435</v>
      </c>
      <c r="B291" s="517" t="s">
        <v>3308</v>
      </c>
      <c r="C291" s="516" t="s">
        <v>1344</v>
      </c>
      <c r="D291" s="516" t="s">
        <v>3640</v>
      </c>
      <c r="F291" s="516" t="s">
        <v>1402</v>
      </c>
      <c r="G291" s="516" t="s">
        <v>1292</v>
      </c>
    </row>
    <row r="292" spans="1:7" x14ac:dyDescent="0.2">
      <c r="A292" s="517" t="s">
        <v>1436</v>
      </c>
      <c r="B292" s="517" t="s">
        <v>3350</v>
      </c>
      <c r="C292" s="516" t="s">
        <v>1437</v>
      </c>
      <c r="D292" s="516" t="s">
        <v>3641</v>
      </c>
      <c r="F292" s="516" t="s">
        <v>1402</v>
      </c>
      <c r="G292" s="516" t="s">
        <v>1292</v>
      </c>
    </row>
    <row r="293" spans="1:7" x14ac:dyDescent="0.2">
      <c r="A293" s="517" t="s">
        <v>1438</v>
      </c>
      <c r="B293" s="517" t="s">
        <v>3351</v>
      </c>
      <c r="C293" s="516" t="s">
        <v>1439</v>
      </c>
      <c r="D293" s="516" t="s">
        <v>3642</v>
      </c>
      <c r="E293" s="516" t="s">
        <v>3382</v>
      </c>
      <c r="F293" s="516" t="s">
        <v>1402</v>
      </c>
      <c r="G293" s="516" t="s">
        <v>1292</v>
      </c>
    </row>
    <row r="294" spans="1:7" x14ac:dyDescent="0.2">
      <c r="A294" s="517" t="s">
        <v>1440</v>
      </c>
      <c r="B294" s="517" t="s">
        <v>3137</v>
      </c>
      <c r="C294" s="516" t="s">
        <v>1441</v>
      </c>
      <c r="F294" s="516" t="s">
        <v>1402</v>
      </c>
      <c r="G294" s="516" t="s">
        <v>1292</v>
      </c>
    </row>
    <row r="295" spans="1:7" x14ac:dyDescent="0.2">
      <c r="A295" s="517" t="s">
        <v>1442</v>
      </c>
      <c r="B295" s="517" t="s">
        <v>3315</v>
      </c>
      <c r="C295" s="516" t="s">
        <v>1353</v>
      </c>
      <c r="D295" s="516" t="s">
        <v>3607</v>
      </c>
      <c r="F295" s="516" t="s">
        <v>1402</v>
      </c>
      <c r="G295" s="516" t="s">
        <v>1292</v>
      </c>
    </row>
    <row r="296" spans="1:7" x14ac:dyDescent="0.2">
      <c r="A296" s="517" t="s">
        <v>1443</v>
      </c>
      <c r="B296" s="517" t="s">
        <v>3352</v>
      </c>
      <c r="C296" s="516" t="s">
        <v>1444</v>
      </c>
      <c r="D296" s="516" t="s">
        <v>3643</v>
      </c>
      <c r="F296" s="516" t="s">
        <v>1402</v>
      </c>
      <c r="G296" s="516" t="s">
        <v>1292</v>
      </c>
    </row>
    <row r="297" spans="1:7" x14ac:dyDescent="0.2">
      <c r="A297" s="517" t="s">
        <v>755</v>
      </c>
      <c r="B297" s="517" t="s">
        <v>3137</v>
      </c>
      <c r="C297" s="516" t="s">
        <v>1445</v>
      </c>
      <c r="F297" s="516" t="s">
        <v>1402</v>
      </c>
      <c r="G297" s="516" t="s">
        <v>1292</v>
      </c>
    </row>
    <row r="298" spans="1:7" x14ac:dyDescent="0.2">
      <c r="A298" s="517" t="s">
        <v>1446</v>
      </c>
      <c r="B298" s="517" t="s">
        <v>3353</v>
      </c>
      <c r="C298" s="516" t="s">
        <v>1447</v>
      </c>
      <c r="D298" s="516" t="s">
        <v>3644</v>
      </c>
      <c r="F298" s="516" t="s">
        <v>1402</v>
      </c>
      <c r="G298" s="516" t="s">
        <v>1292</v>
      </c>
    </row>
    <row r="299" spans="1:7" x14ac:dyDescent="0.2">
      <c r="A299" s="517" t="s">
        <v>1448</v>
      </c>
      <c r="B299" s="517" t="s">
        <v>3354</v>
      </c>
      <c r="C299" s="516" t="s">
        <v>1360</v>
      </c>
      <c r="D299" s="516" t="s">
        <v>3380</v>
      </c>
      <c r="E299" s="516" t="s">
        <v>3381</v>
      </c>
      <c r="F299" s="516" t="s">
        <v>1402</v>
      </c>
      <c r="G299" s="516" t="s">
        <v>1292</v>
      </c>
    </row>
    <row r="300" spans="1:7" x14ac:dyDescent="0.2">
      <c r="A300" s="517" t="s">
        <v>1449</v>
      </c>
      <c r="B300" s="517" t="s">
        <v>3355</v>
      </c>
      <c r="C300" s="516" t="s">
        <v>1450</v>
      </c>
      <c r="D300" s="516" t="s">
        <v>3378</v>
      </c>
      <c r="E300" s="516" t="s">
        <v>3379</v>
      </c>
      <c r="F300" s="516" t="s">
        <v>1402</v>
      </c>
      <c r="G300" s="516" t="s">
        <v>1292</v>
      </c>
    </row>
    <row r="301" spans="1:7" x14ac:dyDescent="0.2">
      <c r="A301" s="517" t="s">
        <v>1451</v>
      </c>
      <c r="B301" s="517" t="s">
        <v>3356</v>
      </c>
      <c r="C301" s="516" t="s">
        <v>1452</v>
      </c>
      <c r="D301" s="516" t="s">
        <v>3645</v>
      </c>
      <c r="F301" s="516" t="s">
        <v>1402</v>
      </c>
      <c r="G301" s="516" t="s">
        <v>1292</v>
      </c>
    </row>
    <row r="302" spans="1:7" x14ac:dyDescent="0.2">
      <c r="A302" s="517" t="s">
        <v>1453</v>
      </c>
      <c r="B302" s="517" t="s">
        <v>3357</v>
      </c>
      <c r="C302" s="516" t="s">
        <v>1454</v>
      </c>
      <c r="D302" s="516" t="s">
        <v>3646</v>
      </c>
      <c r="F302" s="516" t="s">
        <v>1402</v>
      </c>
      <c r="G302" s="516" t="s">
        <v>1292</v>
      </c>
    </row>
    <row r="303" spans="1:7" x14ac:dyDescent="0.2">
      <c r="A303" s="517" t="s">
        <v>1455</v>
      </c>
      <c r="B303" s="517" t="s">
        <v>3358</v>
      </c>
      <c r="C303" s="516" t="s">
        <v>1456</v>
      </c>
      <c r="D303" s="516" t="s">
        <v>3647</v>
      </c>
      <c r="F303" s="516" t="s">
        <v>1402</v>
      </c>
      <c r="G303" s="516" t="s">
        <v>1292</v>
      </c>
    </row>
    <row r="304" spans="1:7" x14ac:dyDescent="0.2">
      <c r="A304" s="517" t="s">
        <v>1457</v>
      </c>
      <c r="B304" s="517" t="s">
        <v>3359</v>
      </c>
      <c r="C304" s="516" t="s">
        <v>1458</v>
      </c>
      <c r="D304" s="516" t="s">
        <v>3648</v>
      </c>
      <c r="F304" s="516" t="s">
        <v>1402</v>
      </c>
      <c r="G304" s="516" t="s">
        <v>1292</v>
      </c>
    </row>
    <row r="305" spans="1:7" x14ac:dyDescent="0.2">
      <c r="A305" s="517" t="s">
        <v>1459</v>
      </c>
      <c r="B305" s="517" t="s">
        <v>3360</v>
      </c>
      <c r="C305" s="516" t="s">
        <v>1460</v>
      </c>
      <c r="D305" s="516" t="s">
        <v>3649</v>
      </c>
      <c r="E305" s="516" t="s">
        <v>3377</v>
      </c>
      <c r="F305" s="516" t="s">
        <v>1402</v>
      </c>
      <c r="G305" s="516" t="s">
        <v>1292</v>
      </c>
    </row>
    <row r="306" spans="1:7" x14ac:dyDescent="0.2">
      <c r="A306" s="517" t="s">
        <v>779</v>
      </c>
      <c r="B306" s="517" t="s">
        <v>3137</v>
      </c>
      <c r="C306" s="516" t="s">
        <v>1461</v>
      </c>
      <c r="F306" s="516" t="s">
        <v>1402</v>
      </c>
      <c r="G306" s="516" t="s">
        <v>1292</v>
      </c>
    </row>
    <row r="307" spans="1:7" x14ac:dyDescent="0.2">
      <c r="A307" s="517" t="s">
        <v>1462</v>
      </c>
      <c r="B307" s="517" t="s">
        <v>3361</v>
      </c>
      <c r="C307" s="516" t="s">
        <v>1463</v>
      </c>
      <c r="D307" s="516" t="s">
        <v>3650</v>
      </c>
      <c r="F307" s="516" t="s">
        <v>1402</v>
      </c>
      <c r="G307" s="516" t="s">
        <v>1292</v>
      </c>
    </row>
    <row r="308" spans="1:7" x14ac:dyDescent="0.2">
      <c r="A308" s="517" t="s">
        <v>1464</v>
      </c>
      <c r="B308" s="517" t="s">
        <v>3362</v>
      </c>
      <c r="C308" s="516" t="s">
        <v>1465</v>
      </c>
      <c r="D308" s="516" t="s">
        <v>3651</v>
      </c>
      <c r="F308" s="516" t="s">
        <v>1402</v>
      </c>
      <c r="G308" s="516" t="s">
        <v>1292</v>
      </c>
    </row>
    <row r="309" spans="1:7" x14ac:dyDescent="0.2">
      <c r="A309" s="517" t="s">
        <v>1466</v>
      </c>
      <c r="B309" s="517" t="s">
        <v>3137</v>
      </c>
      <c r="C309" s="516" t="s">
        <v>1467</v>
      </c>
      <c r="F309" s="516" t="s">
        <v>1402</v>
      </c>
      <c r="G309" s="516" t="s">
        <v>1292</v>
      </c>
    </row>
    <row r="310" spans="1:7" x14ac:dyDescent="0.2">
      <c r="A310" s="517" t="s">
        <v>1468</v>
      </c>
      <c r="B310" s="517" t="s">
        <v>3363</v>
      </c>
      <c r="C310" s="516" t="s">
        <v>1469</v>
      </c>
      <c r="D310" s="516" t="s">
        <v>3652</v>
      </c>
      <c r="F310" s="516" t="s">
        <v>1402</v>
      </c>
      <c r="G310" s="516" t="s">
        <v>1292</v>
      </c>
    </row>
    <row r="311" spans="1:7" x14ac:dyDescent="0.2">
      <c r="A311" s="517" t="s">
        <v>1470</v>
      </c>
      <c r="B311" s="517" t="s">
        <v>3364</v>
      </c>
      <c r="C311" s="516" t="s">
        <v>1471</v>
      </c>
      <c r="D311" s="516" t="s">
        <v>3653</v>
      </c>
      <c r="F311" s="516" t="s">
        <v>1402</v>
      </c>
      <c r="G311" s="516" t="s">
        <v>1292</v>
      </c>
    </row>
    <row r="312" spans="1:7" x14ac:dyDescent="0.2">
      <c r="B312" s="516" t="s">
        <v>3137</v>
      </c>
      <c r="F312" s="516"/>
    </row>
    <row r="313" spans="1:7" x14ac:dyDescent="0.2">
      <c r="A313" s="517" t="s">
        <v>1472</v>
      </c>
      <c r="B313" s="517" t="s">
        <v>3137</v>
      </c>
      <c r="F313" s="516"/>
    </row>
    <row r="314" spans="1:7" x14ac:dyDescent="0.2">
      <c r="A314" s="517" t="s">
        <v>1473</v>
      </c>
      <c r="B314" s="517" t="s">
        <v>3137</v>
      </c>
      <c r="C314" s="516" t="s">
        <v>1474</v>
      </c>
      <c r="F314" s="516" t="s">
        <v>1475</v>
      </c>
      <c r="G314" s="516" t="s">
        <v>1476</v>
      </c>
    </row>
    <row r="315" spans="1:7" x14ac:dyDescent="0.2">
      <c r="A315" s="517" t="s">
        <v>1477</v>
      </c>
      <c r="B315" s="517" t="s">
        <v>3365</v>
      </c>
      <c r="C315" s="516" t="s">
        <v>1478</v>
      </c>
      <c r="D315" s="516" t="s">
        <v>3654</v>
      </c>
      <c r="F315" s="516" t="s">
        <v>1026</v>
      </c>
      <c r="G315" s="516" t="s">
        <v>1479</v>
      </c>
    </row>
    <row r="316" spans="1:7" x14ac:dyDescent="0.2">
      <c r="A316" s="517" t="s">
        <v>1480</v>
      </c>
      <c r="B316" s="517" t="s">
        <v>3366</v>
      </c>
      <c r="C316" s="516" t="s">
        <v>1481</v>
      </c>
      <c r="D316" s="516" t="s">
        <v>3655</v>
      </c>
      <c r="F316" s="516" t="s">
        <v>1026</v>
      </c>
      <c r="G316" s="516" t="s">
        <v>1479</v>
      </c>
    </row>
    <row r="317" spans="1:7" x14ac:dyDescent="0.2">
      <c r="A317" s="517" t="s">
        <v>1482</v>
      </c>
      <c r="B317" s="517" t="s">
        <v>3367</v>
      </c>
      <c r="C317" s="516" t="s">
        <v>1483</v>
      </c>
      <c r="D317" s="516" t="s">
        <v>3656</v>
      </c>
      <c r="F317" s="516" t="s">
        <v>1479</v>
      </c>
    </row>
    <row r="318" spans="1:7" x14ac:dyDescent="0.2">
      <c r="A318" s="517" t="s">
        <v>1484</v>
      </c>
      <c r="C318" s="516" t="s">
        <v>1485</v>
      </c>
      <c r="F318" s="516" t="s">
        <v>1479</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honeticPr fontId="4"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S346"/>
  <sheetViews>
    <sheetView topLeftCell="A67" workbookViewId="0">
      <selection activeCell="C79" sqref="C79"/>
    </sheetView>
  </sheetViews>
  <sheetFormatPr defaultColWidth="9.109375" defaultRowHeight="14.1" customHeight="1" x14ac:dyDescent="0.25"/>
  <cols>
    <col min="1" max="1" width="9.109375" style="8"/>
    <col min="2" max="2" width="9.109375" style="130"/>
    <col min="3" max="3" width="15.6640625" style="131" customWidth="1"/>
    <col min="4" max="4" width="9.88671875" style="131" bestFit="1" customWidth="1"/>
    <col min="5" max="5" width="0.109375" style="131" customWidth="1"/>
    <col min="6" max="8" width="4.5546875" style="6" hidden="1" customWidth="1"/>
    <col min="9" max="9" width="4" style="6" bestFit="1" customWidth="1"/>
    <col min="10" max="10" width="10.109375" style="6" bestFit="1" customWidth="1"/>
    <col min="11" max="12" width="10.44140625" style="6" customWidth="1"/>
    <col min="13" max="13" width="10.44140625" style="6" hidden="1" customWidth="1"/>
    <col min="14" max="14" width="0.109375" style="6" customWidth="1"/>
    <col min="15" max="16" width="4.5546875" style="6" hidden="1" customWidth="1"/>
    <col min="17" max="17" width="9.44140625" style="6" customWidth="1"/>
    <col min="18" max="16384" width="9.109375" style="6"/>
  </cols>
  <sheetData>
    <row r="1" spans="1:19" ht="14.1" customHeight="1" x14ac:dyDescent="0.25">
      <c r="A1" s="683" t="s">
        <v>2037</v>
      </c>
      <c r="B1" s="683"/>
      <c r="C1" s="683"/>
      <c r="D1" s="683"/>
      <c r="E1" s="683"/>
      <c r="F1" s="683"/>
      <c r="G1" s="683"/>
      <c r="H1" s="683"/>
      <c r="I1" s="683"/>
      <c r="J1" s="683"/>
      <c r="K1" s="683"/>
      <c r="L1" s="683"/>
      <c r="M1" s="250"/>
    </row>
    <row r="2" spans="1:19" ht="14.1" customHeight="1" x14ac:dyDescent="0.3">
      <c r="A2" s="250"/>
      <c r="B2" s="250"/>
      <c r="C2" s="250"/>
      <c r="D2" s="250"/>
      <c r="E2" s="250"/>
      <c r="F2" s="250"/>
      <c r="G2" s="250"/>
      <c r="H2" s="250"/>
      <c r="I2" s="250"/>
      <c r="J2" s="250"/>
      <c r="K2" s="195">
        <v>2016</v>
      </c>
      <c r="L2" s="195">
        <v>2015</v>
      </c>
      <c r="M2" s="195">
        <v>2013</v>
      </c>
    </row>
    <row r="3" spans="1:19" ht="14.1" customHeight="1" x14ac:dyDescent="0.3">
      <c r="C3" s="195">
        <v>2016</v>
      </c>
      <c r="D3" s="195">
        <v>2015</v>
      </c>
      <c r="E3" s="195">
        <v>2013</v>
      </c>
      <c r="I3" s="132" t="s">
        <v>423</v>
      </c>
      <c r="J3" s="133" t="s">
        <v>2060</v>
      </c>
      <c r="K3" s="134">
        <f>SUM('HL KNIHA VYPOC'!G159)</f>
        <v>0</v>
      </c>
      <c r="L3" s="134">
        <f>SUM('HL KNIHA VYPOC'!K159)</f>
        <v>0</v>
      </c>
      <c r="M3" s="134">
        <f>SUM('HL KNIHA VYPOC'!H159)</f>
        <v>0</v>
      </c>
    </row>
    <row r="4" spans="1:19" ht="14.1" customHeight="1" x14ac:dyDescent="0.25">
      <c r="A4" s="132" t="s">
        <v>843</v>
      </c>
      <c r="B4" s="133" t="s">
        <v>2060</v>
      </c>
      <c r="C4" s="134">
        <f>SUM('HL KNIHA VYPOC'!G43)</f>
        <v>0</v>
      </c>
      <c r="D4" s="134">
        <f>SUM('HL KNIHA VYPOC'!K43)</f>
        <v>0</v>
      </c>
      <c r="E4" s="134">
        <f>SUM('HL KNIHA VYPOC'!H43)</f>
        <v>0</v>
      </c>
      <c r="I4" s="135" t="s">
        <v>423</v>
      </c>
      <c r="J4" s="136" t="s">
        <v>371</v>
      </c>
      <c r="K4" s="251"/>
      <c r="L4" s="252"/>
      <c r="M4" s="253"/>
    </row>
    <row r="5" spans="1:19" ht="14.1" customHeight="1" x14ac:dyDescent="0.25">
      <c r="A5" s="137" t="s">
        <v>843</v>
      </c>
      <c r="B5" s="138" t="s">
        <v>914</v>
      </c>
      <c r="C5" s="139">
        <f>SUM(C4-C6)</f>
        <v>0</v>
      </c>
      <c r="D5" s="140">
        <f>SUM(D4-D6)</f>
        <v>0</v>
      </c>
      <c r="E5" s="140">
        <f>SUM(E4-E6)</f>
        <v>0</v>
      </c>
      <c r="I5" s="141" t="s">
        <v>423</v>
      </c>
      <c r="J5" s="142" t="s">
        <v>740</v>
      </c>
      <c r="K5" s="143">
        <f>SUM(K3-K4)</f>
        <v>0</v>
      </c>
      <c r="L5" s="144">
        <f>SUM(L3-L4)</f>
        <v>0</v>
      </c>
      <c r="M5" s="144">
        <f>SUM(M3-M4)</f>
        <v>0</v>
      </c>
    </row>
    <row r="6" spans="1:19" ht="14.1" customHeight="1" x14ac:dyDescent="0.25">
      <c r="A6" s="145" t="s">
        <v>843</v>
      </c>
      <c r="B6" s="146" t="s">
        <v>915</v>
      </c>
      <c r="C6" s="255"/>
      <c r="D6" s="256"/>
      <c r="E6" s="253"/>
      <c r="I6" s="147"/>
      <c r="J6" s="148"/>
      <c r="K6" s="131"/>
      <c r="L6" s="131"/>
      <c r="M6" s="131"/>
    </row>
    <row r="7" spans="1:19" ht="14.1" customHeight="1" x14ac:dyDescent="0.25">
      <c r="A7" s="147"/>
      <c r="B7" s="148"/>
      <c r="I7" s="132" t="s">
        <v>431</v>
      </c>
      <c r="J7" s="133" t="s">
        <v>2060</v>
      </c>
      <c r="K7" s="134">
        <f>SUM('HL KNIHA VYPOC'!G171)</f>
        <v>0</v>
      </c>
      <c r="L7" s="134">
        <f>SUM('HL KNIHA VYPOC'!K171)</f>
        <v>0</v>
      </c>
      <c r="M7" s="134">
        <f>SUM('HL KNIHA VYPOC'!H171)</f>
        <v>0</v>
      </c>
    </row>
    <row r="8" spans="1:19" ht="14.1" customHeight="1" x14ac:dyDescent="0.25">
      <c r="A8" s="132" t="s">
        <v>844</v>
      </c>
      <c r="B8" s="133" t="s">
        <v>2060</v>
      </c>
      <c r="C8" s="134">
        <f>SUM('HL KNIHA VYPOC'!G44)</f>
        <v>0</v>
      </c>
      <c r="D8" s="134">
        <f>SUM('HL KNIHA VYPOC'!K44)</f>
        <v>0</v>
      </c>
      <c r="E8" s="134">
        <f>SUM('HL KNIHA VYPOC'!H44)</f>
        <v>0</v>
      </c>
      <c r="I8" s="135" t="s">
        <v>431</v>
      </c>
      <c r="J8" s="136" t="s">
        <v>333</v>
      </c>
      <c r="K8" s="251"/>
      <c r="L8" s="252"/>
      <c r="M8" s="253"/>
    </row>
    <row r="9" spans="1:19" ht="14.1" customHeight="1" x14ac:dyDescent="0.25">
      <c r="A9" s="137" t="s">
        <v>844</v>
      </c>
      <c r="B9" s="138" t="s">
        <v>914</v>
      </c>
      <c r="C9" s="139">
        <f>SUM(C8-C10)</f>
        <v>0</v>
      </c>
      <c r="D9" s="140">
        <f>SUM(D8-D10)</f>
        <v>0</v>
      </c>
      <c r="E9" s="140">
        <f>SUM(E8-E10)</f>
        <v>0</v>
      </c>
      <c r="I9" s="149" t="s">
        <v>431</v>
      </c>
      <c r="J9" s="150" t="s">
        <v>351</v>
      </c>
      <c r="K9" s="253"/>
      <c r="L9" s="254"/>
      <c r="M9" s="253"/>
    </row>
    <row r="10" spans="1:19" ht="14.1" customHeight="1" x14ac:dyDescent="0.25">
      <c r="A10" s="145" t="s">
        <v>844</v>
      </c>
      <c r="B10" s="146" t="s">
        <v>134</v>
      </c>
      <c r="C10" s="255"/>
      <c r="D10" s="256"/>
      <c r="E10" s="256"/>
      <c r="I10" s="152" t="s">
        <v>431</v>
      </c>
      <c r="J10" s="153" t="s">
        <v>675</v>
      </c>
      <c r="K10" s="154">
        <f>SUM(K7-K8-K9-K11)</f>
        <v>0</v>
      </c>
      <c r="L10" s="155">
        <f>SUM(L7-L8-L9-L11)</f>
        <v>0</v>
      </c>
      <c r="M10" s="155">
        <f>SUM(M7-M8-M9-M11)</f>
        <v>0</v>
      </c>
    </row>
    <row r="11" spans="1:19" ht="14.1" customHeight="1" x14ac:dyDescent="0.25">
      <c r="A11" s="147"/>
      <c r="B11" s="148"/>
      <c r="I11" s="145" t="s">
        <v>431</v>
      </c>
      <c r="J11" s="146" t="s">
        <v>693</v>
      </c>
      <c r="K11" s="255"/>
      <c r="L11" s="256"/>
      <c r="M11" s="253"/>
    </row>
    <row r="12" spans="1:19" ht="14.1" customHeight="1" x14ac:dyDescent="0.25">
      <c r="A12" s="132" t="s">
        <v>846</v>
      </c>
      <c r="B12" s="133" t="s">
        <v>2060</v>
      </c>
      <c r="C12" s="134">
        <f>SUM('HL KNIHA VYPOC'!G46)</f>
        <v>0</v>
      </c>
      <c r="D12" s="134">
        <f>SUM('HL KNIHA VYPOC'!K46)</f>
        <v>0</v>
      </c>
      <c r="E12" s="134">
        <f>SUM('HL KNIHA VYPOC'!H46)</f>
        <v>0</v>
      </c>
      <c r="I12" s="147"/>
      <c r="J12" s="148"/>
      <c r="K12" s="131"/>
      <c r="L12" s="131"/>
      <c r="M12" s="131"/>
    </row>
    <row r="13" spans="1:19" ht="14.1" customHeight="1" x14ac:dyDescent="0.25">
      <c r="A13" s="137" t="s">
        <v>846</v>
      </c>
      <c r="B13" s="138" t="s">
        <v>140</v>
      </c>
      <c r="C13" s="139">
        <f>SUM(C12-C14-C15)</f>
        <v>0</v>
      </c>
      <c r="D13" s="140">
        <f>SUM(D12-D14-D15)</f>
        <v>0</v>
      </c>
      <c r="E13" s="140">
        <f>SUM(E12-E14-E15)</f>
        <v>0</v>
      </c>
      <c r="I13" s="147"/>
      <c r="J13" s="148"/>
      <c r="K13" s="131"/>
      <c r="L13" s="131"/>
      <c r="M13" s="131"/>
    </row>
    <row r="14" spans="1:19" ht="14.1" customHeight="1" x14ac:dyDescent="0.25">
      <c r="A14" s="149" t="s">
        <v>846</v>
      </c>
      <c r="B14" s="150" t="s">
        <v>920</v>
      </c>
      <c r="C14" s="253"/>
      <c r="D14" s="254"/>
      <c r="E14" s="253"/>
      <c r="I14" s="132" t="s">
        <v>432</v>
      </c>
      <c r="J14" s="133" t="s">
        <v>2060</v>
      </c>
      <c r="K14" s="134">
        <f>SUM('HL KNIHA VYPOC'!G173)</f>
        <v>0</v>
      </c>
      <c r="L14" s="134">
        <f>SUM('HL KNIHA VYPOC'!K173)</f>
        <v>0</v>
      </c>
      <c r="M14" s="134">
        <f>SUM('HL KNIHA VYPOC'!H173)</f>
        <v>0</v>
      </c>
    </row>
    <row r="15" spans="1:19" ht="14.1" customHeight="1" x14ac:dyDescent="0.25">
      <c r="A15" s="145" t="s">
        <v>846</v>
      </c>
      <c r="B15" s="146" t="s">
        <v>159</v>
      </c>
      <c r="C15" s="255"/>
      <c r="D15" s="256"/>
      <c r="E15" s="253"/>
      <c r="I15" s="135" t="s">
        <v>432</v>
      </c>
      <c r="J15" s="136" t="s">
        <v>355</v>
      </c>
      <c r="K15" s="251"/>
      <c r="L15" s="252"/>
      <c r="M15" s="253"/>
      <c r="S15" s="7"/>
    </row>
    <row r="16" spans="1:19" ht="14.1" customHeight="1" x14ac:dyDescent="0.25">
      <c r="A16" s="147"/>
      <c r="B16" s="148"/>
      <c r="I16" s="141" t="s">
        <v>432</v>
      </c>
      <c r="J16" s="142" t="s">
        <v>703</v>
      </c>
      <c r="K16" s="143">
        <f>SUM(K14-K15)</f>
        <v>0</v>
      </c>
      <c r="L16" s="144">
        <f>SUM(L14-L15)</f>
        <v>0</v>
      </c>
      <c r="M16" s="144">
        <f>SUM(M14-M15)</f>
        <v>0</v>
      </c>
    </row>
    <row r="17" spans="1:13" ht="14.1" customHeight="1" x14ac:dyDescent="0.25">
      <c r="A17" s="132" t="s">
        <v>847</v>
      </c>
      <c r="B17" s="133" t="s">
        <v>2060</v>
      </c>
      <c r="C17" s="134">
        <f>SUM('HL KNIHA VYPOC'!G47)</f>
        <v>0</v>
      </c>
      <c r="D17" s="134">
        <f>SUM('HL KNIHA VYPOC'!K47)</f>
        <v>0</v>
      </c>
      <c r="E17" s="134">
        <f>SUM('HL KNIHA VYPOC'!H47)</f>
        <v>0</v>
      </c>
      <c r="I17" s="147"/>
      <c r="J17" s="148"/>
      <c r="K17" s="131"/>
      <c r="L17" s="131"/>
      <c r="M17" s="131"/>
    </row>
    <row r="18" spans="1:13" ht="14.1" customHeight="1" x14ac:dyDescent="0.25">
      <c r="A18" s="137" t="s">
        <v>847</v>
      </c>
      <c r="B18" s="138" t="s">
        <v>925</v>
      </c>
      <c r="C18" s="139">
        <f>SUM(C17-C19)</f>
        <v>0</v>
      </c>
      <c r="D18" s="140">
        <f>SUM(D17-D19)</f>
        <v>0</v>
      </c>
      <c r="E18" s="140">
        <f>SUM(E17-E19)</f>
        <v>0</v>
      </c>
      <c r="I18" s="132" t="s">
        <v>433</v>
      </c>
      <c r="J18" s="133" t="s">
        <v>2060</v>
      </c>
      <c r="K18" s="134">
        <f>SUM('HL KNIHA VYPOC'!G174)</f>
        <v>0</v>
      </c>
      <c r="L18" s="134">
        <f>SUM('HL KNIHA VYPOC'!K174)</f>
        <v>0</v>
      </c>
      <c r="M18" s="134">
        <f>SUM('HL KNIHA VYPOC'!H174)</f>
        <v>0</v>
      </c>
    </row>
    <row r="19" spans="1:13" ht="14.1" customHeight="1" x14ac:dyDescent="0.25">
      <c r="A19" s="145" t="s">
        <v>847</v>
      </c>
      <c r="B19" s="146" t="s">
        <v>159</v>
      </c>
      <c r="C19" s="255"/>
      <c r="D19" s="256"/>
      <c r="E19" s="253"/>
      <c r="I19" s="135" t="s">
        <v>433</v>
      </c>
      <c r="J19" s="136" t="s">
        <v>355</v>
      </c>
      <c r="K19" s="251"/>
      <c r="L19" s="252"/>
      <c r="M19" s="253"/>
    </row>
    <row r="20" spans="1:13" ht="14.1" customHeight="1" x14ac:dyDescent="0.25">
      <c r="A20" s="147"/>
      <c r="B20" s="148"/>
      <c r="I20" s="141" t="s">
        <v>433</v>
      </c>
      <c r="J20" s="142" t="s">
        <v>703</v>
      </c>
      <c r="K20" s="143">
        <f>SUM(K18-K19)</f>
        <v>0</v>
      </c>
      <c r="L20" s="144">
        <f>SUM(L18-L19)</f>
        <v>0</v>
      </c>
      <c r="M20" s="144">
        <f>SUM(M18-M19)</f>
        <v>0</v>
      </c>
    </row>
    <row r="21" spans="1:13" ht="14.1" customHeight="1" x14ac:dyDescent="0.25">
      <c r="A21" s="132" t="s">
        <v>848</v>
      </c>
      <c r="B21" s="133" t="s">
        <v>2060</v>
      </c>
      <c r="C21" s="134">
        <f>SUM('HL KNIHA VYPOC'!G48)</f>
        <v>0</v>
      </c>
      <c r="D21" s="134">
        <f>SUM('HL KNIHA VYPOC'!K48)</f>
        <v>0</v>
      </c>
      <c r="E21" s="134">
        <f>SUM('HL KNIHA VYPOC'!H48)</f>
        <v>0</v>
      </c>
      <c r="I21" s="147"/>
      <c r="J21" s="148"/>
      <c r="K21" s="131"/>
      <c r="L21" s="131"/>
      <c r="M21" s="131"/>
    </row>
    <row r="22" spans="1:13" ht="14.1" customHeight="1" x14ac:dyDescent="0.25">
      <c r="A22" s="137" t="s">
        <v>848</v>
      </c>
      <c r="B22" s="138" t="s">
        <v>801</v>
      </c>
      <c r="C22" s="139">
        <f>SUM(C21-C23)</f>
        <v>0</v>
      </c>
      <c r="D22" s="140">
        <f>SUM(D21-D23)</f>
        <v>0</v>
      </c>
      <c r="E22" s="140">
        <f>SUM(E21-E23)</f>
        <v>0</v>
      </c>
      <c r="I22" s="132" t="s">
        <v>434</v>
      </c>
      <c r="J22" s="133" t="s">
        <v>2060</v>
      </c>
      <c r="K22" s="134">
        <f>SUM('HL KNIHA VYPOC'!G175)</f>
        <v>0</v>
      </c>
      <c r="L22" s="134">
        <f>SUM('HL KNIHA VYPOC'!K175)</f>
        <v>0</v>
      </c>
      <c r="M22" s="134">
        <f>SUM('HL KNIHA VYPOC'!H175)</f>
        <v>0</v>
      </c>
    </row>
    <row r="23" spans="1:13" ht="14.1" customHeight="1" x14ac:dyDescent="0.25">
      <c r="A23" s="145" t="s">
        <v>848</v>
      </c>
      <c r="B23" s="146" t="s">
        <v>159</v>
      </c>
      <c r="C23" s="255"/>
      <c r="D23" s="256"/>
      <c r="E23" s="253"/>
      <c r="I23" s="135" t="s">
        <v>434</v>
      </c>
      <c r="J23" s="136" t="s">
        <v>355</v>
      </c>
      <c r="K23" s="251"/>
      <c r="L23" s="252"/>
      <c r="M23" s="253"/>
    </row>
    <row r="24" spans="1:13" ht="14.1" customHeight="1" x14ac:dyDescent="0.25">
      <c r="A24" s="147"/>
      <c r="B24" s="148"/>
      <c r="I24" s="141" t="s">
        <v>434</v>
      </c>
      <c r="J24" s="142" t="s">
        <v>703</v>
      </c>
      <c r="K24" s="143">
        <f>SUM(K22-K23)</f>
        <v>0</v>
      </c>
      <c r="L24" s="144">
        <f>SUM(L22-L23)</f>
        <v>0</v>
      </c>
      <c r="M24" s="144">
        <f>SUM(M22-M23)</f>
        <v>0</v>
      </c>
    </row>
    <row r="25" spans="1:13" ht="14.1" customHeight="1" x14ac:dyDescent="0.25">
      <c r="A25" s="132" t="s">
        <v>863</v>
      </c>
      <c r="B25" s="133" t="s">
        <v>2060</v>
      </c>
      <c r="C25" s="134">
        <f>SUM('HL KNIHA VYPOC'!G71)</f>
        <v>0</v>
      </c>
      <c r="D25" s="134">
        <f>SUM('HL KNIHA VYPOC'!K71)</f>
        <v>0</v>
      </c>
      <c r="E25" s="134">
        <f>SUM('HL KNIHA VYPOC'!H71)</f>
        <v>0</v>
      </c>
      <c r="I25" s="147"/>
      <c r="J25" s="148"/>
      <c r="K25" s="131"/>
      <c r="L25" s="131"/>
      <c r="M25" s="131"/>
    </row>
    <row r="26" spans="1:13" ht="14.1" customHeight="1" x14ac:dyDescent="0.25">
      <c r="A26" s="135" t="s">
        <v>863</v>
      </c>
      <c r="B26" s="136" t="s">
        <v>976</v>
      </c>
      <c r="C26" s="251"/>
      <c r="D26" s="252"/>
      <c r="E26" s="253"/>
      <c r="I26" s="132" t="s">
        <v>436</v>
      </c>
      <c r="J26" s="133" t="s">
        <v>2060</v>
      </c>
      <c r="K26" s="134">
        <f>SUM('HL KNIHA VYPOC'!G186)</f>
        <v>0</v>
      </c>
      <c r="L26" s="134">
        <f>SUM('HL KNIHA VYPOC'!K186)</f>
        <v>0</v>
      </c>
      <c r="M26" s="134">
        <f>SUM('HL KNIHA VYPOC'!H186)</f>
        <v>0</v>
      </c>
    </row>
    <row r="27" spans="1:13" ht="14.1" customHeight="1" x14ac:dyDescent="0.25">
      <c r="A27" s="152" t="s">
        <v>863</v>
      </c>
      <c r="B27" s="153" t="s">
        <v>986</v>
      </c>
      <c r="C27" s="154">
        <f>SUM(C25-C26-C28-C29-C30)</f>
        <v>0</v>
      </c>
      <c r="D27" s="155">
        <f>SUM(D25-D26-D28-D29-D30)</f>
        <v>0</v>
      </c>
      <c r="E27" s="155">
        <f>SUM(E25-E26-E28-E29-E30)</f>
        <v>0</v>
      </c>
      <c r="I27" s="135" t="s">
        <v>436</v>
      </c>
      <c r="J27" s="136" t="s">
        <v>371</v>
      </c>
      <c r="K27" s="251"/>
      <c r="L27" s="252"/>
      <c r="M27" s="253"/>
    </row>
    <row r="28" spans="1:13" ht="14.1" customHeight="1" x14ac:dyDescent="0.25">
      <c r="A28" s="149" t="s">
        <v>863</v>
      </c>
      <c r="B28" s="150" t="s">
        <v>5</v>
      </c>
      <c r="C28" s="253"/>
      <c r="D28" s="254"/>
      <c r="E28" s="253"/>
      <c r="I28" s="141" t="s">
        <v>436</v>
      </c>
      <c r="J28" s="142" t="s">
        <v>740</v>
      </c>
      <c r="K28" s="143">
        <f>SUM(K26-K27)</f>
        <v>0</v>
      </c>
      <c r="L28" s="143">
        <f>SUM(L26-L27)</f>
        <v>0</v>
      </c>
      <c r="M28" s="143">
        <f>SUM(M26-M27)</f>
        <v>0</v>
      </c>
    </row>
    <row r="29" spans="1:13" ht="14.1" customHeight="1" x14ac:dyDescent="0.25">
      <c r="A29" s="149" t="s">
        <v>863</v>
      </c>
      <c r="B29" s="150" t="s">
        <v>21</v>
      </c>
      <c r="C29" s="253"/>
      <c r="D29" s="254"/>
      <c r="E29" s="253"/>
      <c r="I29" s="147"/>
      <c r="J29" s="148"/>
      <c r="K29" s="131"/>
      <c r="L29" s="131"/>
      <c r="M29" s="131"/>
    </row>
    <row r="30" spans="1:13" ht="14.1" customHeight="1" x14ac:dyDescent="0.25">
      <c r="A30" s="145" t="s">
        <v>863</v>
      </c>
      <c r="B30" s="146" t="s">
        <v>39</v>
      </c>
      <c r="C30" s="255"/>
      <c r="D30" s="256"/>
      <c r="E30" s="253"/>
      <c r="I30" s="132" t="s">
        <v>439</v>
      </c>
      <c r="J30" s="133" t="s">
        <v>2060</v>
      </c>
      <c r="K30" s="134">
        <f>SUM('HL KNIHA VYPOC'!G189)</f>
        <v>0</v>
      </c>
      <c r="L30" s="134">
        <f>SUM('HL KNIHA VYPOC'!K189)</f>
        <v>0</v>
      </c>
      <c r="M30" s="134">
        <f>SUM('HL KNIHA VYPOC'!H189)</f>
        <v>0</v>
      </c>
    </row>
    <row r="31" spans="1:13" ht="14.1" customHeight="1" x14ac:dyDescent="0.25">
      <c r="A31" s="147"/>
      <c r="B31" s="148"/>
      <c r="I31" s="135" t="s">
        <v>439</v>
      </c>
      <c r="J31" s="136" t="s">
        <v>371</v>
      </c>
      <c r="K31" s="251"/>
      <c r="L31" s="252"/>
      <c r="M31" s="253"/>
    </row>
    <row r="32" spans="1:13" ht="14.1" customHeight="1" x14ac:dyDescent="0.25">
      <c r="A32" s="132" t="s">
        <v>864</v>
      </c>
      <c r="B32" s="133" t="s">
        <v>2060</v>
      </c>
      <c r="C32" s="134">
        <f>SUM('HL KNIHA VYPOC'!G72)</f>
        <v>0</v>
      </c>
      <c r="D32" s="134">
        <f>SUM('HL KNIHA VYPOC'!K72)</f>
        <v>0</v>
      </c>
      <c r="E32" s="134">
        <f>SUM('HL KNIHA VYPOC'!H72)</f>
        <v>0</v>
      </c>
      <c r="I32" s="141" t="s">
        <v>439</v>
      </c>
      <c r="J32" s="142" t="s">
        <v>740</v>
      </c>
      <c r="K32" s="143">
        <f>SUM(K30-K31)</f>
        <v>0</v>
      </c>
      <c r="L32" s="144">
        <f>SUM(L30-L31)</f>
        <v>0</v>
      </c>
      <c r="M32" s="144">
        <f>SUM(M30-M31)</f>
        <v>0</v>
      </c>
    </row>
    <row r="33" spans="1:13" ht="14.1" customHeight="1" x14ac:dyDescent="0.25">
      <c r="A33" s="135" t="s">
        <v>864</v>
      </c>
      <c r="B33" s="136" t="s">
        <v>84</v>
      </c>
      <c r="C33" s="251"/>
      <c r="D33" s="252"/>
      <c r="E33" s="253"/>
      <c r="I33" s="147"/>
      <c r="J33" s="148"/>
      <c r="K33" s="131"/>
      <c r="L33" s="131"/>
      <c r="M33" s="131"/>
    </row>
    <row r="34" spans="1:13" ht="14.1" customHeight="1" x14ac:dyDescent="0.25">
      <c r="A34" s="149" t="s">
        <v>864</v>
      </c>
      <c r="B34" s="150" t="s">
        <v>94</v>
      </c>
      <c r="C34" s="253"/>
      <c r="D34" s="254"/>
      <c r="E34" s="253"/>
      <c r="I34" s="132" t="s">
        <v>440</v>
      </c>
      <c r="J34" s="133" t="s">
        <v>2060</v>
      </c>
      <c r="K34" s="134">
        <f>SUM('HL KNIHA VYPOC'!G190)</f>
        <v>0</v>
      </c>
      <c r="L34" s="134">
        <f>SUM('HL KNIHA VYPOC'!K190)</f>
        <v>0</v>
      </c>
      <c r="M34" s="134">
        <f>SUM('HL KNIHA VYPOC'!H190)</f>
        <v>0</v>
      </c>
    </row>
    <row r="35" spans="1:13" ht="14.1" customHeight="1" x14ac:dyDescent="0.25">
      <c r="A35" s="152" t="s">
        <v>864</v>
      </c>
      <c r="B35" s="153" t="s">
        <v>796</v>
      </c>
      <c r="C35" s="154">
        <f>SUM(C32-C33-C34-C36-C37-C38)</f>
        <v>0</v>
      </c>
      <c r="D35" s="154">
        <f>SUM(D32-D33-D34-D36-D37-D38)</f>
        <v>0</v>
      </c>
      <c r="E35" s="154">
        <f>SUM(E32-E33-E34-E36-E37-E38)</f>
        <v>0</v>
      </c>
      <c r="I35" s="135" t="s">
        <v>440</v>
      </c>
      <c r="J35" s="136" t="s">
        <v>371</v>
      </c>
      <c r="K35" s="251"/>
      <c r="L35" s="252"/>
      <c r="M35" s="253"/>
    </row>
    <row r="36" spans="1:13" ht="14.1" customHeight="1" x14ac:dyDescent="0.25">
      <c r="A36" s="149" t="s">
        <v>864</v>
      </c>
      <c r="B36" s="150" t="s">
        <v>923</v>
      </c>
      <c r="C36" s="253"/>
      <c r="D36" s="254"/>
      <c r="E36" s="253"/>
      <c r="I36" s="141" t="s">
        <v>440</v>
      </c>
      <c r="J36" s="142" t="s">
        <v>740</v>
      </c>
      <c r="K36" s="143">
        <f>SUM(K34-K35)</f>
        <v>0</v>
      </c>
      <c r="L36" s="144">
        <f>SUM(L34-L35)</f>
        <v>0</v>
      </c>
      <c r="M36" s="144">
        <f>SUM(M34-M35)</f>
        <v>0</v>
      </c>
    </row>
    <row r="37" spans="1:13" ht="14.1" customHeight="1" x14ac:dyDescent="0.25">
      <c r="A37" s="149" t="s">
        <v>864</v>
      </c>
      <c r="B37" s="150" t="s">
        <v>797</v>
      </c>
      <c r="C37" s="253"/>
      <c r="D37" s="254"/>
      <c r="E37" s="253"/>
      <c r="I37" s="147"/>
      <c r="J37" s="148"/>
      <c r="K37" s="131"/>
      <c r="L37" s="131"/>
      <c r="M37" s="131"/>
    </row>
    <row r="38" spans="1:13" ht="14.1" customHeight="1" x14ac:dyDescent="0.25">
      <c r="A38" s="145" t="s">
        <v>864</v>
      </c>
      <c r="B38" s="146" t="s">
        <v>798</v>
      </c>
      <c r="C38" s="255"/>
      <c r="D38" s="256"/>
      <c r="E38" s="253"/>
      <c r="I38" s="132" t="s">
        <v>441</v>
      </c>
      <c r="J38" s="133" t="s">
        <v>2060</v>
      </c>
      <c r="K38" s="134">
        <f>SUM('HL KNIHA VYPOC'!G191)</f>
        <v>0</v>
      </c>
      <c r="L38" s="134">
        <f>SUM('HL KNIHA VYPOC'!K191)</f>
        <v>0</v>
      </c>
      <c r="M38" s="134">
        <f>SUM('HL KNIHA VYPOC'!H191)</f>
        <v>0</v>
      </c>
    </row>
    <row r="39" spans="1:13" ht="14.1" customHeight="1" x14ac:dyDescent="0.25">
      <c r="A39" s="156"/>
      <c r="B39" s="150"/>
      <c r="C39" s="151"/>
      <c r="D39" s="151"/>
      <c r="E39" s="151"/>
      <c r="I39" s="135" t="s">
        <v>441</v>
      </c>
      <c r="J39" s="136" t="s">
        <v>360</v>
      </c>
      <c r="K39" s="251"/>
      <c r="L39" s="252"/>
      <c r="M39" s="253"/>
    </row>
    <row r="40" spans="1:13" ht="14.1" customHeight="1" x14ac:dyDescent="0.25">
      <c r="A40" s="132" t="s">
        <v>867</v>
      </c>
      <c r="B40" s="133" t="s">
        <v>2060</v>
      </c>
      <c r="C40" s="134">
        <f>SUM('HL KNIHA VYPOC'!G75)</f>
        <v>0</v>
      </c>
      <c r="D40" s="134">
        <f>SUM('HL KNIHA VYPOC'!K75)</f>
        <v>0</v>
      </c>
      <c r="E40" s="134">
        <f>SUM('HL KNIHA VYPOC'!H75)</f>
        <v>0</v>
      </c>
      <c r="I40" s="152" t="s">
        <v>441</v>
      </c>
      <c r="J40" s="153" t="s">
        <v>726</v>
      </c>
      <c r="K40" s="154">
        <f>SUM(K38-K39-K41)</f>
        <v>0</v>
      </c>
      <c r="L40" s="155">
        <f>SUM(L38-L39-L41)</f>
        <v>0</v>
      </c>
      <c r="M40" s="155">
        <f>SUM(M38-M39-M41)</f>
        <v>0</v>
      </c>
    </row>
    <row r="41" spans="1:13" ht="14.1" customHeight="1" x14ac:dyDescent="0.25">
      <c r="A41" s="135" t="s">
        <v>867</v>
      </c>
      <c r="B41" s="136" t="s">
        <v>795</v>
      </c>
      <c r="C41" s="251"/>
      <c r="D41" s="252"/>
      <c r="E41" s="253"/>
      <c r="I41" s="145" t="s">
        <v>441</v>
      </c>
      <c r="J41" s="146" t="s">
        <v>740</v>
      </c>
      <c r="K41" s="243"/>
      <c r="L41" s="244"/>
      <c r="M41" s="151"/>
    </row>
    <row r="42" spans="1:13" ht="14.1" customHeight="1" x14ac:dyDescent="0.25">
      <c r="A42" s="149" t="s">
        <v>867</v>
      </c>
      <c r="B42" s="150" t="s">
        <v>102</v>
      </c>
      <c r="C42" s="154">
        <f>SUM(C40-C41-C43)</f>
        <v>0</v>
      </c>
      <c r="D42" s="155">
        <f>SUM(D40-D41-D43)</f>
        <v>0</v>
      </c>
      <c r="E42" s="155">
        <f>SUM(E40-E41-E43)</f>
        <v>0</v>
      </c>
      <c r="I42" s="147"/>
      <c r="J42" s="148"/>
      <c r="K42" s="131"/>
      <c r="L42" s="131"/>
      <c r="M42" s="131"/>
    </row>
    <row r="43" spans="1:13" ht="14.1" customHeight="1" x14ac:dyDescent="0.25">
      <c r="A43" s="145" t="s">
        <v>867</v>
      </c>
      <c r="B43" s="146" t="s">
        <v>917</v>
      </c>
      <c r="C43" s="255"/>
      <c r="D43" s="256"/>
      <c r="E43" s="253"/>
      <c r="I43" s="132" t="s">
        <v>443</v>
      </c>
      <c r="J43" s="133" t="s">
        <v>2060</v>
      </c>
      <c r="K43" s="134">
        <f>SUM('HL KNIHA VYPOC'!G193)</f>
        <v>1975.04</v>
      </c>
      <c r="L43" s="134">
        <f>SUM('HL KNIHA VYPOC'!K193)</f>
        <v>0</v>
      </c>
      <c r="M43" s="134">
        <f>SUM('HL KNIHA VYPOC'!H193)</f>
        <v>0</v>
      </c>
    </row>
    <row r="44" spans="1:13" ht="14.1" customHeight="1" x14ac:dyDescent="0.25">
      <c r="A44" s="147"/>
      <c r="B44" s="148"/>
      <c r="I44" s="135" t="s">
        <v>443</v>
      </c>
      <c r="J44" s="136" t="s">
        <v>371</v>
      </c>
      <c r="K44" s="251"/>
      <c r="L44" s="252"/>
      <c r="M44" s="253"/>
    </row>
    <row r="45" spans="1:13" ht="14.1" customHeight="1" x14ac:dyDescent="0.25">
      <c r="A45" s="132" t="s">
        <v>868</v>
      </c>
      <c r="B45" s="133" t="s">
        <v>2060</v>
      </c>
      <c r="C45" s="134">
        <f>SUM('HL KNIHA VYPOC'!G76)</f>
        <v>0</v>
      </c>
      <c r="D45" s="134">
        <f>SUM('HL KNIHA VYPOC'!K76)</f>
        <v>0</v>
      </c>
      <c r="E45" s="134">
        <f>SUM('HL KNIHA VYPOC'!H76)</f>
        <v>0</v>
      </c>
      <c r="I45" s="141" t="s">
        <v>443</v>
      </c>
      <c r="J45" s="142" t="s">
        <v>740</v>
      </c>
      <c r="K45" s="143">
        <f>SUM(K43-K44)</f>
        <v>1975.04</v>
      </c>
      <c r="L45" s="144">
        <f>SUM(L43-L44)</f>
        <v>0</v>
      </c>
      <c r="M45" s="144">
        <f>SUM(M43-M44)</f>
        <v>0</v>
      </c>
    </row>
    <row r="46" spans="1:13" ht="14.1" customHeight="1" x14ac:dyDescent="0.25">
      <c r="A46" s="137" t="s">
        <v>868</v>
      </c>
      <c r="B46" s="138" t="s">
        <v>914</v>
      </c>
      <c r="C46" s="139">
        <f>SUM(C45-C47-C48-C49-C50-C51-C52-C53-C54)</f>
        <v>0</v>
      </c>
      <c r="D46" s="140">
        <f>SUM(D45-D47-D48-D49-D50-D51-D52-D53-D54)</f>
        <v>0</v>
      </c>
      <c r="E46" s="140">
        <f>SUM(E45-E47-E48-E49-E50-E51-E52-E53-E54)</f>
        <v>0</v>
      </c>
      <c r="I46" s="147"/>
      <c r="J46" s="148"/>
      <c r="K46" s="131"/>
      <c r="L46" s="131"/>
      <c r="M46" s="131"/>
    </row>
    <row r="47" spans="1:13" ht="14.1" customHeight="1" x14ac:dyDescent="0.25">
      <c r="A47" s="149" t="s">
        <v>868</v>
      </c>
      <c r="B47" s="150" t="s">
        <v>915</v>
      </c>
      <c r="C47" s="253"/>
      <c r="D47" s="254"/>
      <c r="E47" s="253"/>
      <c r="I47" s="132" t="s">
        <v>444</v>
      </c>
      <c r="J47" s="133" t="s">
        <v>2060</v>
      </c>
      <c r="K47" s="134">
        <f>SUM('HL KNIHA VYPOC'!G197)</f>
        <v>974.42000000000007</v>
      </c>
      <c r="L47" s="134">
        <f>SUM('HL KNIHA VYPOC'!K197)</f>
        <v>1006.77</v>
      </c>
      <c r="M47" s="134">
        <f>SUM('HL KNIHA VYPOC'!H197)</f>
        <v>1006.77</v>
      </c>
    </row>
    <row r="48" spans="1:13" ht="14.1" customHeight="1" x14ac:dyDescent="0.25">
      <c r="A48" s="149" t="s">
        <v>868</v>
      </c>
      <c r="B48" s="150" t="s">
        <v>134</v>
      </c>
      <c r="C48" s="253"/>
      <c r="D48" s="254"/>
      <c r="E48" s="253"/>
      <c r="I48" s="135" t="s">
        <v>444</v>
      </c>
      <c r="J48" s="136">
        <v>75</v>
      </c>
      <c r="K48" s="251"/>
      <c r="L48" s="252"/>
      <c r="M48" s="253"/>
    </row>
    <row r="49" spans="1:13" ht="14.1" customHeight="1" x14ac:dyDescent="0.25">
      <c r="A49" s="149" t="s">
        <v>868</v>
      </c>
      <c r="B49" s="150" t="s">
        <v>140</v>
      </c>
      <c r="C49" s="253"/>
      <c r="D49" s="254"/>
      <c r="E49" s="253"/>
      <c r="I49" s="141" t="s">
        <v>444</v>
      </c>
      <c r="J49" s="142">
        <v>76</v>
      </c>
      <c r="K49" s="143">
        <f>SUM(K47-K48)</f>
        <v>974.42000000000007</v>
      </c>
      <c r="L49" s="144">
        <f>SUM(L47-L48)</f>
        <v>1006.77</v>
      </c>
      <c r="M49" s="144">
        <f>SUM(M47-M48)</f>
        <v>1006.77</v>
      </c>
    </row>
    <row r="50" spans="1:13" ht="14.1" customHeight="1" x14ac:dyDescent="0.25">
      <c r="A50" s="149" t="s">
        <v>868</v>
      </c>
      <c r="B50" s="150" t="s">
        <v>920</v>
      </c>
      <c r="C50" s="253"/>
      <c r="D50" s="254"/>
      <c r="E50" s="253"/>
      <c r="I50" s="147"/>
      <c r="J50" s="148"/>
      <c r="K50" s="131"/>
      <c r="L50" s="131"/>
      <c r="M50" s="131"/>
    </row>
    <row r="51" spans="1:13" ht="14.1" customHeight="1" x14ac:dyDescent="0.25">
      <c r="A51" s="149" t="s">
        <v>868</v>
      </c>
      <c r="B51" s="150" t="s">
        <v>925</v>
      </c>
      <c r="C51" s="253"/>
      <c r="D51" s="254"/>
      <c r="E51" s="253"/>
      <c r="I51" s="132" t="s">
        <v>445</v>
      </c>
      <c r="J51" s="133" t="s">
        <v>2060</v>
      </c>
      <c r="K51" s="134">
        <f>SUM('HL KNIHA VYPOC'!G198)</f>
        <v>0</v>
      </c>
      <c r="L51" s="134">
        <f>SUM('HL KNIHA VYPOC'!K198)</f>
        <v>0</v>
      </c>
      <c r="M51" s="134">
        <f>SUM('HL KNIHA VYPOC'!H198)</f>
        <v>0</v>
      </c>
    </row>
    <row r="52" spans="1:13" ht="14.1" customHeight="1" x14ac:dyDescent="0.25">
      <c r="A52" s="149" t="s">
        <v>868</v>
      </c>
      <c r="B52" s="150" t="s">
        <v>801</v>
      </c>
      <c r="C52" s="253"/>
      <c r="D52" s="254"/>
      <c r="E52" s="253"/>
      <c r="I52" s="135" t="s">
        <v>445</v>
      </c>
      <c r="J52" s="136">
        <v>75</v>
      </c>
      <c r="K52" s="251"/>
      <c r="L52" s="252"/>
      <c r="M52" s="253"/>
    </row>
    <row r="53" spans="1:13" ht="14.1" customHeight="1" x14ac:dyDescent="0.25">
      <c r="A53" s="149" t="s">
        <v>868</v>
      </c>
      <c r="B53" s="150" t="s">
        <v>159</v>
      </c>
      <c r="C53" s="253"/>
      <c r="D53" s="254"/>
      <c r="E53" s="253"/>
      <c r="I53" s="141" t="s">
        <v>445</v>
      </c>
      <c r="J53" s="142">
        <v>76</v>
      </c>
      <c r="K53" s="143">
        <f>SUM(K51-K52)</f>
        <v>0</v>
      </c>
      <c r="L53" s="144">
        <f>SUM(L51-L52)</f>
        <v>0</v>
      </c>
      <c r="M53" s="144">
        <f>SUM(M51-M52)</f>
        <v>0</v>
      </c>
    </row>
    <row r="54" spans="1:13" ht="14.1" customHeight="1" x14ac:dyDescent="0.25">
      <c r="A54" s="145" t="s">
        <v>868</v>
      </c>
      <c r="B54" s="146" t="s">
        <v>928</v>
      </c>
      <c r="C54" s="255"/>
      <c r="D54" s="256"/>
      <c r="E54" s="253"/>
      <c r="I54" s="147"/>
      <c r="J54" s="148"/>
      <c r="K54" s="131"/>
      <c r="L54" s="131"/>
      <c r="M54" s="131"/>
    </row>
    <row r="55" spans="1:13" ht="14.1" customHeight="1" x14ac:dyDescent="0.25">
      <c r="A55" s="147"/>
      <c r="B55" s="148"/>
      <c r="I55" s="132" t="s">
        <v>448</v>
      </c>
      <c r="J55" s="133" t="s">
        <v>2060</v>
      </c>
      <c r="K55" s="134">
        <f>SUM('HL KNIHA VYPOC'!G201)</f>
        <v>0</v>
      </c>
      <c r="L55" s="134">
        <f>SUM('HL KNIHA VYPOC'!K201)</f>
        <v>0</v>
      </c>
      <c r="M55" s="134">
        <f>SUM('HL KNIHA VYPOC'!H201)</f>
        <v>0</v>
      </c>
    </row>
    <row r="56" spans="1:13" ht="14.1" customHeight="1" x14ac:dyDescent="0.25">
      <c r="A56" s="132" t="s">
        <v>1130</v>
      </c>
      <c r="B56" s="133" t="s">
        <v>2060</v>
      </c>
      <c r="C56" s="134">
        <f>SUM('HL KNIHA VYPOC'!G125)</f>
        <v>0</v>
      </c>
      <c r="D56" s="134">
        <f>SUM('HL KNIHA VYPOC'!K125)</f>
        <v>0</v>
      </c>
      <c r="E56" s="134">
        <f>SUM('HL KNIHA VYPOC'!H125)</f>
        <v>0</v>
      </c>
      <c r="I56" s="135" t="s">
        <v>448</v>
      </c>
      <c r="J56" s="136">
        <v>77</v>
      </c>
      <c r="K56" s="251"/>
      <c r="L56" s="252"/>
      <c r="M56" s="253"/>
    </row>
    <row r="57" spans="1:13" ht="14.1" customHeight="1" x14ac:dyDescent="0.25">
      <c r="A57" s="137" t="s">
        <v>1130</v>
      </c>
      <c r="B57" s="138">
        <v>67</v>
      </c>
      <c r="C57" s="139">
        <f>SUM(C56-C58)</f>
        <v>0</v>
      </c>
      <c r="D57" s="140">
        <f>SUM(D56-D58)</f>
        <v>0</v>
      </c>
      <c r="E57" s="140">
        <f>SUM(E56-E58)</f>
        <v>0</v>
      </c>
      <c r="I57" s="141" t="s">
        <v>448</v>
      </c>
      <c r="J57" s="142">
        <v>78</v>
      </c>
      <c r="K57" s="158">
        <f>SUM(K55-K56)</f>
        <v>0</v>
      </c>
      <c r="L57" s="159">
        <f>SUM(L55-L56)</f>
        <v>0</v>
      </c>
      <c r="M57" s="159">
        <f>SUM(M55-M56)</f>
        <v>0</v>
      </c>
    </row>
    <row r="58" spans="1:13" ht="14.1" customHeight="1" x14ac:dyDescent="0.25">
      <c r="A58" s="145" t="s">
        <v>1130</v>
      </c>
      <c r="B58" s="146">
        <v>68</v>
      </c>
      <c r="C58" s="255"/>
      <c r="D58" s="256"/>
      <c r="E58" s="253"/>
      <c r="I58" s="147"/>
      <c r="J58" s="148"/>
      <c r="K58" s="131"/>
      <c r="L58" s="131"/>
      <c r="M58" s="131"/>
    </row>
    <row r="59" spans="1:13" ht="14.1" customHeight="1" x14ac:dyDescent="0.25">
      <c r="A59" s="147"/>
      <c r="B59" s="148"/>
      <c r="C59" s="194"/>
      <c r="D59" s="194"/>
      <c r="E59" s="194"/>
      <c r="I59" s="132" t="s">
        <v>449</v>
      </c>
      <c r="J59" s="133" t="s">
        <v>2060</v>
      </c>
      <c r="K59" s="134">
        <f>SUM('HL KNIHA VYPOC'!G208)</f>
        <v>0</v>
      </c>
      <c r="L59" s="134">
        <f>SUM('HL KNIHA VYPOC'!K208)</f>
        <v>0</v>
      </c>
      <c r="M59" s="134">
        <f>SUM('HL KNIHA VYPOC'!H208)</f>
        <v>0</v>
      </c>
    </row>
    <row r="60" spans="1:13" ht="14.1" customHeight="1" x14ac:dyDescent="0.25">
      <c r="A60" s="132" t="s">
        <v>1134</v>
      </c>
      <c r="B60" s="133" t="s">
        <v>2060</v>
      </c>
      <c r="C60" s="134">
        <f>SUM('HL KNIHA VYPOC'!G127)</f>
        <v>0</v>
      </c>
      <c r="D60" s="134">
        <f>SUM('HL KNIHA VYPOC'!K127)</f>
        <v>0</v>
      </c>
      <c r="E60" s="134">
        <f>SUM('HL KNIHA VYPOC'!H127)</f>
        <v>0</v>
      </c>
      <c r="I60" s="135" t="s">
        <v>449</v>
      </c>
      <c r="J60" s="136" t="s">
        <v>1966</v>
      </c>
      <c r="K60" s="251"/>
      <c r="L60" s="252"/>
      <c r="M60" s="253"/>
    </row>
    <row r="61" spans="1:13" ht="14.1" customHeight="1" x14ac:dyDescent="0.25">
      <c r="A61" s="137" t="s">
        <v>1134</v>
      </c>
      <c r="B61" s="138">
        <v>67</v>
      </c>
      <c r="C61" s="139">
        <f>SUM(C60-C62)</f>
        <v>0</v>
      </c>
      <c r="D61" s="140">
        <f>SUM(D60-D62)</f>
        <v>0</v>
      </c>
      <c r="E61" s="140">
        <f>SUM(-E62)</f>
        <v>0</v>
      </c>
      <c r="I61" s="149" t="s">
        <v>449</v>
      </c>
      <c r="J61" s="150" t="s">
        <v>921</v>
      </c>
      <c r="K61" s="253"/>
      <c r="L61" s="254"/>
      <c r="M61" s="253"/>
    </row>
    <row r="62" spans="1:13" ht="14.1" customHeight="1" x14ac:dyDescent="0.25">
      <c r="A62" s="145" t="s">
        <v>1134</v>
      </c>
      <c r="B62" s="146">
        <v>68</v>
      </c>
      <c r="C62" s="255"/>
      <c r="D62" s="256"/>
      <c r="E62" s="253"/>
      <c r="I62" s="149" t="s">
        <v>449</v>
      </c>
      <c r="J62" s="150" t="s">
        <v>1965</v>
      </c>
      <c r="K62" s="253"/>
      <c r="L62" s="254"/>
      <c r="M62" s="253"/>
    </row>
    <row r="63" spans="1:13" ht="14.1" customHeight="1" x14ac:dyDescent="0.25">
      <c r="A63" s="147"/>
      <c r="B63" s="148"/>
      <c r="I63" s="149" t="s">
        <v>449</v>
      </c>
      <c r="J63" s="150" t="s">
        <v>916</v>
      </c>
      <c r="K63" s="253"/>
      <c r="L63" s="254"/>
      <c r="M63" s="253"/>
    </row>
    <row r="64" spans="1:13" ht="14.1" customHeight="1" x14ac:dyDescent="0.25">
      <c r="A64" s="132" t="s">
        <v>1137</v>
      </c>
      <c r="B64" s="133" t="s">
        <v>2060</v>
      </c>
      <c r="C64" s="134">
        <f>SUM('HL KNIHA VYPOC'!G129)</f>
        <v>0</v>
      </c>
      <c r="D64" s="134">
        <f>SUM('HL KNIHA VYPOC'!K129)</f>
        <v>0</v>
      </c>
      <c r="E64" s="134">
        <f>SUM('HL KNIHA VYPOC'!H129)</f>
        <v>0</v>
      </c>
      <c r="I64" s="149" t="s">
        <v>449</v>
      </c>
      <c r="J64" s="150" t="s">
        <v>333</v>
      </c>
      <c r="K64" s="253"/>
      <c r="L64" s="254"/>
      <c r="M64" s="253"/>
    </row>
    <row r="65" spans="1:13" ht="14.1" customHeight="1" x14ac:dyDescent="0.25">
      <c r="A65" s="137" t="s">
        <v>1137</v>
      </c>
      <c r="B65" s="138">
        <v>67</v>
      </c>
      <c r="C65" s="139">
        <f>SUM(C64-C66)</f>
        <v>0</v>
      </c>
      <c r="D65" s="140">
        <f>SUM(D64-D66)</f>
        <v>0</v>
      </c>
      <c r="E65" s="140">
        <f>SUM(E64-E66)</f>
        <v>0</v>
      </c>
      <c r="I65" s="149" t="s">
        <v>449</v>
      </c>
      <c r="J65" s="150" t="s">
        <v>351</v>
      </c>
      <c r="K65" s="253"/>
      <c r="L65" s="254"/>
      <c r="M65" s="253"/>
    </row>
    <row r="66" spans="1:13" ht="14.1" customHeight="1" x14ac:dyDescent="0.25">
      <c r="A66" s="145" t="s">
        <v>1137</v>
      </c>
      <c r="B66" s="146">
        <v>68</v>
      </c>
      <c r="C66" s="255"/>
      <c r="D66" s="256"/>
      <c r="E66" s="253"/>
      <c r="I66" s="149" t="s">
        <v>449</v>
      </c>
      <c r="J66" s="150" t="s">
        <v>355</v>
      </c>
      <c r="K66" s="253"/>
      <c r="L66" s="254"/>
      <c r="M66" s="253"/>
    </row>
    <row r="67" spans="1:13" ht="14.1" customHeight="1" x14ac:dyDescent="0.25">
      <c r="A67" s="147"/>
      <c r="B67" s="148"/>
      <c r="I67" s="149" t="s">
        <v>449</v>
      </c>
      <c r="J67" s="150" t="s">
        <v>371</v>
      </c>
      <c r="K67" s="253"/>
      <c r="L67" s="254"/>
      <c r="M67" s="253"/>
    </row>
    <row r="68" spans="1:13" ht="14.1" customHeight="1" x14ac:dyDescent="0.25">
      <c r="A68" s="132" t="s">
        <v>1139</v>
      </c>
      <c r="B68" s="133" t="s">
        <v>2060</v>
      </c>
      <c r="C68" s="134">
        <f>SUM('HL KNIHA VYPOC'!G130)</f>
        <v>0</v>
      </c>
      <c r="D68" s="134">
        <f>SUM('HL KNIHA VYPOC'!K130)</f>
        <v>0</v>
      </c>
      <c r="E68" s="134">
        <f>SUM('HL KNIHA VYPOC'!H130)</f>
        <v>0</v>
      </c>
      <c r="I68" s="152" t="s">
        <v>449</v>
      </c>
      <c r="J68" s="153" t="s">
        <v>623</v>
      </c>
      <c r="K68" s="154">
        <f>SUM(K59-K60-K61-K62-K63-K64-K65-K66-K67-K69-K70-K71-K72-K73-K74-K75-K76)</f>
        <v>0</v>
      </c>
      <c r="L68" s="155">
        <f>SUM(L59-L60-L61-L62-L63-L64-L65-L66-L67-L69-L70-L71-L72-L73-L74-L75-L76)</f>
        <v>0</v>
      </c>
      <c r="M68" s="155">
        <f>SUM(M59-M60-M61-M62-M63-M64-M65-M66-M67-M69-M70-M71-M72-M73-M74-M75-M76)</f>
        <v>0</v>
      </c>
    </row>
    <row r="69" spans="1:13" ht="14.1" customHeight="1" x14ac:dyDescent="0.25">
      <c r="A69" s="137" t="s">
        <v>1139</v>
      </c>
      <c r="B69" s="138">
        <v>67</v>
      </c>
      <c r="C69" s="139">
        <f>SUM(C68-C70)</f>
        <v>0</v>
      </c>
      <c r="D69" s="140">
        <f>SUM(D68-D70)</f>
        <v>0</v>
      </c>
      <c r="E69" s="140">
        <f>SUM(E68-E70)</f>
        <v>0</v>
      </c>
      <c r="I69" s="149" t="s">
        <v>449</v>
      </c>
      <c r="J69" s="150" t="s">
        <v>639</v>
      </c>
      <c r="K69" s="253"/>
      <c r="L69" s="254"/>
      <c r="M69" s="253"/>
    </row>
    <row r="70" spans="1:13" ht="14.1" customHeight="1" x14ac:dyDescent="0.25">
      <c r="A70" s="145" t="s">
        <v>1139</v>
      </c>
      <c r="B70" s="146">
        <v>68</v>
      </c>
      <c r="C70" s="255"/>
      <c r="D70" s="256"/>
      <c r="E70" s="253"/>
      <c r="I70" s="149" t="s">
        <v>449</v>
      </c>
      <c r="J70" s="150" t="s">
        <v>658</v>
      </c>
      <c r="K70" s="253"/>
      <c r="L70" s="254"/>
      <c r="M70" s="253"/>
    </row>
    <row r="71" spans="1:13" ht="14.1" customHeight="1" x14ac:dyDescent="0.25">
      <c r="A71" s="147"/>
      <c r="B71" s="148"/>
      <c r="I71" s="149" t="s">
        <v>449</v>
      </c>
      <c r="J71" s="150" t="s">
        <v>675</v>
      </c>
      <c r="K71" s="253"/>
      <c r="L71" s="254"/>
      <c r="M71" s="253"/>
    </row>
    <row r="72" spans="1:13" ht="14.1" customHeight="1" x14ac:dyDescent="0.25">
      <c r="A72" s="132" t="s">
        <v>414</v>
      </c>
      <c r="B72" s="133" t="s">
        <v>2060</v>
      </c>
      <c r="C72" s="134">
        <f>SUM('HL KNIHA VYPOC'!G137)</f>
        <v>0</v>
      </c>
      <c r="D72" s="134">
        <f>SUM('HL KNIHA VYPOC'!K137)</f>
        <v>0</v>
      </c>
      <c r="E72" s="134">
        <f>SUM('HL KNIHA VYPOC'!H137)</f>
        <v>0</v>
      </c>
      <c r="I72" s="149" t="s">
        <v>449</v>
      </c>
      <c r="J72" s="150" t="s">
        <v>693</v>
      </c>
      <c r="K72" s="253"/>
      <c r="L72" s="254"/>
      <c r="M72" s="253"/>
    </row>
    <row r="73" spans="1:13" ht="14.1" customHeight="1" x14ac:dyDescent="0.25">
      <c r="A73" s="137" t="s">
        <v>414</v>
      </c>
      <c r="B73" s="138">
        <v>67</v>
      </c>
      <c r="C73" s="139">
        <f>SUM(C72-C74)</f>
        <v>0</v>
      </c>
      <c r="D73" s="140">
        <f>SUM(D72-D74)</f>
        <v>0</v>
      </c>
      <c r="E73" s="140">
        <f>SUM(E72-E74)</f>
        <v>0</v>
      </c>
      <c r="I73" s="149" t="s">
        <v>449</v>
      </c>
      <c r="J73" s="150" t="s">
        <v>703</v>
      </c>
      <c r="K73" s="253"/>
      <c r="L73" s="254"/>
      <c r="M73" s="253"/>
    </row>
    <row r="74" spans="1:13" ht="14.1" customHeight="1" x14ac:dyDescent="0.25">
      <c r="A74" s="149" t="s">
        <v>414</v>
      </c>
      <c r="B74" s="150">
        <v>68</v>
      </c>
      <c r="C74" s="253"/>
      <c r="D74" s="254"/>
      <c r="E74" s="253"/>
      <c r="I74" s="149" t="s">
        <v>449</v>
      </c>
      <c r="J74" s="150" t="s">
        <v>715</v>
      </c>
      <c r="K74" s="253"/>
      <c r="L74" s="254"/>
      <c r="M74" s="253"/>
    </row>
    <row r="75" spans="1:13" ht="14.1" customHeight="1" x14ac:dyDescent="0.25">
      <c r="A75" s="145" t="s">
        <v>414</v>
      </c>
      <c r="B75" s="146" t="s">
        <v>803</v>
      </c>
      <c r="C75" s="255"/>
      <c r="D75" s="256"/>
      <c r="E75" s="253"/>
      <c r="I75" s="149" t="s">
        <v>449</v>
      </c>
      <c r="J75" s="150" t="s">
        <v>1967</v>
      </c>
      <c r="K75" s="253"/>
      <c r="L75" s="254"/>
      <c r="M75" s="253"/>
    </row>
    <row r="76" spans="1:13" ht="14.1" customHeight="1" x14ac:dyDescent="0.25">
      <c r="I76" s="145" t="s">
        <v>449</v>
      </c>
      <c r="J76" s="146" t="s">
        <v>740</v>
      </c>
      <c r="K76" s="255"/>
      <c r="L76" s="256"/>
      <c r="M76" s="253"/>
    </row>
    <row r="78" spans="1:13" ht="14.1" customHeight="1" x14ac:dyDescent="0.25">
      <c r="A78" s="132" t="s">
        <v>415</v>
      </c>
      <c r="B78" s="133" t="s">
        <v>2060</v>
      </c>
      <c r="C78" s="134">
        <f>SUM('HL KNIHA VYPOC'!G142)</f>
        <v>26670.000000000007</v>
      </c>
      <c r="D78" s="134">
        <f>SUM('HL KNIHA VYPOC'!K142)</f>
        <v>12300</v>
      </c>
      <c r="E78" s="134">
        <f>SUM('HL KNIHA VYPOC'!H142)</f>
        <v>12300</v>
      </c>
      <c r="I78" s="132" t="s">
        <v>417</v>
      </c>
      <c r="J78" s="133" t="s">
        <v>2060</v>
      </c>
      <c r="K78" s="134">
        <f>SUM('HL KNIHA VYPOC'!G144)</f>
        <v>0</v>
      </c>
      <c r="L78" s="134">
        <f>SUM('HL KNIHA VYPOC'!K144)</f>
        <v>0</v>
      </c>
      <c r="M78" s="134">
        <f>SUM('HL KNIHA VYPOC'!H144)</f>
        <v>0</v>
      </c>
    </row>
    <row r="79" spans="1:13" ht="14.1" customHeight="1" x14ac:dyDescent="0.25">
      <c r="A79" s="135" t="s">
        <v>415</v>
      </c>
      <c r="B79" s="136" t="s">
        <v>921</v>
      </c>
      <c r="C79" s="251"/>
      <c r="D79" s="252"/>
      <c r="E79" s="253"/>
      <c r="I79" s="135" t="s">
        <v>417</v>
      </c>
      <c r="J79" s="136" t="s">
        <v>921</v>
      </c>
      <c r="K79" s="251"/>
      <c r="L79" s="252"/>
      <c r="M79" s="253"/>
    </row>
    <row r="80" spans="1:13" ht="14.1" customHeight="1" x14ac:dyDescent="0.25">
      <c r="A80" s="149" t="s">
        <v>415</v>
      </c>
      <c r="B80" s="150" t="s">
        <v>1965</v>
      </c>
      <c r="C80" s="253"/>
      <c r="D80" s="254"/>
      <c r="E80" s="253"/>
      <c r="I80" s="149" t="s">
        <v>417</v>
      </c>
      <c r="J80" s="150" t="s">
        <v>1965</v>
      </c>
      <c r="K80" s="253"/>
      <c r="L80" s="254"/>
      <c r="M80" s="253"/>
    </row>
    <row r="81" spans="1:13" ht="14.1" customHeight="1" x14ac:dyDescent="0.25">
      <c r="A81" s="149" t="s">
        <v>415</v>
      </c>
      <c r="B81" s="150" t="s">
        <v>916</v>
      </c>
      <c r="C81" s="253"/>
      <c r="D81" s="254"/>
      <c r="E81" s="253"/>
      <c r="I81" s="149" t="s">
        <v>417</v>
      </c>
      <c r="J81" s="150" t="s">
        <v>916</v>
      </c>
      <c r="K81" s="253"/>
      <c r="L81" s="254"/>
      <c r="M81" s="253"/>
    </row>
    <row r="82" spans="1:13" ht="14.1" customHeight="1" x14ac:dyDescent="0.25">
      <c r="A82" s="152" t="s">
        <v>415</v>
      </c>
      <c r="B82" s="153" t="s">
        <v>623</v>
      </c>
      <c r="C82" s="154">
        <f>SUM(C78-C79-C80-C81-C83-C84)</f>
        <v>26670.000000000007</v>
      </c>
      <c r="D82" s="155">
        <f>SUM(D78-D79-D80-D81-D83-D84)</f>
        <v>12300</v>
      </c>
      <c r="E82" s="155">
        <f>SUM(E78-E79-E80-E81-E83-E84)</f>
        <v>12300</v>
      </c>
      <c r="I82" s="152" t="s">
        <v>417</v>
      </c>
      <c r="J82" s="153" t="s">
        <v>623</v>
      </c>
      <c r="K82" s="154">
        <f>SUM(K78-K79-K80-K81-K83-K84)</f>
        <v>0</v>
      </c>
      <c r="L82" s="155">
        <f>SUM(L78-L79-L80-L81-L83-L84)</f>
        <v>0</v>
      </c>
      <c r="M82" s="155">
        <f>SUM(M78-M79-M80-M81-M83-M84)</f>
        <v>0</v>
      </c>
    </row>
    <row r="83" spans="1:13" ht="14.1" customHeight="1" x14ac:dyDescent="0.25">
      <c r="A83" s="149" t="s">
        <v>415</v>
      </c>
      <c r="B83" s="150" t="s">
        <v>639</v>
      </c>
      <c r="C83" s="253"/>
      <c r="D83" s="254"/>
      <c r="E83" s="253"/>
      <c r="I83" s="149" t="s">
        <v>417</v>
      </c>
      <c r="J83" s="150" t="s">
        <v>639</v>
      </c>
      <c r="K83" s="253"/>
      <c r="L83" s="254"/>
      <c r="M83" s="253"/>
    </row>
    <row r="84" spans="1:13" ht="14.1" customHeight="1" x14ac:dyDescent="0.25">
      <c r="A84" s="145" t="s">
        <v>415</v>
      </c>
      <c r="B84" s="146" t="s">
        <v>658</v>
      </c>
      <c r="C84" s="255"/>
      <c r="D84" s="256"/>
      <c r="E84" s="253"/>
      <c r="I84" s="145" t="s">
        <v>417</v>
      </c>
      <c r="J84" s="146" t="s">
        <v>658</v>
      </c>
      <c r="K84" s="255"/>
      <c r="L84" s="256"/>
      <c r="M84" s="253"/>
    </row>
    <row r="85" spans="1:13" ht="14.1" customHeight="1" x14ac:dyDescent="0.25">
      <c r="A85" s="147"/>
      <c r="B85" s="148"/>
      <c r="I85" s="147"/>
      <c r="J85" s="148"/>
      <c r="K85" s="131"/>
      <c r="L85" s="131"/>
      <c r="M85" s="131"/>
    </row>
    <row r="86" spans="1:13" ht="14.1" customHeight="1" x14ac:dyDescent="0.25">
      <c r="A86" s="132" t="s">
        <v>416</v>
      </c>
      <c r="B86" s="133" t="s">
        <v>2060</v>
      </c>
      <c r="C86" s="134">
        <f>SUM('HL KNIHA VYPOC'!G143)</f>
        <v>0</v>
      </c>
      <c r="D86" s="134">
        <f>SUM('HL KNIHA VYPOC'!K143)</f>
        <v>0</v>
      </c>
      <c r="E86" s="134">
        <f>SUM('HL KNIHA VYPOC'!H143)</f>
        <v>0</v>
      </c>
      <c r="I86" s="132" t="s">
        <v>418</v>
      </c>
      <c r="J86" s="133" t="s">
        <v>2060</v>
      </c>
      <c r="K86" s="134">
        <f>SUM('HL KNIHA VYPOC'!G145)</f>
        <v>0</v>
      </c>
      <c r="L86" s="134">
        <f>SUM('HL KNIHA VYPOC'!K145)</f>
        <v>0</v>
      </c>
      <c r="M86" s="134">
        <f>SUM('HL KNIHA VYPOC'!H145)</f>
        <v>0</v>
      </c>
    </row>
    <row r="87" spans="1:13" ht="14.1" customHeight="1" x14ac:dyDescent="0.25">
      <c r="A87" s="135" t="s">
        <v>416</v>
      </c>
      <c r="B87" s="136" t="s">
        <v>921</v>
      </c>
      <c r="C87" s="251"/>
      <c r="D87" s="252"/>
      <c r="E87" s="253"/>
      <c r="I87" s="135" t="s">
        <v>418</v>
      </c>
      <c r="J87" s="136" t="s">
        <v>1966</v>
      </c>
      <c r="K87" s="251"/>
      <c r="L87" s="252"/>
      <c r="M87" s="253"/>
    </row>
    <row r="88" spans="1:13" ht="14.1" customHeight="1" x14ac:dyDescent="0.25">
      <c r="A88" s="149" t="s">
        <v>416</v>
      </c>
      <c r="B88" s="150" t="s">
        <v>1965</v>
      </c>
      <c r="C88" s="253"/>
      <c r="D88" s="254"/>
      <c r="E88" s="253"/>
      <c r="I88" s="149" t="s">
        <v>418</v>
      </c>
      <c r="J88" s="150" t="s">
        <v>921</v>
      </c>
      <c r="K88" s="253"/>
      <c r="L88" s="254"/>
      <c r="M88" s="253"/>
    </row>
    <row r="89" spans="1:13" ht="14.1" customHeight="1" x14ac:dyDescent="0.25">
      <c r="A89" s="149" t="s">
        <v>416</v>
      </c>
      <c r="B89" s="150" t="s">
        <v>916</v>
      </c>
      <c r="C89" s="253"/>
      <c r="D89" s="254"/>
      <c r="E89" s="253"/>
      <c r="I89" s="149" t="s">
        <v>418</v>
      </c>
      <c r="J89" s="150" t="s">
        <v>1965</v>
      </c>
      <c r="K89" s="253"/>
      <c r="L89" s="254"/>
      <c r="M89" s="253"/>
    </row>
    <row r="90" spans="1:13" ht="14.1" customHeight="1" x14ac:dyDescent="0.25">
      <c r="A90" s="152" t="s">
        <v>416</v>
      </c>
      <c r="B90" s="153" t="s">
        <v>623</v>
      </c>
      <c r="C90" s="154">
        <f>SUM(C86-C87-C88-C89-C91-C92)</f>
        <v>0</v>
      </c>
      <c r="D90" s="155">
        <f>SUM(D86-D87-D88-D89-D91-D92)</f>
        <v>0</v>
      </c>
      <c r="E90" s="155">
        <f>SUM(E86-E87-E88-E89-E91-E92)</f>
        <v>0</v>
      </c>
      <c r="I90" s="149" t="s">
        <v>418</v>
      </c>
      <c r="J90" s="150" t="s">
        <v>916</v>
      </c>
      <c r="K90" s="253"/>
      <c r="L90" s="254"/>
      <c r="M90" s="253"/>
    </row>
    <row r="91" spans="1:13" ht="14.1" customHeight="1" x14ac:dyDescent="0.25">
      <c r="A91" s="149" t="s">
        <v>416</v>
      </c>
      <c r="B91" s="150" t="s">
        <v>639</v>
      </c>
      <c r="C91" s="253"/>
      <c r="D91" s="254"/>
      <c r="E91" s="253"/>
      <c r="I91" s="152" t="s">
        <v>418</v>
      </c>
      <c r="J91" s="153" t="s">
        <v>623</v>
      </c>
      <c r="K91" s="154">
        <f>SUM(K86-K87-K88-K89-K90-K92-K93-K94)</f>
        <v>0</v>
      </c>
      <c r="L91" s="155">
        <f>SUM(L86-L87-L88-L89-L90-L92-L93-L94)</f>
        <v>0</v>
      </c>
      <c r="M91" s="155">
        <f>SUM(M86-M87-M88-M89-M90-M92-M93-M94)</f>
        <v>0</v>
      </c>
    </row>
    <row r="92" spans="1:13" ht="14.1" customHeight="1" x14ac:dyDescent="0.25">
      <c r="A92" s="145" t="s">
        <v>416</v>
      </c>
      <c r="B92" s="146" t="s">
        <v>658</v>
      </c>
      <c r="C92" s="255"/>
      <c r="D92" s="256"/>
      <c r="E92" s="253"/>
      <c r="I92" s="149" t="s">
        <v>418</v>
      </c>
      <c r="J92" s="150" t="s">
        <v>639</v>
      </c>
      <c r="K92" s="253"/>
      <c r="L92" s="254"/>
      <c r="M92" s="253"/>
    </row>
    <row r="93" spans="1:13" ht="14.1" customHeight="1" x14ac:dyDescent="0.25">
      <c r="I93" s="149" t="s">
        <v>418</v>
      </c>
      <c r="J93" s="150" t="s">
        <v>658</v>
      </c>
      <c r="K93" s="253"/>
      <c r="L93" s="254"/>
      <c r="M93" s="253"/>
    </row>
    <row r="94" spans="1:13" ht="14.1" customHeight="1" x14ac:dyDescent="0.25">
      <c r="A94" s="132" t="s">
        <v>435</v>
      </c>
      <c r="B94" s="133" t="s">
        <v>2060</v>
      </c>
      <c r="C94" s="134">
        <f>'HL KNIHA VYPOC'!$G$178</f>
        <v>0</v>
      </c>
      <c r="D94" s="134">
        <f>'HL KNIHA VYPOC'!$K$178</f>
        <v>0</v>
      </c>
      <c r="E94" s="134">
        <f>'HL KNIHA VYPOC'!$H$178</f>
        <v>0</v>
      </c>
      <c r="I94" s="145" t="s">
        <v>418</v>
      </c>
      <c r="J94" s="146" t="s">
        <v>803</v>
      </c>
      <c r="K94" s="255"/>
      <c r="L94" s="256"/>
      <c r="M94" s="253"/>
    </row>
    <row r="95" spans="1:13" ht="14.1" customHeight="1" x14ac:dyDescent="0.25">
      <c r="A95" s="137" t="s">
        <v>435</v>
      </c>
      <c r="B95" s="138">
        <v>128</v>
      </c>
      <c r="C95" s="139">
        <f>SUM(C94-C96)</f>
        <v>0</v>
      </c>
      <c r="D95" s="140">
        <f>SUM(D94-D96)</f>
        <v>0</v>
      </c>
      <c r="E95" s="140">
        <f>SUM(E94-E96)</f>
        <v>0</v>
      </c>
      <c r="I95" s="147"/>
      <c r="J95" s="148"/>
      <c r="K95" s="131"/>
      <c r="L95" s="131"/>
      <c r="M95" s="131"/>
    </row>
    <row r="96" spans="1:13" ht="14.1" customHeight="1" x14ac:dyDescent="0.25">
      <c r="A96" s="145" t="s">
        <v>435</v>
      </c>
      <c r="B96" s="146">
        <v>129</v>
      </c>
      <c r="C96" s="255"/>
      <c r="D96" s="256"/>
      <c r="E96" s="256"/>
      <c r="I96" s="132" t="s">
        <v>419</v>
      </c>
      <c r="J96" s="133" t="s">
        <v>2060</v>
      </c>
      <c r="K96" s="134">
        <f>SUM('HL KNIHA VYPOC'!G146)</f>
        <v>0</v>
      </c>
      <c r="L96" s="134">
        <f>SUM('HL KNIHA VYPOC'!K146)</f>
        <v>1986.53</v>
      </c>
      <c r="M96" s="134">
        <f>SUM('HL KNIHA VYPOC'!H146)</f>
        <v>1986.53</v>
      </c>
    </row>
    <row r="97" spans="1:16" ht="14.1" customHeight="1" x14ac:dyDescent="0.25">
      <c r="I97" s="135" t="s">
        <v>419</v>
      </c>
      <c r="J97" s="136" t="s">
        <v>921</v>
      </c>
      <c r="K97" s="251"/>
      <c r="L97" s="252"/>
      <c r="M97" s="253"/>
    </row>
    <row r="98" spans="1:16" ht="14.1" customHeight="1" x14ac:dyDescent="0.25">
      <c r="I98" s="149" t="s">
        <v>419</v>
      </c>
      <c r="J98" s="150" t="s">
        <v>1965</v>
      </c>
      <c r="K98" s="253"/>
      <c r="L98" s="254"/>
      <c r="M98" s="253"/>
    </row>
    <row r="99" spans="1:16" ht="14.1" customHeight="1" x14ac:dyDescent="0.25">
      <c r="I99" s="149" t="s">
        <v>419</v>
      </c>
      <c r="J99" s="150" t="s">
        <v>916</v>
      </c>
      <c r="K99" s="253"/>
      <c r="L99" s="254"/>
      <c r="M99" s="253"/>
    </row>
    <row r="100" spans="1:16" ht="14.1" customHeight="1" x14ac:dyDescent="0.25">
      <c r="I100" s="152" t="s">
        <v>419</v>
      </c>
      <c r="J100" s="153" t="s">
        <v>623</v>
      </c>
      <c r="K100" s="154">
        <f>SUM(K96-K97-K98-K99-K101-K102)</f>
        <v>0</v>
      </c>
      <c r="L100" s="155">
        <f>SUM(L96-L97-L98-L99-L101-L102)</f>
        <v>1986.53</v>
      </c>
      <c r="M100" s="155">
        <f>SUM(M96-M97-M98-M99-M101-M102)</f>
        <v>1986.53</v>
      </c>
    </row>
    <row r="101" spans="1:16" ht="14.1" customHeight="1" x14ac:dyDescent="0.25">
      <c r="I101" s="149" t="s">
        <v>419</v>
      </c>
      <c r="J101" s="150" t="s">
        <v>639</v>
      </c>
      <c r="K101" s="253"/>
      <c r="L101" s="254"/>
      <c r="M101" s="253"/>
    </row>
    <row r="102" spans="1:16" ht="14.1" customHeight="1" x14ac:dyDescent="0.25">
      <c r="I102" s="145" t="s">
        <v>419</v>
      </c>
      <c r="J102" s="146" t="s">
        <v>658</v>
      </c>
      <c r="K102" s="255"/>
      <c r="L102" s="256"/>
      <c r="M102" s="253"/>
    </row>
    <row r="104" spans="1:16" ht="14.1" customHeight="1" x14ac:dyDescent="0.25">
      <c r="A104" s="683" t="s">
        <v>2038</v>
      </c>
      <c r="B104" s="683"/>
      <c r="C104" s="683"/>
      <c r="D104" s="683"/>
      <c r="E104" s="683"/>
      <c r="F104" s="683"/>
      <c r="G104" s="683"/>
      <c r="H104" s="683"/>
      <c r="I104" s="683"/>
      <c r="J104" s="683"/>
      <c r="K104" s="683"/>
      <c r="L104" s="683"/>
      <c r="M104" s="250"/>
    </row>
    <row r="105" spans="1:16" ht="14.1" customHeight="1" x14ac:dyDescent="0.3">
      <c r="A105" s="250"/>
      <c r="B105" s="250"/>
      <c r="C105" s="195">
        <v>2016</v>
      </c>
      <c r="D105" s="195">
        <v>2015</v>
      </c>
      <c r="E105" s="195">
        <v>2013</v>
      </c>
      <c r="F105" s="250"/>
      <c r="G105" s="250"/>
      <c r="H105" s="250"/>
      <c r="I105" s="250"/>
      <c r="J105" s="250"/>
      <c r="K105" s="195">
        <v>2016</v>
      </c>
      <c r="L105" s="195">
        <v>2015</v>
      </c>
      <c r="M105" s="195">
        <v>2013</v>
      </c>
    </row>
    <row r="106" spans="1:16" ht="14.1" customHeight="1" x14ac:dyDescent="0.25">
      <c r="A106" s="160" t="s">
        <v>412</v>
      </c>
      <c r="B106" s="196" t="s">
        <v>2060</v>
      </c>
      <c r="C106" s="134">
        <f>SUM('HL KNIHA VYPOC'!G114)</f>
        <v>56259.32</v>
      </c>
      <c r="D106" s="134">
        <f>SUM('HL KNIHA VYPOC'!K114)</f>
        <v>46916.160000000003</v>
      </c>
      <c r="E106" s="134">
        <f>SUM('HL KNIHA VYPOC'!H114)</f>
        <v>46916.160000000003</v>
      </c>
      <c r="F106" s="131">
        <f>SUM(C106)</f>
        <v>56259.32</v>
      </c>
      <c r="G106" s="131">
        <f>SUM(D106)</f>
        <v>46916.160000000003</v>
      </c>
      <c r="H106" s="131">
        <f>SUM(E106)</f>
        <v>46916.160000000003</v>
      </c>
      <c r="I106" s="160" t="s">
        <v>425</v>
      </c>
      <c r="J106" s="196" t="s">
        <v>2060</v>
      </c>
      <c r="K106" s="134">
        <f>SUM('HL KNIHA VYPOC'!G163)</f>
        <v>-2701.630000000001</v>
      </c>
      <c r="L106" s="134">
        <f>SUM('HL KNIHA VYPOC'!K163)</f>
        <v>3986.8</v>
      </c>
      <c r="M106" s="134">
        <f>SUM('HL KNIHA VYPOC'!H163)</f>
        <v>3986.8</v>
      </c>
      <c r="N106" s="131">
        <f>SUM(K106)</f>
        <v>-2701.630000000001</v>
      </c>
      <c r="O106" s="131">
        <f>SUM(L106)</f>
        <v>3986.8</v>
      </c>
      <c r="P106" s="131">
        <f>SUM(M106)</f>
        <v>3986.8</v>
      </c>
    </row>
    <row r="107" spans="1:16" ht="14.1" customHeight="1" x14ac:dyDescent="0.25">
      <c r="A107" s="161"/>
      <c r="B107" s="162"/>
      <c r="C107" s="163">
        <f>SUM(IF(C106&gt;=0,F106,0))</f>
        <v>56259.32</v>
      </c>
      <c r="D107" s="164">
        <f>SUM(IF(D106&gt;=0,G106,0))</f>
        <v>46916.160000000003</v>
      </c>
      <c r="E107" s="164">
        <f>SUM(IF(E106&gt;=0,H106,0))</f>
        <v>46916.160000000003</v>
      </c>
      <c r="I107" s="161" t="s">
        <v>425</v>
      </c>
      <c r="J107" s="165" t="s">
        <v>1967</v>
      </c>
      <c r="K107" s="163">
        <f>SUM(IF(K106&gt;=0,N106,0))</f>
        <v>0</v>
      </c>
      <c r="L107" s="164">
        <f>SUM(IF(L106&gt;=0,O106,0))</f>
        <v>3986.8</v>
      </c>
      <c r="M107" s="164">
        <f>SUM(IF(M106&gt;=0,P106,0))</f>
        <v>3986.8</v>
      </c>
    </row>
    <row r="108" spans="1:16" ht="14.1" customHeight="1" x14ac:dyDescent="0.25">
      <c r="A108" s="166" t="s">
        <v>412</v>
      </c>
      <c r="B108" s="167" t="s">
        <v>1968</v>
      </c>
      <c r="C108" s="253"/>
      <c r="D108" s="254"/>
      <c r="E108" s="253"/>
      <c r="I108" s="168" t="s">
        <v>425</v>
      </c>
      <c r="J108" s="169">
        <v>133</v>
      </c>
      <c r="K108" s="170">
        <f>SUM(IF(K106&lt;=0,N106,0))</f>
        <v>-2701.630000000001</v>
      </c>
      <c r="L108" s="171">
        <f>SUM(IF(L106&lt;=0,O106,0))</f>
        <v>0</v>
      </c>
      <c r="M108" s="171">
        <f>SUM(IF(M106&lt;=0,P106,0))</f>
        <v>0</v>
      </c>
    </row>
    <row r="109" spans="1:16" ht="14.1" customHeight="1" x14ac:dyDescent="0.25">
      <c r="A109" s="166" t="s">
        <v>412</v>
      </c>
      <c r="B109" s="167">
        <v>73</v>
      </c>
      <c r="C109" s="172">
        <f>SUM(C107-C108)</f>
        <v>56259.32</v>
      </c>
      <c r="D109" s="173">
        <f>SUM(D107-D108)</f>
        <v>46916.160000000003</v>
      </c>
      <c r="E109" s="173">
        <f>SUM(E107-E108)</f>
        <v>46916.160000000003</v>
      </c>
      <c r="I109" s="174"/>
      <c r="J109" s="175"/>
      <c r="K109" s="131"/>
      <c r="L109" s="131"/>
      <c r="M109" s="131"/>
    </row>
    <row r="110" spans="1:16" ht="14.1" customHeight="1" x14ac:dyDescent="0.25">
      <c r="A110" s="168">
        <v>221</v>
      </c>
      <c r="B110" s="169">
        <v>139</v>
      </c>
      <c r="C110" s="170">
        <f>SUM(IF(C106&lt;=0,F106,0))</f>
        <v>0</v>
      </c>
      <c r="D110" s="171">
        <f>SUM(IF(D106&lt;=0,G106,0))</f>
        <v>0</v>
      </c>
      <c r="E110" s="171">
        <f>SUM(IF(E106&lt;=0,H106,0))</f>
        <v>0</v>
      </c>
      <c r="I110" s="160" t="s">
        <v>426</v>
      </c>
      <c r="J110" s="196" t="s">
        <v>2060</v>
      </c>
      <c r="K110" s="134">
        <f>SUM('HL KNIHA VYPOC'!G164)</f>
        <v>-82.240000000000009</v>
      </c>
      <c r="L110" s="134">
        <f>SUM('HL KNIHA VYPOC'!K164)</f>
        <v>-79.849999999999994</v>
      </c>
      <c r="M110" s="134">
        <f>SUM('HL KNIHA VYPOC'!H164)</f>
        <v>-79.849999999999994</v>
      </c>
      <c r="N110" s="131">
        <f>SUM(K110)</f>
        <v>-82.240000000000009</v>
      </c>
      <c r="O110" s="131">
        <f>SUM(L110)</f>
        <v>-79.849999999999994</v>
      </c>
      <c r="P110" s="131">
        <f>SUM(M110)</f>
        <v>-79.849999999999994</v>
      </c>
    </row>
    <row r="111" spans="1:16" ht="14.1" customHeight="1" x14ac:dyDescent="0.25">
      <c r="A111" s="174"/>
      <c r="B111" s="175"/>
      <c r="I111" s="161" t="s">
        <v>426</v>
      </c>
      <c r="J111" s="165" t="s">
        <v>1967</v>
      </c>
      <c r="K111" s="163">
        <f>SUM(IF(K110&gt;=0,N110,0))</f>
        <v>0</v>
      </c>
      <c r="L111" s="164">
        <f>SUM(IF(L110&gt;=0,O110,0))</f>
        <v>0</v>
      </c>
      <c r="M111" s="164">
        <f>SUM(IF(M110&gt;=0,P110,0))</f>
        <v>0</v>
      </c>
    </row>
    <row r="112" spans="1:16" ht="14.1" customHeight="1" x14ac:dyDescent="0.25">
      <c r="A112" s="160" t="s">
        <v>420</v>
      </c>
      <c r="B112" s="196" t="s">
        <v>2060</v>
      </c>
      <c r="C112" s="134">
        <f>SUM('HL KNIHA VYPOC'!G147)</f>
        <v>0</v>
      </c>
      <c r="D112" s="134">
        <f>SUM('HL KNIHA VYPOC'!K147)</f>
        <v>0</v>
      </c>
      <c r="E112" s="134">
        <f>SUM('HL KNIHA VYPOC'!H147)</f>
        <v>0</v>
      </c>
      <c r="F112" s="131">
        <f>SUM(C112)</f>
        <v>0</v>
      </c>
      <c r="G112" s="131">
        <f>SUM(D112)</f>
        <v>0</v>
      </c>
      <c r="H112" s="131">
        <f>SUM(E112)</f>
        <v>0</v>
      </c>
      <c r="I112" s="168" t="s">
        <v>426</v>
      </c>
      <c r="J112" s="169">
        <v>133</v>
      </c>
      <c r="K112" s="170">
        <f>SUM(IF(K110&lt;=0,N110,0))</f>
        <v>-82.240000000000009</v>
      </c>
      <c r="L112" s="171">
        <f>SUM(IF(L110&lt;=0,O110,0))</f>
        <v>-79.849999999999994</v>
      </c>
      <c r="M112" s="171">
        <f>SUM(IF(M110&lt;=0,P110,0))</f>
        <v>-79.849999999999994</v>
      </c>
    </row>
    <row r="113" spans="1:16" ht="14.1" customHeight="1" x14ac:dyDescent="0.25">
      <c r="A113" s="161"/>
      <c r="B113" s="165"/>
      <c r="C113" s="163">
        <f>SUM(IF(C112&gt;=0,F112,0))</f>
        <v>0</v>
      </c>
      <c r="D113" s="164">
        <f>SUM(IF(D112&gt;=0,G112,0))</f>
        <v>0</v>
      </c>
      <c r="E113" s="164">
        <f>SUM(IF(E112&gt;=0,H112,0))</f>
        <v>0</v>
      </c>
      <c r="F113" s="131"/>
      <c r="G113" s="131"/>
      <c r="I113" s="174"/>
      <c r="J113" s="175"/>
      <c r="K113" s="131"/>
      <c r="L113" s="131"/>
      <c r="M113" s="131"/>
    </row>
    <row r="114" spans="1:16" ht="14.1" customHeight="1" x14ac:dyDescent="0.25">
      <c r="A114" s="166" t="s">
        <v>420</v>
      </c>
      <c r="B114" s="167" t="s">
        <v>330</v>
      </c>
      <c r="C114" s="253"/>
      <c r="D114" s="254"/>
      <c r="E114" s="253"/>
      <c r="I114" s="160" t="s">
        <v>427</v>
      </c>
      <c r="J114" s="196" t="s">
        <v>2060</v>
      </c>
      <c r="K114" s="134">
        <f>SUM('HL KNIHA VYPOC'!G165)</f>
        <v>-1327.260000000002</v>
      </c>
      <c r="L114" s="134">
        <f>SUM('HL KNIHA VYPOC'!K165)</f>
        <v>-2316.29</v>
      </c>
      <c r="M114" s="134">
        <f>SUM('HL KNIHA VYPOC'!H165)</f>
        <v>-2316.29</v>
      </c>
      <c r="N114" s="131">
        <f>SUM(K114)</f>
        <v>-1327.260000000002</v>
      </c>
      <c r="O114" s="131">
        <f>SUM(L114)</f>
        <v>-2316.29</v>
      </c>
      <c r="P114" s="131">
        <f>SUM(M114)</f>
        <v>-2316.29</v>
      </c>
    </row>
    <row r="115" spans="1:16" ht="14.1" customHeight="1" x14ac:dyDescent="0.25">
      <c r="A115" s="166" t="s">
        <v>420</v>
      </c>
      <c r="B115" s="167" t="s">
        <v>664</v>
      </c>
      <c r="C115" s="176">
        <f>SUM(C113-C114)</f>
        <v>0</v>
      </c>
      <c r="D115" s="177">
        <f>SUM(D113-D114)</f>
        <v>0</v>
      </c>
      <c r="E115" s="177">
        <f>SUM(E113-E114)</f>
        <v>0</v>
      </c>
      <c r="I115" s="161" t="s">
        <v>427</v>
      </c>
      <c r="J115" s="165" t="s">
        <v>1967</v>
      </c>
      <c r="K115" s="163">
        <f>SUM(IF(K114&gt;=0,N114,0))</f>
        <v>0</v>
      </c>
      <c r="L115" s="164">
        <f>SUM(IF(L114&gt;=0,O114,0))</f>
        <v>0</v>
      </c>
      <c r="M115" s="164">
        <f>SUM(IF(M114&gt;=0,P114,0))</f>
        <v>0</v>
      </c>
    </row>
    <row r="116" spans="1:16" ht="14.1" customHeight="1" x14ac:dyDescent="0.25">
      <c r="A116" s="166"/>
      <c r="B116" s="167"/>
      <c r="C116" s="178">
        <f>SUM(IF(C112&lt;=0,F112,0))</f>
        <v>0</v>
      </c>
      <c r="D116" s="179">
        <f>SUM(IF(D112&lt;=0,G112,0))</f>
        <v>0</v>
      </c>
      <c r="E116" s="179">
        <f>SUM(IF(E112&lt;=0,H112,0))</f>
        <v>0</v>
      </c>
      <c r="I116" s="168" t="s">
        <v>427</v>
      </c>
      <c r="J116" s="169">
        <v>133</v>
      </c>
      <c r="K116" s="170">
        <f>SUM(IF(K114&lt;=0,N114,0))</f>
        <v>-1327.260000000002</v>
      </c>
      <c r="L116" s="171">
        <f>SUM(IF(L114&lt;=0,O114,0))</f>
        <v>-2316.29</v>
      </c>
      <c r="M116" s="171">
        <f>SUM(IF(M114&lt;=0,P114,0))</f>
        <v>-2316.29</v>
      </c>
    </row>
    <row r="117" spans="1:16" ht="14.1" customHeight="1" x14ac:dyDescent="0.25">
      <c r="A117" s="166" t="s">
        <v>420</v>
      </c>
      <c r="B117" s="167" t="s">
        <v>878</v>
      </c>
      <c r="C117" s="253"/>
      <c r="D117" s="254"/>
      <c r="E117" s="253"/>
      <c r="I117" s="174"/>
      <c r="J117" s="175"/>
      <c r="K117" s="131"/>
      <c r="L117" s="131"/>
      <c r="M117" s="131"/>
    </row>
    <row r="118" spans="1:16" ht="14.1" customHeight="1" x14ac:dyDescent="0.25">
      <c r="A118" s="168">
        <v>316</v>
      </c>
      <c r="B118" s="169">
        <v>127</v>
      </c>
      <c r="C118" s="180">
        <f>SUM(C116-C117)</f>
        <v>0</v>
      </c>
      <c r="D118" s="181">
        <f>SUM(D116-D117)</f>
        <v>0</v>
      </c>
      <c r="E118" s="181">
        <f>SUM(E116-E117)</f>
        <v>0</v>
      </c>
      <c r="I118" s="160" t="s">
        <v>428</v>
      </c>
      <c r="J118" s="196" t="s">
        <v>2060</v>
      </c>
      <c r="K118" s="134">
        <f>SUM('HL KNIHA VYPOC'!G166)</f>
        <v>-237.75</v>
      </c>
      <c r="L118" s="134">
        <f>SUM('HL KNIHA VYPOC'!K166)</f>
        <v>-352.71</v>
      </c>
      <c r="M118" s="134">
        <f>SUM('HL KNIHA VYPOC'!H166)</f>
        <v>-352.71</v>
      </c>
      <c r="N118" s="131">
        <f>SUM(K118)</f>
        <v>-237.75</v>
      </c>
      <c r="O118" s="131">
        <f>SUM(L118)</f>
        <v>-352.71</v>
      </c>
      <c r="P118" s="131">
        <f>SUM(M118)</f>
        <v>-352.71</v>
      </c>
    </row>
    <row r="119" spans="1:16" ht="14.1" customHeight="1" x14ac:dyDescent="0.25">
      <c r="A119" s="174"/>
      <c r="B119" s="175"/>
      <c r="I119" s="161" t="s">
        <v>428</v>
      </c>
      <c r="J119" s="165" t="s">
        <v>1967</v>
      </c>
      <c r="K119" s="163">
        <f>SUM(IF(K118&gt;=0,N118,0))</f>
        <v>0</v>
      </c>
      <c r="L119" s="164">
        <f>SUM(IF(L118&gt;=0,O118,0))</f>
        <v>0</v>
      </c>
      <c r="M119" s="164">
        <f>SUM(IF(M118&gt;=0,P118,0))</f>
        <v>0</v>
      </c>
    </row>
    <row r="120" spans="1:16" ht="14.1" customHeight="1" x14ac:dyDescent="0.25">
      <c r="A120" s="160" t="s">
        <v>424</v>
      </c>
      <c r="B120" s="196" t="s">
        <v>2060</v>
      </c>
      <c r="C120" s="134">
        <f>SUM('HL KNIHA VYPOC'!G160)</f>
        <v>-334.09000000000015</v>
      </c>
      <c r="D120" s="134">
        <f>SUM('HL KNIHA VYPOC'!K160)</f>
        <v>-293.33</v>
      </c>
      <c r="E120" s="134">
        <f>SUM('HL KNIHA VYPOC'!H160)</f>
        <v>-293.33</v>
      </c>
      <c r="F120" s="131">
        <f>SUM(C120)</f>
        <v>-334.09000000000015</v>
      </c>
      <c r="G120" s="131">
        <f>SUM(D120)</f>
        <v>-293.33</v>
      </c>
      <c r="H120" s="131">
        <f>SUM(E120)</f>
        <v>-293.33</v>
      </c>
      <c r="I120" s="168" t="s">
        <v>428</v>
      </c>
      <c r="J120" s="169">
        <v>133</v>
      </c>
      <c r="K120" s="170">
        <f>SUM(IF(K118&lt;=0,N118,0))</f>
        <v>-237.75</v>
      </c>
      <c r="L120" s="171">
        <f>SUM(IF(L118&lt;=0,O118,0))</f>
        <v>-352.71</v>
      </c>
      <c r="M120" s="171">
        <f>SUM(IF(M118&lt;=0,P118,0))</f>
        <v>-352.71</v>
      </c>
    </row>
    <row r="121" spans="1:16" ht="14.1" customHeight="1" x14ac:dyDescent="0.25">
      <c r="A121" s="161"/>
      <c r="B121" s="165"/>
      <c r="C121" s="163">
        <f>SUM(IF(C120&gt;=0,F120,0))</f>
        <v>0</v>
      </c>
      <c r="D121" s="164">
        <f>SUM(IF(D120&gt;=0,G120,0))</f>
        <v>0</v>
      </c>
      <c r="E121" s="164">
        <f>SUM(IF(E120&gt;=0,H120,0))</f>
        <v>0</v>
      </c>
      <c r="F121" s="131"/>
      <c r="G121" s="131"/>
      <c r="I121" s="174"/>
      <c r="J121" s="175"/>
      <c r="K121" s="131"/>
      <c r="L121" s="131"/>
      <c r="M121" s="131"/>
    </row>
    <row r="122" spans="1:16" ht="14.1" customHeight="1" x14ac:dyDescent="0.25">
      <c r="A122" s="166" t="s">
        <v>424</v>
      </c>
      <c r="B122" s="167" t="s">
        <v>371</v>
      </c>
      <c r="C122" s="253"/>
      <c r="D122" s="254"/>
      <c r="E122" s="253"/>
      <c r="I122" s="160" t="s">
        <v>429</v>
      </c>
      <c r="J122" s="196" t="s">
        <v>2060</v>
      </c>
      <c r="K122" s="134">
        <f>SUM('HL KNIHA VYPOC'!G167)</f>
        <v>0</v>
      </c>
      <c r="L122" s="134">
        <f>SUM('HL KNIHA VYPOC'!K167)</f>
        <v>0</v>
      </c>
      <c r="M122" s="134">
        <f>SUM('HL KNIHA VYPOC'!H167)</f>
        <v>0</v>
      </c>
      <c r="N122" s="131">
        <f>SUM(K122)</f>
        <v>0</v>
      </c>
      <c r="O122" s="131">
        <f>SUM(L122)</f>
        <v>0</v>
      </c>
      <c r="P122" s="131">
        <f>SUM(M122)</f>
        <v>0</v>
      </c>
    </row>
    <row r="123" spans="1:16" ht="14.1" customHeight="1" x14ac:dyDescent="0.25">
      <c r="A123" s="166" t="s">
        <v>424</v>
      </c>
      <c r="B123" s="167" t="s">
        <v>715</v>
      </c>
      <c r="C123" s="176">
        <f>SUM(C121-C122)</f>
        <v>0</v>
      </c>
      <c r="D123" s="177">
        <f>SUM(D121-D122)</f>
        <v>0</v>
      </c>
      <c r="E123" s="177">
        <f>SUM(E121-E122)</f>
        <v>0</v>
      </c>
      <c r="I123" s="161" t="s">
        <v>429</v>
      </c>
      <c r="J123" s="165" t="s">
        <v>1967</v>
      </c>
      <c r="K123" s="163">
        <f>SUM(IF(K122&gt;=0,N122,0))</f>
        <v>0</v>
      </c>
      <c r="L123" s="164">
        <f>SUM(IF(L122&gt;=0,O122,0))</f>
        <v>0</v>
      </c>
      <c r="M123" s="164">
        <f>SUM(IF(M122&gt;=0,P122,0))</f>
        <v>0</v>
      </c>
    </row>
    <row r="124" spans="1:16" ht="14.1" customHeight="1" x14ac:dyDescent="0.25">
      <c r="A124" s="166"/>
      <c r="B124" s="167"/>
      <c r="C124" s="178">
        <f>SUM(IF(C120&lt;=0,F120,0))</f>
        <v>-334.09000000000015</v>
      </c>
      <c r="D124" s="179">
        <f>SUM(IF(D120&lt;=0,G120,0))</f>
        <v>-293.33</v>
      </c>
      <c r="E124" s="179">
        <f>SUM(IF(E120&lt;=0,H120,0))</f>
        <v>-293.33</v>
      </c>
      <c r="I124" s="168" t="s">
        <v>429</v>
      </c>
      <c r="J124" s="169">
        <v>133</v>
      </c>
      <c r="K124" s="170">
        <f>SUM(IF(K122&lt;=0,N122,0))</f>
        <v>0</v>
      </c>
      <c r="L124" s="171">
        <f>SUM(IF(L122&lt;=0,O122,0))</f>
        <v>0</v>
      </c>
      <c r="M124" s="171">
        <f>SUM(IF(M122&lt;=0,P122,0))</f>
        <v>0</v>
      </c>
    </row>
    <row r="125" spans="1:16" ht="14.1" customHeight="1" x14ac:dyDescent="0.25">
      <c r="A125" s="166" t="s">
        <v>424</v>
      </c>
      <c r="B125" s="167" t="s">
        <v>886</v>
      </c>
      <c r="C125" s="253"/>
      <c r="D125" s="254"/>
      <c r="E125" s="253"/>
      <c r="I125" s="174"/>
      <c r="J125" s="175"/>
      <c r="K125" s="131"/>
      <c r="L125" s="131"/>
      <c r="M125" s="131"/>
    </row>
    <row r="126" spans="1:16" ht="14.1" customHeight="1" x14ac:dyDescent="0.25">
      <c r="A126" s="168">
        <v>336</v>
      </c>
      <c r="B126" s="169">
        <v>132</v>
      </c>
      <c r="C126" s="180">
        <f>SUM(C124-C125)</f>
        <v>-334.09000000000015</v>
      </c>
      <c r="D126" s="181">
        <f>SUM(D124-D125)</f>
        <v>-293.33</v>
      </c>
      <c r="E126" s="181">
        <f>SUM(E124-E125)</f>
        <v>-293.33</v>
      </c>
      <c r="I126" s="160" t="s">
        <v>430</v>
      </c>
      <c r="J126" s="196" t="s">
        <v>2060</v>
      </c>
      <c r="K126" s="134">
        <f>SUM('HL KNIHA VYPOC'!G168)</f>
        <v>0</v>
      </c>
      <c r="L126" s="134">
        <f>SUM('HL KNIHA VYPOC'!K168)</f>
        <v>0</v>
      </c>
      <c r="M126" s="134">
        <f>SUM('HL KNIHA VYPOC'!H168)</f>
        <v>0</v>
      </c>
      <c r="N126" s="131">
        <f>SUM(K126)</f>
        <v>0</v>
      </c>
      <c r="O126" s="131">
        <f>SUM(L126)</f>
        <v>0</v>
      </c>
      <c r="P126" s="131">
        <f>SUM(M126)</f>
        <v>0</v>
      </c>
    </row>
    <row r="127" spans="1:16" ht="14.1" customHeight="1" x14ac:dyDescent="0.25">
      <c r="A127" s="174"/>
      <c r="B127" s="175"/>
      <c r="I127" s="161" t="s">
        <v>430</v>
      </c>
      <c r="J127" s="165" t="s">
        <v>1967</v>
      </c>
      <c r="K127" s="163">
        <f>SUM(IF(K126&gt;=0,N126,0))</f>
        <v>0</v>
      </c>
      <c r="L127" s="164">
        <f>SUM(IF(L126&gt;=0,O126,0))</f>
        <v>0</v>
      </c>
      <c r="M127" s="164">
        <f>SUM(IF(M126&gt;=0,P126,0))</f>
        <v>0</v>
      </c>
    </row>
    <row r="128" spans="1:16" ht="14.1" customHeight="1" x14ac:dyDescent="0.25">
      <c r="I128" s="168" t="s">
        <v>430</v>
      </c>
      <c r="J128" s="169">
        <v>133</v>
      </c>
      <c r="K128" s="170">
        <f>SUM(IF(K126&lt;=0,N126,0))</f>
        <v>0</v>
      </c>
      <c r="L128" s="171">
        <f>SUM(IF(L126&lt;=0,O126,0))</f>
        <v>0</v>
      </c>
      <c r="M128" s="171">
        <f>SUM(IF(M126&lt;=0,P126,0))</f>
        <v>0</v>
      </c>
    </row>
    <row r="129" spans="1:16" ht="14.1" customHeight="1" x14ac:dyDescent="0.25">
      <c r="I129" s="174"/>
      <c r="J129" s="175"/>
      <c r="K129" s="131"/>
      <c r="L129" s="131"/>
      <c r="M129" s="131"/>
    </row>
    <row r="130" spans="1:16" ht="14.1" customHeight="1" x14ac:dyDescent="0.25">
      <c r="I130" s="160" t="s">
        <v>438</v>
      </c>
      <c r="J130" s="196" t="s">
        <v>2060</v>
      </c>
      <c r="K130" s="134">
        <f>SUM('HL KNIHA VYPOC'!G188)</f>
        <v>0</v>
      </c>
      <c r="L130" s="134">
        <f>SUM('HL KNIHA VYPOC'!K188)</f>
        <v>0</v>
      </c>
      <c r="M130" s="134">
        <f>SUM('HL KNIHA VYPOC'!H188)</f>
        <v>0</v>
      </c>
      <c r="N130" s="131">
        <f>SUM(K130)</f>
        <v>0</v>
      </c>
      <c r="O130" s="131">
        <f>SUM(L130)</f>
        <v>0</v>
      </c>
      <c r="P130" s="131">
        <f>SUM(M130)</f>
        <v>0</v>
      </c>
    </row>
    <row r="131" spans="1:16" ht="14.1" customHeight="1" x14ac:dyDescent="0.25">
      <c r="I131" s="161"/>
      <c r="J131" s="165"/>
      <c r="K131" s="163">
        <f>SUM(IF(K130&gt;=0,N130,0))</f>
        <v>0</v>
      </c>
      <c r="L131" s="164">
        <f>SUM(IF(L130&gt;=0,O130,0))</f>
        <v>0</v>
      </c>
      <c r="M131" s="164">
        <f>SUM(IF(M130&gt;=0,P130,0))</f>
        <v>0</v>
      </c>
      <c r="N131" s="131"/>
      <c r="O131" s="131"/>
    </row>
    <row r="132" spans="1:16" ht="14.1" customHeight="1" x14ac:dyDescent="0.25">
      <c r="I132" s="166" t="s">
        <v>438</v>
      </c>
      <c r="J132" s="167" t="s">
        <v>360</v>
      </c>
      <c r="K132" s="253"/>
      <c r="L132" s="254"/>
      <c r="M132" s="253"/>
    </row>
    <row r="133" spans="1:16" ht="14.1" customHeight="1" x14ac:dyDescent="0.25">
      <c r="I133" s="166" t="s">
        <v>438</v>
      </c>
      <c r="J133" s="167" t="s">
        <v>726</v>
      </c>
      <c r="K133" s="253">
        <f>SUM(K131)</f>
        <v>0</v>
      </c>
      <c r="L133" s="254"/>
      <c r="M133" s="253"/>
    </row>
    <row r="134" spans="1:16" ht="14.1" customHeight="1" x14ac:dyDescent="0.25">
      <c r="I134" s="166" t="s">
        <v>438</v>
      </c>
      <c r="J134" s="167" t="s">
        <v>740</v>
      </c>
      <c r="K134" s="253"/>
      <c r="L134" s="254"/>
      <c r="M134" s="253"/>
    </row>
    <row r="135" spans="1:16" ht="14.1" customHeight="1" x14ac:dyDescent="0.25">
      <c r="I135" s="166"/>
      <c r="J135" s="167"/>
      <c r="K135" s="178">
        <f>SUM(IF(K130&lt;=0,N130,0))</f>
        <v>0</v>
      </c>
      <c r="L135" s="179">
        <f>SUM(IF(L130&lt;=0,O130,0))</f>
        <v>0</v>
      </c>
      <c r="M135" s="179">
        <f>SUM(IF(M130&lt;=0,P130,0))</f>
        <v>0</v>
      </c>
    </row>
    <row r="136" spans="1:16" ht="14.1" customHeight="1" x14ac:dyDescent="0.25">
      <c r="I136" s="166" t="s">
        <v>438</v>
      </c>
      <c r="J136" s="167" t="s">
        <v>887</v>
      </c>
      <c r="K136" s="253">
        <f>SUM(K135)</f>
        <v>0</v>
      </c>
      <c r="L136" s="254"/>
      <c r="M136" s="253"/>
    </row>
    <row r="137" spans="1:16" ht="14.1" customHeight="1" x14ac:dyDescent="0.25">
      <c r="I137" s="168">
        <v>373</v>
      </c>
      <c r="J137" s="169">
        <v>134</v>
      </c>
      <c r="K137" s="255"/>
      <c r="L137" s="256"/>
      <c r="M137" s="253"/>
    </row>
    <row r="138" spans="1:16" ht="14.1" customHeight="1" x14ac:dyDescent="0.25">
      <c r="I138" s="8"/>
      <c r="J138" s="130"/>
      <c r="K138" s="131"/>
      <c r="L138" s="131"/>
      <c r="M138" s="131"/>
    </row>
    <row r="139" spans="1:16" ht="14.1" customHeight="1" x14ac:dyDescent="0.25">
      <c r="I139" s="160" t="s">
        <v>461</v>
      </c>
      <c r="J139" s="196" t="s">
        <v>2060</v>
      </c>
      <c r="K139" s="134">
        <f>SUM('HL KNIHA VYPOC'!G257)</f>
        <v>0</v>
      </c>
      <c r="L139" s="134">
        <f>SUM('HL KNIHA VYPOC'!K257)</f>
        <v>0</v>
      </c>
      <c r="M139" s="134">
        <f>SUM('HL KNIHA VYPOC'!H257)</f>
        <v>0</v>
      </c>
      <c r="N139" s="131">
        <f>SUM(K139)</f>
        <v>0</v>
      </c>
      <c r="O139" s="131">
        <f>SUM(L139)</f>
        <v>0</v>
      </c>
      <c r="P139" s="131">
        <f>SUM(M139)</f>
        <v>0</v>
      </c>
    </row>
    <row r="140" spans="1:16" ht="14.1" customHeight="1" x14ac:dyDescent="0.25">
      <c r="I140" s="161" t="s">
        <v>461</v>
      </c>
      <c r="J140" s="165" t="s">
        <v>382</v>
      </c>
      <c r="K140" s="163">
        <f>SUM(IF(K139&gt;=0,N139,0))</f>
        <v>0</v>
      </c>
      <c r="L140" s="164">
        <f>SUM(IF(L139&gt;=0,O139,0))</f>
        <v>0</v>
      </c>
      <c r="M140" s="164">
        <f>SUM(IF(M139&gt;=0,P139,0))</f>
        <v>0</v>
      </c>
    </row>
    <row r="141" spans="1:16" ht="14.1" customHeight="1" x14ac:dyDescent="0.25">
      <c r="I141" s="168" t="s">
        <v>461</v>
      </c>
      <c r="J141" s="169" t="s">
        <v>888</v>
      </c>
      <c r="K141" s="170">
        <f>SUM(IF(K139&lt;=0,N139,0))</f>
        <v>0</v>
      </c>
      <c r="L141" s="171">
        <f>SUM(IF(L139&lt;=0,O139,0))</f>
        <v>0</v>
      </c>
      <c r="M141" s="171">
        <f>SUM(IF(M139&lt;=0,P139,0))</f>
        <v>0</v>
      </c>
    </row>
    <row r="143" spans="1:16" ht="14.1" customHeight="1" x14ac:dyDescent="0.25">
      <c r="A143" s="683" t="s">
        <v>2039</v>
      </c>
      <c r="B143" s="683"/>
      <c r="C143" s="683"/>
      <c r="D143" s="683"/>
      <c r="E143" s="683"/>
      <c r="F143" s="683"/>
      <c r="G143" s="683"/>
      <c r="H143" s="683"/>
      <c r="I143" s="683"/>
      <c r="J143" s="683"/>
      <c r="K143" s="683"/>
      <c r="L143" s="683"/>
      <c r="M143" s="250"/>
    </row>
    <row r="144" spans="1:16" ht="14.1" customHeight="1" x14ac:dyDescent="0.3">
      <c r="A144" s="250"/>
      <c r="B144" s="250"/>
      <c r="C144" s="195">
        <v>2016</v>
      </c>
      <c r="D144" s="195">
        <v>2015</v>
      </c>
      <c r="E144" s="195">
        <v>2013</v>
      </c>
      <c r="F144" s="250"/>
      <c r="G144" s="250"/>
      <c r="H144" s="250"/>
      <c r="I144" s="250"/>
      <c r="J144" s="250"/>
      <c r="K144" s="195">
        <v>2016</v>
      </c>
      <c r="L144" s="195">
        <v>2015</v>
      </c>
      <c r="M144" s="195">
        <v>2013</v>
      </c>
    </row>
    <row r="145" spans="1:13" ht="14.1" customHeight="1" x14ac:dyDescent="0.25">
      <c r="A145" s="182" t="s">
        <v>413</v>
      </c>
      <c r="B145" s="197" t="s">
        <v>2060</v>
      </c>
      <c r="C145" s="134">
        <f>SUM('HL KNIHA VYPOC'!G128)</f>
        <v>0</v>
      </c>
      <c r="D145" s="134">
        <f>SUM('HL KNIHA VYPOC'!K128)</f>
        <v>0</v>
      </c>
      <c r="E145" s="134">
        <f>SUM('HL KNIHA VYPOC'!H128)</f>
        <v>0</v>
      </c>
      <c r="I145" s="182" t="s">
        <v>1243</v>
      </c>
      <c r="J145" s="197" t="s">
        <v>2060</v>
      </c>
      <c r="K145" s="134">
        <f>SUM('HL KNIHA VYPOC'!G221)</f>
        <v>0</v>
      </c>
      <c r="L145" s="134">
        <f>SUM('HL KNIHA VYPOC'!K221)</f>
        <v>0</v>
      </c>
      <c r="M145" s="134">
        <f>SUM('HL KNIHA VYPOC'!H221)</f>
        <v>0</v>
      </c>
    </row>
    <row r="146" spans="1:13" ht="14.1" customHeight="1" x14ac:dyDescent="0.25">
      <c r="A146" s="183" t="s">
        <v>413</v>
      </c>
      <c r="B146" s="184">
        <v>113</v>
      </c>
      <c r="C146" s="251"/>
      <c r="D146" s="252"/>
      <c r="E146" s="253"/>
      <c r="I146" s="183" t="s">
        <v>1243</v>
      </c>
      <c r="J146" s="184">
        <v>88</v>
      </c>
      <c r="K146" s="139">
        <f>SUM(K145-K147)</f>
        <v>0</v>
      </c>
      <c r="L146" s="140">
        <f>SUM(L145-L147)</f>
        <v>0</v>
      </c>
      <c r="M146" s="140">
        <f>SUM(M145-M147)</f>
        <v>0</v>
      </c>
    </row>
    <row r="147" spans="1:13" ht="14.1" customHeight="1" x14ac:dyDescent="0.25">
      <c r="A147" s="185">
        <v>255</v>
      </c>
      <c r="B147" s="186">
        <v>140</v>
      </c>
      <c r="C147" s="143">
        <f>SUM(C145-C146)</f>
        <v>0</v>
      </c>
      <c r="D147" s="144">
        <f>SUM(D145-D146)</f>
        <v>0</v>
      </c>
      <c r="E147" s="144">
        <f>SUM(E145-E146)</f>
        <v>0</v>
      </c>
      <c r="I147" s="185" t="s">
        <v>1243</v>
      </c>
      <c r="J147" s="186">
        <v>89</v>
      </c>
      <c r="K147" s="255"/>
      <c r="L147" s="256"/>
      <c r="M147" s="253"/>
    </row>
    <row r="148" spans="1:13" ht="14.1" customHeight="1" x14ac:dyDescent="0.25">
      <c r="A148" s="187"/>
      <c r="B148" s="188"/>
      <c r="I148" s="187"/>
      <c r="J148" s="188"/>
      <c r="K148" s="131"/>
      <c r="L148" s="131"/>
      <c r="M148" s="131"/>
    </row>
    <row r="149" spans="1:13" ht="14.1" customHeight="1" x14ac:dyDescent="0.25">
      <c r="A149" s="182" t="s">
        <v>421</v>
      </c>
      <c r="B149" s="197" t="s">
        <v>2060</v>
      </c>
      <c r="C149" s="134">
        <f>SUM('HL KNIHA VYPOC'!G149)</f>
        <v>-1857.0000000000005</v>
      </c>
      <c r="D149" s="134">
        <f>SUM('HL KNIHA VYPOC'!K149)</f>
        <v>-47.96</v>
      </c>
      <c r="E149" s="134">
        <f>SUM('HL KNIHA VYPOC'!H149)</f>
        <v>-47.96</v>
      </c>
      <c r="I149" s="182" t="s">
        <v>1251</v>
      </c>
      <c r="J149" s="197" t="s">
        <v>2060</v>
      </c>
      <c r="K149" s="134">
        <f>SUM('HL KNIHA VYPOC'!G226)</f>
        <v>0</v>
      </c>
      <c r="L149" s="134">
        <f>SUM('HL KNIHA VYPOC'!K226)</f>
        <v>0</v>
      </c>
      <c r="M149" s="134">
        <f>SUM('HL KNIHA VYPOC'!H226)</f>
        <v>0</v>
      </c>
    </row>
    <row r="150" spans="1:13" ht="14.1" customHeight="1" x14ac:dyDescent="0.25">
      <c r="A150" s="183" t="s">
        <v>421</v>
      </c>
      <c r="B150" s="184">
        <v>104</v>
      </c>
      <c r="C150" s="251"/>
      <c r="D150" s="252"/>
      <c r="E150" s="253"/>
      <c r="I150" s="183" t="s">
        <v>1251</v>
      </c>
      <c r="J150" s="184">
        <v>88</v>
      </c>
      <c r="K150" s="139">
        <f>SUM(K149-K151)</f>
        <v>0</v>
      </c>
      <c r="L150" s="140">
        <f>SUM(L149-L151)</f>
        <v>0</v>
      </c>
      <c r="M150" s="140">
        <f>SUM(M149-M151)</f>
        <v>0</v>
      </c>
    </row>
    <row r="151" spans="1:13" ht="14.1" customHeight="1" x14ac:dyDescent="0.25">
      <c r="A151" s="189" t="s">
        <v>421</v>
      </c>
      <c r="B151" s="190">
        <v>105</v>
      </c>
      <c r="C151" s="253"/>
      <c r="D151" s="254"/>
      <c r="E151" s="253"/>
      <c r="I151" s="185" t="s">
        <v>1251</v>
      </c>
      <c r="J151" s="186">
        <v>89</v>
      </c>
      <c r="K151" s="255"/>
      <c r="L151" s="256"/>
      <c r="M151" s="253"/>
    </row>
    <row r="152" spans="1:13" ht="14.1" customHeight="1" x14ac:dyDescent="0.25">
      <c r="A152" s="189" t="s">
        <v>421</v>
      </c>
      <c r="B152" s="190">
        <v>106</v>
      </c>
      <c r="C152" s="253"/>
      <c r="D152" s="254"/>
      <c r="E152" s="253"/>
      <c r="I152" s="187"/>
      <c r="J152" s="188"/>
      <c r="K152" s="131"/>
      <c r="L152" s="131"/>
      <c r="M152" s="131"/>
    </row>
    <row r="153" spans="1:13" ht="14.1" customHeight="1" x14ac:dyDescent="0.25">
      <c r="A153" s="189">
        <v>321</v>
      </c>
      <c r="B153" s="190">
        <v>124</v>
      </c>
      <c r="C153" s="154">
        <f>SUM(C149-C150-C151-C152-C154-C155)</f>
        <v>-1857.0000000000005</v>
      </c>
      <c r="D153" s="155">
        <f>SUM(D149-D150-D151-D152-D154-D155)</f>
        <v>-47.96</v>
      </c>
      <c r="E153" s="155">
        <f>SUM(E149-E150-E151-E152-E154-E155)</f>
        <v>-47.96</v>
      </c>
      <c r="I153" s="182" t="s">
        <v>451</v>
      </c>
      <c r="J153" s="197" t="s">
        <v>2060</v>
      </c>
      <c r="K153" s="134">
        <f>SUM('HL KNIHA VYPOC'!G239)</f>
        <v>0</v>
      </c>
      <c r="L153" s="134">
        <f>SUM('HL KNIHA VYPOC'!K239)</f>
        <v>0</v>
      </c>
      <c r="M153" s="134">
        <f>SUM('HL KNIHA VYPOC'!H239)</f>
        <v>0</v>
      </c>
    </row>
    <row r="154" spans="1:13" ht="14.1" customHeight="1" x14ac:dyDescent="0.25">
      <c r="A154" s="189">
        <v>321</v>
      </c>
      <c r="B154" s="190">
        <v>125</v>
      </c>
      <c r="C154" s="253"/>
      <c r="D154" s="254"/>
      <c r="E154" s="253"/>
      <c r="I154" s="183" t="s">
        <v>451</v>
      </c>
      <c r="J154" s="184">
        <v>119</v>
      </c>
      <c r="K154" s="251"/>
      <c r="L154" s="252"/>
      <c r="M154" s="253"/>
    </row>
    <row r="155" spans="1:13" ht="14.1" customHeight="1" x14ac:dyDescent="0.25">
      <c r="A155" s="185">
        <v>321</v>
      </c>
      <c r="B155" s="186">
        <v>126</v>
      </c>
      <c r="C155" s="255"/>
      <c r="D155" s="256"/>
      <c r="E155" s="253"/>
      <c r="I155" s="185">
        <v>451</v>
      </c>
      <c r="J155" s="186">
        <v>137</v>
      </c>
      <c r="K155" s="143">
        <f>SUM(K153-K154)</f>
        <v>0</v>
      </c>
      <c r="L155" s="144">
        <f>SUM(L153-L154)</f>
        <v>0</v>
      </c>
      <c r="M155" s="144">
        <f>SUM(M153-M154)</f>
        <v>0</v>
      </c>
    </row>
    <row r="156" spans="1:13" ht="14.1" customHeight="1" x14ac:dyDescent="0.25">
      <c r="A156" s="187"/>
      <c r="B156" s="188"/>
      <c r="I156" s="187"/>
      <c r="J156" s="188"/>
      <c r="K156" s="131"/>
      <c r="L156" s="131"/>
      <c r="M156" s="131"/>
    </row>
    <row r="157" spans="1:13" ht="14.1" customHeight="1" x14ac:dyDescent="0.25">
      <c r="A157" s="182" t="s">
        <v>1161</v>
      </c>
      <c r="B157" s="197" t="s">
        <v>2060</v>
      </c>
      <c r="C157" s="191">
        <f>SUM('HL KNIHA VYPOC'!G150)</f>
        <v>0</v>
      </c>
      <c r="D157" s="191">
        <f>SUM('HL KNIHA VYPOC'!K150)</f>
        <v>0</v>
      </c>
      <c r="E157" s="191">
        <f>SUM('HL KNIHA VYPOC'!H150)</f>
        <v>0</v>
      </c>
      <c r="I157" s="182" t="s">
        <v>452</v>
      </c>
      <c r="J157" s="197" t="s">
        <v>2060</v>
      </c>
      <c r="K157" s="134">
        <f>SUM('HL KNIHA VYPOC'!G241)</f>
        <v>0</v>
      </c>
      <c r="L157" s="134">
        <f>SUM('HL KNIHA VYPOC'!K241)</f>
        <v>0</v>
      </c>
      <c r="M157" s="134">
        <f>SUM('HL KNIHA VYPOC'!H241)</f>
        <v>0</v>
      </c>
    </row>
    <row r="158" spans="1:13" ht="14.1" customHeight="1" x14ac:dyDescent="0.25">
      <c r="A158" s="183" t="s">
        <v>1161</v>
      </c>
      <c r="B158" s="184">
        <v>124</v>
      </c>
      <c r="C158" s="139">
        <f>SUM(C157-C159-C160)</f>
        <v>0</v>
      </c>
      <c r="D158" s="139">
        <f>SUM(D157-D159-D160)</f>
        <v>0</v>
      </c>
      <c r="E158" s="139">
        <f>SUM(E157-E159-E160)</f>
        <v>0</v>
      </c>
      <c r="I158" s="183" t="s">
        <v>452</v>
      </c>
      <c r="J158" s="184">
        <v>120</v>
      </c>
      <c r="K158" s="251"/>
      <c r="L158" s="252"/>
      <c r="M158" s="253"/>
    </row>
    <row r="159" spans="1:13" ht="14.1" customHeight="1" x14ac:dyDescent="0.25">
      <c r="A159" s="189" t="s">
        <v>1161</v>
      </c>
      <c r="B159" s="190">
        <v>125</v>
      </c>
      <c r="C159" s="253"/>
      <c r="D159" s="254"/>
      <c r="E159" s="253"/>
      <c r="I159" s="185">
        <v>459</v>
      </c>
      <c r="J159" s="186">
        <v>138</v>
      </c>
      <c r="K159" s="143">
        <f>SUM(K157-K158)</f>
        <v>0</v>
      </c>
      <c r="L159" s="144">
        <f>SUM(L157-L158)</f>
        <v>0</v>
      </c>
      <c r="M159" s="144">
        <f>SUM(M157-M158)</f>
        <v>0</v>
      </c>
    </row>
    <row r="160" spans="1:13" ht="14.1" customHeight="1" x14ac:dyDescent="0.25">
      <c r="A160" s="185" t="s">
        <v>1161</v>
      </c>
      <c r="B160" s="186">
        <v>126</v>
      </c>
      <c r="C160" s="255"/>
      <c r="D160" s="256"/>
      <c r="E160" s="253"/>
      <c r="I160" s="187"/>
      <c r="J160" s="188"/>
      <c r="K160" s="131"/>
      <c r="L160" s="131"/>
      <c r="M160" s="131"/>
    </row>
    <row r="161" spans="1:13" ht="14.1" customHeight="1" x14ac:dyDescent="0.25">
      <c r="A161" s="187"/>
      <c r="B161" s="188"/>
      <c r="I161" s="182" t="s">
        <v>453</v>
      </c>
      <c r="J161" s="197" t="s">
        <v>2060</v>
      </c>
      <c r="K161" s="134">
        <f>SUM('HL KNIHA VYPOC'!G244)</f>
        <v>0</v>
      </c>
      <c r="L161" s="134">
        <f>SUM('HL KNIHA VYPOC'!K244)</f>
        <v>0</v>
      </c>
      <c r="M161" s="134">
        <f>SUM('HL KNIHA VYPOC'!H244)</f>
        <v>0</v>
      </c>
    </row>
    <row r="162" spans="1:13" ht="14.1" customHeight="1" x14ac:dyDescent="0.25">
      <c r="A162" s="182" t="s">
        <v>422</v>
      </c>
      <c r="B162" s="197" t="s">
        <v>2060</v>
      </c>
      <c r="C162" s="191">
        <f>SUM('HL KNIHA VYPOC'!G151)</f>
        <v>-479.03</v>
      </c>
      <c r="D162" s="191">
        <f>SUM('HL KNIHA VYPOC'!K151)</f>
        <v>0</v>
      </c>
      <c r="E162" s="191">
        <f>SUM('HL KNIHA VYPOC'!H151)</f>
        <v>0</v>
      </c>
      <c r="I162" s="183" t="s">
        <v>453</v>
      </c>
      <c r="J162" s="184">
        <v>121</v>
      </c>
      <c r="K162" s="251"/>
      <c r="L162" s="252"/>
      <c r="M162" s="253"/>
    </row>
    <row r="163" spans="1:13" ht="14.1" customHeight="1" x14ac:dyDescent="0.25">
      <c r="A163" s="183">
        <v>323</v>
      </c>
      <c r="B163" s="184">
        <v>137</v>
      </c>
      <c r="C163" s="139">
        <f>SUM(C162-C164)</f>
        <v>-479.03</v>
      </c>
      <c r="D163" s="140">
        <f>SUM(D162-D164)</f>
        <v>0</v>
      </c>
      <c r="E163" s="140">
        <f>SUM(E162-E164)</f>
        <v>0</v>
      </c>
      <c r="I163" s="185">
        <v>461</v>
      </c>
      <c r="J163" s="186">
        <v>139</v>
      </c>
      <c r="K163" s="143">
        <f>SUM(K161-K162)</f>
        <v>0</v>
      </c>
      <c r="L163" s="144">
        <f>SUM(L161-L162)</f>
        <v>0</v>
      </c>
      <c r="M163" s="144">
        <f>SUM(M161-M162)</f>
        <v>0</v>
      </c>
    </row>
    <row r="164" spans="1:13" ht="14.1" customHeight="1" x14ac:dyDescent="0.25">
      <c r="A164" s="189">
        <v>323</v>
      </c>
      <c r="B164" s="190">
        <v>138</v>
      </c>
      <c r="C164" s="253"/>
      <c r="D164" s="254"/>
      <c r="E164" s="253"/>
      <c r="I164" s="187"/>
      <c r="J164" s="188"/>
      <c r="K164" s="131"/>
      <c r="L164" s="131"/>
      <c r="M164" s="131"/>
    </row>
    <row r="165" spans="1:13" ht="14.1" customHeight="1" x14ac:dyDescent="0.25">
      <c r="A165" s="187"/>
      <c r="B165" s="188"/>
      <c r="I165" s="182" t="s">
        <v>454</v>
      </c>
      <c r="J165" s="197" t="s">
        <v>2060</v>
      </c>
      <c r="K165" s="134">
        <f>SUM('HL KNIHA VYPOC'!G247)</f>
        <v>0</v>
      </c>
      <c r="L165" s="134">
        <f>SUM('HL KNIHA VYPOC'!K247)</f>
        <v>0</v>
      </c>
      <c r="M165" s="134">
        <f>SUM('HL KNIHA VYPOC'!H247)</f>
        <v>0</v>
      </c>
    </row>
    <row r="166" spans="1:13" ht="14.1" customHeight="1" x14ac:dyDescent="0.25">
      <c r="A166" s="182" t="s">
        <v>1164</v>
      </c>
      <c r="B166" s="197" t="s">
        <v>2060</v>
      </c>
      <c r="C166" s="191">
        <f>SUM('HL KNIHA VYPOC'!G152)</f>
        <v>0</v>
      </c>
      <c r="D166" s="191">
        <f>SUM('HL KNIHA VYPOC'!K152)</f>
        <v>0</v>
      </c>
      <c r="E166" s="191">
        <f>SUM('HL KNIHA VYPOC'!H152)</f>
        <v>0</v>
      </c>
      <c r="I166" s="183" t="s">
        <v>454</v>
      </c>
      <c r="J166" s="184">
        <v>108</v>
      </c>
      <c r="K166" s="251"/>
      <c r="L166" s="252"/>
      <c r="M166" s="253"/>
    </row>
    <row r="167" spans="1:13" ht="14.1" customHeight="1" x14ac:dyDescent="0.25">
      <c r="A167" s="183" t="s">
        <v>1164</v>
      </c>
      <c r="B167" s="184">
        <v>124</v>
      </c>
      <c r="C167" s="139">
        <f>SUM(C166-C168-C169)</f>
        <v>0</v>
      </c>
      <c r="D167" s="139">
        <f>SUM(D166-D168-D169)</f>
        <v>0</v>
      </c>
      <c r="E167" s="139">
        <f>SUM(E166-E168-E169)</f>
        <v>0</v>
      </c>
      <c r="I167" s="189" t="s">
        <v>454</v>
      </c>
      <c r="J167" s="190">
        <v>109</v>
      </c>
      <c r="K167" s="253"/>
      <c r="L167" s="254"/>
      <c r="M167" s="253"/>
    </row>
    <row r="168" spans="1:13" ht="14.1" customHeight="1" x14ac:dyDescent="0.25">
      <c r="A168" s="189" t="s">
        <v>1164</v>
      </c>
      <c r="B168" s="190">
        <v>125</v>
      </c>
      <c r="C168" s="253"/>
      <c r="D168" s="254"/>
      <c r="E168" s="253"/>
      <c r="I168" s="189">
        <v>471</v>
      </c>
      <c r="J168" s="190">
        <v>128</v>
      </c>
      <c r="K168" s="154">
        <f>SUM(K165-K166-K167-K169)</f>
        <v>0</v>
      </c>
      <c r="L168" s="155">
        <f>SUM(L165-L166-L167-L169)</f>
        <v>0</v>
      </c>
      <c r="M168" s="155">
        <f>SUM(M165-M166-M167-M169)</f>
        <v>0</v>
      </c>
    </row>
    <row r="169" spans="1:13" ht="14.1" customHeight="1" x14ac:dyDescent="0.25">
      <c r="A169" s="185" t="s">
        <v>1164</v>
      </c>
      <c r="B169" s="186">
        <v>126</v>
      </c>
      <c r="C169" s="255"/>
      <c r="D169" s="256"/>
      <c r="E169" s="253"/>
      <c r="I169" s="185">
        <v>471</v>
      </c>
      <c r="J169" s="186">
        <v>129</v>
      </c>
      <c r="K169" s="255"/>
      <c r="L169" s="256"/>
      <c r="M169" s="253"/>
    </row>
    <row r="170" spans="1:13" ht="14.1" customHeight="1" x14ac:dyDescent="0.25">
      <c r="A170" s="187"/>
      <c r="B170" s="188"/>
      <c r="I170" s="187"/>
      <c r="J170" s="188"/>
      <c r="K170" s="131"/>
      <c r="L170" s="131"/>
      <c r="M170" s="131"/>
    </row>
    <row r="171" spans="1:13" ht="14.1" customHeight="1" x14ac:dyDescent="0.25">
      <c r="A171" s="182" t="s">
        <v>1166</v>
      </c>
      <c r="B171" s="197" t="s">
        <v>2060</v>
      </c>
      <c r="C171" s="134">
        <f>SUM('HL KNIHA VYPOC'!G153)</f>
        <v>0</v>
      </c>
      <c r="D171" s="134">
        <f>SUM('HL KNIHA VYPOC'!K153)</f>
        <v>0</v>
      </c>
      <c r="E171" s="134">
        <f>SUM('HL KNIHA VYPOC'!H153)</f>
        <v>0</v>
      </c>
      <c r="I171" s="182" t="s">
        <v>455</v>
      </c>
      <c r="J171" s="197" t="s">
        <v>2060</v>
      </c>
      <c r="K171" s="134">
        <f>SUM('HL KNIHA VYPOC'!G249)</f>
        <v>0</v>
      </c>
      <c r="L171" s="134">
        <f>SUM('HL KNIHA VYPOC'!K249)</f>
        <v>0</v>
      </c>
      <c r="M171" s="134">
        <f>SUM('HL KNIHA VYPOC'!H249)</f>
        <v>0</v>
      </c>
    </row>
    <row r="172" spans="1:13" ht="14.1" customHeight="1" x14ac:dyDescent="0.25">
      <c r="A172" s="183" t="s">
        <v>1166</v>
      </c>
      <c r="B172" s="184">
        <v>124</v>
      </c>
      <c r="C172" s="139">
        <f>SUM(C171-C173-C174)</f>
        <v>0</v>
      </c>
      <c r="D172" s="139">
        <f>SUM(D171-D173-D174)</f>
        <v>0</v>
      </c>
      <c r="E172" s="139">
        <f>SUM(E171-E173-E174)</f>
        <v>0</v>
      </c>
      <c r="I172" s="183" t="s">
        <v>455</v>
      </c>
      <c r="J172" s="184">
        <v>113</v>
      </c>
      <c r="K172" s="251"/>
      <c r="L172" s="252"/>
      <c r="M172" s="253"/>
    </row>
    <row r="173" spans="1:13" ht="14.1" customHeight="1" x14ac:dyDescent="0.25">
      <c r="A173" s="189" t="s">
        <v>1166</v>
      </c>
      <c r="B173" s="190">
        <v>125</v>
      </c>
      <c r="C173" s="253"/>
      <c r="D173" s="254"/>
      <c r="E173" s="253"/>
      <c r="I173" s="185">
        <v>473</v>
      </c>
      <c r="J173" s="186">
        <v>140</v>
      </c>
      <c r="K173" s="143">
        <f>SUM(K171-K172)</f>
        <v>0</v>
      </c>
      <c r="L173" s="144">
        <f>SUM(L171-L172)</f>
        <v>0</v>
      </c>
      <c r="M173" s="144">
        <f>SUM(M171-M172)</f>
        <v>0</v>
      </c>
    </row>
    <row r="174" spans="1:13" ht="14.1" customHeight="1" x14ac:dyDescent="0.25">
      <c r="A174" s="185" t="s">
        <v>1166</v>
      </c>
      <c r="B174" s="186">
        <v>126</v>
      </c>
      <c r="C174" s="255"/>
      <c r="D174" s="256"/>
      <c r="E174" s="253"/>
      <c r="I174" s="187"/>
      <c r="J174" s="188"/>
      <c r="K174" s="131"/>
      <c r="L174" s="131"/>
      <c r="M174" s="131"/>
    </row>
    <row r="175" spans="1:13" ht="14.1" customHeight="1" x14ac:dyDescent="0.25">
      <c r="A175" s="187"/>
      <c r="B175" s="188"/>
      <c r="I175" s="182" t="s">
        <v>456</v>
      </c>
      <c r="J175" s="197" t="s">
        <v>2060</v>
      </c>
      <c r="K175" s="134">
        <f>SUM('HL KNIHA VYPOC'!G250)</f>
        <v>0</v>
      </c>
      <c r="L175" s="134">
        <f>SUM('HL KNIHA VYPOC'!K250)</f>
        <v>0</v>
      </c>
      <c r="M175" s="134">
        <f>SUM('HL KNIHA VYPOC'!H250)</f>
        <v>0</v>
      </c>
    </row>
    <row r="176" spans="1:13" ht="14.1" customHeight="1" x14ac:dyDescent="0.25">
      <c r="A176" s="182" t="s">
        <v>1168</v>
      </c>
      <c r="B176" s="197" t="s">
        <v>2060</v>
      </c>
      <c r="C176" s="134">
        <f>SUM('HL KNIHA VYPOC'!G154)</f>
        <v>0</v>
      </c>
      <c r="D176" s="134">
        <f>SUM('HL KNIHA VYPOC'!K154)</f>
        <v>0</v>
      </c>
      <c r="E176" s="134">
        <f>SUM('HL KNIHA VYPOC'!H154)</f>
        <v>0</v>
      </c>
      <c r="I176" s="183" t="s">
        <v>456</v>
      </c>
      <c r="J176" s="184">
        <v>115</v>
      </c>
      <c r="K176" s="251"/>
      <c r="L176" s="252"/>
      <c r="M176" s="253"/>
    </row>
    <row r="177" spans="1:13" ht="14.1" customHeight="1" x14ac:dyDescent="0.25">
      <c r="A177" s="183" t="s">
        <v>1168</v>
      </c>
      <c r="B177" s="184">
        <v>124</v>
      </c>
      <c r="C177" s="139">
        <f>SUM(C176-C178-C179)</f>
        <v>0</v>
      </c>
      <c r="D177" s="139">
        <f>SUM(D176-D178-D179)</f>
        <v>0</v>
      </c>
      <c r="E177" s="139">
        <f>SUM(E176-E178-E179)</f>
        <v>0</v>
      </c>
      <c r="I177" s="185">
        <v>474</v>
      </c>
      <c r="J177" s="186">
        <v>135</v>
      </c>
      <c r="K177" s="143">
        <f>SUM(K175-K176)</f>
        <v>0</v>
      </c>
      <c r="L177" s="144">
        <f>SUM(L175-L176)</f>
        <v>0</v>
      </c>
      <c r="M177" s="144">
        <f>SUM(M175-M176)</f>
        <v>0</v>
      </c>
    </row>
    <row r="178" spans="1:13" ht="14.1" customHeight="1" x14ac:dyDescent="0.25">
      <c r="A178" s="189" t="s">
        <v>1168</v>
      </c>
      <c r="B178" s="190">
        <v>125</v>
      </c>
      <c r="C178" s="253"/>
      <c r="D178" s="254"/>
      <c r="E178" s="253"/>
      <c r="I178" s="187"/>
      <c r="J178" s="188"/>
      <c r="K178" s="131"/>
      <c r="L178" s="131"/>
      <c r="M178" s="131"/>
    </row>
    <row r="179" spans="1:13" ht="14.1" customHeight="1" x14ac:dyDescent="0.25">
      <c r="A179" s="185" t="s">
        <v>1168</v>
      </c>
      <c r="B179" s="186">
        <v>126</v>
      </c>
      <c r="C179" s="255"/>
      <c r="D179" s="256"/>
      <c r="E179" s="253"/>
      <c r="I179" s="182" t="s">
        <v>457</v>
      </c>
      <c r="J179" s="197" t="s">
        <v>2060</v>
      </c>
      <c r="K179" s="134">
        <f>SUM('HL KNIHA VYPOC'!G251)</f>
        <v>0</v>
      </c>
      <c r="L179" s="134">
        <f>SUM('HL KNIHA VYPOC'!K251)</f>
        <v>0</v>
      </c>
      <c r="M179" s="134">
        <f>SUM('HL KNIHA VYPOC'!H251)</f>
        <v>0</v>
      </c>
    </row>
    <row r="180" spans="1:13" ht="14.1" customHeight="1" x14ac:dyDescent="0.25">
      <c r="A180" s="187"/>
      <c r="B180" s="188"/>
      <c r="I180" s="183" t="s">
        <v>457</v>
      </c>
      <c r="J180" s="184">
        <v>104</v>
      </c>
      <c r="K180" s="251"/>
      <c r="L180" s="252"/>
      <c r="M180" s="253"/>
    </row>
    <row r="181" spans="1:13" ht="14.1" customHeight="1" x14ac:dyDescent="0.25">
      <c r="A181" s="182" t="s">
        <v>437</v>
      </c>
      <c r="B181" s="197" t="s">
        <v>2060</v>
      </c>
      <c r="C181" s="134">
        <f>SUM('HL KNIHA VYPOC'!G187)</f>
        <v>0</v>
      </c>
      <c r="D181" s="134">
        <f>SUM('HL KNIHA VYPOC'!K187)</f>
        <v>0</v>
      </c>
      <c r="E181" s="134">
        <f>SUM('HL KNIHA VYPOC'!H187)</f>
        <v>0</v>
      </c>
      <c r="I181" s="189" t="s">
        <v>457</v>
      </c>
      <c r="J181" s="190">
        <v>105</v>
      </c>
      <c r="K181" s="253"/>
      <c r="L181" s="254"/>
      <c r="M181" s="253"/>
    </row>
    <row r="182" spans="1:13" ht="14.1" customHeight="1" x14ac:dyDescent="0.25">
      <c r="A182" s="183" t="s">
        <v>437</v>
      </c>
      <c r="B182" s="184">
        <v>115</v>
      </c>
      <c r="C182" s="251"/>
      <c r="D182" s="252"/>
      <c r="E182" s="253"/>
      <c r="I182" s="189" t="s">
        <v>457</v>
      </c>
      <c r="J182" s="190">
        <v>106</v>
      </c>
      <c r="K182" s="253"/>
      <c r="L182" s="254"/>
      <c r="M182" s="253"/>
    </row>
    <row r="183" spans="1:13" ht="14.1" customHeight="1" x14ac:dyDescent="0.25">
      <c r="A183" s="185">
        <v>372</v>
      </c>
      <c r="B183" s="186">
        <v>135</v>
      </c>
      <c r="C183" s="143">
        <f>SUM(C181-C182)</f>
        <v>0</v>
      </c>
      <c r="D183" s="144">
        <f>SUM(D181-D182)</f>
        <v>0</v>
      </c>
      <c r="E183" s="144">
        <f>SUM(E181-E182)</f>
        <v>0</v>
      </c>
      <c r="I183" s="189" t="s">
        <v>457</v>
      </c>
      <c r="J183" s="190">
        <v>111</v>
      </c>
      <c r="K183" s="253"/>
      <c r="L183" s="254"/>
      <c r="M183" s="253"/>
    </row>
    <row r="184" spans="1:13" ht="14.1" customHeight="1" x14ac:dyDescent="0.25">
      <c r="A184" s="187"/>
      <c r="B184" s="188"/>
      <c r="I184" s="189">
        <v>475</v>
      </c>
      <c r="J184" s="190">
        <v>124</v>
      </c>
      <c r="K184" s="154">
        <f>SUM(K179-K180-K181-K182-K183-K185-K186-K187)</f>
        <v>0</v>
      </c>
      <c r="L184" s="155">
        <f>SUM(L179-L180-L181-L182-L183-L185-L186-L187)</f>
        <v>0</v>
      </c>
      <c r="M184" s="155">
        <f>SUM(M179-M180-M181-M182-M183-M185-M186-M187)</f>
        <v>0</v>
      </c>
    </row>
    <row r="185" spans="1:13" ht="14.1" customHeight="1" x14ac:dyDescent="0.25">
      <c r="A185" s="182" t="s">
        <v>442</v>
      </c>
      <c r="B185" s="197" t="s">
        <v>2060</v>
      </c>
      <c r="C185" s="134">
        <f>SUM('HL KNIHA VYPOC'!G192)</f>
        <v>0</v>
      </c>
      <c r="D185" s="134">
        <f>SUM('HL KNIHA VYPOC'!K192)</f>
        <v>0</v>
      </c>
      <c r="E185" s="134">
        <f>SUM('HL KNIHA VYPOC'!H192)</f>
        <v>0</v>
      </c>
      <c r="I185" s="189">
        <v>475</v>
      </c>
      <c r="J185" s="190">
        <v>125</v>
      </c>
      <c r="K185" s="253"/>
      <c r="L185" s="254"/>
      <c r="M185" s="253"/>
    </row>
    <row r="186" spans="1:13" ht="14.1" customHeight="1" x14ac:dyDescent="0.25">
      <c r="A186" s="183" t="s">
        <v>442</v>
      </c>
      <c r="B186" s="184">
        <v>116</v>
      </c>
      <c r="C186" s="251"/>
      <c r="D186" s="252"/>
      <c r="E186" s="253"/>
      <c r="I186" s="189">
        <v>475</v>
      </c>
      <c r="J186" s="190">
        <v>126</v>
      </c>
      <c r="K186" s="253"/>
      <c r="L186" s="254"/>
      <c r="M186" s="253"/>
    </row>
    <row r="187" spans="1:13" ht="14.1" customHeight="1" x14ac:dyDescent="0.25">
      <c r="A187" s="185">
        <v>377</v>
      </c>
      <c r="B187" s="186">
        <v>134</v>
      </c>
      <c r="C187" s="143">
        <f>SUM(C185-C186)</f>
        <v>0</v>
      </c>
      <c r="D187" s="144">
        <f>SUM(D185-D186)</f>
        <v>0</v>
      </c>
      <c r="E187" s="144">
        <f>SUM(E185-E186)</f>
        <v>0</v>
      </c>
      <c r="I187" s="185">
        <v>475</v>
      </c>
      <c r="J187" s="186">
        <v>135</v>
      </c>
      <c r="K187" s="255"/>
      <c r="L187" s="256"/>
      <c r="M187" s="253"/>
    </row>
    <row r="188" spans="1:13" ht="14.1" customHeight="1" x14ac:dyDescent="0.25">
      <c r="A188" s="187"/>
      <c r="B188" s="188"/>
      <c r="I188" s="187"/>
      <c r="J188" s="188"/>
      <c r="K188" s="131"/>
      <c r="L188" s="131"/>
      <c r="M188" s="131"/>
    </row>
    <row r="189" spans="1:13" ht="14.1" customHeight="1" x14ac:dyDescent="0.25">
      <c r="A189" s="182" t="s">
        <v>446</v>
      </c>
      <c r="B189" s="197" t="s">
        <v>2060</v>
      </c>
      <c r="C189" s="134">
        <f>SUM('HL KNIHA VYPOC'!G199)</f>
        <v>0</v>
      </c>
      <c r="D189" s="134">
        <f>SUM('HL KNIHA VYPOC'!K199)</f>
        <v>0</v>
      </c>
      <c r="E189" s="134">
        <f>SUM('HL KNIHA VYPOC'!H199)</f>
        <v>0</v>
      </c>
      <c r="I189" s="182" t="s">
        <v>458</v>
      </c>
      <c r="J189" s="197" t="s">
        <v>2060</v>
      </c>
      <c r="K189" s="134">
        <f>SUM('HL KNIHA VYPOC'!G252)</f>
        <v>0</v>
      </c>
      <c r="L189" s="134">
        <f>SUM('HL KNIHA VYPOC'!K252)</f>
        <v>0</v>
      </c>
      <c r="M189" s="134">
        <f>SUM('HL KNIHA VYPOC'!H252)</f>
        <v>0</v>
      </c>
    </row>
    <row r="190" spans="1:13" ht="14.1" customHeight="1" x14ac:dyDescent="0.25">
      <c r="A190" s="183">
        <v>383</v>
      </c>
      <c r="B190" s="184">
        <v>142</v>
      </c>
      <c r="C190" s="251"/>
      <c r="D190" s="252"/>
      <c r="E190" s="253"/>
      <c r="I190" s="183" t="s">
        <v>458</v>
      </c>
      <c r="J190" s="184">
        <v>104</v>
      </c>
      <c r="K190" s="251"/>
      <c r="L190" s="252"/>
      <c r="M190" s="253"/>
    </row>
    <row r="191" spans="1:13" ht="14.1" customHeight="1" x14ac:dyDescent="0.25">
      <c r="A191" s="185">
        <v>383</v>
      </c>
      <c r="B191" s="186">
        <v>143</v>
      </c>
      <c r="C191" s="143">
        <f>SUM(C189-C190)</f>
        <v>0</v>
      </c>
      <c r="D191" s="144">
        <f>SUM(D189-D190)</f>
        <v>0</v>
      </c>
      <c r="E191" s="144">
        <f>SUM(E189-E190)</f>
        <v>0</v>
      </c>
      <c r="I191" s="189" t="s">
        <v>458</v>
      </c>
      <c r="J191" s="190">
        <v>105</v>
      </c>
      <c r="K191" s="253"/>
      <c r="L191" s="254"/>
      <c r="M191" s="253"/>
    </row>
    <row r="192" spans="1:13" ht="14.1" customHeight="1" x14ac:dyDescent="0.25">
      <c r="A192" s="187"/>
      <c r="B192" s="188"/>
      <c r="H192" s="7"/>
      <c r="I192" s="189" t="s">
        <v>458</v>
      </c>
      <c r="J192" s="190">
        <v>106</v>
      </c>
      <c r="K192" s="253"/>
      <c r="L192" s="254"/>
      <c r="M192" s="253"/>
    </row>
    <row r="193" spans="1:13" ht="14.1" customHeight="1" x14ac:dyDescent="0.25">
      <c r="A193" s="182" t="s">
        <v>447</v>
      </c>
      <c r="B193" s="197" t="s">
        <v>2060</v>
      </c>
      <c r="C193" s="134">
        <f>SUM('HL KNIHA VYPOC'!G200)</f>
        <v>0</v>
      </c>
      <c r="D193" s="134">
        <f>SUM('HL KNIHA VYPOC'!K200)</f>
        <v>0</v>
      </c>
      <c r="E193" s="134">
        <f>SUM('HL KNIHA VYPOC'!H200)</f>
        <v>0</v>
      </c>
      <c r="H193" s="7"/>
      <c r="I193" s="189">
        <v>476</v>
      </c>
      <c r="J193" s="190">
        <v>124</v>
      </c>
      <c r="K193" s="154">
        <f>SUM(K189-K190-K191-K192-K194-K195)</f>
        <v>0</v>
      </c>
      <c r="L193" s="155">
        <f>SUM(L189-L190-L191-L192-L194-L195)</f>
        <v>0</v>
      </c>
      <c r="M193" s="155">
        <f>SUM(M189-M190-M191-M192-M194-M195)</f>
        <v>0</v>
      </c>
    </row>
    <row r="194" spans="1:13" ht="14.1" customHeight="1" x14ac:dyDescent="0.25">
      <c r="A194" s="183">
        <v>384</v>
      </c>
      <c r="B194" s="184">
        <v>144</v>
      </c>
      <c r="C194" s="251"/>
      <c r="D194" s="252"/>
      <c r="E194" s="253"/>
      <c r="H194" s="7"/>
      <c r="I194" s="189">
        <v>476</v>
      </c>
      <c r="J194" s="190">
        <v>125</v>
      </c>
      <c r="K194" s="253"/>
      <c r="L194" s="254"/>
      <c r="M194" s="253"/>
    </row>
    <row r="195" spans="1:13" ht="14.1" customHeight="1" x14ac:dyDescent="0.25">
      <c r="A195" s="185">
        <v>384</v>
      </c>
      <c r="B195" s="186">
        <v>145</v>
      </c>
      <c r="C195" s="143">
        <f>SUM(C193-C194)</f>
        <v>0</v>
      </c>
      <c r="D195" s="144">
        <f>SUM(D193-D194)</f>
        <v>0</v>
      </c>
      <c r="E195" s="144">
        <f>SUM(E193-E194)</f>
        <v>0</v>
      </c>
      <c r="H195" s="7"/>
      <c r="I195" s="185">
        <v>476</v>
      </c>
      <c r="J195" s="186">
        <v>126</v>
      </c>
      <c r="K195" s="255"/>
      <c r="L195" s="256"/>
      <c r="M195" s="253"/>
    </row>
    <row r="196" spans="1:13" ht="14.1" customHeight="1" x14ac:dyDescent="0.25">
      <c r="A196" s="187"/>
      <c r="B196" s="188"/>
      <c r="H196" s="7"/>
      <c r="I196" s="187"/>
      <c r="J196" s="188"/>
      <c r="K196" s="131"/>
      <c r="L196" s="131"/>
      <c r="M196" s="131"/>
    </row>
    <row r="197" spans="1:13" ht="14.1" customHeight="1" x14ac:dyDescent="0.25">
      <c r="H197" s="7"/>
      <c r="I197" s="182" t="s">
        <v>459</v>
      </c>
      <c r="J197" s="197" t="s">
        <v>2060</v>
      </c>
      <c r="K197" s="134">
        <f>SUM('HL KNIHA VYPOC'!G253)</f>
        <v>0</v>
      </c>
      <c r="L197" s="134">
        <f>SUM('HL KNIHA VYPOC'!K253)</f>
        <v>0</v>
      </c>
      <c r="M197" s="134">
        <f>SUM('HL KNIHA VYPOC'!H253)</f>
        <v>0</v>
      </c>
    </row>
    <row r="198" spans="1:13" ht="14.1" customHeight="1" x14ac:dyDescent="0.25">
      <c r="H198" s="7"/>
      <c r="I198" s="183" t="s">
        <v>459</v>
      </c>
      <c r="J198" s="184">
        <v>112</v>
      </c>
      <c r="K198" s="251"/>
      <c r="L198" s="252"/>
      <c r="M198" s="253"/>
    </row>
    <row r="199" spans="1:13" ht="14.1" customHeight="1" x14ac:dyDescent="0.25">
      <c r="H199" s="7"/>
      <c r="I199" s="189" t="s">
        <v>459</v>
      </c>
      <c r="J199" s="190">
        <v>124</v>
      </c>
      <c r="K199" s="253"/>
      <c r="L199" s="254"/>
      <c r="M199" s="253"/>
    </row>
    <row r="200" spans="1:13" ht="14.1" customHeight="1" x14ac:dyDescent="0.25">
      <c r="H200" s="7"/>
      <c r="I200" s="189" t="s">
        <v>459</v>
      </c>
      <c r="J200" s="190">
        <v>125</v>
      </c>
      <c r="K200" s="253"/>
      <c r="L200" s="254"/>
      <c r="M200" s="253"/>
    </row>
    <row r="201" spans="1:13" ht="14.1" customHeight="1" x14ac:dyDescent="0.25">
      <c r="H201" s="7"/>
      <c r="I201" s="192" t="s">
        <v>459</v>
      </c>
      <c r="J201" s="190">
        <v>126</v>
      </c>
      <c r="K201" s="253"/>
      <c r="L201" s="254"/>
      <c r="M201" s="253"/>
    </row>
    <row r="202" spans="1:13" ht="14.1" customHeight="1" x14ac:dyDescent="0.25">
      <c r="H202" s="7"/>
      <c r="I202" s="185">
        <v>478</v>
      </c>
      <c r="J202" s="186">
        <v>130</v>
      </c>
      <c r="K202" s="143">
        <f>SUM(K197-K198-K199-K200-K201)</f>
        <v>0</v>
      </c>
      <c r="L202" s="144">
        <f>SUM(L197-L198-L199-L200-L201)</f>
        <v>0</v>
      </c>
      <c r="M202" s="144">
        <f>SUM(M197-M198-M199-M200-M201)</f>
        <v>0</v>
      </c>
    </row>
    <row r="203" spans="1:13" ht="14.1" customHeight="1" x14ac:dyDescent="0.25">
      <c r="H203" s="7"/>
      <c r="I203" s="187"/>
      <c r="J203" s="188"/>
      <c r="K203" s="131"/>
      <c r="L203" s="131"/>
      <c r="M203" s="131"/>
    </row>
    <row r="204" spans="1:13" ht="14.1" customHeight="1" x14ac:dyDescent="0.25">
      <c r="H204" s="7"/>
      <c r="I204" s="182" t="s">
        <v>460</v>
      </c>
      <c r="J204" s="197" t="s">
        <v>2060</v>
      </c>
      <c r="K204" s="134">
        <f>SUM('HL KNIHA VYPOC'!G254)</f>
        <v>0</v>
      </c>
      <c r="L204" s="134">
        <f>SUM('HL KNIHA VYPOC'!K254)</f>
        <v>0</v>
      </c>
      <c r="M204" s="134">
        <f>SUM('HL KNIHA VYPOC'!H254)</f>
        <v>0</v>
      </c>
    </row>
    <row r="205" spans="1:13" ht="14.1" customHeight="1" x14ac:dyDescent="0.25">
      <c r="H205" s="7"/>
      <c r="I205" s="183" t="s">
        <v>460</v>
      </c>
      <c r="J205" s="184">
        <v>110</v>
      </c>
      <c r="K205" s="251"/>
      <c r="L205" s="252"/>
      <c r="M205" s="253"/>
    </row>
    <row r="206" spans="1:13" ht="14.1" customHeight="1" x14ac:dyDescent="0.25">
      <c r="H206" s="7"/>
      <c r="I206" s="189">
        <v>479</v>
      </c>
      <c r="J206" s="190">
        <v>130</v>
      </c>
      <c r="K206" s="154">
        <f>SUM(K204-K205-K207-K208)</f>
        <v>0</v>
      </c>
      <c r="L206" s="155">
        <f>SUM(L204-L205-L207-L208)</f>
        <v>0</v>
      </c>
      <c r="M206" s="155">
        <f>SUM(M204-M205-M207-M208)</f>
        <v>0</v>
      </c>
    </row>
    <row r="207" spans="1:13" ht="14.1" customHeight="1" x14ac:dyDescent="0.25">
      <c r="H207" s="7"/>
      <c r="I207" s="189">
        <v>479</v>
      </c>
      <c r="J207" s="190">
        <v>131</v>
      </c>
      <c r="K207" s="253"/>
      <c r="L207" s="254"/>
      <c r="M207" s="253"/>
    </row>
    <row r="208" spans="1:13" ht="14.1" customHeight="1" x14ac:dyDescent="0.25">
      <c r="H208" s="7"/>
      <c r="I208" s="185">
        <v>479</v>
      </c>
      <c r="J208" s="186">
        <v>135</v>
      </c>
      <c r="K208" s="255"/>
      <c r="L208" s="256"/>
      <c r="M208" s="253"/>
    </row>
    <row r="209" spans="1:15" ht="14.1" customHeight="1" x14ac:dyDescent="0.25">
      <c r="H209" s="7"/>
    </row>
    <row r="210" spans="1:15" ht="14.1" customHeight="1" x14ac:dyDescent="0.25">
      <c r="A210" s="683" t="s">
        <v>2040</v>
      </c>
      <c r="B210" s="683"/>
      <c r="C210" s="683"/>
      <c r="D210" s="683"/>
      <c r="E210" s="683"/>
      <c r="F210" s="683"/>
      <c r="G210" s="683"/>
      <c r="H210" s="683"/>
      <c r="I210" s="683"/>
      <c r="J210" s="683"/>
      <c r="K210" s="683"/>
      <c r="L210" s="683"/>
      <c r="M210" s="250"/>
    </row>
    <row r="211" spans="1:15" ht="14.1" customHeight="1" x14ac:dyDescent="0.25">
      <c r="A211" s="182" t="s">
        <v>1359</v>
      </c>
      <c r="B211" s="197" t="s">
        <v>2060</v>
      </c>
      <c r="C211" s="191">
        <f>SUM('HL KNIHA VYPOC'!G318)</f>
        <v>0.05</v>
      </c>
      <c r="D211" s="191">
        <f>SUM('HL KNIHA VYPOC'!K318)</f>
        <v>0</v>
      </c>
      <c r="E211" s="191">
        <f>SUM('HL KNIHA VYPOC'!H318)</f>
        <v>0</v>
      </c>
      <c r="H211" s="7"/>
      <c r="I211" s="182" t="s">
        <v>1448</v>
      </c>
      <c r="J211" s="197" t="s">
        <v>2060</v>
      </c>
      <c r="K211" s="191">
        <f>SUM('HL KNIHA VYPOC'!G391)</f>
        <v>-3.68</v>
      </c>
      <c r="L211" s="191">
        <f>SUM('HL KNIHA VYPOC'!K391)</f>
        <v>0</v>
      </c>
      <c r="M211" s="191">
        <f>SUM('HL KNIHA VYPOC'!H391)</f>
        <v>0</v>
      </c>
    </row>
    <row r="212" spans="1:15" ht="14.1" customHeight="1" x14ac:dyDescent="0.25">
      <c r="A212" s="183" t="s">
        <v>1359</v>
      </c>
      <c r="B212" s="184">
        <v>32</v>
      </c>
      <c r="C212" s="139">
        <f>SUM(C211-C213)</f>
        <v>0.05</v>
      </c>
      <c r="D212" s="140">
        <f>SUM(D211-D213)</f>
        <v>0</v>
      </c>
      <c r="E212" s="140">
        <f>SUM(E211-E213)</f>
        <v>0</v>
      </c>
      <c r="H212" s="7"/>
      <c r="I212" s="183" t="s">
        <v>1448</v>
      </c>
      <c r="J212" s="184">
        <v>32</v>
      </c>
      <c r="K212" s="139">
        <f>SUM(K211-K213)</f>
        <v>-3.68</v>
      </c>
      <c r="L212" s="140">
        <f>SUM(L211-L213)</f>
        <v>0</v>
      </c>
      <c r="M212" s="140">
        <f>SUM(M211-M213)</f>
        <v>0</v>
      </c>
      <c r="N212" s="139">
        <f>SUM(N211-N213)</f>
        <v>0</v>
      </c>
      <c r="O212" s="139">
        <f>SUM(O211-O213)</f>
        <v>0</v>
      </c>
    </row>
    <row r="213" spans="1:15" ht="14.1" customHeight="1" x14ac:dyDescent="0.25">
      <c r="A213" s="185" t="s">
        <v>1359</v>
      </c>
      <c r="B213" s="186">
        <v>33</v>
      </c>
      <c r="C213" s="255"/>
      <c r="D213" s="256"/>
      <c r="E213" s="253"/>
      <c r="H213" s="7"/>
      <c r="I213" s="185" t="s">
        <v>1448</v>
      </c>
      <c r="J213" s="186">
        <v>33</v>
      </c>
      <c r="K213" s="255"/>
      <c r="L213" s="256"/>
      <c r="M213" s="253"/>
    </row>
    <row r="214" spans="1:15" ht="14.1" customHeight="1" x14ac:dyDescent="0.25">
      <c r="A214" s="193"/>
      <c r="B214" s="190"/>
      <c r="C214" s="151"/>
      <c r="D214" s="151"/>
      <c r="E214" s="151"/>
      <c r="H214" s="7"/>
      <c r="I214" s="193"/>
      <c r="J214" s="190"/>
      <c r="K214" s="151"/>
      <c r="L214" s="151"/>
      <c r="M214" s="151"/>
    </row>
    <row r="215" spans="1:15" ht="14.1" customHeight="1" x14ac:dyDescent="0.25">
      <c r="H215" s="7"/>
    </row>
    <row r="216" spans="1:15" ht="14.1" customHeight="1" x14ac:dyDescent="0.25">
      <c r="A216" s="182" t="s">
        <v>1453</v>
      </c>
      <c r="B216" s="197" t="s">
        <v>2060</v>
      </c>
      <c r="C216" s="191">
        <f>SUM('HL KNIHA VYPOC'!G394)</f>
        <v>0</v>
      </c>
      <c r="D216" s="191">
        <f>SUM('HL KNIHA VYPOC'!K394)</f>
        <v>0</v>
      </c>
      <c r="E216" s="191">
        <f>SUM('HL KNIHA VYPOC'!H394)</f>
        <v>0</v>
      </c>
      <c r="H216" s="7"/>
      <c r="I216" s="182">
        <v>666</v>
      </c>
      <c r="J216" s="197" t="s">
        <v>2060</v>
      </c>
      <c r="K216" s="191">
        <f>SUM('HL KNIHA VYPOC'!G395)</f>
        <v>0</v>
      </c>
      <c r="L216" s="191">
        <f>SUM('HL KNIHA VYPOC'!K395)</f>
        <v>0</v>
      </c>
      <c r="M216" s="191">
        <f>SUM('HL KNIHA VYPOC'!H395)</f>
        <v>0</v>
      </c>
    </row>
    <row r="217" spans="1:15" ht="14.1" customHeight="1" x14ac:dyDescent="0.25">
      <c r="A217" s="183" t="s">
        <v>1453</v>
      </c>
      <c r="B217" s="184">
        <v>32</v>
      </c>
      <c r="C217" s="139">
        <f>SUM(C216-C218-C219)</f>
        <v>0</v>
      </c>
      <c r="D217" s="140">
        <f>SUM(D216-D218-D219)</f>
        <v>0</v>
      </c>
      <c r="E217" s="140">
        <f>SUM(E216-E218-E219)</f>
        <v>0</v>
      </c>
      <c r="H217" s="7"/>
      <c r="I217" s="183" t="s">
        <v>1455</v>
      </c>
      <c r="J217" s="184">
        <v>36</v>
      </c>
      <c r="K217" s="139">
        <f>SUM(K216-K218-K219)</f>
        <v>0</v>
      </c>
      <c r="L217" s="140">
        <f>SUM(L216-L218-L219)</f>
        <v>0</v>
      </c>
      <c r="M217" s="140">
        <f>SUM(M216-M218-M219)</f>
        <v>0</v>
      </c>
    </row>
    <row r="218" spans="1:15" ht="14.1" customHeight="1" x14ac:dyDescent="0.25">
      <c r="A218" s="189" t="s">
        <v>1453</v>
      </c>
      <c r="B218" s="190">
        <v>33</v>
      </c>
      <c r="C218" s="253"/>
      <c r="D218" s="254"/>
      <c r="E218" s="253"/>
      <c r="H218" s="7"/>
      <c r="I218" s="189" t="s">
        <v>1455</v>
      </c>
      <c r="J218" s="190">
        <v>37</v>
      </c>
      <c r="K218" s="253"/>
      <c r="L218" s="254"/>
      <c r="M218" s="253"/>
    </row>
    <row r="219" spans="1:15" ht="14.1" customHeight="1" x14ac:dyDescent="0.25">
      <c r="A219" s="185" t="s">
        <v>1453</v>
      </c>
      <c r="B219" s="186">
        <v>34</v>
      </c>
      <c r="C219" s="255"/>
      <c r="D219" s="256"/>
      <c r="E219" s="253"/>
      <c r="H219" s="7"/>
      <c r="I219" s="185" t="s">
        <v>1455</v>
      </c>
      <c r="J219" s="186">
        <v>38</v>
      </c>
      <c r="K219" s="255"/>
      <c r="L219" s="256"/>
      <c r="M219" s="253"/>
    </row>
    <row r="220" spans="1:15" ht="14.1" customHeight="1" x14ac:dyDescent="0.25">
      <c r="H220" s="7"/>
    </row>
    <row r="221" spans="1:15" ht="14.1" customHeight="1" x14ac:dyDescent="0.25">
      <c r="H221" s="7"/>
    </row>
    <row r="222" spans="1:15" ht="14.1" customHeight="1" x14ac:dyDescent="0.25">
      <c r="H222" s="7"/>
    </row>
    <row r="223" spans="1:15" ht="14.1" customHeight="1" x14ac:dyDescent="0.25">
      <c r="H223" s="7"/>
    </row>
    <row r="224" spans="1:15" ht="14.1" customHeight="1" x14ac:dyDescent="0.25">
      <c r="H224" s="7"/>
    </row>
    <row r="225" spans="8:8" ht="14.1" customHeight="1" x14ac:dyDescent="0.25">
      <c r="H225" s="7"/>
    </row>
    <row r="226" spans="8:8" ht="14.1" customHeight="1" x14ac:dyDescent="0.25">
      <c r="H226" s="7"/>
    </row>
    <row r="227" spans="8:8" ht="14.1" customHeight="1" x14ac:dyDescent="0.25">
      <c r="H227" s="7"/>
    </row>
    <row r="228" spans="8:8" ht="14.1" customHeight="1" x14ac:dyDescent="0.25">
      <c r="H228" s="7"/>
    </row>
    <row r="229" spans="8:8" ht="14.1" customHeight="1" x14ac:dyDescent="0.25">
      <c r="H229" s="7"/>
    </row>
    <row r="230" spans="8:8" ht="14.1" customHeight="1" x14ac:dyDescent="0.25">
      <c r="H230" s="7"/>
    </row>
    <row r="231" spans="8:8" ht="14.1" customHeight="1" x14ac:dyDescent="0.25">
      <c r="H231" s="7"/>
    </row>
    <row r="232" spans="8:8" ht="14.1" customHeight="1" x14ac:dyDescent="0.25">
      <c r="H232" s="7"/>
    </row>
    <row r="233" spans="8:8" ht="14.1" customHeight="1" x14ac:dyDescent="0.25">
      <c r="H233" s="7"/>
    </row>
    <row r="234" spans="8:8" ht="14.1" customHeight="1" x14ac:dyDescent="0.25">
      <c r="H234" s="7"/>
    </row>
    <row r="235" spans="8:8" ht="14.1" customHeight="1" x14ac:dyDescent="0.25">
      <c r="H235" s="7"/>
    </row>
    <row r="236" spans="8:8" ht="14.1" customHeight="1" x14ac:dyDescent="0.25">
      <c r="H236" s="7"/>
    </row>
    <row r="237" spans="8:8" ht="14.1" customHeight="1" x14ac:dyDescent="0.25">
      <c r="H237" s="7"/>
    </row>
    <row r="238" spans="8:8" ht="14.1" customHeight="1" x14ac:dyDescent="0.25">
      <c r="H238" s="7"/>
    </row>
    <row r="239" spans="8:8" ht="14.1" customHeight="1" x14ac:dyDescent="0.25">
      <c r="H239" s="7"/>
    </row>
    <row r="240" spans="8:8" ht="14.1" customHeight="1" x14ac:dyDescent="0.25">
      <c r="H240" s="7"/>
    </row>
    <row r="241" spans="8:8" ht="14.1" customHeight="1" x14ac:dyDescent="0.25">
      <c r="H241" s="7"/>
    </row>
    <row r="242" spans="8:8" ht="14.1" customHeight="1" x14ac:dyDescent="0.25">
      <c r="H242" s="7"/>
    </row>
    <row r="243" spans="8:8" ht="14.1" customHeight="1" x14ac:dyDescent="0.25">
      <c r="H243" s="7"/>
    </row>
    <row r="244" spans="8:8" ht="14.1" customHeight="1" x14ac:dyDescent="0.25">
      <c r="H244" s="7"/>
    </row>
    <row r="245" spans="8:8" ht="14.1" customHeight="1" x14ac:dyDescent="0.25">
      <c r="H245" s="7"/>
    </row>
    <row r="246" spans="8:8" ht="14.1" customHeight="1" x14ac:dyDescent="0.25">
      <c r="H246" s="7"/>
    </row>
    <row r="247" spans="8:8" ht="14.1" customHeight="1" x14ac:dyDescent="0.25">
      <c r="H247" s="7"/>
    </row>
    <row r="286" spans="6:7" ht="14.1" customHeight="1" x14ac:dyDescent="0.25">
      <c r="F286" s="128"/>
      <c r="G286" s="128"/>
    </row>
    <row r="287" spans="6:7" ht="14.1" customHeight="1" x14ac:dyDescent="0.25">
      <c r="F287" s="128"/>
      <c r="G287" s="128"/>
    </row>
    <row r="288" spans="6:7" ht="14.1" customHeight="1" x14ac:dyDescent="0.25">
      <c r="F288" s="128"/>
      <c r="G288" s="128"/>
    </row>
    <row r="289" spans="6:7" ht="14.1" customHeight="1" x14ac:dyDescent="0.25">
      <c r="F289" s="128"/>
      <c r="G289" s="128"/>
    </row>
    <row r="290" spans="6:7" ht="14.1" customHeight="1" x14ac:dyDescent="0.25">
      <c r="F290" s="14"/>
      <c r="G290" s="14"/>
    </row>
    <row r="291" spans="6:7" ht="14.1" customHeight="1" x14ac:dyDescent="0.25">
      <c r="F291" s="14"/>
      <c r="G291" s="14"/>
    </row>
    <row r="292" spans="6:7" ht="14.1" customHeight="1" x14ac:dyDescent="0.25">
      <c r="F292" s="157"/>
      <c r="G292" s="157"/>
    </row>
    <row r="293" spans="6:7" ht="14.1" customHeight="1" x14ac:dyDescent="0.25">
      <c r="F293" s="14"/>
      <c r="G293" s="14"/>
    </row>
    <row r="294" spans="6:7" ht="14.1" customHeight="1" x14ac:dyDescent="0.25">
      <c r="F294" s="14"/>
      <c r="G294" s="14"/>
    </row>
    <row r="295" spans="6:7" ht="14.1" customHeight="1" x14ac:dyDescent="0.25">
      <c r="F295" s="14"/>
      <c r="G295" s="14"/>
    </row>
    <row r="296" spans="6:7" ht="14.1" customHeight="1" x14ac:dyDescent="0.25">
      <c r="F296" s="14"/>
      <c r="G296" s="14"/>
    </row>
    <row r="297" spans="6:7" ht="14.1" customHeight="1" x14ac:dyDescent="0.25">
      <c r="F297" s="14"/>
      <c r="G297" s="14"/>
    </row>
    <row r="298" spans="6:7" ht="14.1" customHeight="1" x14ac:dyDescent="0.25">
      <c r="F298" s="14"/>
      <c r="G298" s="14"/>
    </row>
    <row r="299" spans="6:7" ht="14.1" customHeight="1" x14ac:dyDescent="0.25">
      <c r="F299" s="14"/>
      <c r="G299" s="14"/>
    </row>
    <row r="300" spans="6:7" ht="14.1" customHeight="1" x14ac:dyDescent="0.25">
      <c r="F300" s="14"/>
      <c r="G300" s="14"/>
    </row>
    <row r="301" spans="6:7" ht="14.1" customHeight="1" x14ac:dyDescent="0.25">
      <c r="F301" s="14"/>
      <c r="G301" s="14"/>
    </row>
    <row r="302" spans="6:7" ht="14.1" customHeight="1" x14ac:dyDescent="0.25">
      <c r="F302" s="14"/>
      <c r="G302" s="14"/>
    </row>
    <row r="303" spans="6:7" ht="14.1" customHeight="1" x14ac:dyDescent="0.25">
      <c r="F303" s="14"/>
      <c r="G303" s="14"/>
    </row>
    <row r="304" spans="6:7" ht="14.1" customHeight="1" x14ac:dyDescent="0.25">
      <c r="F304" s="14"/>
      <c r="G304" s="14"/>
    </row>
    <row r="305" spans="6:7" ht="14.1" customHeight="1" x14ac:dyDescent="0.25">
      <c r="F305" s="14"/>
      <c r="G305" s="14"/>
    </row>
    <row r="306" spans="6:7" ht="14.1" customHeight="1" x14ac:dyDescent="0.25">
      <c r="F306" s="14"/>
      <c r="G306" s="14"/>
    </row>
    <row r="307" spans="6:7" ht="14.1" customHeight="1" x14ac:dyDescent="0.25">
      <c r="F307" s="14"/>
      <c r="G307" s="14"/>
    </row>
    <row r="308" spans="6:7" ht="14.1" customHeight="1" x14ac:dyDescent="0.25">
      <c r="F308" s="14"/>
      <c r="G308" s="14"/>
    </row>
    <row r="309" spans="6:7" ht="14.1" customHeight="1" x14ac:dyDescent="0.25">
      <c r="F309" s="14"/>
      <c r="G309" s="14"/>
    </row>
    <row r="310" spans="6:7" ht="14.1" customHeight="1" x14ac:dyDescent="0.25">
      <c r="F310" s="157"/>
      <c r="G310" s="157"/>
    </row>
    <row r="311" spans="6:7" ht="14.1" customHeight="1" x14ac:dyDescent="0.25">
      <c r="F311" s="14"/>
      <c r="G311" s="14"/>
    </row>
    <row r="312" spans="6:7" ht="14.1" customHeight="1" x14ac:dyDescent="0.25">
      <c r="F312" s="14"/>
      <c r="G312" s="14"/>
    </row>
    <row r="313" spans="6:7" ht="14.1" customHeight="1" x14ac:dyDescent="0.25">
      <c r="F313" s="14"/>
      <c r="G313" s="14"/>
    </row>
    <row r="314" spans="6:7" ht="14.1" customHeight="1" x14ac:dyDescent="0.25">
      <c r="F314" s="14"/>
      <c r="G314" s="14"/>
    </row>
    <row r="315" spans="6:7" ht="14.1" customHeight="1" x14ac:dyDescent="0.25">
      <c r="F315" s="14"/>
      <c r="G315" s="14"/>
    </row>
    <row r="316" spans="6:7" ht="14.1" customHeight="1" x14ac:dyDescent="0.25">
      <c r="F316" s="14"/>
      <c r="G316" s="14"/>
    </row>
    <row r="317" spans="6:7" ht="14.1" customHeight="1" x14ac:dyDescent="0.25">
      <c r="F317" s="14"/>
      <c r="G317" s="14"/>
    </row>
    <row r="318" spans="6:7" ht="14.1" customHeight="1" x14ac:dyDescent="0.25">
      <c r="F318" s="14"/>
      <c r="G318" s="14"/>
    </row>
    <row r="319" spans="6:7" ht="14.1" customHeight="1" x14ac:dyDescent="0.25">
      <c r="F319" s="14"/>
      <c r="G319" s="14"/>
    </row>
    <row r="320" spans="6:7" ht="14.1" customHeight="1" x14ac:dyDescent="0.25">
      <c r="F320" s="14"/>
      <c r="G320" s="14"/>
    </row>
    <row r="321" spans="6:7" ht="14.1" customHeight="1" x14ac:dyDescent="0.25">
      <c r="F321" s="14"/>
      <c r="G321" s="14"/>
    </row>
    <row r="322" spans="6:7" ht="14.1" customHeight="1" x14ac:dyDescent="0.25">
      <c r="F322" s="14"/>
      <c r="G322" s="14"/>
    </row>
    <row r="323" spans="6:7" ht="14.1" customHeight="1" x14ac:dyDescent="0.25">
      <c r="F323" s="14"/>
      <c r="G323" s="14"/>
    </row>
    <row r="324" spans="6:7" ht="14.1" customHeight="1" x14ac:dyDescent="0.25">
      <c r="F324" s="14"/>
      <c r="G324" s="14"/>
    </row>
    <row r="325" spans="6:7" ht="14.1" customHeight="1" x14ac:dyDescent="0.25">
      <c r="F325" s="14"/>
      <c r="G325" s="14"/>
    </row>
    <row r="326" spans="6:7" ht="14.1" customHeight="1" x14ac:dyDescent="0.25">
      <c r="F326" s="14"/>
      <c r="G326" s="14"/>
    </row>
    <row r="327" spans="6:7" ht="14.1" customHeight="1" x14ac:dyDescent="0.25">
      <c r="F327" s="14"/>
      <c r="G327" s="14"/>
    </row>
    <row r="328" spans="6:7" ht="14.1" customHeight="1" x14ac:dyDescent="0.25">
      <c r="F328" s="14"/>
      <c r="G328" s="14"/>
    </row>
    <row r="329" spans="6:7" ht="14.1" customHeight="1" x14ac:dyDescent="0.25">
      <c r="F329" s="14"/>
      <c r="G329" s="14"/>
    </row>
    <row r="330" spans="6:7" ht="14.1" customHeight="1" x14ac:dyDescent="0.25">
      <c r="F330" s="157"/>
      <c r="G330" s="157"/>
    </row>
    <row r="331" spans="6:7" ht="14.1" customHeight="1" x14ac:dyDescent="0.25">
      <c r="F331" s="14"/>
      <c r="G331" s="14"/>
    </row>
    <row r="332" spans="6:7" ht="14.1" customHeight="1" x14ac:dyDescent="0.25">
      <c r="F332" s="14"/>
      <c r="G332" s="14"/>
    </row>
    <row r="333" spans="6:7" ht="14.1" customHeight="1" x14ac:dyDescent="0.25">
      <c r="F333" s="14"/>
      <c r="G333" s="14"/>
    </row>
    <row r="334" spans="6:7" ht="14.1" customHeight="1" x14ac:dyDescent="0.25">
      <c r="F334" s="14"/>
      <c r="G334" s="14"/>
    </row>
    <row r="335" spans="6:7" ht="14.1" customHeight="1" x14ac:dyDescent="0.25">
      <c r="F335" s="14"/>
      <c r="G335" s="14"/>
    </row>
    <row r="336" spans="6:7" ht="14.1" customHeight="1" x14ac:dyDescent="0.25">
      <c r="F336" s="14"/>
      <c r="G336" s="14"/>
    </row>
    <row r="337" spans="1:7" ht="14.1" customHeight="1" x14ac:dyDescent="0.25">
      <c r="F337" s="14"/>
      <c r="G337" s="14"/>
    </row>
    <row r="338" spans="1:7" ht="14.1" customHeight="1" x14ac:dyDescent="0.25">
      <c r="F338" s="14"/>
      <c r="G338" s="14"/>
    </row>
    <row r="339" spans="1:7" ht="14.1" customHeight="1" x14ac:dyDescent="0.25">
      <c r="F339" s="14"/>
      <c r="G339" s="14"/>
    </row>
    <row r="340" spans="1:7" ht="14.1" customHeight="1" x14ac:dyDescent="0.25">
      <c r="F340" s="14"/>
      <c r="G340" s="14"/>
    </row>
    <row r="341" spans="1:7" ht="14.1" customHeight="1" x14ac:dyDescent="0.25">
      <c r="F341" s="7"/>
      <c r="G341" s="7"/>
    </row>
    <row r="342" spans="1:7" ht="14.1" customHeight="1" x14ac:dyDescent="0.25">
      <c r="F342" s="7"/>
      <c r="G342" s="7"/>
    </row>
    <row r="343" spans="1:7" ht="14.1" customHeight="1" x14ac:dyDescent="0.25">
      <c r="F343" s="7"/>
      <c r="G343" s="7"/>
    </row>
    <row r="344" spans="1:7" ht="14.1" customHeight="1" x14ac:dyDescent="0.25">
      <c r="F344" s="7"/>
      <c r="G344" s="7"/>
    </row>
    <row r="345" spans="1:7" ht="14.1" customHeight="1" x14ac:dyDescent="0.25">
      <c r="F345" s="7"/>
      <c r="G345" s="7"/>
    </row>
    <row r="346" spans="1:7" ht="14.1" customHeight="1" x14ac:dyDescent="0.25">
      <c r="A346" s="187"/>
      <c r="B346" s="188"/>
    </row>
  </sheetData>
  <mergeCells count="4">
    <mergeCell ref="A1:L1"/>
    <mergeCell ref="A104:L104"/>
    <mergeCell ref="A143:L143"/>
    <mergeCell ref="A210:L210"/>
  </mergeCells>
  <pageMargins left="0.7" right="0.7" top="0.78740157499999996" bottom="0.78740157499999996"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326"/>
  <sheetViews>
    <sheetView tabSelected="1" showWhiteSpace="0" topLeftCell="B1" zoomScale="115" zoomScaleNormal="115" zoomScaleSheetLayoutView="100" workbookViewId="0">
      <selection activeCell="A9" sqref="A9:AY9"/>
    </sheetView>
  </sheetViews>
  <sheetFormatPr defaultColWidth="1.88671875" defaultRowHeight="12.6" customHeight="1" x14ac:dyDescent="0.3"/>
  <cols>
    <col min="1" max="54" width="1.6640625" style="246" customWidth="1"/>
    <col min="55" max="58" width="0.88671875" style="246" customWidth="1"/>
    <col min="59" max="59" width="3.5546875" style="246" bestFit="1" customWidth="1"/>
    <col min="60" max="16384" width="1.88671875" style="246"/>
  </cols>
  <sheetData>
    <row r="1" spans="1:67" ht="12.6" customHeight="1" x14ac:dyDescent="0.3">
      <c r="A1" s="715" t="s">
        <v>2979</v>
      </c>
      <c r="B1" s="715"/>
      <c r="C1" s="715"/>
      <c r="D1" s="715"/>
      <c r="E1" s="715"/>
      <c r="F1" s="715"/>
      <c r="G1" s="715"/>
      <c r="H1" s="715"/>
      <c r="I1" s="715"/>
      <c r="J1" s="715"/>
      <c r="K1" s="393"/>
      <c r="L1" s="393"/>
      <c r="M1" s="393"/>
      <c r="N1" s="393"/>
      <c r="O1" s="395"/>
      <c r="P1" s="395"/>
      <c r="Q1" s="395"/>
      <c r="R1" s="395"/>
      <c r="S1" s="395"/>
      <c r="T1" s="395"/>
      <c r="U1" s="395"/>
      <c r="V1" s="395"/>
      <c r="W1" s="395"/>
      <c r="X1" s="395"/>
      <c r="Y1" s="395"/>
      <c r="Z1" s="395"/>
      <c r="AA1" s="395"/>
      <c r="AB1" s="395"/>
      <c r="AC1" s="395"/>
      <c r="AD1" s="395"/>
      <c r="AE1" s="395"/>
      <c r="AF1" s="395"/>
      <c r="AG1" s="395"/>
      <c r="AH1" s="395"/>
      <c r="AI1" s="395"/>
      <c r="AJ1" s="395"/>
      <c r="AK1" s="395"/>
      <c r="AL1" s="395"/>
      <c r="AM1" s="395"/>
      <c r="AN1" s="395"/>
      <c r="AO1" s="395"/>
      <c r="AP1" s="395" t="s">
        <v>4982</v>
      </c>
      <c r="AQ1" s="709">
        <f>VstupHlavička!$B$15</f>
        <v>42735</v>
      </c>
      <c r="AR1" s="710"/>
      <c r="AS1" s="710"/>
      <c r="AT1" s="710"/>
      <c r="AU1" s="710"/>
      <c r="AV1" s="710"/>
      <c r="AW1" s="710"/>
      <c r="AX1" s="710"/>
      <c r="AY1" s="710"/>
      <c r="BB1" s="393"/>
      <c r="BH1" s="624" t="s">
        <v>3660</v>
      </c>
      <c r="BI1" s="624"/>
      <c r="BJ1" s="624"/>
      <c r="BK1" s="624"/>
      <c r="BL1" s="624" t="s">
        <v>3660</v>
      </c>
      <c r="BM1" s="624"/>
      <c r="BN1" s="624" t="s">
        <v>2976</v>
      </c>
      <c r="BO1" s="624"/>
    </row>
    <row r="2" spans="1:67" s="284" customFormat="1" ht="12.6" customHeight="1" x14ac:dyDescent="0.3">
      <c r="A2" s="282" t="s">
        <v>4981</v>
      </c>
      <c r="B2" s="283"/>
      <c r="C2" s="283"/>
      <c r="D2" s="283"/>
      <c r="E2" s="283"/>
      <c r="F2" s="283"/>
      <c r="G2" s="283"/>
      <c r="H2" s="283"/>
      <c r="I2" s="283"/>
      <c r="J2" s="283"/>
      <c r="K2" s="283"/>
      <c r="L2" s="283"/>
      <c r="M2" s="283"/>
      <c r="N2" s="283"/>
      <c r="O2" s="395"/>
      <c r="P2" s="707" t="str">
        <f>VstupHlavička!$B$6</f>
        <v>KASPO partners, s.r.o.</v>
      </c>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394"/>
      <c r="BA2" s="394"/>
      <c r="BH2" s="624"/>
      <c r="BI2" s="624"/>
      <c r="BJ2" s="624"/>
      <c r="BK2" s="624"/>
      <c r="BL2" s="624"/>
      <c r="BM2" s="624"/>
      <c r="BN2" s="624"/>
      <c r="BO2" s="624"/>
    </row>
    <row r="3" spans="1:67" s="285" customFormat="1" ht="12.6" customHeight="1" x14ac:dyDescent="0.3">
      <c r="A3" s="724" t="s">
        <v>2828</v>
      </c>
      <c r="B3" s="724"/>
      <c r="C3" s="724"/>
      <c r="D3" s="724"/>
      <c r="E3" s="724"/>
      <c r="F3" s="724"/>
      <c r="G3" s="724"/>
      <c r="H3" s="724"/>
      <c r="I3" s="724"/>
      <c r="J3" s="724"/>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8"/>
      <c r="AJ3" s="728"/>
      <c r="AK3" s="728"/>
      <c r="AL3" s="728"/>
      <c r="AM3" s="728"/>
      <c r="AN3" s="728"/>
      <c r="AO3" s="728"/>
      <c r="AP3" s="728"/>
      <c r="AQ3" s="728"/>
      <c r="AR3" s="728"/>
      <c r="AS3" s="728"/>
      <c r="AT3" s="728"/>
      <c r="AU3" s="728"/>
      <c r="AV3" s="728"/>
      <c r="AW3" s="728"/>
      <c r="AX3" s="728"/>
      <c r="AY3" s="728"/>
      <c r="AZ3" s="729"/>
      <c r="BA3" s="729"/>
      <c r="BB3" s="729"/>
      <c r="BH3" s="625" t="s">
        <v>3661</v>
      </c>
      <c r="BI3" s="625"/>
      <c r="BJ3" s="625"/>
      <c r="BK3" s="625"/>
      <c r="BL3" s="625" t="s">
        <v>3663</v>
      </c>
      <c r="BM3" s="625"/>
      <c r="BN3" s="624" t="s">
        <v>2977</v>
      </c>
      <c r="BO3" s="625"/>
    </row>
    <row r="4" spans="1:67" s="285" customFormat="1" ht="12.6" customHeight="1" x14ac:dyDescent="0.2">
      <c r="A4" s="724" t="s">
        <v>1882</v>
      </c>
      <c r="B4" s="724"/>
      <c r="C4" s="724"/>
      <c r="D4" s="724"/>
      <c r="E4" s="724"/>
      <c r="F4" s="724"/>
      <c r="G4" s="724"/>
      <c r="H4" s="724"/>
      <c r="I4" s="724"/>
      <c r="J4" s="724"/>
      <c r="K4" s="728"/>
      <c r="L4" s="728"/>
      <c r="M4" s="728"/>
      <c r="N4" s="728"/>
      <c r="O4" s="728"/>
      <c r="P4" s="728"/>
      <c r="Q4" s="728"/>
      <c r="R4" s="728"/>
      <c r="S4" s="728"/>
      <c r="T4" s="728"/>
      <c r="U4" s="728"/>
      <c r="V4" s="728"/>
      <c r="W4" s="728"/>
      <c r="X4" s="728"/>
      <c r="Y4" s="728"/>
      <c r="Z4" s="728"/>
      <c r="AA4" s="728"/>
      <c r="AB4" s="728"/>
      <c r="AC4" s="728"/>
      <c r="AD4" s="728"/>
      <c r="AE4" s="728"/>
      <c r="AF4" s="728"/>
      <c r="AG4" s="728"/>
      <c r="AH4" s="728"/>
      <c r="AI4" s="728"/>
      <c r="AJ4" s="728"/>
      <c r="AK4" s="728"/>
      <c r="AL4" s="728"/>
      <c r="AM4" s="728"/>
      <c r="AN4" s="728"/>
      <c r="AO4" s="728"/>
      <c r="AP4" s="728"/>
      <c r="AQ4" s="728"/>
      <c r="AR4" s="728"/>
      <c r="AS4" s="728"/>
      <c r="AT4" s="728"/>
      <c r="AU4" s="728"/>
      <c r="AV4" s="728"/>
      <c r="AW4" s="728"/>
      <c r="AX4" s="728"/>
      <c r="AY4" s="728"/>
      <c r="AZ4" s="286"/>
      <c r="BA4" s="286"/>
      <c r="BB4" s="286"/>
    </row>
    <row r="5" spans="1:67" s="285" customFormat="1" ht="12.6" customHeight="1" x14ac:dyDescent="0.2">
      <c r="A5" s="724" t="s">
        <v>2829</v>
      </c>
      <c r="B5" s="724"/>
      <c r="C5" s="724"/>
      <c r="D5" s="724"/>
      <c r="E5" s="724"/>
      <c r="F5" s="724"/>
      <c r="G5" s="724"/>
      <c r="H5" s="724"/>
      <c r="I5" s="724"/>
      <c r="J5" s="724"/>
      <c r="K5" s="1121"/>
      <c r="L5" s="1121"/>
      <c r="M5" s="1121"/>
      <c r="N5" s="1121"/>
      <c r="O5" s="1121"/>
      <c r="P5" s="1121"/>
      <c r="Q5" s="1121"/>
      <c r="R5" s="287"/>
      <c r="S5" s="723" t="s">
        <v>3662</v>
      </c>
      <c r="T5" s="723"/>
      <c r="U5" s="723"/>
      <c r="V5" s="723"/>
      <c r="W5" s="723"/>
      <c r="X5" s="723"/>
      <c r="Y5" s="1121"/>
      <c r="Z5" s="1121"/>
      <c r="AA5" s="1121"/>
      <c r="AB5" s="1121"/>
      <c r="AC5" s="1121"/>
      <c r="AD5" s="1121"/>
      <c r="AE5" s="1121"/>
      <c r="AF5" s="287"/>
      <c r="AG5" s="722" t="s">
        <v>2830</v>
      </c>
      <c r="AH5" s="722"/>
      <c r="AI5" s="722"/>
      <c r="AJ5" s="722"/>
      <c r="AK5" s="722"/>
      <c r="AL5" s="722"/>
      <c r="AM5" s="1121"/>
      <c r="AN5" s="1121"/>
      <c r="AO5" s="1121"/>
      <c r="AP5" s="1121"/>
      <c r="AQ5" s="1121"/>
      <c r="AR5" s="1121"/>
      <c r="AS5" s="1121"/>
      <c r="AT5" s="1121"/>
      <c r="AU5" s="1121"/>
      <c r="AV5" s="1121"/>
      <c r="AW5" s="1121"/>
      <c r="AX5" s="1121"/>
      <c r="AY5" s="1121"/>
      <c r="AZ5" s="287"/>
      <c r="BA5" s="287"/>
      <c r="BB5" s="287"/>
    </row>
    <row r="6" spans="1:67" s="247" customFormat="1" ht="12.6" customHeight="1" x14ac:dyDescent="0.3">
      <c r="A6" s="755" t="s">
        <v>2904</v>
      </c>
      <c r="B6" s="755"/>
      <c r="C6" s="755"/>
      <c r="D6" s="755"/>
      <c r="E6" s="755"/>
      <c r="F6" s="755"/>
      <c r="G6" s="755"/>
      <c r="H6" s="755"/>
      <c r="I6" s="755"/>
      <c r="J6" s="755"/>
      <c r="K6" s="755"/>
      <c r="L6" s="755"/>
      <c r="M6" s="755"/>
      <c r="N6" s="755"/>
      <c r="O6" s="755"/>
      <c r="P6" s="755"/>
      <c r="Q6" s="755"/>
      <c r="R6" s="755"/>
      <c r="S6" s="755"/>
      <c r="T6" s="755"/>
      <c r="U6" s="755"/>
      <c r="V6" s="755"/>
      <c r="W6" s="755"/>
      <c r="X6" s="755"/>
      <c r="Y6" s="755"/>
      <c r="Z6" s="755"/>
      <c r="AA6" s="755"/>
      <c r="AB6" s="755"/>
      <c r="AC6" s="755"/>
      <c r="AD6" s="755"/>
      <c r="AE6" s="755"/>
      <c r="AF6" s="755"/>
      <c r="AG6" s="755"/>
      <c r="AH6" s="755"/>
      <c r="AI6" s="755"/>
      <c r="AJ6" s="755"/>
      <c r="AK6" s="755"/>
      <c r="AL6" s="755"/>
      <c r="AM6" s="755"/>
      <c r="AN6" s="755"/>
      <c r="AO6" s="755"/>
      <c r="AP6" s="755"/>
      <c r="AQ6" s="755"/>
      <c r="AR6" s="755"/>
      <c r="AS6" s="755"/>
      <c r="AT6" s="755"/>
      <c r="AU6" s="755"/>
      <c r="AV6" s="755"/>
      <c r="AW6" s="755"/>
      <c r="AX6" s="755"/>
      <c r="AY6" s="755"/>
      <c r="AZ6" s="288"/>
      <c r="BA6" s="288"/>
      <c r="BB6" s="288"/>
    </row>
    <row r="7" spans="1:67" s="247" customFormat="1" ht="12.6" customHeight="1" x14ac:dyDescent="0.3">
      <c r="A7" s="706"/>
      <c r="B7" s="706"/>
      <c r="C7" s="706"/>
      <c r="D7" s="706"/>
      <c r="E7" s="706"/>
      <c r="F7" s="706"/>
      <c r="G7" s="706"/>
      <c r="H7" s="706"/>
      <c r="I7" s="706"/>
      <c r="J7" s="706"/>
      <c r="K7" s="706"/>
      <c r="L7" s="706"/>
      <c r="M7" s="706"/>
      <c r="N7" s="706"/>
      <c r="O7" s="706"/>
      <c r="P7" s="706"/>
      <c r="Q7" s="706"/>
      <c r="R7" s="706"/>
      <c r="S7" s="706"/>
      <c r="T7" s="706"/>
      <c r="U7" s="706"/>
      <c r="V7" s="706"/>
      <c r="W7" s="706"/>
      <c r="X7" s="706"/>
      <c r="Y7" s="706"/>
      <c r="Z7" s="706"/>
      <c r="AA7" s="706"/>
      <c r="AB7" s="706"/>
      <c r="AC7" s="706"/>
      <c r="AD7" s="706"/>
      <c r="AE7" s="706"/>
      <c r="AF7" s="706"/>
      <c r="AG7" s="706"/>
      <c r="AH7" s="706"/>
      <c r="AI7" s="706"/>
      <c r="AJ7" s="706"/>
      <c r="AK7" s="706"/>
      <c r="AL7" s="706"/>
      <c r="AM7" s="706"/>
      <c r="AN7" s="706"/>
      <c r="AO7" s="706"/>
      <c r="AP7" s="706"/>
      <c r="AQ7" s="706"/>
      <c r="AR7" s="706"/>
      <c r="AS7" s="706"/>
      <c r="AT7" s="706"/>
      <c r="AU7" s="706"/>
      <c r="AV7" s="706"/>
      <c r="AW7" s="706"/>
      <c r="AX7" s="706"/>
      <c r="AY7" s="706"/>
      <c r="AZ7" s="289"/>
      <c r="BA7" s="289"/>
      <c r="BB7" s="289"/>
    </row>
    <row r="8" spans="1:67" s="247" customFormat="1" ht="12.6" customHeight="1" x14ac:dyDescent="0.3">
      <c r="A8" s="706"/>
      <c r="B8" s="706"/>
      <c r="C8" s="706"/>
      <c r="D8" s="706"/>
      <c r="E8" s="706"/>
      <c r="F8" s="706"/>
      <c r="G8" s="706"/>
      <c r="H8" s="706"/>
      <c r="I8" s="706"/>
      <c r="J8" s="706"/>
      <c r="K8" s="706"/>
      <c r="L8" s="706"/>
      <c r="M8" s="706"/>
      <c r="N8" s="706"/>
      <c r="O8" s="706"/>
      <c r="P8" s="706"/>
      <c r="Q8" s="706"/>
      <c r="R8" s="706"/>
      <c r="S8" s="706"/>
      <c r="T8" s="706"/>
      <c r="U8" s="706"/>
      <c r="V8" s="706"/>
      <c r="W8" s="706"/>
      <c r="X8" s="706"/>
      <c r="Y8" s="706"/>
      <c r="Z8" s="706"/>
      <c r="AA8" s="706"/>
      <c r="AB8" s="706"/>
      <c r="AC8" s="706"/>
      <c r="AD8" s="706"/>
      <c r="AE8" s="706"/>
      <c r="AF8" s="706"/>
      <c r="AG8" s="706"/>
      <c r="AH8" s="706"/>
      <c r="AI8" s="706"/>
      <c r="AJ8" s="706"/>
      <c r="AK8" s="706"/>
      <c r="AL8" s="706"/>
      <c r="AM8" s="706"/>
      <c r="AN8" s="706"/>
      <c r="AO8" s="706"/>
      <c r="AP8" s="706"/>
      <c r="AQ8" s="706"/>
      <c r="AR8" s="706"/>
      <c r="AS8" s="706"/>
      <c r="AT8" s="706"/>
      <c r="AU8" s="706"/>
      <c r="AV8" s="706"/>
      <c r="AW8" s="706"/>
      <c r="AX8" s="706"/>
      <c r="AY8" s="706"/>
      <c r="AZ8" s="724"/>
      <c r="BA8" s="724"/>
      <c r="BB8" s="724"/>
    </row>
    <row r="9" spans="1:67" s="247" customFormat="1" ht="12.6" customHeight="1" x14ac:dyDescent="0.3">
      <c r="A9" s="706"/>
      <c r="B9" s="706"/>
      <c r="C9" s="706"/>
      <c r="D9" s="706"/>
      <c r="E9" s="706"/>
      <c r="F9" s="706"/>
      <c r="G9" s="706"/>
      <c r="H9" s="706"/>
      <c r="I9" s="706"/>
      <c r="J9" s="706"/>
      <c r="K9" s="706"/>
      <c r="L9" s="706"/>
      <c r="M9" s="706"/>
      <c r="N9" s="706"/>
      <c r="O9" s="706"/>
      <c r="P9" s="706"/>
      <c r="Q9" s="706"/>
      <c r="R9" s="706"/>
      <c r="S9" s="706"/>
      <c r="T9" s="706"/>
      <c r="U9" s="706"/>
      <c r="V9" s="706"/>
      <c r="W9" s="706"/>
      <c r="X9" s="706"/>
      <c r="Y9" s="706"/>
      <c r="Z9" s="706"/>
      <c r="AA9" s="706"/>
      <c r="AB9" s="706"/>
      <c r="AC9" s="706"/>
      <c r="AD9" s="706"/>
      <c r="AE9" s="706"/>
      <c r="AF9" s="706"/>
      <c r="AG9" s="706"/>
      <c r="AH9" s="706"/>
      <c r="AI9" s="706"/>
      <c r="AJ9" s="706"/>
      <c r="AK9" s="706"/>
      <c r="AL9" s="706"/>
      <c r="AM9" s="706"/>
      <c r="AN9" s="706"/>
      <c r="AO9" s="706"/>
      <c r="AP9" s="706"/>
      <c r="AQ9" s="706"/>
      <c r="AR9" s="706"/>
      <c r="AS9" s="706"/>
      <c r="AT9" s="706"/>
      <c r="AU9" s="706"/>
      <c r="AV9" s="706"/>
      <c r="AW9" s="706"/>
      <c r="AX9" s="706"/>
      <c r="AY9" s="706"/>
      <c r="AZ9" s="724"/>
      <c r="BA9" s="724"/>
      <c r="BB9" s="724"/>
    </row>
    <row r="10" spans="1:67" s="247" customFormat="1" ht="12.6" customHeight="1" x14ac:dyDescent="0.3">
      <c r="A10" s="706"/>
      <c r="B10" s="706"/>
      <c r="C10" s="706"/>
      <c r="D10" s="706"/>
      <c r="E10" s="706"/>
      <c r="F10" s="706"/>
      <c r="G10" s="706"/>
      <c r="H10" s="706"/>
      <c r="I10" s="706"/>
      <c r="J10" s="706"/>
      <c r="K10" s="706"/>
      <c r="L10" s="706"/>
      <c r="M10" s="706"/>
      <c r="N10" s="706"/>
      <c r="O10" s="706"/>
      <c r="P10" s="706"/>
      <c r="Q10" s="706"/>
      <c r="R10" s="706"/>
      <c r="S10" s="706"/>
      <c r="T10" s="706"/>
      <c r="U10" s="706"/>
      <c r="V10" s="706"/>
      <c r="W10" s="706"/>
      <c r="X10" s="706"/>
      <c r="Y10" s="706"/>
      <c r="Z10" s="706"/>
      <c r="AA10" s="706"/>
      <c r="AB10" s="706"/>
      <c r="AC10" s="706"/>
      <c r="AD10" s="706"/>
      <c r="AE10" s="706"/>
      <c r="AF10" s="706"/>
      <c r="AG10" s="706"/>
      <c r="AH10" s="706"/>
      <c r="AI10" s="706"/>
      <c r="AJ10" s="706"/>
      <c r="AK10" s="706"/>
      <c r="AL10" s="706"/>
      <c r="AM10" s="706"/>
      <c r="AN10" s="706"/>
      <c r="AO10" s="706"/>
      <c r="AP10" s="706"/>
      <c r="AQ10" s="706"/>
      <c r="AR10" s="706"/>
      <c r="AS10" s="706"/>
      <c r="AT10" s="706"/>
      <c r="AU10" s="706"/>
      <c r="AV10" s="706"/>
      <c r="AW10" s="706"/>
      <c r="AX10" s="706"/>
      <c r="AY10" s="706"/>
      <c r="AZ10" s="724"/>
      <c r="BA10" s="724"/>
      <c r="BB10" s="724"/>
    </row>
    <row r="11" spans="1:67" s="247" customFormat="1" ht="12.6" customHeight="1" x14ac:dyDescent="0.3">
      <c r="A11" s="706"/>
      <c r="B11" s="706"/>
      <c r="C11" s="706"/>
      <c r="D11" s="706"/>
      <c r="E11" s="706"/>
      <c r="F11" s="706"/>
      <c r="G11" s="706"/>
      <c r="H11" s="706"/>
      <c r="I11" s="706"/>
      <c r="J11" s="706"/>
      <c r="K11" s="706"/>
      <c r="L11" s="706"/>
      <c r="M11" s="706"/>
      <c r="N11" s="706"/>
      <c r="O11" s="706"/>
      <c r="P11" s="706"/>
      <c r="Q11" s="706"/>
      <c r="R11" s="706"/>
      <c r="S11" s="706"/>
      <c r="T11" s="706"/>
      <c r="U11" s="706"/>
      <c r="V11" s="706"/>
      <c r="W11" s="706"/>
      <c r="X11" s="706"/>
      <c r="Y11" s="706"/>
      <c r="Z11" s="706"/>
      <c r="AA11" s="706"/>
      <c r="AB11" s="706"/>
      <c r="AC11" s="706"/>
      <c r="AD11" s="706"/>
      <c r="AE11" s="706"/>
      <c r="AF11" s="706"/>
      <c r="AG11" s="706"/>
      <c r="AH11" s="706"/>
      <c r="AI11" s="706"/>
      <c r="AJ11" s="706"/>
      <c r="AK11" s="706"/>
      <c r="AL11" s="706"/>
      <c r="AM11" s="706"/>
      <c r="AN11" s="706"/>
      <c r="AO11" s="706"/>
      <c r="AP11" s="706"/>
      <c r="AQ11" s="706"/>
      <c r="AR11" s="706"/>
      <c r="AS11" s="706"/>
      <c r="AT11" s="706"/>
      <c r="AU11" s="706"/>
      <c r="AV11" s="706"/>
      <c r="AW11" s="706"/>
      <c r="AX11" s="706"/>
      <c r="AY11" s="706"/>
      <c r="AZ11" s="724"/>
      <c r="BA11" s="724"/>
      <c r="BB11" s="724"/>
    </row>
    <row r="12" spans="1:67" s="247" customFormat="1" ht="12.6" customHeight="1" x14ac:dyDescent="0.3">
      <c r="A12" s="706"/>
      <c r="B12" s="706"/>
      <c r="C12" s="706"/>
      <c r="D12" s="706"/>
      <c r="E12" s="706"/>
      <c r="F12" s="706"/>
      <c r="G12" s="706"/>
      <c r="H12" s="706"/>
      <c r="I12" s="706"/>
      <c r="J12" s="706"/>
      <c r="K12" s="706"/>
      <c r="L12" s="706"/>
      <c r="M12" s="706"/>
      <c r="N12" s="706"/>
      <c r="O12" s="706"/>
      <c r="P12" s="706"/>
      <c r="Q12" s="706"/>
      <c r="R12" s="706"/>
      <c r="S12" s="706"/>
      <c r="T12" s="706"/>
      <c r="U12" s="706"/>
      <c r="V12" s="706"/>
      <c r="W12" s="706"/>
      <c r="X12" s="706"/>
      <c r="Y12" s="706"/>
      <c r="Z12" s="706"/>
      <c r="AA12" s="706"/>
      <c r="AB12" s="706"/>
      <c r="AC12" s="706"/>
      <c r="AD12" s="706"/>
      <c r="AE12" s="706"/>
      <c r="AF12" s="706"/>
      <c r="AG12" s="706"/>
      <c r="AH12" s="706"/>
      <c r="AI12" s="706"/>
      <c r="AJ12" s="706"/>
      <c r="AK12" s="706"/>
      <c r="AL12" s="706"/>
      <c r="AM12" s="706"/>
      <c r="AN12" s="706"/>
      <c r="AO12" s="706"/>
      <c r="AP12" s="706"/>
      <c r="AQ12" s="706"/>
      <c r="AR12" s="706"/>
      <c r="AS12" s="706"/>
      <c r="AT12" s="706"/>
      <c r="AU12" s="706"/>
      <c r="AV12" s="706"/>
      <c r="AW12" s="706"/>
      <c r="AX12" s="706"/>
      <c r="AY12" s="706"/>
      <c r="AZ12" s="724"/>
      <c r="BA12" s="724"/>
      <c r="BB12" s="724"/>
    </row>
    <row r="13" spans="1:67" s="247" customFormat="1" ht="12.6" customHeight="1" x14ac:dyDescent="0.3">
      <c r="A13" s="706"/>
      <c r="B13" s="706"/>
      <c r="C13" s="706"/>
      <c r="D13" s="706"/>
      <c r="E13" s="706"/>
      <c r="F13" s="706"/>
      <c r="G13" s="706"/>
      <c r="H13" s="706"/>
      <c r="I13" s="706"/>
      <c r="J13" s="706"/>
      <c r="K13" s="706"/>
      <c r="L13" s="706"/>
      <c r="M13" s="706"/>
      <c r="N13" s="706"/>
      <c r="O13" s="706"/>
      <c r="P13" s="706"/>
      <c r="Q13" s="706"/>
      <c r="R13" s="706"/>
      <c r="S13" s="706"/>
      <c r="T13" s="706"/>
      <c r="U13" s="706"/>
      <c r="V13" s="706"/>
      <c r="W13" s="706"/>
      <c r="X13" s="706"/>
      <c r="Y13" s="706"/>
      <c r="Z13" s="706"/>
      <c r="AA13" s="706"/>
      <c r="AB13" s="706"/>
      <c r="AC13" s="706"/>
      <c r="AD13" s="706"/>
      <c r="AE13" s="706"/>
      <c r="AF13" s="706"/>
      <c r="AG13" s="706"/>
      <c r="AH13" s="706"/>
      <c r="AI13" s="706"/>
      <c r="AJ13" s="706"/>
      <c r="AK13" s="706"/>
      <c r="AL13" s="706"/>
      <c r="AM13" s="706"/>
      <c r="AN13" s="706"/>
      <c r="AO13" s="706"/>
      <c r="AP13" s="706"/>
      <c r="AQ13" s="706"/>
      <c r="AR13" s="706"/>
      <c r="AS13" s="706"/>
      <c r="AT13" s="706"/>
      <c r="AU13" s="706"/>
      <c r="AV13" s="706"/>
      <c r="AW13" s="706"/>
      <c r="AX13" s="706"/>
      <c r="AY13" s="706"/>
      <c r="AZ13" s="724"/>
      <c r="BA13" s="724"/>
      <c r="BB13" s="724"/>
    </row>
    <row r="14" spans="1:67" s="247" customFormat="1" ht="12.6" customHeight="1" x14ac:dyDescent="0.3">
      <c r="A14" s="706"/>
      <c r="B14" s="706"/>
      <c r="C14" s="706"/>
      <c r="D14" s="706"/>
      <c r="E14" s="706"/>
      <c r="F14" s="706"/>
      <c r="G14" s="706"/>
      <c r="H14" s="706"/>
      <c r="I14" s="706"/>
      <c r="J14" s="706"/>
      <c r="K14" s="706"/>
      <c r="L14" s="706"/>
      <c r="M14" s="706"/>
      <c r="N14" s="706"/>
      <c r="O14" s="706"/>
      <c r="P14" s="706"/>
      <c r="Q14" s="706"/>
      <c r="R14" s="706"/>
      <c r="S14" s="706"/>
      <c r="T14" s="706"/>
      <c r="U14" s="706"/>
      <c r="V14" s="706"/>
      <c r="W14" s="706"/>
      <c r="X14" s="706"/>
      <c r="Y14" s="706"/>
      <c r="Z14" s="706"/>
      <c r="AA14" s="706"/>
      <c r="AB14" s="706"/>
      <c r="AC14" s="706"/>
      <c r="AD14" s="706"/>
      <c r="AE14" s="706"/>
      <c r="AF14" s="706"/>
      <c r="AG14" s="706"/>
      <c r="AH14" s="706"/>
      <c r="AI14" s="706"/>
      <c r="AJ14" s="706"/>
      <c r="AK14" s="706"/>
      <c r="AL14" s="706"/>
      <c r="AM14" s="706"/>
      <c r="AN14" s="706"/>
      <c r="AO14" s="706"/>
      <c r="AP14" s="706"/>
      <c r="AQ14" s="706"/>
      <c r="AR14" s="706"/>
      <c r="AS14" s="706"/>
      <c r="AT14" s="706"/>
      <c r="AU14" s="706"/>
      <c r="AV14" s="706"/>
      <c r="AW14" s="706"/>
      <c r="AX14" s="706"/>
      <c r="AY14" s="706"/>
      <c r="AZ14" s="724"/>
      <c r="BA14" s="724"/>
      <c r="BB14" s="724"/>
    </row>
    <row r="15" spans="1:67" ht="0.6" customHeight="1" x14ac:dyDescent="0.3">
      <c r="A15" s="290"/>
      <c r="B15" s="290"/>
      <c r="C15" s="290"/>
      <c r="D15" s="290"/>
      <c r="E15" s="290"/>
      <c r="F15" s="290"/>
      <c r="G15" s="290"/>
      <c r="H15" s="290"/>
      <c r="I15" s="290"/>
      <c r="J15" s="290"/>
      <c r="K15" s="290"/>
      <c r="L15" s="290"/>
      <c r="M15" s="290"/>
      <c r="N15" s="290"/>
      <c r="O15" s="290"/>
      <c r="P15" s="290"/>
      <c r="Q15" s="290"/>
      <c r="AG15" s="565"/>
      <c r="AR15" s="565"/>
    </row>
    <row r="16" spans="1:67" ht="12.6" customHeight="1" x14ac:dyDescent="0.3">
      <c r="A16" s="1122" t="s">
        <v>2832</v>
      </c>
      <c r="B16" s="1122"/>
      <c r="C16" s="1122"/>
      <c r="D16" s="1122"/>
      <c r="E16" s="1122"/>
      <c r="F16" s="1122"/>
      <c r="G16" s="1122"/>
      <c r="H16" s="1122"/>
      <c r="I16" s="1122"/>
      <c r="J16" s="1122"/>
      <c r="K16" s="1122"/>
      <c r="L16" s="1122"/>
      <c r="M16" s="1122"/>
      <c r="N16" s="1122"/>
      <c r="O16" s="1122"/>
      <c r="P16" s="1122"/>
      <c r="Q16" s="1122"/>
      <c r="R16" s="1122"/>
      <c r="S16" s="1122"/>
      <c r="T16" s="1122"/>
      <c r="U16" s="1122"/>
      <c r="V16" s="1122"/>
      <c r="W16" s="1122"/>
      <c r="X16" s="1122"/>
      <c r="Y16" s="1122"/>
      <c r="Z16" s="1122"/>
      <c r="AA16" s="1122"/>
      <c r="AB16" s="1122"/>
      <c r="AC16" s="1122"/>
      <c r="AD16" s="1122"/>
      <c r="AE16" s="1122"/>
      <c r="AF16" s="1122"/>
      <c r="AG16" s="1122"/>
      <c r="AH16" s="1122"/>
      <c r="AI16" s="1122"/>
      <c r="AJ16" s="1122"/>
      <c r="AK16" s="1122"/>
      <c r="AL16" s="1122"/>
      <c r="AM16" s="1122"/>
      <c r="AN16" s="1122"/>
      <c r="AO16" s="1122"/>
      <c r="AP16" s="1122"/>
      <c r="AQ16" s="1122"/>
      <c r="AR16" s="1122"/>
      <c r="AS16" s="1122"/>
      <c r="AT16" s="1122"/>
      <c r="AU16" s="1122"/>
      <c r="AV16" s="1122"/>
      <c r="AW16" s="1122"/>
      <c r="AX16" s="1122"/>
      <c r="AY16" s="1122"/>
      <c r="AZ16" s="755"/>
      <c r="BA16" s="755"/>
      <c r="BB16" s="755"/>
    </row>
    <row r="17" spans="1:16384" ht="12.6" customHeight="1" x14ac:dyDescent="0.3">
      <c r="A17" s="856" t="s">
        <v>468</v>
      </c>
      <c r="B17" s="857"/>
      <c r="C17" s="857"/>
      <c r="D17" s="857"/>
      <c r="E17" s="857"/>
      <c r="F17" s="857"/>
      <c r="G17" s="857"/>
      <c r="H17" s="857"/>
      <c r="I17" s="857"/>
      <c r="J17" s="857"/>
      <c r="K17" s="857"/>
      <c r="L17" s="857"/>
      <c r="M17" s="857"/>
      <c r="N17" s="857"/>
      <c r="O17" s="857"/>
      <c r="P17" s="857"/>
      <c r="Q17" s="857"/>
      <c r="R17" s="857"/>
      <c r="S17" s="857"/>
      <c r="T17" s="858"/>
      <c r="U17" s="856" t="s">
        <v>815</v>
      </c>
      <c r="V17" s="857"/>
      <c r="W17" s="857"/>
      <c r="X17" s="857"/>
      <c r="Y17" s="857"/>
      <c r="Z17" s="857"/>
      <c r="AA17" s="857"/>
      <c r="AB17" s="857"/>
      <c r="AC17" s="857"/>
      <c r="AD17" s="857"/>
      <c r="AE17" s="857"/>
      <c r="AF17" s="857"/>
      <c r="AG17" s="858"/>
      <c r="AH17" s="795" t="s">
        <v>4980</v>
      </c>
      <c r="AI17" s="796"/>
      <c r="AJ17" s="796"/>
      <c r="AK17" s="796"/>
      <c r="AL17" s="796"/>
      <c r="AM17" s="796"/>
      <c r="AN17" s="796"/>
      <c r="AO17" s="796"/>
      <c r="AP17" s="796"/>
      <c r="AQ17" s="796"/>
      <c r="AR17" s="796"/>
      <c r="AS17" s="796"/>
      <c r="AT17" s="796"/>
      <c r="AU17" s="796"/>
      <c r="AV17" s="796"/>
      <c r="AW17" s="796"/>
      <c r="AX17" s="796"/>
      <c r="AY17" s="796"/>
      <c r="AZ17" s="291"/>
      <c r="BA17" s="292"/>
      <c r="BB17" s="292"/>
      <c r="BC17" s="290"/>
    </row>
    <row r="18" spans="1:16384" ht="12.6" customHeight="1" x14ac:dyDescent="0.3">
      <c r="A18" s="927"/>
      <c r="B18" s="928"/>
      <c r="C18" s="928"/>
      <c r="D18" s="928"/>
      <c r="E18" s="928"/>
      <c r="F18" s="928"/>
      <c r="G18" s="928"/>
      <c r="H18" s="928"/>
      <c r="I18" s="928"/>
      <c r="J18" s="928"/>
      <c r="K18" s="928"/>
      <c r="L18" s="928"/>
      <c r="M18" s="928"/>
      <c r="N18" s="928"/>
      <c r="O18" s="928"/>
      <c r="P18" s="928"/>
      <c r="Q18" s="928"/>
      <c r="R18" s="928"/>
      <c r="S18" s="928"/>
      <c r="T18" s="929"/>
      <c r="U18" s="927"/>
      <c r="V18" s="928"/>
      <c r="W18" s="928"/>
      <c r="X18" s="928"/>
      <c r="Y18" s="928"/>
      <c r="Z18" s="928"/>
      <c r="AA18" s="928"/>
      <c r="AB18" s="928"/>
      <c r="AC18" s="928"/>
      <c r="AD18" s="928"/>
      <c r="AE18" s="928"/>
      <c r="AF18" s="928"/>
      <c r="AG18" s="929"/>
      <c r="AH18" s="739" t="s">
        <v>1550</v>
      </c>
      <c r="AI18" s="740"/>
      <c r="AJ18" s="740"/>
      <c r="AK18" s="740"/>
      <c r="AL18" s="740"/>
      <c r="AM18" s="740"/>
      <c r="AN18" s="740"/>
      <c r="AO18" s="740"/>
      <c r="AP18" s="740"/>
      <c r="AQ18" s="740"/>
      <c r="AR18" s="740"/>
      <c r="AS18" s="740"/>
      <c r="AT18" s="740"/>
      <c r="AU18" s="740"/>
      <c r="AV18" s="740"/>
      <c r="AW18" s="740"/>
      <c r="AX18" s="740"/>
      <c r="AY18" s="740"/>
      <c r="AZ18" s="291"/>
      <c r="BA18" s="292"/>
      <c r="BB18" s="292"/>
      <c r="BC18" s="290"/>
    </row>
    <row r="19" spans="1:16384" ht="12.6" customHeight="1" x14ac:dyDescent="0.3">
      <c r="A19" s="293" t="s">
        <v>470</v>
      </c>
      <c r="B19" s="294"/>
      <c r="C19" s="294"/>
      <c r="D19" s="294"/>
      <c r="E19" s="294"/>
      <c r="F19" s="294"/>
      <c r="G19" s="294"/>
      <c r="H19" s="294"/>
      <c r="I19" s="294"/>
      <c r="J19" s="294"/>
      <c r="K19" s="294"/>
      <c r="L19" s="294"/>
      <c r="M19" s="294"/>
      <c r="N19" s="294"/>
      <c r="O19" s="294"/>
      <c r="P19" s="294"/>
      <c r="Q19" s="294"/>
      <c r="R19" s="294"/>
      <c r="S19" s="294"/>
      <c r="T19" s="295"/>
      <c r="U19" s="725"/>
      <c r="V19" s="726"/>
      <c r="W19" s="726"/>
      <c r="X19" s="726"/>
      <c r="Y19" s="726"/>
      <c r="Z19" s="726"/>
      <c r="AA19" s="726"/>
      <c r="AB19" s="726"/>
      <c r="AC19" s="726"/>
      <c r="AD19" s="726"/>
      <c r="AE19" s="726"/>
      <c r="AF19" s="726"/>
      <c r="AG19" s="727"/>
      <c r="AH19" s="725"/>
      <c r="AI19" s="726"/>
      <c r="AJ19" s="726"/>
      <c r="AK19" s="726"/>
      <c r="AL19" s="726"/>
      <c r="AM19" s="726"/>
      <c r="AN19" s="726"/>
      <c r="AO19" s="726"/>
      <c r="AP19" s="726"/>
      <c r="AQ19" s="726"/>
      <c r="AR19" s="726"/>
      <c r="AS19" s="726"/>
      <c r="AT19" s="726"/>
      <c r="AU19" s="726"/>
      <c r="AV19" s="726"/>
      <c r="AW19" s="726"/>
      <c r="AX19" s="726"/>
      <c r="AY19" s="726"/>
      <c r="AZ19" s="578"/>
      <c r="BA19" s="579"/>
      <c r="BB19" s="579"/>
      <c r="BC19" s="587"/>
    </row>
    <row r="20" spans="1:16384" ht="11.4" customHeight="1" x14ac:dyDescent="0.3">
      <c r="A20" s="296" t="s">
        <v>1872</v>
      </c>
      <c r="B20" s="297"/>
      <c r="C20" s="297"/>
      <c r="D20" s="297"/>
      <c r="E20" s="297"/>
      <c r="F20" s="297"/>
      <c r="G20" s="297"/>
      <c r="H20" s="297"/>
      <c r="I20" s="297"/>
      <c r="J20" s="297"/>
      <c r="K20" s="297"/>
      <c r="L20" s="297"/>
      <c r="M20" s="297"/>
      <c r="N20" s="297"/>
      <c r="O20" s="297"/>
      <c r="P20" s="297"/>
      <c r="Q20" s="297"/>
      <c r="R20" s="297"/>
      <c r="S20" s="297"/>
      <c r="T20" s="298"/>
      <c r="U20" s="716"/>
      <c r="V20" s="717"/>
      <c r="W20" s="717"/>
      <c r="X20" s="717"/>
      <c r="Y20" s="717"/>
      <c r="Z20" s="717"/>
      <c r="AA20" s="717"/>
      <c r="AB20" s="717"/>
      <c r="AC20" s="717"/>
      <c r="AD20" s="717"/>
      <c r="AE20" s="717"/>
      <c r="AF20" s="717"/>
      <c r="AG20" s="718"/>
      <c r="AH20" s="716"/>
      <c r="AI20" s="717"/>
      <c r="AJ20" s="717"/>
      <c r="AK20" s="717"/>
      <c r="AL20" s="717"/>
      <c r="AM20" s="717"/>
      <c r="AN20" s="717"/>
      <c r="AO20" s="717"/>
      <c r="AP20" s="717"/>
      <c r="AQ20" s="717"/>
      <c r="AR20" s="717"/>
      <c r="AS20" s="717"/>
      <c r="AT20" s="717"/>
      <c r="AU20" s="717"/>
      <c r="AV20" s="717"/>
      <c r="AW20" s="717"/>
      <c r="AX20" s="717"/>
      <c r="AY20" s="717"/>
      <c r="AZ20" s="578"/>
      <c r="BA20" s="579"/>
      <c r="BB20" s="579"/>
      <c r="BC20" s="587"/>
    </row>
    <row r="21" spans="1:16384" ht="9.6" customHeight="1" x14ac:dyDescent="0.3">
      <c r="A21" s="299" t="s">
        <v>1871</v>
      </c>
      <c r="B21" s="300"/>
      <c r="C21" s="300"/>
      <c r="D21" s="300"/>
      <c r="E21" s="300"/>
      <c r="F21" s="300"/>
      <c r="G21" s="300"/>
      <c r="H21" s="300"/>
      <c r="I21" s="300"/>
      <c r="J21" s="300"/>
      <c r="K21" s="300"/>
      <c r="L21" s="300"/>
      <c r="M21" s="300"/>
      <c r="N21" s="300"/>
      <c r="O21" s="300"/>
      <c r="P21" s="300"/>
      <c r="Q21" s="300"/>
      <c r="R21" s="300"/>
      <c r="S21" s="300"/>
      <c r="T21" s="301"/>
      <c r="U21" s="719"/>
      <c r="V21" s="720"/>
      <c r="W21" s="720"/>
      <c r="X21" s="720"/>
      <c r="Y21" s="720"/>
      <c r="Z21" s="720"/>
      <c r="AA21" s="720"/>
      <c r="AB21" s="720"/>
      <c r="AC21" s="720"/>
      <c r="AD21" s="720"/>
      <c r="AE21" s="720"/>
      <c r="AF21" s="720"/>
      <c r="AG21" s="721"/>
      <c r="AH21" s="719"/>
      <c r="AI21" s="720"/>
      <c r="AJ21" s="720"/>
      <c r="AK21" s="720"/>
      <c r="AL21" s="720"/>
      <c r="AM21" s="720"/>
      <c r="AN21" s="720"/>
      <c r="AO21" s="720"/>
      <c r="AP21" s="720"/>
      <c r="AQ21" s="720"/>
      <c r="AR21" s="720"/>
      <c r="AS21" s="720"/>
      <c r="AT21" s="720"/>
      <c r="AU21" s="720"/>
      <c r="AV21" s="720"/>
      <c r="AW21" s="720"/>
      <c r="AX21" s="720"/>
      <c r="AY21" s="720"/>
      <c r="AZ21" s="578"/>
      <c r="BA21" s="579"/>
      <c r="BB21" s="579"/>
      <c r="BC21" s="587"/>
    </row>
    <row r="22" spans="1:16384" ht="12.6" customHeight="1" x14ac:dyDescent="0.3">
      <c r="A22" s="293" t="s">
        <v>471</v>
      </c>
      <c r="B22" s="294"/>
      <c r="C22" s="294"/>
      <c r="D22" s="294"/>
      <c r="E22" s="294"/>
      <c r="F22" s="294"/>
      <c r="G22" s="294"/>
      <c r="H22" s="294"/>
      <c r="I22" s="294"/>
      <c r="J22" s="294"/>
      <c r="K22" s="294"/>
      <c r="L22" s="294"/>
      <c r="M22" s="294"/>
      <c r="N22" s="294"/>
      <c r="O22" s="294"/>
      <c r="P22" s="294"/>
      <c r="Q22" s="294"/>
      <c r="R22" s="294"/>
      <c r="S22" s="294"/>
      <c r="T22" s="295"/>
      <c r="U22" s="725"/>
      <c r="V22" s="726"/>
      <c r="W22" s="726"/>
      <c r="X22" s="726"/>
      <c r="Y22" s="726"/>
      <c r="Z22" s="726"/>
      <c r="AA22" s="726"/>
      <c r="AB22" s="726"/>
      <c r="AC22" s="726"/>
      <c r="AD22" s="726"/>
      <c r="AE22" s="726"/>
      <c r="AF22" s="726"/>
      <c r="AG22" s="727"/>
      <c r="AH22" s="725"/>
      <c r="AI22" s="726"/>
      <c r="AJ22" s="726"/>
      <c r="AK22" s="726"/>
      <c r="AL22" s="726"/>
      <c r="AM22" s="726"/>
      <c r="AN22" s="726"/>
      <c r="AO22" s="726"/>
      <c r="AP22" s="726"/>
      <c r="AQ22" s="726"/>
      <c r="AR22" s="726"/>
      <c r="AS22" s="726"/>
      <c r="AT22" s="726"/>
      <c r="AU22" s="726"/>
      <c r="AV22" s="726"/>
      <c r="AW22" s="726"/>
      <c r="AX22" s="726"/>
      <c r="AY22" s="726"/>
      <c r="AZ22" s="578"/>
      <c r="BA22" s="579"/>
      <c r="BB22" s="579"/>
      <c r="BC22" s="587"/>
    </row>
    <row r="23" spans="1:16384" ht="13.2" customHeight="1" x14ac:dyDescent="0.3">
      <c r="A23" s="724" t="s">
        <v>2905</v>
      </c>
      <c r="B23" s="724"/>
      <c r="C23" s="724"/>
      <c r="D23" s="724"/>
      <c r="E23" s="724"/>
      <c r="F23" s="724"/>
      <c r="G23" s="724"/>
      <c r="H23" s="724"/>
      <c r="I23" s="724"/>
      <c r="J23" s="724"/>
      <c r="K23" s="724"/>
      <c r="L23" s="724"/>
      <c r="M23" s="724"/>
      <c r="N23" s="724"/>
      <c r="O23" s="724"/>
      <c r="P23" s="724"/>
      <c r="Q23" s="724"/>
      <c r="R23" s="724"/>
      <c r="S23" s="724"/>
      <c r="T23" s="724"/>
      <c r="U23" s="724"/>
      <c r="V23" s="724"/>
      <c r="W23" s="724"/>
      <c r="X23" s="724"/>
      <c r="Y23" s="724"/>
      <c r="Z23" s="724"/>
      <c r="AA23" s="724"/>
      <c r="AB23" s="724"/>
      <c r="AC23" s="724"/>
      <c r="AD23" s="724"/>
      <c r="AE23" s="724"/>
      <c r="AF23" s="724"/>
      <c r="AG23" s="724"/>
      <c r="AH23" s="724"/>
      <c r="AI23" s="724"/>
      <c r="AJ23" s="724"/>
      <c r="AK23" s="724"/>
      <c r="AL23" s="724"/>
      <c r="AM23" s="724"/>
      <c r="AN23" s="724"/>
      <c r="AO23" s="724"/>
      <c r="AP23" s="724"/>
      <c r="AQ23" s="724"/>
      <c r="AR23" s="724"/>
      <c r="AS23" s="724"/>
      <c r="AT23" s="724"/>
      <c r="AU23" s="724"/>
      <c r="AV23" s="724"/>
      <c r="AW23" s="724"/>
      <c r="AX23" s="724"/>
      <c r="AY23" s="724"/>
      <c r="AZ23" s="724"/>
      <c r="BA23" s="724"/>
      <c r="BB23" s="579"/>
      <c r="BC23" s="587"/>
    </row>
    <row r="24" spans="1:16384" ht="6" hidden="1" customHeight="1" x14ac:dyDescent="0.3">
      <c r="A24" s="724"/>
      <c r="B24" s="724"/>
      <c r="C24" s="724"/>
      <c r="D24" s="724"/>
      <c r="E24" s="724"/>
      <c r="F24" s="724"/>
      <c r="G24" s="724"/>
      <c r="H24" s="724"/>
      <c r="I24" s="724"/>
      <c r="J24" s="724"/>
      <c r="K24" s="724"/>
      <c r="L24" s="724"/>
      <c r="M24" s="724"/>
      <c r="N24" s="724"/>
      <c r="O24" s="724"/>
      <c r="P24" s="724"/>
      <c r="Q24" s="724"/>
      <c r="R24" s="724"/>
      <c r="S24" s="724"/>
      <c r="T24" s="724"/>
      <c r="U24" s="724"/>
      <c r="V24" s="724"/>
      <c r="W24" s="724"/>
      <c r="X24" s="724"/>
      <c r="Y24" s="724"/>
      <c r="Z24" s="724"/>
      <c r="AA24" s="724"/>
      <c r="AB24" s="724"/>
      <c r="AC24" s="724"/>
      <c r="AD24" s="724"/>
      <c r="AE24" s="724"/>
      <c r="AF24" s="724"/>
      <c r="AG24" s="724"/>
      <c r="AH24" s="724"/>
      <c r="AI24" s="724"/>
      <c r="AJ24" s="724"/>
      <c r="AK24" s="724"/>
      <c r="AL24" s="724"/>
      <c r="AM24" s="724"/>
      <c r="AN24" s="724"/>
      <c r="AO24" s="724"/>
      <c r="AP24" s="724"/>
      <c r="AQ24" s="724"/>
      <c r="AR24" s="724"/>
      <c r="AS24" s="724"/>
      <c r="AT24" s="724"/>
      <c r="AU24" s="724"/>
      <c r="AV24" s="724"/>
      <c r="AW24" s="724"/>
      <c r="AX24" s="724"/>
      <c r="AY24" s="724"/>
      <c r="AZ24" s="724"/>
      <c r="BA24" s="724"/>
      <c r="BB24" s="302"/>
    </row>
    <row r="25" spans="1:16384" ht="12.6" customHeight="1" x14ac:dyDescent="0.3">
      <c r="A25" s="755" t="s">
        <v>2833</v>
      </c>
      <c r="B25" s="755"/>
      <c r="C25" s="755"/>
      <c r="D25" s="755"/>
      <c r="E25" s="755"/>
      <c r="F25" s="755"/>
      <c r="G25" s="755"/>
      <c r="H25" s="755"/>
      <c r="I25" s="755"/>
      <c r="J25" s="755"/>
      <c r="K25" s="755"/>
      <c r="L25" s="755"/>
      <c r="M25" s="755"/>
      <c r="N25" s="755"/>
      <c r="O25" s="755"/>
      <c r="P25" s="755"/>
      <c r="Q25" s="755"/>
      <c r="R25" s="755"/>
      <c r="S25" s="755"/>
      <c r="T25" s="755"/>
      <c r="U25" s="755"/>
      <c r="V25" s="755"/>
      <c r="W25" s="755"/>
      <c r="X25" s="755"/>
      <c r="Y25" s="755"/>
      <c r="Z25" s="755"/>
      <c r="AA25" s="755"/>
      <c r="AB25" s="755"/>
      <c r="AC25" s="755"/>
      <c r="AD25" s="755"/>
      <c r="AE25" s="755"/>
      <c r="AF25" s="755"/>
      <c r="AG25" s="755"/>
      <c r="AH25" s="755"/>
      <c r="AI25" s="755"/>
      <c r="AJ25" s="755"/>
      <c r="AK25" s="755"/>
      <c r="AL25" s="755"/>
      <c r="AM25" s="755"/>
      <c r="AN25" s="755"/>
      <c r="AO25" s="755"/>
      <c r="AP25" s="755"/>
      <c r="AQ25" s="755"/>
      <c r="AR25" s="755"/>
      <c r="AS25" s="755"/>
      <c r="AT25" s="755"/>
      <c r="AU25" s="755"/>
      <c r="AV25" s="755"/>
      <c r="AW25" s="755"/>
      <c r="AX25" s="755"/>
      <c r="AY25" s="755"/>
      <c r="AZ25" s="755"/>
      <c r="BA25" s="755"/>
      <c r="BB25" s="755"/>
    </row>
    <row r="26" spans="1:16384" ht="12.6" customHeight="1" x14ac:dyDescent="0.3">
      <c r="A26" s="744" t="s">
        <v>2837</v>
      </c>
      <c r="B26" s="744"/>
      <c r="C26" s="745" t="s">
        <v>3661</v>
      </c>
      <c r="D26" s="745"/>
      <c r="E26" s="724" t="s">
        <v>3659</v>
      </c>
      <c r="F26" s="724"/>
      <c r="G26" s="724"/>
      <c r="H26" s="724"/>
      <c r="I26" s="724"/>
      <c r="J26" s="724"/>
      <c r="K26" s="724"/>
      <c r="L26" s="724"/>
      <c r="M26" s="724"/>
      <c r="N26" s="724"/>
      <c r="O26" s="724"/>
      <c r="P26" s="724"/>
      <c r="Q26" s="724"/>
      <c r="R26" s="724"/>
      <c r="S26" s="724"/>
      <c r="T26" s="724"/>
      <c r="U26" s="724"/>
      <c r="V26" s="724"/>
      <c r="W26" s="724"/>
      <c r="X26" s="724"/>
      <c r="Y26" s="724"/>
      <c r="Z26" s="724"/>
      <c r="AA26" s="724"/>
      <c r="AB26" s="724"/>
      <c r="AC26" s="724"/>
      <c r="AD26" s="724"/>
      <c r="AE26" s="724"/>
      <c r="AF26" s="724"/>
      <c r="AG26" s="724"/>
      <c r="AH26" s="724"/>
      <c r="AI26" s="724"/>
      <c r="AJ26" s="724"/>
      <c r="AK26" s="724"/>
      <c r="AL26" s="724"/>
      <c r="AM26" s="724"/>
      <c r="AN26" s="724"/>
      <c r="AO26" s="724"/>
      <c r="AP26" s="724"/>
      <c r="AQ26" s="724"/>
      <c r="AR26" s="724"/>
      <c r="AS26" s="724"/>
      <c r="AT26" s="724"/>
      <c r="AU26" s="724"/>
      <c r="AV26" s="724"/>
      <c r="AW26" s="724"/>
      <c r="AX26" s="724"/>
      <c r="AY26" s="724"/>
      <c r="AZ26" s="724"/>
      <c r="BA26" s="724"/>
      <c r="BB26" s="248"/>
    </row>
    <row r="27" spans="1:16384" ht="12.6" customHeight="1" x14ac:dyDescent="0.3">
      <c r="A27" s="755" t="s">
        <v>2834</v>
      </c>
      <c r="B27" s="755"/>
      <c r="C27" s="755"/>
      <c r="D27" s="755"/>
      <c r="E27" s="755"/>
      <c r="F27" s="755"/>
      <c r="G27" s="755"/>
      <c r="H27" s="755"/>
      <c r="I27" s="755"/>
      <c r="J27" s="755"/>
      <c r="K27" s="755"/>
      <c r="L27" s="755"/>
      <c r="M27" s="755"/>
      <c r="N27" s="755"/>
      <c r="O27" s="755"/>
      <c r="P27" s="755"/>
      <c r="Q27" s="755"/>
      <c r="R27" s="755"/>
      <c r="S27" s="755"/>
      <c r="T27" s="755"/>
      <c r="U27" s="755"/>
      <c r="V27" s="755"/>
      <c r="W27" s="755"/>
      <c r="X27" s="755"/>
      <c r="Y27" s="755"/>
      <c r="Z27" s="755"/>
      <c r="AA27" s="755"/>
      <c r="AB27" s="755"/>
      <c r="AC27" s="755"/>
      <c r="AD27" s="755"/>
      <c r="AE27" s="755"/>
      <c r="AF27" s="755"/>
      <c r="AG27" s="755"/>
      <c r="AH27" s="755"/>
      <c r="AI27" s="755"/>
      <c r="AJ27" s="755"/>
      <c r="AK27" s="755"/>
      <c r="AL27" s="755"/>
      <c r="AM27" s="755"/>
      <c r="AN27" s="755"/>
      <c r="AO27" s="755"/>
      <c r="AP27" s="755"/>
      <c r="AQ27" s="755"/>
      <c r="AR27" s="755"/>
      <c r="AS27" s="755"/>
      <c r="AT27" s="755"/>
      <c r="AU27" s="755"/>
      <c r="AV27" s="755"/>
      <c r="AW27" s="755"/>
      <c r="AX27" s="755"/>
      <c r="AY27" s="755"/>
      <c r="AZ27" s="755"/>
      <c r="BA27" s="755"/>
      <c r="BB27" s="755"/>
    </row>
    <row r="28" spans="1:16384" ht="26.25" customHeight="1" x14ac:dyDescent="0.3">
      <c r="A28" s="724" t="s">
        <v>4983</v>
      </c>
      <c r="B28" s="724"/>
      <c r="C28" s="724"/>
      <c r="D28" s="724"/>
      <c r="E28" s="724"/>
      <c r="F28" s="724"/>
      <c r="G28" s="724"/>
      <c r="H28" s="724"/>
      <c r="I28" s="724"/>
      <c r="J28" s="724"/>
      <c r="K28" s="724"/>
      <c r="L28" s="724"/>
      <c r="M28" s="724"/>
      <c r="N28" s="724"/>
      <c r="O28" s="724"/>
      <c r="P28" s="724"/>
      <c r="Q28" s="724"/>
      <c r="R28" s="724"/>
      <c r="S28" s="724"/>
      <c r="T28" s="724"/>
      <c r="U28" s="724"/>
      <c r="V28" s="724"/>
      <c r="W28" s="724"/>
      <c r="X28" s="724"/>
      <c r="Y28" s="724"/>
      <c r="Z28" s="724"/>
      <c r="AA28" s="724"/>
      <c r="AB28" s="724"/>
      <c r="AC28" s="724"/>
      <c r="AD28" s="724"/>
      <c r="AE28" s="724"/>
      <c r="AF28" s="724"/>
      <c r="AG28" s="724"/>
      <c r="AH28" s="724"/>
      <c r="AI28" s="724"/>
      <c r="AJ28" s="724"/>
      <c r="AK28" s="724"/>
      <c r="AL28" s="724"/>
      <c r="AM28" s="724"/>
      <c r="AN28" s="724"/>
      <c r="AO28" s="724"/>
      <c r="AP28" s="724"/>
      <c r="AQ28" s="724"/>
      <c r="AR28" s="724"/>
      <c r="AS28" s="724"/>
      <c r="AT28" s="724"/>
      <c r="AU28" s="724"/>
      <c r="AV28" s="724"/>
      <c r="AW28" s="724"/>
      <c r="AX28" s="724"/>
      <c r="AY28" s="724"/>
      <c r="AZ28" s="248"/>
      <c r="BA28" s="248"/>
      <c r="BB28" s="248"/>
    </row>
    <row r="29" spans="1:16384" ht="12.6" customHeight="1" x14ac:dyDescent="0.3">
      <c r="A29" s="755" t="s">
        <v>3668</v>
      </c>
      <c r="B29" s="755"/>
      <c r="C29" s="755"/>
      <c r="D29" s="755"/>
      <c r="E29" s="755"/>
      <c r="F29" s="755"/>
      <c r="G29" s="755"/>
      <c r="H29" s="755"/>
      <c r="I29" s="755"/>
      <c r="J29" s="755"/>
      <c r="K29" s="755"/>
      <c r="L29" s="755"/>
      <c r="M29" s="755"/>
      <c r="N29" s="755"/>
      <c r="O29" s="755"/>
      <c r="P29" s="745" t="s">
        <v>3661</v>
      </c>
      <c r="Q29" s="745"/>
      <c r="R29" s="745"/>
      <c r="S29" s="755" t="s">
        <v>3669</v>
      </c>
      <c r="T29" s="755"/>
      <c r="U29" s="755"/>
      <c r="V29" s="755"/>
      <c r="W29" s="755"/>
      <c r="X29" s="755"/>
      <c r="Y29" s="755"/>
      <c r="Z29" s="755"/>
      <c r="AA29" s="755"/>
      <c r="AB29" s="755"/>
      <c r="AC29" s="755"/>
      <c r="AD29" s="755"/>
      <c r="AE29" s="755"/>
      <c r="AF29" s="755"/>
      <c r="AG29" s="755"/>
      <c r="AH29" s="755"/>
      <c r="AI29" s="755"/>
      <c r="AJ29" s="755"/>
      <c r="AK29" s="755"/>
      <c r="AL29" s="755"/>
      <c r="AM29" s="755"/>
      <c r="AN29" s="755"/>
      <c r="AO29" s="755"/>
      <c r="AP29" s="755"/>
      <c r="AQ29" s="755"/>
      <c r="AR29" s="755"/>
      <c r="AS29" s="755"/>
      <c r="AT29" s="755"/>
      <c r="AU29" s="755"/>
      <c r="AV29" s="755"/>
      <c r="AW29" s="755"/>
      <c r="AX29" s="755"/>
      <c r="AY29" s="592"/>
      <c r="AZ29" s="755"/>
      <c r="BA29" s="755"/>
      <c r="BB29" s="755"/>
    </row>
    <row r="30" spans="1:16384" ht="12.6" customHeight="1" x14ac:dyDescent="0.3">
      <c r="A30" s="755" t="s">
        <v>3670</v>
      </c>
      <c r="B30" s="755"/>
      <c r="C30" s="755"/>
      <c r="D30" s="755"/>
      <c r="E30" s="755"/>
      <c r="F30" s="755"/>
      <c r="G30" s="755"/>
      <c r="H30" s="755"/>
      <c r="I30" s="755"/>
      <c r="J30" s="755"/>
      <c r="K30" s="755"/>
      <c r="L30" s="1123" t="str">
        <f>VstupHlavička!$B$5</f>
        <v>84.25.0</v>
      </c>
      <c r="M30" s="1123"/>
      <c r="N30" s="1123"/>
      <c r="O30" s="1123"/>
      <c r="P30" s="755" t="b">
        <f>IFERROR(IF(VLOOKUP(L30,SKNACE!$A1:$B988,1)=L30,VLOOKUP(L30,SKNACE!$A1:$B988,2)),"")</f>
        <v>0</v>
      </c>
      <c r="Q30" s="755"/>
      <c r="R30" s="755"/>
      <c r="S30" s="755"/>
      <c r="T30" s="755"/>
      <c r="U30" s="755"/>
      <c r="V30" s="755"/>
      <c r="W30" s="755"/>
      <c r="X30" s="755"/>
      <c r="Y30" s="755"/>
      <c r="Z30" s="755"/>
      <c r="AA30" s="755"/>
      <c r="AB30" s="755"/>
      <c r="AC30" s="755"/>
      <c r="AD30" s="755"/>
      <c r="AE30" s="755"/>
      <c r="AF30" s="755"/>
      <c r="AG30" s="755"/>
      <c r="AH30" s="755"/>
      <c r="AI30" s="755"/>
      <c r="AJ30" s="755"/>
      <c r="AK30" s="755"/>
      <c r="AL30" s="755"/>
      <c r="AM30" s="755"/>
      <c r="AN30" s="755"/>
      <c r="AO30" s="755"/>
      <c r="AP30" s="755"/>
      <c r="AQ30" s="755"/>
      <c r="AR30" s="755"/>
      <c r="AS30" s="755"/>
      <c r="AT30" s="755"/>
      <c r="AU30" s="755"/>
      <c r="AV30" s="755"/>
      <c r="AW30" s="755"/>
      <c r="AX30" s="755"/>
      <c r="AY30" s="755"/>
      <c r="AZ30" s="568"/>
      <c r="BA30" s="568"/>
      <c r="BB30" s="568"/>
    </row>
    <row r="31" spans="1:16384" ht="13.5" customHeight="1" x14ac:dyDescent="0.3">
      <c r="A31" s="755" t="s">
        <v>3671</v>
      </c>
      <c r="B31" s="755"/>
      <c r="C31" s="755"/>
      <c r="D31" s="755"/>
      <c r="E31" s="755"/>
      <c r="F31" s="755"/>
      <c r="G31" s="755"/>
      <c r="H31" s="755"/>
      <c r="I31" s="755"/>
      <c r="J31" s="755"/>
      <c r="K31" s="755"/>
      <c r="L31" s="755"/>
      <c r="M31" s="755"/>
      <c r="N31" s="755"/>
      <c r="O31" s="755"/>
      <c r="P31" s="755"/>
      <c r="Q31" s="755"/>
      <c r="R31" s="755"/>
      <c r="S31" s="755"/>
      <c r="T31" s="755"/>
      <c r="U31" s="755"/>
      <c r="V31" s="755"/>
      <c r="W31" s="755"/>
      <c r="X31" s="755"/>
      <c r="Y31" s="755"/>
      <c r="Z31" s="755"/>
      <c r="AA31" s="755"/>
      <c r="AB31" s="755"/>
      <c r="AC31" s="755"/>
      <c r="AD31" s="755"/>
      <c r="AE31" s="755"/>
      <c r="AF31" s="755"/>
      <c r="AG31" s="755"/>
      <c r="AH31" s="755"/>
      <c r="AI31" s="755"/>
      <c r="AJ31" s="755"/>
      <c r="AK31" s="755"/>
      <c r="AL31" s="755"/>
      <c r="AM31" s="755"/>
      <c r="AN31" s="755"/>
      <c r="AO31" s="755"/>
      <c r="AP31" s="755"/>
      <c r="AQ31" s="755"/>
      <c r="AR31" s="755"/>
      <c r="AS31" s="755"/>
      <c r="AT31" s="755"/>
      <c r="AU31" s="755"/>
      <c r="AV31" s="755"/>
      <c r="AW31" s="755"/>
      <c r="AX31" s="755"/>
      <c r="AY31" s="755"/>
      <c r="AZ31" s="755"/>
      <c r="BA31" s="755"/>
      <c r="BB31" s="755"/>
      <c r="BC31" s="755"/>
      <c r="BD31" s="755"/>
      <c r="BE31" s="755"/>
      <c r="BF31" s="755"/>
      <c r="BG31" s="755"/>
      <c r="BH31" s="755"/>
      <c r="BI31" s="755"/>
      <c r="BJ31" s="755"/>
      <c r="BK31" s="755"/>
      <c r="BL31" s="755"/>
      <c r="BM31" s="755"/>
      <c r="BN31" s="755"/>
      <c r="BO31" s="755"/>
      <c r="BP31" s="755"/>
      <c r="BQ31" s="755"/>
      <c r="BR31" s="755"/>
      <c r="BS31" s="755"/>
      <c r="BT31" s="755"/>
      <c r="BU31" s="755"/>
      <c r="BV31" s="755"/>
      <c r="BW31" s="755"/>
      <c r="BX31" s="755"/>
      <c r="BY31" s="755"/>
      <c r="BZ31" s="755"/>
      <c r="CA31" s="755"/>
      <c r="CB31" s="755"/>
      <c r="CC31" s="755"/>
      <c r="CD31" s="755"/>
      <c r="CE31" s="755"/>
      <c r="CF31" s="755"/>
      <c r="CG31" s="755"/>
      <c r="CH31" s="755"/>
      <c r="CI31" s="755"/>
      <c r="CJ31" s="755"/>
      <c r="CK31" s="755"/>
      <c r="CL31" s="755"/>
      <c r="CM31" s="755"/>
      <c r="CN31" s="755"/>
      <c r="CO31" s="755"/>
      <c r="CP31" s="755"/>
      <c r="CQ31" s="755"/>
      <c r="CR31" s="755"/>
      <c r="CS31" s="755"/>
      <c r="CT31" s="755"/>
      <c r="CU31" s="755"/>
      <c r="CV31" s="755"/>
      <c r="CW31" s="755"/>
      <c r="CX31" s="755"/>
      <c r="CY31" s="755"/>
      <c r="CZ31" s="755"/>
      <c r="DA31" s="755"/>
      <c r="DB31" s="755"/>
      <c r="DC31" s="755"/>
      <c r="DD31" s="755"/>
      <c r="DE31" s="755"/>
      <c r="DF31" s="755"/>
      <c r="DG31" s="755"/>
      <c r="DH31" s="755"/>
      <c r="DI31" s="755"/>
      <c r="DJ31" s="755"/>
      <c r="DK31" s="755"/>
      <c r="DL31" s="755"/>
      <c r="DM31" s="755"/>
      <c r="DN31" s="755"/>
      <c r="DO31" s="755"/>
      <c r="DP31" s="755"/>
      <c r="DQ31" s="755"/>
      <c r="DR31" s="755"/>
      <c r="DS31" s="755"/>
      <c r="DT31" s="755"/>
      <c r="DU31" s="755"/>
      <c r="DV31" s="755"/>
      <c r="DW31" s="755"/>
      <c r="DX31" s="755"/>
      <c r="DY31" s="755"/>
      <c r="DZ31" s="755"/>
      <c r="EA31" s="755"/>
      <c r="EB31" s="755"/>
      <c r="EC31" s="755"/>
      <c r="ED31" s="755"/>
      <c r="EE31" s="755"/>
      <c r="EF31" s="755"/>
      <c r="EG31" s="755"/>
      <c r="EH31" s="755"/>
      <c r="EI31" s="755"/>
      <c r="EJ31" s="755"/>
      <c r="EK31" s="755"/>
      <c r="EL31" s="755"/>
      <c r="EM31" s="755"/>
      <c r="EN31" s="755"/>
      <c r="EO31" s="755"/>
      <c r="EP31" s="755"/>
      <c r="EQ31" s="755"/>
      <c r="ER31" s="755"/>
      <c r="ES31" s="755"/>
      <c r="ET31" s="755"/>
      <c r="EU31" s="755"/>
      <c r="EV31" s="755"/>
      <c r="EW31" s="755"/>
      <c r="EX31" s="755"/>
      <c r="EY31" s="755"/>
      <c r="EZ31" s="755"/>
      <c r="FA31" s="755"/>
      <c r="FB31" s="755"/>
      <c r="FC31" s="755"/>
      <c r="FD31" s="755"/>
      <c r="FE31" s="755"/>
      <c r="FF31" s="755"/>
      <c r="FG31" s="755"/>
      <c r="FH31" s="755"/>
      <c r="FI31" s="755"/>
      <c r="FJ31" s="755"/>
      <c r="FK31" s="755"/>
      <c r="FL31" s="755"/>
      <c r="FM31" s="755"/>
      <c r="FN31" s="755"/>
      <c r="FO31" s="755"/>
      <c r="FP31" s="755"/>
      <c r="FQ31" s="755"/>
      <c r="FR31" s="755"/>
      <c r="FS31" s="755"/>
      <c r="FT31" s="755"/>
      <c r="FU31" s="755"/>
      <c r="FV31" s="755"/>
      <c r="FW31" s="755"/>
      <c r="FX31" s="755"/>
      <c r="FY31" s="755"/>
      <c r="FZ31" s="755"/>
      <c r="GA31" s="755"/>
      <c r="GB31" s="755"/>
      <c r="GC31" s="755"/>
      <c r="GD31" s="755"/>
      <c r="GE31" s="755"/>
      <c r="GF31" s="755"/>
      <c r="GG31" s="755"/>
      <c r="GH31" s="755"/>
      <c r="GI31" s="755"/>
      <c r="GJ31" s="755"/>
      <c r="GK31" s="755"/>
      <c r="GL31" s="755"/>
      <c r="GM31" s="755"/>
      <c r="GN31" s="755"/>
      <c r="GO31" s="755"/>
      <c r="GP31" s="755"/>
      <c r="GQ31" s="755"/>
      <c r="GR31" s="755"/>
      <c r="GS31" s="755"/>
      <c r="GT31" s="755"/>
      <c r="GU31" s="755"/>
      <c r="GV31" s="755"/>
      <c r="GW31" s="755"/>
      <c r="GX31" s="755"/>
      <c r="GY31" s="755"/>
      <c r="GZ31" s="755"/>
      <c r="HA31" s="755"/>
      <c r="HB31" s="755"/>
      <c r="HC31" s="755"/>
      <c r="HD31" s="755"/>
      <c r="HE31" s="755"/>
      <c r="HF31" s="755"/>
      <c r="HG31" s="755"/>
      <c r="HH31" s="755"/>
      <c r="HI31" s="755"/>
      <c r="HJ31" s="755"/>
      <c r="HK31" s="755"/>
      <c r="HL31" s="755"/>
      <c r="HM31" s="755"/>
      <c r="HN31" s="755"/>
      <c r="HO31" s="755"/>
      <c r="HP31" s="755"/>
      <c r="HQ31" s="755"/>
      <c r="HR31" s="755"/>
      <c r="HS31" s="755"/>
      <c r="HT31" s="755"/>
      <c r="HU31" s="755"/>
      <c r="HV31" s="755"/>
      <c r="HW31" s="755"/>
      <c r="HX31" s="755"/>
      <c r="HY31" s="755"/>
      <c r="HZ31" s="755"/>
      <c r="IA31" s="755"/>
      <c r="IB31" s="755"/>
      <c r="IC31" s="755"/>
      <c r="ID31" s="755"/>
      <c r="IE31" s="755"/>
      <c r="IF31" s="755"/>
      <c r="IG31" s="755"/>
      <c r="IH31" s="755"/>
      <c r="II31" s="755"/>
      <c r="IJ31" s="755"/>
      <c r="IK31" s="755"/>
      <c r="IL31" s="755"/>
      <c r="IM31" s="755"/>
      <c r="IN31" s="755"/>
      <c r="IO31" s="755"/>
      <c r="IP31" s="755"/>
      <c r="IQ31" s="755"/>
      <c r="IR31" s="755"/>
      <c r="IS31" s="755"/>
      <c r="IT31" s="755"/>
      <c r="IU31" s="755"/>
      <c r="IV31" s="755"/>
      <c r="IW31" s="755"/>
      <c r="IX31" s="755"/>
      <c r="IY31" s="755"/>
      <c r="IZ31" s="755"/>
      <c r="JA31" s="755"/>
      <c r="JB31" s="755"/>
      <c r="JC31" s="755"/>
      <c r="JD31" s="755"/>
      <c r="JE31" s="755"/>
      <c r="JF31" s="755"/>
      <c r="JG31" s="755"/>
      <c r="JH31" s="755"/>
      <c r="JI31" s="755"/>
      <c r="JJ31" s="755"/>
      <c r="JK31" s="755"/>
      <c r="JL31" s="755"/>
      <c r="JM31" s="755"/>
      <c r="JN31" s="755"/>
      <c r="JO31" s="755"/>
      <c r="JP31" s="755"/>
      <c r="JQ31" s="755"/>
      <c r="JR31" s="755"/>
      <c r="JS31" s="755"/>
      <c r="JT31" s="755"/>
      <c r="JU31" s="755"/>
      <c r="JV31" s="755"/>
      <c r="JW31" s="755"/>
      <c r="JX31" s="755"/>
      <c r="JY31" s="755"/>
      <c r="JZ31" s="755"/>
      <c r="KA31" s="755"/>
      <c r="KB31" s="755"/>
      <c r="KC31" s="755"/>
      <c r="KD31" s="755"/>
      <c r="KE31" s="755"/>
      <c r="KF31" s="755"/>
      <c r="KG31" s="755"/>
      <c r="KH31" s="755"/>
      <c r="KI31" s="755"/>
      <c r="KJ31" s="755"/>
      <c r="KK31" s="755"/>
      <c r="KL31" s="755"/>
      <c r="KM31" s="755"/>
      <c r="KN31" s="755"/>
      <c r="KO31" s="755"/>
      <c r="KP31" s="755"/>
      <c r="KQ31" s="755"/>
      <c r="KR31" s="755"/>
      <c r="KS31" s="755"/>
      <c r="KT31" s="755"/>
      <c r="KU31" s="755"/>
      <c r="KV31" s="755"/>
      <c r="KW31" s="755"/>
      <c r="KX31" s="755"/>
      <c r="KY31" s="755"/>
      <c r="KZ31" s="755"/>
      <c r="LA31" s="755"/>
      <c r="LB31" s="755"/>
      <c r="LC31" s="755"/>
      <c r="LD31" s="755"/>
      <c r="LE31" s="755"/>
      <c r="LF31" s="755"/>
      <c r="LG31" s="755"/>
      <c r="LH31" s="755"/>
      <c r="LI31" s="755"/>
      <c r="LJ31" s="755"/>
      <c r="LK31" s="755"/>
      <c r="LL31" s="755"/>
      <c r="LM31" s="755"/>
      <c r="LN31" s="755"/>
      <c r="LO31" s="755"/>
      <c r="LP31" s="755"/>
      <c r="LQ31" s="755"/>
      <c r="LR31" s="755"/>
      <c r="LS31" s="755"/>
      <c r="LT31" s="755"/>
      <c r="LU31" s="755"/>
      <c r="LV31" s="755"/>
      <c r="LW31" s="755"/>
      <c r="LX31" s="755"/>
      <c r="LY31" s="755"/>
      <c r="LZ31" s="755"/>
      <c r="MA31" s="755"/>
      <c r="MB31" s="755"/>
      <c r="MC31" s="755"/>
      <c r="MD31" s="755"/>
      <c r="ME31" s="755"/>
      <c r="MF31" s="755"/>
      <c r="MG31" s="755"/>
      <c r="MH31" s="755"/>
      <c r="MI31" s="755"/>
      <c r="MJ31" s="755"/>
      <c r="MK31" s="755"/>
      <c r="ML31" s="755"/>
      <c r="MM31" s="755"/>
      <c r="MN31" s="755"/>
      <c r="MO31" s="755"/>
      <c r="MP31" s="755"/>
      <c r="MQ31" s="755"/>
      <c r="MR31" s="755"/>
      <c r="MS31" s="755"/>
      <c r="MT31" s="755"/>
      <c r="MU31" s="755"/>
      <c r="MV31" s="755"/>
      <c r="MW31" s="755"/>
      <c r="MX31" s="755"/>
      <c r="MY31" s="755"/>
      <c r="MZ31" s="755"/>
      <c r="NA31" s="755"/>
      <c r="NB31" s="755"/>
      <c r="NC31" s="755"/>
      <c r="ND31" s="755"/>
      <c r="NE31" s="755"/>
      <c r="NF31" s="755"/>
      <c r="NG31" s="755"/>
      <c r="NH31" s="755"/>
      <c r="NI31" s="755"/>
      <c r="NJ31" s="755"/>
      <c r="NK31" s="755"/>
      <c r="NL31" s="755"/>
      <c r="NM31" s="755"/>
      <c r="NN31" s="755"/>
      <c r="NO31" s="755"/>
      <c r="NP31" s="755"/>
      <c r="NQ31" s="755"/>
      <c r="NR31" s="755"/>
      <c r="NS31" s="755"/>
      <c r="NT31" s="755"/>
      <c r="NU31" s="755"/>
      <c r="NV31" s="755"/>
      <c r="NW31" s="755"/>
      <c r="NX31" s="755"/>
      <c r="NY31" s="755"/>
      <c r="NZ31" s="755"/>
      <c r="OA31" s="755"/>
      <c r="OB31" s="755"/>
      <c r="OC31" s="755"/>
      <c r="OD31" s="755"/>
      <c r="OE31" s="755"/>
      <c r="OF31" s="755"/>
      <c r="OG31" s="755"/>
      <c r="OH31" s="755"/>
      <c r="OI31" s="755"/>
      <c r="OJ31" s="755"/>
      <c r="OK31" s="755"/>
      <c r="OL31" s="755"/>
      <c r="OM31" s="755"/>
      <c r="ON31" s="755"/>
      <c r="OO31" s="755"/>
      <c r="OP31" s="755"/>
      <c r="OQ31" s="755"/>
      <c r="OR31" s="755"/>
      <c r="OS31" s="755"/>
      <c r="OT31" s="755"/>
      <c r="OU31" s="755"/>
      <c r="OV31" s="755"/>
      <c r="OW31" s="755"/>
      <c r="OX31" s="755"/>
      <c r="OY31" s="755"/>
      <c r="OZ31" s="755"/>
      <c r="PA31" s="755"/>
      <c r="PB31" s="755"/>
      <c r="PC31" s="755"/>
      <c r="PD31" s="755"/>
      <c r="PE31" s="755"/>
      <c r="PF31" s="755"/>
      <c r="PG31" s="755"/>
      <c r="PH31" s="755"/>
      <c r="PI31" s="755"/>
      <c r="PJ31" s="755"/>
      <c r="PK31" s="755"/>
      <c r="PL31" s="755"/>
      <c r="PM31" s="755"/>
      <c r="PN31" s="755"/>
      <c r="PO31" s="755"/>
      <c r="PP31" s="755"/>
      <c r="PQ31" s="755"/>
      <c r="PR31" s="755"/>
      <c r="PS31" s="755"/>
      <c r="PT31" s="755"/>
      <c r="PU31" s="755"/>
      <c r="PV31" s="755"/>
      <c r="PW31" s="755"/>
      <c r="PX31" s="755"/>
      <c r="PY31" s="755"/>
      <c r="PZ31" s="755"/>
      <c r="QA31" s="755"/>
      <c r="QB31" s="755"/>
      <c r="QC31" s="755"/>
      <c r="QD31" s="755"/>
      <c r="QE31" s="755"/>
      <c r="QF31" s="755"/>
      <c r="QG31" s="755"/>
      <c r="QH31" s="755"/>
      <c r="QI31" s="755"/>
      <c r="QJ31" s="755"/>
      <c r="QK31" s="755"/>
      <c r="QL31" s="755"/>
      <c r="QM31" s="755"/>
      <c r="QN31" s="755"/>
      <c r="QO31" s="755"/>
      <c r="QP31" s="755"/>
      <c r="QQ31" s="755"/>
      <c r="QR31" s="755"/>
      <c r="QS31" s="755"/>
      <c r="QT31" s="755"/>
      <c r="QU31" s="755"/>
      <c r="QV31" s="755"/>
      <c r="QW31" s="755"/>
      <c r="QX31" s="755"/>
      <c r="QY31" s="755"/>
      <c r="QZ31" s="755"/>
      <c r="RA31" s="755"/>
      <c r="RB31" s="755"/>
      <c r="RC31" s="755"/>
      <c r="RD31" s="755"/>
      <c r="RE31" s="755"/>
      <c r="RF31" s="755"/>
      <c r="RG31" s="755"/>
      <c r="RH31" s="755"/>
      <c r="RI31" s="755"/>
      <c r="RJ31" s="755"/>
      <c r="RK31" s="755"/>
      <c r="RL31" s="755"/>
      <c r="RM31" s="755"/>
      <c r="RN31" s="755"/>
      <c r="RO31" s="755"/>
      <c r="RP31" s="755"/>
      <c r="RQ31" s="755"/>
      <c r="RR31" s="755"/>
      <c r="RS31" s="755"/>
      <c r="RT31" s="755"/>
      <c r="RU31" s="755"/>
      <c r="RV31" s="755"/>
      <c r="RW31" s="755"/>
      <c r="RX31" s="755"/>
      <c r="RY31" s="755"/>
      <c r="RZ31" s="755"/>
      <c r="SA31" s="755"/>
      <c r="SB31" s="755"/>
      <c r="SC31" s="755"/>
      <c r="SD31" s="755"/>
      <c r="SE31" s="755"/>
      <c r="SF31" s="755"/>
      <c r="SG31" s="755"/>
      <c r="SH31" s="755"/>
      <c r="SI31" s="755"/>
      <c r="SJ31" s="755"/>
      <c r="SK31" s="755"/>
      <c r="SL31" s="755"/>
      <c r="SM31" s="755"/>
      <c r="SN31" s="755"/>
      <c r="SO31" s="755"/>
      <c r="SP31" s="755"/>
      <c r="SQ31" s="755"/>
      <c r="SR31" s="755"/>
      <c r="SS31" s="755"/>
      <c r="ST31" s="755"/>
      <c r="SU31" s="755"/>
      <c r="SV31" s="755"/>
      <c r="SW31" s="755"/>
      <c r="SX31" s="755"/>
      <c r="SY31" s="755"/>
      <c r="SZ31" s="755"/>
      <c r="TA31" s="755"/>
      <c r="TB31" s="755"/>
      <c r="TC31" s="755"/>
      <c r="TD31" s="755"/>
      <c r="TE31" s="755"/>
      <c r="TF31" s="755"/>
      <c r="TG31" s="755"/>
      <c r="TH31" s="755"/>
      <c r="TI31" s="755"/>
      <c r="TJ31" s="755"/>
      <c r="TK31" s="755"/>
      <c r="TL31" s="755"/>
      <c r="TM31" s="755"/>
      <c r="TN31" s="755"/>
      <c r="TO31" s="755"/>
      <c r="TP31" s="755"/>
      <c r="TQ31" s="755"/>
      <c r="TR31" s="755"/>
      <c r="TS31" s="755"/>
      <c r="TT31" s="755"/>
      <c r="TU31" s="755"/>
      <c r="TV31" s="755"/>
      <c r="TW31" s="755"/>
      <c r="TX31" s="755"/>
      <c r="TY31" s="755"/>
      <c r="TZ31" s="755"/>
      <c r="UA31" s="755"/>
      <c r="UB31" s="755"/>
      <c r="UC31" s="755"/>
      <c r="UD31" s="755"/>
      <c r="UE31" s="755"/>
      <c r="UF31" s="755"/>
      <c r="UG31" s="755"/>
      <c r="UH31" s="755"/>
      <c r="UI31" s="755"/>
      <c r="UJ31" s="755"/>
      <c r="UK31" s="755"/>
      <c r="UL31" s="755"/>
      <c r="UM31" s="755"/>
      <c r="UN31" s="755"/>
      <c r="UO31" s="755"/>
      <c r="UP31" s="755"/>
      <c r="UQ31" s="755"/>
      <c r="UR31" s="755"/>
      <c r="US31" s="755"/>
      <c r="UT31" s="755"/>
      <c r="UU31" s="755"/>
      <c r="UV31" s="755"/>
      <c r="UW31" s="755"/>
      <c r="UX31" s="755"/>
      <c r="UY31" s="755"/>
      <c r="UZ31" s="755"/>
      <c r="VA31" s="755"/>
      <c r="VB31" s="755"/>
      <c r="VC31" s="755"/>
      <c r="VD31" s="755"/>
      <c r="VE31" s="755"/>
      <c r="VF31" s="755"/>
      <c r="VG31" s="755"/>
      <c r="VH31" s="755"/>
      <c r="VI31" s="755"/>
      <c r="VJ31" s="755"/>
      <c r="VK31" s="755"/>
      <c r="VL31" s="755"/>
      <c r="VM31" s="755"/>
      <c r="VN31" s="755"/>
      <c r="VO31" s="755"/>
      <c r="VP31" s="755"/>
      <c r="VQ31" s="755"/>
      <c r="VR31" s="755"/>
      <c r="VS31" s="755"/>
      <c r="VT31" s="755"/>
      <c r="VU31" s="755"/>
      <c r="VV31" s="755"/>
      <c r="VW31" s="755"/>
      <c r="VX31" s="755"/>
      <c r="VY31" s="755"/>
      <c r="VZ31" s="755"/>
      <c r="WA31" s="755"/>
      <c r="WB31" s="755"/>
      <c r="WC31" s="755"/>
      <c r="WD31" s="755"/>
      <c r="WE31" s="755"/>
      <c r="WF31" s="755"/>
      <c r="WG31" s="755"/>
      <c r="WH31" s="755"/>
      <c r="WI31" s="755"/>
      <c r="WJ31" s="755"/>
      <c r="WK31" s="755"/>
      <c r="WL31" s="755"/>
      <c r="WM31" s="755"/>
      <c r="WN31" s="755"/>
      <c r="WO31" s="755"/>
      <c r="WP31" s="755"/>
      <c r="WQ31" s="755"/>
      <c r="WR31" s="755"/>
      <c r="WS31" s="755"/>
      <c r="WT31" s="755"/>
      <c r="WU31" s="755"/>
      <c r="WV31" s="755"/>
      <c r="WW31" s="755"/>
      <c r="WX31" s="755"/>
      <c r="WY31" s="755"/>
      <c r="WZ31" s="755"/>
      <c r="XA31" s="755"/>
      <c r="XB31" s="755"/>
      <c r="XC31" s="755"/>
      <c r="XD31" s="755"/>
      <c r="XE31" s="755"/>
      <c r="XF31" s="755"/>
      <c r="XG31" s="755"/>
      <c r="XH31" s="755"/>
      <c r="XI31" s="755"/>
      <c r="XJ31" s="755"/>
      <c r="XK31" s="755"/>
      <c r="XL31" s="755"/>
      <c r="XM31" s="755"/>
      <c r="XN31" s="755"/>
      <c r="XO31" s="755"/>
      <c r="XP31" s="755"/>
      <c r="XQ31" s="755"/>
      <c r="XR31" s="755"/>
      <c r="XS31" s="755"/>
      <c r="XT31" s="755"/>
      <c r="XU31" s="755"/>
      <c r="XV31" s="755"/>
      <c r="XW31" s="755"/>
      <c r="XX31" s="755"/>
      <c r="XY31" s="755"/>
      <c r="XZ31" s="755"/>
      <c r="YA31" s="755"/>
      <c r="YB31" s="755"/>
      <c r="YC31" s="755"/>
      <c r="YD31" s="755"/>
      <c r="YE31" s="755"/>
      <c r="YF31" s="755"/>
      <c r="YG31" s="755"/>
      <c r="YH31" s="755"/>
      <c r="YI31" s="755"/>
      <c r="YJ31" s="755"/>
      <c r="YK31" s="755"/>
      <c r="YL31" s="755"/>
      <c r="YM31" s="755"/>
      <c r="YN31" s="755"/>
      <c r="YO31" s="755"/>
      <c r="YP31" s="755"/>
      <c r="YQ31" s="755"/>
      <c r="YR31" s="755"/>
      <c r="YS31" s="755"/>
      <c r="YT31" s="755"/>
      <c r="YU31" s="755"/>
      <c r="YV31" s="755"/>
      <c r="YW31" s="755"/>
      <c r="YX31" s="755"/>
      <c r="YY31" s="755"/>
      <c r="YZ31" s="755"/>
      <c r="ZA31" s="755"/>
      <c r="ZB31" s="755"/>
      <c r="ZC31" s="755"/>
      <c r="ZD31" s="755"/>
      <c r="ZE31" s="755"/>
      <c r="ZF31" s="755"/>
      <c r="ZG31" s="755"/>
      <c r="ZH31" s="755"/>
      <c r="ZI31" s="755"/>
      <c r="ZJ31" s="755"/>
      <c r="ZK31" s="755"/>
      <c r="ZL31" s="755"/>
      <c r="ZM31" s="755"/>
      <c r="ZN31" s="755"/>
      <c r="ZO31" s="755"/>
      <c r="ZP31" s="755"/>
      <c r="ZQ31" s="755"/>
      <c r="ZR31" s="755"/>
      <c r="ZS31" s="755"/>
      <c r="ZT31" s="755"/>
      <c r="ZU31" s="755"/>
      <c r="ZV31" s="755"/>
      <c r="ZW31" s="755"/>
      <c r="ZX31" s="755"/>
      <c r="ZY31" s="755"/>
      <c r="ZZ31" s="755"/>
      <c r="AAA31" s="755"/>
      <c r="AAB31" s="755"/>
      <c r="AAC31" s="755"/>
      <c r="AAD31" s="755"/>
      <c r="AAE31" s="755"/>
      <c r="AAF31" s="755"/>
      <c r="AAG31" s="755"/>
      <c r="AAH31" s="755"/>
      <c r="AAI31" s="755"/>
      <c r="AAJ31" s="755"/>
      <c r="AAK31" s="755"/>
      <c r="AAL31" s="755"/>
      <c r="AAM31" s="755"/>
      <c r="AAN31" s="755"/>
      <c r="AAO31" s="755"/>
      <c r="AAP31" s="755"/>
      <c r="AAQ31" s="755"/>
      <c r="AAR31" s="755"/>
      <c r="AAS31" s="755"/>
      <c r="AAT31" s="755"/>
      <c r="AAU31" s="755"/>
      <c r="AAV31" s="755"/>
      <c r="AAW31" s="755"/>
      <c r="AAX31" s="755"/>
      <c r="AAY31" s="755"/>
      <c r="AAZ31" s="755"/>
      <c r="ABA31" s="755"/>
      <c r="ABB31" s="755"/>
      <c r="ABC31" s="755"/>
      <c r="ABD31" s="755"/>
      <c r="ABE31" s="755"/>
      <c r="ABF31" s="755"/>
      <c r="ABG31" s="755"/>
      <c r="ABH31" s="755"/>
      <c r="ABI31" s="755"/>
      <c r="ABJ31" s="755"/>
      <c r="ABK31" s="755"/>
      <c r="ABL31" s="755"/>
      <c r="ABM31" s="755"/>
      <c r="ABN31" s="755"/>
      <c r="ABO31" s="755"/>
      <c r="ABP31" s="755"/>
      <c r="ABQ31" s="755"/>
      <c r="ABR31" s="755"/>
      <c r="ABS31" s="755"/>
      <c r="ABT31" s="755"/>
      <c r="ABU31" s="755"/>
      <c r="ABV31" s="755"/>
      <c r="ABW31" s="755"/>
      <c r="ABX31" s="755"/>
      <c r="ABY31" s="755"/>
      <c r="ABZ31" s="755"/>
      <c r="ACA31" s="755"/>
      <c r="ACB31" s="755"/>
      <c r="ACC31" s="755"/>
      <c r="ACD31" s="755"/>
      <c r="ACE31" s="755"/>
      <c r="ACF31" s="755"/>
      <c r="ACG31" s="755"/>
      <c r="ACH31" s="755"/>
      <c r="ACI31" s="755"/>
      <c r="ACJ31" s="755"/>
      <c r="ACK31" s="755"/>
      <c r="ACL31" s="755"/>
      <c r="ACM31" s="755"/>
      <c r="ACN31" s="755"/>
      <c r="ACO31" s="755"/>
      <c r="ACP31" s="755"/>
      <c r="ACQ31" s="755"/>
      <c r="ACR31" s="755"/>
      <c r="ACS31" s="755"/>
      <c r="ACT31" s="755"/>
      <c r="ACU31" s="755"/>
      <c r="ACV31" s="755"/>
      <c r="ACW31" s="755"/>
      <c r="ACX31" s="755"/>
      <c r="ACY31" s="755"/>
      <c r="ACZ31" s="755"/>
      <c r="ADA31" s="755"/>
      <c r="ADB31" s="755"/>
      <c r="ADC31" s="755"/>
      <c r="ADD31" s="755"/>
      <c r="ADE31" s="755"/>
      <c r="ADF31" s="755"/>
      <c r="ADG31" s="755"/>
      <c r="ADH31" s="755"/>
      <c r="ADI31" s="755"/>
      <c r="ADJ31" s="755"/>
      <c r="ADK31" s="755"/>
      <c r="ADL31" s="755"/>
      <c r="ADM31" s="755"/>
      <c r="ADN31" s="755"/>
      <c r="ADO31" s="755"/>
      <c r="ADP31" s="755"/>
      <c r="ADQ31" s="755"/>
      <c r="ADR31" s="755"/>
      <c r="ADS31" s="755"/>
      <c r="ADT31" s="755"/>
      <c r="ADU31" s="755"/>
      <c r="ADV31" s="755"/>
      <c r="ADW31" s="755"/>
      <c r="ADX31" s="755"/>
      <c r="ADY31" s="755"/>
      <c r="ADZ31" s="755"/>
      <c r="AEA31" s="755"/>
      <c r="AEB31" s="755"/>
      <c r="AEC31" s="755"/>
      <c r="AED31" s="755"/>
      <c r="AEE31" s="755"/>
      <c r="AEF31" s="755"/>
      <c r="AEG31" s="755"/>
      <c r="AEH31" s="755"/>
      <c r="AEI31" s="755"/>
      <c r="AEJ31" s="755"/>
      <c r="AEK31" s="755"/>
      <c r="AEL31" s="755"/>
      <c r="AEM31" s="755"/>
      <c r="AEN31" s="755"/>
      <c r="AEO31" s="755"/>
      <c r="AEP31" s="755"/>
      <c r="AEQ31" s="755"/>
      <c r="AER31" s="755"/>
      <c r="AES31" s="755"/>
      <c r="AET31" s="755"/>
      <c r="AEU31" s="755"/>
      <c r="AEV31" s="755"/>
      <c r="AEW31" s="755"/>
      <c r="AEX31" s="755"/>
      <c r="AEY31" s="755"/>
      <c r="AEZ31" s="755"/>
      <c r="AFA31" s="755"/>
      <c r="AFB31" s="755"/>
      <c r="AFC31" s="755"/>
      <c r="AFD31" s="755"/>
      <c r="AFE31" s="755"/>
      <c r="AFF31" s="755"/>
      <c r="AFG31" s="755"/>
      <c r="AFH31" s="755"/>
      <c r="AFI31" s="755"/>
      <c r="AFJ31" s="755"/>
      <c r="AFK31" s="755"/>
      <c r="AFL31" s="755"/>
      <c r="AFM31" s="755"/>
      <c r="AFN31" s="755"/>
      <c r="AFO31" s="755"/>
      <c r="AFP31" s="755"/>
      <c r="AFQ31" s="755"/>
      <c r="AFR31" s="755"/>
      <c r="AFS31" s="755"/>
      <c r="AFT31" s="755"/>
      <c r="AFU31" s="755"/>
      <c r="AFV31" s="755"/>
      <c r="AFW31" s="755"/>
      <c r="AFX31" s="755"/>
      <c r="AFY31" s="755"/>
      <c r="AFZ31" s="755"/>
      <c r="AGA31" s="755"/>
      <c r="AGB31" s="755"/>
      <c r="AGC31" s="755"/>
      <c r="AGD31" s="755"/>
      <c r="AGE31" s="755"/>
      <c r="AGF31" s="755"/>
      <c r="AGG31" s="755"/>
      <c r="AGH31" s="755"/>
      <c r="AGI31" s="755"/>
      <c r="AGJ31" s="755"/>
      <c r="AGK31" s="755"/>
      <c r="AGL31" s="755"/>
      <c r="AGM31" s="755"/>
      <c r="AGN31" s="755"/>
      <c r="AGO31" s="755"/>
      <c r="AGP31" s="755"/>
      <c r="AGQ31" s="755"/>
      <c r="AGR31" s="755"/>
      <c r="AGS31" s="755"/>
      <c r="AGT31" s="755"/>
      <c r="AGU31" s="755"/>
      <c r="AGV31" s="755"/>
      <c r="AGW31" s="755"/>
      <c r="AGX31" s="755"/>
      <c r="AGY31" s="755"/>
      <c r="AGZ31" s="755"/>
      <c r="AHA31" s="755"/>
      <c r="AHB31" s="755"/>
      <c r="AHC31" s="755"/>
      <c r="AHD31" s="755"/>
      <c r="AHE31" s="755"/>
      <c r="AHF31" s="755"/>
      <c r="AHG31" s="755"/>
      <c r="AHH31" s="755"/>
      <c r="AHI31" s="755"/>
      <c r="AHJ31" s="755"/>
      <c r="AHK31" s="755"/>
      <c r="AHL31" s="755"/>
      <c r="AHM31" s="755"/>
      <c r="AHN31" s="755"/>
      <c r="AHO31" s="755"/>
      <c r="AHP31" s="755"/>
      <c r="AHQ31" s="755"/>
      <c r="AHR31" s="755"/>
      <c r="AHS31" s="755"/>
      <c r="AHT31" s="755"/>
      <c r="AHU31" s="755"/>
      <c r="AHV31" s="755"/>
      <c r="AHW31" s="755"/>
      <c r="AHX31" s="755"/>
      <c r="AHY31" s="755"/>
      <c r="AHZ31" s="755"/>
      <c r="AIA31" s="755"/>
      <c r="AIB31" s="755"/>
      <c r="AIC31" s="755"/>
      <c r="AID31" s="755"/>
      <c r="AIE31" s="755"/>
      <c r="AIF31" s="755"/>
      <c r="AIG31" s="755"/>
      <c r="AIH31" s="755"/>
      <c r="AII31" s="755"/>
      <c r="AIJ31" s="755"/>
      <c r="AIK31" s="755"/>
      <c r="AIL31" s="755"/>
      <c r="AIM31" s="755"/>
      <c r="AIN31" s="755"/>
      <c r="AIO31" s="755"/>
      <c r="AIP31" s="755"/>
      <c r="AIQ31" s="755"/>
      <c r="AIR31" s="755"/>
      <c r="AIS31" s="755"/>
      <c r="AIT31" s="755"/>
      <c r="AIU31" s="755"/>
      <c r="AIV31" s="755"/>
      <c r="AIW31" s="755"/>
      <c r="AIX31" s="755"/>
      <c r="AIY31" s="755"/>
      <c r="AIZ31" s="755"/>
      <c r="AJA31" s="755"/>
      <c r="AJB31" s="755"/>
      <c r="AJC31" s="755"/>
      <c r="AJD31" s="755"/>
      <c r="AJE31" s="755"/>
      <c r="AJF31" s="755"/>
      <c r="AJG31" s="755"/>
      <c r="AJH31" s="755"/>
      <c r="AJI31" s="755"/>
      <c r="AJJ31" s="755"/>
      <c r="AJK31" s="755"/>
      <c r="AJL31" s="755"/>
      <c r="AJM31" s="755"/>
      <c r="AJN31" s="755"/>
      <c r="AJO31" s="755"/>
      <c r="AJP31" s="755"/>
      <c r="AJQ31" s="755"/>
      <c r="AJR31" s="755"/>
      <c r="AJS31" s="755"/>
      <c r="AJT31" s="755"/>
      <c r="AJU31" s="755"/>
      <c r="AJV31" s="755"/>
      <c r="AJW31" s="755"/>
      <c r="AJX31" s="755"/>
      <c r="AJY31" s="755"/>
      <c r="AJZ31" s="755"/>
      <c r="AKA31" s="755"/>
      <c r="AKB31" s="755"/>
      <c r="AKC31" s="755"/>
      <c r="AKD31" s="755"/>
      <c r="AKE31" s="755"/>
      <c r="AKF31" s="755"/>
      <c r="AKG31" s="755"/>
      <c r="AKH31" s="755"/>
      <c r="AKI31" s="755"/>
      <c r="AKJ31" s="755"/>
      <c r="AKK31" s="755"/>
      <c r="AKL31" s="755"/>
      <c r="AKM31" s="755"/>
      <c r="AKN31" s="755"/>
      <c r="AKO31" s="755"/>
      <c r="AKP31" s="755"/>
      <c r="AKQ31" s="755"/>
      <c r="AKR31" s="755"/>
      <c r="AKS31" s="755"/>
      <c r="AKT31" s="755"/>
      <c r="AKU31" s="755"/>
      <c r="AKV31" s="755"/>
      <c r="AKW31" s="755"/>
      <c r="AKX31" s="755"/>
      <c r="AKY31" s="755"/>
      <c r="AKZ31" s="755"/>
      <c r="ALA31" s="755"/>
      <c r="ALB31" s="755"/>
      <c r="ALC31" s="755"/>
      <c r="ALD31" s="755"/>
      <c r="ALE31" s="755"/>
      <c r="ALF31" s="755"/>
      <c r="ALG31" s="755"/>
      <c r="ALH31" s="755"/>
      <c r="ALI31" s="755"/>
      <c r="ALJ31" s="755"/>
      <c r="ALK31" s="755"/>
      <c r="ALL31" s="755"/>
      <c r="ALM31" s="755"/>
      <c r="ALN31" s="755"/>
      <c r="ALO31" s="755"/>
      <c r="ALP31" s="755"/>
      <c r="ALQ31" s="755"/>
      <c r="ALR31" s="755"/>
      <c r="ALS31" s="755"/>
      <c r="ALT31" s="755"/>
      <c r="ALU31" s="755"/>
      <c r="ALV31" s="755"/>
      <c r="ALW31" s="755"/>
      <c r="ALX31" s="755"/>
      <c r="ALY31" s="755"/>
      <c r="ALZ31" s="755"/>
      <c r="AMA31" s="755"/>
      <c r="AMB31" s="755"/>
      <c r="AMC31" s="755"/>
      <c r="AMD31" s="755"/>
      <c r="AME31" s="755"/>
      <c r="AMF31" s="755"/>
      <c r="AMG31" s="755"/>
      <c r="AMH31" s="755"/>
      <c r="AMI31" s="755"/>
      <c r="AMJ31" s="755"/>
      <c r="AMK31" s="755"/>
      <c r="AML31" s="755"/>
      <c r="AMM31" s="755"/>
      <c r="AMN31" s="755"/>
      <c r="AMO31" s="755"/>
      <c r="AMP31" s="755"/>
      <c r="AMQ31" s="755"/>
      <c r="AMR31" s="755"/>
      <c r="AMS31" s="755"/>
      <c r="AMT31" s="755"/>
      <c r="AMU31" s="755"/>
      <c r="AMV31" s="755"/>
      <c r="AMW31" s="755"/>
      <c r="AMX31" s="755"/>
      <c r="AMY31" s="755"/>
      <c r="AMZ31" s="755"/>
      <c r="ANA31" s="755"/>
      <c r="ANB31" s="755"/>
      <c r="ANC31" s="755"/>
      <c r="AND31" s="755"/>
      <c r="ANE31" s="755"/>
      <c r="ANF31" s="755"/>
      <c r="ANG31" s="755"/>
      <c r="ANH31" s="755"/>
      <c r="ANI31" s="755"/>
      <c r="ANJ31" s="755"/>
      <c r="ANK31" s="755"/>
      <c r="ANL31" s="755"/>
      <c r="ANM31" s="755"/>
      <c r="ANN31" s="755"/>
      <c r="ANO31" s="755"/>
      <c r="ANP31" s="755"/>
      <c r="ANQ31" s="755"/>
      <c r="ANR31" s="755"/>
      <c r="ANS31" s="755"/>
      <c r="ANT31" s="755"/>
      <c r="ANU31" s="755"/>
      <c r="ANV31" s="755"/>
      <c r="ANW31" s="755"/>
      <c r="ANX31" s="755"/>
      <c r="ANY31" s="755"/>
      <c r="ANZ31" s="755"/>
      <c r="AOA31" s="755"/>
      <c r="AOB31" s="755"/>
      <c r="AOC31" s="755"/>
      <c r="AOD31" s="755"/>
      <c r="AOE31" s="755"/>
      <c r="AOF31" s="755"/>
      <c r="AOG31" s="755"/>
      <c r="AOH31" s="755"/>
      <c r="AOI31" s="755"/>
      <c r="AOJ31" s="755"/>
      <c r="AOK31" s="755"/>
      <c r="AOL31" s="755"/>
      <c r="AOM31" s="755"/>
      <c r="AON31" s="755"/>
      <c r="AOO31" s="755"/>
      <c r="AOP31" s="755"/>
      <c r="AOQ31" s="755"/>
      <c r="AOR31" s="755"/>
      <c r="AOS31" s="755"/>
      <c r="AOT31" s="755"/>
      <c r="AOU31" s="755"/>
      <c r="AOV31" s="755"/>
      <c r="AOW31" s="755"/>
      <c r="AOX31" s="755"/>
      <c r="AOY31" s="755"/>
      <c r="AOZ31" s="755"/>
      <c r="APA31" s="755"/>
      <c r="APB31" s="755"/>
      <c r="APC31" s="755"/>
      <c r="APD31" s="755"/>
      <c r="APE31" s="755"/>
      <c r="APF31" s="755"/>
      <c r="APG31" s="755"/>
      <c r="APH31" s="755"/>
      <c r="API31" s="755"/>
      <c r="APJ31" s="755"/>
      <c r="APK31" s="755"/>
      <c r="APL31" s="755"/>
      <c r="APM31" s="755"/>
      <c r="APN31" s="755"/>
      <c r="APO31" s="755"/>
      <c r="APP31" s="755"/>
      <c r="APQ31" s="755"/>
      <c r="APR31" s="755"/>
      <c r="APS31" s="755"/>
      <c r="APT31" s="755"/>
      <c r="APU31" s="755"/>
      <c r="APV31" s="755"/>
      <c r="APW31" s="755"/>
      <c r="APX31" s="755"/>
      <c r="APY31" s="755"/>
      <c r="APZ31" s="755"/>
      <c r="AQA31" s="755"/>
      <c r="AQB31" s="755"/>
      <c r="AQC31" s="755"/>
      <c r="AQD31" s="755"/>
      <c r="AQE31" s="755"/>
      <c r="AQF31" s="755"/>
      <c r="AQG31" s="755"/>
      <c r="AQH31" s="755"/>
      <c r="AQI31" s="755"/>
      <c r="AQJ31" s="755"/>
      <c r="AQK31" s="755"/>
      <c r="AQL31" s="755"/>
      <c r="AQM31" s="755"/>
      <c r="AQN31" s="755"/>
      <c r="AQO31" s="755"/>
      <c r="AQP31" s="755"/>
      <c r="AQQ31" s="755"/>
      <c r="AQR31" s="755"/>
      <c r="AQS31" s="755"/>
      <c r="AQT31" s="755"/>
      <c r="AQU31" s="755"/>
      <c r="AQV31" s="755"/>
      <c r="AQW31" s="755"/>
      <c r="AQX31" s="755"/>
      <c r="AQY31" s="755"/>
      <c r="AQZ31" s="755"/>
      <c r="ARA31" s="755"/>
      <c r="ARB31" s="755"/>
      <c r="ARC31" s="755"/>
      <c r="ARD31" s="755"/>
      <c r="ARE31" s="755"/>
      <c r="ARF31" s="755"/>
      <c r="ARG31" s="755"/>
      <c r="ARH31" s="755"/>
      <c r="ARI31" s="755"/>
      <c r="ARJ31" s="755"/>
      <c r="ARK31" s="755"/>
      <c r="ARL31" s="755"/>
      <c r="ARM31" s="755"/>
      <c r="ARN31" s="755"/>
      <c r="ARO31" s="755"/>
      <c r="ARP31" s="755"/>
      <c r="ARQ31" s="755"/>
      <c r="ARR31" s="755"/>
      <c r="ARS31" s="755"/>
      <c r="ART31" s="755"/>
      <c r="ARU31" s="755"/>
      <c r="ARV31" s="755"/>
      <c r="ARW31" s="755"/>
      <c r="ARX31" s="755"/>
      <c r="ARY31" s="755"/>
      <c r="ARZ31" s="755"/>
      <c r="ASA31" s="755"/>
      <c r="ASB31" s="755"/>
      <c r="ASC31" s="755"/>
      <c r="ASD31" s="755"/>
      <c r="ASE31" s="755"/>
      <c r="ASF31" s="755"/>
      <c r="ASG31" s="755"/>
      <c r="ASH31" s="755"/>
      <c r="ASI31" s="755"/>
      <c r="ASJ31" s="755"/>
      <c r="ASK31" s="755"/>
      <c r="ASL31" s="755"/>
      <c r="ASM31" s="755"/>
      <c r="ASN31" s="755"/>
      <c r="ASO31" s="755"/>
      <c r="ASP31" s="755"/>
      <c r="ASQ31" s="755"/>
      <c r="ASR31" s="755"/>
      <c r="ASS31" s="755"/>
      <c r="AST31" s="755"/>
      <c r="ASU31" s="755"/>
      <c r="ASV31" s="755"/>
      <c r="ASW31" s="755"/>
      <c r="ASX31" s="755"/>
      <c r="ASY31" s="755"/>
      <c r="ASZ31" s="755"/>
      <c r="ATA31" s="755"/>
      <c r="ATB31" s="755"/>
      <c r="ATC31" s="755"/>
      <c r="ATD31" s="755"/>
      <c r="ATE31" s="755"/>
      <c r="ATF31" s="755"/>
      <c r="ATG31" s="755"/>
      <c r="ATH31" s="755"/>
      <c r="ATI31" s="755"/>
      <c r="ATJ31" s="755"/>
      <c r="ATK31" s="755"/>
      <c r="ATL31" s="755"/>
      <c r="ATM31" s="755"/>
      <c r="ATN31" s="755"/>
      <c r="ATO31" s="755"/>
      <c r="ATP31" s="755"/>
      <c r="ATQ31" s="755"/>
      <c r="ATR31" s="755"/>
      <c r="ATS31" s="755"/>
      <c r="ATT31" s="755"/>
      <c r="ATU31" s="755"/>
      <c r="ATV31" s="755"/>
      <c r="ATW31" s="755"/>
      <c r="ATX31" s="755"/>
      <c r="ATY31" s="755"/>
      <c r="ATZ31" s="755"/>
      <c r="AUA31" s="755"/>
      <c r="AUB31" s="755"/>
      <c r="AUC31" s="755"/>
      <c r="AUD31" s="755"/>
      <c r="AUE31" s="755"/>
      <c r="AUF31" s="755"/>
      <c r="AUG31" s="755"/>
      <c r="AUH31" s="755"/>
      <c r="AUI31" s="755"/>
      <c r="AUJ31" s="755"/>
      <c r="AUK31" s="755"/>
      <c r="AUL31" s="755"/>
      <c r="AUM31" s="755"/>
      <c r="AUN31" s="755"/>
      <c r="AUO31" s="755"/>
      <c r="AUP31" s="755"/>
      <c r="AUQ31" s="755"/>
      <c r="AUR31" s="755"/>
      <c r="AUS31" s="755"/>
      <c r="AUT31" s="755"/>
      <c r="AUU31" s="755"/>
      <c r="AUV31" s="755"/>
      <c r="AUW31" s="755"/>
      <c r="AUX31" s="755"/>
      <c r="AUY31" s="755"/>
      <c r="AUZ31" s="755"/>
      <c r="AVA31" s="755"/>
      <c r="AVB31" s="755"/>
      <c r="AVC31" s="755"/>
      <c r="AVD31" s="755"/>
      <c r="AVE31" s="755"/>
      <c r="AVF31" s="755"/>
      <c r="AVG31" s="755"/>
      <c r="AVH31" s="755"/>
      <c r="AVI31" s="755"/>
      <c r="AVJ31" s="755"/>
      <c r="AVK31" s="755"/>
      <c r="AVL31" s="755"/>
      <c r="AVM31" s="755"/>
      <c r="AVN31" s="755"/>
      <c r="AVO31" s="755"/>
      <c r="AVP31" s="755"/>
      <c r="AVQ31" s="755"/>
      <c r="AVR31" s="755"/>
      <c r="AVS31" s="755"/>
      <c r="AVT31" s="755"/>
      <c r="AVU31" s="755"/>
      <c r="AVV31" s="755"/>
      <c r="AVW31" s="755"/>
      <c r="AVX31" s="755"/>
      <c r="AVY31" s="755"/>
      <c r="AVZ31" s="755"/>
      <c r="AWA31" s="755"/>
      <c r="AWB31" s="755"/>
      <c r="AWC31" s="755"/>
      <c r="AWD31" s="755"/>
      <c r="AWE31" s="755"/>
      <c r="AWF31" s="755"/>
      <c r="AWG31" s="755"/>
      <c r="AWH31" s="755"/>
      <c r="AWI31" s="755"/>
      <c r="AWJ31" s="755"/>
      <c r="AWK31" s="755"/>
      <c r="AWL31" s="755"/>
      <c r="AWM31" s="755"/>
      <c r="AWN31" s="755"/>
      <c r="AWO31" s="755"/>
      <c r="AWP31" s="755"/>
      <c r="AWQ31" s="755"/>
      <c r="AWR31" s="755"/>
      <c r="AWS31" s="755"/>
      <c r="AWT31" s="755"/>
      <c r="AWU31" s="755"/>
      <c r="AWV31" s="755"/>
      <c r="AWW31" s="755"/>
      <c r="AWX31" s="755"/>
      <c r="AWY31" s="755"/>
      <c r="AWZ31" s="755"/>
      <c r="AXA31" s="755"/>
      <c r="AXB31" s="755"/>
      <c r="AXC31" s="755"/>
      <c r="AXD31" s="755"/>
      <c r="AXE31" s="755"/>
      <c r="AXF31" s="755"/>
      <c r="AXG31" s="755"/>
      <c r="AXH31" s="755"/>
      <c r="AXI31" s="755"/>
      <c r="AXJ31" s="755"/>
      <c r="AXK31" s="755"/>
      <c r="AXL31" s="755"/>
      <c r="AXM31" s="755"/>
      <c r="AXN31" s="755"/>
      <c r="AXO31" s="755"/>
      <c r="AXP31" s="755"/>
      <c r="AXQ31" s="755"/>
      <c r="AXR31" s="755"/>
      <c r="AXS31" s="755"/>
      <c r="AXT31" s="755"/>
      <c r="AXU31" s="755"/>
      <c r="AXV31" s="755"/>
      <c r="AXW31" s="755"/>
      <c r="AXX31" s="755"/>
      <c r="AXY31" s="755"/>
      <c r="AXZ31" s="755"/>
      <c r="AYA31" s="755"/>
      <c r="AYB31" s="755"/>
      <c r="AYC31" s="755"/>
      <c r="AYD31" s="755"/>
      <c r="AYE31" s="755"/>
      <c r="AYF31" s="755"/>
      <c r="AYG31" s="755"/>
      <c r="AYH31" s="755"/>
      <c r="AYI31" s="755"/>
      <c r="AYJ31" s="755"/>
      <c r="AYK31" s="755"/>
      <c r="AYL31" s="755"/>
      <c r="AYM31" s="755"/>
      <c r="AYN31" s="755"/>
      <c r="AYO31" s="755"/>
      <c r="AYP31" s="755"/>
      <c r="AYQ31" s="755"/>
      <c r="AYR31" s="755"/>
      <c r="AYS31" s="755"/>
      <c r="AYT31" s="755"/>
      <c r="AYU31" s="755"/>
      <c r="AYV31" s="755"/>
      <c r="AYW31" s="755"/>
      <c r="AYX31" s="755"/>
      <c r="AYY31" s="755"/>
      <c r="AYZ31" s="755"/>
      <c r="AZA31" s="755"/>
      <c r="AZB31" s="755"/>
      <c r="AZC31" s="755"/>
      <c r="AZD31" s="755"/>
      <c r="AZE31" s="755"/>
      <c r="AZF31" s="755"/>
      <c r="AZG31" s="755"/>
      <c r="AZH31" s="755"/>
      <c r="AZI31" s="755"/>
      <c r="AZJ31" s="755"/>
      <c r="AZK31" s="755"/>
      <c r="AZL31" s="755"/>
      <c r="AZM31" s="755"/>
      <c r="AZN31" s="755"/>
      <c r="AZO31" s="755"/>
      <c r="AZP31" s="755"/>
      <c r="AZQ31" s="755"/>
      <c r="AZR31" s="755"/>
      <c r="AZS31" s="755"/>
      <c r="AZT31" s="755"/>
      <c r="AZU31" s="755"/>
      <c r="AZV31" s="755"/>
      <c r="AZW31" s="755"/>
      <c r="AZX31" s="755"/>
      <c r="AZY31" s="755"/>
      <c r="AZZ31" s="755"/>
      <c r="BAA31" s="755"/>
      <c r="BAB31" s="755"/>
      <c r="BAC31" s="755"/>
      <c r="BAD31" s="755"/>
      <c r="BAE31" s="755"/>
      <c r="BAF31" s="755"/>
      <c r="BAG31" s="755"/>
      <c r="BAH31" s="755"/>
      <c r="BAI31" s="755"/>
      <c r="BAJ31" s="755"/>
      <c r="BAK31" s="755"/>
      <c r="BAL31" s="755"/>
      <c r="BAM31" s="755"/>
      <c r="BAN31" s="755"/>
      <c r="BAO31" s="755"/>
      <c r="BAP31" s="755"/>
      <c r="BAQ31" s="755"/>
      <c r="BAR31" s="755"/>
      <c r="BAS31" s="755"/>
      <c r="BAT31" s="755"/>
      <c r="BAU31" s="755"/>
      <c r="BAV31" s="755"/>
      <c r="BAW31" s="755"/>
      <c r="BAX31" s="755"/>
      <c r="BAY31" s="755"/>
      <c r="BAZ31" s="755"/>
      <c r="BBA31" s="755"/>
      <c r="BBB31" s="755"/>
      <c r="BBC31" s="755"/>
      <c r="BBD31" s="755"/>
      <c r="BBE31" s="755"/>
      <c r="BBF31" s="755"/>
      <c r="BBG31" s="755"/>
      <c r="BBH31" s="755"/>
      <c r="BBI31" s="755"/>
      <c r="BBJ31" s="755"/>
      <c r="BBK31" s="755"/>
      <c r="BBL31" s="755"/>
      <c r="BBM31" s="755"/>
      <c r="BBN31" s="755"/>
      <c r="BBO31" s="755"/>
      <c r="BBP31" s="755"/>
      <c r="BBQ31" s="755"/>
      <c r="BBR31" s="755"/>
      <c r="BBS31" s="755"/>
      <c r="BBT31" s="755"/>
      <c r="BBU31" s="755"/>
      <c r="BBV31" s="755"/>
      <c r="BBW31" s="755"/>
      <c r="BBX31" s="755"/>
      <c r="BBY31" s="755"/>
      <c r="BBZ31" s="755"/>
      <c r="BCA31" s="755"/>
      <c r="BCB31" s="755"/>
      <c r="BCC31" s="755"/>
      <c r="BCD31" s="755"/>
      <c r="BCE31" s="755"/>
      <c r="BCF31" s="755"/>
      <c r="BCG31" s="755"/>
      <c r="BCH31" s="755"/>
      <c r="BCI31" s="755"/>
      <c r="BCJ31" s="755"/>
      <c r="BCK31" s="755"/>
      <c r="BCL31" s="755"/>
      <c r="BCM31" s="755"/>
      <c r="BCN31" s="755"/>
      <c r="BCO31" s="755"/>
      <c r="BCP31" s="755"/>
      <c r="BCQ31" s="755"/>
      <c r="BCR31" s="755"/>
      <c r="BCS31" s="755"/>
      <c r="BCT31" s="755"/>
      <c r="BCU31" s="755"/>
      <c r="BCV31" s="755"/>
      <c r="BCW31" s="755"/>
      <c r="BCX31" s="755"/>
      <c r="BCY31" s="755"/>
      <c r="BCZ31" s="755"/>
      <c r="BDA31" s="755"/>
      <c r="BDB31" s="755"/>
      <c r="BDC31" s="755"/>
      <c r="BDD31" s="755"/>
      <c r="BDE31" s="755"/>
      <c r="BDF31" s="755"/>
      <c r="BDG31" s="755"/>
      <c r="BDH31" s="755"/>
      <c r="BDI31" s="755"/>
      <c r="BDJ31" s="755"/>
      <c r="BDK31" s="755"/>
      <c r="BDL31" s="755"/>
      <c r="BDM31" s="755"/>
      <c r="BDN31" s="755"/>
      <c r="BDO31" s="755"/>
      <c r="BDP31" s="755"/>
      <c r="BDQ31" s="755"/>
      <c r="BDR31" s="755"/>
      <c r="BDS31" s="755"/>
      <c r="BDT31" s="755"/>
      <c r="BDU31" s="755"/>
      <c r="BDV31" s="755"/>
      <c r="BDW31" s="755"/>
      <c r="BDX31" s="755"/>
      <c r="BDY31" s="755"/>
      <c r="BDZ31" s="755"/>
      <c r="BEA31" s="755"/>
      <c r="BEB31" s="755"/>
      <c r="BEC31" s="755"/>
      <c r="BED31" s="755"/>
      <c r="BEE31" s="755"/>
      <c r="BEF31" s="755"/>
      <c r="BEG31" s="755"/>
      <c r="BEH31" s="755"/>
      <c r="BEI31" s="755"/>
      <c r="BEJ31" s="755"/>
      <c r="BEK31" s="755"/>
      <c r="BEL31" s="755"/>
      <c r="BEM31" s="755"/>
      <c r="BEN31" s="755"/>
      <c r="BEO31" s="755"/>
      <c r="BEP31" s="755"/>
      <c r="BEQ31" s="755"/>
      <c r="BER31" s="755"/>
      <c r="BES31" s="755"/>
      <c r="BET31" s="755"/>
      <c r="BEU31" s="755"/>
      <c r="BEV31" s="755"/>
      <c r="BEW31" s="755"/>
      <c r="BEX31" s="755"/>
      <c r="BEY31" s="755"/>
      <c r="BEZ31" s="755"/>
      <c r="BFA31" s="755"/>
      <c r="BFB31" s="755"/>
      <c r="BFC31" s="755"/>
      <c r="BFD31" s="755"/>
      <c r="BFE31" s="755"/>
      <c r="BFF31" s="755"/>
      <c r="BFG31" s="755"/>
      <c r="BFH31" s="755"/>
      <c r="BFI31" s="755"/>
      <c r="BFJ31" s="755"/>
      <c r="BFK31" s="755"/>
      <c r="BFL31" s="755"/>
      <c r="BFM31" s="755"/>
      <c r="BFN31" s="755"/>
      <c r="BFO31" s="755"/>
      <c r="BFP31" s="755"/>
      <c r="BFQ31" s="755"/>
      <c r="BFR31" s="755"/>
      <c r="BFS31" s="755"/>
      <c r="BFT31" s="755"/>
      <c r="BFU31" s="755"/>
      <c r="BFV31" s="755"/>
      <c r="BFW31" s="755"/>
      <c r="BFX31" s="755"/>
      <c r="BFY31" s="755"/>
      <c r="BFZ31" s="755"/>
      <c r="BGA31" s="755"/>
      <c r="BGB31" s="755"/>
      <c r="BGC31" s="755"/>
      <c r="BGD31" s="755"/>
      <c r="BGE31" s="755"/>
      <c r="BGF31" s="755"/>
      <c r="BGG31" s="755"/>
      <c r="BGH31" s="755"/>
      <c r="BGI31" s="755"/>
      <c r="BGJ31" s="755"/>
      <c r="BGK31" s="755"/>
      <c r="BGL31" s="755"/>
      <c r="BGM31" s="755"/>
      <c r="BGN31" s="755"/>
      <c r="BGO31" s="755"/>
      <c r="BGP31" s="755"/>
      <c r="BGQ31" s="755"/>
      <c r="BGR31" s="755"/>
      <c r="BGS31" s="755"/>
      <c r="BGT31" s="755"/>
      <c r="BGU31" s="755"/>
      <c r="BGV31" s="755"/>
      <c r="BGW31" s="755"/>
      <c r="BGX31" s="755"/>
      <c r="BGY31" s="755"/>
      <c r="BGZ31" s="755"/>
      <c r="BHA31" s="755"/>
      <c r="BHB31" s="755"/>
      <c r="BHC31" s="755"/>
      <c r="BHD31" s="755"/>
      <c r="BHE31" s="755"/>
      <c r="BHF31" s="755"/>
      <c r="BHG31" s="755"/>
      <c r="BHH31" s="755"/>
      <c r="BHI31" s="755"/>
      <c r="BHJ31" s="755"/>
      <c r="BHK31" s="755"/>
      <c r="BHL31" s="755"/>
      <c r="BHM31" s="755"/>
      <c r="BHN31" s="755"/>
      <c r="BHO31" s="755"/>
      <c r="BHP31" s="755"/>
      <c r="BHQ31" s="755"/>
      <c r="BHR31" s="755"/>
      <c r="BHS31" s="755"/>
      <c r="BHT31" s="755"/>
      <c r="BHU31" s="755"/>
      <c r="BHV31" s="755"/>
      <c r="BHW31" s="755"/>
      <c r="BHX31" s="755"/>
      <c r="BHY31" s="755"/>
      <c r="BHZ31" s="755"/>
      <c r="BIA31" s="755"/>
      <c r="BIB31" s="755"/>
      <c r="BIC31" s="755"/>
      <c r="BID31" s="755"/>
      <c r="BIE31" s="755"/>
      <c r="BIF31" s="755"/>
      <c r="BIG31" s="755"/>
      <c r="BIH31" s="755"/>
      <c r="BII31" s="755"/>
      <c r="BIJ31" s="755"/>
      <c r="BIK31" s="755"/>
      <c r="BIL31" s="755"/>
      <c r="BIM31" s="755"/>
      <c r="BIN31" s="755"/>
      <c r="BIO31" s="755"/>
      <c r="BIP31" s="755"/>
      <c r="BIQ31" s="755"/>
      <c r="BIR31" s="755"/>
      <c r="BIS31" s="755"/>
      <c r="BIT31" s="755"/>
      <c r="BIU31" s="755"/>
      <c r="BIV31" s="755"/>
      <c r="BIW31" s="755"/>
      <c r="BIX31" s="755"/>
      <c r="BIY31" s="755"/>
      <c r="BIZ31" s="755"/>
      <c r="BJA31" s="755"/>
      <c r="BJB31" s="755"/>
      <c r="BJC31" s="755"/>
      <c r="BJD31" s="755"/>
      <c r="BJE31" s="755"/>
      <c r="BJF31" s="755"/>
      <c r="BJG31" s="755"/>
      <c r="BJH31" s="755"/>
      <c r="BJI31" s="755"/>
      <c r="BJJ31" s="755"/>
      <c r="BJK31" s="755"/>
      <c r="BJL31" s="755"/>
      <c r="BJM31" s="755"/>
      <c r="BJN31" s="755"/>
      <c r="BJO31" s="755"/>
      <c r="BJP31" s="755"/>
      <c r="BJQ31" s="755"/>
      <c r="BJR31" s="755"/>
      <c r="BJS31" s="755"/>
      <c r="BJT31" s="755"/>
      <c r="BJU31" s="755"/>
      <c r="BJV31" s="755"/>
      <c r="BJW31" s="755"/>
      <c r="BJX31" s="755"/>
      <c r="BJY31" s="755"/>
      <c r="BJZ31" s="755"/>
      <c r="BKA31" s="755"/>
      <c r="BKB31" s="755"/>
      <c r="BKC31" s="755"/>
      <c r="BKD31" s="755"/>
      <c r="BKE31" s="755"/>
      <c r="BKF31" s="755"/>
      <c r="BKG31" s="755"/>
      <c r="BKH31" s="755"/>
      <c r="BKI31" s="755"/>
      <c r="BKJ31" s="755"/>
      <c r="BKK31" s="755"/>
      <c r="BKL31" s="755"/>
      <c r="BKM31" s="755"/>
      <c r="BKN31" s="755"/>
      <c r="BKO31" s="755"/>
      <c r="BKP31" s="755"/>
      <c r="BKQ31" s="755"/>
      <c r="BKR31" s="755"/>
      <c r="BKS31" s="755"/>
      <c r="BKT31" s="755"/>
      <c r="BKU31" s="755"/>
      <c r="BKV31" s="755"/>
      <c r="BKW31" s="755"/>
      <c r="BKX31" s="755"/>
      <c r="BKY31" s="755"/>
      <c r="BKZ31" s="755"/>
      <c r="BLA31" s="755"/>
      <c r="BLB31" s="755"/>
      <c r="BLC31" s="755"/>
      <c r="BLD31" s="755"/>
      <c r="BLE31" s="755"/>
      <c r="BLF31" s="755"/>
      <c r="BLG31" s="755"/>
      <c r="BLH31" s="755"/>
      <c r="BLI31" s="755"/>
      <c r="BLJ31" s="755"/>
      <c r="BLK31" s="755"/>
      <c r="BLL31" s="755"/>
      <c r="BLM31" s="755"/>
      <c r="BLN31" s="755"/>
      <c r="BLO31" s="755"/>
      <c r="BLP31" s="755"/>
      <c r="BLQ31" s="755"/>
      <c r="BLR31" s="755"/>
      <c r="BLS31" s="755"/>
      <c r="BLT31" s="755"/>
      <c r="BLU31" s="755"/>
      <c r="BLV31" s="755"/>
      <c r="BLW31" s="755"/>
      <c r="BLX31" s="755"/>
      <c r="BLY31" s="755"/>
      <c r="BLZ31" s="755"/>
      <c r="BMA31" s="755"/>
      <c r="BMB31" s="755"/>
      <c r="BMC31" s="755"/>
      <c r="BMD31" s="755"/>
      <c r="BME31" s="755"/>
      <c r="BMF31" s="755"/>
      <c r="BMG31" s="755"/>
      <c r="BMH31" s="755"/>
      <c r="BMI31" s="755"/>
      <c r="BMJ31" s="755"/>
      <c r="BMK31" s="755"/>
      <c r="BML31" s="755"/>
      <c r="BMM31" s="755"/>
      <c r="BMN31" s="755"/>
      <c r="BMO31" s="755"/>
      <c r="BMP31" s="755"/>
      <c r="BMQ31" s="755"/>
      <c r="BMR31" s="755"/>
      <c r="BMS31" s="755"/>
      <c r="BMT31" s="755"/>
      <c r="BMU31" s="755"/>
      <c r="BMV31" s="755"/>
      <c r="BMW31" s="755"/>
      <c r="BMX31" s="755"/>
      <c r="BMY31" s="755"/>
      <c r="BMZ31" s="755"/>
      <c r="BNA31" s="755"/>
      <c r="BNB31" s="755"/>
      <c r="BNC31" s="755"/>
      <c r="BND31" s="755"/>
      <c r="BNE31" s="755"/>
      <c r="BNF31" s="755"/>
      <c r="BNG31" s="755"/>
      <c r="BNH31" s="755"/>
      <c r="BNI31" s="755"/>
      <c r="BNJ31" s="755"/>
      <c r="BNK31" s="755"/>
      <c r="BNL31" s="755"/>
      <c r="BNM31" s="755"/>
      <c r="BNN31" s="755"/>
      <c r="BNO31" s="755"/>
      <c r="BNP31" s="755"/>
      <c r="BNQ31" s="755"/>
      <c r="BNR31" s="755"/>
      <c r="BNS31" s="755"/>
      <c r="BNT31" s="755"/>
      <c r="BNU31" s="755"/>
      <c r="BNV31" s="755"/>
      <c r="BNW31" s="755"/>
      <c r="BNX31" s="755"/>
      <c r="BNY31" s="755"/>
      <c r="BNZ31" s="755"/>
      <c r="BOA31" s="755"/>
      <c r="BOB31" s="755"/>
      <c r="BOC31" s="755"/>
      <c r="BOD31" s="755"/>
      <c r="BOE31" s="755"/>
      <c r="BOF31" s="755"/>
      <c r="BOG31" s="755"/>
      <c r="BOH31" s="755"/>
      <c r="BOI31" s="755"/>
      <c r="BOJ31" s="755"/>
      <c r="BOK31" s="755"/>
      <c r="BOL31" s="755"/>
      <c r="BOM31" s="755"/>
      <c r="BON31" s="755"/>
      <c r="BOO31" s="755"/>
      <c r="BOP31" s="755"/>
      <c r="BOQ31" s="755"/>
      <c r="BOR31" s="755"/>
      <c r="BOS31" s="755"/>
      <c r="BOT31" s="755"/>
      <c r="BOU31" s="755"/>
      <c r="BOV31" s="755"/>
      <c r="BOW31" s="755"/>
      <c r="BOX31" s="755"/>
      <c r="BOY31" s="755"/>
      <c r="BOZ31" s="755"/>
      <c r="BPA31" s="755"/>
      <c r="BPB31" s="755"/>
      <c r="BPC31" s="755"/>
      <c r="BPD31" s="755"/>
      <c r="BPE31" s="755"/>
      <c r="BPF31" s="755"/>
      <c r="BPG31" s="755"/>
      <c r="BPH31" s="755"/>
      <c r="BPI31" s="755"/>
      <c r="BPJ31" s="755"/>
      <c r="BPK31" s="755"/>
      <c r="BPL31" s="755"/>
      <c r="BPM31" s="755"/>
      <c r="BPN31" s="755"/>
      <c r="BPO31" s="755"/>
      <c r="BPP31" s="755"/>
      <c r="BPQ31" s="755"/>
      <c r="BPR31" s="755"/>
      <c r="BPS31" s="755"/>
      <c r="BPT31" s="755"/>
      <c r="BPU31" s="755"/>
      <c r="BPV31" s="755"/>
      <c r="BPW31" s="755"/>
      <c r="BPX31" s="755"/>
      <c r="BPY31" s="755"/>
      <c r="BPZ31" s="755"/>
      <c r="BQA31" s="755"/>
      <c r="BQB31" s="755"/>
      <c r="BQC31" s="755"/>
      <c r="BQD31" s="755"/>
      <c r="BQE31" s="755"/>
      <c r="BQF31" s="755"/>
      <c r="BQG31" s="755"/>
      <c r="BQH31" s="755"/>
      <c r="BQI31" s="755"/>
      <c r="BQJ31" s="755"/>
      <c r="BQK31" s="755"/>
      <c r="BQL31" s="755"/>
      <c r="BQM31" s="755"/>
      <c r="BQN31" s="755"/>
      <c r="BQO31" s="755"/>
      <c r="BQP31" s="755"/>
      <c r="BQQ31" s="755"/>
      <c r="BQR31" s="755"/>
      <c r="BQS31" s="755"/>
      <c r="BQT31" s="755"/>
      <c r="BQU31" s="755"/>
      <c r="BQV31" s="755"/>
      <c r="BQW31" s="755"/>
      <c r="BQX31" s="755"/>
      <c r="BQY31" s="755"/>
      <c r="BQZ31" s="755"/>
      <c r="BRA31" s="755"/>
      <c r="BRB31" s="755"/>
      <c r="BRC31" s="755"/>
      <c r="BRD31" s="755"/>
      <c r="BRE31" s="755"/>
      <c r="BRF31" s="755"/>
      <c r="BRG31" s="755"/>
      <c r="BRH31" s="755"/>
      <c r="BRI31" s="755"/>
      <c r="BRJ31" s="755"/>
      <c r="BRK31" s="755"/>
      <c r="BRL31" s="755"/>
      <c r="BRM31" s="755"/>
      <c r="BRN31" s="755"/>
      <c r="BRO31" s="755"/>
      <c r="BRP31" s="755"/>
      <c r="BRQ31" s="755"/>
      <c r="BRR31" s="755"/>
      <c r="BRS31" s="755"/>
      <c r="BRT31" s="755"/>
      <c r="BRU31" s="755"/>
      <c r="BRV31" s="755"/>
      <c r="BRW31" s="755"/>
      <c r="BRX31" s="755"/>
      <c r="BRY31" s="755"/>
      <c r="BRZ31" s="755"/>
      <c r="BSA31" s="755"/>
      <c r="BSB31" s="755"/>
      <c r="BSC31" s="755"/>
      <c r="BSD31" s="755"/>
      <c r="BSE31" s="755"/>
      <c r="BSF31" s="755"/>
      <c r="BSG31" s="755"/>
      <c r="BSH31" s="755"/>
      <c r="BSI31" s="755"/>
      <c r="BSJ31" s="755"/>
      <c r="BSK31" s="755"/>
      <c r="BSL31" s="755"/>
      <c r="BSM31" s="755"/>
      <c r="BSN31" s="755"/>
      <c r="BSO31" s="755"/>
      <c r="BSP31" s="755"/>
      <c r="BSQ31" s="755"/>
      <c r="BSR31" s="755"/>
      <c r="BSS31" s="755"/>
      <c r="BST31" s="755"/>
      <c r="BSU31" s="755"/>
      <c r="BSV31" s="755"/>
      <c r="BSW31" s="755"/>
      <c r="BSX31" s="755"/>
      <c r="BSY31" s="755"/>
      <c r="BSZ31" s="755"/>
      <c r="BTA31" s="755"/>
      <c r="BTB31" s="755"/>
      <c r="BTC31" s="755"/>
      <c r="BTD31" s="755"/>
      <c r="BTE31" s="755"/>
      <c r="BTF31" s="755"/>
      <c r="BTG31" s="755"/>
      <c r="BTH31" s="755"/>
      <c r="BTI31" s="755"/>
      <c r="BTJ31" s="755"/>
      <c r="BTK31" s="755"/>
      <c r="BTL31" s="755"/>
      <c r="BTM31" s="755"/>
      <c r="BTN31" s="755"/>
      <c r="BTO31" s="755"/>
      <c r="BTP31" s="755"/>
      <c r="BTQ31" s="755"/>
      <c r="BTR31" s="755"/>
      <c r="BTS31" s="755"/>
      <c r="BTT31" s="755"/>
      <c r="BTU31" s="755"/>
      <c r="BTV31" s="755"/>
      <c r="BTW31" s="755"/>
      <c r="BTX31" s="755"/>
      <c r="BTY31" s="755"/>
      <c r="BTZ31" s="755"/>
      <c r="BUA31" s="755"/>
      <c r="BUB31" s="755"/>
      <c r="BUC31" s="755"/>
      <c r="BUD31" s="755"/>
      <c r="BUE31" s="755"/>
      <c r="BUF31" s="755"/>
      <c r="BUG31" s="755"/>
      <c r="BUH31" s="755"/>
      <c r="BUI31" s="755"/>
      <c r="BUJ31" s="755"/>
      <c r="BUK31" s="755"/>
      <c r="BUL31" s="755"/>
      <c r="BUM31" s="755"/>
      <c r="BUN31" s="755"/>
      <c r="BUO31" s="755"/>
      <c r="BUP31" s="755"/>
      <c r="BUQ31" s="755"/>
      <c r="BUR31" s="755"/>
      <c r="BUS31" s="755"/>
      <c r="BUT31" s="755"/>
      <c r="BUU31" s="755"/>
      <c r="BUV31" s="755"/>
      <c r="BUW31" s="755"/>
      <c r="BUX31" s="755"/>
      <c r="BUY31" s="755"/>
      <c r="BUZ31" s="755"/>
      <c r="BVA31" s="755"/>
      <c r="BVB31" s="755"/>
      <c r="BVC31" s="755"/>
      <c r="BVD31" s="755"/>
      <c r="BVE31" s="755"/>
      <c r="BVF31" s="755"/>
      <c r="BVG31" s="755"/>
      <c r="BVH31" s="755"/>
      <c r="BVI31" s="755"/>
      <c r="BVJ31" s="755"/>
      <c r="BVK31" s="755"/>
      <c r="BVL31" s="755"/>
      <c r="BVM31" s="755"/>
      <c r="BVN31" s="755"/>
      <c r="BVO31" s="755"/>
      <c r="BVP31" s="755"/>
      <c r="BVQ31" s="755"/>
      <c r="BVR31" s="755"/>
      <c r="BVS31" s="755"/>
      <c r="BVT31" s="755"/>
      <c r="BVU31" s="755"/>
      <c r="BVV31" s="755"/>
      <c r="BVW31" s="755"/>
      <c r="BVX31" s="755"/>
      <c r="BVY31" s="755"/>
      <c r="BVZ31" s="755"/>
      <c r="BWA31" s="755"/>
      <c r="BWB31" s="755"/>
      <c r="BWC31" s="755"/>
      <c r="BWD31" s="755"/>
      <c r="BWE31" s="755"/>
      <c r="BWF31" s="755"/>
      <c r="BWG31" s="755"/>
      <c r="BWH31" s="755"/>
      <c r="BWI31" s="755"/>
      <c r="BWJ31" s="755"/>
      <c r="BWK31" s="755"/>
      <c r="BWL31" s="755"/>
      <c r="BWM31" s="755"/>
      <c r="BWN31" s="755"/>
      <c r="BWO31" s="755"/>
      <c r="BWP31" s="755"/>
      <c r="BWQ31" s="755"/>
      <c r="BWR31" s="755"/>
      <c r="BWS31" s="755"/>
      <c r="BWT31" s="755"/>
      <c r="BWU31" s="755"/>
      <c r="BWV31" s="755"/>
      <c r="BWW31" s="755"/>
      <c r="BWX31" s="755"/>
      <c r="BWY31" s="755"/>
      <c r="BWZ31" s="755"/>
      <c r="BXA31" s="755"/>
      <c r="BXB31" s="755"/>
      <c r="BXC31" s="755"/>
      <c r="BXD31" s="755"/>
      <c r="BXE31" s="755"/>
      <c r="BXF31" s="755"/>
      <c r="BXG31" s="755"/>
      <c r="BXH31" s="755"/>
      <c r="BXI31" s="755"/>
      <c r="BXJ31" s="755"/>
      <c r="BXK31" s="755"/>
      <c r="BXL31" s="755"/>
      <c r="BXM31" s="755"/>
      <c r="BXN31" s="755"/>
      <c r="BXO31" s="755"/>
      <c r="BXP31" s="755"/>
      <c r="BXQ31" s="755"/>
      <c r="BXR31" s="755"/>
      <c r="BXS31" s="755"/>
      <c r="BXT31" s="755"/>
      <c r="BXU31" s="755"/>
      <c r="BXV31" s="755"/>
      <c r="BXW31" s="755"/>
      <c r="BXX31" s="755"/>
      <c r="BXY31" s="755"/>
      <c r="BXZ31" s="755"/>
      <c r="BYA31" s="755"/>
      <c r="BYB31" s="755"/>
      <c r="BYC31" s="755"/>
      <c r="BYD31" s="755"/>
      <c r="BYE31" s="755"/>
      <c r="BYF31" s="755"/>
      <c r="BYG31" s="755"/>
      <c r="BYH31" s="755"/>
      <c r="BYI31" s="755"/>
      <c r="BYJ31" s="755"/>
      <c r="BYK31" s="755"/>
      <c r="BYL31" s="755"/>
      <c r="BYM31" s="755"/>
      <c r="BYN31" s="755"/>
      <c r="BYO31" s="755"/>
      <c r="BYP31" s="755"/>
      <c r="BYQ31" s="755"/>
      <c r="BYR31" s="755"/>
      <c r="BYS31" s="755"/>
      <c r="BYT31" s="755"/>
      <c r="BYU31" s="755"/>
      <c r="BYV31" s="755"/>
      <c r="BYW31" s="755"/>
      <c r="BYX31" s="755"/>
      <c r="BYY31" s="755"/>
      <c r="BYZ31" s="755"/>
      <c r="BZA31" s="755"/>
      <c r="BZB31" s="755"/>
      <c r="BZC31" s="755"/>
      <c r="BZD31" s="755"/>
      <c r="BZE31" s="755"/>
      <c r="BZF31" s="755"/>
      <c r="BZG31" s="755"/>
      <c r="BZH31" s="755"/>
      <c r="BZI31" s="755"/>
      <c r="BZJ31" s="755"/>
      <c r="BZK31" s="755"/>
      <c r="BZL31" s="755"/>
      <c r="BZM31" s="755"/>
      <c r="BZN31" s="755"/>
      <c r="BZO31" s="755"/>
      <c r="BZP31" s="755"/>
      <c r="BZQ31" s="755"/>
      <c r="BZR31" s="755"/>
      <c r="BZS31" s="755"/>
      <c r="BZT31" s="755"/>
      <c r="BZU31" s="755"/>
      <c r="BZV31" s="755"/>
      <c r="BZW31" s="755"/>
      <c r="BZX31" s="755"/>
      <c r="BZY31" s="755"/>
      <c r="BZZ31" s="755"/>
      <c r="CAA31" s="755"/>
      <c r="CAB31" s="755"/>
      <c r="CAC31" s="755"/>
      <c r="CAD31" s="755"/>
      <c r="CAE31" s="755"/>
      <c r="CAF31" s="755"/>
      <c r="CAG31" s="755"/>
      <c r="CAH31" s="755"/>
      <c r="CAI31" s="755"/>
      <c r="CAJ31" s="755"/>
      <c r="CAK31" s="755"/>
      <c r="CAL31" s="755"/>
      <c r="CAM31" s="755"/>
      <c r="CAN31" s="755"/>
      <c r="CAO31" s="755"/>
      <c r="CAP31" s="755"/>
      <c r="CAQ31" s="755"/>
      <c r="CAR31" s="755"/>
      <c r="CAS31" s="755"/>
      <c r="CAT31" s="755"/>
      <c r="CAU31" s="755"/>
      <c r="CAV31" s="755"/>
      <c r="CAW31" s="755"/>
      <c r="CAX31" s="755"/>
      <c r="CAY31" s="755"/>
      <c r="CAZ31" s="755"/>
      <c r="CBA31" s="755"/>
      <c r="CBB31" s="755"/>
      <c r="CBC31" s="755"/>
      <c r="CBD31" s="755"/>
      <c r="CBE31" s="755"/>
      <c r="CBF31" s="755"/>
      <c r="CBG31" s="755"/>
      <c r="CBH31" s="755"/>
      <c r="CBI31" s="755"/>
      <c r="CBJ31" s="755"/>
      <c r="CBK31" s="755"/>
      <c r="CBL31" s="755"/>
      <c r="CBM31" s="755"/>
      <c r="CBN31" s="755"/>
      <c r="CBO31" s="755"/>
      <c r="CBP31" s="755"/>
      <c r="CBQ31" s="755"/>
      <c r="CBR31" s="755"/>
      <c r="CBS31" s="755"/>
      <c r="CBT31" s="755"/>
      <c r="CBU31" s="755"/>
      <c r="CBV31" s="755"/>
      <c r="CBW31" s="755"/>
      <c r="CBX31" s="755"/>
      <c r="CBY31" s="755"/>
      <c r="CBZ31" s="755"/>
      <c r="CCA31" s="755"/>
      <c r="CCB31" s="755"/>
      <c r="CCC31" s="755"/>
      <c r="CCD31" s="755"/>
      <c r="CCE31" s="755"/>
      <c r="CCF31" s="755"/>
      <c r="CCG31" s="755"/>
      <c r="CCH31" s="755"/>
      <c r="CCI31" s="755"/>
      <c r="CCJ31" s="755"/>
      <c r="CCK31" s="755"/>
      <c r="CCL31" s="755"/>
      <c r="CCM31" s="755"/>
      <c r="CCN31" s="755"/>
      <c r="CCO31" s="755"/>
      <c r="CCP31" s="755"/>
      <c r="CCQ31" s="755"/>
      <c r="CCR31" s="755"/>
      <c r="CCS31" s="755"/>
      <c r="CCT31" s="755"/>
      <c r="CCU31" s="755"/>
      <c r="CCV31" s="755"/>
      <c r="CCW31" s="755"/>
      <c r="CCX31" s="755"/>
      <c r="CCY31" s="755"/>
      <c r="CCZ31" s="755"/>
      <c r="CDA31" s="755"/>
      <c r="CDB31" s="755"/>
      <c r="CDC31" s="755"/>
      <c r="CDD31" s="755"/>
      <c r="CDE31" s="755"/>
      <c r="CDF31" s="755"/>
      <c r="CDG31" s="755"/>
      <c r="CDH31" s="755"/>
      <c r="CDI31" s="755"/>
      <c r="CDJ31" s="755"/>
      <c r="CDK31" s="755"/>
      <c r="CDL31" s="755"/>
      <c r="CDM31" s="755"/>
      <c r="CDN31" s="755"/>
      <c r="CDO31" s="755"/>
      <c r="CDP31" s="755"/>
      <c r="CDQ31" s="755"/>
      <c r="CDR31" s="755"/>
      <c r="CDS31" s="755"/>
      <c r="CDT31" s="755"/>
      <c r="CDU31" s="755"/>
      <c r="CDV31" s="755"/>
      <c r="CDW31" s="755"/>
      <c r="CDX31" s="755"/>
      <c r="CDY31" s="755"/>
      <c r="CDZ31" s="755"/>
      <c r="CEA31" s="755"/>
      <c r="CEB31" s="755"/>
      <c r="CEC31" s="755"/>
      <c r="CED31" s="755"/>
      <c r="CEE31" s="755"/>
      <c r="CEF31" s="755"/>
      <c r="CEG31" s="755"/>
      <c r="CEH31" s="755"/>
      <c r="CEI31" s="755"/>
      <c r="CEJ31" s="755"/>
      <c r="CEK31" s="755"/>
      <c r="CEL31" s="755"/>
      <c r="CEM31" s="755"/>
      <c r="CEN31" s="755"/>
      <c r="CEO31" s="755"/>
      <c r="CEP31" s="755"/>
      <c r="CEQ31" s="755"/>
      <c r="CER31" s="755"/>
      <c r="CES31" s="755"/>
      <c r="CET31" s="755"/>
      <c r="CEU31" s="755"/>
      <c r="CEV31" s="755"/>
      <c r="CEW31" s="755"/>
      <c r="CEX31" s="755"/>
      <c r="CEY31" s="755"/>
      <c r="CEZ31" s="755"/>
      <c r="CFA31" s="755"/>
      <c r="CFB31" s="755"/>
      <c r="CFC31" s="755"/>
      <c r="CFD31" s="755"/>
      <c r="CFE31" s="755"/>
      <c r="CFF31" s="755"/>
      <c r="CFG31" s="755"/>
      <c r="CFH31" s="755"/>
      <c r="CFI31" s="755"/>
      <c r="CFJ31" s="755"/>
      <c r="CFK31" s="755"/>
      <c r="CFL31" s="755"/>
      <c r="CFM31" s="755"/>
      <c r="CFN31" s="755"/>
      <c r="CFO31" s="755"/>
      <c r="CFP31" s="755"/>
      <c r="CFQ31" s="755"/>
      <c r="CFR31" s="755"/>
      <c r="CFS31" s="755"/>
      <c r="CFT31" s="755"/>
      <c r="CFU31" s="755"/>
      <c r="CFV31" s="755"/>
      <c r="CFW31" s="755"/>
      <c r="CFX31" s="755"/>
      <c r="CFY31" s="755"/>
      <c r="CFZ31" s="755"/>
      <c r="CGA31" s="755"/>
      <c r="CGB31" s="755"/>
      <c r="CGC31" s="755"/>
      <c r="CGD31" s="755"/>
      <c r="CGE31" s="755"/>
      <c r="CGF31" s="755"/>
      <c r="CGG31" s="755"/>
      <c r="CGH31" s="755"/>
      <c r="CGI31" s="755"/>
      <c r="CGJ31" s="755"/>
      <c r="CGK31" s="755"/>
      <c r="CGL31" s="755"/>
      <c r="CGM31" s="755"/>
      <c r="CGN31" s="755"/>
      <c r="CGO31" s="755"/>
      <c r="CGP31" s="755"/>
      <c r="CGQ31" s="755"/>
      <c r="CGR31" s="755"/>
      <c r="CGS31" s="755"/>
      <c r="CGT31" s="755"/>
      <c r="CGU31" s="755"/>
      <c r="CGV31" s="755"/>
      <c r="CGW31" s="755"/>
      <c r="CGX31" s="755"/>
      <c r="CGY31" s="755"/>
      <c r="CGZ31" s="755"/>
      <c r="CHA31" s="755"/>
      <c r="CHB31" s="755"/>
      <c r="CHC31" s="755"/>
      <c r="CHD31" s="755"/>
      <c r="CHE31" s="755"/>
      <c r="CHF31" s="755"/>
      <c r="CHG31" s="755"/>
      <c r="CHH31" s="755"/>
      <c r="CHI31" s="755"/>
      <c r="CHJ31" s="755"/>
      <c r="CHK31" s="755"/>
      <c r="CHL31" s="755"/>
      <c r="CHM31" s="755"/>
      <c r="CHN31" s="755"/>
      <c r="CHO31" s="755"/>
      <c r="CHP31" s="755"/>
      <c r="CHQ31" s="755"/>
      <c r="CHR31" s="755"/>
      <c r="CHS31" s="755"/>
      <c r="CHT31" s="755"/>
      <c r="CHU31" s="755"/>
      <c r="CHV31" s="755"/>
      <c r="CHW31" s="755"/>
      <c r="CHX31" s="755"/>
      <c r="CHY31" s="755"/>
      <c r="CHZ31" s="755"/>
      <c r="CIA31" s="755"/>
      <c r="CIB31" s="755"/>
      <c r="CIC31" s="755"/>
      <c r="CID31" s="755"/>
      <c r="CIE31" s="755"/>
      <c r="CIF31" s="755"/>
      <c r="CIG31" s="755"/>
      <c r="CIH31" s="755"/>
      <c r="CII31" s="755"/>
      <c r="CIJ31" s="755"/>
      <c r="CIK31" s="755"/>
      <c r="CIL31" s="755"/>
      <c r="CIM31" s="755"/>
      <c r="CIN31" s="755"/>
      <c r="CIO31" s="755"/>
      <c r="CIP31" s="755"/>
      <c r="CIQ31" s="755"/>
      <c r="CIR31" s="755"/>
      <c r="CIS31" s="755"/>
      <c r="CIT31" s="755"/>
      <c r="CIU31" s="755"/>
      <c r="CIV31" s="755"/>
      <c r="CIW31" s="755"/>
      <c r="CIX31" s="755"/>
      <c r="CIY31" s="755"/>
      <c r="CIZ31" s="755"/>
      <c r="CJA31" s="755"/>
      <c r="CJB31" s="755"/>
      <c r="CJC31" s="755"/>
      <c r="CJD31" s="755"/>
      <c r="CJE31" s="755"/>
      <c r="CJF31" s="755"/>
      <c r="CJG31" s="755"/>
      <c r="CJH31" s="755"/>
      <c r="CJI31" s="755"/>
      <c r="CJJ31" s="755"/>
      <c r="CJK31" s="755"/>
      <c r="CJL31" s="755"/>
      <c r="CJM31" s="755"/>
      <c r="CJN31" s="755"/>
      <c r="CJO31" s="755"/>
      <c r="CJP31" s="755"/>
      <c r="CJQ31" s="755"/>
      <c r="CJR31" s="755"/>
      <c r="CJS31" s="755"/>
      <c r="CJT31" s="755"/>
      <c r="CJU31" s="755"/>
      <c r="CJV31" s="755"/>
      <c r="CJW31" s="755"/>
      <c r="CJX31" s="755"/>
      <c r="CJY31" s="755"/>
      <c r="CJZ31" s="755"/>
      <c r="CKA31" s="755"/>
      <c r="CKB31" s="755"/>
      <c r="CKC31" s="755"/>
      <c r="CKD31" s="755"/>
      <c r="CKE31" s="755"/>
      <c r="CKF31" s="755"/>
      <c r="CKG31" s="755"/>
      <c r="CKH31" s="755"/>
      <c r="CKI31" s="755"/>
      <c r="CKJ31" s="755"/>
      <c r="CKK31" s="755"/>
      <c r="CKL31" s="755"/>
      <c r="CKM31" s="755"/>
      <c r="CKN31" s="755"/>
      <c r="CKO31" s="755"/>
      <c r="CKP31" s="755"/>
      <c r="CKQ31" s="755"/>
      <c r="CKR31" s="755"/>
      <c r="CKS31" s="755"/>
      <c r="CKT31" s="755"/>
      <c r="CKU31" s="755"/>
      <c r="CKV31" s="755"/>
      <c r="CKW31" s="755"/>
      <c r="CKX31" s="755"/>
      <c r="CKY31" s="755"/>
      <c r="CKZ31" s="755"/>
      <c r="CLA31" s="755"/>
      <c r="CLB31" s="755"/>
      <c r="CLC31" s="755"/>
      <c r="CLD31" s="755"/>
      <c r="CLE31" s="755"/>
      <c r="CLF31" s="755"/>
      <c r="CLG31" s="755"/>
      <c r="CLH31" s="755"/>
      <c r="CLI31" s="755"/>
      <c r="CLJ31" s="755"/>
      <c r="CLK31" s="755"/>
      <c r="CLL31" s="755"/>
      <c r="CLM31" s="755"/>
      <c r="CLN31" s="755"/>
      <c r="CLO31" s="755"/>
      <c r="CLP31" s="755"/>
      <c r="CLQ31" s="755"/>
      <c r="CLR31" s="755"/>
      <c r="CLS31" s="755"/>
      <c r="CLT31" s="755"/>
      <c r="CLU31" s="755"/>
      <c r="CLV31" s="755"/>
      <c r="CLW31" s="755"/>
      <c r="CLX31" s="755"/>
      <c r="CLY31" s="755"/>
      <c r="CLZ31" s="755"/>
      <c r="CMA31" s="755"/>
      <c r="CMB31" s="755"/>
      <c r="CMC31" s="755"/>
      <c r="CMD31" s="755"/>
      <c r="CME31" s="755"/>
      <c r="CMF31" s="755"/>
      <c r="CMG31" s="755"/>
      <c r="CMH31" s="755"/>
      <c r="CMI31" s="755"/>
      <c r="CMJ31" s="755"/>
      <c r="CMK31" s="755"/>
      <c r="CML31" s="755"/>
      <c r="CMM31" s="755"/>
      <c r="CMN31" s="755"/>
      <c r="CMO31" s="755"/>
      <c r="CMP31" s="755"/>
      <c r="CMQ31" s="755"/>
      <c r="CMR31" s="755"/>
      <c r="CMS31" s="755"/>
      <c r="CMT31" s="755"/>
      <c r="CMU31" s="755"/>
      <c r="CMV31" s="755"/>
      <c r="CMW31" s="755"/>
      <c r="CMX31" s="755"/>
      <c r="CMY31" s="755"/>
      <c r="CMZ31" s="755"/>
      <c r="CNA31" s="755"/>
      <c r="CNB31" s="755"/>
      <c r="CNC31" s="755"/>
      <c r="CND31" s="755"/>
      <c r="CNE31" s="755"/>
      <c r="CNF31" s="755"/>
      <c r="CNG31" s="755"/>
      <c r="CNH31" s="755"/>
      <c r="CNI31" s="755"/>
      <c r="CNJ31" s="755"/>
      <c r="CNK31" s="755"/>
      <c r="CNL31" s="755"/>
      <c r="CNM31" s="755"/>
      <c r="CNN31" s="755"/>
      <c r="CNO31" s="755"/>
      <c r="CNP31" s="755"/>
      <c r="CNQ31" s="755"/>
      <c r="CNR31" s="755"/>
      <c r="CNS31" s="755"/>
      <c r="CNT31" s="755"/>
      <c r="CNU31" s="755"/>
      <c r="CNV31" s="755"/>
      <c r="CNW31" s="755"/>
      <c r="CNX31" s="755"/>
      <c r="CNY31" s="755"/>
      <c r="CNZ31" s="755"/>
      <c r="COA31" s="755"/>
      <c r="COB31" s="755"/>
      <c r="COC31" s="755"/>
      <c r="COD31" s="755"/>
      <c r="COE31" s="755"/>
      <c r="COF31" s="755"/>
      <c r="COG31" s="755"/>
      <c r="COH31" s="755"/>
      <c r="COI31" s="755"/>
      <c r="COJ31" s="755"/>
      <c r="COK31" s="755"/>
      <c r="COL31" s="755"/>
      <c r="COM31" s="755"/>
      <c r="CON31" s="755"/>
      <c r="COO31" s="755"/>
      <c r="COP31" s="755"/>
      <c r="COQ31" s="755"/>
      <c r="COR31" s="755"/>
      <c r="COS31" s="755"/>
      <c r="COT31" s="755"/>
      <c r="COU31" s="755"/>
      <c r="COV31" s="755"/>
      <c r="COW31" s="755"/>
      <c r="COX31" s="755"/>
      <c r="COY31" s="755"/>
      <c r="COZ31" s="755"/>
      <c r="CPA31" s="755"/>
      <c r="CPB31" s="755"/>
      <c r="CPC31" s="755"/>
      <c r="CPD31" s="755"/>
      <c r="CPE31" s="755"/>
      <c r="CPF31" s="755"/>
      <c r="CPG31" s="755"/>
      <c r="CPH31" s="755"/>
      <c r="CPI31" s="755"/>
      <c r="CPJ31" s="755"/>
      <c r="CPK31" s="755"/>
      <c r="CPL31" s="755"/>
      <c r="CPM31" s="755"/>
      <c r="CPN31" s="755"/>
      <c r="CPO31" s="755"/>
      <c r="CPP31" s="755"/>
      <c r="CPQ31" s="755"/>
      <c r="CPR31" s="755"/>
      <c r="CPS31" s="755"/>
      <c r="CPT31" s="755"/>
      <c r="CPU31" s="755"/>
      <c r="CPV31" s="755"/>
      <c r="CPW31" s="755"/>
      <c r="CPX31" s="755"/>
      <c r="CPY31" s="755"/>
      <c r="CPZ31" s="755"/>
      <c r="CQA31" s="755"/>
      <c r="CQB31" s="755"/>
      <c r="CQC31" s="755"/>
      <c r="CQD31" s="755"/>
      <c r="CQE31" s="755"/>
      <c r="CQF31" s="755"/>
      <c r="CQG31" s="755"/>
      <c r="CQH31" s="755"/>
      <c r="CQI31" s="755"/>
      <c r="CQJ31" s="755"/>
      <c r="CQK31" s="755"/>
      <c r="CQL31" s="755"/>
      <c r="CQM31" s="755"/>
      <c r="CQN31" s="755"/>
      <c r="CQO31" s="755"/>
      <c r="CQP31" s="755"/>
      <c r="CQQ31" s="755"/>
      <c r="CQR31" s="755"/>
      <c r="CQS31" s="755"/>
      <c r="CQT31" s="755"/>
      <c r="CQU31" s="755"/>
      <c r="CQV31" s="755"/>
      <c r="CQW31" s="755"/>
      <c r="CQX31" s="755"/>
      <c r="CQY31" s="755"/>
      <c r="CQZ31" s="755"/>
      <c r="CRA31" s="755"/>
      <c r="CRB31" s="755"/>
      <c r="CRC31" s="755"/>
      <c r="CRD31" s="755"/>
      <c r="CRE31" s="755"/>
      <c r="CRF31" s="755"/>
      <c r="CRG31" s="755"/>
      <c r="CRH31" s="755"/>
      <c r="CRI31" s="755"/>
      <c r="CRJ31" s="755"/>
      <c r="CRK31" s="755"/>
      <c r="CRL31" s="755"/>
      <c r="CRM31" s="755"/>
      <c r="CRN31" s="755"/>
      <c r="CRO31" s="755"/>
      <c r="CRP31" s="755"/>
      <c r="CRQ31" s="755"/>
      <c r="CRR31" s="755"/>
      <c r="CRS31" s="755"/>
      <c r="CRT31" s="755"/>
      <c r="CRU31" s="755"/>
      <c r="CRV31" s="755"/>
      <c r="CRW31" s="755"/>
      <c r="CRX31" s="755"/>
      <c r="CRY31" s="755"/>
      <c r="CRZ31" s="755"/>
      <c r="CSA31" s="755"/>
      <c r="CSB31" s="755"/>
      <c r="CSC31" s="755"/>
      <c r="CSD31" s="755"/>
      <c r="CSE31" s="755"/>
      <c r="CSF31" s="755"/>
      <c r="CSG31" s="755"/>
      <c r="CSH31" s="755"/>
      <c r="CSI31" s="755"/>
      <c r="CSJ31" s="755"/>
      <c r="CSK31" s="755"/>
      <c r="CSL31" s="755"/>
      <c r="CSM31" s="755"/>
      <c r="CSN31" s="755"/>
      <c r="CSO31" s="755"/>
      <c r="CSP31" s="755"/>
      <c r="CSQ31" s="755"/>
      <c r="CSR31" s="755"/>
      <c r="CSS31" s="755"/>
      <c r="CST31" s="755"/>
      <c r="CSU31" s="755"/>
      <c r="CSV31" s="755"/>
      <c r="CSW31" s="755"/>
      <c r="CSX31" s="755"/>
      <c r="CSY31" s="755"/>
      <c r="CSZ31" s="755"/>
      <c r="CTA31" s="755"/>
      <c r="CTB31" s="755"/>
      <c r="CTC31" s="755"/>
      <c r="CTD31" s="755"/>
      <c r="CTE31" s="755"/>
      <c r="CTF31" s="755"/>
      <c r="CTG31" s="755"/>
      <c r="CTH31" s="755"/>
      <c r="CTI31" s="755"/>
      <c r="CTJ31" s="755"/>
      <c r="CTK31" s="755"/>
      <c r="CTL31" s="755"/>
      <c r="CTM31" s="755"/>
      <c r="CTN31" s="755"/>
      <c r="CTO31" s="755"/>
      <c r="CTP31" s="755"/>
      <c r="CTQ31" s="755"/>
      <c r="CTR31" s="755"/>
      <c r="CTS31" s="755"/>
      <c r="CTT31" s="755"/>
      <c r="CTU31" s="755"/>
      <c r="CTV31" s="755"/>
      <c r="CTW31" s="755"/>
      <c r="CTX31" s="755"/>
      <c r="CTY31" s="755"/>
      <c r="CTZ31" s="755"/>
      <c r="CUA31" s="755"/>
      <c r="CUB31" s="755"/>
      <c r="CUC31" s="755"/>
      <c r="CUD31" s="755"/>
      <c r="CUE31" s="755"/>
      <c r="CUF31" s="755"/>
      <c r="CUG31" s="755"/>
      <c r="CUH31" s="755"/>
      <c r="CUI31" s="755"/>
      <c r="CUJ31" s="755"/>
      <c r="CUK31" s="755"/>
      <c r="CUL31" s="755"/>
      <c r="CUM31" s="755"/>
      <c r="CUN31" s="755"/>
      <c r="CUO31" s="755"/>
      <c r="CUP31" s="755"/>
      <c r="CUQ31" s="755"/>
      <c r="CUR31" s="755"/>
      <c r="CUS31" s="755"/>
      <c r="CUT31" s="755"/>
      <c r="CUU31" s="755"/>
      <c r="CUV31" s="755"/>
      <c r="CUW31" s="755"/>
      <c r="CUX31" s="755"/>
      <c r="CUY31" s="755"/>
      <c r="CUZ31" s="755"/>
      <c r="CVA31" s="755"/>
      <c r="CVB31" s="755"/>
      <c r="CVC31" s="755"/>
      <c r="CVD31" s="755"/>
      <c r="CVE31" s="755"/>
      <c r="CVF31" s="755"/>
      <c r="CVG31" s="755"/>
      <c r="CVH31" s="755"/>
      <c r="CVI31" s="755"/>
      <c r="CVJ31" s="755"/>
      <c r="CVK31" s="755"/>
      <c r="CVL31" s="755"/>
      <c r="CVM31" s="755"/>
      <c r="CVN31" s="755"/>
      <c r="CVO31" s="755"/>
      <c r="CVP31" s="755"/>
      <c r="CVQ31" s="755"/>
      <c r="CVR31" s="755"/>
      <c r="CVS31" s="755"/>
      <c r="CVT31" s="755"/>
      <c r="CVU31" s="755"/>
      <c r="CVV31" s="755"/>
      <c r="CVW31" s="755"/>
      <c r="CVX31" s="755"/>
      <c r="CVY31" s="755"/>
      <c r="CVZ31" s="755"/>
      <c r="CWA31" s="755"/>
      <c r="CWB31" s="755"/>
      <c r="CWC31" s="755"/>
      <c r="CWD31" s="755"/>
      <c r="CWE31" s="755"/>
      <c r="CWF31" s="755"/>
      <c r="CWG31" s="755"/>
      <c r="CWH31" s="755"/>
      <c r="CWI31" s="755"/>
      <c r="CWJ31" s="755"/>
      <c r="CWK31" s="755"/>
      <c r="CWL31" s="755"/>
      <c r="CWM31" s="755"/>
      <c r="CWN31" s="755"/>
      <c r="CWO31" s="755"/>
      <c r="CWP31" s="755"/>
      <c r="CWQ31" s="755"/>
      <c r="CWR31" s="755"/>
      <c r="CWS31" s="755"/>
      <c r="CWT31" s="755"/>
      <c r="CWU31" s="755"/>
      <c r="CWV31" s="755"/>
      <c r="CWW31" s="755"/>
      <c r="CWX31" s="755"/>
      <c r="CWY31" s="755"/>
      <c r="CWZ31" s="755"/>
      <c r="CXA31" s="755"/>
      <c r="CXB31" s="755"/>
      <c r="CXC31" s="755"/>
      <c r="CXD31" s="755"/>
      <c r="CXE31" s="755"/>
      <c r="CXF31" s="755"/>
      <c r="CXG31" s="755"/>
      <c r="CXH31" s="755"/>
      <c r="CXI31" s="755"/>
      <c r="CXJ31" s="755"/>
      <c r="CXK31" s="755"/>
      <c r="CXL31" s="755"/>
      <c r="CXM31" s="755"/>
      <c r="CXN31" s="755"/>
      <c r="CXO31" s="755"/>
      <c r="CXP31" s="755"/>
      <c r="CXQ31" s="755"/>
      <c r="CXR31" s="755"/>
      <c r="CXS31" s="755"/>
      <c r="CXT31" s="755"/>
      <c r="CXU31" s="755"/>
      <c r="CXV31" s="755"/>
      <c r="CXW31" s="755"/>
      <c r="CXX31" s="755"/>
      <c r="CXY31" s="755"/>
      <c r="CXZ31" s="755"/>
      <c r="CYA31" s="755"/>
      <c r="CYB31" s="755"/>
      <c r="CYC31" s="755"/>
      <c r="CYD31" s="755"/>
      <c r="CYE31" s="755"/>
      <c r="CYF31" s="755"/>
      <c r="CYG31" s="755"/>
      <c r="CYH31" s="755"/>
      <c r="CYI31" s="755"/>
      <c r="CYJ31" s="755"/>
      <c r="CYK31" s="755"/>
      <c r="CYL31" s="755"/>
      <c r="CYM31" s="755"/>
      <c r="CYN31" s="755"/>
      <c r="CYO31" s="755"/>
      <c r="CYP31" s="755"/>
      <c r="CYQ31" s="755"/>
      <c r="CYR31" s="755"/>
      <c r="CYS31" s="755"/>
      <c r="CYT31" s="755"/>
      <c r="CYU31" s="755"/>
      <c r="CYV31" s="755"/>
      <c r="CYW31" s="755"/>
      <c r="CYX31" s="755"/>
      <c r="CYY31" s="755"/>
      <c r="CYZ31" s="755"/>
      <c r="CZA31" s="755"/>
      <c r="CZB31" s="755"/>
      <c r="CZC31" s="755"/>
      <c r="CZD31" s="755"/>
      <c r="CZE31" s="755"/>
      <c r="CZF31" s="755"/>
      <c r="CZG31" s="755"/>
      <c r="CZH31" s="755"/>
      <c r="CZI31" s="755"/>
      <c r="CZJ31" s="755"/>
      <c r="CZK31" s="755"/>
      <c r="CZL31" s="755"/>
      <c r="CZM31" s="755"/>
      <c r="CZN31" s="755"/>
      <c r="CZO31" s="755"/>
      <c r="CZP31" s="755"/>
      <c r="CZQ31" s="755"/>
      <c r="CZR31" s="755"/>
      <c r="CZS31" s="755"/>
      <c r="CZT31" s="755"/>
      <c r="CZU31" s="755"/>
      <c r="CZV31" s="755"/>
      <c r="CZW31" s="755"/>
      <c r="CZX31" s="755"/>
      <c r="CZY31" s="755"/>
      <c r="CZZ31" s="755"/>
      <c r="DAA31" s="755"/>
      <c r="DAB31" s="755"/>
      <c r="DAC31" s="755"/>
      <c r="DAD31" s="755"/>
      <c r="DAE31" s="755"/>
      <c r="DAF31" s="755"/>
      <c r="DAG31" s="755"/>
      <c r="DAH31" s="755"/>
      <c r="DAI31" s="755"/>
      <c r="DAJ31" s="755"/>
      <c r="DAK31" s="755"/>
      <c r="DAL31" s="755"/>
      <c r="DAM31" s="755"/>
      <c r="DAN31" s="755"/>
      <c r="DAO31" s="755"/>
      <c r="DAP31" s="755"/>
      <c r="DAQ31" s="755"/>
      <c r="DAR31" s="755"/>
      <c r="DAS31" s="755"/>
      <c r="DAT31" s="755"/>
      <c r="DAU31" s="755"/>
      <c r="DAV31" s="755"/>
      <c r="DAW31" s="755"/>
      <c r="DAX31" s="755"/>
      <c r="DAY31" s="755"/>
      <c r="DAZ31" s="755"/>
      <c r="DBA31" s="755"/>
      <c r="DBB31" s="755"/>
      <c r="DBC31" s="755"/>
      <c r="DBD31" s="755"/>
      <c r="DBE31" s="755"/>
      <c r="DBF31" s="755"/>
      <c r="DBG31" s="755"/>
      <c r="DBH31" s="755"/>
      <c r="DBI31" s="755"/>
      <c r="DBJ31" s="755"/>
      <c r="DBK31" s="755"/>
      <c r="DBL31" s="755"/>
      <c r="DBM31" s="755"/>
      <c r="DBN31" s="755"/>
      <c r="DBO31" s="755"/>
      <c r="DBP31" s="755"/>
      <c r="DBQ31" s="755"/>
      <c r="DBR31" s="755"/>
      <c r="DBS31" s="755"/>
      <c r="DBT31" s="755"/>
      <c r="DBU31" s="755"/>
      <c r="DBV31" s="755"/>
      <c r="DBW31" s="755"/>
      <c r="DBX31" s="755"/>
      <c r="DBY31" s="755"/>
      <c r="DBZ31" s="755"/>
      <c r="DCA31" s="755"/>
      <c r="DCB31" s="755"/>
      <c r="DCC31" s="755"/>
      <c r="DCD31" s="755"/>
      <c r="DCE31" s="755"/>
      <c r="DCF31" s="755"/>
      <c r="DCG31" s="755"/>
      <c r="DCH31" s="755"/>
      <c r="DCI31" s="755"/>
      <c r="DCJ31" s="755"/>
      <c r="DCK31" s="755"/>
      <c r="DCL31" s="755"/>
      <c r="DCM31" s="755"/>
      <c r="DCN31" s="755"/>
      <c r="DCO31" s="755"/>
      <c r="DCP31" s="755"/>
      <c r="DCQ31" s="755"/>
      <c r="DCR31" s="755"/>
      <c r="DCS31" s="755"/>
      <c r="DCT31" s="755"/>
      <c r="DCU31" s="755"/>
      <c r="DCV31" s="755"/>
      <c r="DCW31" s="755"/>
      <c r="DCX31" s="755"/>
      <c r="DCY31" s="755"/>
      <c r="DCZ31" s="755"/>
      <c r="DDA31" s="755"/>
      <c r="DDB31" s="755"/>
      <c r="DDC31" s="755"/>
      <c r="DDD31" s="755"/>
      <c r="DDE31" s="755"/>
      <c r="DDF31" s="755"/>
      <c r="DDG31" s="755"/>
      <c r="DDH31" s="755"/>
      <c r="DDI31" s="755"/>
      <c r="DDJ31" s="755"/>
      <c r="DDK31" s="755"/>
      <c r="DDL31" s="755"/>
      <c r="DDM31" s="755"/>
      <c r="DDN31" s="755"/>
      <c r="DDO31" s="755"/>
      <c r="DDP31" s="755"/>
      <c r="DDQ31" s="755"/>
      <c r="DDR31" s="755"/>
      <c r="DDS31" s="755"/>
      <c r="DDT31" s="755"/>
      <c r="DDU31" s="755"/>
      <c r="DDV31" s="755"/>
      <c r="DDW31" s="755"/>
      <c r="DDX31" s="755"/>
      <c r="DDY31" s="755"/>
      <c r="DDZ31" s="755"/>
      <c r="DEA31" s="755"/>
      <c r="DEB31" s="755"/>
      <c r="DEC31" s="755"/>
      <c r="DED31" s="755"/>
      <c r="DEE31" s="755"/>
      <c r="DEF31" s="755"/>
      <c r="DEG31" s="755"/>
      <c r="DEH31" s="755"/>
      <c r="DEI31" s="755"/>
      <c r="DEJ31" s="755"/>
      <c r="DEK31" s="755"/>
      <c r="DEL31" s="755"/>
      <c r="DEM31" s="755"/>
      <c r="DEN31" s="755"/>
      <c r="DEO31" s="755"/>
      <c r="DEP31" s="755"/>
      <c r="DEQ31" s="755"/>
      <c r="DER31" s="755"/>
      <c r="DES31" s="755"/>
      <c r="DET31" s="755"/>
      <c r="DEU31" s="755"/>
      <c r="DEV31" s="755"/>
      <c r="DEW31" s="755"/>
      <c r="DEX31" s="755"/>
      <c r="DEY31" s="755"/>
      <c r="DEZ31" s="755"/>
      <c r="DFA31" s="755"/>
      <c r="DFB31" s="755"/>
      <c r="DFC31" s="755"/>
      <c r="DFD31" s="755"/>
      <c r="DFE31" s="755"/>
      <c r="DFF31" s="755"/>
      <c r="DFG31" s="755"/>
      <c r="DFH31" s="755"/>
      <c r="DFI31" s="755"/>
      <c r="DFJ31" s="755"/>
      <c r="DFK31" s="755"/>
      <c r="DFL31" s="755"/>
      <c r="DFM31" s="755"/>
      <c r="DFN31" s="755"/>
      <c r="DFO31" s="755"/>
      <c r="DFP31" s="755"/>
      <c r="DFQ31" s="755"/>
      <c r="DFR31" s="755"/>
      <c r="DFS31" s="755"/>
      <c r="DFT31" s="755"/>
      <c r="DFU31" s="755"/>
      <c r="DFV31" s="755"/>
      <c r="DFW31" s="755"/>
      <c r="DFX31" s="755"/>
      <c r="DFY31" s="755"/>
      <c r="DFZ31" s="755"/>
      <c r="DGA31" s="755"/>
      <c r="DGB31" s="755"/>
      <c r="DGC31" s="755"/>
      <c r="DGD31" s="755"/>
      <c r="DGE31" s="755"/>
      <c r="DGF31" s="755"/>
      <c r="DGG31" s="755"/>
      <c r="DGH31" s="755"/>
      <c r="DGI31" s="755"/>
      <c r="DGJ31" s="755"/>
      <c r="DGK31" s="755"/>
      <c r="DGL31" s="755"/>
      <c r="DGM31" s="755"/>
      <c r="DGN31" s="755"/>
      <c r="DGO31" s="755"/>
      <c r="DGP31" s="755"/>
      <c r="DGQ31" s="755"/>
      <c r="DGR31" s="755"/>
      <c r="DGS31" s="755"/>
      <c r="DGT31" s="755"/>
      <c r="DGU31" s="755"/>
      <c r="DGV31" s="755"/>
      <c r="DGW31" s="755"/>
      <c r="DGX31" s="755"/>
      <c r="DGY31" s="755"/>
      <c r="DGZ31" s="755"/>
      <c r="DHA31" s="755"/>
      <c r="DHB31" s="755"/>
      <c r="DHC31" s="755"/>
      <c r="DHD31" s="755"/>
      <c r="DHE31" s="755"/>
      <c r="DHF31" s="755"/>
      <c r="DHG31" s="755"/>
      <c r="DHH31" s="755"/>
      <c r="DHI31" s="755"/>
      <c r="DHJ31" s="755"/>
      <c r="DHK31" s="755"/>
      <c r="DHL31" s="755"/>
      <c r="DHM31" s="755"/>
      <c r="DHN31" s="755"/>
      <c r="DHO31" s="755"/>
      <c r="DHP31" s="755"/>
      <c r="DHQ31" s="755"/>
      <c r="DHR31" s="755"/>
      <c r="DHS31" s="755"/>
      <c r="DHT31" s="755"/>
      <c r="DHU31" s="755"/>
      <c r="DHV31" s="755"/>
      <c r="DHW31" s="755"/>
      <c r="DHX31" s="755"/>
      <c r="DHY31" s="755"/>
      <c r="DHZ31" s="755"/>
      <c r="DIA31" s="755"/>
      <c r="DIB31" s="755"/>
      <c r="DIC31" s="755"/>
      <c r="DID31" s="755"/>
      <c r="DIE31" s="755"/>
      <c r="DIF31" s="755"/>
      <c r="DIG31" s="755"/>
      <c r="DIH31" s="755"/>
      <c r="DII31" s="755"/>
      <c r="DIJ31" s="755"/>
      <c r="DIK31" s="755"/>
      <c r="DIL31" s="755"/>
      <c r="DIM31" s="755"/>
      <c r="DIN31" s="755"/>
      <c r="DIO31" s="755"/>
      <c r="DIP31" s="755"/>
      <c r="DIQ31" s="755"/>
      <c r="DIR31" s="755"/>
      <c r="DIS31" s="755"/>
      <c r="DIT31" s="755"/>
      <c r="DIU31" s="755"/>
      <c r="DIV31" s="755"/>
      <c r="DIW31" s="755"/>
      <c r="DIX31" s="755"/>
      <c r="DIY31" s="755"/>
      <c r="DIZ31" s="755"/>
      <c r="DJA31" s="755"/>
      <c r="DJB31" s="755"/>
      <c r="DJC31" s="755"/>
      <c r="DJD31" s="755"/>
      <c r="DJE31" s="755"/>
      <c r="DJF31" s="755"/>
      <c r="DJG31" s="755"/>
      <c r="DJH31" s="755"/>
      <c r="DJI31" s="755"/>
      <c r="DJJ31" s="755"/>
      <c r="DJK31" s="755"/>
      <c r="DJL31" s="755"/>
      <c r="DJM31" s="755"/>
      <c r="DJN31" s="755"/>
      <c r="DJO31" s="755"/>
      <c r="DJP31" s="755"/>
      <c r="DJQ31" s="755"/>
      <c r="DJR31" s="755"/>
      <c r="DJS31" s="755"/>
      <c r="DJT31" s="755"/>
      <c r="DJU31" s="755"/>
      <c r="DJV31" s="755"/>
      <c r="DJW31" s="755"/>
      <c r="DJX31" s="755"/>
      <c r="DJY31" s="755"/>
      <c r="DJZ31" s="755"/>
      <c r="DKA31" s="755"/>
      <c r="DKB31" s="755"/>
      <c r="DKC31" s="755"/>
      <c r="DKD31" s="755"/>
      <c r="DKE31" s="755"/>
      <c r="DKF31" s="755"/>
      <c r="DKG31" s="755"/>
      <c r="DKH31" s="755"/>
      <c r="DKI31" s="755"/>
      <c r="DKJ31" s="755"/>
      <c r="DKK31" s="755"/>
      <c r="DKL31" s="755"/>
      <c r="DKM31" s="755"/>
      <c r="DKN31" s="755"/>
      <c r="DKO31" s="755"/>
      <c r="DKP31" s="755"/>
      <c r="DKQ31" s="755"/>
      <c r="DKR31" s="755"/>
      <c r="DKS31" s="755"/>
      <c r="DKT31" s="755"/>
      <c r="DKU31" s="755"/>
      <c r="DKV31" s="755"/>
      <c r="DKW31" s="755"/>
      <c r="DKX31" s="755"/>
      <c r="DKY31" s="755"/>
      <c r="DKZ31" s="755"/>
      <c r="DLA31" s="755"/>
      <c r="DLB31" s="755"/>
      <c r="DLC31" s="755"/>
      <c r="DLD31" s="755"/>
      <c r="DLE31" s="755"/>
      <c r="DLF31" s="755"/>
      <c r="DLG31" s="755"/>
      <c r="DLH31" s="755"/>
      <c r="DLI31" s="755"/>
      <c r="DLJ31" s="755"/>
      <c r="DLK31" s="755"/>
      <c r="DLL31" s="755"/>
      <c r="DLM31" s="755"/>
      <c r="DLN31" s="755"/>
      <c r="DLO31" s="755"/>
      <c r="DLP31" s="755"/>
      <c r="DLQ31" s="755"/>
      <c r="DLR31" s="755"/>
      <c r="DLS31" s="755"/>
      <c r="DLT31" s="755"/>
      <c r="DLU31" s="755"/>
      <c r="DLV31" s="755"/>
      <c r="DLW31" s="755"/>
      <c r="DLX31" s="755"/>
      <c r="DLY31" s="755"/>
      <c r="DLZ31" s="755"/>
      <c r="DMA31" s="755"/>
      <c r="DMB31" s="755"/>
      <c r="DMC31" s="755"/>
      <c r="DMD31" s="755"/>
      <c r="DME31" s="755"/>
      <c r="DMF31" s="755"/>
      <c r="DMG31" s="755"/>
      <c r="DMH31" s="755"/>
      <c r="DMI31" s="755"/>
      <c r="DMJ31" s="755"/>
      <c r="DMK31" s="755"/>
      <c r="DML31" s="755"/>
      <c r="DMM31" s="755"/>
      <c r="DMN31" s="755"/>
      <c r="DMO31" s="755"/>
      <c r="DMP31" s="755"/>
      <c r="DMQ31" s="755"/>
      <c r="DMR31" s="755"/>
      <c r="DMS31" s="755"/>
      <c r="DMT31" s="755"/>
      <c r="DMU31" s="755"/>
      <c r="DMV31" s="755"/>
      <c r="DMW31" s="755"/>
      <c r="DMX31" s="755"/>
      <c r="DMY31" s="755"/>
      <c r="DMZ31" s="755"/>
      <c r="DNA31" s="755"/>
      <c r="DNB31" s="755"/>
      <c r="DNC31" s="755"/>
      <c r="DND31" s="755"/>
      <c r="DNE31" s="755"/>
      <c r="DNF31" s="755"/>
      <c r="DNG31" s="755"/>
      <c r="DNH31" s="755"/>
      <c r="DNI31" s="755"/>
      <c r="DNJ31" s="755"/>
      <c r="DNK31" s="755"/>
      <c r="DNL31" s="755"/>
      <c r="DNM31" s="755"/>
      <c r="DNN31" s="755"/>
      <c r="DNO31" s="755"/>
      <c r="DNP31" s="755"/>
      <c r="DNQ31" s="755"/>
      <c r="DNR31" s="755"/>
      <c r="DNS31" s="755"/>
      <c r="DNT31" s="755"/>
      <c r="DNU31" s="755"/>
      <c r="DNV31" s="755"/>
      <c r="DNW31" s="755"/>
      <c r="DNX31" s="755"/>
      <c r="DNY31" s="755"/>
      <c r="DNZ31" s="755"/>
      <c r="DOA31" s="755"/>
      <c r="DOB31" s="755"/>
      <c r="DOC31" s="755"/>
      <c r="DOD31" s="755"/>
      <c r="DOE31" s="755"/>
      <c r="DOF31" s="755"/>
      <c r="DOG31" s="755"/>
      <c r="DOH31" s="755"/>
      <c r="DOI31" s="755"/>
      <c r="DOJ31" s="755"/>
      <c r="DOK31" s="755"/>
      <c r="DOL31" s="755"/>
      <c r="DOM31" s="755"/>
      <c r="DON31" s="755"/>
      <c r="DOO31" s="755"/>
      <c r="DOP31" s="755"/>
      <c r="DOQ31" s="755"/>
      <c r="DOR31" s="755"/>
      <c r="DOS31" s="755"/>
      <c r="DOT31" s="755"/>
      <c r="DOU31" s="755"/>
      <c r="DOV31" s="755"/>
      <c r="DOW31" s="755"/>
      <c r="DOX31" s="755"/>
      <c r="DOY31" s="755"/>
      <c r="DOZ31" s="755"/>
      <c r="DPA31" s="755"/>
      <c r="DPB31" s="755"/>
      <c r="DPC31" s="755"/>
      <c r="DPD31" s="755"/>
      <c r="DPE31" s="755"/>
      <c r="DPF31" s="755"/>
      <c r="DPG31" s="755"/>
      <c r="DPH31" s="755"/>
      <c r="DPI31" s="755"/>
      <c r="DPJ31" s="755"/>
      <c r="DPK31" s="755"/>
      <c r="DPL31" s="755"/>
      <c r="DPM31" s="755"/>
      <c r="DPN31" s="755"/>
      <c r="DPO31" s="755"/>
      <c r="DPP31" s="755"/>
      <c r="DPQ31" s="755"/>
      <c r="DPR31" s="755"/>
      <c r="DPS31" s="755"/>
      <c r="DPT31" s="755"/>
      <c r="DPU31" s="755"/>
      <c r="DPV31" s="755"/>
      <c r="DPW31" s="755"/>
      <c r="DPX31" s="755"/>
      <c r="DPY31" s="755"/>
      <c r="DPZ31" s="755"/>
      <c r="DQA31" s="755"/>
      <c r="DQB31" s="755"/>
      <c r="DQC31" s="755"/>
      <c r="DQD31" s="755"/>
      <c r="DQE31" s="755"/>
      <c r="DQF31" s="755"/>
      <c r="DQG31" s="755"/>
      <c r="DQH31" s="755"/>
      <c r="DQI31" s="755"/>
      <c r="DQJ31" s="755"/>
      <c r="DQK31" s="755"/>
      <c r="DQL31" s="755"/>
      <c r="DQM31" s="755"/>
      <c r="DQN31" s="755"/>
      <c r="DQO31" s="755"/>
      <c r="DQP31" s="755"/>
      <c r="DQQ31" s="755"/>
      <c r="DQR31" s="755"/>
      <c r="DQS31" s="755"/>
      <c r="DQT31" s="755"/>
      <c r="DQU31" s="755"/>
      <c r="DQV31" s="755"/>
      <c r="DQW31" s="755"/>
      <c r="DQX31" s="755"/>
      <c r="DQY31" s="755"/>
      <c r="DQZ31" s="755"/>
      <c r="DRA31" s="755"/>
      <c r="DRB31" s="755"/>
      <c r="DRC31" s="755"/>
      <c r="DRD31" s="755"/>
      <c r="DRE31" s="755"/>
      <c r="DRF31" s="755"/>
      <c r="DRG31" s="755"/>
      <c r="DRH31" s="755"/>
      <c r="DRI31" s="755"/>
      <c r="DRJ31" s="755"/>
      <c r="DRK31" s="755"/>
      <c r="DRL31" s="755"/>
      <c r="DRM31" s="755"/>
      <c r="DRN31" s="755"/>
      <c r="DRO31" s="755"/>
      <c r="DRP31" s="755"/>
      <c r="DRQ31" s="755"/>
      <c r="DRR31" s="755"/>
      <c r="DRS31" s="755"/>
      <c r="DRT31" s="755"/>
      <c r="DRU31" s="755"/>
      <c r="DRV31" s="755"/>
      <c r="DRW31" s="755"/>
      <c r="DRX31" s="755"/>
      <c r="DRY31" s="755"/>
      <c r="DRZ31" s="755"/>
      <c r="DSA31" s="755"/>
      <c r="DSB31" s="755"/>
      <c r="DSC31" s="755"/>
      <c r="DSD31" s="755"/>
      <c r="DSE31" s="755"/>
      <c r="DSF31" s="755"/>
      <c r="DSG31" s="755"/>
      <c r="DSH31" s="755"/>
      <c r="DSI31" s="755"/>
      <c r="DSJ31" s="755"/>
      <c r="DSK31" s="755"/>
      <c r="DSL31" s="755"/>
      <c r="DSM31" s="755"/>
      <c r="DSN31" s="755"/>
      <c r="DSO31" s="755"/>
      <c r="DSP31" s="755"/>
      <c r="DSQ31" s="755"/>
      <c r="DSR31" s="755"/>
      <c r="DSS31" s="755"/>
      <c r="DST31" s="755"/>
      <c r="DSU31" s="755"/>
      <c r="DSV31" s="755"/>
      <c r="DSW31" s="755"/>
      <c r="DSX31" s="755"/>
      <c r="DSY31" s="755"/>
      <c r="DSZ31" s="755"/>
      <c r="DTA31" s="755"/>
      <c r="DTB31" s="755"/>
      <c r="DTC31" s="755"/>
      <c r="DTD31" s="755"/>
      <c r="DTE31" s="755"/>
      <c r="DTF31" s="755"/>
      <c r="DTG31" s="755"/>
      <c r="DTH31" s="755"/>
      <c r="DTI31" s="755"/>
      <c r="DTJ31" s="755"/>
      <c r="DTK31" s="755"/>
      <c r="DTL31" s="755"/>
      <c r="DTM31" s="755"/>
      <c r="DTN31" s="755"/>
      <c r="DTO31" s="755"/>
      <c r="DTP31" s="755"/>
      <c r="DTQ31" s="755"/>
      <c r="DTR31" s="755"/>
      <c r="DTS31" s="755"/>
      <c r="DTT31" s="755"/>
      <c r="DTU31" s="755"/>
      <c r="DTV31" s="755"/>
      <c r="DTW31" s="755"/>
      <c r="DTX31" s="755"/>
      <c r="DTY31" s="755"/>
      <c r="DTZ31" s="755"/>
      <c r="DUA31" s="755"/>
      <c r="DUB31" s="755"/>
      <c r="DUC31" s="755"/>
      <c r="DUD31" s="755"/>
      <c r="DUE31" s="755"/>
      <c r="DUF31" s="755"/>
      <c r="DUG31" s="755"/>
      <c r="DUH31" s="755"/>
      <c r="DUI31" s="755"/>
      <c r="DUJ31" s="755"/>
      <c r="DUK31" s="755"/>
      <c r="DUL31" s="755"/>
      <c r="DUM31" s="755"/>
      <c r="DUN31" s="755"/>
      <c r="DUO31" s="755"/>
      <c r="DUP31" s="755"/>
      <c r="DUQ31" s="755"/>
      <c r="DUR31" s="755"/>
      <c r="DUS31" s="755"/>
      <c r="DUT31" s="755"/>
      <c r="DUU31" s="755"/>
      <c r="DUV31" s="755"/>
      <c r="DUW31" s="755"/>
      <c r="DUX31" s="755"/>
      <c r="DUY31" s="755"/>
      <c r="DUZ31" s="755"/>
      <c r="DVA31" s="755"/>
      <c r="DVB31" s="755"/>
      <c r="DVC31" s="755"/>
      <c r="DVD31" s="755"/>
      <c r="DVE31" s="755"/>
      <c r="DVF31" s="755"/>
      <c r="DVG31" s="755"/>
      <c r="DVH31" s="755"/>
      <c r="DVI31" s="755"/>
      <c r="DVJ31" s="755"/>
      <c r="DVK31" s="755"/>
      <c r="DVL31" s="755"/>
      <c r="DVM31" s="755"/>
      <c r="DVN31" s="755"/>
      <c r="DVO31" s="755"/>
      <c r="DVP31" s="755"/>
      <c r="DVQ31" s="755"/>
      <c r="DVR31" s="755"/>
      <c r="DVS31" s="755"/>
      <c r="DVT31" s="755"/>
      <c r="DVU31" s="755"/>
      <c r="DVV31" s="755"/>
      <c r="DVW31" s="755"/>
      <c r="DVX31" s="755"/>
      <c r="DVY31" s="755"/>
      <c r="DVZ31" s="755"/>
      <c r="DWA31" s="755"/>
      <c r="DWB31" s="755"/>
      <c r="DWC31" s="755"/>
      <c r="DWD31" s="755"/>
      <c r="DWE31" s="755"/>
      <c r="DWF31" s="755"/>
      <c r="DWG31" s="755"/>
      <c r="DWH31" s="755"/>
      <c r="DWI31" s="755"/>
      <c r="DWJ31" s="755"/>
      <c r="DWK31" s="755"/>
      <c r="DWL31" s="755"/>
      <c r="DWM31" s="755"/>
      <c r="DWN31" s="755"/>
      <c r="DWO31" s="755"/>
      <c r="DWP31" s="755"/>
      <c r="DWQ31" s="755"/>
      <c r="DWR31" s="755"/>
      <c r="DWS31" s="755"/>
      <c r="DWT31" s="755"/>
      <c r="DWU31" s="755"/>
      <c r="DWV31" s="755"/>
      <c r="DWW31" s="755"/>
      <c r="DWX31" s="755"/>
      <c r="DWY31" s="755"/>
      <c r="DWZ31" s="755"/>
      <c r="DXA31" s="755"/>
      <c r="DXB31" s="755"/>
      <c r="DXC31" s="755"/>
      <c r="DXD31" s="755"/>
      <c r="DXE31" s="755"/>
      <c r="DXF31" s="755"/>
      <c r="DXG31" s="755"/>
      <c r="DXH31" s="755"/>
      <c r="DXI31" s="755"/>
      <c r="DXJ31" s="755"/>
      <c r="DXK31" s="755"/>
      <c r="DXL31" s="755"/>
      <c r="DXM31" s="755"/>
      <c r="DXN31" s="755"/>
      <c r="DXO31" s="755"/>
      <c r="DXP31" s="755"/>
      <c r="DXQ31" s="755"/>
      <c r="DXR31" s="755"/>
      <c r="DXS31" s="755"/>
      <c r="DXT31" s="755"/>
      <c r="DXU31" s="755"/>
      <c r="DXV31" s="755"/>
      <c r="DXW31" s="755"/>
      <c r="DXX31" s="755"/>
      <c r="DXY31" s="755"/>
      <c r="DXZ31" s="755"/>
      <c r="DYA31" s="755"/>
      <c r="DYB31" s="755"/>
      <c r="DYC31" s="755"/>
      <c r="DYD31" s="755"/>
      <c r="DYE31" s="755"/>
      <c r="DYF31" s="755"/>
      <c r="DYG31" s="755"/>
      <c r="DYH31" s="755"/>
      <c r="DYI31" s="755"/>
      <c r="DYJ31" s="755"/>
      <c r="DYK31" s="755"/>
      <c r="DYL31" s="755"/>
      <c r="DYM31" s="755"/>
      <c r="DYN31" s="755"/>
      <c r="DYO31" s="755"/>
      <c r="DYP31" s="755"/>
      <c r="DYQ31" s="755"/>
      <c r="DYR31" s="755"/>
      <c r="DYS31" s="755"/>
      <c r="DYT31" s="755"/>
      <c r="DYU31" s="755"/>
      <c r="DYV31" s="755"/>
      <c r="DYW31" s="755"/>
      <c r="DYX31" s="755"/>
      <c r="DYY31" s="755"/>
      <c r="DYZ31" s="755"/>
      <c r="DZA31" s="755"/>
      <c r="DZB31" s="755"/>
      <c r="DZC31" s="755"/>
      <c r="DZD31" s="755"/>
      <c r="DZE31" s="755"/>
      <c r="DZF31" s="755"/>
      <c r="DZG31" s="755"/>
      <c r="DZH31" s="755"/>
      <c r="DZI31" s="755"/>
      <c r="DZJ31" s="755"/>
      <c r="DZK31" s="755"/>
      <c r="DZL31" s="755"/>
      <c r="DZM31" s="755"/>
      <c r="DZN31" s="755"/>
      <c r="DZO31" s="755"/>
      <c r="DZP31" s="755"/>
      <c r="DZQ31" s="755"/>
      <c r="DZR31" s="755"/>
      <c r="DZS31" s="755"/>
      <c r="DZT31" s="755"/>
      <c r="DZU31" s="755"/>
      <c r="DZV31" s="755"/>
      <c r="DZW31" s="755"/>
      <c r="DZX31" s="755"/>
      <c r="DZY31" s="755"/>
      <c r="DZZ31" s="755"/>
      <c r="EAA31" s="755"/>
      <c r="EAB31" s="755"/>
      <c r="EAC31" s="755"/>
      <c r="EAD31" s="755"/>
      <c r="EAE31" s="755"/>
      <c r="EAF31" s="755"/>
      <c r="EAG31" s="755"/>
      <c r="EAH31" s="755"/>
      <c r="EAI31" s="755"/>
      <c r="EAJ31" s="755"/>
      <c r="EAK31" s="755"/>
      <c r="EAL31" s="755"/>
      <c r="EAM31" s="755"/>
      <c r="EAN31" s="755"/>
      <c r="EAO31" s="755"/>
      <c r="EAP31" s="755"/>
      <c r="EAQ31" s="755"/>
      <c r="EAR31" s="755"/>
      <c r="EAS31" s="755"/>
      <c r="EAT31" s="755"/>
      <c r="EAU31" s="755"/>
      <c r="EAV31" s="755"/>
      <c r="EAW31" s="755"/>
      <c r="EAX31" s="755"/>
      <c r="EAY31" s="755"/>
      <c r="EAZ31" s="755"/>
      <c r="EBA31" s="755"/>
      <c r="EBB31" s="755"/>
      <c r="EBC31" s="755"/>
      <c r="EBD31" s="755"/>
      <c r="EBE31" s="755"/>
      <c r="EBF31" s="755"/>
      <c r="EBG31" s="755"/>
      <c r="EBH31" s="755"/>
      <c r="EBI31" s="755"/>
      <c r="EBJ31" s="755"/>
      <c r="EBK31" s="755"/>
      <c r="EBL31" s="755"/>
      <c r="EBM31" s="755"/>
      <c r="EBN31" s="755"/>
      <c r="EBO31" s="755"/>
      <c r="EBP31" s="755"/>
      <c r="EBQ31" s="755"/>
      <c r="EBR31" s="755"/>
      <c r="EBS31" s="755"/>
      <c r="EBT31" s="755"/>
      <c r="EBU31" s="755"/>
      <c r="EBV31" s="755"/>
      <c r="EBW31" s="755"/>
      <c r="EBX31" s="755"/>
      <c r="EBY31" s="755"/>
      <c r="EBZ31" s="755"/>
      <c r="ECA31" s="755"/>
      <c r="ECB31" s="755"/>
      <c r="ECC31" s="755"/>
      <c r="ECD31" s="755"/>
      <c r="ECE31" s="755"/>
      <c r="ECF31" s="755"/>
      <c r="ECG31" s="755"/>
      <c r="ECH31" s="755"/>
      <c r="ECI31" s="755"/>
      <c r="ECJ31" s="755"/>
      <c r="ECK31" s="755"/>
      <c r="ECL31" s="755"/>
      <c r="ECM31" s="755"/>
      <c r="ECN31" s="755"/>
      <c r="ECO31" s="755"/>
      <c r="ECP31" s="755"/>
      <c r="ECQ31" s="755"/>
      <c r="ECR31" s="755"/>
      <c r="ECS31" s="755"/>
      <c r="ECT31" s="755"/>
      <c r="ECU31" s="755"/>
      <c r="ECV31" s="755"/>
      <c r="ECW31" s="755"/>
      <c r="ECX31" s="755"/>
      <c r="ECY31" s="755"/>
      <c r="ECZ31" s="755"/>
      <c r="EDA31" s="755"/>
      <c r="EDB31" s="755"/>
      <c r="EDC31" s="755"/>
      <c r="EDD31" s="755"/>
      <c r="EDE31" s="755"/>
      <c r="EDF31" s="755"/>
      <c r="EDG31" s="755"/>
      <c r="EDH31" s="755"/>
      <c r="EDI31" s="755"/>
      <c r="EDJ31" s="755"/>
      <c r="EDK31" s="755"/>
      <c r="EDL31" s="755"/>
      <c r="EDM31" s="755"/>
      <c r="EDN31" s="755"/>
      <c r="EDO31" s="755"/>
      <c r="EDP31" s="755"/>
      <c r="EDQ31" s="755"/>
      <c r="EDR31" s="755"/>
      <c r="EDS31" s="755"/>
      <c r="EDT31" s="755"/>
      <c r="EDU31" s="755"/>
      <c r="EDV31" s="755"/>
      <c r="EDW31" s="755"/>
      <c r="EDX31" s="755"/>
      <c r="EDY31" s="755"/>
      <c r="EDZ31" s="755"/>
      <c r="EEA31" s="755"/>
      <c r="EEB31" s="755"/>
      <c r="EEC31" s="755"/>
      <c r="EED31" s="755"/>
      <c r="EEE31" s="755"/>
      <c r="EEF31" s="755"/>
      <c r="EEG31" s="755"/>
      <c r="EEH31" s="755"/>
      <c r="EEI31" s="755"/>
      <c r="EEJ31" s="755"/>
      <c r="EEK31" s="755"/>
      <c r="EEL31" s="755"/>
      <c r="EEM31" s="755"/>
      <c r="EEN31" s="755"/>
      <c r="EEO31" s="755"/>
      <c r="EEP31" s="755"/>
      <c r="EEQ31" s="755"/>
      <c r="EER31" s="755"/>
      <c r="EES31" s="755"/>
      <c r="EET31" s="755"/>
      <c r="EEU31" s="755"/>
      <c r="EEV31" s="755"/>
      <c r="EEW31" s="755"/>
      <c r="EEX31" s="755"/>
      <c r="EEY31" s="755"/>
      <c r="EEZ31" s="755"/>
      <c r="EFA31" s="755"/>
      <c r="EFB31" s="755"/>
      <c r="EFC31" s="755"/>
      <c r="EFD31" s="755"/>
      <c r="EFE31" s="755"/>
      <c r="EFF31" s="755"/>
      <c r="EFG31" s="755"/>
      <c r="EFH31" s="755"/>
      <c r="EFI31" s="755"/>
      <c r="EFJ31" s="755"/>
      <c r="EFK31" s="755"/>
      <c r="EFL31" s="755"/>
      <c r="EFM31" s="755"/>
      <c r="EFN31" s="755"/>
      <c r="EFO31" s="755"/>
      <c r="EFP31" s="755"/>
      <c r="EFQ31" s="755"/>
      <c r="EFR31" s="755"/>
      <c r="EFS31" s="755"/>
      <c r="EFT31" s="755"/>
      <c r="EFU31" s="755"/>
      <c r="EFV31" s="755"/>
      <c r="EFW31" s="755"/>
      <c r="EFX31" s="755"/>
      <c r="EFY31" s="755"/>
      <c r="EFZ31" s="755"/>
      <c r="EGA31" s="755"/>
      <c r="EGB31" s="755"/>
      <c r="EGC31" s="755"/>
      <c r="EGD31" s="755"/>
      <c r="EGE31" s="755"/>
      <c r="EGF31" s="755"/>
      <c r="EGG31" s="755"/>
      <c r="EGH31" s="755"/>
      <c r="EGI31" s="755"/>
      <c r="EGJ31" s="755"/>
      <c r="EGK31" s="755"/>
      <c r="EGL31" s="755"/>
      <c r="EGM31" s="755"/>
      <c r="EGN31" s="755"/>
      <c r="EGO31" s="755"/>
      <c r="EGP31" s="755"/>
      <c r="EGQ31" s="755"/>
      <c r="EGR31" s="755"/>
      <c r="EGS31" s="755"/>
      <c r="EGT31" s="755"/>
      <c r="EGU31" s="755"/>
      <c r="EGV31" s="755"/>
      <c r="EGW31" s="755"/>
      <c r="EGX31" s="755"/>
      <c r="EGY31" s="755"/>
      <c r="EGZ31" s="755"/>
      <c r="EHA31" s="755"/>
      <c r="EHB31" s="755"/>
      <c r="EHC31" s="755"/>
      <c r="EHD31" s="755"/>
      <c r="EHE31" s="755"/>
      <c r="EHF31" s="755"/>
      <c r="EHG31" s="755"/>
      <c r="EHH31" s="755"/>
      <c r="EHI31" s="755"/>
      <c r="EHJ31" s="755"/>
      <c r="EHK31" s="755"/>
      <c r="EHL31" s="755"/>
      <c r="EHM31" s="755"/>
      <c r="EHN31" s="755"/>
      <c r="EHO31" s="755"/>
      <c r="EHP31" s="755"/>
      <c r="EHQ31" s="755"/>
      <c r="EHR31" s="755"/>
      <c r="EHS31" s="755"/>
      <c r="EHT31" s="755"/>
      <c r="EHU31" s="755"/>
      <c r="EHV31" s="755"/>
      <c r="EHW31" s="755"/>
      <c r="EHX31" s="755"/>
      <c r="EHY31" s="755"/>
      <c r="EHZ31" s="755"/>
      <c r="EIA31" s="755"/>
      <c r="EIB31" s="755"/>
      <c r="EIC31" s="755"/>
      <c r="EID31" s="755"/>
      <c r="EIE31" s="755"/>
      <c r="EIF31" s="755"/>
      <c r="EIG31" s="755"/>
      <c r="EIH31" s="755"/>
      <c r="EII31" s="755"/>
      <c r="EIJ31" s="755"/>
      <c r="EIK31" s="755"/>
      <c r="EIL31" s="755"/>
      <c r="EIM31" s="755"/>
      <c r="EIN31" s="755"/>
      <c r="EIO31" s="755"/>
      <c r="EIP31" s="755"/>
      <c r="EIQ31" s="755"/>
      <c r="EIR31" s="755"/>
      <c r="EIS31" s="755"/>
      <c r="EIT31" s="755"/>
      <c r="EIU31" s="755"/>
      <c r="EIV31" s="755"/>
      <c r="EIW31" s="755"/>
      <c r="EIX31" s="755"/>
      <c r="EIY31" s="755"/>
      <c r="EIZ31" s="755"/>
      <c r="EJA31" s="755"/>
      <c r="EJB31" s="755"/>
      <c r="EJC31" s="755"/>
      <c r="EJD31" s="755"/>
      <c r="EJE31" s="755"/>
      <c r="EJF31" s="755"/>
      <c r="EJG31" s="755"/>
      <c r="EJH31" s="755"/>
      <c r="EJI31" s="755"/>
      <c r="EJJ31" s="755"/>
      <c r="EJK31" s="755"/>
      <c r="EJL31" s="755"/>
      <c r="EJM31" s="755"/>
      <c r="EJN31" s="755"/>
      <c r="EJO31" s="755"/>
      <c r="EJP31" s="755"/>
      <c r="EJQ31" s="755"/>
      <c r="EJR31" s="755"/>
      <c r="EJS31" s="755"/>
      <c r="EJT31" s="755"/>
      <c r="EJU31" s="755"/>
      <c r="EJV31" s="755"/>
      <c r="EJW31" s="755"/>
      <c r="EJX31" s="755"/>
      <c r="EJY31" s="755"/>
      <c r="EJZ31" s="755"/>
      <c r="EKA31" s="755"/>
      <c r="EKB31" s="755"/>
      <c r="EKC31" s="755"/>
      <c r="EKD31" s="755"/>
      <c r="EKE31" s="755"/>
      <c r="EKF31" s="755"/>
      <c r="EKG31" s="755"/>
      <c r="EKH31" s="755"/>
      <c r="EKI31" s="755"/>
      <c r="EKJ31" s="755"/>
      <c r="EKK31" s="755"/>
      <c r="EKL31" s="755"/>
      <c r="EKM31" s="755"/>
      <c r="EKN31" s="755"/>
      <c r="EKO31" s="755"/>
      <c r="EKP31" s="755"/>
      <c r="EKQ31" s="755"/>
      <c r="EKR31" s="755"/>
      <c r="EKS31" s="755"/>
      <c r="EKT31" s="755"/>
      <c r="EKU31" s="755"/>
      <c r="EKV31" s="755"/>
      <c r="EKW31" s="755"/>
      <c r="EKX31" s="755"/>
      <c r="EKY31" s="755"/>
      <c r="EKZ31" s="755"/>
      <c r="ELA31" s="755"/>
      <c r="ELB31" s="755"/>
      <c r="ELC31" s="755"/>
      <c r="ELD31" s="755"/>
      <c r="ELE31" s="755"/>
      <c r="ELF31" s="755"/>
      <c r="ELG31" s="755"/>
      <c r="ELH31" s="755"/>
      <c r="ELI31" s="755"/>
      <c r="ELJ31" s="755"/>
      <c r="ELK31" s="755"/>
      <c r="ELL31" s="755"/>
      <c r="ELM31" s="755"/>
      <c r="ELN31" s="755"/>
      <c r="ELO31" s="755"/>
      <c r="ELP31" s="755"/>
      <c r="ELQ31" s="755"/>
      <c r="ELR31" s="755"/>
      <c r="ELS31" s="755"/>
      <c r="ELT31" s="755"/>
      <c r="ELU31" s="755"/>
      <c r="ELV31" s="755"/>
      <c r="ELW31" s="755"/>
      <c r="ELX31" s="755"/>
      <c r="ELY31" s="755"/>
      <c r="ELZ31" s="755"/>
      <c r="EMA31" s="755"/>
      <c r="EMB31" s="755"/>
      <c r="EMC31" s="755"/>
      <c r="EMD31" s="755"/>
      <c r="EME31" s="755"/>
      <c r="EMF31" s="755"/>
      <c r="EMG31" s="755"/>
      <c r="EMH31" s="755"/>
      <c r="EMI31" s="755"/>
      <c r="EMJ31" s="755"/>
      <c r="EMK31" s="755"/>
      <c r="EML31" s="755"/>
      <c r="EMM31" s="755"/>
      <c r="EMN31" s="755"/>
      <c r="EMO31" s="755"/>
      <c r="EMP31" s="755"/>
      <c r="EMQ31" s="755"/>
      <c r="EMR31" s="755"/>
      <c r="EMS31" s="755"/>
      <c r="EMT31" s="755"/>
      <c r="EMU31" s="755"/>
      <c r="EMV31" s="755"/>
      <c r="EMW31" s="755"/>
      <c r="EMX31" s="755"/>
      <c r="EMY31" s="755"/>
      <c r="EMZ31" s="755"/>
      <c r="ENA31" s="755"/>
      <c r="ENB31" s="755"/>
      <c r="ENC31" s="755"/>
      <c r="END31" s="755"/>
      <c r="ENE31" s="755"/>
      <c r="ENF31" s="755"/>
      <c r="ENG31" s="755"/>
      <c r="ENH31" s="755"/>
      <c r="ENI31" s="755"/>
      <c r="ENJ31" s="755"/>
      <c r="ENK31" s="755"/>
      <c r="ENL31" s="755"/>
      <c r="ENM31" s="755"/>
      <c r="ENN31" s="755"/>
      <c r="ENO31" s="755"/>
      <c r="ENP31" s="755"/>
      <c r="ENQ31" s="755"/>
      <c r="ENR31" s="755"/>
      <c r="ENS31" s="755"/>
      <c r="ENT31" s="755"/>
      <c r="ENU31" s="755"/>
      <c r="ENV31" s="755"/>
      <c r="ENW31" s="755"/>
      <c r="ENX31" s="755"/>
      <c r="ENY31" s="755"/>
      <c r="ENZ31" s="755"/>
      <c r="EOA31" s="755"/>
      <c r="EOB31" s="755"/>
      <c r="EOC31" s="755"/>
      <c r="EOD31" s="755"/>
      <c r="EOE31" s="755"/>
      <c r="EOF31" s="755"/>
      <c r="EOG31" s="755"/>
      <c r="EOH31" s="755"/>
      <c r="EOI31" s="755"/>
      <c r="EOJ31" s="755"/>
      <c r="EOK31" s="755"/>
      <c r="EOL31" s="755"/>
      <c r="EOM31" s="755"/>
      <c r="EON31" s="755"/>
      <c r="EOO31" s="755"/>
      <c r="EOP31" s="755"/>
      <c r="EOQ31" s="755"/>
      <c r="EOR31" s="755"/>
      <c r="EOS31" s="755"/>
      <c r="EOT31" s="755"/>
      <c r="EOU31" s="755"/>
      <c r="EOV31" s="755"/>
      <c r="EOW31" s="755"/>
      <c r="EOX31" s="755"/>
      <c r="EOY31" s="755"/>
      <c r="EOZ31" s="755"/>
      <c r="EPA31" s="755"/>
      <c r="EPB31" s="755"/>
      <c r="EPC31" s="755"/>
      <c r="EPD31" s="755"/>
      <c r="EPE31" s="755"/>
      <c r="EPF31" s="755"/>
      <c r="EPG31" s="755"/>
      <c r="EPH31" s="755"/>
      <c r="EPI31" s="755"/>
      <c r="EPJ31" s="755"/>
      <c r="EPK31" s="755"/>
      <c r="EPL31" s="755"/>
      <c r="EPM31" s="755"/>
      <c r="EPN31" s="755"/>
      <c r="EPO31" s="755"/>
      <c r="EPP31" s="755"/>
      <c r="EPQ31" s="755"/>
      <c r="EPR31" s="755"/>
      <c r="EPS31" s="755"/>
      <c r="EPT31" s="755"/>
      <c r="EPU31" s="755"/>
      <c r="EPV31" s="755"/>
      <c r="EPW31" s="755"/>
      <c r="EPX31" s="755"/>
      <c r="EPY31" s="755"/>
      <c r="EPZ31" s="755"/>
      <c r="EQA31" s="755"/>
      <c r="EQB31" s="755"/>
      <c r="EQC31" s="755"/>
      <c r="EQD31" s="755"/>
      <c r="EQE31" s="755"/>
      <c r="EQF31" s="755"/>
      <c r="EQG31" s="755"/>
      <c r="EQH31" s="755"/>
      <c r="EQI31" s="755"/>
      <c r="EQJ31" s="755"/>
      <c r="EQK31" s="755"/>
      <c r="EQL31" s="755"/>
      <c r="EQM31" s="755"/>
      <c r="EQN31" s="755"/>
      <c r="EQO31" s="755"/>
      <c r="EQP31" s="755"/>
      <c r="EQQ31" s="755"/>
      <c r="EQR31" s="755"/>
      <c r="EQS31" s="755"/>
      <c r="EQT31" s="755"/>
      <c r="EQU31" s="755"/>
      <c r="EQV31" s="755"/>
      <c r="EQW31" s="755"/>
      <c r="EQX31" s="755"/>
      <c r="EQY31" s="755"/>
      <c r="EQZ31" s="755"/>
      <c r="ERA31" s="755"/>
      <c r="ERB31" s="755"/>
      <c r="ERC31" s="755"/>
      <c r="ERD31" s="755"/>
      <c r="ERE31" s="755"/>
      <c r="ERF31" s="755"/>
      <c r="ERG31" s="755"/>
      <c r="ERH31" s="755"/>
      <c r="ERI31" s="755"/>
      <c r="ERJ31" s="755"/>
      <c r="ERK31" s="755"/>
      <c r="ERL31" s="755"/>
      <c r="ERM31" s="755"/>
      <c r="ERN31" s="755"/>
      <c r="ERO31" s="755"/>
      <c r="ERP31" s="755"/>
      <c r="ERQ31" s="755"/>
      <c r="ERR31" s="755"/>
      <c r="ERS31" s="755"/>
      <c r="ERT31" s="755"/>
      <c r="ERU31" s="755"/>
      <c r="ERV31" s="755"/>
      <c r="ERW31" s="755"/>
      <c r="ERX31" s="755"/>
      <c r="ERY31" s="755"/>
      <c r="ERZ31" s="755"/>
      <c r="ESA31" s="755"/>
      <c r="ESB31" s="755"/>
      <c r="ESC31" s="755"/>
      <c r="ESD31" s="755"/>
      <c r="ESE31" s="755"/>
      <c r="ESF31" s="755"/>
      <c r="ESG31" s="755"/>
      <c r="ESH31" s="755"/>
      <c r="ESI31" s="755"/>
      <c r="ESJ31" s="755"/>
      <c r="ESK31" s="755"/>
      <c r="ESL31" s="755"/>
      <c r="ESM31" s="755"/>
      <c r="ESN31" s="755"/>
      <c r="ESO31" s="755"/>
      <c r="ESP31" s="755"/>
      <c r="ESQ31" s="755"/>
      <c r="ESR31" s="755"/>
      <c r="ESS31" s="755"/>
      <c r="EST31" s="755"/>
      <c r="ESU31" s="755"/>
      <c r="ESV31" s="755"/>
      <c r="ESW31" s="755"/>
      <c r="ESX31" s="755"/>
      <c r="ESY31" s="755"/>
      <c r="ESZ31" s="755"/>
      <c r="ETA31" s="755"/>
      <c r="ETB31" s="755"/>
      <c r="ETC31" s="755"/>
      <c r="ETD31" s="755"/>
      <c r="ETE31" s="755"/>
      <c r="ETF31" s="755"/>
      <c r="ETG31" s="755"/>
      <c r="ETH31" s="755"/>
      <c r="ETI31" s="755"/>
      <c r="ETJ31" s="755"/>
      <c r="ETK31" s="755"/>
      <c r="ETL31" s="755"/>
      <c r="ETM31" s="755"/>
      <c r="ETN31" s="755"/>
      <c r="ETO31" s="755"/>
      <c r="ETP31" s="755"/>
      <c r="ETQ31" s="755"/>
      <c r="ETR31" s="755"/>
      <c r="ETS31" s="755"/>
      <c r="ETT31" s="755"/>
      <c r="ETU31" s="755"/>
      <c r="ETV31" s="755"/>
      <c r="ETW31" s="755"/>
      <c r="ETX31" s="755"/>
      <c r="ETY31" s="755"/>
      <c r="ETZ31" s="755"/>
      <c r="EUA31" s="755"/>
      <c r="EUB31" s="755"/>
      <c r="EUC31" s="755"/>
      <c r="EUD31" s="755"/>
      <c r="EUE31" s="755"/>
      <c r="EUF31" s="755"/>
      <c r="EUG31" s="755"/>
      <c r="EUH31" s="755"/>
      <c r="EUI31" s="755"/>
      <c r="EUJ31" s="755"/>
      <c r="EUK31" s="755"/>
      <c r="EUL31" s="755"/>
      <c r="EUM31" s="755"/>
      <c r="EUN31" s="755"/>
      <c r="EUO31" s="755"/>
      <c r="EUP31" s="755"/>
      <c r="EUQ31" s="755"/>
      <c r="EUR31" s="755"/>
      <c r="EUS31" s="755"/>
      <c r="EUT31" s="755"/>
      <c r="EUU31" s="755"/>
      <c r="EUV31" s="755"/>
      <c r="EUW31" s="755"/>
      <c r="EUX31" s="755"/>
      <c r="EUY31" s="755"/>
      <c r="EUZ31" s="755"/>
      <c r="EVA31" s="755"/>
      <c r="EVB31" s="755"/>
      <c r="EVC31" s="755"/>
      <c r="EVD31" s="755"/>
      <c r="EVE31" s="755"/>
      <c r="EVF31" s="755"/>
      <c r="EVG31" s="755"/>
      <c r="EVH31" s="755"/>
      <c r="EVI31" s="755"/>
      <c r="EVJ31" s="755"/>
      <c r="EVK31" s="755"/>
      <c r="EVL31" s="755"/>
      <c r="EVM31" s="755"/>
      <c r="EVN31" s="755"/>
      <c r="EVO31" s="755"/>
      <c r="EVP31" s="755"/>
      <c r="EVQ31" s="755"/>
      <c r="EVR31" s="755"/>
      <c r="EVS31" s="755"/>
      <c r="EVT31" s="755"/>
      <c r="EVU31" s="755"/>
      <c r="EVV31" s="755"/>
      <c r="EVW31" s="755"/>
      <c r="EVX31" s="755"/>
      <c r="EVY31" s="755"/>
      <c r="EVZ31" s="755"/>
      <c r="EWA31" s="755"/>
      <c r="EWB31" s="755"/>
      <c r="EWC31" s="755"/>
      <c r="EWD31" s="755"/>
      <c r="EWE31" s="755"/>
      <c r="EWF31" s="755"/>
      <c r="EWG31" s="755"/>
      <c r="EWH31" s="755"/>
      <c r="EWI31" s="755"/>
      <c r="EWJ31" s="755"/>
      <c r="EWK31" s="755"/>
      <c r="EWL31" s="755"/>
      <c r="EWM31" s="755"/>
      <c r="EWN31" s="755"/>
      <c r="EWO31" s="755"/>
      <c r="EWP31" s="755"/>
      <c r="EWQ31" s="755"/>
      <c r="EWR31" s="755"/>
      <c r="EWS31" s="755"/>
      <c r="EWT31" s="755"/>
      <c r="EWU31" s="755"/>
      <c r="EWV31" s="755"/>
      <c r="EWW31" s="755"/>
      <c r="EWX31" s="755"/>
      <c r="EWY31" s="755"/>
      <c r="EWZ31" s="755"/>
      <c r="EXA31" s="755"/>
      <c r="EXB31" s="755"/>
      <c r="EXC31" s="755"/>
      <c r="EXD31" s="755"/>
      <c r="EXE31" s="755"/>
      <c r="EXF31" s="755"/>
      <c r="EXG31" s="755"/>
      <c r="EXH31" s="755"/>
      <c r="EXI31" s="755"/>
      <c r="EXJ31" s="755"/>
      <c r="EXK31" s="755"/>
      <c r="EXL31" s="755"/>
      <c r="EXM31" s="755"/>
      <c r="EXN31" s="755"/>
      <c r="EXO31" s="755"/>
      <c r="EXP31" s="755"/>
      <c r="EXQ31" s="755"/>
      <c r="EXR31" s="755"/>
      <c r="EXS31" s="755"/>
      <c r="EXT31" s="755"/>
      <c r="EXU31" s="755"/>
      <c r="EXV31" s="755"/>
      <c r="EXW31" s="755"/>
      <c r="EXX31" s="755"/>
      <c r="EXY31" s="755"/>
      <c r="EXZ31" s="755"/>
      <c r="EYA31" s="755"/>
      <c r="EYB31" s="755"/>
      <c r="EYC31" s="755"/>
      <c r="EYD31" s="755"/>
      <c r="EYE31" s="755"/>
      <c r="EYF31" s="755"/>
      <c r="EYG31" s="755"/>
      <c r="EYH31" s="755"/>
      <c r="EYI31" s="755"/>
      <c r="EYJ31" s="755"/>
      <c r="EYK31" s="755"/>
      <c r="EYL31" s="755"/>
      <c r="EYM31" s="755"/>
      <c r="EYN31" s="755"/>
      <c r="EYO31" s="755"/>
      <c r="EYP31" s="755"/>
      <c r="EYQ31" s="755"/>
      <c r="EYR31" s="755"/>
      <c r="EYS31" s="755"/>
      <c r="EYT31" s="755"/>
      <c r="EYU31" s="755"/>
      <c r="EYV31" s="755"/>
      <c r="EYW31" s="755"/>
      <c r="EYX31" s="755"/>
      <c r="EYY31" s="755"/>
      <c r="EYZ31" s="755"/>
      <c r="EZA31" s="755"/>
      <c r="EZB31" s="755"/>
      <c r="EZC31" s="755"/>
      <c r="EZD31" s="755"/>
      <c r="EZE31" s="755"/>
      <c r="EZF31" s="755"/>
      <c r="EZG31" s="755"/>
      <c r="EZH31" s="755"/>
      <c r="EZI31" s="755"/>
      <c r="EZJ31" s="755"/>
      <c r="EZK31" s="755"/>
      <c r="EZL31" s="755"/>
      <c r="EZM31" s="755"/>
      <c r="EZN31" s="755"/>
      <c r="EZO31" s="755"/>
      <c r="EZP31" s="755"/>
      <c r="EZQ31" s="755"/>
      <c r="EZR31" s="755"/>
      <c r="EZS31" s="755"/>
      <c r="EZT31" s="755"/>
      <c r="EZU31" s="755"/>
      <c r="EZV31" s="755"/>
      <c r="EZW31" s="755"/>
      <c r="EZX31" s="755"/>
      <c r="EZY31" s="755"/>
      <c r="EZZ31" s="755"/>
      <c r="FAA31" s="755"/>
      <c r="FAB31" s="755"/>
      <c r="FAC31" s="755"/>
      <c r="FAD31" s="755"/>
      <c r="FAE31" s="755"/>
      <c r="FAF31" s="755"/>
      <c r="FAG31" s="755"/>
      <c r="FAH31" s="755"/>
      <c r="FAI31" s="755"/>
      <c r="FAJ31" s="755"/>
      <c r="FAK31" s="755"/>
      <c r="FAL31" s="755"/>
      <c r="FAM31" s="755"/>
      <c r="FAN31" s="755"/>
      <c r="FAO31" s="755"/>
      <c r="FAP31" s="755"/>
      <c r="FAQ31" s="755"/>
      <c r="FAR31" s="755"/>
      <c r="FAS31" s="755"/>
      <c r="FAT31" s="755"/>
      <c r="FAU31" s="755"/>
      <c r="FAV31" s="755"/>
      <c r="FAW31" s="755"/>
      <c r="FAX31" s="755"/>
      <c r="FAY31" s="755"/>
      <c r="FAZ31" s="755"/>
      <c r="FBA31" s="755"/>
      <c r="FBB31" s="755"/>
      <c r="FBC31" s="755"/>
      <c r="FBD31" s="755"/>
      <c r="FBE31" s="755"/>
      <c r="FBF31" s="755"/>
      <c r="FBG31" s="755"/>
      <c r="FBH31" s="755"/>
      <c r="FBI31" s="755"/>
      <c r="FBJ31" s="755"/>
      <c r="FBK31" s="755"/>
      <c r="FBL31" s="755"/>
      <c r="FBM31" s="755"/>
      <c r="FBN31" s="755"/>
      <c r="FBO31" s="755"/>
      <c r="FBP31" s="755"/>
      <c r="FBQ31" s="755"/>
      <c r="FBR31" s="755"/>
      <c r="FBS31" s="755"/>
      <c r="FBT31" s="755"/>
      <c r="FBU31" s="755"/>
      <c r="FBV31" s="755"/>
      <c r="FBW31" s="755"/>
      <c r="FBX31" s="755"/>
      <c r="FBY31" s="755"/>
      <c r="FBZ31" s="755"/>
      <c r="FCA31" s="755"/>
      <c r="FCB31" s="755"/>
      <c r="FCC31" s="755"/>
      <c r="FCD31" s="755"/>
      <c r="FCE31" s="755"/>
      <c r="FCF31" s="755"/>
      <c r="FCG31" s="755"/>
      <c r="FCH31" s="755"/>
      <c r="FCI31" s="755"/>
      <c r="FCJ31" s="755"/>
      <c r="FCK31" s="755"/>
      <c r="FCL31" s="755"/>
      <c r="FCM31" s="755"/>
      <c r="FCN31" s="755"/>
      <c r="FCO31" s="755"/>
      <c r="FCP31" s="755"/>
      <c r="FCQ31" s="755"/>
      <c r="FCR31" s="755"/>
      <c r="FCS31" s="755"/>
      <c r="FCT31" s="755"/>
      <c r="FCU31" s="755"/>
      <c r="FCV31" s="755"/>
      <c r="FCW31" s="755"/>
      <c r="FCX31" s="755"/>
      <c r="FCY31" s="755"/>
      <c r="FCZ31" s="755"/>
      <c r="FDA31" s="755"/>
      <c r="FDB31" s="755"/>
      <c r="FDC31" s="755"/>
      <c r="FDD31" s="755"/>
      <c r="FDE31" s="755"/>
      <c r="FDF31" s="755"/>
      <c r="FDG31" s="755"/>
      <c r="FDH31" s="755"/>
      <c r="FDI31" s="755"/>
      <c r="FDJ31" s="755"/>
      <c r="FDK31" s="755"/>
      <c r="FDL31" s="755"/>
      <c r="FDM31" s="755"/>
      <c r="FDN31" s="755"/>
      <c r="FDO31" s="755"/>
      <c r="FDP31" s="755"/>
      <c r="FDQ31" s="755"/>
      <c r="FDR31" s="755"/>
      <c r="FDS31" s="755"/>
      <c r="FDT31" s="755"/>
      <c r="FDU31" s="755"/>
      <c r="FDV31" s="755"/>
      <c r="FDW31" s="755"/>
      <c r="FDX31" s="755"/>
      <c r="FDY31" s="755"/>
      <c r="FDZ31" s="755"/>
      <c r="FEA31" s="755"/>
      <c r="FEB31" s="755"/>
      <c r="FEC31" s="755"/>
      <c r="FED31" s="755"/>
      <c r="FEE31" s="755"/>
      <c r="FEF31" s="755"/>
      <c r="FEG31" s="755"/>
      <c r="FEH31" s="755"/>
      <c r="FEI31" s="755"/>
      <c r="FEJ31" s="755"/>
      <c r="FEK31" s="755"/>
      <c r="FEL31" s="755"/>
      <c r="FEM31" s="755"/>
      <c r="FEN31" s="755"/>
      <c r="FEO31" s="755"/>
      <c r="FEP31" s="755"/>
      <c r="FEQ31" s="755"/>
      <c r="FER31" s="755"/>
      <c r="FES31" s="755"/>
      <c r="FET31" s="755"/>
      <c r="FEU31" s="755"/>
      <c r="FEV31" s="755"/>
      <c r="FEW31" s="755"/>
      <c r="FEX31" s="755"/>
      <c r="FEY31" s="755"/>
      <c r="FEZ31" s="755"/>
      <c r="FFA31" s="755"/>
      <c r="FFB31" s="755"/>
      <c r="FFC31" s="755"/>
      <c r="FFD31" s="755"/>
      <c r="FFE31" s="755"/>
      <c r="FFF31" s="755"/>
      <c r="FFG31" s="755"/>
      <c r="FFH31" s="755"/>
      <c r="FFI31" s="755"/>
      <c r="FFJ31" s="755"/>
      <c r="FFK31" s="755"/>
      <c r="FFL31" s="755"/>
      <c r="FFM31" s="755"/>
      <c r="FFN31" s="755"/>
      <c r="FFO31" s="755"/>
      <c r="FFP31" s="755"/>
      <c r="FFQ31" s="755"/>
      <c r="FFR31" s="755"/>
      <c r="FFS31" s="755"/>
      <c r="FFT31" s="755"/>
      <c r="FFU31" s="755"/>
      <c r="FFV31" s="755"/>
      <c r="FFW31" s="755"/>
      <c r="FFX31" s="755"/>
      <c r="FFY31" s="755"/>
      <c r="FFZ31" s="755"/>
      <c r="FGA31" s="755"/>
      <c r="FGB31" s="755"/>
      <c r="FGC31" s="755"/>
      <c r="FGD31" s="755"/>
      <c r="FGE31" s="755"/>
      <c r="FGF31" s="755"/>
      <c r="FGG31" s="755"/>
      <c r="FGH31" s="755"/>
      <c r="FGI31" s="755"/>
      <c r="FGJ31" s="755"/>
      <c r="FGK31" s="755"/>
      <c r="FGL31" s="755"/>
      <c r="FGM31" s="755"/>
      <c r="FGN31" s="755"/>
      <c r="FGO31" s="755"/>
      <c r="FGP31" s="755"/>
      <c r="FGQ31" s="755"/>
      <c r="FGR31" s="755"/>
      <c r="FGS31" s="755"/>
      <c r="FGT31" s="755"/>
      <c r="FGU31" s="755"/>
      <c r="FGV31" s="755"/>
      <c r="FGW31" s="755"/>
      <c r="FGX31" s="755"/>
      <c r="FGY31" s="755"/>
      <c r="FGZ31" s="755"/>
      <c r="FHA31" s="755"/>
      <c r="FHB31" s="755"/>
      <c r="FHC31" s="755"/>
      <c r="FHD31" s="755"/>
      <c r="FHE31" s="755"/>
      <c r="FHF31" s="755"/>
      <c r="FHG31" s="755"/>
      <c r="FHH31" s="755"/>
      <c r="FHI31" s="755"/>
      <c r="FHJ31" s="755"/>
      <c r="FHK31" s="755"/>
      <c r="FHL31" s="755"/>
      <c r="FHM31" s="755"/>
      <c r="FHN31" s="755"/>
      <c r="FHO31" s="755"/>
      <c r="FHP31" s="755"/>
      <c r="FHQ31" s="755"/>
      <c r="FHR31" s="755"/>
      <c r="FHS31" s="755"/>
      <c r="FHT31" s="755"/>
      <c r="FHU31" s="755"/>
      <c r="FHV31" s="755"/>
      <c r="FHW31" s="755"/>
      <c r="FHX31" s="755"/>
      <c r="FHY31" s="755"/>
      <c r="FHZ31" s="755"/>
      <c r="FIA31" s="755"/>
      <c r="FIB31" s="755"/>
      <c r="FIC31" s="755"/>
      <c r="FID31" s="755"/>
      <c r="FIE31" s="755"/>
      <c r="FIF31" s="755"/>
      <c r="FIG31" s="755"/>
      <c r="FIH31" s="755"/>
      <c r="FII31" s="755"/>
      <c r="FIJ31" s="755"/>
      <c r="FIK31" s="755"/>
      <c r="FIL31" s="755"/>
      <c r="FIM31" s="755"/>
      <c r="FIN31" s="755"/>
      <c r="FIO31" s="755"/>
      <c r="FIP31" s="755"/>
      <c r="FIQ31" s="755"/>
      <c r="FIR31" s="755"/>
      <c r="FIS31" s="755"/>
      <c r="FIT31" s="755"/>
      <c r="FIU31" s="755"/>
      <c r="FIV31" s="755"/>
      <c r="FIW31" s="755"/>
      <c r="FIX31" s="755"/>
      <c r="FIY31" s="755"/>
      <c r="FIZ31" s="755"/>
      <c r="FJA31" s="755"/>
      <c r="FJB31" s="755"/>
      <c r="FJC31" s="755"/>
      <c r="FJD31" s="755"/>
      <c r="FJE31" s="755"/>
      <c r="FJF31" s="755"/>
      <c r="FJG31" s="755"/>
      <c r="FJH31" s="755"/>
      <c r="FJI31" s="755"/>
      <c r="FJJ31" s="755"/>
      <c r="FJK31" s="755"/>
      <c r="FJL31" s="755"/>
      <c r="FJM31" s="755"/>
      <c r="FJN31" s="755"/>
      <c r="FJO31" s="755"/>
      <c r="FJP31" s="755"/>
      <c r="FJQ31" s="755"/>
      <c r="FJR31" s="755"/>
      <c r="FJS31" s="755"/>
      <c r="FJT31" s="755"/>
      <c r="FJU31" s="755"/>
      <c r="FJV31" s="755"/>
      <c r="FJW31" s="755"/>
      <c r="FJX31" s="755"/>
      <c r="FJY31" s="755"/>
      <c r="FJZ31" s="755"/>
      <c r="FKA31" s="755"/>
      <c r="FKB31" s="755"/>
      <c r="FKC31" s="755"/>
      <c r="FKD31" s="755"/>
      <c r="FKE31" s="755"/>
      <c r="FKF31" s="755"/>
      <c r="FKG31" s="755"/>
      <c r="FKH31" s="755"/>
      <c r="FKI31" s="755"/>
      <c r="FKJ31" s="755"/>
      <c r="FKK31" s="755"/>
      <c r="FKL31" s="755"/>
      <c r="FKM31" s="755"/>
      <c r="FKN31" s="755"/>
      <c r="FKO31" s="755"/>
      <c r="FKP31" s="755"/>
      <c r="FKQ31" s="755"/>
      <c r="FKR31" s="755"/>
      <c r="FKS31" s="755"/>
      <c r="FKT31" s="755"/>
      <c r="FKU31" s="755"/>
      <c r="FKV31" s="755"/>
      <c r="FKW31" s="755"/>
      <c r="FKX31" s="755"/>
      <c r="FKY31" s="755"/>
      <c r="FKZ31" s="755"/>
      <c r="FLA31" s="755"/>
      <c r="FLB31" s="755"/>
      <c r="FLC31" s="755"/>
      <c r="FLD31" s="755"/>
      <c r="FLE31" s="755"/>
      <c r="FLF31" s="755"/>
      <c r="FLG31" s="755"/>
      <c r="FLH31" s="755"/>
      <c r="FLI31" s="755"/>
      <c r="FLJ31" s="755"/>
      <c r="FLK31" s="755"/>
      <c r="FLL31" s="755"/>
      <c r="FLM31" s="755"/>
      <c r="FLN31" s="755"/>
      <c r="FLO31" s="755"/>
      <c r="FLP31" s="755"/>
      <c r="FLQ31" s="755"/>
      <c r="FLR31" s="755"/>
      <c r="FLS31" s="755"/>
      <c r="FLT31" s="755"/>
      <c r="FLU31" s="755"/>
      <c r="FLV31" s="755"/>
      <c r="FLW31" s="755"/>
      <c r="FLX31" s="755"/>
      <c r="FLY31" s="755"/>
      <c r="FLZ31" s="755"/>
      <c r="FMA31" s="755"/>
      <c r="FMB31" s="755"/>
      <c r="FMC31" s="755"/>
      <c r="FMD31" s="755"/>
      <c r="FME31" s="755"/>
      <c r="FMF31" s="755"/>
      <c r="FMG31" s="755"/>
      <c r="FMH31" s="755"/>
      <c r="FMI31" s="755"/>
      <c r="FMJ31" s="755"/>
      <c r="FMK31" s="755"/>
      <c r="FML31" s="755"/>
      <c r="FMM31" s="755"/>
      <c r="FMN31" s="755"/>
      <c r="FMO31" s="755"/>
      <c r="FMP31" s="755"/>
      <c r="FMQ31" s="755"/>
      <c r="FMR31" s="755"/>
      <c r="FMS31" s="755"/>
      <c r="FMT31" s="755"/>
      <c r="FMU31" s="755"/>
      <c r="FMV31" s="755"/>
      <c r="FMW31" s="755"/>
      <c r="FMX31" s="755"/>
      <c r="FMY31" s="755"/>
      <c r="FMZ31" s="755"/>
      <c r="FNA31" s="755"/>
      <c r="FNB31" s="755"/>
      <c r="FNC31" s="755"/>
      <c r="FND31" s="755"/>
      <c r="FNE31" s="755"/>
      <c r="FNF31" s="755"/>
      <c r="FNG31" s="755"/>
      <c r="FNH31" s="755"/>
      <c r="FNI31" s="755"/>
      <c r="FNJ31" s="755"/>
      <c r="FNK31" s="755"/>
      <c r="FNL31" s="755"/>
      <c r="FNM31" s="755"/>
      <c r="FNN31" s="755"/>
      <c r="FNO31" s="755"/>
      <c r="FNP31" s="755"/>
      <c r="FNQ31" s="755"/>
      <c r="FNR31" s="755"/>
      <c r="FNS31" s="755"/>
      <c r="FNT31" s="755"/>
      <c r="FNU31" s="755"/>
      <c r="FNV31" s="755"/>
      <c r="FNW31" s="755"/>
      <c r="FNX31" s="755"/>
      <c r="FNY31" s="755"/>
      <c r="FNZ31" s="755"/>
      <c r="FOA31" s="755"/>
      <c r="FOB31" s="755"/>
      <c r="FOC31" s="755"/>
      <c r="FOD31" s="755"/>
      <c r="FOE31" s="755"/>
      <c r="FOF31" s="755"/>
      <c r="FOG31" s="755"/>
      <c r="FOH31" s="755"/>
      <c r="FOI31" s="755"/>
      <c r="FOJ31" s="755"/>
      <c r="FOK31" s="755"/>
      <c r="FOL31" s="755"/>
      <c r="FOM31" s="755"/>
      <c r="FON31" s="755"/>
      <c r="FOO31" s="755"/>
      <c r="FOP31" s="755"/>
      <c r="FOQ31" s="755"/>
      <c r="FOR31" s="755"/>
      <c r="FOS31" s="755"/>
      <c r="FOT31" s="755"/>
      <c r="FOU31" s="755"/>
      <c r="FOV31" s="755"/>
      <c r="FOW31" s="755"/>
      <c r="FOX31" s="755"/>
      <c r="FOY31" s="755"/>
      <c r="FOZ31" s="755"/>
      <c r="FPA31" s="755"/>
      <c r="FPB31" s="755"/>
      <c r="FPC31" s="755"/>
      <c r="FPD31" s="755"/>
      <c r="FPE31" s="755"/>
      <c r="FPF31" s="755"/>
      <c r="FPG31" s="755"/>
      <c r="FPH31" s="755"/>
      <c r="FPI31" s="755"/>
      <c r="FPJ31" s="755"/>
      <c r="FPK31" s="755"/>
      <c r="FPL31" s="755"/>
      <c r="FPM31" s="755"/>
      <c r="FPN31" s="755"/>
      <c r="FPO31" s="755"/>
      <c r="FPP31" s="755"/>
      <c r="FPQ31" s="755"/>
      <c r="FPR31" s="755"/>
      <c r="FPS31" s="755"/>
      <c r="FPT31" s="755"/>
      <c r="FPU31" s="755"/>
      <c r="FPV31" s="755"/>
      <c r="FPW31" s="755"/>
      <c r="FPX31" s="755"/>
      <c r="FPY31" s="755"/>
      <c r="FPZ31" s="755"/>
      <c r="FQA31" s="755"/>
      <c r="FQB31" s="755"/>
      <c r="FQC31" s="755"/>
      <c r="FQD31" s="755"/>
      <c r="FQE31" s="755"/>
      <c r="FQF31" s="755"/>
      <c r="FQG31" s="755"/>
      <c r="FQH31" s="755"/>
      <c r="FQI31" s="755"/>
      <c r="FQJ31" s="755"/>
      <c r="FQK31" s="755"/>
      <c r="FQL31" s="755"/>
      <c r="FQM31" s="755"/>
      <c r="FQN31" s="755"/>
      <c r="FQO31" s="755"/>
      <c r="FQP31" s="755"/>
      <c r="FQQ31" s="755"/>
      <c r="FQR31" s="755"/>
      <c r="FQS31" s="755"/>
      <c r="FQT31" s="755"/>
      <c r="FQU31" s="755"/>
      <c r="FQV31" s="755"/>
      <c r="FQW31" s="755"/>
      <c r="FQX31" s="755"/>
      <c r="FQY31" s="755"/>
      <c r="FQZ31" s="755"/>
      <c r="FRA31" s="755"/>
      <c r="FRB31" s="755"/>
      <c r="FRC31" s="755"/>
      <c r="FRD31" s="755"/>
      <c r="FRE31" s="755"/>
      <c r="FRF31" s="755"/>
      <c r="FRG31" s="755"/>
      <c r="FRH31" s="755"/>
      <c r="FRI31" s="755"/>
      <c r="FRJ31" s="755"/>
      <c r="FRK31" s="755"/>
      <c r="FRL31" s="755"/>
      <c r="FRM31" s="755"/>
      <c r="FRN31" s="755"/>
      <c r="FRO31" s="755"/>
      <c r="FRP31" s="755"/>
      <c r="FRQ31" s="755"/>
      <c r="FRR31" s="755"/>
      <c r="FRS31" s="755"/>
      <c r="FRT31" s="755"/>
      <c r="FRU31" s="755"/>
      <c r="FRV31" s="755"/>
      <c r="FRW31" s="755"/>
      <c r="FRX31" s="755"/>
      <c r="FRY31" s="755"/>
      <c r="FRZ31" s="755"/>
      <c r="FSA31" s="755"/>
      <c r="FSB31" s="755"/>
      <c r="FSC31" s="755"/>
      <c r="FSD31" s="755"/>
      <c r="FSE31" s="755"/>
      <c r="FSF31" s="755"/>
      <c r="FSG31" s="755"/>
      <c r="FSH31" s="755"/>
      <c r="FSI31" s="755"/>
      <c r="FSJ31" s="755"/>
      <c r="FSK31" s="755"/>
      <c r="FSL31" s="755"/>
      <c r="FSM31" s="755"/>
      <c r="FSN31" s="755"/>
      <c r="FSO31" s="755"/>
      <c r="FSP31" s="755"/>
      <c r="FSQ31" s="755"/>
      <c r="FSR31" s="755"/>
      <c r="FSS31" s="755"/>
      <c r="FST31" s="755"/>
      <c r="FSU31" s="755"/>
      <c r="FSV31" s="755"/>
      <c r="FSW31" s="755"/>
      <c r="FSX31" s="755"/>
      <c r="FSY31" s="755"/>
      <c r="FSZ31" s="755"/>
      <c r="FTA31" s="755"/>
      <c r="FTB31" s="755"/>
      <c r="FTC31" s="755"/>
      <c r="FTD31" s="755"/>
      <c r="FTE31" s="755"/>
      <c r="FTF31" s="755"/>
      <c r="FTG31" s="755"/>
      <c r="FTH31" s="755"/>
      <c r="FTI31" s="755"/>
      <c r="FTJ31" s="755"/>
      <c r="FTK31" s="755"/>
      <c r="FTL31" s="755"/>
      <c r="FTM31" s="755"/>
      <c r="FTN31" s="755"/>
      <c r="FTO31" s="755"/>
      <c r="FTP31" s="755"/>
      <c r="FTQ31" s="755"/>
      <c r="FTR31" s="755"/>
      <c r="FTS31" s="755"/>
      <c r="FTT31" s="755"/>
      <c r="FTU31" s="755"/>
      <c r="FTV31" s="755"/>
      <c r="FTW31" s="755"/>
      <c r="FTX31" s="755"/>
      <c r="FTY31" s="755"/>
      <c r="FTZ31" s="755"/>
      <c r="FUA31" s="755"/>
      <c r="FUB31" s="755"/>
      <c r="FUC31" s="755"/>
      <c r="FUD31" s="755"/>
      <c r="FUE31" s="755"/>
      <c r="FUF31" s="755"/>
      <c r="FUG31" s="755"/>
      <c r="FUH31" s="755"/>
      <c r="FUI31" s="755"/>
      <c r="FUJ31" s="755"/>
      <c r="FUK31" s="755"/>
      <c r="FUL31" s="755"/>
      <c r="FUM31" s="755"/>
      <c r="FUN31" s="755"/>
      <c r="FUO31" s="755"/>
      <c r="FUP31" s="755"/>
      <c r="FUQ31" s="755"/>
      <c r="FUR31" s="755"/>
      <c r="FUS31" s="755"/>
      <c r="FUT31" s="755"/>
      <c r="FUU31" s="755"/>
      <c r="FUV31" s="755"/>
      <c r="FUW31" s="755"/>
      <c r="FUX31" s="755"/>
      <c r="FUY31" s="755"/>
      <c r="FUZ31" s="755"/>
      <c r="FVA31" s="755"/>
      <c r="FVB31" s="755"/>
      <c r="FVC31" s="755"/>
      <c r="FVD31" s="755"/>
      <c r="FVE31" s="755"/>
      <c r="FVF31" s="755"/>
      <c r="FVG31" s="755"/>
      <c r="FVH31" s="755"/>
      <c r="FVI31" s="755"/>
      <c r="FVJ31" s="755"/>
      <c r="FVK31" s="755"/>
      <c r="FVL31" s="755"/>
      <c r="FVM31" s="755"/>
      <c r="FVN31" s="755"/>
      <c r="FVO31" s="755"/>
      <c r="FVP31" s="755"/>
      <c r="FVQ31" s="755"/>
      <c r="FVR31" s="755"/>
      <c r="FVS31" s="755"/>
      <c r="FVT31" s="755"/>
      <c r="FVU31" s="755"/>
      <c r="FVV31" s="755"/>
      <c r="FVW31" s="755"/>
      <c r="FVX31" s="755"/>
      <c r="FVY31" s="755"/>
      <c r="FVZ31" s="755"/>
      <c r="FWA31" s="755"/>
      <c r="FWB31" s="755"/>
      <c r="FWC31" s="755"/>
      <c r="FWD31" s="755"/>
      <c r="FWE31" s="755"/>
      <c r="FWF31" s="755"/>
      <c r="FWG31" s="755"/>
      <c r="FWH31" s="755"/>
      <c r="FWI31" s="755"/>
      <c r="FWJ31" s="755"/>
      <c r="FWK31" s="755"/>
      <c r="FWL31" s="755"/>
      <c r="FWM31" s="755"/>
      <c r="FWN31" s="755"/>
      <c r="FWO31" s="755"/>
      <c r="FWP31" s="755"/>
      <c r="FWQ31" s="755"/>
      <c r="FWR31" s="755"/>
      <c r="FWS31" s="755"/>
      <c r="FWT31" s="755"/>
      <c r="FWU31" s="755"/>
      <c r="FWV31" s="755"/>
      <c r="FWW31" s="755"/>
      <c r="FWX31" s="755"/>
      <c r="FWY31" s="755"/>
      <c r="FWZ31" s="755"/>
      <c r="FXA31" s="755"/>
      <c r="FXB31" s="755"/>
      <c r="FXC31" s="755"/>
      <c r="FXD31" s="755"/>
      <c r="FXE31" s="755"/>
      <c r="FXF31" s="755"/>
      <c r="FXG31" s="755"/>
      <c r="FXH31" s="755"/>
      <c r="FXI31" s="755"/>
      <c r="FXJ31" s="755"/>
      <c r="FXK31" s="755"/>
      <c r="FXL31" s="755"/>
      <c r="FXM31" s="755"/>
      <c r="FXN31" s="755"/>
      <c r="FXO31" s="755"/>
      <c r="FXP31" s="755"/>
      <c r="FXQ31" s="755"/>
      <c r="FXR31" s="755"/>
      <c r="FXS31" s="755"/>
      <c r="FXT31" s="755"/>
      <c r="FXU31" s="755"/>
      <c r="FXV31" s="755"/>
      <c r="FXW31" s="755"/>
      <c r="FXX31" s="755"/>
      <c r="FXY31" s="755"/>
      <c r="FXZ31" s="755"/>
      <c r="FYA31" s="755"/>
      <c r="FYB31" s="755"/>
      <c r="FYC31" s="755"/>
      <c r="FYD31" s="755"/>
      <c r="FYE31" s="755"/>
      <c r="FYF31" s="755"/>
      <c r="FYG31" s="755"/>
      <c r="FYH31" s="755"/>
      <c r="FYI31" s="755"/>
      <c r="FYJ31" s="755"/>
      <c r="FYK31" s="755"/>
      <c r="FYL31" s="755"/>
      <c r="FYM31" s="755"/>
      <c r="FYN31" s="755"/>
      <c r="FYO31" s="755"/>
      <c r="FYP31" s="755"/>
      <c r="FYQ31" s="755"/>
      <c r="FYR31" s="755"/>
      <c r="FYS31" s="755"/>
      <c r="FYT31" s="755"/>
      <c r="FYU31" s="755"/>
      <c r="FYV31" s="755"/>
      <c r="FYW31" s="755"/>
      <c r="FYX31" s="755"/>
      <c r="FYY31" s="755"/>
      <c r="FYZ31" s="755"/>
      <c r="FZA31" s="755"/>
      <c r="FZB31" s="755"/>
      <c r="FZC31" s="755"/>
      <c r="FZD31" s="755"/>
      <c r="FZE31" s="755"/>
      <c r="FZF31" s="755"/>
      <c r="FZG31" s="755"/>
      <c r="FZH31" s="755"/>
      <c r="FZI31" s="755"/>
      <c r="FZJ31" s="755"/>
      <c r="FZK31" s="755"/>
      <c r="FZL31" s="755"/>
      <c r="FZM31" s="755"/>
      <c r="FZN31" s="755"/>
      <c r="FZO31" s="755"/>
      <c r="FZP31" s="755"/>
      <c r="FZQ31" s="755"/>
      <c r="FZR31" s="755"/>
      <c r="FZS31" s="755"/>
      <c r="FZT31" s="755"/>
      <c r="FZU31" s="755"/>
      <c r="FZV31" s="755"/>
      <c r="FZW31" s="755"/>
      <c r="FZX31" s="755"/>
      <c r="FZY31" s="755"/>
      <c r="FZZ31" s="755"/>
      <c r="GAA31" s="755"/>
      <c r="GAB31" s="755"/>
      <c r="GAC31" s="755"/>
      <c r="GAD31" s="755"/>
      <c r="GAE31" s="755"/>
      <c r="GAF31" s="755"/>
      <c r="GAG31" s="755"/>
      <c r="GAH31" s="755"/>
      <c r="GAI31" s="755"/>
      <c r="GAJ31" s="755"/>
      <c r="GAK31" s="755"/>
      <c r="GAL31" s="755"/>
      <c r="GAM31" s="755"/>
      <c r="GAN31" s="755"/>
      <c r="GAO31" s="755"/>
      <c r="GAP31" s="755"/>
      <c r="GAQ31" s="755"/>
      <c r="GAR31" s="755"/>
      <c r="GAS31" s="755"/>
      <c r="GAT31" s="755"/>
      <c r="GAU31" s="755"/>
      <c r="GAV31" s="755"/>
      <c r="GAW31" s="755"/>
      <c r="GAX31" s="755"/>
      <c r="GAY31" s="755"/>
      <c r="GAZ31" s="755"/>
      <c r="GBA31" s="755"/>
      <c r="GBB31" s="755"/>
      <c r="GBC31" s="755"/>
      <c r="GBD31" s="755"/>
      <c r="GBE31" s="755"/>
      <c r="GBF31" s="755"/>
      <c r="GBG31" s="755"/>
      <c r="GBH31" s="755"/>
      <c r="GBI31" s="755"/>
      <c r="GBJ31" s="755"/>
      <c r="GBK31" s="755"/>
      <c r="GBL31" s="755"/>
      <c r="GBM31" s="755"/>
      <c r="GBN31" s="755"/>
      <c r="GBO31" s="755"/>
      <c r="GBP31" s="755"/>
      <c r="GBQ31" s="755"/>
      <c r="GBR31" s="755"/>
      <c r="GBS31" s="755"/>
      <c r="GBT31" s="755"/>
      <c r="GBU31" s="755"/>
      <c r="GBV31" s="755"/>
      <c r="GBW31" s="755"/>
      <c r="GBX31" s="755"/>
      <c r="GBY31" s="755"/>
      <c r="GBZ31" s="755"/>
      <c r="GCA31" s="755"/>
      <c r="GCB31" s="755"/>
      <c r="GCC31" s="755"/>
      <c r="GCD31" s="755"/>
      <c r="GCE31" s="755"/>
      <c r="GCF31" s="755"/>
      <c r="GCG31" s="755"/>
      <c r="GCH31" s="755"/>
      <c r="GCI31" s="755"/>
      <c r="GCJ31" s="755"/>
      <c r="GCK31" s="755"/>
      <c r="GCL31" s="755"/>
      <c r="GCM31" s="755"/>
      <c r="GCN31" s="755"/>
      <c r="GCO31" s="755"/>
      <c r="GCP31" s="755"/>
      <c r="GCQ31" s="755"/>
      <c r="GCR31" s="755"/>
      <c r="GCS31" s="755"/>
      <c r="GCT31" s="755"/>
      <c r="GCU31" s="755"/>
      <c r="GCV31" s="755"/>
      <c r="GCW31" s="755"/>
      <c r="GCX31" s="755"/>
      <c r="GCY31" s="755"/>
      <c r="GCZ31" s="755"/>
      <c r="GDA31" s="755"/>
      <c r="GDB31" s="755"/>
      <c r="GDC31" s="755"/>
      <c r="GDD31" s="755"/>
      <c r="GDE31" s="755"/>
      <c r="GDF31" s="755"/>
      <c r="GDG31" s="755"/>
      <c r="GDH31" s="755"/>
      <c r="GDI31" s="755"/>
      <c r="GDJ31" s="755"/>
      <c r="GDK31" s="755"/>
      <c r="GDL31" s="755"/>
      <c r="GDM31" s="755"/>
      <c r="GDN31" s="755"/>
      <c r="GDO31" s="755"/>
      <c r="GDP31" s="755"/>
      <c r="GDQ31" s="755"/>
      <c r="GDR31" s="755"/>
      <c r="GDS31" s="755"/>
      <c r="GDT31" s="755"/>
      <c r="GDU31" s="755"/>
      <c r="GDV31" s="755"/>
      <c r="GDW31" s="755"/>
      <c r="GDX31" s="755"/>
      <c r="GDY31" s="755"/>
      <c r="GDZ31" s="755"/>
      <c r="GEA31" s="755"/>
      <c r="GEB31" s="755"/>
      <c r="GEC31" s="755"/>
      <c r="GED31" s="755"/>
      <c r="GEE31" s="755"/>
      <c r="GEF31" s="755"/>
      <c r="GEG31" s="755"/>
      <c r="GEH31" s="755"/>
      <c r="GEI31" s="755"/>
      <c r="GEJ31" s="755"/>
      <c r="GEK31" s="755"/>
      <c r="GEL31" s="755"/>
      <c r="GEM31" s="755"/>
      <c r="GEN31" s="755"/>
      <c r="GEO31" s="755"/>
      <c r="GEP31" s="755"/>
      <c r="GEQ31" s="755"/>
      <c r="GER31" s="755"/>
      <c r="GES31" s="755"/>
      <c r="GET31" s="755"/>
      <c r="GEU31" s="755"/>
      <c r="GEV31" s="755"/>
      <c r="GEW31" s="755"/>
      <c r="GEX31" s="755"/>
      <c r="GEY31" s="755"/>
      <c r="GEZ31" s="755"/>
      <c r="GFA31" s="755"/>
      <c r="GFB31" s="755"/>
      <c r="GFC31" s="755"/>
      <c r="GFD31" s="755"/>
      <c r="GFE31" s="755"/>
      <c r="GFF31" s="755"/>
      <c r="GFG31" s="755"/>
      <c r="GFH31" s="755"/>
      <c r="GFI31" s="755"/>
      <c r="GFJ31" s="755"/>
      <c r="GFK31" s="755"/>
      <c r="GFL31" s="755"/>
      <c r="GFM31" s="755"/>
      <c r="GFN31" s="755"/>
      <c r="GFO31" s="755"/>
      <c r="GFP31" s="755"/>
      <c r="GFQ31" s="755"/>
      <c r="GFR31" s="755"/>
      <c r="GFS31" s="755"/>
      <c r="GFT31" s="755"/>
      <c r="GFU31" s="755"/>
      <c r="GFV31" s="755"/>
      <c r="GFW31" s="755"/>
      <c r="GFX31" s="755"/>
      <c r="GFY31" s="755"/>
      <c r="GFZ31" s="755"/>
      <c r="GGA31" s="755"/>
      <c r="GGB31" s="755"/>
      <c r="GGC31" s="755"/>
      <c r="GGD31" s="755"/>
      <c r="GGE31" s="755"/>
      <c r="GGF31" s="755"/>
      <c r="GGG31" s="755"/>
      <c r="GGH31" s="755"/>
      <c r="GGI31" s="755"/>
      <c r="GGJ31" s="755"/>
      <c r="GGK31" s="755"/>
      <c r="GGL31" s="755"/>
      <c r="GGM31" s="755"/>
      <c r="GGN31" s="755"/>
      <c r="GGO31" s="755"/>
      <c r="GGP31" s="755"/>
      <c r="GGQ31" s="755"/>
      <c r="GGR31" s="755"/>
      <c r="GGS31" s="755"/>
      <c r="GGT31" s="755"/>
      <c r="GGU31" s="755"/>
      <c r="GGV31" s="755"/>
      <c r="GGW31" s="755"/>
      <c r="GGX31" s="755"/>
      <c r="GGY31" s="755"/>
      <c r="GGZ31" s="755"/>
      <c r="GHA31" s="755"/>
      <c r="GHB31" s="755"/>
      <c r="GHC31" s="755"/>
      <c r="GHD31" s="755"/>
      <c r="GHE31" s="755"/>
      <c r="GHF31" s="755"/>
      <c r="GHG31" s="755"/>
      <c r="GHH31" s="755"/>
      <c r="GHI31" s="755"/>
      <c r="GHJ31" s="755"/>
      <c r="GHK31" s="755"/>
      <c r="GHL31" s="755"/>
      <c r="GHM31" s="755"/>
      <c r="GHN31" s="755"/>
      <c r="GHO31" s="755"/>
      <c r="GHP31" s="755"/>
      <c r="GHQ31" s="755"/>
      <c r="GHR31" s="755"/>
      <c r="GHS31" s="755"/>
      <c r="GHT31" s="755"/>
      <c r="GHU31" s="755"/>
      <c r="GHV31" s="755"/>
      <c r="GHW31" s="755"/>
      <c r="GHX31" s="755"/>
      <c r="GHY31" s="755"/>
      <c r="GHZ31" s="755"/>
      <c r="GIA31" s="755"/>
      <c r="GIB31" s="755"/>
      <c r="GIC31" s="755"/>
      <c r="GID31" s="755"/>
      <c r="GIE31" s="755"/>
      <c r="GIF31" s="755"/>
      <c r="GIG31" s="755"/>
      <c r="GIH31" s="755"/>
      <c r="GII31" s="755"/>
      <c r="GIJ31" s="755"/>
      <c r="GIK31" s="755"/>
      <c r="GIL31" s="755"/>
      <c r="GIM31" s="755"/>
      <c r="GIN31" s="755"/>
      <c r="GIO31" s="755"/>
      <c r="GIP31" s="755"/>
      <c r="GIQ31" s="755"/>
      <c r="GIR31" s="755"/>
      <c r="GIS31" s="755"/>
      <c r="GIT31" s="755"/>
      <c r="GIU31" s="755"/>
      <c r="GIV31" s="755"/>
      <c r="GIW31" s="755"/>
      <c r="GIX31" s="755"/>
      <c r="GIY31" s="755"/>
      <c r="GIZ31" s="755"/>
      <c r="GJA31" s="755"/>
      <c r="GJB31" s="755"/>
      <c r="GJC31" s="755"/>
      <c r="GJD31" s="755"/>
      <c r="GJE31" s="755"/>
      <c r="GJF31" s="755"/>
      <c r="GJG31" s="755"/>
      <c r="GJH31" s="755"/>
      <c r="GJI31" s="755"/>
      <c r="GJJ31" s="755"/>
      <c r="GJK31" s="755"/>
      <c r="GJL31" s="755"/>
      <c r="GJM31" s="755"/>
      <c r="GJN31" s="755"/>
      <c r="GJO31" s="755"/>
      <c r="GJP31" s="755"/>
      <c r="GJQ31" s="755"/>
      <c r="GJR31" s="755"/>
      <c r="GJS31" s="755"/>
      <c r="GJT31" s="755"/>
      <c r="GJU31" s="755"/>
      <c r="GJV31" s="755"/>
      <c r="GJW31" s="755"/>
      <c r="GJX31" s="755"/>
      <c r="GJY31" s="755"/>
      <c r="GJZ31" s="755"/>
      <c r="GKA31" s="755"/>
      <c r="GKB31" s="755"/>
      <c r="GKC31" s="755"/>
      <c r="GKD31" s="755"/>
      <c r="GKE31" s="755"/>
      <c r="GKF31" s="755"/>
      <c r="GKG31" s="755"/>
      <c r="GKH31" s="755"/>
      <c r="GKI31" s="755"/>
      <c r="GKJ31" s="755"/>
      <c r="GKK31" s="755"/>
      <c r="GKL31" s="755"/>
      <c r="GKM31" s="755"/>
      <c r="GKN31" s="755"/>
      <c r="GKO31" s="755"/>
      <c r="GKP31" s="755"/>
      <c r="GKQ31" s="755"/>
      <c r="GKR31" s="755"/>
      <c r="GKS31" s="755"/>
      <c r="GKT31" s="755"/>
      <c r="GKU31" s="755"/>
      <c r="GKV31" s="755"/>
      <c r="GKW31" s="755"/>
      <c r="GKX31" s="755"/>
      <c r="GKY31" s="755"/>
      <c r="GKZ31" s="755"/>
      <c r="GLA31" s="755"/>
      <c r="GLB31" s="755"/>
      <c r="GLC31" s="755"/>
      <c r="GLD31" s="755"/>
      <c r="GLE31" s="755"/>
      <c r="GLF31" s="755"/>
      <c r="GLG31" s="755"/>
      <c r="GLH31" s="755"/>
      <c r="GLI31" s="755"/>
      <c r="GLJ31" s="755"/>
      <c r="GLK31" s="755"/>
      <c r="GLL31" s="755"/>
      <c r="GLM31" s="755"/>
      <c r="GLN31" s="755"/>
      <c r="GLO31" s="755"/>
      <c r="GLP31" s="755"/>
      <c r="GLQ31" s="755"/>
      <c r="GLR31" s="755"/>
      <c r="GLS31" s="755"/>
      <c r="GLT31" s="755"/>
      <c r="GLU31" s="755"/>
      <c r="GLV31" s="755"/>
      <c r="GLW31" s="755"/>
      <c r="GLX31" s="755"/>
      <c r="GLY31" s="755"/>
      <c r="GLZ31" s="755"/>
      <c r="GMA31" s="755"/>
      <c r="GMB31" s="755"/>
      <c r="GMC31" s="755"/>
      <c r="GMD31" s="755"/>
      <c r="GME31" s="755"/>
      <c r="GMF31" s="755"/>
      <c r="GMG31" s="755"/>
      <c r="GMH31" s="755"/>
      <c r="GMI31" s="755"/>
      <c r="GMJ31" s="755"/>
      <c r="GMK31" s="755"/>
      <c r="GML31" s="755"/>
      <c r="GMM31" s="755"/>
      <c r="GMN31" s="755"/>
      <c r="GMO31" s="755"/>
      <c r="GMP31" s="755"/>
      <c r="GMQ31" s="755"/>
      <c r="GMR31" s="755"/>
      <c r="GMS31" s="755"/>
      <c r="GMT31" s="755"/>
      <c r="GMU31" s="755"/>
      <c r="GMV31" s="755"/>
      <c r="GMW31" s="755"/>
      <c r="GMX31" s="755"/>
      <c r="GMY31" s="755"/>
      <c r="GMZ31" s="755"/>
      <c r="GNA31" s="755"/>
      <c r="GNB31" s="755"/>
      <c r="GNC31" s="755"/>
      <c r="GND31" s="755"/>
      <c r="GNE31" s="755"/>
      <c r="GNF31" s="755"/>
      <c r="GNG31" s="755"/>
      <c r="GNH31" s="755"/>
      <c r="GNI31" s="755"/>
      <c r="GNJ31" s="755"/>
      <c r="GNK31" s="755"/>
      <c r="GNL31" s="755"/>
      <c r="GNM31" s="755"/>
      <c r="GNN31" s="755"/>
      <c r="GNO31" s="755"/>
      <c r="GNP31" s="755"/>
      <c r="GNQ31" s="755"/>
      <c r="GNR31" s="755"/>
      <c r="GNS31" s="755"/>
      <c r="GNT31" s="755"/>
      <c r="GNU31" s="755"/>
      <c r="GNV31" s="755"/>
      <c r="GNW31" s="755"/>
      <c r="GNX31" s="755"/>
      <c r="GNY31" s="755"/>
      <c r="GNZ31" s="755"/>
      <c r="GOA31" s="755"/>
      <c r="GOB31" s="755"/>
      <c r="GOC31" s="755"/>
      <c r="GOD31" s="755"/>
      <c r="GOE31" s="755"/>
      <c r="GOF31" s="755"/>
      <c r="GOG31" s="755"/>
      <c r="GOH31" s="755"/>
      <c r="GOI31" s="755"/>
      <c r="GOJ31" s="755"/>
      <c r="GOK31" s="755"/>
      <c r="GOL31" s="755"/>
      <c r="GOM31" s="755"/>
      <c r="GON31" s="755"/>
      <c r="GOO31" s="755"/>
      <c r="GOP31" s="755"/>
      <c r="GOQ31" s="755"/>
      <c r="GOR31" s="755"/>
      <c r="GOS31" s="755"/>
      <c r="GOT31" s="755"/>
      <c r="GOU31" s="755"/>
      <c r="GOV31" s="755"/>
      <c r="GOW31" s="755"/>
      <c r="GOX31" s="755"/>
      <c r="GOY31" s="755"/>
      <c r="GOZ31" s="755"/>
      <c r="GPA31" s="755"/>
      <c r="GPB31" s="755"/>
      <c r="GPC31" s="755"/>
      <c r="GPD31" s="755"/>
      <c r="GPE31" s="755"/>
      <c r="GPF31" s="755"/>
      <c r="GPG31" s="755"/>
      <c r="GPH31" s="755"/>
      <c r="GPI31" s="755"/>
      <c r="GPJ31" s="755"/>
      <c r="GPK31" s="755"/>
      <c r="GPL31" s="755"/>
      <c r="GPM31" s="755"/>
      <c r="GPN31" s="755"/>
      <c r="GPO31" s="755"/>
      <c r="GPP31" s="755"/>
      <c r="GPQ31" s="755"/>
      <c r="GPR31" s="755"/>
      <c r="GPS31" s="755"/>
      <c r="GPT31" s="755"/>
      <c r="GPU31" s="755"/>
      <c r="GPV31" s="755"/>
      <c r="GPW31" s="755"/>
      <c r="GPX31" s="755"/>
      <c r="GPY31" s="755"/>
      <c r="GPZ31" s="755"/>
      <c r="GQA31" s="755"/>
      <c r="GQB31" s="755"/>
      <c r="GQC31" s="755"/>
      <c r="GQD31" s="755"/>
      <c r="GQE31" s="755"/>
      <c r="GQF31" s="755"/>
      <c r="GQG31" s="755"/>
      <c r="GQH31" s="755"/>
      <c r="GQI31" s="755"/>
      <c r="GQJ31" s="755"/>
      <c r="GQK31" s="755"/>
      <c r="GQL31" s="755"/>
      <c r="GQM31" s="755"/>
      <c r="GQN31" s="755"/>
      <c r="GQO31" s="755"/>
      <c r="GQP31" s="755"/>
      <c r="GQQ31" s="755"/>
      <c r="GQR31" s="755"/>
      <c r="GQS31" s="755"/>
      <c r="GQT31" s="755"/>
      <c r="GQU31" s="755"/>
      <c r="GQV31" s="755"/>
      <c r="GQW31" s="755"/>
      <c r="GQX31" s="755"/>
      <c r="GQY31" s="755"/>
      <c r="GQZ31" s="755"/>
      <c r="GRA31" s="755"/>
      <c r="GRB31" s="755"/>
      <c r="GRC31" s="755"/>
      <c r="GRD31" s="755"/>
      <c r="GRE31" s="755"/>
      <c r="GRF31" s="755"/>
      <c r="GRG31" s="755"/>
      <c r="GRH31" s="755"/>
      <c r="GRI31" s="755"/>
      <c r="GRJ31" s="755"/>
      <c r="GRK31" s="755"/>
      <c r="GRL31" s="755"/>
      <c r="GRM31" s="755"/>
      <c r="GRN31" s="755"/>
      <c r="GRO31" s="755"/>
      <c r="GRP31" s="755"/>
      <c r="GRQ31" s="755"/>
      <c r="GRR31" s="755"/>
      <c r="GRS31" s="755"/>
      <c r="GRT31" s="755"/>
      <c r="GRU31" s="755"/>
      <c r="GRV31" s="755"/>
      <c r="GRW31" s="755"/>
      <c r="GRX31" s="755"/>
      <c r="GRY31" s="755"/>
      <c r="GRZ31" s="755"/>
      <c r="GSA31" s="755"/>
      <c r="GSB31" s="755"/>
      <c r="GSC31" s="755"/>
      <c r="GSD31" s="755"/>
      <c r="GSE31" s="755"/>
      <c r="GSF31" s="755"/>
      <c r="GSG31" s="755"/>
      <c r="GSH31" s="755"/>
      <c r="GSI31" s="755"/>
      <c r="GSJ31" s="755"/>
      <c r="GSK31" s="755"/>
      <c r="GSL31" s="755"/>
      <c r="GSM31" s="755"/>
      <c r="GSN31" s="755"/>
      <c r="GSO31" s="755"/>
      <c r="GSP31" s="755"/>
      <c r="GSQ31" s="755"/>
      <c r="GSR31" s="755"/>
      <c r="GSS31" s="755"/>
      <c r="GST31" s="755"/>
      <c r="GSU31" s="755"/>
      <c r="GSV31" s="755"/>
      <c r="GSW31" s="755"/>
      <c r="GSX31" s="755"/>
      <c r="GSY31" s="755"/>
      <c r="GSZ31" s="755"/>
      <c r="GTA31" s="755"/>
      <c r="GTB31" s="755"/>
      <c r="GTC31" s="755"/>
      <c r="GTD31" s="755"/>
      <c r="GTE31" s="755"/>
      <c r="GTF31" s="755"/>
      <c r="GTG31" s="755"/>
      <c r="GTH31" s="755"/>
      <c r="GTI31" s="755"/>
      <c r="GTJ31" s="755"/>
      <c r="GTK31" s="755"/>
      <c r="GTL31" s="755"/>
      <c r="GTM31" s="755"/>
      <c r="GTN31" s="755"/>
      <c r="GTO31" s="755"/>
      <c r="GTP31" s="755"/>
      <c r="GTQ31" s="755"/>
      <c r="GTR31" s="755"/>
      <c r="GTS31" s="755"/>
      <c r="GTT31" s="755"/>
      <c r="GTU31" s="755"/>
      <c r="GTV31" s="755"/>
      <c r="GTW31" s="755"/>
      <c r="GTX31" s="755"/>
      <c r="GTY31" s="755"/>
      <c r="GTZ31" s="755"/>
      <c r="GUA31" s="755"/>
      <c r="GUB31" s="755"/>
      <c r="GUC31" s="755"/>
      <c r="GUD31" s="755"/>
      <c r="GUE31" s="755"/>
      <c r="GUF31" s="755"/>
      <c r="GUG31" s="755"/>
      <c r="GUH31" s="755"/>
      <c r="GUI31" s="755"/>
      <c r="GUJ31" s="755"/>
      <c r="GUK31" s="755"/>
      <c r="GUL31" s="755"/>
      <c r="GUM31" s="755"/>
      <c r="GUN31" s="755"/>
      <c r="GUO31" s="755"/>
      <c r="GUP31" s="755"/>
      <c r="GUQ31" s="755"/>
      <c r="GUR31" s="755"/>
      <c r="GUS31" s="755"/>
      <c r="GUT31" s="755"/>
      <c r="GUU31" s="755"/>
      <c r="GUV31" s="755"/>
      <c r="GUW31" s="755"/>
      <c r="GUX31" s="755"/>
      <c r="GUY31" s="755"/>
      <c r="GUZ31" s="755"/>
      <c r="GVA31" s="755"/>
      <c r="GVB31" s="755"/>
      <c r="GVC31" s="755"/>
      <c r="GVD31" s="755"/>
      <c r="GVE31" s="755"/>
      <c r="GVF31" s="755"/>
      <c r="GVG31" s="755"/>
      <c r="GVH31" s="755"/>
      <c r="GVI31" s="755"/>
      <c r="GVJ31" s="755"/>
      <c r="GVK31" s="755"/>
      <c r="GVL31" s="755"/>
      <c r="GVM31" s="755"/>
      <c r="GVN31" s="755"/>
      <c r="GVO31" s="755"/>
      <c r="GVP31" s="755"/>
      <c r="GVQ31" s="755"/>
      <c r="GVR31" s="755"/>
      <c r="GVS31" s="755"/>
      <c r="GVT31" s="755"/>
      <c r="GVU31" s="755"/>
      <c r="GVV31" s="755"/>
      <c r="GVW31" s="755"/>
      <c r="GVX31" s="755"/>
      <c r="GVY31" s="755"/>
      <c r="GVZ31" s="755"/>
      <c r="GWA31" s="755"/>
      <c r="GWB31" s="755"/>
      <c r="GWC31" s="755"/>
      <c r="GWD31" s="755"/>
      <c r="GWE31" s="755"/>
      <c r="GWF31" s="755"/>
      <c r="GWG31" s="755"/>
      <c r="GWH31" s="755"/>
      <c r="GWI31" s="755"/>
      <c r="GWJ31" s="755"/>
      <c r="GWK31" s="755"/>
      <c r="GWL31" s="755"/>
      <c r="GWM31" s="755"/>
      <c r="GWN31" s="755"/>
      <c r="GWO31" s="755"/>
      <c r="GWP31" s="755"/>
      <c r="GWQ31" s="755"/>
      <c r="GWR31" s="755"/>
      <c r="GWS31" s="755"/>
      <c r="GWT31" s="755"/>
      <c r="GWU31" s="755"/>
      <c r="GWV31" s="755"/>
      <c r="GWW31" s="755"/>
      <c r="GWX31" s="755"/>
      <c r="GWY31" s="755"/>
      <c r="GWZ31" s="755"/>
      <c r="GXA31" s="755"/>
      <c r="GXB31" s="755"/>
      <c r="GXC31" s="755"/>
      <c r="GXD31" s="755"/>
      <c r="GXE31" s="755"/>
      <c r="GXF31" s="755"/>
      <c r="GXG31" s="755"/>
      <c r="GXH31" s="755"/>
      <c r="GXI31" s="755"/>
      <c r="GXJ31" s="755"/>
      <c r="GXK31" s="755"/>
      <c r="GXL31" s="755"/>
      <c r="GXM31" s="755"/>
      <c r="GXN31" s="755"/>
      <c r="GXO31" s="755"/>
      <c r="GXP31" s="755"/>
      <c r="GXQ31" s="755"/>
      <c r="GXR31" s="755"/>
      <c r="GXS31" s="755"/>
      <c r="GXT31" s="755"/>
      <c r="GXU31" s="755"/>
      <c r="GXV31" s="755"/>
      <c r="GXW31" s="755"/>
      <c r="GXX31" s="755"/>
      <c r="GXY31" s="755"/>
      <c r="GXZ31" s="755"/>
      <c r="GYA31" s="755"/>
      <c r="GYB31" s="755"/>
      <c r="GYC31" s="755"/>
      <c r="GYD31" s="755"/>
      <c r="GYE31" s="755"/>
      <c r="GYF31" s="755"/>
      <c r="GYG31" s="755"/>
      <c r="GYH31" s="755"/>
      <c r="GYI31" s="755"/>
      <c r="GYJ31" s="755"/>
      <c r="GYK31" s="755"/>
      <c r="GYL31" s="755"/>
      <c r="GYM31" s="755"/>
      <c r="GYN31" s="755"/>
      <c r="GYO31" s="755"/>
      <c r="GYP31" s="755"/>
      <c r="GYQ31" s="755"/>
      <c r="GYR31" s="755"/>
      <c r="GYS31" s="755"/>
      <c r="GYT31" s="755"/>
      <c r="GYU31" s="755"/>
      <c r="GYV31" s="755"/>
      <c r="GYW31" s="755"/>
      <c r="GYX31" s="755"/>
      <c r="GYY31" s="755"/>
      <c r="GYZ31" s="755"/>
      <c r="GZA31" s="755"/>
      <c r="GZB31" s="755"/>
      <c r="GZC31" s="755"/>
      <c r="GZD31" s="755"/>
      <c r="GZE31" s="755"/>
      <c r="GZF31" s="755"/>
      <c r="GZG31" s="755"/>
      <c r="GZH31" s="755"/>
      <c r="GZI31" s="755"/>
      <c r="GZJ31" s="755"/>
      <c r="GZK31" s="755"/>
      <c r="GZL31" s="755"/>
      <c r="GZM31" s="755"/>
      <c r="GZN31" s="755"/>
      <c r="GZO31" s="755"/>
      <c r="GZP31" s="755"/>
      <c r="GZQ31" s="755"/>
      <c r="GZR31" s="755"/>
      <c r="GZS31" s="755"/>
      <c r="GZT31" s="755"/>
      <c r="GZU31" s="755"/>
      <c r="GZV31" s="755"/>
      <c r="GZW31" s="755"/>
      <c r="GZX31" s="755"/>
      <c r="GZY31" s="755"/>
      <c r="GZZ31" s="755"/>
      <c r="HAA31" s="755"/>
      <c r="HAB31" s="755"/>
      <c r="HAC31" s="755"/>
      <c r="HAD31" s="755"/>
      <c r="HAE31" s="755"/>
      <c r="HAF31" s="755"/>
      <c r="HAG31" s="755"/>
      <c r="HAH31" s="755"/>
      <c r="HAI31" s="755"/>
      <c r="HAJ31" s="755"/>
      <c r="HAK31" s="755"/>
      <c r="HAL31" s="755"/>
      <c r="HAM31" s="755"/>
      <c r="HAN31" s="755"/>
      <c r="HAO31" s="755"/>
      <c r="HAP31" s="755"/>
      <c r="HAQ31" s="755"/>
      <c r="HAR31" s="755"/>
      <c r="HAS31" s="755"/>
      <c r="HAT31" s="755"/>
      <c r="HAU31" s="755"/>
      <c r="HAV31" s="755"/>
      <c r="HAW31" s="755"/>
      <c r="HAX31" s="755"/>
      <c r="HAY31" s="755"/>
      <c r="HAZ31" s="755"/>
      <c r="HBA31" s="755"/>
      <c r="HBB31" s="755"/>
      <c r="HBC31" s="755"/>
      <c r="HBD31" s="755"/>
      <c r="HBE31" s="755"/>
      <c r="HBF31" s="755"/>
      <c r="HBG31" s="755"/>
      <c r="HBH31" s="755"/>
      <c r="HBI31" s="755"/>
      <c r="HBJ31" s="755"/>
      <c r="HBK31" s="755"/>
      <c r="HBL31" s="755"/>
      <c r="HBM31" s="755"/>
      <c r="HBN31" s="755"/>
      <c r="HBO31" s="755"/>
      <c r="HBP31" s="755"/>
      <c r="HBQ31" s="755"/>
      <c r="HBR31" s="755"/>
      <c r="HBS31" s="755"/>
      <c r="HBT31" s="755"/>
      <c r="HBU31" s="755"/>
      <c r="HBV31" s="755"/>
      <c r="HBW31" s="755"/>
      <c r="HBX31" s="755"/>
      <c r="HBY31" s="755"/>
      <c r="HBZ31" s="755"/>
      <c r="HCA31" s="755"/>
      <c r="HCB31" s="755"/>
      <c r="HCC31" s="755"/>
      <c r="HCD31" s="755"/>
      <c r="HCE31" s="755"/>
      <c r="HCF31" s="755"/>
      <c r="HCG31" s="755"/>
      <c r="HCH31" s="755"/>
      <c r="HCI31" s="755"/>
      <c r="HCJ31" s="755"/>
      <c r="HCK31" s="755"/>
      <c r="HCL31" s="755"/>
      <c r="HCM31" s="755"/>
      <c r="HCN31" s="755"/>
      <c r="HCO31" s="755"/>
      <c r="HCP31" s="755"/>
      <c r="HCQ31" s="755"/>
      <c r="HCR31" s="755"/>
      <c r="HCS31" s="755"/>
      <c r="HCT31" s="755"/>
      <c r="HCU31" s="755"/>
      <c r="HCV31" s="755"/>
      <c r="HCW31" s="755"/>
      <c r="HCX31" s="755"/>
      <c r="HCY31" s="755"/>
      <c r="HCZ31" s="755"/>
      <c r="HDA31" s="755"/>
      <c r="HDB31" s="755"/>
      <c r="HDC31" s="755"/>
      <c r="HDD31" s="755"/>
      <c r="HDE31" s="755"/>
      <c r="HDF31" s="755"/>
      <c r="HDG31" s="755"/>
      <c r="HDH31" s="755"/>
      <c r="HDI31" s="755"/>
      <c r="HDJ31" s="755"/>
      <c r="HDK31" s="755"/>
      <c r="HDL31" s="755"/>
      <c r="HDM31" s="755"/>
      <c r="HDN31" s="755"/>
      <c r="HDO31" s="755"/>
      <c r="HDP31" s="755"/>
      <c r="HDQ31" s="755"/>
      <c r="HDR31" s="755"/>
      <c r="HDS31" s="755"/>
      <c r="HDT31" s="755"/>
      <c r="HDU31" s="755"/>
      <c r="HDV31" s="755"/>
      <c r="HDW31" s="755"/>
      <c r="HDX31" s="755"/>
      <c r="HDY31" s="755"/>
      <c r="HDZ31" s="755"/>
      <c r="HEA31" s="755"/>
      <c r="HEB31" s="755"/>
      <c r="HEC31" s="755"/>
      <c r="HED31" s="755"/>
      <c r="HEE31" s="755"/>
      <c r="HEF31" s="755"/>
      <c r="HEG31" s="755"/>
      <c r="HEH31" s="755"/>
      <c r="HEI31" s="755"/>
      <c r="HEJ31" s="755"/>
      <c r="HEK31" s="755"/>
      <c r="HEL31" s="755"/>
      <c r="HEM31" s="755"/>
      <c r="HEN31" s="755"/>
      <c r="HEO31" s="755"/>
      <c r="HEP31" s="755"/>
      <c r="HEQ31" s="755"/>
      <c r="HER31" s="755"/>
      <c r="HES31" s="755"/>
      <c r="HET31" s="755"/>
      <c r="HEU31" s="755"/>
      <c r="HEV31" s="755"/>
      <c r="HEW31" s="755"/>
      <c r="HEX31" s="755"/>
      <c r="HEY31" s="755"/>
      <c r="HEZ31" s="755"/>
      <c r="HFA31" s="755"/>
      <c r="HFB31" s="755"/>
      <c r="HFC31" s="755"/>
      <c r="HFD31" s="755"/>
      <c r="HFE31" s="755"/>
      <c r="HFF31" s="755"/>
      <c r="HFG31" s="755"/>
      <c r="HFH31" s="755"/>
      <c r="HFI31" s="755"/>
      <c r="HFJ31" s="755"/>
      <c r="HFK31" s="755"/>
      <c r="HFL31" s="755"/>
      <c r="HFM31" s="755"/>
      <c r="HFN31" s="755"/>
      <c r="HFO31" s="755"/>
      <c r="HFP31" s="755"/>
      <c r="HFQ31" s="755"/>
      <c r="HFR31" s="755"/>
      <c r="HFS31" s="755"/>
      <c r="HFT31" s="755"/>
      <c r="HFU31" s="755"/>
      <c r="HFV31" s="755"/>
      <c r="HFW31" s="755"/>
      <c r="HFX31" s="755"/>
      <c r="HFY31" s="755"/>
      <c r="HFZ31" s="755"/>
      <c r="HGA31" s="755"/>
      <c r="HGB31" s="755"/>
      <c r="HGC31" s="755"/>
      <c r="HGD31" s="755"/>
      <c r="HGE31" s="755"/>
      <c r="HGF31" s="755"/>
      <c r="HGG31" s="755"/>
      <c r="HGH31" s="755"/>
      <c r="HGI31" s="755"/>
      <c r="HGJ31" s="755"/>
      <c r="HGK31" s="755"/>
      <c r="HGL31" s="755"/>
      <c r="HGM31" s="755"/>
      <c r="HGN31" s="755"/>
      <c r="HGO31" s="755"/>
      <c r="HGP31" s="755"/>
      <c r="HGQ31" s="755"/>
      <c r="HGR31" s="755"/>
      <c r="HGS31" s="755"/>
      <c r="HGT31" s="755"/>
      <c r="HGU31" s="755"/>
      <c r="HGV31" s="755"/>
      <c r="HGW31" s="755"/>
      <c r="HGX31" s="755"/>
      <c r="HGY31" s="755"/>
      <c r="HGZ31" s="755"/>
      <c r="HHA31" s="755"/>
      <c r="HHB31" s="755"/>
      <c r="HHC31" s="755"/>
      <c r="HHD31" s="755"/>
      <c r="HHE31" s="755"/>
      <c r="HHF31" s="755"/>
      <c r="HHG31" s="755"/>
      <c r="HHH31" s="755"/>
      <c r="HHI31" s="755"/>
      <c r="HHJ31" s="755"/>
      <c r="HHK31" s="755"/>
      <c r="HHL31" s="755"/>
      <c r="HHM31" s="755"/>
      <c r="HHN31" s="755"/>
      <c r="HHO31" s="755"/>
      <c r="HHP31" s="755"/>
      <c r="HHQ31" s="755"/>
      <c r="HHR31" s="755"/>
      <c r="HHS31" s="755"/>
      <c r="HHT31" s="755"/>
      <c r="HHU31" s="755"/>
      <c r="HHV31" s="755"/>
      <c r="HHW31" s="755"/>
      <c r="HHX31" s="755"/>
      <c r="HHY31" s="755"/>
      <c r="HHZ31" s="755"/>
      <c r="HIA31" s="755"/>
      <c r="HIB31" s="755"/>
      <c r="HIC31" s="755"/>
      <c r="HID31" s="755"/>
      <c r="HIE31" s="755"/>
      <c r="HIF31" s="755"/>
      <c r="HIG31" s="755"/>
      <c r="HIH31" s="755"/>
      <c r="HII31" s="755"/>
      <c r="HIJ31" s="755"/>
      <c r="HIK31" s="755"/>
      <c r="HIL31" s="755"/>
      <c r="HIM31" s="755"/>
      <c r="HIN31" s="755"/>
      <c r="HIO31" s="755"/>
      <c r="HIP31" s="755"/>
      <c r="HIQ31" s="755"/>
      <c r="HIR31" s="755"/>
      <c r="HIS31" s="755"/>
      <c r="HIT31" s="755"/>
      <c r="HIU31" s="755"/>
      <c r="HIV31" s="755"/>
      <c r="HIW31" s="755"/>
      <c r="HIX31" s="755"/>
      <c r="HIY31" s="755"/>
      <c r="HIZ31" s="755"/>
      <c r="HJA31" s="755"/>
      <c r="HJB31" s="755"/>
      <c r="HJC31" s="755"/>
      <c r="HJD31" s="755"/>
      <c r="HJE31" s="755"/>
      <c r="HJF31" s="755"/>
      <c r="HJG31" s="755"/>
      <c r="HJH31" s="755"/>
      <c r="HJI31" s="755"/>
      <c r="HJJ31" s="755"/>
      <c r="HJK31" s="755"/>
      <c r="HJL31" s="755"/>
      <c r="HJM31" s="755"/>
      <c r="HJN31" s="755"/>
      <c r="HJO31" s="755"/>
      <c r="HJP31" s="755"/>
      <c r="HJQ31" s="755"/>
      <c r="HJR31" s="755"/>
      <c r="HJS31" s="755"/>
      <c r="HJT31" s="755"/>
      <c r="HJU31" s="755"/>
      <c r="HJV31" s="755"/>
      <c r="HJW31" s="755"/>
      <c r="HJX31" s="755"/>
      <c r="HJY31" s="755"/>
      <c r="HJZ31" s="755"/>
      <c r="HKA31" s="755"/>
      <c r="HKB31" s="755"/>
      <c r="HKC31" s="755"/>
      <c r="HKD31" s="755"/>
      <c r="HKE31" s="755"/>
      <c r="HKF31" s="755"/>
      <c r="HKG31" s="755"/>
      <c r="HKH31" s="755"/>
      <c r="HKI31" s="755"/>
      <c r="HKJ31" s="755"/>
      <c r="HKK31" s="755"/>
      <c r="HKL31" s="755"/>
      <c r="HKM31" s="755"/>
      <c r="HKN31" s="755"/>
      <c r="HKO31" s="755"/>
      <c r="HKP31" s="755"/>
      <c r="HKQ31" s="755"/>
      <c r="HKR31" s="755"/>
      <c r="HKS31" s="755"/>
      <c r="HKT31" s="755"/>
      <c r="HKU31" s="755"/>
      <c r="HKV31" s="755"/>
      <c r="HKW31" s="755"/>
      <c r="HKX31" s="755"/>
      <c r="HKY31" s="755"/>
      <c r="HKZ31" s="755"/>
      <c r="HLA31" s="755"/>
      <c r="HLB31" s="755"/>
      <c r="HLC31" s="755"/>
      <c r="HLD31" s="755"/>
      <c r="HLE31" s="755"/>
      <c r="HLF31" s="755"/>
      <c r="HLG31" s="755"/>
      <c r="HLH31" s="755"/>
      <c r="HLI31" s="755"/>
      <c r="HLJ31" s="755"/>
      <c r="HLK31" s="755"/>
      <c r="HLL31" s="755"/>
      <c r="HLM31" s="755"/>
      <c r="HLN31" s="755"/>
      <c r="HLO31" s="755"/>
      <c r="HLP31" s="755"/>
      <c r="HLQ31" s="755"/>
      <c r="HLR31" s="755"/>
      <c r="HLS31" s="755"/>
      <c r="HLT31" s="755"/>
      <c r="HLU31" s="755"/>
      <c r="HLV31" s="755"/>
      <c r="HLW31" s="755"/>
      <c r="HLX31" s="755"/>
      <c r="HLY31" s="755"/>
      <c r="HLZ31" s="755"/>
      <c r="HMA31" s="755"/>
      <c r="HMB31" s="755"/>
      <c r="HMC31" s="755"/>
      <c r="HMD31" s="755"/>
      <c r="HME31" s="755"/>
      <c r="HMF31" s="755"/>
      <c r="HMG31" s="755"/>
      <c r="HMH31" s="755"/>
      <c r="HMI31" s="755"/>
      <c r="HMJ31" s="755"/>
      <c r="HMK31" s="755"/>
      <c r="HML31" s="755"/>
      <c r="HMM31" s="755"/>
      <c r="HMN31" s="755"/>
      <c r="HMO31" s="755"/>
      <c r="HMP31" s="755"/>
      <c r="HMQ31" s="755"/>
      <c r="HMR31" s="755"/>
      <c r="HMS31" s="755"/>
      <c r="HMT31" s="755"/>
      <c r="HMU31" s="755"/>
      <c r="HMV31" s="755"/>
      <c r="HMW31" s="755"/>
      <c r="HMX31" s="755"/>
      <c r="HMY31" s="755"/>
      <c r="HMZ31" s="755"/>
      <c r="HNA31" s="755"/>
      <c r="HNB31" s="755"/>
      <c r="HNC31" s="755"/>
      <c r="HND31" s="755"/>
      <c r="HNE31" s="755"/>
      <c r="HNF31" s="755"/>
      <c r="HNG31" s="755"/>
      <c r="HNH31" s="755"/>
      <c r="HNI31" s="755"/>
      <c r="HNJ31" s="755"/>
      <c r="HNK31" s="755"/>
      <c r="HNL31" s="755"/>
      <c r="HNM31" s="755"/>
      <c r="HNN31" s="755"/>
      <c r="HNO31" s="755"/>
      <c r="HNP31" s="755"/>
      <c r="HNQ31" s="755"/>
      <c r="HNR31" s="755"/>
      <c r="HNS31" s="755"/>
      <c r="HNT31" s="755"/>
      <c r="HNU31" s="755"/>
      <c r="HNV31" s="755"/>
      <c r="HNW31" s="755"/>
      <c r="HNX31" s="755"/>
      <c r="HNY31" s="755"/>
      <c r="HNZ31" s="755"/>
      <c r="HOA31" s="755"/>
      <c r="HOB31" s="755"/>
      <c r="HOC31" s="755"/>
      <c r="HOD31" s="755"/>
      <c r="HOE31" s="755"/>
      <c r="HOF31" s="755"/>
      <c r="HOG31" s="755"/>
      <c r="HOH31" s="755"/>
      <c r="HOI31" s="755"/>
      <c r="HOJ31" s="755"/>
      <c r="HOK31" s="755"/>
      <c r="HOL31" s="755"/>
      <c r="HOM31" s="755"/>
      <c r="HON31" s="755"/>
      <c r="HOO31" s="755"/>
      <c r="HOP31" s="755"/>
      <c r="HOQ31" s="755"/>
      <c r="HOR31" s="755"/>
      <c r="HOS31" s="755"/>
      <c r="HOT31" s="755"/>
      <c r="HOU31" s="755"/>
      <c r="HOV31" s="755"/>
      <c r="HOW31" s="755"/>
      <c r="HOX31" s="755"/>
      <c r="HOY31" s="755"/>
      <c r="HOZ31" s="755"/>
      <c r="HPA31" s="755"/>
      <c r="HPB31" s="755"/>
      <c r="HPC31" s="755"/>
      <c r="HPD31" s="755"/>
      <c r="HPE31" s="755"/>
      <c r="HPF31" s="755"/>
      <c r="HPG31" s="755"/>
      <c r="HPH31" s="755"/>
      <c r="HPI31" s="755"/>
      <c r="HPJ31" s="755"/>
      <c r="HPK31" s="755"/>
      <c r="HPL31" s="755"/>
      <c r="HPM31" s="755"/>
      <c r="HPN31" s="755"/>
      <c r="HPO31" s="755"/>
      <c r="HPP31" s="755"/>
      <c r="HPQ31" s="755"/>
      <c r="HPR31" s="755"/>
      <c r="HPS31" s="755"/>
      <c r="HPT31" s="755"/>
      <c r="HPU31" s="755"/>
      <c r="HPV31" s="755"/>
      <c r="HPW31" s="755"/>
      <c r="HPX31" s="755"/>
      <c r="HPY31" s="755"/>
      <c r="HPZ31" s="755"/>
      <c r="HQA31" s="755"/>
      <c r="HQB31" s="755"/>
      <c r="HQC31" s="755"/>
      <c r="HQD31" s="755"/>
      <c r="HQE31" s="755"/>
      <c r="HQF31" s="755"/>
      <c r="HQG31" s="755"/>
      <c r="HQH31" s="755"/>
      <c r="HQI31" s="755"/>
      <c r="HQJ31" s="755"/>
      <c r="HQK31" s="755"/>
      <c r="HQL31" s="755"/>
      <c r="HQM31" s="755"/>
      <c r="HQN31" s="755"/>
      <c r="HQO31" s="755"/>
      <c r="HQP31" s="755"/>
      <c r="HQQ31" s="755"/>
      <c r="HQR31" s="755"/>
      <c r="HQS31" s="755"/>
      <c r="HQT31" s="755"/>
      <c r="HQU31" s="755"/>
      <c r="HQV31" s="755"/>
      <c r="HQW31" s="755"/>
      <c r="HQX31" s="755"/>
      <c r="HQY31" s="755"/>
      <c r="HQZ31" s="755"/>
      <c r="HRA31" s="755"/>
      <c r="HRB31" s="755"/>
      <c r="HRC31" s="755"/>
      <c r="HRD31" s="755"/>
      <c r="HRE31" s="755"/>
      <c r="HRF31" s="755"/>
      <c r="HRG31" s="755"/>
      <c r="HRH31" s="755"/>
      <c r="HRI31" s="755"/>
      <c r="HRJ31" s="755"/>
      <c r="HRK31" s="755"/>
      <c r="HRL31" s="755"/>
      <c r="HRM31" s="755"/>
      <c r="HRN31" s="755"/>
      <c r="HRO31" s="755"/>
      <c r="HRP31" s="755"/>
      <c r="HRQ31" s="755"/>
      <c r="HRR31" s="755"/>
      <c r="HRS31" s="755"/>
      <c r="HRT31" s="755"/>
      <c r="HRU31" s="755"/>
      <c r="HRV31" s="755"/>
      <c r="HRW31" s="755"/>
      <c r="HRX31" s="755"/>
      <c r="HRY31" s="755"/>
      <c r="HRZ31" s="755"/>
      <c r="HSA31" s="755"/>
      <c r="HSB31" s="755"/>
      <c r="HSC31" s="755"/>
      <c r="HSD31" s="755"/>
      <c r="HSE31" s="755"/>
      <c r="HSF31" s="755"/>
      <c r="HSG31" s="755"/>
      <c r="HSH31" s="755"/>
      <c r="HSI31" s="755"/>
      <c r="HSJ31" s="755"/>
      <c r="HSK31" s="755"/>
      <c r="HSL31" s="755"/>
      <c r="HSM31" s="755"/>
      <c r="HSN31" s="755"/>
      <c r="HSO31" s="755"/>
      <c r="HSP31" s="755"/>
      <c r="HSQ31" s="755"/>
      <c r="HSR31" s="755"/>
      <c r="HSS31" s="755"/>
      <c r="HST31" s="755"/>
      <c r="HSU31" s="755"/>
      <c r="HSV31" s="755"/>
      <c r="HSW31" s="755"/>
      <c r="HSX31" s="755"/>
      <c r="HSY31" s="755"/>
      <c r="HSZ31" s="755"/>
      <c r="HTA31" s="755"/>
      <c r="HTB31" s="755"/>
      <c r="HTC31" s="755"/>
      <c r="HTD31" s="755"/>
      <c r="HTE31" s="755"/>
      <c r="HTF31" s="755"/>
      <c r="HTG31" s="755"/>
      <c r="HTH31" s="755"/>
      <c r="HTI31" s="755"/>
      <c r="HTJ31" s="755"/>
      <c r="HTK31" s="755"/>
      <c r="HTL31" s="755"/>
      <c r="HTM31" s="755"/>
      <c r="HTN31" s="755"/>
      <c r="HTO31" s="755"/>
      <c r="HTP31" s="755"/>
      <c r="HTQ31" s="755"/>
      <c r="HTR31" s="755"/>
      <c r="HTS31" s="755"/>
      <c r="HTT31" s="755"/>
      <c r="HTU31" s="755"/>
      <c r="HTV31" s="755"/>
      <c r="HTW31" s="755"/>
      <c r="HTX31" s="755"/>
      <c r="HTY31" s="755"/>
      <c r="HTZ31" s="755"/>
      <c r="HUA31" s="755"/>
      <c r="HUB31" s="755"/>
      <c r="HUC31" s="755"/>
      <c r="HUD31" s="755"/>
      <c r="HUE31" s="755"/>
      <c r="HUF31" s="755"/>
      <c r="HUG31" s="755"/>
      <c r="HUH31" s="755"/>
      <c r="HUI31" s="755"/>
      <c r="HUJ31" s="755"/>
      <c r="HUK31" s="755"/>
      <c r="HUL31" s="755"/>
      <c r="HUM31" s="755"/>
      <c r="HUN31" s="755"/>
      <c r="HUO31" s="755"/>
      <c r="HUP31" s="755"/>
      <c r="HUQ31" s="755"/>
      <c r="HUR31" s="755"/>
      <c r="HUS31" s="755"/>
      <c r="HUT31" s="755"/>
      <c r="HUU31" s="755"/>
      <c r="HUV31" s="755"/>
      <c r="HUW31" s="755"/>
      <c r="HUX31" s="755"/>
      <c r="HUY31" s="755"/>
      <c r="HUZ31" s="755"/>
      <c r="HVA31" s="755"/>
      <c r="HVB31" s="755"/>
      <c r="HVC31" s="755"/>
      <c r="HVD31" s="755"/>
      <c r="HVE31" s="755"/>
      <c r="HVF31" s="755"/>
      <c r="HVG31" s="755"/>
      <c r="HVH31" s="755"/>
      <c r="HVI31" s="755"/>
      <c r="HVJ31" s="755"/>
      <c r="HVK31" s="755"/>
      <c r="HVL31" s="755"/>
      <c r="HVM31" s="755"/>
      <c r="HVN31" s="755"/>
      <c r="HVO31" s="755"/>
      <c r="HVP31" s="755"/>
      <c r="HVQ31" s="755"/>
      <c r="HVR31" s="755"/>
      <c r="HVS31" s="755"/>
      <c r="HVT31" s="755"/>
      <c r="HVU31" s="755"/>
      <c r="HVV31" s="755"/>
      <c r="HVW31" s="755"/>
      <c r="HVX31" s="755"/>
      <c r="HVY31" s="755"/>
      <c r="HVZ31" s="755"/>
      <c r="HWA31" s="755"/>
      <c r="HWB31" s="755"/>
      <c r="HWC31" s="755"/>
      <c r="HWD31" s="755"/>
      <c r="HWE31" s="755"/>
      <c r="HWF31" s="755"/>
      <c r="HWG31" s="755"/>
      <c r="HWH31" s="755"/>
      <c r="HWI31" s="755"/>
      <c r="HWJ31" s="755"/>
      <c r="HWK31" s="755"/>
      <c r="HWL31" s="755"/>
      <c r="HWM31" s="755"/>
      <c r="HWN31" s="755"/>
      <c r="HWO31" s="755"/>
      <c r="HWP31" s="755"/>
      <c r="HWQ31" s="755"/>
      <c r="HWR31" s="755"/>
      <c r="HWS31" s="755"/>
      <c r="HWT31" s="755"/>
      <c r="HWU31" s="755"/>
      <c r="HWV31" s="755"/>
      <c r="HWW31" s="755"/>
      <c r="HWX31" s="755"/>
      <c r="HWY31" s="755"/>
      <c r="HWZ31" s="755"/>
      <c r="HXA31" s="755"/>
      <c r="HXB31" s="755"/>
      <c r="HXC31" s="755"/>
      <c r="HXD31" s="755"/>
      <c r="HXE31" s="755"/>
      <c r="HXF31" s="755"/>
      <c r="HXG31" s="755"/>
      <c r="HXH31" s="755"/>
      <c r="HXI31" s="755"/>
      <c r="HXJ31" s="755"/>
      <c r="HXK31" s="755"/>
      <c r="HXL31" s="755"/>
      <c r="HXM31" s="755"/>
      <c r="HXN31" s="755"/>
      <c r="HXO31" s="755"/>
      <c r="HXP31" s="755"/>
      <c r="HXQ31" s="755"/>
      <c r="HXR31" s="755"/>
      <c r="HXS31" s="755"/>
      <c r="HXT31" s="755"/>
      <c r="HXU31" s="755"/>
      <c r="HXV31" s="755"/>
      <c r="HXW31" s="755"/>
      <c r="HXX31" s="755"/>
      <c r="HXY31" s="755"/>
      <c r="HXZ31" s="755"/>
      <c r="HYA31" s="755"/>
      <c r="HYB31" s="755"/>
      <c r="HYC31" s="755"/>
      <c r="HYD31" s="755"/>
      <c r="HYE31" s="755"/>
      <c r="HYF31" s="755"/>
      <c r="HYG31" s="755"/>
      <c r="HYH31" s="755"/>
      <c r="HYI31" s="755"/>
      <c r="HYJ31" s="755"/>
      <c r="HYK31" s="755"/>
      <c r="HYL31" s="755"/>
      <c r="HYM31" s="755"/>
      <c r="HYN31" s="755"/>
      <c r="HYO31" s="755"/>
      <c r="HYP31" s="755"/>
      <c r="HYQ31" s="755"/>
      <c r="HYR31" s="755"/>
      <c r="HYS31" s="755"/>
      <c r="HYT31" s="755"/>
      <c r="HYU31" s="755"/>
      <c r="HYV31" s="755"/>
      <c r="HYW31" s="755"/>
      <c r="HYX31" s="755"/>
      <c r="HYY31" s="755"/>
      <c r="HYZ31" s="755"/>
      <c r="HZA31" s="755"/>
      <c r="HZB31" s="755"/>
      <c r="HZC31" s="755"/>
      <c r="HZD31" s="755"/>
      <c r="HZE31" s="755"/>
      <c r="HZF31" s="755"/>
      <c r="HZG31" s="755"/>
      <c r="HZH31" s="755"/>
      <c r="HZI31" s="755"/>
      <c r="HZJ31" s="755"/>
      <c r="HZK31" s="755"/>
      <c r="HZL31" s="755"/>
      <c r="HZM31" s="755"/>
      <c r="HZN31" s="755"/>
      <c r="HZO31" s="755"/>
      <c r="HZP31" s="755"/>
      <c r="HZQ31" s="755"/>
      <c r="HZR31" s="755"/>
      <c r="HZS31" s="755"/>
      <c r="HZT31" s="755"/>
      <c r="HZU31" s="755"/>
      <c r="HZV31" s="755"/>
      <c r="HZW31" s="755"/>
      <c r="HZX31" s="755"/>
      <c r="HZY31" s="755"/>
      <c r="HZZ31" s="755"/>
      <c r="IAA31" s="755"/>
      <c r="IAB31" s="755"/>
      <c r="IAC31" s="755"/>
      <c r="IAD31" s="755"/>
      <c r="IAE31" s="755"/>
      <c r="IAF31" s="755"/>
      <c r="IAG31" s="755"/>
      <c r="IAH31" s="755"/>
      <c r="IAI31" s="755"/>
      <c r="IAJ31" s="755"/>
      <c r="IAK31" s="755"/>
      <c r="IAL31" s="755"/>
      <c r="IAM31" s="755"/>
      <c r="IAN31" s="755"/>
      <c r="IAO31" s="755"/>
      <c r="IAP31" s="755"/>
      <c r="IAQ31" s="755"/>
      <c r="IAR31" s="755"/>
      <c r="IAS31" s="755"/>
      <c r="IAT31" s="755"/>
      <c r="IAU31" s="755"/>
      <c r="IAV31" s="755"/>
      <c r="IAW31" s="755"/>
      <c r="IAX31" s="755"/>
      <c r="IAY31" s="755"/>
      <c r="IAZ31" s="755"/>
      <c r="IBA31" s="755"/>
      <c r="IBB31" s="755"/>
      <c r="IBC31" s="755"/>
      <c r="IBD31" s="755"/>
      <c r="IBE31" s="755"/>
      <c r="IBF31" s="755"/>
      <c r="IBG31" s="755"/>
      <c r="IBH31" s="755"/>
      <c r="IBI31" s="755"/>
      <c r="IBJ31" s="755"/>
      <c r="IBK31" s="755"/>
      <c r="IBL31" s="755"/>
      <c r="IBM31" s="755"/>
      <c r="IBN31" s="755"/>
      <c r="IBO31" s="755"/>
      <c r="IBP31" s="755"/>
      <c r="IBQ31" s="755"/>
      <c r="IBR31" s="755"/>
      <c r="IBS31" s="755"/>
      <c r="IBT31" s="755"/>
      <c r="IBU31" s="755"/>
      <c r="IBV31" s="755"/>
      <c r="IBW31" s="755"/>
      <c r="IBX31" s="755"/>
      <c r="IBY31" s="755"/>
      <c r="IBZ31" s="755"/>
      <c r="ICA31" s="755"/>
      <c r="ICB31" s="755"/>
      <c r="ICC31" s="755"/>
      <c r="ICD31" s="755"/>
      <c r="ICE31" s="755"/>
      <c r="ICF31" s="755"/>
      <c r="ICG31" s="755"/>
      <c r="ICH31" s="755"/>
      <c r="ICI31" s="755"/>
      <c r="ICJ31" s="755"/>
      <c r="ICK31" s="755"/>
      <c r="ICL31" s="755"/>
      <c r="ICM31" s="755"/>
      <c r="ICN31" s="755"/>
      <c r="ICO31" s="755"/>
      <c r="ICP31" s="755"/>
      <c r="ICQ31" s="755"/>
      <c r="ICR31" s="755"/>
      <c r="ICS31" s="755"/>
      <c r="ICT31" s="755"/>
      <c r="ICU31" s="755"/>
      <c r="ICV31" s="755"/>
      <c r="ICW31" s="755"/>
      <c r="ICX31" s="755"/>
      <c r="ICY31" s="755"/>
      <c r="ICZ31" s="755"/>
      <c r="IDA31" s="755"/>
      <c r="IDB31" s="755"/>
      <c r="IDC31" s="755"/>
      <c r="IDD31" s="755"/>
      <c r="IDE31" s="755"/>
      <c r="IDF31" s="755"/>
      <c r="IDG31" s="755"/>
      <c r="IDH31" s="755"/>
      <c r="IDI31" s="755"/>
      <c r="IDJ31" s="755"/>
      <c r="IDK31" s="755"/>
      <c r="IDL31" s="755"/>
      <c r="IDM31" s="755"/>
      <c r="IDN31" s="755"/>
      <c r="IDO31" s="755"/>
      <c r="IDP31" s="755"/>
      <c r="IDQ31" s="755"/>
      <c r="IDR31" s="755"/>
      <c r="IDS31" s="755"/>
      <c r="IDT31" s="755"/>
      <c r="IDU31" s="755"/>
      <c r="IDV31" s="755"/>
      <c r="IDW31" s="755"/>
      <c r="IDX31" s="755"/>
      <c r="IDY31" s="755"/>
      <c r="IDZ31" s="755"/>
      <c r="IEA31" s="755"/>
      <c r="IEB31" s="755"/>
      <c r="IEC31" s="755"/>
      <c r="IED31" s="755"/>
      <c r="IEE31" s="755"/>
      <c r="IEF31" s="755"/>
      <c r="IEG31" s="755"/>
      <c r="IEH31" s="755"/>
      <c r="IEI31" s="755"/>
      <c r="IEJ31" s="755"/>
      <c r="IEK31" s="755"/>
      <c r="IEL31" s="755"/>
      <c r="IEM31" s="755"/>
      <c r="IEN31" s="755"/>
      <c r="IEO31" s="755"/>
      <c r="IEP31" s="755"/>
      <c r="IEQ31" s="755"/>
      <c r="IER31" s="755"/>
      <c r="IES31" s="755"/>
      <c r="IET31" s="755"/>
      <c r="IEU31" s="755"/>
      <c r="IEV31" s="755"/>
      <c r="IEW31" s="755"/>
      <c r="IEX31" s="755"/>
      <c r="IEY31" s="755"/>
      <c r="IEZ31" s="755"/>
      <c r="IFA31" s="755"/>
      <c r="IFB31" s="755"/>
      <c r="IFC31" s="755"/>
      <c r="IFD31" s="755"/>
      <c r="IFE31" s="755"/>
      <c r="IFF31" s="755"/>
      <c r="IFG31" s="755"/>
      <c r="IFH31" s="755"/>
      <c r="IFI31" s="755"/>
      <c r="IFJ31" s="755"/>
      <c r="IFK31" s="755"/>
      <c r="IFL31" s="755"/>
      <c r="IFM31" s="755"/>
      <c r="IFN31" s="755"/>
      <c r="IFO31" s="755"/>
      <c r="IFP31" s="755"/>
      <c r="IFQ31" s="755"/>
      <c r="IFR31" s="755"/>
      <c r="IFS31" s="755"/>
      <c r="IFT31" s="755"/>
      <c r="IFU31" s="755"/>
      <c r="IFV31" s="755"/>
      <c r="IFW31" s="755"/>
      <c r="IFX31" s="755"/>
      <c r="IFY31" s="755"/>
      <c r="IFZ31" s="755"/>
      <c r="IGA31" s="755"/>
      <c r="IGB31" s="755"/>
      <c r="IGC31" s="755"/>
      <c r="IGD31" s="755"/>
      <c r="IGE31" s="755"/>
      <c r="IGF31" s="755"/>
      <c r="IGG31" s="755"/>
      <c r="IGH31" s="755"/>
      <c r="IGI31" s="755"/>
      <c r="IGJ31" s="755"/>
      <c r="IGK31" s="755"/>
      <c r="IGL31" s="755"/>
      <c r="IGM31" s="755"/>
      <c r="IGN31" s="755"/>
      <c r="IGO31" s="755"/>
      <c r="IGP31" s="755"/>
      <c r="IGQ31" s="755"/>
      <c r="IGR31" s="755"/>
      <c r="IGS31" s="755"/>
      <c r="IGT31" s="755"/>
      <c r="IGU31" s="755"/>
      <c r="IGV31" s="755"/>
      <c r="IGW31" s="755"/>
      <c r="IGX31" s="755"/>
      <c r="IGY31" s="755"/>
      <c r="IGZ31" s="755"/>
      <c r="IHA31" s="755"/>
      <c r="IHB31" s="755"/>
      <c r="IHC31" s="755"/>
      <c r="IHD31" s="755"/>
      <c r="IHE31" s="755"/>
      <c r="IHF31" s="755"/>
      <c r="IHG31" s="755"/>
      <c r="IHH31" s="755"/>
      <c r="IHI31" s="755"/>
      <c r="IHJ31" s="755"/>
      <c r="IHK31" s="755"/>
      <c r="IHL31" s="755"/>
      <c r="IHM31" s="755"/>
      <c r="IHN31" s="755"/>
      <c r="IHO31" s="755"/>
      <c r="IHP31" s="755"/>
      <c r="IHQ31" s="755"/>
      <c r="IHR31" s="755"/>
      <c r="IHS31" s="755"/>
      <c r="IHT31" s="755"/>
      <c r="IHU31" s="755"/>
      <c r="IHV31" s="755"/>
      <c r="IHW31" s="755"/>
      <c r="IHX31" s="755"/>
      <c r="IHY31" s="755"/>
      <c r="IHZ31" s="755"/>
      <c r="IIA31" s="755"/>
      <c r="IIB31" s="755"/>
      <c r="IIC31" s="755"/>
      <c r="IID31" s="755"/>
      <c r="IIE31" s="755"/>
      <c r="IIF31" s="755"/>
      <c r="IIG31" s="755"/>
      <c r="IIH31" s="755"/>
      <c r="III31" s="755"/>
      <c r="IIJ31" s="755"/>
      <c r="IIK31" s="755"/>
      <c r="IIL31" s="755"/>
      <c r="IIM31" s="755"/>
      <c r="IIN31" s="755"/>
      <c r="IIO31" s="755"/>
      <c r="IIP31" s="755"/>
      <c r="IIQ31" s="755"/>
      <c r="IIR31" s="755"/>
      <c r="IIS31" s="755"/>
      <c r="IIT31" s="755"/>
      <c r="IIU31" s="755"/>
      <c r="IIV31" s="755"/>
      <c r="IIW31" s="755"/>
      <c r="IIX31" s="755"/>
      <c r="IIY31" s="755"/>
      <c r="IIZ31" s="755"/>
      <c r="IJA31" s="755"/>
      <c r="IJB31" s="755"/>
      <c r="IJC31" s="755"/>
      <c r="IJD31" s="755"/>
      <c r="IJE31" s="755"/>
      <c r="IJF31" s="755"/>
      <c r="IJG31" s="755"/>
      <c r="IJH31" s="755"/>
      <c r="IJI31" s="755"/>
      <c r="IJJ31" s="755"/>
      <c r="IJK31" s="755"/>
      <c r="IJL31" s="755"/>
      <c r="IJM31" s="755"/>
      <c r="IJN31" s="755"/>
      <c r="IJO31" s="755"/>
      <c r="IJP31" s="755"/>
      <c r="IJQ31" s="755"/>
      <c r="IJR31" s="755"/>
      <c r="IJS31" s="755"/>
      <c r="IJT31" s="755"/>
      <c r="IJU31" s="755"/>
      <c r="IJV31" s="755"/>
      <c r="IJW31" s="755"/>
      <c r="IJX31" s="755"/>
      <c r="IJY31" s="755"/>
      <c r="IJZ31" s="755"/>
      <c r="IKA31" s="755"/>
      <c r="IKB31" s="755"/>
      <c r="IKC31" s="755"/>
      <c r="IKD31" s="755"/>
      <c r="IKE31" s="755"/>
      <c r="IKF31" s="755"/>
      <c r="IKG31" s="755"/>
      <c r="IKH31" s="755"/>
      <c r="IKI31" s="755"/>
      <c r="IKJ31" s="755"/>
      <c r="IKK31" s="755"/>
      <c r="IKL31" s="755"/>
      <c r="IKM31" s="755"/>
      <c r="IKN31" s="755"/>
      <c r="IKO31" s="755"/>
      <c r="IKP31" s="755"/>
      <c r="IKQ31" s="755"/>
      <c r="IKR31" s="755"/>
      <c r="IKS31" s="755"/>
      <c r="IKT31" s="755"/>
      <c r="IKU31" s="755"/>
      <c r="IKV31" s="755"/>
      <c r="IKW31" s="755"/>
      <c r="IKX31" s="755"/>
      <c r="IKY31" s="755"/>
      <c r="IKZ31" s="755"/>
      <c r="ILA31" s="755"/>
      <c r="ILB31" s="755"/>
      <c r="ILC31" s="755"/>
      <c r="ILD31" s="755"/>
      <c r="ILE31" s="755"/>
      <c r="ILF31" s="755"/>
      <c r="ILG31" s="755"/>
      <c r="ILH31" s="755"/>
      <c r="ILI31" s="755"/>
      <c r="ILJ31" s="755"/>
      <c r="ILK31" s="755"/>
      <c r="ILL31" s="755"/>
      <c r="ILM31" s="755"/>
      <c r="ILN31" s="755"/>
      <c r="ILO31" s="755"/>
      <c r="ILP31" s="755"/>
      <c r="ILQ31" s="755"/>
      <c r="ILR31" s="755"/>
      <c r="ILS31" s="755"/>
      <c r="ILT31" s="755"/>
      <c r="ILU31" s="755"/>
      <c r="ILV31" s="755"/>
      <c r="ILW31" s="755"/>
      <c r="ILX31" s="755"/>
      <c r="ILY31" s="755"/>
      <c r="ILZ31" s="755"/>
      <c r="IMA31" s="755"/>
      <c r="IMB31" s="755"/>
      <c r="IMC31" s="755"/>
      <c r="IMD31" s="755"/>
      <c r="IME31" s="755"/>
      <c r="IMF31" s="755"/>
      <c r="IMG31" s="755"/>
      <c r="IMH31" s="755"/>
      <c r="IMI31" s="755"/>
      <c r="IMJ31" s="755"/>
      <c r="IMK31" s="755"/>
      <c r="IML31" s="755"/>
      <c r="IMM31" s="755"/>
      <c r="IMN31" s="755"/>
      <c r="IMO31" s="755"/>
      <c r="IMP31" s="755"/>
      <c r="IMQ31" s="755"/>
      <c r="IMR31" s="755"/>
      <c r="IMS31" s="755"/>
      <c r="IMT31" s="755"/>
      <c r="IMU31" s="755"/>
      <c r="IMV31" s="755"/>
      <c r="IMW31" s="755"/>
      <c r="IMX31" s="755"/>
      <c r="IMY31" s="755"/>
      <c r="IMZ31" s="755"/>
      <c r="INA31" s="755"/>
      <c r="INB31" s="755"/>
      <c r="INC31" s="755"/>
      <c r="IND31" s="755"/>
      <c r="INE31" s="755"/>
      <c r="INF31" s="755"/>
      <c r="ING31" s="755"/>
      <c r="INH31" s="755"/>
      <c r="INI31" s="755"/>
      <c r="INJ31" s="755"/>
      <c r="INK31" s="755"/>
      <c r="INL31" s="755"/>
      <c r="INM31" s="755"/>
      <c r="INN31" s="755"/>
      <c r="INO31" s="755"/>
      <c r="INP31" s="755"/>
      <c r="INQ31" s="755"/>
      <c r="INR31" s="755"/>
      <c r="INS31" s="755"/>
      <c r="INT31" s="755"/>
      <c r="INU31" s="755"/>
      <c r="INV31" s="755"/>
      <c r="INW31" s="755"/>
      <c r="INX31" s="755"/>
      <c r="INY31" s="755"/>
      <c r="INZ31" s="755"/>
      <c r="IOA31" s="755"/>
      <c r="IOB31" s="755"/>
      <c r="IOC31" s="755"/>
      <c r="IOD31" s="755"/>
      <c r="IOE31" s="755"/>
      <c r="IOF31" s="755"/>
      <c r="IOG31" s="755"/>
      <c r="IOH31" s="755"/>
      <c r="IOI31" s="755"/>
      <c r="IOJ31" s="755"/>
      <c r="IOK31" s="755"/>
      <c r="IOL31" s="755"/>
      <c r="IOM31" s="755"/>
      <c r="ION31" s="755"/>
      <c r="IOO31" s="755"/>
      <c r="IOP31" s="755"/>
      <c r="IOQ31" s="755"/>
      <c r="IOR31" s="755"/>
      <c r="IOS31" s="755"/>
      <c r="IOT31" s="755"/>
      <c r="IOU31" s="755"/>
      <c r="IOV31" s="755"/>
      <c r="IOW31" s="755"/>
      <c r="IOX31" s="755"/>
      <c r="IOY31" s="755"/>
      <c r="IOZ31" s="755"/>
      <c r="IPA31" s="755"/>
      <c r="IPB31" s="755"/>
      <c r="IPC31" s="755"/>
      <c r="IPD31" s="755"/>
      <c r="IPE31" s="755"/>
      <c r="IPF31" s="755"/>
      <c r="IPG31" s="755"/>
      <c r="IPH31" s="755"/>
      <c r="IPI31" s="755"/>
      <c r="IPJ31" s="755"/>
      <c r="IPK31" s="755"/>
      <c r="IPL31" s="755"/>
      <c r="IPM31" s="755"/>
      <c r="IPN31" s="755"/>
      <c r="IPO31" s="755"/>
      <c r="IPP31" s="755"/>
      <c r="IPQ31" s="755"/>
      <c r="IPR31" s="755"/>
      <c r="IPS31" s="755"/>
      <c r="IPT31" s="755"/>
      <c r="IPU31" s="755"/>
      <c r="IPV31" s="755"/>
      <c r="IPW31" s="755"/>
      <c r="IPX31" s="755"/>
      <c r="IPY31" s="755"/>
      <c r="IPZ31" s="755"/>
      <c r="IQA31" s="755"/>
      <c r="IQB31" s="755"/>
      <c r="IQC31" s="755"/>
      <c r="IQD31" s="755"/>
      <c r="IQE31" s="755"/>
      <c r="IQF31" s="755"/>
      <c r="IQG31" s="755"/>
      <c r="IQH31" s="755"/>
      <c r="IQI31" s="755"/>
      <c r="IQJ31" s="755"/>
      <c r="IQK31" s="755"/>
      <c r="IQL31" s="755"/>
      <c r="IQM31" s="755"/>
      <c r="IQN31" s="755"/>
      <c r="IQO31" s="755"/>
      <c r="IQP31" s="755"/>
      <c r="IQQ31" s="755"/>
      <c r="IQR31" s="755"/>
      <c r="IQS31" s="755"/>
      <c r="IQT31" s="755"/>
      <c r="IQU31" s="755"/>
      <c r="IQV31" s="755"/>
      <c r="IQW31" s="755"/>
      <c r="IQX31" s="755"/>
      <c r="IQY31" s="755"/>
      <c r="IQZ31" s="755"/>
      <c r="IRA31" s="755"/>
      <c r="IRB31" s="755"/>
      <c r="IRC31" s="755"/>
      <c r="IRD31" s="755"/>
      <c r="IRE31" s="755"/>
      <c r="IRF31" s="755"/>
      <c r="IRG31" s="755"/>
      <c r="IRH31" s="755"/>
      <c r="IRI31" s="755"/>
      <c r="IRJ31" s="755"/>
      <c r="IRK31" s="755"/>
      <c r="IRL31" s="755"/>
      <c r="IRM31" s="755"/>
      <c r="IRN31" s="755"/>
      <c r="IRO31" s="755"/>
      <c r="IRP31" s="755"/>
      <c r="IRQ31" s="755"/>
      <c r="IRR31" s="755"/>
      <c r="IRS31" s="755"/>
      <c r="IRT31" s="755"/>
      <c r="IRU31" s="755"/>
      <c r="IRV31" s="755"/>
      <c r="IRW31" s="755"/>
      <c r="IRX31" s="755"/>
      <c r="IRY31" s="755"/>
      <c r="IRZ31" s="755"/>
      <c r="ISA31" s="755"/>
      <c r="ISB31" s="755"/>
      <c r="ISC31" s="755"/>
      <c r="ISD31" s="755"/>
      <c r="ISE31" s="755"/>
      <c r="ISF31" s="755"/>
      <c r="ISG31" s="755"/>
      <c r="ISH31" s="755"/>
      <c r="ISI31" s="755"/>
      <c r="ISJ31" s="755"/>
      <c r="ISK31" s="755"/>
      <c r="ISL31" s="755"/>
      <c r="ISM31" s="755"/>
      <c r="ISN31" s="755"/>
      <c r="ISO31" s="755"/>
      <c r="ISP31" s="755"/>
      <c r="ISQ31" s="755"/>
      <c r="ISR31" s="755"/>
      <c r="ISS31" s="755"/>
      <c r="IST31" s="755"/>
      <c r="ISU31" s="755"/>
      <c r="ISV31" s="755"/>
      <c r="ISW31" s="755"/>
      <c r="ISX31" s="755"/>
      <c r="ISY31" s="755"/>
      <c r="ISZ31" s="755"/>
      <c r="ITA31" s="755"/>
      <c r="ITB31" s="755"/>
      <c r="ITC31" s="755"/>
      <c r="ITD31" s="755"/>
      <c r="ITE31" s="755"/>
      <c r="ITF31" s="755"/>
      <c r="ITG31" s="755"/>
      <c r="ITH31" s="755"/>
      <c r="ITI31" s="755"/>
      <c r="ITJ31" s="755"/>
      <c r="ITK31" s="755"/>
      <c r="ITL31" s="755"/>
      <c r="ITM31" s="755"/>
      <c r="ITN31" s="755"/>
      <c r="ITO31" s="755"/>
      <c r="ITP31" s="755"/>
      <c r="ITQ31" s="755"/>
      <c r="ITR31" s="755"/>
      <c r="ITS31" s="755"/>
      <c r="ITT31" s="755"/>
      <c r="ITU31" s="755"/>
      <c r="ITV31" s="755"/>
      <c r="ITW31" s="755"/>
      <c r="ITX31" s="755"/>
      <c r="ITY31" s="755"/>
      <c r="ITZ31" s="755"/>
      <c r="IUA31" s="755"/>
      <c r="IUB31" s="755"/>
      <c r="IUC31" s="755"/>
      <c r="IUD31" s="755"/>
      <c r="IUE31" s="755"/>
      <c r="IUF31" s="755"/>
      <c r="IUG31" s="755"/>
      <c r="IUH31" s="755"/>
      <c r="IUI31" s="755"/>
      <c r="IUJ31" s="755"/>
      <c r="IUK31" s="755"/>
      <c r="IUL31" s="755"/>
      <c r="IUM31" s="755"/>
      <c r="IUN31" s="755"/>
      <c r="IUO31" s="755"/>
      <c r="IUP31" s="755"/>
      <c r="IUQ31" s="755"/>
      <c r="IUR31" s="755"/>
      <c r="IUS31" s="755"/>
      <c r="IUT31" s="755"/>
      <c r="IUU31" s="755"/>
      <c r="IUV31" s="755"/>
      <c r="IUW31" s="755"/>
      <c r="IUX31" s="755"/>
      <c r="IUY31" s="755"/>
      <c r="IUZ31" s="755"/>
      <c r="IVA31" s="755"/>
      <c r="IVB31" s="755"/>
      <c r="IVC31" s="755"/>
      <c r="IVD31" s="755"/>
      <c r="IVE31" s="755"/>
      <c r="IVF31" s="755"/>
      <c r="IVG31" s="755"/>
      <c r="IVH31" s="755"/>
      <c r="IVI31" s="755"/>
      <c r="IVJ31" s="755"/>
      <c r="IVK31" s="755"/>
      <c r="IVL31" s="755"/>
      <c r="IVM31" s="755"/>
      <c r="IVN31" s="755"/>
      <c r="IVO31" s="755"/>
      <c r="IVP31" s="755"/>
      <c r="IVQ31" s="755"/>
      <c r="IVR31" s="755"/>
      <c r="IVS31" s="755"/>
      <c r="IVT31" s="755"/>
      <c r="IVU31" s="755"/>
      <c r="IVV31" s="755"/>
      <c r="IVW31" s="755"/>
      <c r="IVX31" s="755"/>
      <c r="IVY31" s="755"/>
      <c r="IVZ31" s="755"/>
      <c r="IWA31" s="755"/>
      <c r="IWB31" s="755"/>
      <c r="IWC31" s="755"/>
      <c r="IWD31" s="755"/>
      <c r="IWE31" s="755"/>
      <c r="IWF31" s="755"/>
      <c r="IWG31" s="755"/>
      <c r="IWH31" s="755"/>
      <c r="IWI31" s="755"/>
      <c r="IWJ31" s="755"/>
      <c r="IWK31" s="755"/>
      <c r="IWL31" s="755"/>
      <c r="IWM31" s="755"/>
      <c r="IWN31" s="755"/>
      <c r="IWO31" s="755"/>
      <c r="IWP31" s="755"/>
      <c r="IWQ31" s="755"/>
      <c r="IWR31" s="755"/>
      <c r="IWS31" s="755"/>
      <c r="IWT31" s="755"/>
      <c r="IWU31" s="755"/>
      <c r="IWV31" s="755"/>
      <c r="IWW31" s="755"/>
      <c r="IWX31" s="755"/>
      <c r="IWY31" s="755"/>
      <c r="IWZ31" s="755"/>
      <c r="IXA31" s="755"/>
      <c r="IXB31" s="755"/>
      <c r="IXC31" s="755"/>
      <c r="IXD31" s="755"/>
      <c r="IXE31" s="755"/>
      <c r="IXF31" s="755"/>
      <c r="IXG31" s="755"/>
      <c r="IXH31" s="755"/>
      <c r="IXI31" s="755"/>
      <c r="IXJ31" s="755"/>
      <c r="IXK31" s="755"/>
      <c r="IXL31" s="755"/>
      <c r="IXM31" s="755"/>
      <c r="IXN31" s="755"/>
      <c r="IXO31" s="755"/>
      <c r="IXP31" s="755"/>
      <c r="IXQ31" s="755"/>
      <c r="IXR31" s="755"/>
      <c r="IXS31" s="755"/>
      <c r="IXT31" s="755"/>
      <c r="IXU31" s="755"/>
      <c r="IXV31" s="755"/>
      <c r="IXW31" s="755"/>
      <c r="IXX31" s="755"/>
      <c r="IXY31" s="755"/>
      <c r="IXZ31" s="755"/>
      <c r="IYA31" s="755"/>
      <c r="IYB31" s="755"/>
      <c r="IYC31" s="755"/>
      <c r="IYD31" s="755"/>
      <c r="IYE31" s="755"/>
      <c r="IYF31" s="755"/>
      <c r="IYG31" s="755"/>
      <c r="IYH31" s="755"/>
      <c r="IYI31" s="755"/>
      <c r="IYJ31" s="755"/>
      <c r="IYK31" s="755"/>
      <c r="IYL31" s="755"/>
      <c r="IYM31" s="755"/>
      <c r="IYN31" s="755"/>
      <c r="IYO31" s="755"/>
      <c r="IYP31" s="755"/>
      <c r="IYQ31" s="755"/>
      <c r="IYR31" s="755"/>
      <c r="IYS31" s="755"/>
      <c r="IYT31" s="755"/>
      <c r="IYU31" s="755"/>
      <c r="IYV31" s="755"/>
      <c r="IYW31" s="755"/>
      <c r="IYX31" s="755"/>
      <c r="IYY31" s="755"/>
      <c r="IYZ31" s="755"/>
      <c r="IZA31" s="755"/>
      <c r="IZB31" s="755"/>
      <c r="IZC31" s="755"/>
      <c r="IZD31" s="755"/>
      <c r="IZE31" s="755"/>
      <c r="IZF31" s="755"/>
      <c r="IZG31" s="755"/>
      <c r="IZH31" s="755"/>
      <c r="IZI31" s="755"/>
      <c r="IZJ31" s="755"/>
      <c r="IZK31" s="755"/>
      <c r="IZL31" s="755"/>
      <c r="IZM31" s="755"/>
      <c r="IZN31" s="755"/>
      <c r="IZO31" s="755"/>
      <c r="IZP31" s="755"/>
      <c r="IZQ31" s="755"/>
      <c r="IZR31" s="755"/>
      <c r="IZS31" s="755"/>
      <c r="IZT31" s="755"/>
      <c r="IZU31" s="755"/>
      <c r="IZV31" s="755"/>
      <c r="IZW31" s="755"/>
      <c r="IZX31" s="755"/>
      <c r="IZY31" s="755"/>
      <c r="IZZ31" s="755"/>
      <c r="JAA31" s="755"/>
      <c r="JAB31" s="755"/>
      <c r="JAC31" s="755"/>
      <c r="JAD31" s="755"/>
      <c r="JAE31" s="755"/>
      <c r="JAF31" s="755"/>
      <c r="JAG31" s="755"/>
      <c r="JAH31" s="755"/>
      <c r="JAI31" s="755"/>
      <c r="JAJ31" s="755"/>
      <c r="JAK31" s="755"/>
      <c r="JAL31" s="755"/>
      <c r="JAM31" s="755"/>
      <c r="JAN31" s="755"/>
      <c r="JAO31" s="755"/>
      <c r="JAP31" s="755"/>
      <c r="JAQ31" s="755"/>
      <c r="JAR31" s="755"/>
      <c r="JAS31" s="755"/>
      <c r="JAT31" s="755"/>
      <c r="JAU31" s="755"/>
      <c r="JAV31" s="755"/>
      <c r="JAW31" s="755"/>
      <c r="JAX31" s="755"/>
      <c r="JAY31" s="755"/>
      <c r="JAZ31" s="755"/>
      <c r="JBA31" s="755"/>
      <c r="JBB31" s="755"/>
      <c r="JBC31" s="755"/>
      <c r="JBD31" s="755"/>
      <c r="JBE31" s="755"/>
      <c r="JBF31" s="755"/>
      <c r="JBG31" s="755"/>
      <c r="JBH31" s="755"/>
      <c r="JBI31" s="755"/>
      <c r="JBJ31" s="755"/>
      <c r="JBK31" s="755"/>
      <c r="JBL31" s="755"/>
      <c r="JBM31" s="755"/>
      <c r="JBN31" s="755"/>
      <c r="JBO31" s="755"/>
      <c r="JBP31" s="755"/>
      <c r="JBQ31" s="755"/>
      <c r="JBR31" s="755"/>
      <c r="JBS31" s="755"/>
      <c r="JBT31" s="755"/>
      <c r="JBU31" s="755"/>
      <c r="JBV31" s="755"/>
      <c r="JBW31" s="755"/>
      <c r="JBX31" s="755"/>
      <c r="JBY31" s="755"/>
      <c r="JBZ31" s="755"/>
      <c r="JCA31" s="755"/>
      <c r="JCB31" s="755"/>
      <c r="JCC31" s="755"/>
      <c r="JCD31" s="755"/>
      <c r="JCE31" s="755"/>
      <c r="JCF31" s="755"/>
      <c r="JCG31" s="755"/>
      <c r="JCH31" s="755"/>
      <c r="JCI31" s="755"/>
      <c r="JCJ31" s="755"/>
      <c r="JCK31" s="755"/>
      <c r="JCL31" s="755"/>
      <c r="JCM31" s="755"/>
      <c r="JCN31" s="755"/>
      <c r="JCO31" s="755"/>
      <c r="JCP31" s="755"/>
      <c r="JCQ31" s="755"/>
      <c r="JCR31" s="755"/>
      <c r="JCS31" s="755"/>
      <c r="JCT31" s="755"/>
      <c r="JCU31" s="755"/>
      <c r="JCV31" s="755"/>
      <c r="JCW31" s="755"/>
      <c r="JCX31" s="755"/>
      <c r="JCY31" s="755"/>
      <c r="JCZ31" s="755"/>
      <c r="JDA31" s="755"/>
      <c r="JDB31" s="755"/>
      <c r="JDC31" s="755"/>
      <c r="JDD31" s="755"/>
      <c r="JDE31" s="755"/>
      <c r="JDF31" s="755"/>
      <c r="JDG31" s="755"/>
      <c r="JDH31" s="755"/>
      <c r="JDI31" s="755"/>
      <c r="JDJ31" s="755"/>
      <c r="JDK31" s="755"/>
      <c r="JDL31" s="755"/>
      <c r="JDM31" s="755"/>
      <c r="JDN31" s="755"/>
      <c r="JDO31" s="755"/>
      <c r="JDP31" s="755"/>
      <c r="JDQ31" s="755"/>
      <c r="JDR31" s="755"/>
      <c r="JDS31" s="755"/>
      <c r="JDT31" s="755"/>
      <c r="JDU31" s="755"/>
      <c r="JDV31" s="755"/>
      <c r="JDW31" s="755"/>
      <c r="JDX31" s="755"/>
      <c r="JDY31" s="755"/>
      <c r="JDZ31" s="755"/>
      <c r="JEA31" s="755"/>
      <c r="JEB31" s="755"/>
      <c r="JEC31" s="755"/>
      <c r="JED31" s="755"/>
      <c r="JEE31" s="755"/>
      <c r="JEF31" s="755"/>
      <c r="JEG31" s="755"/>
      <c r="JEH31" s="755"/>
      <c r="JEI31" s="755"/>
      <c r="JEJ31" s="755"/>
      <c r="JEK31" s="755"/>
      <c r="JEL31" s="755"/>
      <c r="JEM31" s="755"/>
      <c r="JEN31" s="755"/>
      <c r="JEO31" s="755"/>
      <c r="JEP31" s="755"/>
      <c r="JEQ31" s="755"/>
      <c r="JER31" s="755"/>
      <c r="JES31" s="755"/>
      <c r="JET31" s="755"/>
      <c r="JEU31" s="755"/>
      <c r="JEV31" s="755"/>
      <c r="JEW31" s="755"/>
      <c r="JEX31" s="755"/>
      <c r="JEY31" s="755"/>
      <c r="JEZ31" s="755"/>
      <c r="JFA31" s="755"/>
      <c r="JFB31" s="755"/>
      <c r="JFC31" s="755"/>
      <c r="JFD31" s="755"/>
      <c r="JFE31" s="755"/>
      <c r="JFF31" s="755"/>
      <c r="JFG31" s="755"/>
      <c r="JFH31" s="755"/>
      <c r="JFI31" s="755"/>
      <c r="JFJ31" s="755"/>
      <c r="JFK31" s="755"/>
      <c r="JFL31" s="755"/>
      <c r="JFM31" s="755"/>
      <c r="JFN31" s="755"/>
      <c r="JFO31" s="755"/>
      <c r="JFP31" s="755"/>
      <c r="JFQ31" s="755"/>
      <c r="JFR31" s="755"/>
      <c r="JFS31" s="755"/>
      <c r="JFT31" s="755"/>
      <c r="JFU31" s="755"/>
      <c r="JFV31" s="755"/>
      <c r="JFW31" s="755"/>
      <c r="JFX31" s="755"/>
      <c r="JFY31" s="755"/>
      <c r="JFZ31" s="755"/>
      <c r="JGA31" s="755"/>
      <c r="JGB31" s="755"/>
      <c r="JGC31" s="755"/>
      <c r="JGD31" s="755"/>
      <c r="JGE31" s="755"/>
      <c r="JGF31" s="755"/>
      <c r="JGG31" s="755"/>
      <c r="JGH31" s="755"/>
      <c r="JGI31" s="755"/>
      <c r="JGJ31" s="755"/>
      <c r="JGK31" s="755"/>
      <c r="JGL31" s="755"/>
      <c r="JGM31" s="755"/>
      <c r="JGN31" s="755"/>
      <c r="JGO31" s="755"/>
      <c r="JGP31" s="755"/>
      <c r="JGQ31" s="755"/>
      <c r="JGR31" s="755"/>
      <c r="JGS31" s="755"/>
      <c r="JGT31" s="755"/>
      <c r="JGU31" s="755"/>
      <c r="JGV31" s="755"/>
      <c r="JGW31" s="755"/>
      <c r="JGX31" s="755"/>
      <c r="JGY31" s="755"/>
      <c r="JGZ31" s="755"/>
      <c r="JHA31" s="755"/>
      <c r="JHB31" s="755"/>
      <c r="JHC31" s="755"/>
      <c r="JHD31" s="755"/>
      <c r="JHE31" s="755"/>
      <c r="JHF31" s="755"/>
      <c r="JHG31" s="755"/>
      <c r="JHH31" s="755"/>
      <c r="JHI31" s="755"/>
      <c r="JHJ31" s="755"/>
      <c r="JHK31" s="755"/>
      <c r="JHL31" s="755"/>
      <c r="JHM31" s="755"/>
      <c r="JHN31" s="755"/>
      <c r="JHO31" s="755"/>
      <c r="JHP31" s="755"/>
      <c r="JHQ31" s="755"/>
      <c r="JHR31" s="755"/>
      <c r="JHS31" s="755"/>
      <c r="JHT31" s="755"/>
      <c r="JHU31" s="755"/>
      <c r="JHV31" s="755"/>
      <c r="JHW31" s="755"/>
      <c r="JHX31" s="755"/>
      <c r="JHY31" s="755"/>
      <c r="JHZ31" s="755"/>
      <c r="JIA31" s="755"/>
      <c r="JIB31" s="755"/>
      <c r="JIC31" s="755"/>
      <c r="JID31" s="755"/>
      <c r="JIE31" s="755"/>
      <c r="JIF31" s="755"/>
      <c r="JIG31" s="755"/>
      <c r="JIH31" s="755"/>
      <c r="JII31" s="755"/>
      <c r="JIJ31" s="755"/>
      <c r="JIK31" s="755"/>
      <c r="JIL31" s="755"/>
      <c r="JIM31" s="755"/>
      <c r="JIN31" s="755"/>
      <c r="JIO31" s="755"/>
      <c r="JIP31" s="755"/>
      <c r="JIQ31" s="755"/>
      <c r="JIR31" s="755"/>
      <c r="JIS31" s="755"/>
      <c r="JIT31" s="755"/>
      <c r="JIU31" s="755"/>
      <c r="JIV31" s="755"/>
      <c r="JIW31" s="755"/>
      <c r="JIX31" s="755"/>
      <c r="JIY31" s="755"/>
      <c r="JIZ31" s="755"/>
      <c r="JJA31" s="755"/>
      <c r="JJB31" s="755"/>
      <c r="JJC31" s="755"/>
      <c r="JJD31" s="755"/>
      <c r="JJE31" s="755"/>
      <c r="JJF31" s="755"/>
      <c r="JJG31" s="755"/>
      <c r="JJH31" s="755"/>
      <c r="JJI31" s="755"/>
      <c r="JJJ31" s="755"/>
      <c r="JJK31" s="755"/>
      <c r="JJL31" s="755"/>
      <c r="JJM31" s="755"/>
      <c r="JJN31" s="755"/>
      <c r="JJO31" s="755"/>
      <c r="JJP31" s="755"/>
      <c r="JJQ31" s="755"/>
      <c r="JJR31" s="755"/>
      <c r="JJS31" s="755"/>
      <c r="JJT31" s="755"/>
      <c r="JJU31" s="755"/>
      <c r="JJV31" s="755"/>
      <c r="JJW31" s="755"/>
      <c r="JJX31" s="755"/>
      <c r="JJY31" s="755"/>
      <c r="JJZ31" s="755"/>
      <c r="JKA31" s="755"/>
      <c r="JKB31" s="755"/>
      <c r="JKC31" s="755"/>
      <c r="JKD31" s="755"/>
      <c r="JKE31" s="755"/>
      <c r="JKF31" s="755"/>
      <c r="JKG31" s="755"/>
      <c r="JKH31" s="755"/>
      <c r="JKI31" s="755"/>
      <c r="JKJ31" s="755"/>
      <c r="JKK31" s="755"/>
      <c r="JKL31" s="755"/>
      <c r="JKM31" s="755"/>
      <c r="JKN31" s="755"/>
      <c r="JKO31" s="755"/>
      <c r="JKP31" s="755"/>
      <c r="JKQ31" s="755"/>
      <c r="JKR31" s="755"/>
      <c r="JKS31" s="755"/>
      <c r="JKT31" s="755"/>
      <c r="JKU31" s="755"/>
      <c r="JKV31" s="755"/>
      <c r="JKW31" s="755"/>
      <c r="JKX31" s="755"/>
      <c r="JKY31" s="755"/>
      <c r="JKZ31" s="755"/>
      <c r="JLA31" s="755"/>
      <c r="JLB31" s="755"/>
      <c r="JLC31" s="755"/>
      <c r="JLD31" s="755"/>
      <c r="JLE31" s="755"/>
      <c r="JLF31" s="755"/>
      <c r="JLG31" s="755"/>
      <c r="JLH31" s="755"/>
      <c r="JLI31" s="755"/>
      <c r="JLJ31" s="755"/>
      <c r="JLK31" s="755"/>
      <c r="JLL31" s="755"/>
      <c r="JLM31" s="755"/>
      <c r="JLN31" s="755"/>
      <c r="JLO31" s="755"/>
      <c r="JLP31" s="755"/>
      <c r="JLQ31" s="755"/>
      <c r="JLR31" s="755"/>
      <c r="JLS31" s="755"/>
      <c r="JLT31" s="755"/>
      <c r="JLU31" s="755"/>
      <c r="JLV31" s="755"/>
      <c r="JLW31" s="755"/>
      <c r="JLX31" s="755"/>
      <c r="JLY31" s="755"/>
      <c r="JLZ31" s="755"/>
      <c r="JMA31" s="755"/>
      <c r="JMB31" s="755"/>
      <c r="JMC31" s="755"/>
      <c r="JMD31" s="755"/>
      <c r="JME31" s="755"/>
      <c r="JMF31" s="755"/>
      <c r="JMG31" s="755"/>
      <c r="JMH31" s="755"/>
      <c r="JMI31" s="755"/>
      <c r="JMJ31" s="755"/>
      <c r="JMK31" s="755"/>
      <c r="JML31" s="755"/>
      <c r="JMM31" s="755"/>
      <c r="JMN31" s="755"/>
      <c r="JMO31" s="755"/>
      <c r="JMP31" s="755"/>
      <c r="JMQ31" s="755"/>
      <c r="JMR31" s="755"/>
      <c r="JMS31" s="755"/>
      <c r="JMT31" s="755"/>
      <c r="JMU31" s="755"/>
      <c r="JMV31" s="755"/>
      <c r="JMW31" s="755"/>
      <c r="JMX31" s="755"/>
      <c r="JMY31" s="755"/>
      <c r="JMZ31" s="755"/>
      <c r="JNA31" s="755"/>
      <c r="JNB31" s="755"/>
      <c r="JNC31" s="755"/>
      <c r="JND31" s="755"/>
      <c r="JNE31" s="755"/>
      <c r="JNF31" s="755"/>
      <c r="JNG31" s="755"/>
      <c r="JNH31" s="755"/>
      <c r="JNI31" s="755"/>
      <c r="JNJ31" s="755"/>
      <c r="JNK31" s="755"/>
      <c r="JNL31" s="755"/>
      <c r="JNM31" s="755"/>
      <c r="JNN31" s="755"/>
      <c r="JNO31" s="755"/>
      <c r="JNP31" s="755"/>
      <c r="JNQ31" s="755"/>
      <c r="JNR31" s="755"/>
      <c r="JNS31" s="755"/>
      <c r="JNT31" s="755"/>
      <c r="JNU31" s="755"/>
      <c r="JNV31" s="755"/>
      <c r="JNW31" s="755"/>
      <c r="JNX31" s="755"/>
      <c r="JNY31" s="755"/>
      <c r="JNZ31" s="755"/>
      <c r="JOA31" s="755"/>
      <c r="JOB31" s="755"/>
      <c r="JOC31" s="755"/>
      <c r="JOD31" s="755"/>
      <c r="JOE31" s="755"/>
      <c r="JOF31" s="755"/>
      <c r="JOG31" s="755"/>
      <c r="JOH31" s="755"/>
      <c r="JOI31" s="755"/>
      <c r="JOJ31" s="755"/>
      <c r="JOK31" s="755"/>
      <c r="JOL31" s="755"/>
      <c r="JOM31" s="755"/>
      <c r="JON31" s="755"/>
      <c r="JOO31" s="755"/>
      <c r="JOP31" s="755"/>
      <c r="JOQ31" s="755"/>
      <c r="JOR31" s="755"/>
      <c r="JOS31" s="755"/>
      <c r="JOT31" s="755"/>
      <c r="JOU31" s="755"/>
      <c r="JOV31" s="755"/>
      <c r="JOW31" s="755"/>
      <c r="JOX31" s="755"/>
      <c r="JOY31" s="755"/>
      <c r="JOZ31" s="755"/>
      <c r="JPA31" s="755"/>
      <c r="JPB31" s="755"/>
      <c r="JPC31" s="755"/>
      <c r="JPD31" s="755"/>
      <c r="JPE31" s="755"/>
      <c r="JPF31" s="755"/>
      <c r="JPG31" s="755"/>
      <c r="JPH31" s="755"/>
      <c r="JPI31" s="755"/>
      <c r="JPJ31" s="755"/>
      <c r="JPK31" s="755"/>
      <c r="JPL31" s="755"/>
      <c r="JPM31" s="755"/>
      <c r="JPN31" s="755"/>
      <c r="JPO31" s="755"/>
      <c r="JPP31" s="755"/>
      <c r="JPQ31" s="755"/>
      <c r="JPR31" s="755"/>
      <c r="JPS31" s="755"/>
      <c r="JPT31" s="755"/>
      <c r="JPU31" s="755"/>
      <c r="JPV31" s="755"/>
      <c r="JPW31" s="755"/>
      <c r="JPX31" s="755"/>
      <c r="JPY31" s="755"/>
      <c r="JPZ31" s="755"/>
      <c r="JQA31" s="755"/>
      <c r="JQB31" s="755"/>
      <c r="JQC31" s="755"/>
      <c r="JQD31" s="755"/>
      <c r="JQE31" s="755"/>
      <c r="JQF31" s="755"/>
      <c r="JQG31" s="755"/>
      <c r="JQH31" s="755"/>
      <c r="JQI31" s="755"/>
      <c r="JQJ31" s="755"/>
      <c r="JQK31" s="755"/>
      <c r="JQL31" s="755"/>
      <c r="JQM31" s="755"/>
      <c r="JQN31" s="755"/>
      <c r="JQO31" s="755"/>
      <c r="JQP31" s="755"/>
      <c r="JQQ31" s="755"/>
      <c r="JQR31" s="755"/>
      <c r="JQS31" s="755"/>
      <c r="JQT31" s="755"/>
      <c r="JQU31" s="755"/>
      <c r="JQV31" s="755"/>
      <c r="JQW31" s="755"/>
      <c r="JQX31" s="755"/>
      <c r="JQY31" s="755"/>
      <c r="JQZ31" s="755"/>
      <c r="JRA31" s="755"/>
      <c r="JRB31" s="755"/>
      <c r="JRC31" s="755"/>
      <c r="JRD31" s="755"/>
      <c r="JRE31" s="755"/>
      <c r="JRF31" s="755"/>
      <c r="JRG31" s="755"/>
      <c r="JRH31" s="755"/>
      <c r="JRI31" s="755"/>
      <c r="JRJ31" s="755"/>
      <c r="JRK31" s="755"/>
      <c r="JRL31" s="755"/>
      <c r="JRM31" s="755"/>
      <c r="JRN31" s="755"/>
      <c r="JRO31" s="755"/>
      <c r="JRP31" s="755"/>
      <c r="JRQ31" s="755"/>
      <c r="JRR31" s="755"/>
      <c r="JRS31" s="755"/>
      <c r="JRT31" s="755"/>
      <c r="JRU31" s="755"/>
      <c r="JRV31" s="755"/>
      <c r="JRW31" s="755"/>
      <c r="JRX31" s="755"/>
      <c r="JRY31" s="755"/>
      <c r="JRZ31" s="755"/>
      <c r="JSA31" s="755"/>
      <c r="JSB31" s="755"/>
      <c r="JSC31" s="755"/>
      <c r="JSD31" s="755"/>
      <c r="JSE31" s="755"/>
      <c r="JSF31" s="755"/>
      <c r="JSG31" s="755"/>
      <c r="JSH31" s="755"/>
      <c r="JSI31" s="755"/>
      <c r="JSJ31" s="755"/>
      <c r="JSK31" s="755"/>
      <c r="JSL31" s="755"/>
      <c r="JSM31" s="755"/>
      <c r="JSN31" s="755"/>
      <c r="JSO31" s="755"/>
      <c r="JSP31" s="755"/>
      <c r="JSQ31" s="755"/>
      <c r="JSR31" s="755"/>
      <c r="JSS31" s="755"/>
      <c r="JST31" s="755"/>
      <c r="JSU31" s="755"/>
      <c r="JSV31" s="755"/>
      <c r="JSW31" s="755"/>
      <c r="JSX31" s="755"/>
      <c r="JSY31" s="755"/>
      <c r="JSZ31" s="755"/>
      <c r="JTA31" s="755"/>
      <c r="JTB31" s="755"/>
      <c r="JTC31" s="755"/>
      <c r="JTD31" s="755"/>
      <c r="JTE31" s="755"/>
      <c r="JTF31" s="755"/>
      <c r="JTG31" s="755"/>
      <c r="JTH31" s="755"/>
      <c r="JTI31" s="755"/>
      <c r="JTJ31" s="755"/>
      <c r="JTK31" s="755"/>
      <c r="JTL31" s="755"/>
      <c r="JTM31" s="755"/>
      <c r="JTN31" s="755"/>
      <c r="JTO31" s="755"/>
      <c r="JTP31" s="755"/>
      <c r="JTQ31" s="755"/>
      <c r="JTR31" s="755"/>
      <c r="JTS31" s="755"/>
      <c r="JTT31" s="755"/>
      <c r="JTU31" s="755"/>
      <c r="JTV31" s="755"/>
      <c r="JTW31" s="755"/>
      <c r="JTX31" s="755"/>
      <c r="JTY31" s="755"/>
      <c r="JTZ31" s="755"/>
      <c r="JUA31" s="755"/>
      <c r="JUB31" s="755"/>
      <c r="JUC31" s="755"/>
      <c r="JUD31" s="755"/>
      <c r="JUE31" s="755"/>
      <c r="JUF31" s="755"/>
      <c r="JUG31" s="755"/>
      <c r="JUH31" s="755"/>
      <c r="JUI31" s="755"/>
      <c r="JUJ31" s="755"/>
      <c r="JUK31" s="755"/>
      <c r="JUL31" s="755"/>
      <c r="JUM31" s="755"/>
      <c r="JUN31" s="755"/>
      <c r="JUO31" s="755"/>
      <c r="JUP31" s="755"/>
      <c r="JUQ31" s="755"/>
      <c r="JUR31" s="755"/>
      <c r="JUS31" s="755"/>
      <c r="JUT31" s="755"/>
      <c r="JUU31" s="755"/>
      <c r="JUV31" s="755"/>
      <c r="JUW31" s="755"/>
      <c r="JUX31" s="755"/>
      <c r="JUY31" s="755"/>
      <c r="JUZ31" s="755"/>
      <c r="JVA31" s="755"/>
      <c r="JVB31" s="755"/>
      <c r="JVC31" s="755"/>
      <c r="JVD31" s="755"/>
      <c r="JVE31" s="755"/>
      <c r="JVF31" s="755"/>
      <c r="JVG31" s="755"/>
      <c r="JVH31" s="755"/>
      <c r="JVI31" s="755"/>
      <c r="JVJ31" s="755"/>
      <c r="JVK31" s="755"/>
      <c r="JVL31" s="755"/>
      <c r="JVM31" s="755"/>
      <c r="JVN31" s="755"/>
      <c r="JVO31" s="755"/>
      <c r="JVP31" s="755"/>
      <c r="JVQ31" s="755"/>
      <c r="JVR31" s="755"/>
      <c r="JVS31" s="755"/>
      <c r="JVT31" s="755"/>
      <c r="JVU31" s="755"/>
      <c r="JVV31" s="755"/>
      <c r="JVW31" s="755"/>
      <c r="JVX31" s="755"/>
      <c r="JVY31" s="755"/>
      <c r="JVZ31" s="755"/>
      <c r="JWA31" s="755"/>
      <c r="JWB31" s="755"/>
      <c r="JWC31" s="755"/>
      <c r="JWD31" s="755"/>
      <c r="JWE31" s="755"/>
      <c r="JWF31" s="755"/>
      <c r="JWG31" s="755"/>
      <c r="JWH31" s="755"/>
      <c r="JWI31" s="755"/>
      <c r="JWJ31" s="755"/>
      <c r="JWK31" s="755"/>
      <c r="JWL31" s="755"/>
      <c r="JWM31" s="755"/>
      <c r="JWN31" s="755"/>
      <c r="JWO31" s="755"/>
      <c r="JWP31" s="755"/>
      <c r="JWQ31" s="755"/>
      <c r="JWR31" s="755"/>
      <c r="JWS31" s="755"/>
      <c r="JWT31" s="755"/>
      <c r="JWU31" s="755"/>
      <c r="JWV31" s="755"/>
      <c r="JWW31" s="755"/>
      <c r="JWX31" s="755"/>
      <c r="JWY31" s="755"/>
      <c r="JWZ31" s="755"/>
      <c r="JXA31" s="755"/>
      <c r="JXB31" s="755"/>
      <c r="JXC31" s="755"/>
      <c r="JXD31" s="755"/>
      <c r="JXE31" s="755"/>
      <c r="JXF31" s="755"/>
      <c r="JXG31" s="755"/>
      <c r="JXH31" s="755"/>
      <c r="JXI31" s="755"/>
      <c r="JXJ31" s="755"/>
      <c r="JXK31" s="755"/>
      <c r="JXL31" s="755"/>
      <c r="JXM31" s="755"/>
      <c r="JXN31" s="755"/>
      <c r="JXO31" s="755"/>
      <c r="JXP31" s="755"/>
      <c r="JXQ31" s="755"/>
      <c r="JXR31" s="755"/>
      <c r="JXS31" s="755"/>
      <c r="JXT31" s="755"/>
      <c r="JXU31" s="755"/>
      <c r="JXV31" s="755"/>
      <c r="JXW31" s="755"/>
      <c r="JXX31" s="755"/>
      <c r="JXY31" s="755"/>
      <c r="JXZ31" s="755"/>
      <c r="JYA31" s="755"/>
      <c r="JYB31" s="755"/>
      <c r="JYC31" s="755"/>
      <c r="JYD31" s="755"/>
      <c r="JYE31" s="755"/>
      <c r="JYF31" s="755"/>
      <c r="JYG31" s="755"/>
      <c r="JYH31" s="755"/>
      <c r="JYI31" s="755"/>
      <c r="JYJ31" s="755"/>
      <c r="JYK31" s="755"/>
      <c r="JYL31" s="755"/>
      <c r="JYM31" s="755"/>
      <c r="JYN31" s="755"/>
      <c r="JYO31" s="755"/>
      <c r="JYP31" s="755"/>
      <c r="JYQ31" s="755"/>
      <c r="JYR31" s="755"/>
      <c r="JYS31" s="755"/>
      <c r="JYT31" s="755"/>
      <c r="JYU31" s="755"/>
      <c r="JYV31" s="755"/>
      <c r="JYW31" s="755"/>
      <c r="JYX31" s="755"/>
      <c r="JYY31" s="755"/>
      <c r="JYZ31" s="755"/>
      <c r="JZA31" s="755"/>
      <c r="JZB31" s="755"/>
      <c r="JZC31" s="755"/>
      <c r="JZD31" s="755"/>
      <c r="JZE31" s="755"/>
      <c r="JZF31" s="755"/>
      <c r="JZG31" s="755"/>
      <c r="JZH31" s="755"/>
      <c r="JZI31" s="755"/>
      <c r="JZJ31" s="755"/>
      <c r="JZK31" s="755"/>
      <c r="JZL31" s="755"/>
      <c r="JZM31" s="755"/>
      <c r="JZN31" s="755"/>
      <c r="JZO31" s="755"/>
      <c r="JZP31" s="755"/>
      <c r="JZQ31" s="755"/>
      <c r="JZR31" s="755"/>
      <c r="JZS31" s="755"/>
      <c r="JZT31" s="755"/>
      <c r="JZU31" s="755"/>
      <c r="JZV31" s="755"/>
      <c r="JZW31" s="755"/>
      <c r="JZX31" s="755"/>
      <c r="JZY31" s="755"/>
      <c r="JZZ31" s="755"/>
      <c r="KAA31" s="755"/>
      <c r="KAB31" s="755"/>
      <c r="KAC31" s="755"/>
      <c r="KAD31" s="755"/>
      <c r="KAE31" s="755"/>
      <c r="KAF31" s="755"/>
      <c r="KAG31" s="755"/>
      <c r="KAH31" s="755"/>
      <c r="KAI31" s="755"/>
      <c r="KAJ31" s="755"/>
      <c r="KAK31" s="755"/>
      <c r="KAL31" s="755"/>
      <c r="KAM31" s="755"/>
      <c r="KAN31" s="755"/>
      <c r="KAO31" s="755"/>
      <c r="KAP31" s="755"/>
      <c r="KAQ31" s="755"/>
      <c r="KAR31" s="755"/>
      <c r="KAS31" s="755"/>
      <c r="KAT31" s="755"/>
      <c r="KAU31" s="755"/>
      <c r="KAV31" s="755"/>
      <c r="KAW31" s="755"/>
      <c r="KAX31" s="755"/>
      <c r="KAY31" s="755"/>
      <c r="KAZ31" s="755"/>
      <c r="KBA31" s="755"/>
      <c r="KBB31" s="755"/>
      <c r="KBC31" s="755"/>
      <c r="KBD31" s="755"/>
      <c r="KBE31" s="755"/>
      <c r="KBF31" s="755"/>
      <c r="KBG31" s="755"/>
      <c r="KBH31" s="755"/>
      <c r="KBI31" s="755"/>
      <c r="KBJ31" s="755"/>
      <c r="KBK31" s="755"/>
      <c r="KBL31" s="755"/>
      <c r="KBM31" s="755"/>
      <c r="KBN31" s="755"/>
      <c r="KBO31" s="755"/>
      <c r="KBP31" s="755"/>
      <c r="KBQ31" s="755"/>
      <c r="KBR31" s="755"/>
      <c r="KBS31" s="755"/>
      <c r="KBT31" s="755"/>
      <c r="KBU31" s="755"/>
      <c r="KBV31" s="755"/>
      <c r="KBW31" s="755"/>
      <c r="KBX31" s="755"/>
      <c r="KBY31" s="755"/>
      <c r="KBZ31" s="755"/>
      <c r="KCA31" s="755"/>
      <c r="KCB31" s="755"/>
      <c r="KCC31" s="755"/>
      <c r="KCD31" s="755"/>
      <c r="KCE31" s="755"/>
      <c r="KCF31" s="755"/>
      <c r="KCG31" s="755"/>
      <c r="KCH31" s="755"/>
      <c r="KCI31" s="755"/>
      <c r="KCJ31" s="755"/>
      <c r="KCK31" s="755"/>
      <c r="KCL31" s="755"/>
      <c r="KCM31" s="755"/>
      <c r="KCN31" s="755"/>
      <c r="KCO31" s="755"/>
      <c r="KCP31" s="755"/>
      <c r="KCQ31" s="755"/>
      <c r="KCR31" s="755"/>
      <c r="KCS31" s="755"/>
      <c r="KCT31" s="755"/>
      <c r="KCU31" s="755"/>
      <c r="KCV31" s="755"/>
      <c r="KCW31" s="755"/>
      <c r="KCX31" s="755"/>
      <c r="KCY31" s="755"/>
      <c r="KCZ31" s="755"/>
      <c r="KDA31" s="755"/>
      <c r="KDB31" s="755"/>
      <c r="KDC31" s="755"/>
      <c r="KDD31" s="755"/>
      <c r="KDE31" s="755"/>
      <c r="KDF31" s="755"/>
      <c r="KDG31" s="755"/>
      <c r="KDH31" s="755"/>
      <c r="KDI31" s="755"/>
      <c r="KDJ31" s="755"/>
      <c r="KDK31" s="755"/>
      <c r="KDL31" s="755"/>
      <c r="KDM31" s="755"/>
      <c r="KDN31" s="755"/>
      <c r="KDO31" s="755"/>
      <c r="KDP31" s="755"/>
      <c r="KDQ31" s="755"/>
      <c r="KDR31" s="755"/>
      <c r="KDS31" s="755"/>
      <c r="KDT31" s="755"/>
      <c r="KDU31" s="755"/>
      <c r="KDV31" s="755"/>
      <c r="KDW31" s="755"/>
      <c r="KDX31" s="755"/>
      <c r="KDY31" s="755"/>
      <c r="KDZ31" s="755"/>
      <c r="KEA31" s="755"/>
      <c r="KEB31" s="755"/>
      <c r="KEC31" s="755"/>
      <c r="KED31" s="755"/>
      <c r="KEE31" s="755"/>
      <c r="KEF31" s="755"/>
      <c r="KEG31" s="755"/>
      <c r="KEH31" s="755"/>
      <c r="KEI31" s="755"/>
      <c r="KEJ31" s="755"/>
      <c r="KEK31" s="755"/>
      <c r="KEL31" s="755"/>
      <c r="KEM31" s="755"/>
      <c r="KEN31" s="755"/>
      <c r="KEO31" s="755"/>
      <c r="KEP31" s="755"/>
      <c r="KEQ31" s="755"/>
      <c r="KER31" s="755"/>
      <c r="KES31" s="755"/>
      <c r="KET31" s="755"/>
      <c r="KEU31" s="755"/>
      <c r="KEV31" s="755"/>
      <c r="KEW31" s="755"/>
      <c r="KEX31" s="755"/>
      <c r="KEY31" s="755"/>
      <c r="KEZ31" s="755"/>
      <c r="KFA31" s="755"/>
      <c r="KFB31" s="755"/>
      <c r="KFC31" s="755"/>
      <c r="KFD31" s="755"/>
      <c r="KFE31" s="755"/>
      <c r="KFF31" s="755"/>
      <c r="KFG31" s="755"/>
      <c r="KFH31" s="755"/>
      <c r="KFI31" s="755"/>
      <c r="KFJ31" s="755"/>
      <c r="KFK31" s="755"/>
      <c r="KFL31" s="755"/>
      <c r="KFM31" s="755"/>
      <c r="KFN31" s="755"/>
      <c r="KFO31" s="755"/>
      <c r="KFP31" s="755"/>
      <c r="KFQ31" s="755"/>
      <c r="KFR31" s="755"/>
      <c r="KFS31" s="755"/>
      <c r="KFT31" s="755"/>
      <c r="KFU31" s="755"/>
      <c r="KFV31" s="755"/>
      <c r="KFW31" s="755"/>
      <c r="KFX31" s="755"/>
      <c r="KFY31" s="755"/>
      <c r="KFZ31" s="755"/>
      <c r="KGA31" s="755"/>
      <c r="KGB31" s="755"/>
      <c r="KGC31" s="755"/>
      <c r="KGD31" s="755"/>
      <c r="KGE31" s="755"/>
      <c r="KGF31" s="755"/>
      <c r="KGG31" s="755"/>
      <c r="KGH31" s="755"/>
      <c r="KGI31" s="755"/>
      <c r="KGJ31" s="755"/>
      <c r="KGK31" s="755"/>
      <c r="KGL31" s="755"/>
      <c r="KGM31" s="755"/>
      <c r="KGN31" s="755"/>
      <c r="KGO31" s="755"/>
      <c r="KGP31" s="755"/>
      <c r="KGQ31" s="755"/>
      <c r="KGR31" s="755"/>
      <c r="KGS31" s="755"/>
      <c r="KGT31" s="755"/>
      <c r="KGU31" s="755"/>
      <c r="KGV31" s="755"/>
      <c r="KGW31" s="755"/>
      <c r="KGX31" s="755"/>
      <c r="KGY31" s="755"/>
      <c r="KGZ31" s="755"/>
      <c r="KHA31" s="755"/>
      <c r="KHB31" s="755"/>
      <c r="KHC31" s="755"/>
      <c r="KHD31" s="755"/>
      <c r="KHE31" s="755"/>
      <c r="KHF31" s="755"/>
      <c r="KHG31" s="755"/>
      <c r="KHH31" s="755"/>
      <c r="KHI31" s="755"/>
      <c r="KHJ31" s="755"/>
      <c r="KHK31" s="755"/>
      <c r="KHL31" s="755"/>
      <c r="KHM31" s="755"/>
      <c r="KHN31" s="755"/>
      <c r="KHO31" s="755"/>
      <c r="KHP31" s="755"/>
      <c r="KHQ31" s="755"/>
      <c r="KHR31" s="755"/>
      <c r="KHS31" s="755"/>
      <c r="KHT31" s="755"/>
      <c r="KHU31" s="755"/>
      <c r="KHV31" s="755"/>
      <c r="KHW31" s="755"/>
      <c r="KHX31" s="755"/>
      <c r="KHY31" s="755"/>
      <c r="KHZ31" s="755"/>
      <c r="KIA31" s="755"/>
      <c r="KIB31" s="755"/>
      <c r="KIC31" s="755"/>
      <c r="KID31" s="755"/>
      <c r="KIE31" s="755"/>
      <c r="KIF31" s="755"/>
      <c r="KIG31" s="755"/>
      <c r="KIH31" s="755"/>
      <c r="KII31" s="755"/>
      <c r="KIJ31" s="755"/>
      <c r="KIK31" s="755"/>
      <c r="KIL31" s="755"/>
      <c r="KIM31" s="755"/>
      <c r="KIN31" s="755"/>
      <c r="KIO31" s="755"/>
      <c r="KIP31" s="755"/>
      <c r="KIQ31" s="755"/>
      <c r="KIR31" s="755"/>
      <c r="KIS31" s="755"/>
      <c r="KIT31" s="755"/>
      <c r="KIU31" s="755"/>
      <c r="KIV31" s="755"/>
      <c r="KIW31" s="755"/>
      <c r="KIX31" s="755"/>
      <c r="KIY31" s="755"/>
      <c r="KIZ31" s="755"/>
      <c r="KJA31" s="755"/>
      <c r="KJB31" s="755"/>
      <c r="KJC31" s="755"/>
      <c r="KJD31" s="755"/>
      <c r="KJE31" s="755"/>
      <c r="KJF31" s="755"/>
      <c r="KJG31" s="755"/>
      <c r="KJH31" s="755"/>
      <c r="KJI31" s="755"/>
      <c r="KJJ31" s="755"/>
      <c r="KJK31" s="755"/>
      <c r="KJL31" s="755"/>
      <c r="KJM31" s="755"/>
      <c r="KJN31" s="755"/>
      <c r="KJO31" s="755"/>
      <c r="KJP31" s="755"/>
      <c r="KJQ31" s="755"/>
      <c r="KJR31" s="755"/>
      <c r="KJS31" s="755"/>
      <c r="KJT31" s="755"/>
      <c r="KJU31" s="755"/>
      <c r="KJV31" s="755"/>
      <c r="KJW31" s="755"/>
      <c r="KJX31" s="755"/>
      <c r="KJY31" s="755"/>
      <c r="KJZ31" s="755"/>
      <c r="KKA31" s="755"/>
      <c r="KKB31" s="755"/>
      <c r="KKC31" s="755"/>
      <c r="KKD31" s="755"/>
      <c r="KKE31" s="755"/>
      <c r="KKF31" s="755"/>
      <c r="KKG31" s="755"/>
      <c r="KKH31" s="755"/>
      <c r="KKI31" s="755"/>
      <c r="KKJ31" s="755"/>
      <c r="KKK31" s="755"/>
      <c r="KKL31" s="755"/>
      <c r="KKM31" s="755"/>
      <c r="KKN31" s="755"/>
      <c r="KKO31" s="755"/>
      <c r="KKP31" s="755"/>
      <c r="KKQ31" s="755"/>
      <c r="KKR31" s="755"/>
      <c r="KKS31" s="755"/>
      <c r="KKT31" s="755"/>
      <c r="KKU31" s="755"/>
      <c r="KKV31" s="755"/>
      <c r="KKW31" s="755"/>
      <c r="KKX31" s="755"/>
      <c r="KKY31" s="755"/>
      <c r="KKZ31" s="755"/>
      <c r="KLA31" s="755"/>
      <c r="KLB31" s="755"/>
      <c r="KLC31" s="755"/>
      <c r="KLD31" s="755"/>
      <c r="KLE31" s="755"/>
      <c r="KLF31" s="755"/>
      <c r="KLG31" s="755"/>
      <c r="KLH31" s="755"/>
      <c r="KLI31" s="755"/>
      <c r="KLJ31" s="755"/>
      <c r="KLK31" s="755"/>
      <c r="KLL31" s="755"/>
      <c r="KLM31" s="755"/>
      <c r="KLN31" s="755"/>
      <c r="KLO31" s="755"/>
      <c r="KLP31" s="755"/>
      <c r="KLQ31" s="755"/>
      <c r="KLR31" s="755"/>
      <c r="KLS31" s="755"/>
      <c r="KLT31" s="755"/>
      <c r="KLU31" s="755"/>
      <c r="KLV31" s="755"/>
      <c r="KLW31" s="755"/>
      <c r="KLX31" s="755"/>
      <c r="KLY31" s="755"/>
      <c r="KLZ31" s="755"/>
      <c r="KMA31" s="755"/>
      <c r="KMB31" s="755"/>
      <c r="KMC31" s="755"/>
      <c r="KMD31" s="755"/>
      <c r="KME31" s="755"/>
      <c r="KMF31" s="755"/>
      <c r="KMG31" s="755"/>
      <c r="KMH31" s="755"/>
      <c r="KMI31" s="755"/>
      <c r="KMJ31" s="755"/>
      <c r="KMK31" s="755"/>
      <c r="KML31" s="755"/>
      <c r="KMM31" s="755"/>
      <c r="KMN31" s="755"/>
      <c r="KMO31" s="755"/>
      <c r="KMP31" s="755"/>
      <c r="KMQ31" s="755"/>
      <c r="KMR31" s="755"/>
      <c r="KMS31" s="755"/>
      <c r="KMT31" s="755"/>
      <c r="KMU31" s="755"/>
      <c r="KMV31" s="755"/>
      <c r="KMW31" s="755"/>
      <c r="KMX31" s="755"/>
      <c r="KMY31" s="755"/>
      <c r="KMZ31" s="755"/>
      <c r="KNA31" s="755"/>
      <c r="KNB31" s="755"/>
      <c r="KNC31" s="755"/>
      <c r="KND31" s="755"/>
      <c r="KNE31" s="755"/>
      <c r="KNF31" s="755"/>
      <c r="KNG31" s="755"/>
      <c r="KNH31" s="755"/>
      <c r="KNI31" s="755"/>
      <c r="KNJ31" s="755"/>
      <c r="KNK31" s="755"/>
      <c r="KNL31" s="755"/>
      <c r="KNM31" s="755"/>
      <c r="KNN31" s="755"/>
      <c r="KNO31" s="755"/>
      <c r="KNP31" s="755"/>
      <c r="KNQ31" s="755"/>
      <c r="KNR31" s="755"/>
      <c r="KNS31" s="755"/>
      <c r="KNT31" s="755"/>
      <c r="KNU31" s="755"/>
      <c r="KNV31" s="755"/>
      <c r="KNW31" s="755"/>
      <c r="KNX31" s="755"/>
      <c r="KNY31" s="755"/>
      <c r="KNZ31" s="755"/>
      <c r="KOA31" s="755"/>
      <c r="KOB31" s="755"/>
      <c r="KOC31" s="755"/>
      <c r="KOD31" s="755"/>
      <c r="KOE31" s="755"/>
      <c r="KOF31" s="755"/>
      <c r="KOG31" s="755"/>
      <c r="KOH31" s="755"/>
      <c r="KOI31" s="755"/>
      <c r="KOJ31" s="755"/>
      <c r="KOK31" s="755"/>
      <c r="KOL31" s="755"/>
      <c r="KOM31" s="755"/>
      <c r="KON31" s="755"/>
      <c r="KOO31" s="755"/>
      <c r="KOP31" s="755"/>
      <c r="KOQ31" s="755"/>
      <c r="KOR31" s="755"/>
      <c r="KOS31" s="755"/>
      <c r="KOT31" s="755"/>
      <c r="KOU31" s="755"/>
      <c r="KOV31" s="755"/>
      <c r="KOW31" s="755"/>
      <c r="KOX31" s="755"/>
      <c r="KOY31" s="755"/>
      <c r="KOZ31" s="755"/>
      <c r="KPA31" s="755"/>
      <c r="KPB31" s="755"/>
      <c r="KPC31" s="755"/>
      <c r="KPD31" s="755"/>
      <c r="KPE31" s="755"/>
      <c r="KPF31" s="755"/>
      <c r="KPG31" s="755"/>
      <c r="KPH31" s="755"/>
      <c r="KPI31" s="755"/>
      <c r="KPJ31" s="755"/>
      <c r="KPK31" s="755"/>
      <c r="KPL31" s="755"/>
      <c r="KPM31" s="755"/>
      <c r="KPN31" s="755"/>
      <c r="KPO31" s="755"/>
      <c r="KPP31" s="755"/>
      <c r="KPQ31" s="755"/>
      <c r="KPR31" s="755"/>
      <c r="KPS31" s="755"/>
      <c r="KPT31" s="755"/>
      <c r="KPU31" s="755"/>
      <c r="KPV31" s="755"/>
      <c r="KPW31" s="755"/>
      <c r="KPX31" s="755"/>
      <c r="KPY31" s="755"/>
      <c r="KPZ31" s="755"/>
      <c r="KQA31" s="755"/>
      <c r="KQB31" s="755"/>
      <c r="KQC31" s="755"/>
      <c r="KQD31" s="755"/>
      <c r="KQE31" s="755"/>
      <c r="KQF31" s="755"/>
      <c r="KQG31" s="755"/>
      <c r="KQH31" s="755"/>
      <c r="KQI31" s="755"/>
      <c r="KQJ31" s="755"/>
      <c r="KQK31" s="755"/>
      <c r="KQL31" s="755"/>
      <c r="KQM31" s="755"/>
      <c r="KQN31" s="755"/>
      <c r="KQO31" s="755"/>
      <c r="KQP31" s="755"/>
      <c r="KQQ31" s="755"/>
      <c r="KQR31" s="755"/>
      <c r="KQS31" s="755"/>
      <c r="KQT31" s="755"/>
      <c r="KQU31" s="755"/>
      <c r="KQV31" s="755"/>
      <c r="KQW31" s="755"/>
      <c r="KQX31" s="755"/>
      <c r="KQY31" s="755"/>
      <c r="KQZ31" s="755"/>
      <c r="KRA31" s="755"/>
      <c r="KRB31" s="755"/>
      <c r="KRC31" s="755"/>
      <c r="KRD31" s="755"/>
      <c r="KRE31" s="755"/>
      <c r="KRF31" s="755"/>
      <c r="KRG31" s="755"/>
      <c r="KRH31" s="755"/>
      <c r="KRI31" s="755"/>
      <c r="KRJ31" s="755"/>
      <c r="KRK31" s="755"/>
      <c r="KRL31" s="755"/>
      <c r="KRM31" s="755"/>
      <c r="KRN31" s="755"/>
      <c r="KRO31" s="755"/>
      <c r="KRP31" s="755"/>
      <c r="KRQ31" s="755"/>
      <c r="KRR31" s="755"/>
      <c r="KRS31" s="755"/>
      <c r="KRT31" s="755"/>
      <c r="KRU31" s="755"/>
      <c r="KRV31" s="755"/>
      <c r="KRW31" s="755"/>
      <c r="KRX31" s="755"/>
      <c r="KRY31" s="755"/>
      <c r="KRZ31" s="755"/>
      <c r="KSA31" s="755"/>
      <c r="KSB31" s="755"/>
      <c r="KSC31" s="755"/>
      <c r="KSD31" s="755"/>
      <c r="KSE31" s="755"/>
      <c r="KSF31" s="755"/>
      <c r="KSG31" s="755"/>
      <c r="KSH31" s="755"/>
      <c r="KSI31" s="755"/>
      <c r="KSJ31" s="755"/>
      <c r="KSK31" s="755"/>
      <c r="KSL31" s="755"/>
      <c r="KSM31" s="755"/>
      <c r="KSN31" s="755"/>
      <c r="KSO31" s="755"/>
      <c r="KSP31" s="755"/>
      <c r="KSQ31" s="755"/>
      <c r="KSR31" s="755"/>
      <c r="KSS31" s="755"/>
      <c r="KST31" s="755"/>
      <c r="KSU31" s="755"/>
      <c r="KSV31" s="755"/>
      <c r="KSW31" s="755"/>
      <c r="KSX31" s="755"/>
      <c r="KSY31" s="755"/>
      <c r="KSZ31" s="755"/>
      <c r="KTA31" s="755"/>
      <c r="KTB31" s="755"/>
      <c r="KTC31" s="755"/>
      <c r="KTD31" s="755"/>
      <c r="KTE31" s="755"/>
      <c r="KTF31" s="755"/>
      <c r="KTG31" s="755"/>
      <c r="KTH31" s="755"/>
      <c r="KTI31" s="755"/>
      <c r="KTJ31" s="755"/>
      <c r="KTK31" s="755"/>
      <c r="KTL31" s="755"/>
      <c r="KTM31" s="755"/>
      <c r="KTN31" s="755"/>
      <c r="KTO31" s="755"/>
      <c r="KTP31" s="755"/>
      <c r="KTQ31" s="755"/>
      <c r="KTR31" s="755"/>
      <c r="KTS31" s="755"/>
      <c r="KTT31" s="755"/>
      <c r="KTU31" s="755"/>
      <c r="KTV31" s="755"/>
      <c r="KTW31" s="755"/>
      <c r="KTX31" s="755"/>
      <c r="KTY31" s="755"/>
      <c r="KTZ31" s="755"/>
      <c r="KUA31" s="755"/>
      <c r="KUB31" s="755"/>
      <c r="KUC31" s="755"/>
      <c r="KUD31" s="755"/>
      <c r="KUE31" s="755"/>
      <c r="KUF31" s="755"/>
      <c r="KUG31" s="755"/>
      <c r="KUH31" s="755"/>
      <c r="KUI31" s="755"/>
      <c r="KUJ31" s="755"/>
      <c r="KUK31" s="755"/>
      <c r="KUL31" s="755"/>
      <c r="KUM31" s="755"/>
      <c r="KUN31" s="755"/>
      <c r="KUO31" s="755"/>
      <c r="KUP31" s="755"/>
      <c r="KUQ31" s="755"/>
      <c r="KUR31" s="755"/>
      <c r="KUS31" s="755"/>
      <c r="KUT31" s="755"/>
      <c r="KUU31" s="755"/>
      <c r="KUV31" s="755"/>
      <c r="KUW31" s="755"/>
      <c r="KUX31" s="755"/>
      <c r="KUY31" s="755"/>
      <c r="KUZ31" s="755"/>
      <c r="KVA31" s="755"/>
      <c r="KVB31" s="755"/>
      <c r="KVC31" s="755"/>
      <c r="KVD31" s="755"/>
      <c r="KVE31" s="755"/>
      <c r="KVF31" s="755"/>
      <c r="KVG31" s="755"/>
      <c r="KVH31" s="755"/>
      <c r="KVI31" s="755"/>
      <c r="KVJ31" s="755"/>
      <c r="KVK31" s="755"/>
      <c r="KVL31" s="755"/>
      <c r="KVM31" s="755"/>
      <c r="KVN31" s="755"/>
      <c r="KVO31" s="755"/>
      <c r="KVP31" s="755"/>
      <c r="KVQ31" s="755"/>
      <c r="KVR31" s="755"/>
      <c r="KVS31" s="755"/>
      <c r="KVT31" s="755"/>
      <c r="KVU31" s="755"/>
      <c r="KVV31" s="755"/>
      <c r="KVW31" s="755"/>
      <c r="KVX31" s="755"/>
      <c r="KVY31" s="755"/>
      <c r="KVZ31" s="755"/>
      <c r="KWA31" s="755"/>
      <c r="KWB31" s="755"/>
      <c r="KWC31" s="755"/>
      <c r="KWD31" s="755"/>
      <c r="KWE31" s="755"/>
      <c r="KWF31" s="755"/>
      <c r="KWG31" s="755"/>
      <c r="KWH31" s="755"/>
      <c r="KWI31" s="755"/>
      <c r="KWJ31" s="755"/>
      <c r="KWK31" s="755"/>
      <c r="KWL31" s="755"/>
      <c r="KWM31" s="755"/>
      <c r="KWN31" s="755"/>
      <c r="KWO31" s="755"/>
      <c r="KWP31" s="755"/>
      <c r="KWQ31" s="755"/>
      <c r="KWR31" s="755"/>
      <c r="KWS31" s="755"/>
      <c r="KWT31" s="755"/>
      <c r="KWU31" s="755"/>
      <c r="KWV31" s="755"/>
      <c r="KWW31" s="755"/>
      <c r="KWX31" s="755"/>
      <c r="KWY31" s="755"/>
      <c r="KWZ31" s="755"/>
      <c r="KXA31" s="755"/>
      <c r="KXB31" s="755"/>
      <c r="KXC31" s="755"/>
      <c r="KXD31" s="755"/>
      <c r="KXE31" s="755"/>
      <c r="KXF31" s="755"/>
      <c r="KXG31" s="755"/>
      <c r="KXH31" s="755"/>
      <c r="KXI31" s="755"/>
      <c r="KXJ31" s="755"/>
      <c r="KXK31" s="755"/>
      <c r="KXL31" s="755"/>
      <c r="KXM31" s="755"/>
      <c r="KXN31" s="755"/>
      <c r="KXO31" s="755"/>
      <c r="KXP31" s="755"/>
      <c r="KXQ31" s="755"/>
      <c r="KXR31" s="755"/>
      <c r="KXS31" s="755"/>
      <c r="KXT31" s="755"/>
      <c r="KXU31" s="755"/>
      <c r="KXV31" s="755"/>
      <c r="KXW31" s="755"/>
      <c r="KXX31" s="755"/>
      <c r="KXY31" s="755"/>
      <c r="KXZ31" s="755"/>
      <c r="KYA31" s="755"/>
      <c r="KYB31" s="755"/>
      <c r="KYC31" s="755"/>
      <c r="KYD31" s="755"/>
      <c r="KYE31" s="755"/>
      <c r="KYF31" s="755"/>
      <c r="KYG31" s="755"/>
      <c r="KYH31" s="755"/>
      <c r="KYI31" s="755"/>
      <c r="KYJ31" s="755"/>
      <c r="KYK31" s="755"/>
      <c r="KYL31" s="755"/>
      <c r="KYM31" s="755"/>
      <c r="KYN31" s="755"/>
      <c r="KYO31" s="755"/>
      <c r="KYP31" s="755"/>
      <c r="KYQ31" s="755"/>
      <c r="KYR31" s="755"/>
      <c r="KYS31" s="755"/>
      <c r="KYT31" s="755"/>
      <c r="KYU31" s="755"/>
      <c r="KYV31" s="755"/>
      <c r="KYW31" s="755"/>
      <c r="KYX31" s="755"/>
      <c r="KYY31" s="755"/>
      <c r="KYZ31" s="755"/>
      <c r="KZA31" s="755"/>
      <c r="KZB31" s="755"/>
      <c r="KZC31" s="755"/>
      <c r="KZD31" s="755"/>
      <c r="KZE31" s="755"/>
      <c r="KZF31" s="755"/>
      <c r="KZG31" s="755"/>
      <c r="KZH31" s="755"/>
      <c r="KZI31" s="755"/>
      <c r="KZJ31" s="755"/>
      <c r="KZK31" s="755"/>
      <c r="KZL31" s="755"/>
      <c r="KZM31" s="755"/>
      <c r="KZN31" s="755"/>
      <c r="KZO31" s="755"/>
      <c r="KZP31" s="755"/>
      <c r="KZQ31" s="755"/>
      <c r="KZR31" s="755"/>
      <c r="KZS31" s="755"/>
      <c r="KZT31" s="755"/>
      <c r="KZU31" s="755"/>
      <c r="KZV31" s="755"/>
      <c r="KZW31" s="755"/>
      <c r="KZX31" s="755"/>
      <c r="KZY31" s="755"/>
      <c r="KZZ31" s="755"/>
      <c r="LAA31" s="755"/>
      <c r="LAB31" s="755"/>
      <c r="LAC31" s="755"/>
      <c r="LAD31" s="755"/>
      <c r="LAE31" s="755"/>
      <c r="LAF31" s="755"/>
      <c r="LAG31" s="755"/>
      <c r="LAH31" s="755"/>
      <c r="LAI31" s="755"/>
      <c r="LAJ31" s="755"/>
      <c r="LAK31" s="755"/>
      <c r="LAL31" s="755"/>
      <c r="LAM31" s="755"/>
      <c r="LAN31" s="755"/>
      <c r="LAO31" s="755"/>
      <c r="LAP31" s="755"/>
      <c r="LAQ31" s="755"/>
      <c r="LAR31" s="755"/>
      <c r="LAS31" s="755"/>
      <c r="LAT31" s="755"/>
      <c r="LAU31" s="755"/>
      <c r="LAV31" s="755"/>
      <c r="LAW31" s="755"/>
      <c r="LAX31" s="755"/>
      <c r="LAY31" s="755"/>
      <c r="LAZ31" s="755"/>
      <c r="LBA31" s="755"/>
      <c r="LBB31" s="755"/>
      <c r="LBC31" s="755"/>
      <c r="LBD31" s="755"/>
      <c r="LBE31" s="755"/>
      <c r="LBF31" s="755"/>
      <c r="LBG31" s="755"/>
      <c r="LBH31" s="755"/>
      <c r="LBI31" s="755"/>
      <c r="LBJ31" s="755"/>
      <c r="LBK31" s="755"/>
      <c r="LBL31" s="755"/>
      <c r="LBM31" s="755"/>
      <c r="LBN31" s="755"/>
      <c r="LBO31" s="755"/>
      <c r="LBP31" s="755"/>
      <c r="LBQ31" s="755"/>
      <c r="LBR31" s="755"/>
      <c r="LBS31" s="755"/>
      <c r="LBT31" s="755"/>
      <c r="LBU31" s="755"/>
      <c r="LBV31" s="755"/>
      <c r="LBW31" s="755"/>
      <c r="LBX31" s="755"/>
      <c r="LBY31" s="755"/>
      <c r="LBZ31" s="755"/>
      <c r="LCA31" s="755"/>
      <c r="LCB31" s="755"/>
      <c r="LCC31" s="755"/>
      <c r="LCD31" s="755"/>
      <c r="LCE31" s="755"/>
      <c r="LCF31" s="755"/>
      <c r="LCG31" s="755"/>
      <c r="LCH31" s="755"/>
      <c r="LCI31" s="755"/>
      <c r="LCJ31" s="755"/>
      <c r="LCK31" s="755"/>
      <c r="LCL31" s="755"/>
      <c r="LCM31" s="755"/>
      <c r="LCN31" s="755"/>
      <c r="LCO31" s="755"/>
      <c r="LCP31" s="755"/>
      <c r="LCQ31" s="755"/>
      <c r="LCR31" s="755"/>
      <c r="LCS31" s="755"/>
      <c r="LCT31" s="755"/>
      <c r="LCU31" s="755"/>
      <c r="LCV31" s="755"/>
      <c r="LCW31" s="755"/>
      <c r="LCX31" s="755"/>
      <c r="LCY31" s="755"/>
      <c r="LCZ31" s="755"/>
      <c r="LDA31" s="755"/>
      <c r="LDB31" s="755"/>
      <c r="LDC31" s="755"/>
      <c r="LDD31" s="755"/>
      <c r="LDE31" s="755"/>
      <c r="LDF31" s="755"/>
      <c r="LDG31" s="755"/>
      <c r="LDH31" s="755"/>
      <c r="LDI31" s="755"/>
      <c r="LDJ31" s="755"/>
      <c r="LDK31" s="755"/>
      <c r="LDL31" s="755"/>
      <c r="LDM31" s="755"/>
      <c r="LDN31" s="755"/>
      <c r="LDO31" s="755"/>
      <c r="LDP31" s="755"/>
      <c r="LDQ31" s="755"/>
      <c r="LDR31" s="755"/>
      <c r="LDS31" s="755"/>
      <c r="LDT31" s="755"/>
      <c r="LDU31" s="755"/>
      <c r="LDV31" s="755"/>
      <c r="LDW31" s="755"/>
      <c r="LDX31" s="755"/>
      <c r="LDY31" s="755"/>
      <c r="LDZ31" s="755"/>
      <c r="LEA31" s="755"/>
      <c r="LEB31" s="755"/>
      <c r="LEC31" s="755"/>
      <c r="LED31" s="755"/>
      <c r="LEE31" s="755"/>
      <c r="LEF31" s="755"/>
      <c r="LEG31" s="755"/>
      <c r="LEH31" s="755"/>
      <c r="LEI31" s="755"/>
      <c r="LEJ31" s="755"/>
      <c r="LEK31" s="755"/>
      <c r="LEL31" s="755"/>
      <c r="LEM31" s="755"/>
      <c r="LEN31" s="755"/>
      <c r="LEO31" s="755"/>
      <c r="LEP31" s="755"/>
      <c r="LEQ31" s="755"/>
      <c r="LER31" s="755"/>
      <c r="LES31" s="755"/>
      <c r="LET31" s="755"/>
      <c r="LEU31" s="755"/>
      <c r="LEV31" s="755"/>
      <c r="LEW31" s="755"/>
      <c r="LEX31" s="755"/>
      <c r="LEY31" s="755"/>
      <c r="LEZ31" s="755"/>
      <c r="LFA31" s="755"/>
      <c r="LFB31" s="755"/>
      <c r="LFC31" s="755"/>
      <c r="LFD31" s="755"/>
      <c r="LFE31" s="755"/>
      <c r="LFF31" s="755"/>
      <c r="LFG31" s="755"/>
      <c r="LFH31" s="755"/>
      <c r="LFI31" s="755"/>
      <c r="LFJ31" s="755"/>
      <c r="LFK31" s="755"/>
      <c r="LFL31" s="755"/>
      <c r="LFM31" s="755"/>
      <c r="LFN31" s="755"/>
      <c r="LFO31" s="755"/>
      <c r="LFP31" s="755"/>
      <c r="LFQ31" s="755"/>
      <c r="LFR31" s="755"/>
      <c r="LFS31" s="755"/>
      <c r="LFT31" s="755"/>
      <c r="LFU31" s="755"/>
      <c r="LFV31" s="755"/>
      <c r="LFW31" s="755"/>
      <c r="LFX31" s="755"/>
      <c r="LFY31" s="755"/>
      <c r="LFZ31" s="755"/>
      <c r="LGA31" s="755"/>
      <c r="LGB31" s="755"/>
      <c r="LGC31" s="755"/>
      <c r="LGD31" s="755"/>
      <c r="LGE31" s="755"/>
      <c r="LGF31" s="755"/>
      <c r="LGG31" s="755"/>
      <c r="LGH31" s="755"/>
      <c r="LGI31" s="755"/>
      <c r="LGJ31" s="755"/>
      <c r="LGK31" s="755"/>
      <c r="LGL31" s="755"/>
      <c r="LGM31" s="755"/>
      <c r="LGN31" s="755"/>
      <c r="LGO31" s="755"/>
      <c r="LGP31" s="755"/>
      <c r="LGQ31" s="755"/>
      <c r="LGR31" s="755"/>
      <c r="LGS31" s="755"/>
      <c r="LGT31" s="755"/>
      <c r="LGU31" s="755"/>
      <c r="LGV31" s="755"/>
      <c r="LGW31" s="755"/>
      <c r="LGX31" s="755"/>
      <c r="LGY31" s="755"/>
      <c r="LGZ31" s="755"/>
      <c r="LHA31" s="755"/>
      <c r="LHB31" s="755"/>
      <c r="LHC31" s="755"/>
      <c r="LHD31" s="755"/>
      <c r="LHE31" s="755"/>
      <c r="LHF31" s="755"/>
      <c r="LHG31" s="755"/>
      <c r="LHH31" s="755"/>
      <c r="LHI31" s="755"/>
      <c r="LHJ31" s="755"/>
      <c r="LHK31" s="755"/>
      <c r="LHL31" s="755"/>
      <c r="LHM31" s="755"/>
      <c r="LHN31" s="755"/>
      <c r="LHO31" s="755"/>
      <c r="LHP31" s="755"/>
      <c r="LHQ31" s="755"/>
      <c r="LHR31" s="755"/>
      <c r="LHS31" s="755"/>
      <c r="LHT31" s="755"/>
      <c r="LHU31" s="755"/>
      <c r="LHV31" s="755"/>
      <c r="LHW31" s="755"/>
      <c r="LHX31" s="755"/>
      <c r="LHY31" s="755"/>
      <c r="LHZ31" s="755"/>
      <c r="LIA31" s="755"/>
      <c r="LIB31" s="755"/>
      <c r="LIC31" s="755"/>
      <c r="LID31" s="755"/>
      <c r="LIE31" s="755"/>
      <c r="LIF31" s="755"/>
      <c r="LIG31" s="755"/>
      <c r="LIH31" s="755"/>
      <c r="LII31" s="755"/>
      <c r="LIJ31" s="755"/>
      <c r="LIK31" s="755"/>
      <c r="LIL31" s="755"/>
      <c r="LIM31" s="755"/>
      <c r="LIN31" s="755"/>
      <c r="LIO31" s="755"/>
      <c r="LIP31" s="755"/>
      <c r="LIQ31" s="755"/>
      <c r="LIR31" s="755"/>
      <c r="LIS31" s="755"/>
      <c r="LIT31" s="755"/>
      <c r="LIU31" s="755"/>
      <c r="LIV31" s="755"/>
      <c r="LIW31" s="755"/>
      <c r="LIX31" s="755"/>
      <c r="LIY31" s="755"/>
      <c r="LIZ31" s="755"/>
      <c r="LJA31" s="755"/>
      <c r="LJB31" s="755"/>
      <c r="LJC31" s="755"/>
      <c r="LJD31" s="755"/>
      <c r="LJE31" s="755"/>
      <c r="LJF31" s="755"/>
      <c r="LJG31" s="755"/>
      <c r="LJH31" s="755"/>
      <c r="LJI31" s="755"/>
      <c r="LJJ31" s="755"/>
      <c r="LJK31" s="755"/>
      <c r="LJL31" s="755"/>
      <c r="LJM31" s="755"/>
      <c r="LJN31" s="755"/>
      <c r="LJO31" s="755"/>
      <c r="LJP31" s="755"/>
      <c r="LJQ31" s="755"/>
      <c r="LJR31" s="755"/>
      <c r="LJS31" s="755"/>
      <c r="LJT31" s="755"/>
      <c r="LJU31" s="755"/>
      <c r="LJV31" s="755"/>
      <c r="LJW31" s="755"/>
      <c r="LJX31" s="755"/>
      <c r="LJY31" s="755"/>
      <c r="LJZ31" s="755"/>
      <c r="LKA31" s="755"/>
      <c r="LKB31" s="755"/>
      <c r="LKC31" s="755"/>
      <c r="LKD31" s="755"/>
      <c r="LKE31" s="755"/>
      <c r="LKF31" s="755"/>
      <c r="LKG31" s="755"/>
      <c r="LKH31" s="755"/>
      <c r="LKI31" s="755"/>
      <c r="LKJ31" s="755"/>
      <c r="LKK31" s="755"/>
      <c r="LKL31" s="755"/>
      <c r="LKM31" s="755"/>
      <c r="LKN31" s="755"/>
      <c r="LKO31" s="755"/>
      <c r="LKP31" s="755"/>
      <c r="LKQ31" s="755"/>
      <c r="LKR31" s="755"/>
      <c r="LKS31" s="755"/>
      <c r="LKT31" s="755"/>
      <c r="LKU31" s="755"/>
      <c r="LKV31" s="755"/>
      <c r="LKW31" s="755"/>
      <c r="LKX31" s="755"/>
      <c r="LKY31" s="755"/>
      <c r="LKZ31" s="755"/>
      <c r="LLA31" s="755"/>
      <c r="LLB31" s="755"/>
      <c r="LLC31" s="755"/>
      <c r="LLD31" s="755"/>
      <c r="LLE31" s="755"/>
      <c r="LLF31" s="755"/>
      <c r="LLG31" s="755"/>
      <c r="LLH31" s="755"/>
      <c r="LLI31" s="755"/>
      <c r="LLJ31" s="755"/>
      <c r="LLK31" s="755"/>
      <c r="LLL31" s="755"/>
      <c r="LLM31" s="755"/>
      <c r="LLN31" s="755"/>
      <c r="LLO31" s="755"/>
      <c r="LLP31" s="755"/>
      <c r="LLQ31" s="755"/>
      <c r="LLR31" s="755"/>
      <c r="LLS31" s="755"/>
      <c r="LLT31" s="755"/>
      <c r="LLU31" s="755"/>
      <c r="LLV31" s="755"/>
      <c r="LLW31" s="755"/>
      <c r="LLX31" s="755"/>
      <c r="LLY31" s="755"/>
      <c r="LLZ31" s="755"/>
      <c r="LMA31" s="755"/>
      <c r="LMB31" s="755"/>
      <c r="LMC31" s="755"/>
      <c r="LMD31" s="755"/>
      <c r="LME31" s="755"/>
      <c r="LMF31" s="755"/>
      <c r="LMG31" s="755"/>
      <c r="LMH31" s="755"/>
      <c r="LMI31" s="755"/>
      <c r="LMJ31" s="755"/>
      <c r="LMK31" s="755"/>
      <c r="LML31" s="755"/>
      <c r="LMM31" s="755"/>
      <c r="LMN31" s="755"/>
      <c r="LMO31" s="755"/>
      <c r="LMP31" s="755"/>
      <c r="LMQ31" s="755"/>
      <c r="LMR31" s="755"/>
      <c r="LMS31" s="755"/>
      <c r="LMT31" s="755"/>
      <c r="LMU31" s="755"/>
      <c r="LMV31" s="755"/>
      <c r="LMW31" s="755"/>
      <c r="LMX31" s="755"/>
      <c r="LMY31" s="755"/>
      <c r="LMZ31" s="755"/>
      <c r="LNA31" s="755"/>
      <c r="LNB31" s="755"/>
      <c r="LNC31" s="755"/>
      <c r="LND31" s="755"/>
      <c r="LNE31" s="755"/>
      <c r="LNF31" s="755"/>
      <c r="LNG31" s="755"/>
      <c r="LNH31" s="755"/>
      <c r="LNI31" s="755"/>
      <c r="LNJ31" s="755"/>
      <c r="LNK31" s="755"/>
      <c r="LNL31" s="755"/>
      <c r="LNM31" s="755"/>
      <c r="LNN31" s="755"/>
      <c r="LNO31" s="755"/>
      <c r="LNP31" s="755"/>
      <c r="LNQ31" s="755"/>
      <c r="LNR31" s="755"/>
      <c r="LNS31" s="755"/>
      <c r="LNT31" s="755"/>
      <c r="LNU31" s="755"/>
      <c r="LNV31" s="755"/>
      <c r="LNW31" s="755"/>
      <c r="LNX31" s="755"/>
      <c r="LNY31" s="755"/>
      <c r="LNZ31" s="755"/>
      <c r="LOA31" s="755"/>
      <c r="LOB31" s="755"/>
      <c r="LOC31" s="755"/>
      <c r="LOD31" s="755"/>
      <c r="LOE31" s="755"/>
      <c r="LOF31" s="755"/>
      <c r="LOG31" s="755"/>
      <c r="LOH31" s="755"/>
      <c r="LOI31" s="755"/>
      <c r="LOJ31" s="755"/>
      <c r="LOK31" s="755"/>
      <c r="LOL31" s="755"/>
      <c r="LOM31" s="755"/>
      <c r="LON31" s="755"/>
      <c r="LOO31" s="755"/>
      <c r="LOP31" s="755"/>
      <c r="LOQ31" s="755"/>
      <c r="LOR31" s="755"/>
      <c r="LOS31" s="755"/>
      <c r="LOT31" s="755"/>
      <c r="LOU31" s="755"/>
      <c r="LOV31" s="755"/>
      <c r="LOW31" s="755"/>
      <c r="LOX31" s="755"/>
      <c r="LOY31" s="755"/>
      <c r="LOZ31" s="755"/>
      <c r="LPA31" s="755"/>
      <c r="LPB31" s="755"/>
      <c r="LPC31" s="755"/>
      <c r="LPD31" s="755"/>
      <c r="LPE31" s="755"/>
      <c r="LPF31" s="755"/>
      <c r="LPG31" s="755"/>
      <c r="LPH31" s="755"/>
      <c r="LPI31" s="755"/>
      <c r="LPJ31" s="755"/>
      <c r="LPK31" s="755"/>
      <c r="LPL31" s="755"/>
      <c r="LPM31" s="755"/>
      <c r="LPN31" s="755"/>
      <c r="LPO31" s="755"/>
      <c r="LPP31" s="755"/>
      <c r="LPQ31" s="755"/>
      <c r="LPR31" s="755"/>
      <c r="LPS31" s="755"/>
      <c r="LPT31" s="755"/>
      <c r="LPU31" s="755"/>
      <c r="LPV31" s="755"/>
      <c r="LPW31" s="755"/>
      <c r="LPX31" s="755"/>
      <c r="LPY31" s="755"/>
      <c r="LPZ31" s="755"/>
      <c r="LQA31" s="755"/>
      <c r="LQB31" s="755"/>
      <c r="LQC31" s="755"/>
      <c r="LQD31" s="755"/>
      <c r="LQE31" s="755"/>
      <c r="LQF31" s="755"/>
      <c r="LQG31" s="755"/>
      <c r="LQH31" s="755"/>
      <c r="LQI31" s="755"/>
      <c r="LQJ31" s="755"/>
      <c r="LQK31" s="755"/>
      <c r="LQL31" s="755"/>
      <c r="LQM31" s="755"/>
      <c r="LQN31" s="755"/>
      <c r="LQO31" s="755"/>
      <c r="LQP31" s="755"/>
      <c r="LQQ31" s="755"/>
      <c r="LQR31" s="755"/>
      <c r="LQS31" s="755"/>
      <c r="LQT31" s="755"/>
      <c r="LQU31" s="755"/>
      <c r="LQV31" s="755"/>
      <c r="LQW31" s="755"/>
      <c r="LQX31" s="755"/>
      <c r="LQY31" s="755"/>
      <c r="LQZ31" s="755"/>
      <c r="LRA31" s="755"/>
      <c r="LRB31" s="755"/>
      <c r="LRC31" s="755"/>
      <c r="LRD31" s="755"/>
      <c r="LRE31" s="755"/>
      <c r="LRF31" s="755"/>
      <c r="LRG31" s="755"/>
      <c r="LRH31" s="755"/>
      <c r="LRI31" s="755"/>
      <c r="LRJ31" s="755"/>
      <c r="LRK31" s="755"/>
      <c r="LRL31" s="755"/>
      <c r="LRM31" s="755"/>
      <c r="LRN31" s="755"/>
      <c r="LRO31" s="755"/>
      <c r="LRP31" s="755"/>
      <c r="LRQ31" s="755"/>
      <c r="LRR31" s="755"/>
      <c r="LRS31" s="755"/>
      <c r="LRT31" s="755"/>
      <c r="LRU31" s="755"/>
      <c r="LRV31" s="755"/>
      <c r="LRW31" s="755"/>
      <c r="LRX31" s="755"/>
      <c r="LRY31" s="755"/>
      <c r="LRZ31" s="755"/>
      <c r="LSA31" s="755"/>
      <c r="LSB31" s="755"/>
      <c r="LSC31" s="755"/>
      <c r="LSD31" s="755"/>
      <c r="LSE31" s="755"/>
      <c r="LSF31" s="755"/>
      <c r="LSG31" s="755"/>
      <c r="LSH31" s="755"/>
      <c r="LSI31" s="755"/>
      <c r="LSJ31" s="755"/>
      <c r="LSK31" s="755"/>
      <c r="LSL31" s="755"/>
      <c r="LSM31" s="755"/>
      <c r="LSN31" s="755"/>
      <c r="LSO31" s="755"/>
      <c r="LSP31" s="755"/>
      <c r="LSQ31" s="755"/>
      <c r="LSR31" s="755"/>
      <c r="LSS31" s="755"/>
      <c r="LST31" s="755"/>
      <c r="LSU31" s="755"/>
      <c r="LSV31" s="755"/>
      <c r="LSW31" s="755"/>
      <c r="LSX31" s="755"/>
      <c r="LSY31" s="755"/>
      <c r="LSZ31" s="755"/>
      <c r="LTA31" s="755"/>
      <c r="LTB31" s="755"/>
      <c r="LTC31" s="755"/>
      <c r="LTD31" s="755"/>
      <c r="LTE31" s="755"/>
      <c r="LTF31" s="755"/>
      <c r="LTG31" s="755"/>
      <c r="LTH31" s="755"/>
      <c r="LTI31" s="755"/>
      <c r="LTJ31" s="755"/>
      <c r="LTK31" s="755"/>
      <c r="LTL31" s="755"/>
      <c r="LTM31" s="755"/>
      <c r="LTN31" s="755"/>
      <c r="LTO31" s="755"/>
      <c r="LTP31" s="755"/>
      <c r="LTQ31" s="755"/>
      <c r="LTR31" s="755"/>
      <c r="LTS31" s="755"/>
      <c r="LTT31" s="755"/>
      <c r="LTU31" s="755"/>
      <c r="LTV31" s="755"/>
      <c r="LTW31" s="755"/>
      <c r="LTX31" s="755"/>
      <c r="LTY31" s="755"/>
      <c r="LTZ31" s="755"/>
      <c r="LUA31" s="755"/>
      <c r="LUB31" s="755"/>
      <c r="LUC31" s="755"/>
      <c r="LUD31" s="755"/>
      <c r="LUE31" s="755"/>
      <c r="LUF31" s="755"/>
      <c r="LUG31" s="755"/>
      <c r="LUH31" s="755"/>
      <c r="LUI31" s="755"/>
      <c r="LUJ31" s="755"/>
      <c r="LUK31" s="755"/>
      <c r="LUL31" s="755"/>
      <c r="LUM31" s="755"/>
      <c r="LUN31" s="755"/>
      <c r="LUO31" s="755"/>
      <c r="LUP31" s="755"/>
      <c r="LUQ31" s="755"/>
      <c r="LUR31" s="755"/>
      <c r="LUS31" s="755"/>
      <c r="LUT31" s="755"/>
      <c r="LUU31" s="755"/>
      <c r="LUV31" s="755"/>
      <c r="LUW31" s="755"/>
      <c r="LUX31" s="755"/>
      <c r="LUY31" s="755"/>
      <c r="LUZ31" s="755"/>
      <c r="LVA31" s="755"/>
      <c r="LVB31" s="755"/>
      <c r="LVC31" s="755"/>
      <c r="LVD31" s="755"/>
      <c r="LVE31" s="755"/>
      <c r="LVF31" s="755"/>
      <c r="LVG31" s="755"/>
      <c r="LVH31" s="755"/>
      <c r="LVI31" s="755"/>
      <c r="LVJ31" s="755"/>
      <c r="LVK31" s="755"/>
      <c r="LVL31" s="755"/>
      <c r="LVM31" s="755"/>
      <c r="LVN31" s="755"/>
      <c r="LVO31" s="755"/>
      <c r="LVP31" s="755"/>
      <c r="LVQ31" s="755"/>
      <c r="LVR31" s="755"/>
      <c r="LVS31" s="755"/>
      <c r="LVT31" s="755"/>
      <c r="LVU31" s="755"/>
      <c r="LVV31" s="755"/>
      <c r="LVW31" s="755"/>
      <c r="LVX31" s="755"/>
      <c r="LVY31" s="755"/>
      <c r="LVZ31" s="755"/>
      <c r="LWA31" s="755"/>
      <c r="LWB31" s="755"/>
      <c r="LWC31" s="755"/>
      <c r="LWD31" s="755"/>
      <c r="LWE31" s="755"/>
      <c r="LWF31" s="755"/>
      <c r="LWG31" s="755"/>
      <c r="LWH31" s="755"/>
      <c r="LWI31" s="755"/>
      <c r="LWJ31" s="755"/>
      <c r="LWK31" s="755"/>
      <c r="LWL31" s="755"/>
      <c r="LWM31" s="755"/>
      <c r="LWN31" s="755"/>
      <c r="LWO31" s="755"/>
      <c r="LWP31" s="755"/>
      <c r="LWQ31" s="755"/>
      <c r="LWR31" s="755"/>
      <c r="LWS31" s="755"/>
      <c r="LWT31" s="755"/>
      <c r="LWU31" s="755"/>
      <c r="LWV31" s="755"/>
      <c r="LWW31" s="755"/>
      <c r="LWX31" s="755"/>
      <c r="LWY31" s="755"/>
      <c r="LWZ31" s="755"/>
      <c r="LXA31" s="755"/>
      <c r="LXB31" s="755"/>
      <c r="LXC31" s="755"/>
      <c r="LXD31" s="755"/>
      <c r="LXE31" s="755"/>
      <c r="LXF31" s="755"/>
      <c r="LXG31" s="755"/>
      <c r="LXH31" s="755"/>
      <c r="LXI31" s="755"/>
      <c r="LXJ31" s="755"/>
      <c r="LXK31" s="755"/>
      <c r="LXL31" s="755"/>
      <c r="LXM31" s="755"/>
      <c r="LXN31" s="755"/>
      <c r="LXO31" s="755"/>
      <c r="LXP31" s="755"/>
      <c r="LXQ31" s="755"/>
      <c r="LXR31" s="755"/>
      <c r="LXS31" s="755"/>
      <c r="LXT31" s="755"/>
      <c r="LXU31" s="755"/>
      <c r="LXV31" s="755"/>
      <c r="LXW31" s="755"/>
      <c r="LXX31" s="755"/>
      <c r="LXY31" s="755"/>
      <c r="LXZ31" s="755"/>
      <c r="LYA31" s="755"/>
      <c r="LYB31" s="755"/>
      <c r="LYC31" s="755"/>
      <c r="LYD31" s="755"/>
      <c r="LYE31" s="755"/>
      <c r="LYF31" s="755"/>
      <c r="LYG31" s="755"/>
      <c r="LYH31" s="755"/>
      <c r="LYI31" s="755"/>
      <c r="LYJ31" s="755"/>
      <c r="LYK31" s="755"/>
      <c r="LYL31" s="755"/>
      <c r="LYM31" s="755"/>
      <c r="LYN31" s="755"/>
      <c r="LYO31" s="755"/>
      <c r="LYP31" s="755"/>
      <c r="LYQ31" s="755"/>
      <c r="LYR31" s="755"/>
      <c r="LYS31" s="755"/>
      <c r="LYT31" s="755"/>
      <c r="LYU31" s="755"/>
      <c r="LYV31" s="755"/>
      <c r="LYW31" s="755"/>
      <c r="LYX31" s="755"/>
      <c r="LYY31" s="755"/>
      <c r="LYZ31" s="755"/>
      <c r="LZA31" s="755"/>
      <c r="LZB31" s="755"/>
      <c r="LZC31" s="755"/>
      <c r="LZD31" s="755"/>
      <c r="LZE31" s="755"/>
      <c r="LZF31" s="755"/>
      <c r="LZG31" s="755"/>
      <c r="LZH31" s="755"/>
      <c r="LZI31" s="755"/>
      <c r="LZJ31" s="755"/>
      <c r="LZK31" s="755"/>
      <c r="LZL31" s="755"/>
      <c r="LZM31" s="755"/>
      <c r="LZN31" s="755"/>
      <c r="LZO31" s="755"/>
      <c r="LZP31" s="755"/>
      <c r="LZQ31" s="755"/>
      <c r="LZR31" s="755"/>
      <c r="LZS31" s="755"/>
      <c r="LZT31" s="755"/>
      <c r="LZU31" s="755"/>
      <c r="LZV31" s="755"/>
      <c r="LZW31" s="755"/>
      <c r="LZX31" s="755"/>
      <c r="LZY31" s="755"/>
      <c r="LZZ31" s="755"/>
      <c r="MAA31" s="755"/>
      <c r="MAB31" s="755"/>
      <c r="MAC31" s="755"/>
      <c r="MAD31" s="755"/>
      <c r="MAE31" s="755"/>
      <c r="MAF31" s="755"/>
      <c r="MAG31" s="755"/>
      <c r="MAH31" s="755"/>
      <c r="MAI31" s="755"/>
      <c r="MAJ31" s="755"/>
      <c r="MAK31" s="755"/>
      <c r="MAL31" s="755"/>
      <c r="MAM31" s="755"/>
      <c r="MAN31" s="755"/>
      <c r="MAO31" s="755"/>
      <c r="MAP31" s="755"/>
      <c r="MAQ31" s="755"/>
      <c r="MAR31" s="755"/>
      <c r="MAS31" s="755"/>
      <c r="MAT31" s="755"/>
      <c r="MAU31" s="755"/>
      <c r="MAV31" s="755"/>
      <c r="MAW31" s="755"/>
      <c r="MAX31" s="755"/>
      <c r="MAY31" s="755"/>
      <c r="MAZ31" s="755"/>
      <c r="MBA31" s="755"/>
      <c r="MBB31" s="755"/>
      <c r="MBC31" s="755"/>
      <c r="MBD31" s="755"/>
      <c r="MBE31" s="755"/>
      <c r="MBF31" s="755"/>
      <c r="MBG31" s="755"/>
      <c r="MBH31" s="755"/>
      <c r="MBI31" s="755"/>
      <c r="MBJ31" s="755"/>
      <c r="MBK31" s="755"/>
      <c r="MBL31" s="755"/>
      <c r="MBM31" s="755"/>
      <c r="MBN31" s="755"/>
      <c r="MBO31" s="755"/>
      <c r="MBP31" s="755"/>
      <c r="MBQ31" s="755"/>
      <c r="MBR31" s="755"/>
      <c r="MBS31" s="755"/>
      <c r="MBT31" s="755"/>
      <c r="MBU31" s="755"/>
      <c r="MBV31" s="755"/>
      <c r="MBW31" s="755"/>
      <c r="MBX31" s="755"/>
      <c r="MBY31" s="755"/>
      <c r="MBZ31" s="755"/>
      <c r="MCA31" s="755"/>
      <c r="MCB31" s="755"/>
      <c r="MCC31" s="755"/>
      <c r="MCD31" s="755"/>
      <c r="MCE31" s="755"/>
      <c r="MCF31" s="755"/>
      <c r="MCG31" s="755"/>
      <c r="MCH31" s="755"/>
      <c r="MCI31" s="755"/>
      <c r="MCJ31" s="755"/>
      <c r="MCK31" s="755"/>
      <c r="MCL31" s="755"/>
      <c r="MCM31" s="755"/>
      <c r="MCN31" s="755"/>
      <c r="MCO31" s="755"/>
      <c r="MCP31" s="755"/>
      <c r="MCQ31" s="755"/>
      <c r="MCR31" s="755"/>
      <c r="MCS31" s="755"/>
      <c r="MCT31" s="755"/>
      <c r="MCU31" s="755"/>
      <c r="MCV31" s="755"/>
      <c r="MCW31" s="755"/>
      <c r="MCX31" s="755"/>
      <c r="MCY31" s="755"/>
      <c r="MCZ31" s="755"/>
      <c r="MDA31" s="755"/>
      <c r="MDB31" s="755"/>
      <c r="MDC31" s="755"/>
      <c r="MDD31" s="755"/>
      <c r="MDE31" s="755"/>
      <c r="MDF31" s="755"/>
      <c r="MDG31" s="755"/>
      <c r="MDH31" s="755"/>
      <c r="MDI31" s="755"/>
      <c r="MDJ31" s="755"/>
      <c r="MDK31" s="755"/>
      <c r="MDL31" s="755"/>
      <c r="MDM31" s="755"/>
      <c r="MDN31" s="755"/>
      <c r="MDO31" s="755"/>
      <c r="MDP31" s="755"/>
      <c r="MDQ31" s="755"/>
      <c r="MDR31" s="755"/>
      <c r="MDS31" s="755"/>
      <c r="MDT31" s="755"/>
      <c r="MDU31" s="755"/>
      <c r="MDV31" s="755"/>
      <c r="MDW31" s="755"/>
      <c r="MDX31" s="755"/>
      <c r="MDY31" s="755"/>
      <c r="MDZ31" s="755"/>
      <c r="MEA31" s="755"/>
      <c r="MEB31" s="755"/>
      <c r="MEC31" s="755"/>
      <c r="MED31" s="755"/>
      <c r="MEE31" s="755"/>
      <c r="MEF31" s="755"/>
      <c r="MEG31" s="755"/>
      <c r="MEH31" s="755"/>
      <c r="MEI31" s="755"/>
      <c r="MEJ31" s="755"/>
      <c r="MEK31" s="755"/>
      <c r="MEL31" s="755"/>
      <c r="MEM31" s="755"/>
      <c r="MEN31" s="755"/>
      <c r="MEO31" s="755"/>
      <c r="MEP31" s="755"/>
      <c r="MEQ31" s="755"/>
      <c r="MER31" s="755"/>
      <c r="MES31" s="755"/>
      <c r="MET31" s="755"/>
      <c r="MEU31" s="755"/>
      <c r="MEV31" s="755"/>
      <c r="MEW31" s="755"/>
      <c r="MEX31" s="755"/>
      <c r="MEY31" s="755"/>
      <c r="MEZ31" s="755"/>
      <c r="MFA31" s="755"/>
      <c r="MFB31" s="755"/>
      <c r="MFC31" s="755"/>
      <c r="MFD31" s="755"/>
      <c r="MFE31" s="755"/>
      <c r="MFF31" s="755"/>
      <c r="MFG31" s="755"/>
      <c r="MFH31" s="755"/>
      <c r="MFI31" s="755"/>
      <c r="MFJ31" s="755"/>
      <c r="MFK31" s="755"/>
      <c r="MFL31" s="755"/>
      <c r="MFM31" s="755"/>
      <c r="MFN31" s="755"/>
      <c r="MFO31" s="755"/>
      <c r="MFP31" s="755"/>
      <c r="MFQ31" s="755"/>
      <c r="MFR31" s="755"/>
      <c r="MFS31" s="755"/>
      <c r="MFT31" s="755"/>
      <c r="MFU31" s="755"/>
      <c r="MFV31" s="755"/>
      <c r="MFW31" s="755"/>
      <c r="MFX31" s="755"/>
      <c r="MFY31" s="755"/>
      <c r="MFZ31" s="755"/>
      <c r="MGA31" s="755"/>
      <c r="MGB31" s="755"/>
      <c r="MGC31" s="755"/>
      <c r="MGD31" s="755"/>
      <c r="MGE31" s="755"/>
      <c r="MGF31" s="755"/>
      <c r="MGG31" s="755"/>
      <c r="MGH31" s="755"/>
      <c r="MGI31" s="755"/>
      <c r="MGJ31" s="755"/>
      <c r="MGK31" s="755"/>
      <c r="MGL31" s="755"/>
      <c r="MGM31" s="755"/>
      <c r="MGN31" s="755"/>
      <c r="MGO31" s="755"/>
      <c r="MGP31" s="755"/>
      <c r="MGQ31" s="755"/>
      <c r="MGR31" s="755"/>
      <c r="MGS31" s="755"/>
      <c r="MGT31" s="755"/>
      <c r="MGU31" s="755"/>
      <c r="MGV31" s="755"/>
      <c r="MGW31" s="755"/>
      <c r="MGX31" s="755"/>
      <c r="MGY31" s="755"/>
      <c r="MGZ31" s="755"/>
      <c r="MHA31" s="755"/>
      <c r="MHB31" s="755"/>
      <c r="MHC31" s="755"/>
      <c r="MHD31" s="755"/>
      <c r="MHE31" s="755"/>
      <c r="MHF31" s="755"/>
      <c r="MHG31" s="755"/>
      <c r="MHH31" s="755"/>
      <c r="MHI31" s="755"/>
      <c r="MHJ31" s="755"/>
      <c r="MHK31" s="755"/>
      <c r="MHL31" s="755"/>
      <c r="MHM31" s="755"/>
      <c r="MHN31" s="755"/>
      <c r="MHO31" s="755"/>
      <c r="MHP31" s="755"/>
      <c r="MHQ31" s="755"/>
      <c r="MHR31" s="755"/>
      <c r="MHS31" s="755"/>
      <c r="MHT31" s="755"/>
      <c r="MHU31" s="755"/>
      <c r="MHV31" s="755"/>
      <c r="MHW31" s="755"/>
      <c r="MHX31" s="755"/>
      <c r="MHY31" s="755"/>
      <c r="MHZ31" s="755"/>
      <c r="MIA31" s="755"/>
      <c r="MIB31" s="755"/>
      <c r="MIC31" s="755"/>
      <c r="MID31" s="755"/>
      <c r="MIE31" s="755"/>
      <c r="MIF31" s="755"/>
      <c r="MIG31" s="755"/>
      <c r="MIH31" s="755"/>
      <c r="MII31" s="755"/>
      <c r="MIJ31" s="755"/>
      <c r="MIK31" s="755"/>
      <c r="MIL31" s="755"/>
      <c r="MIM31" s="755"/>
      <c r="MIN31" s="755"/>
      <c r="MIO31" s="755"/>
      <c r="MIP31" s="755"/>
      <c r="MIQ31" s="755"/>
      <c r="MIR31" s="755"/>
      <c r="MIS31" s="755"/>
      <c r="MIT31" s="755"/>
      <c r="MIU31" s="755"/>
      <c r="MIV31" s="755"/>
      <c r="MIW31" s="755"/>
      <c r="MIX31" s="755"/>
      <c r="MIY31" s="755"/>
      <c r="MIZ31" s="755"/>
      <c r="MJA31" s="755"/>
      <c r="MJB31" s="755"/>
      <c r="MJC31" s="755"/>
      <c r="MJD31" s="755"/>
      <c r="MJE31" s="755"/>
      <c r="MJF31" s="755"/>
      <c r="MJG31" s="755"/>
      <c r="MJH31" s="755"/>
      <c r="MJI31" s="755"/>
      <c r="MJJ31" s="755"/>
      <c r="MJK31" s="755"/>
      <c r="MJL31" s="755"/>
      <c r="MJM31" s="755"/>
      <c r="MJN31" s="755"/>
      <c r="MJO31" s="755"/>
      <c r="MJP31" s="755"/>
      <c r="MJQ31" s="755"/>
      <c r="MJR31" s="755"/>
      <c r="MJS31" s="755"/>
      <c r="MJT31" s="755"/>
      <c r="MJU31" s="755"/>
      <c r="MJV31" s="755"/>
      <c r="MJW31" s="755"/>
      <c r="MJX31" s="755"/>
      <c r="MJY31" s="755"/>
      <c r="MJZ31" s="755"/>
      <c r="MKA31" s="755"/>
      <c r="MKB31" s="755"/>
      <c r="MKC31" s="755"/>
      <c r="MKD31" s="755"/>
      <c r="MKE31" s="755"/>
      <c r="MKF31" s="755"/>
      <c r="MKG31" s="755"/>
      <c r="MKH31" s="755"/>
      <c r="MKI31" s="755"/>
      <c r="MKJ31" s="755"/>
      <c r="MKK31" s="755"/>
      <c r="MKL31" s="755"/>
      <c r="MKM31" s="755"/>
      <c r="MKN31" s="755"/>
      <c r="MKO31" s="755"/>
      <c r="MKP31" s="755"/>
      <c r="MKQ31" s="755"/>
      <c r="MKR31" s="755"/>
      <c r="MKS31" s="755"/>
      <c r="MKT31" s="755"/>
      <c r="MKU31" s="755"/>
      <c r="MKV31" s="755"/>
      <c r="MKW31" s="755"/>
      <c r="MKX31" s="755"/>
      <c r="MKY31" s="755"/>
      <c r="MKZ31" s="755"/>
      <c r="MLA31" s="755"/>
      <c r="MLB31" s="755"/>
      <c r="MLC31" s="755"/>
      <c r="MLD31" s="755"/>
      <c r="MLE31" s="755"/>
      <c r="MLF31" s="755"/>
      <c r="MLG31" s="755"/>
      <c r="MLH31" s="755"/>
      <c r="MLI31" s="755"/>
      <c r="MLJ31" s="755"/>
      <c r="MLK31" s="755"/>
      <c r="MLL31" s="755"/>
      <c r="MLM31" s="755"/>
      <c r="MLN31" s="755"/>
      <c r="MLO31" s="755"/>
      <c r="MLP31" s="755"/>
      <c r="MLQ31" s="755"/>
      <c r="MLR31" s="755"/>
      <c r="MLS31" s="755"/>
      <c r="MLT31" s="755"/>
      <c r="MLU31" s="755"/>
      <c r="MLV31" s="755"/>
      <c r="MLW31" s="755"/>
      <c r="MLX31" s="755"/>
      <c r="MLY31" s="755"/>
      <c r="MLZ31" s="755"/>
      <c r="MMA31" s="755"/>
      <c r="MMB31" s="755"/>
      <c r="MMC31" s="755"/>
      <c r="MMD31" s="755"/>
      <c r="MME31" s="755"/>
      <c r="MMF31" s="755"/>
      <c r="MMG31" s="755"/>
      <c r="MMH31" s="755"/>
      <c r="MMI31" s="755"/>
      <c r="MMJ31" s="755"/>
      <c r="MMK31" s="755"/>
      <c r="MML31" s="755"/>
      <c r="MMM31" s="755"/>
      <c r="MMN31" s="755"/>
      <c r="MMO31" s="755"/>
      <c r="MMP31" s="755"/>
      <c r="MMQ31" s="755"/>
      <c r="MMR31" s="755"/>
      <c r="MMS31" s="755"/>
      <c r="MMT31" s="755"/>
      <c r="MMU31" s="755"/>
      <c r="MMV31" s="755"/>
      <c r="MMW31" s="755"/>
      <c r="MMX31" s="755"/>
      <c r="MMY31" s="755"/>
      <c r="MMZ31" s="755"/>
      <c r="MNA31" s="755"/>
      <c r="MNB31" s="755"/>
      <c r="MNC31" s="755"/>
      <c r="MND31" s="755"/>
      <c r="MNE31" s="755"/>
      <c r="MNF31" s="755"/>
      <c r="MNG31" s="755"/>
      <c r="MNH31" s="755"/>
      <c r="MNI31" s="755"/>
      <c r="MNJ31" s="755"/>
      <c r="MNK31" s="755"/>
      <c r="MNL31" s="755"/>
      <c r="MNM31" s="755"/>
      <c r="MNN31" s="755"/>
      <c r="MNO31" s="755"/>
      <c r="MNP31" s="755"/>
      <c r="MNQ31" s="755"/>
      <c r="MNR31" s="755"/>
      <c r="MNS31" s="755"/>
      <c r="MNT31" s="755"/>
      <c r="MNU31" s="755"/>
      <c r="MNV31" s="755"/>
      <c r="MNW31" s="755"/>
      <c r="MNX31" s="755"/>
      <c r="MNY31" s="755"/>
      <c r="MNZ31" s="755"/>
      <c r="MOA31" s="755"/>
      <c r="MOB31" s="755"/>
      <c r="MOC31" s="755"/>
      <c r="MOD31" s="755"/>
      <c r="MOE31" s="755"/>
      <c r="MOF31" s="755"/>
      <c r="MOG31" s="755"/>
      <c r="MOH31" s="755"/>
      <c r="MOI31" s="755"/>
      <c r="MOJ31" s="755"/>
      <c r="MOK31" s="755"/>
      <c r="MOL31" s="755"/>
      <c r="MOM31" s="755"/>
      <c r="MON31" s="755"/>
      <c r="MOO31" s="755"/>
      <c r="MOP31" s="755"/>
      <c r="MOQ31" s="755"/>
      <c r="MOR31" s="755"/>
      <c r="MOS31" s="755"/>
      <c r="MOT31" s="755"/>
      <c r="MOU31" s="755"/>
      <c r="MOV31" s="755"/>
      <c r="MOW31" s="755"/>
      <c r="MOX31" s="755"/>
      <c r="MOY31" s="755"/>
      <c r="MOZ31" s="755"/>
      <c r="MPA31" s="755"/>
      <c r="MPB31" s="755"/>
      <c r="MPC31" s="755"/>
      <c r="MPD31" s="755"/>
      <c r="MPE31" s="755"/>
      <c r="MPF31" s="755"/>
      <c r="MPG31" s="755"/>
      <c r="MPH31" s="755"/>
      <c r="MPI31" s="755"/>
      <c r="MPJ31" s="755"/>
      <c r="MPK31" s="755"/>
      <c r="MPL31" s="755"/>
      <c r="MPM31" s="755"/>
      <c r="MPN31" s="755"/>
      <c r="MPO31" s="755"/>
      <c r="MPP31" s="755"/>
      <c r="MPQ31" s="755"/>
      <c r="MPR31" s="755"/>
      <c r="MPS31" s="755"/>
      <c r="MPT31" s="755"/>
      <c r="MPU31" s="755"/>
      <c r="MPV31" s="755"/>
      <c r="MPW31" s="755"/>
      <c r="MPX31" s="755"/>
      <c r="MPY31" s="755"/>
      <c r="MPZ31" s="755"/>
      <c r="MQA31" s="755"/>
      <c r="MQB31" s="755"/>
      <c r="MQC31" s="755"/>
      <c r="MQD31" s="755"/>
      <c r="MQE31" s="755"/>
      <c r="MQF31" s="755"/>
      <c r="MQG31" s="755"/>
      <c r="MQH31" s="755"/>
      <c r="MQI31" s="755"/>
      <c r="MQJ31" s="755"/>
      <c r="MQK31" s="755"/>
      <c r="MQL31" s="755"/>
      <c r="MQM31" s="755"/>
      <c r="MQN31" s="755"/>
      <c r="MQO31" s="755"/>
      <c r="MQP31" s="755"/>
      <c r="MQQ31" s="755"/>
      <c r="MQR31" s="755"/>
      <c r="MQS31" s="755"/>
      <c r="MQT31" s="755"/>
      <c r="MQU31" s="755"/>
      <c r="MQV31" s="755"/>
      <c r="MQW31" s="755"/>
      <c r="MQX31" s="755"/>
      <c r="MQY31" s="755"/>
      <c r="MQZ31" s="755"/>
      <c r="MRA31" s="755"/>
      <c r="MRB31" s="755"/>
      <c r="MRC31" s="755"/>
      <c r="MRD31" s="755"/>
      <c r="MRE31" s="755"/>
      <c r="MRF31" s="755"/>
      <c r="MRG31" s="755"/>
      <c r="MRH31" s="755"/>
      <c r="MRI31" s="755"/>
      <c r="MRJ31" s="755"/>
      <c r="MRK31" s="755"/>
      <c r="MRL31" s="755"/>
      <c r="MRM31" s="755"/>
      <c r="MRN31" s="755"/>
      <c r="MRO31" s="755"/>
      <c r="MRP31" s="755"/>
      <c r="MRQ31" s="755"/>
      <c r="MRR31" s="755"/>
      <c r="MRS31" s="755"/>
      <c r="MRT31" s="755"/>
      <c r="MRU31" s="755"/>
      <c r="MRV31" s="755"/>
      <c r="MRW31" s="755"/>
      <c r="MRX31" s="755"/>
      <c r="MRY31" s="755"/>
      <c r="MRZ31" s="755"/>
      <c r="MSA31" s="755"/>
      <c r="MSB31" s="755"/>
      <c r="MSC31" s="755"/>
      <c r="MSD31" s="755"/>
      <c r="MSE31" s="755"/>
      <c r="MSF31" s="755"/>
      <c r="MSG31" s="755"/>
      <c r="MSH31" s="755"/>
      <c r="MSI31" s="755"/>
      <c r="MSJ31" s="755"/>
      <c r="MSK31" s="755"/>
      <c r="MSL31" s="755"/>
      <c r="MSM31" s="755"/>
      <c r="MSN31" s="755"/>
      <c r="MSO31" s="755"/>
      <c r="MSP31" s="755"/>
      <c r="MSQ31" s="755"/>
      <c r="MSR31" s="755"/>
      <c r="MSS31" s="755"/>
      <c r="MST31" s="755"/>
      <c r="MSU31" s="755"/>
      <c r="MSV31" s="755"/>
      <c r="MSW31" s="755"/>
      <c r="MSX31" s="755"/>
      <c r="MSY31" s="755"/>
      <c r="MSZ31" s="755"/>
      <c r="MTA31" s="755"/>
      <c r="MTB31" s="755"/>
      <c r="MTC31" s="755"/>
      <c r="MTD31" s="755"/>
      <c r="MTE31" s="755"/>
      <c r="MTF31" s="755"/>
      <c r="MTG31" s="755"/>
      <c r="MTH31" s="755"/>
      <c r="MTI31" s="755"/>
      <c r="MTJ31" s="755"/>
      <c r="MTK31" s="755"/>
      <c r="MTL31" s="755"/>
      <c r="MTM31" s="755"/>
      <c r="MTN31" s="755"/>
      <c r="MTO31" s="755"/>
      <c r="MTP31" s="755"/>
      <c r="MTQ31" s="755"/>
      <c r="MTR31" s="755"/>
      <c r="MTS31" s="755"/>
      <c r="MTT31" s="755"/>
      <c r="MTU31" s="755"/>
      <c r="MTV31" s="755"/>
      <c r="MTW31" s="755"/>
      <c r="MTX31" s="755"/>
      <c r="MTY31" s="755"/>
      <c r="MTZ31" s="755"/>
      <c r="MUA31" s="755"/>
      <c r="MUB31" s="755"/>
      <c r="MUC31" s="755"/>
      <c r="MUD31" s="755"/>
      <c r="MUE31" s="755"/>
      <c r="MUF31" s="755"/>
      <c r="MUG31" s="755"/>
      <c r="MUH31" s="755"/>
      <c r="MUI31" s="755"/>
      <c r="MUJ31" s="755"/>
      <c r="MUK31" s="755"/>
      <c r="MUL31" s="755"/>
      <c r="MUM31" s="755"/>
      <c r="MUN31" s="755"/>
      <c r="MUO31" s="755"/>
      <c r="MUP31" s="755"/>
      <c r="MUQ31" s="755"/>
      <c r="MUR31" s="755"/>
      <c r="MUS31" s="755"/>
      <c r="MUT31" s="755"/>
      <c r="MUU31" s="755"/>
      <c r="MUV31" s="755"/>
      <c r="MUW31" s="755"/>
      <c r="MUX31" s="755"/>
      <c r="MUY31" s="755"/>
      <c r="MUZ31" s="755"/>
      <c r="MVA31" s="755"/>
      <c r="MVB31" s="755"/>
      <c r="MVC31" s="755"/>
      <c r="MVD31" s="755"/>
      <c r="MVE31" s="755"/>
      <c r="MVF31" s="755"/>
      <c r="MVG31" s="755"/>
      <c r="MVH31" s="755"/>
      <c r="MVI31" s="755"/>
      <c r="MVJ31" s="755"/>
      <c r="MVK31" s="755"/>
      <c r="MVL31" s="755"/>
      <c r="MVM31" s="755"/>
      <c r="MVN31" s="755"/>
      <c r="MVO31" s="755"/>
      <c r="MVP31" s="755"/>
      <c r="MVQ31" s="755"/>
      <c r="MVR31" s="755"/>
      <c r="MVS31" s="755"/>
      <c r="MVT31" s="755"/>
      <c r="MVU31" s="755"/>
      <c r="MVV31" s="755"/>
      <c r="MVW31" s="755"/>
      <c r="MVX31" s="755"/>
      <c r="MVY31" s="755"/>
      <c r="MVZ31" s="755"/>
      <c r="MWA31" s="755"/>
      <c r="MWB31" s="755"/>
      <c r="MWC31" s="755"/>
      <c r="MWD31" s="755"/>
      <c r="MWE31" s="755"/>
      <c r="MWF31" s="755"/>
      <c r="MWG31" s="755"/>
      <c r="MWH31" s="755"/>
      <c r="MWI31" s="755"/>
      <c r="MWJ31" s="755"/>
      <c r="MWK31" s="755"/>
      <c r="MWL31" s="755"/>
      <c r="MWM31" s="755"/>
      <c r="MWN31" s="755"/>
      <c r="MWO31" s="755"/>
      <c r="MWP31" s="755"/>
      <c r="MWQ31" s="755"/>
      <c r="MWR31" s="755"/>
      <c r="MWS31" s="755"/>
      <c r="MWT31" s="755"/>
      <c r="MWU31" s="755"/>
      <c r="MWV31" s="755"/>
      <c r="MWW31" s="755"/>
      <c r="MWX31" s="755"/>
      <c r="MWY31" s="755"/>
      <c r="MWZ31" s="755"/>
      <c r="MXA31" s="755"/>
      <c r="MXB31" s="755"/>
      <c r="MXC31" s="755"/>
      <c r="MXD31" s="755"/>
      <c r="MXE31" s="755"/>
      <c r="MXF31" s="755"/>
      <c r="MXG31" s="755"/>
      <c r="MXH31" s="755"/>
      <c r="MXI31" s="755"/>
      <c r="MXJ31" s="755"/>
      <c r="MXK31" s="755"/>
      <c r="MXL31" s="755"/>
      <c r="MXM31" s="755"/>
      <c r="MXN31" s="755"/>
      <c r="MXO31" s="755"/>
      <c r="MXP31" s="755"/>
      <c r="MXQ31" s="755"/>
      <c r="MXR31" s="755"/>
      <c r="MXS31" s="755"/>
      <c r="MXT31" s="755"/>
      <c r="MXU31" s="755"/>
      <c r="MXV31" s="755"/>
      <c r="MXW31" s="755"/>
      <c r="MXX31" s="755"/>
      <c r="MXY31" s="755"/>
      <c r="MXZ31" s="755"/>
      <c r="MYA31" s="755"/>
      <c r="MYB31" s="755"/>
      <c r="MYC31" s="755"/>
      <c r="MYD31" s="755"/>
      <c r="MYE31" s="755"/>
      <c r="MYF31" s="755"/>
      <c r="MYG31" s="755"/>
      <c r="MYH31" s="755"/>
      <c r="MYI31" s="755"/>
      <c r="MYJ31" s="755"/>
      <c r="MYK31" s="755"/>
      <c r="MYL31" s="755"/>
      <c r="MYM31" s="755"/>
      <c r="MYN31" s="755"/>
      <c r="MYO31" s="755"/>
      <c r="MYP31" s="755"/>
      <c r="MYQ31" s="755"/>
      <c r="MYR31" s="755"/>
      <c r="MYS31" s="755"/>
      <c r="MYT31" s="755"/>
      <c r="MYU31" s="755"/>
      <c r="MYV31" s="755"/>
      <c r="MYW31" s="755"/>
      <c r="MYX31" s="755"/>
      <c r="MYY31" s="755"/>
      <c r="MYZ31" s="755"/>
      <c r="MZA31" s="755"/>
      <c r="MZB31" s="755"/>
      <c r="MZC31" s="755"/>
      <c r="MZD31" s="755"/>
      <c r="MZE31" s="755"/>
      <c r="MZF31" s="755"/>
      <c r="MZG31" s="755"/>
      <c r="MZH31" s="755"/>
      <c r="MZI31" s="755"/>
      <c r="MZJ31" s="755"/>
      <c r="MZK31" s="755"/>
      <c r="MZL31" s="755"/>
      <c r="MZM31" s="755"/>
      <c r="MZN31" s="755"/>
      <c r="MZO31" s="755"/>
      <c r="MZP31" s="755"/>
      <c r="MZQ31" s="755"/>
      <c r="MZR31" s="755"/>
      <c r="MZS31" s="755"/>
      <c r="MZT31" s="755"/>
      <c r="MZU31" s="755"/>
      <c r="MZV31" s="755"/>
      <c r="MZW31" s="755"/>
      <c r="MZX31" s="755"/>
      <c r="MZY31" s="755"/>
      <c r="MZZ31" s="755"/>
      <c r="NAA31" s="755"/>
      <c r="NAB31" s="755"/>
      <c r="NAC31" s="755"/>
      <c r="NAD31" s="755"/>
      <c r="NAE31" s="755"/>
      <c r="NAF31" s="755"/>
      <c r="NAG31" s="755"/>
      <c r="NAH31" s="755"/>
      <c r="NAI31" s="755"/>
      <c r="NAJ31" s="755"/>
      <c r="NAK31" s="755"/>
      <c r="NAL31" s="755"/>
      <c r="NAM31" s="755"/>
      <c r="NAN31" s="755"/>
      <c r="NAO31" s="755"/>
      <c r="NAP31" s="755"/>
      <c r="NAQ31" s="755"/>
      <c r="NAR31" s="755"/>
      <c r="NAS31" s="755"/>
      <c r="NAT31" s="755"/>
      <c r="NAU31" s="755"/>
      <c r="NAV31" s="755"/>
      <c r="NAW31" s="755"/>
      <c r="NAX31" s="755"/>
      <c r="NAY31" s="755"/>
      <c r="NAZ31" s="755"/>
      <c r="NBA31" s="755"/>
      <c r="NBB31" s="755"/>
      <c r="NBC31" s="755"/>
      <c r="NBD31" s="755"/>
      <c r="NBE31" s="755"/>
      <c r="NBF31" s="755"/>
      <c r="NBG31" s="755"/>
      <c r="NBH31" s="755"/>
      <c r="NBI31" s="755"/>
      <c r="NBJ31" s="755"/>
      <c r="NBK31" s="755"/>
      <c r="NBL31" s="755"/>
      <c r="NBM31" s="755"/>
      <c r="NBN31" s="755"/>
      <c r="NBO31" s="755"/>
      <c r="NBP31" s="755"/>
      <c r="NBQ31" s="755"/>
      <c r="NBR31" s="755"/>
      <c r="NBS31" s="755"/>
      <c r="NBT31" s="755"/>
      <c r="NBU31" s="755"/>
      <c r="NBV31" s="755"/>
      <c r="NBW31" s="755"/>
      <c r="NBX31" s="755"/>
      <c r="NBY31" s="755"/>
      <c r="NBZ31" s="755"/>
      <c r="NCA31" s="755"/>
      <c r="NCB31" s="755"/>
      <c r="NCC31" s="755"/>
      <c r="NCD31" s="755"/>
      <c r="NCE31" s="755"/>
      <c r="NCF31" s="755"/>
      <c r="NCG31" s="755"/>
      <c r="NCH31" s="755"/>
      <c r="NCI31" s="755"/>
      <c r="NCJ31" s="755"/>
      <c r="NCK31" s="755"/>
      <c r="NCL31" s="755"/>
      <c r="NCM31" s="755"/>
      <c r="NCN31" s="755"/>
      <c r="NCO31" s="755"/>
      <c r="NCP31" s="755"/>
      <c r="NCQ31" s="755"/>
      <c r="NCR31" s="755"/>
      <c r="NCS31" s="755"/>
      <c r="NCT31" s="755"/>
      <c r="NCU31" s="755"/>
      <c r="NCV31" s="755"/>
      <c r="NCW31" s="755"/>
      <c r="NCX31" s="755"/>
      <c r="NCY31" s="755"/>
      <c r="NCZ31" s="755"/>
      <c r="NDA31" s="755"/>
      <c r="NDB31" s="755"/>
      <c r="NDC31" s="755"/>
      <c r="NDD31" s="755"/>
      <c r="NDE31" s="755"/>
      <c r="NDF31" s="755"/>
      <c r="NDG31" s="755"/>
      <c r="NDH31" s="755"/>
      <c r="NDI31" s="755"/>
      <c r="NDJ31" s="755"/>
      <c r="NDK31" s="755"/>
      <c r="NDL31" s="755"/>
      <c r="NDM31" s="755"/>
      <c r="NDN31" s="755"/>
      <c r="NDO31" s="755"/>
      <c r="NDP31" s="755"/>
      <c r="NDQ31" s="755"/>
      <c r="NDR31" s="755"/>
      <c r="NDS31" s="755"/>
      <c r="NDT31" s="755"/>
      <c r="NDU31" s="755"/>
      <c r="NDV31" s="755"/>
      <c r="NDW31" s="755"/>
      <c r="NDX31" s="755"/>
      <c r="NDY31" s="755"/>
      <c r="NDZ31" s="755"/>
      <c r="NEA31" s="755"/>
      <c r="NEB31" s="755"/>
      <c r="NEC31" s="755"/>
      <c r="NED31" s="755"/>
      <c r="NEE31" s="755"/>
      <c r="NEF31" s="755"/>
      <c r="NEG31" s="755"/>
      <c r="NEH31" s="755"/>
      <c r="NEI31" s="755"/>
      <c r="NEJ31" s="755"/>
      <c r="NEK31" s="755"/>
      <c r="NEL31" s="755"/>
      <c r="NEM31" s="755"/>
      <c r="NEN31" s="755"/>
      <c r="NEO31" s="755"/>
      <c r="NEP31" s="755"/>
      <c r="NEQ31" s="755"/>
      <c r="NER31" s="755"/>
      <c r="NES31" s="755"/>
      <c r="NET31" s="755"/>
      <c r="NEU31" s="755"/>
      <c r="NEV31" s="755"/>
      <c r="NEW31" s="755"/>
      <c r="NEX31" s="755"/>
      <c r="NEY31" s="755"/>
      <c r="NEZ31" s="755"/>
      <c r="NFA31" s="755"/>
      <c r="NFB31" s="755"/>
      <c r="NFC31" s="755"/>
      <c r="NFD31" s="755"/>
      <c r="NFE31" s="755"/>
      <c r="NFF31" s="755"/>
      <c r="NFG31" s="755"/>
      <c r="NFH31" s="755"/>
      <c r="NFI31" s="755"/>
      <c r="NFJ31" s="755"/>
      <c r="NFK31" s="755"/>
      <c r="NFL31" s="755"/>
      <c r="NFM31" s="755"/>
      <c r="NFN31" s="755"/>
      <c r="NFO31" s="755"/>
      <c r="NFP31" s="755"/>
      <c r="NFQ31" s="755"/>
      <c r="NFR31" s="755"/>
      <c r="NFS31" s="755"/>
      <c r="NFT31" s="755"/>
      <c r="NFU31" s="755"/>
      <c r="NFV31" s="755"/>
      <c r="NFW31" s="755"/>
      <c r="NFX31" s="755"/>
      <c r="NFY31" s="755"/>
      <c r="NFZ31" s="755"/>
      <c r="NGA31" s="755"/>
      <c r="NGB31" s="755"/>
      <c r="NGC31" s="755"/>
      <c r="NGD31" s="755"/>
      <c r="NGE31" s="755"/>
      <c r="NGF31" s="755"/>
      <c r="NGG31" s="755"/>
      <c r="NGH31" s="755"/>
      <c r="NGI31" s="755"/>
      <c r="NGJ31" s="755"/>
      <c r="NGK31" s="755"/>
      <c r="NGL31" s="755"/>
      <c r="NGM31" s="755"/>
      <c r="NGN31" s="755"/>
      <c r="NGO31" s="755"/>
      <c r="NGP31" s="755"/>
      <c r="NGQ31" s="755"/>
      <c r="NGR31" s="755"/>
      <c r="NGS31" s="755"/>
      <c r="NGT31" s="755"/>
      <c r="NGU31" s="755"/>
      <c r="NGV31" s="755"/>
      <c r="NGW31" s="755"/>
      <c r="NGX31" s="755"/>
      <c r="NGY31" s="755"/>
      <c r="NGZ31" s="755"/>
      <c r="NHA31" s="755"/>
      <c r="NHB31" s="755"/>
      <c r="NHC31" s="755"/>
      <c r="NHD31" s="755"/>
      <c r="NHE31" s="755"/>
      <c r="NHF31" s="755"/>
      <c r="NHG31" s="755"/>
      <c r="NHH31" s="755"/>
      <c r="NHI31" s="755"/>
      <c r="NHJ31" s="755"/>
      <c r="NHK31" s="755"/>
      <c r="NHL31" s="755"/>
      <c r="NHM31" s="755"/>
      <c r="NHN31" s="755"/>
      <c r="NHO31" s="755"/>
      <c r="NHP31" s="755"/>
      <c r="NHQ31" s="755"/>
      <c r="NHR31" s="755"/>
      <c r="NHS31" s="755"/>
      <c r="NHT31" s="755"/>
      <c r="NHU31" s="755"/>
      <c r="NHV31" s="755"/>
      <c r="NHW31" s="755"/>
      <c r="NHX31" s="755"/>
      <c r="NHY31" s="755"/>
      <c r="NHZ31" s="755"/>
      <c r="NIA31" s="755"/>
      <c r="NIB31" s="755"/>
      <c r="NIC31" s="755"/>
      <c r="NID31" s="755"/>
      <c r="NIE31" s="755"/>
      <c r="NIF31" s="755"/>
      <c r="NIG31" s="755"/>
      <c r="NIH31" s="755"/>
      <c r="NII31" s="755"/>
      <c r="NIJ31" s="755"/>
      <c r="NIK31" s="755"/>
      <c r="NIL31" s="755"/>
      <c r="NIM31" s="755"/>
      <c r="NIN31" s="755"/>
      <c r="NIO31" s="755"/>
      <c r="NIP31" s="755"/>
      <c r="NIQ31" s="755"/>
      <c r="NIR31" s="755"/>
      <c r="NIS31" s="755"/>
      <c r="NIT31" s="755"/>
      <c r="NIU31" s="755"/>
      <c r="NIV31" s="755"/>
      <c r="NIW31" s="755"/>
      <c r="NIX31" s="755"/>
      <c r="NIY31" s="755"/>
      <c r="NIZ31" s="755"/>
      <c r="NJA31" s="755"/>
      <c r="NJB31" s="755"/>
      <c r="NJC31" s="755"/>
      <c r="NJD31" s="755"/>
      <c r="NJE31" s="755"/>
      <c r="NJF31" s="755"/>
      <c r="NJG31" s="755"/>
      <c r="NJH31" s="755"/>
      <c r="NJI31" s="755"/>
      <c r="NJJ31" s="755"/>
      <c r="NJK31" s="755"/>
      <c r="NJL31" s="755"/>
      <c r="NJM31" s="755"/>
      <c r="NJN31" s="755"/>
      <c r="NJO31" s="755"/>
      <c r="NJP31" s="755"/>
      <c r="NJQ31" s="755"/>
      <c r="NJR31" s="755"/>
      <c r="NJS31" s="755"/>
      <c r="NJT31" s="755"/>
      <c r="NJU31" s="755"/>
      <c r="NJV31" s="755"/>
      <c r="NJW31" s="755"/>
      <c r="NJX31" s="755"/>
      <c r="NJY31" s="755"/>
      <c r="NJZ31" s="755"/>
      <c r="NKA31" s="755"/>
      <c r="NKB31" s="755"/>
      <c r="NKC31" s="755"/>
      <c r="NKD31" s="755"/>
      <c r="NKE31" s="755"/>
      <c r="NKF31" s="755"/>
      <c r="NKG31" s="755"/>
      <c r="NKH31" s="755"/>
      <c r="NKI31" s="755"/>
      <c r="NKJ31" s="755"/>
      <c r="NKK31" s="755"/>
      <c r="NKL31" s="755"/>
      <c r="NKM31" s="755"/>
      <c r="NKN31" s="755"/>
      <c r="NKO31" s="755"/>
      <c r="NKP31" s="755"/>
      <c r="NKQ31" s="755"/>
      <c r="NKR31" s="755"/>
      <c r="NKS31" s="755"/>
      <c r="NKT31" s="755"/>
      <c r="NKU31" s="755"/>
      <c r="NKV31" s="755"/>
      <c r="NKW31" s="755"/>
      <c r="NKX31" s="755"/>
      <c r="NKY31" s="755"/>
      <c r="NKZ31" s="755"/>
      <c r="NLA31" s="755"/>
      <c r="NLB31" s="755"/>
      <c r="NLC31" s="755"/>
      <c r="NLD31" s="755"/>
      <c r="NLE31" s="755"/>
      <c r="NLF31" s="755"/>
      <c r="NLG31" s="755"/>
      <c r="NLH31" s="755"/>
      <c r="NLI31" s="755"/>
      <c r="NLJ31" s="755"/>
      <c r="NLK31" s="755"/>
      <c r="NLL31" s="755"/>
      <c r="NLM31" s="755"/>
      <c r="NLN31" s="755"/>
      <c r="NLO31" s="755"/>
      <c r="NLP31" s="755"/>
      <c r="NLQ31" s="755"/>
      <c r="NLR31" s="755"/>
      <c r="NLS31" s="755"/>
      <c r="NLT31" s="755"/>
      <c r="NLU31" s="755"/>
      <c r="NLV31" s="755"/>
      <c r="NLW31" s="755"/>
      <c r="NLX31" s="755"/>
      <c r="NLY31" s="755"/>
      <c r="NLZ31" s="755"/>
      <c r="NMA31" s="755"/>
      <c r="NMB31" s="755"/>
      <c r="NMC31" s="755"/>
      <c r="NMD31" s="755"/>
      <c r="NME31" s="755"/>
      <c r="NMF31" s="755"/>
      <c r="NMG31" s="755"/>
      <c r="NMH31" s="755"/>
      <c r="NMI31" s="755"/>
      <c r="NMJ31" s="755"/>
      <c r="NMK31" s="755"/>
      <c r="NML31" s="755"/>
      <c r="NMM31" s="755"/>
      <c r="NMN31" s="755"/>
      <c r="NMO31" s="755"/>
      <c r="NMP31" s="755"/>
      <c r="NMQ31" s="755"/>
      <c r="NMR31" s="755"/>
      <c r="NMS31" s="755"/>
      <c r="NMT31" s="755"/>
      <c r="NMU31" s="755"/>
      <c r="NMV31" s="755"/>
      <c r="NMW31" s="755"/>
      <c r="NMX31" s="755"/>
      <c r="NMY31" s="755"/>
      <c r="NMZ31" s="755"/>
      <c r="NNA31" s="755"/>
      <c r="NNB31" s="755"/>
      <c r="NNC31" s="755"/>
      <c r="NND31" s="755"/>
      <c r="NNE31" s="755"/>
      <c r="NNF31" s="755"/>
      <c r="NNG31" s="755"/>
      <c r="NNH31" s="755"/>
      <c r="NNI31" s="755"/>
      <c r="NNJ31" s="755"/>
      <c r="NNK31" s="755"/>
      <c r="NNL31" s="755"/>
      <c r="NNM31" s="755"/>
      <c r="NNN31" s="755"/>
      <c r="NNO31" s="755"/>
      <c r="NNP31" s="755"/>
      <c r="NNQ31" s="755"/>
      <c r="NNR31" s="755"/>
      <c r="NNS31" s="755"/>
      <c r="NNT31" s="755"/>
      <c r="NNU31" s="755"/>
      <c r="NNV31" s="755"/>
      <c r="NNW31" s="755"/>
      <c r="NNX31" s="755"/>
      <c r="NNY31" s="755"/>
      <c r="NNZ31" s="755"/>
      <c r="NOA31" s="755"/>
      <c r="NOB31" s="755"/>
      <c r="NOC31" s="755"/>
      <c r="NOD31" s="755"/>
      <c r="NOE31" s="755"/>
      <c r="NOF31" s="755"/>
      <c r="NOG31" s="755"/>
      <c r="NOH31" s="755"/>
      <c r="NOI31" s="755"/>
      <c r="NOJ31" s="755"/>
      <c r="NOK31" s="755"/>
      <c r="NOL31" s="755"/>
      <c r="NOM31" s="755"/>
      <c r="NON31" s="755"/>
      <c r="NOO31" s="755"/>
      <c r="NOP31" s="755"/>
      <c r="NOQ31" s="755"/>
      <c r="NOR31" s="755"/>
      <c r="NOS31" s="755"/>
      <c r="NOT31" s="755"/>
      <c r="NOU31" s="755"/>
      <c r="NOV31" s="755"/>
      <c r="NOW31" s="755"/>
      <c r="NOX31" s="755"/>
      <c r="NOY31" s="755"/>
      <c r="NOZ31" s="755"/>
      <c r="NPA31" s="755"/>
      <c r="NPB31" s="755"/>
      <c r="NPC31" s="755"/>
      <c r="NPD31" s="755"/>
      <c r="NPE31" s="755"/>
      <c r="NPF31" s="755"/>
      <c r="NPG31" s="755"/>
      <c r="NPH31" s="755"/>
      <c r="NPI31" s="755"/>
      <c r="NPJ31" s="755"/>
      <c r="NPK31" s="755"/>
      <c r="NPL31" s="755"/>
      <c r="NPM31" s="755"/>
      <c r="NPN31" s="755"/>
      <c r="NPO31" s="755"/>
      <c r="NPP31" s="755"/>
      <c r="NPQ31" s="755"/>
      <c r="NPR31" s="755"/>
      <c r="NPS31" s="755"/>
      <c r="NPT31" s="755"/>
      <c r="NPU31" s="755"/>
      <c r="NPV31" s="755"/>
      <c r="NPW31" s="755"/>
      <c r="NPX31" s="755"/>
      <c r="NPY31" s="755"/>
      <c r="NPZ31" s="755"/>
      <c r="NQA31" s="755"/>
      <c r="NQB31" s="755"/>
      <c r="NQC31" s="755"/>
      <c r="NQD31" s="755"/>
      <c r="NQE31" s="755"/>
      <c r="NQF31" s="755"/>
      <c r="NQG31" s="755"/>
      <c r="NQH31" s="755"/>
      <c r="NQI31" s="755"/>
      <c r="NQJ31" s="755"/>
      <c r="NQK31" s="755"/>
      <c r="NQL31" s="755"/>
      <c r="NQM31" s="755"/>
      <c r="NQN31" s="755"/>
      <c r="NQO31" s="755"/>
      <c r="NQP31" s="755"/>
      <c r="NQQ31" s="755"/>
      <c r="NQR31" s="755"/>
      <c r="NQS31" s="755"/>
      <c r="NQT31" s="755"/>
      <c r="NQU31" s="755"/>
      <c r="NQV31" s="755"/>
      <c r="NQW31" s="755"/>
      <c r="NQX31" s="755"/>
      <c r="NQY31" s="755"/>
      <c r="NQZ31" s="755"/>
      <c r="NRA31" s="755"/>
      <c r="NRB31" s="755"/>
      <c r="NRC31" s="755"/>
      <c r="NRD31" s="755"/>
      <c r="NRE31" s="755"/>
      <c r="NRF31" s="755"/>
      <c r="NRG31" s="755"/>
      <c r="NRH31" s="755"/>
      <c r="NRI31" s="755"/>
      <c r="NRJ31" s="755"/>
      <c r="NRK31" s="755"/>
      <c r="NRL31" s="755"/>
      <c r="NRM31" s="755"/>
      <c r="NRN31" s="755"/>
      <c r="NRO31" s="755"/>
      <c r="NRP31" s="755"/>
      <c r="NRQ31" s="755"/>
      <c r="NRR31" s="755"/>
      <c r="NRS31" s="755"/>
      <c r="NRT31" s="755"/>
      <c r="NRU31" s="755"/>
      <c r="NRV31" s="755"/>
      <c r="NRW31" s="755"/>
      <c r="NRX31" s="755"/>
      <c r="NRY31" s="755"/>
      <c r="NRZ31" s="755"/>
      <c r="NSA31" s="755"/>
      <c r="NSB31" s="755"/>
      <c r="NSC31" s="755"/>
      <c r="NSD31" s="755"/>
      <c r="NSE31" s="755"/>
      <c r="NSF31" s="755"/>
      <c r="NSG31" s="755"/>
      <c r="NSH31" s="755"/>
      <c r="NSI31" s="755"/>
      <c r="NSJ31" s="755"/>
      <c r="NSK31" s="755"/>
      <c r="NSL31" s="755"/>
      <c r="NSM31" s="755"/>
      <c r="NSN31" s="755"/>
      <c r="NSO31" s="755"/>
      <c r="NSP31" s="755"/>
      <c r="NSQ31" s="755"/>
      <c r="NSR31" s="755"/>
      <c r="NSS31" s="755"/>
      <c r="NST31" s="755"/>
      <c r="NSU31" s="755"/>
      <c r="NSV31" s="755"/>
      <c r="NSW31" s="755"/>
      <c r="NSX31" s="755"/>
      <c r="NSY31" s="755"/>
      <c r="NSZ31" s="755"/>
      <c r="NTA31" s="755"/>
      <c r="NTB31" s="755"/>
      <c r="NTC31" s="755"/>
      <c r="NTD31" s="755"/>
      <c r="NTE31" s="755"/>
      <c r="NTF31" s="755"/>
      <c r="NTG31" s="755"/>
      <c r="NTH31" s="755"/>
      <c r="NTI31" s="755"/>
      <c r="NTJ31" s="755"/>
      <c r="NTK31" s="755"/>
      <c r="NTL31" s="755"/>
      <c r="NTM31" s="755"/>
      <c r="NTN31" s="755"/>
      <c r="NTO31" s="755"/>
      <c r="NTP31" s="755"/>
      <c r="NTQ31" s="755"/>
      <c r="NTR31" s="755"/>
      <c r="NTS31" s="755"/>
      <c r="NTT31" s="755"/>
      <c r="NTU31" s="755"/>
      <c r="NTV31" s="755"/>
      <c r="NTW31" s="755"/>
      <c r="NTX31" s="755"/>
      <c r="NTY31" s="755"/>
      <c r="NTZ31" s="755"/>
      <c r="NUA31" s="755"/>
      <c r="NUB31" s="755"/>
      <c r="NUC31" s="755"/>
      <c r="NUD31" s="755"/>
      <c r="NUE31" s="755"/>
      <c r="NUF31" s="755"/>
      <c r="NUG31" s="755"/>
      <c r="NUH31" s="755"/>
      <c r="NUI31" s="755"/>
      <c r="NUJ31" s="755"/>
      <c r="NUK31" s="755"/>
      <c r="NUL31" s="755"/>
      <c r="NUM31" s="755"/>
      <c r="NUN31" s="755"/>
      <c r="NUO31" s="755"/>
      <c r="NUP31" s="755"/>
      <c r="NUQ31" s="755"/>
      <c r="NUR31" s="755"/>
      <c r="NUS31" s="755"/>
      <c r="NUT31" s="755"/>
      <c r="NUU31" s="755"/>
      <c r="NUV31" s="755"/>
      <c r="NUW31" s="755"/>
      <c r="NUX31" s="755"/>
      <c r="NUY31" s="755"/>
      <c r="NUZ31" s="755"/>
      <c r="NVA31" s="755"/>
      <c r="NVB31" s="755"/>
      <c r="NVC31" s="755"/>
      <c r="NVD31" s="755"/>
      <c r="NVE31" s="755"/>
      <c r="NVF31" s="755"/>
      <c r="NVG31" s="755"/>
      <c r="NVH31" s="755"/>
      <c r="NVI31" s="755"/>
      <c r="NVJ31" s="755"/>
      <c r="NVK31" s="755"/>
      <c r="NVL31" s="755"/>
      <c r="NVM31" s="755"/>
      <c r="NVN31" s="755"/>
      <c r="NVO31" s="755"/>
      <c r="NVP31" s="755"/>
      <c r="NVQ31" s="755"/>
      <c r="NVR31" s="755"/>
      <c r="NVS31" s="755"/>
      <c r="NVT31" s="755"/>
      <c r="NVU31" s="755"/>
      <c r="NVV31" s="755"/>
      <c r="NVW31" s="755"/>
      <c r="NVX31" s="755"/>
      <c r="NVY31" s="755"/>
      <c r="NVZ31" s="755"/>
      <c r="NWA31" s="755"/>
      <c r="NWB31" s="755"/>
      <c r="NWC31" s="755"/>
      <c r="NWD31" s="755"/>
      <c r="NWE31" s="755"/>
      <c r="NWF31" s="755"/>
      <c r="NWG31" s="755"/>
      <c r="NWH31" s="755"/>
      <c r="NWI31" s="755"/>
      <c r="NWJ31" s="755"/>
      <c r="NWK31" s="755"/>
      <c r="NWL31" s="755"/>
      <c r="NWM31" s="755"/>
      <c r="NWN31" s="755"/>
      <c r="NWO31" s="755"/>
      <c r="NWP31" s="755"/>
      <c r="NWQ31" s="755"/>
      <c r="NWR31" s="755"/>
      <c r="NWS31" s="755"/>
      <c r="NWT31" s="755"/>
      <c r="NWU31" s="755"/>
      <c r="NWV31" s="755"/>
      <c r="NWW31" s="755"/>
      <c r="NWX31" s="755"/>
      <c r="NWY31" s="755"/>
      <c r="NWZ31" s="755"/>
      <c r="NXA31" s="755"/>
      <c r="NXB31" s="755"/>
      <c r="NXC31" s="755"/>
      <c r="NXD31" s="755"/>
      <c r="NXE31" s="755"/>
      <c r="NXF31" s="755"/>
      <c r="NXG31" s="755"/>
      <c r="NXH31" s="755"/>
      <c r="NXI31" s="755"/>
      <c r="NXJ31" s="755"/>
      <c r="NXK31" s="755"/>
      <c r="NXL31" s="755"/>
      <c r="NXM31" s="755"/>
      <c r="NXN31" s="755"/>
      <c r="NXO31" s="755"/>
      <c r="NXP31" s="755"/>
      <c r="NXQ31" s="755"/>
      <c r="NXR31" s="755"/>
      <c r="NXS31" s="755"/>
      <c r="NXT31" s="755"/>
      <c r="NXU31" s="755"/>
      <c r="NXV31" s="755"/>
      <c r="NXW31" s="755"/>
      <c r="NXX31" s="755"/>
      <c r="NXY31" s="755"/>
      <c r="NXZ31" s="755"/>
      <c r="NYA31" s="755"/>
      <c r="NYB31" s="755"/>
      <c r="NYC31" s="755"/>
      <c r="NYD31" s="755"/>
      <c r="NYE31" s="755"/>
      <c r="NYF31" s="755"/>
      <c r="NYG31" s="755"/>
      <c r="NYH31" s="755"/>
      <c r="NYI31" s="755"/>
      <c r="NYJ31" s="755"/>
      <c r="NYK31" s="755"/>
      <c r="NYL31" s="755"/>
      <c r="NYM31" s="755"/>
      <c r="NYN31" s="755"/>
      <c r="NYO31" s="755"/>
      <c r="NYP31" s="755"/>
      <c r="NYQ31" s="755"/>
      <c r="NYR31" s="755"/>
      <c r="NYS31" s="755"/>
      <c r="NYT31" s="755"/>
      <c r="NYU31" s="755"/>
      <c r="NYV31" s="755"/>
      <c r="NYW31" s="755"/>
      <c r="NYX31" s="755"/>
      <c r="NYY31" s="755"/>
      <c r="NYZ31" s="755"/>
      <c r="NZA31" s="755"/>
      <c r="NZB31" s="755"/>
      <c r="NZC31" s="755"/>
      <c r="NZD31" s="755"/>
      <c r="NZE31" s="755"/>
      <c r="NZF31" s="755"/>
      <c r="NZG31" s="755"/>
      <c r="NZH31" s="755"/>
      <c r="NZI31" s="755"/>
      <c r="NZJ31" s="755"/>
      <c r="NZK31" s="755"/>
      <c r="NZL31" s="755"/>
      <c r="NZM31" s="755"/>
      <c r="NZN31" s="755"/>
      <c r="NZO31" s="755"/>
      <c r="NZP31" s="755"/>
      <c r="NZQ31" s="755"/>
      <c r="NZR31" s="755"/>
      <c r="NZS31" s="755"/>
      <c r="NZT31" s="755"/>
      <c r="NZU31" s="755"/>
      <c r="NZV31" s="755"/>
      <c r="NZW31" s="755"/>
      <c r="NZX31" s="755"/>
      <c r="NZY31" s="755"/>
      <c r="NZZ31" s="755"/>
      <c r="OAA31" s="755"/>
      <c r="OAB31" s="755"/>
      <c r="OAC31" s="755"/>
      <c r="OAD31" s="755"/>
      <c r="OAE31" s="755"/>
      <c r="OAF31" s="755"/>
      <c r="OAG31" s="755"/>
      <c r="OAH31" s="755"/>
      <c r="OAI31" s="755"/>
      <c r="OAJ31" s="755"/>
      <c r="OAK31" s="755"/>
      <c r="OAL31" s="755"/>
      <c r="OAM31" s="755"/>
      <c r="OAN31" s="755"/>
      <c r="OAO31" s="755"/>
      <c r="OAP31" s="755"/>
      <c r="OAQ31" s="755"/>
      <c r="OAR31" s="755"/>
      <c r="OAS31" s="755"/>
      <c r="OAT31" s="755"/>
      <c r="OAU31" s="755"/>
      <c r="OAV31" s="755"/>
      <c r="OAW31" s="755"/>
      <c r="OAX31" s="755"/>
      <c r="OAY31" s="755"/>
      <c r="OAZ31" s="755"/>
      <c r="OBA31" s="755"/>
      <c r="OBB31" s="755"/>
      <c r="OBC31" s="755"/>
      <c r="OBD31" s="755"/>
      <c r="OBE31" s="755"/>
      <c r="OBF31" s="755"/>
      <c r="OBG31" s="755"/>
      <c r="OBH31" s="755"/>
      <c r="OBI31" s="755"/>
      <c r="OBJ31" s="755"/>
      <c r="OBK31" s="755"/>
      <c r="OBL31" s="755"/>
      <c r="OBM31" s="755"/>
      <c r="OBN31" s="755"/>
      <c r="OBO31" s="755"/>
      <c r="OBP31" s="755"/>
      <c r="OBQ31" s="755"/>
      <c r="OBR31" s="755"/>
      <c r="OBS31" s="755"/>
      <c r="OBT31" s="755"/>
      <c r="OBU31" s="755"/>
      <c r="OBV31" s="755"/>
      <c r="OBW31" s="755"/>
      <c r="OBX31" s="755"/>
      <c r="OBY31" s="755"/>
      <c r="OBZ31" s="755"/>
      <c r="OCA31" s="755"/>
      <c r="OCB31" s="755"/>
      <c r="OCC31" s="755"/>
      <c r="OCD31" s="755"/>
      <c r="OCE31" s="755"/>
      <c r="OCF31" s="755"/>
      <c r="OCG31" s="755"/>
      <c r="OCH31" s="755"/>
      <c r="OCI31" s="755"/>
      <c r="OCJ31" s="755"/>
      <c r="OCK31" s="755"/>
      <c r="OCL31" s="755"/>
      <c r="OCM31" s="755"/>
      <c r="OCN31" s="755"/>
      <c r="OCO31" s="755"/>
      <c r="OCP31" s="755"/>
      <c r="OCQ31" s="755"/>
      <c r="OCR31" s="755"/>
      <c r="OCS31" s="755"/>
      <c r="OCT31" s="755"/>
      <c r="OCU31" s="755"/>
      <c r="OCV31" s="755"/>
      <c r="OCW31" s="755"/>
      <c r="OCX31" s="755"/>
      <c r="OCY31" s="755"/>
      <c r="OCZ31" s="755"/>
      <c r="ODA31" s="755"/>
      <c r="ODB31" s="755"/>
      <c r="ODC31" s="755"/>
      <c r="ODD31" s="755"/>
      <c r="ODE31" s="755"/>
      <c r="ODF31" s="755"/>
      <c r="ODG31" s="755"/>
      <c r="ODH31" s="755"/>
      <c r="ODI31" s="755"/>
      <c r="ODJ31" s="755"/>
      <c r="ODK31" s="755"/>
      <c r="ODL31" s="755"/>
      <c r="ODM31" s="755"/>
      <c r="ODN31" s="755"/>
      <c r="ODO31" s="755"/>
      <c r="ODP31" s="755"/>
      <c r="ODQ31" s="755"/>
      <c r="ODR31" s="755"/>
      <c r="ODS31" s="755"/>
      <c r="ODT31" s="755"/>
      <c r="ODU31" s="755"/>
      <c r="ODV31" s="755"/>
      <c r="ODW31" s="755"/>
      <c r="ODX31" s="755"/>
      <c r="ODY31" s="755"/>
      <c r="ODZ31" s="755"/>
      <c r="OEA31" s="755"/>
      <c r="OEB31" s="755"/>
      <c r="OEC31" s="755"/>
      <c r="OED31" s="755"/>
      <c r="OEE31" s="755"/>
      <c r="OEF31" s="755"/>
      <c r="OEG31" s="755"/>
      <c r="OEH31" s="755"/>
      <c r="OEI31" s="755"/>
      <c r="OEJ31" s="755"/>
      <c r="OEK31" s="755"/>
      <c r="OEL31" s="755"/>
      <c r="OEM31" s="755"/>
      <c r="OEN31" s="755"/>
      <c r="OEO31" s="755"/>
      <c r="OEP31" s="755"/>
      <c r="OEQ31" s="755"/>
      <c r="OER31" s="755"/>
      <c r="OES31" s="755"/>
      <c r="OET31" s="755"/>
      <c r="OEU31" s="755"/>
      <c r="OEV31" s="755"/>
      <c r="OEW31" s="755"/>
      <c r="OEX31" s="755"/>
      <c r="OEY31" s="755"/>
      <c r="OEZ31" s="755"/>
      <c r="OFA31" s="755"/>
      <c r="OFB31" s="755"/>
      <c r="OFC31" s="755"/>
      <c r="OFD31" s="755"/>
      <c r="OFE31" s="755"/>
      <c r="OFF31" s="755"/>
      <c r="OFG31" s="755"/>
      <c r="OFH31" s="755"/>
      <c r="OFI31" s="755"/>
      <c r="OFJ31" s="755"/>
      <c r="OFK31" s="755"/>
      <c r="OFL31" s="755"/>
      <c r="OFM31" s="755"/>
      <c r="OFN31" s="755"/>
      <c r="OFO31" s="755"/>
      <c r="OFP31" s="755"/>
      <c r="OFQ31" s="755"/>
      <c r="OFR31" s="755"/>
      <c r="OFS31" s="755"/>
      <c r="OFT31" s="755"/>
      <c r="OFU31" s="755"/>
      <c r="OFV31" s="755"/>
      <c r="OFW31" s="755"/>
      <c r="OFX31" s="755"/>
      <c r="OFY31" s="755"/>
      <c r="OFZ31" s="755"/>
      <c r="OGA31" s="755"/>
      <c r="OGB31" s="755"/>
      <c r="OGC31" s="755"/>
      <c r="OGD31" s="755"/>
      <c r="OGE31" s="755"/>
      <c r="OGF31" s="755"/>
      <c r="OGG31" s="755"/>
      <c r="OGH31" s="755"/>
      <c r="OGI31" s="755"/>
      <c r="OGJ31" s="755"/>
      <c r="OGK31" s="755"/>
      <c r="OGL31" s="755"/>
      <c r="OGM31" s="755"/>
      <c r="OGN31" s="755"/>
      <c r="OGO31" s="755"/>
      <c r="OGP31" s="755"/>
      <c r="OGQ31" s="755"/>
      <c r="OGR31" s="755"/>
      <c r="OGS31" s="755"/>
      <c r="OGT31" s="755"/>
      <c r="OGU31" s="755"/>
      <c r="OGV31" s="755"/>
      <c r="OGW31" s="755"/>
      <c r="OGX31" s="755"/>
      <c r="OGY31" s="755"/>
      <c r="OGZ31" s="755"/>
      <c r="OHA31" s="755"/>
      <c r="OHB31" s="755"/>
      <c r="OHC31" s="755"/>
      <c r="OHD31" s="755"/>
      <c r="OHE31" s="755"/>
      <c r="OHF31" s="755"/>
      <c r="OHG31" s="755"/>
      <c r="OHH31" s="755"/>
      <c r="OHI31" s="755"/>
      <c r="OHJ31" s="755"/>
      <c r="OHK31" s="755"/>
      <c r="OHL31" s="755"/>
      <c r="OHM31" s="755"/>
      <c r="OHN31" s="755"/>
      <c r="OHO31" s="755"/>
      <c r="OHP31" s="755"/>
      <c r="OHQ31" s="755"/>
      <c r="OHR31" s="755"/>
      <c r="OHS31" s="755"/>
      <c r="OHT31" s="755"/>
      <c r="OHU31" s="755"/>
      <c r="OHV31" s="755"/>
      <c r="OHW31" s="755"/>
      <c r="OHX31" s="755"/>
      <c r="OHY31" s="755"/>
      <c r="OHZ31" s="755"/>
      <c r="OIA31" s="755"/>
      <c r="OIB31" s="755"/>
      <c r="OIC31" s="755"/>
      <c r="OID31" s="755"/>
      <c r="OIE31" s="755"/>
      <c r="OIF31" s="755"/>
      <c r="OIG31" s="755"/>
      <c r="OIH31" s="755"/>
      <c r="OII31" s="755"/>
      <c r="OIJ31" s="755"/>
      <c r="OIK31" s="755"/>
      <c r="OIL31" s="755"/>
      <c r="OIM31" s="755"/>
      <c r="OIN31" s="755"/>
      <c r="OIO31" s="755"/>
      <c r="OIP31" s="755"/>
      <c r="OIQ31" s="755"/>
      <c r="OIR31" s="755"/>
      <c r="OIS31" s="755"/>
      <c r="OIT31" s="755"/>
      <c r="OIU31" s="755"/>
      <c r="OIV31" s="755"/>
      <c r="OIW31" s="755"/>
      <c r="OIX31" s="755"/>
      <c r="OIY31" s="755"/>
      <c r="OIZ31" s="755"/>
      <c r="OJA31" s="755"/>
      <c r="OJB31" s="755"/>
      <c r="OJC31" s="755"/>
      <c r="OJD31" s="755"/>
      <c r="OJE31" s="755"/>
      <c r="OJF31" s="755"/>
      <c r="OJG31" s="755"/>
      <c r="OJH31" s="755"/>
      <c r="OJI31" s="755"/>
      <c r="OJJ31" s="755"/>
      <c r="OJK31" s="755"/>
      <c r="OJL31" s="755"/>
      <c r="OJM31" s="755"/>
      <c r="OJN31" s="755"/>
      <c r="OJO31" s="755"/>
      <c r="OJP31" s="755"/>
      <c r="OJQ31" s="755"/>
      <c r="OJR31" s="755"/>
      <c r="OJS31" s="755"/>
      <c r="OJT31" s="755"/>
      <c r="OJU31" s="755"/>
      <c r="OJV31" s="755"/>
      <c r="OJW31" s="755"/>
      <c r="OJX31" s="755"/>
      <c r="OJY31" s="755"/>
      <c r="OJZ31" s="755"/>
      <c r="OKA31" s="755"/>
      <c r="OKB31" s="755"/>
      <c r="OKC31" s="755"/>
      <c r="OKD31" s="755"/>
      <c r="OKE31" s="755"/>
      <c r="OKF31" s="755"/>
      <c r="OKG31" s="755"/>
      <c r="OKH31" s="755"/>
      <c r="OKI31" s="755"/>
      <c r="OKJ31" s="755"/>
      <c r="OKK31" s="755"/>
      <c r="OKL31" s="755"/>
      <c r="OKM31" s="755"/>
      <c r="OKN31" s="755"/>
      <c r="OKO31" s="755"/>
      <c r="OKP31" s="755"/>
      <c r="OKQ31" s="755"/>
      <c r="OKR31" s="755"/>
      <c r="OKS31" s="755"/>
      <c r="OKT31" s="755"/>
      <c r="OKU31" s="755"/>
      <c r="OKV31" s="755"/>
      <c r="OKW31" s="755"/>
      <c r="OKX31" s="755"/>
      <c r="OKY31" s="755"/>
      <c r="OKZ31" s="755"/>
      <c r="OLA31" s="755"/>
      <c r="OLB31" s="755"/>
      <c r="OLC31" s="755"/>
      <c r="OLD31" s="755"/>
      <c r="OLE31" s="755"/>
      <c r="OLF31" s="755"/>
      <c r="OLG31" s="755"/>
      <c r="OLH31" s="755"/>
      <c r="OLI31" s="755"/>
      <c r="OLJ31" s="755"/>
      <c r="OLK31" s="755"/>
      <c r="OLL31" s="755"/>
      <c r="OLM31" s="755"/>
      <c r="OLN31" s="755"/>
      <c r="OLO31" s="755"/>
      <c r="OLP31" s="755"/>
      <c r="OLQ31" s="755"/>
      <c r="OLR31" s="755"/>
      <c r="OLS31" s="755"/>
      <c r="OLT31" s="755"/>
      <c r="OLU31" s="755"/>
      <c r="OLV31" s="755"/>
      <c r="OLW31" s="755"/>
      <c r="OLX31" s="755"/>
      <c r="OLY31" s="755"/>
      <c r="OLZ31" s="755"/>
      <c r="OMA31" s="755"/>
      <c r="OMB31" s="755"/>
      <c r="OMC31" s="755"/>
      <c r="OMD31" s="755"/>
      <c r="OME31" s="755"/>
      <c r="OMF31" s="755"/>
      <c r="OMG31" s="755"/>
      <c r="OMH31" s="755"/>
      <c r="OMI31" s="755"/>
      <c r="OMJ31" s="755"/>
      <c r="OMK31" s="755"/>
      <c r="OML31" s="755"/>
      <c r="OMM31" s="755"/>
      <c r="OMN31" s="755"/>
      <c r="OMO31" s="755"/>
      <c r="OMP31" s="755"/>
      <c r="OMQ31" s="755"/>
      <c r="OMR31" s="755"/>
      <c r="OMS31" s="755"/>
      <c r="OMT31" s="755"/>
      <c r="OMU31" s="755"/>
      <c r="OMV31" s="755"/>
      <c r="OMW31" s="755"/>
      <c r="OMX31" s="755"/>
      <c r="OMY31" s="755"/>
      <c r="OMZ31" s="755"/>
      <c r="ONA31" s="755"/>
      <c r="ONB31" s="755"/>
      <c r="ONC31" s="755"/>
      <c r="OND31" s="755"/>
      <c r="ONE31" s="755"/>
      <c r="ONF31" s="755"/>
      <c r="ONG31" s="755"/>
      <c r="ONH31" s="755"/>
      <c r="ONI31" s="755"/>
      <c r="ONJ31" s="755"/>
      <c r="ONK31" s="755"/>
      <c r="ONL31" s="755"/>
      <c r="ONM31" s="755"/>
      <c r="ONN31" s="755"/>
      <c r="ONO31" s="755"/>
      <c r="ONP31" s="755"/>
      <c r="ONQ31" s="755"/>
      <c r="ONR31" s="755"/>
      <c r="ONS31" s="755"/>
      <c r="ONT31" s="755"/>
      <c r="ONU31" s="755"/>
      <c r="ONV31" s="755"/>
      <c r="ONW31" s="755"/>
      <c r="ONX31" s="755"/>
      <c r="ONY31" s="755"/>
      <c r="ONZ31" s="755"/>
      <c r="OOA31" s="755"/>
      <c r="OOB31" s="755"/>
      <c r="OOC31" s="755"/>
      <c r="OOD31" s="755"/>
      <c r="OOE31" s="755"/>
      <c r="OOF31" s="755"/>
      <c r="OOG31" s="755"/>
      <c r="OOH31" s="755"/>
      <c r="OOI31" s="755"/>
      <c r="OOJ31" s="755"/>
      <c r="OOK31" s="755"/>
      <c r="OOL31" s="755"/>
      <c r="OOM31" s="755"/>
      <c r="OON31" s="755"/>
      <c r="OOO31" s="755"/>
      <c r="OOP31" s="755"/>
      <c r="OOQ31" s="755"/>
      <c r="OOR31" s="755"/>
      <c r="OOS31" s="755"/>
      <c r="OOT31" s="755"/>
      <c r="OOU31" s="755"/>
      <c r="OOV31" s="755"/>
      <c r="OOW31" s="755"/>
      <c r="OOX31" s="755"/>
      <c r="OOY31" s="755"/>
      <c r="OOZ31" s="755"/>
      <c r="OPA31" s="755"/>
      <c r="OPB31" s="755"/>
      <c r="OPC31" s="755"/>
      <c r="OPD31" s="755"/>
      <c r="OPE31" s="755"/>
      <c r="OPF31" s="755"/>
      <c r="OPG31" s="755"/>
      <c r="OPH31" s="755"/>
      <c r="OPI31" s="755"/>
      <c r="OPJ31" s="755"/>
      <c r="OPK31" s="755"/>
      <c r="OPL31" s="755"/>
      <c r="OPM31" s="755"/>
      <c r="OPN31" s="755"/>
      <c r="OPO31" s="755"/>
      <c r="OPP31" s="755"/>
      <c r="OPQ31" s="755"/>
      <c r="OPR31" s="755"/>
      <c r="OPS31" s="755"/>
      <c r="OPT31" s="755"/>
      <c r="OPU31" s="755"/>
      <c r="OPV31" s="755"/>
      <c r="OPW31" s="755"/>
      <c r="OPX31" s="755"/>
      <c r="OPY31" s="755"/>
      <c r="OPZ31" s="755"/>
      <c r="OQA31" s="755"/>
      <c r="OQB31" s="755"/>
      <c r="OQC31" s="755"/>
      <c r="OQD31" s="755"/>
      <c r="OQE31" s="755"/>
      <c r="OQF31" s="755"/>
      <c r="OQG31" s="755"/>
      <c r="OQH31" s="755"/>
      <c r="OQI31" s="755"/>
      <c r="OQJ31" s="755"/>
      <c r="OQK31" s="755"/>
      <c r="OQL31" s="755"/>
      <c r="OQM31" s="755"/>
      <c r="OQN31" s="755"/>
      <c r="OQO31" s="755"/>
      <c r="OQP31" s="755"/>
      <c r="OQQ31" s="755"/>
      <c r="OQR31" s="755"/>
      <c r="OQS31" s="755"/>
      <c r="OQT31" s="755"/>
      <c r="OQU31" s="755"/>
      <c r="OQV31" s="755"/>
      <c r="OQW31" s="755"/>
      <c r="OQX31" s="755"/>
      <c r="OQY31" s="755"/>
      <c r="OQZ31" s="755"/>
      <c r="ORA31" s="755"/>
      <c r="ORB31" s="755"/>
      <c r="ORC31" s="755"/>
      <c r="ORD31" s="755"/>
      <c r="ORE31" s="755"/>
      <c r="ORF31" s="755"/>
      <c r="ORG31" s="755"/>
      <c r="ORH31" s="755"/>
      <c r="ORI31" s="755"/>
      <c r="ORJ31" s="755"/>
      <c r="ORK31" s="755"/>
      <c r="ORL31" s="755"/>
      <c r="ORM31" s="755"/>
      <c r="ORN31" s="755"/>
      <c r="ORO31" s="755"/>
      <c r="ORP31" s="755"/>
      <c r="ORQ31" s="755"/>
      <c r="ORR31" s="755"/>
      <c r="ORS31" s="755"/>
      <c r="ORT31" s="755"/>
      <c r="ORU31" s="755"/>
      <c r="ORV31" s="755"/>
      <c r="ORW31" s="755"/>
      <c r="ORX31" s="755"/>
      <c r="ORY31" s="755"/>
      <c r="ORZ31" s="755"/>
      <c r="OSA31" s="755"/>
      <c r="OSB31" s="755"/>
      <c r="OSC31" s="755"/>
      <c r="OSD31" s="755"/>
      <c r="OSE31" s="755"/>
      <c r="OSF31" s="755"/>
      <c r="OSG31" s="755"/>
      <c r="OSH31" s="755"/>
      <c r="OSI31" s="755"/>
      <c r="OSJ31" s="755"/>
      <c r="OSK31" s="755"/>
      <c r="OSL31" s="755"/>
      <c r="OSM31" s="755"/>
      <c r="OSN31" s="755"/>
      <c r="OSO31" s="755"/>
      <c r="OSP31" s="755"/>
      <c r="OSQ31" s="755"/>
      <c r="OSR31" s="755"/>
      <c r="OSS31" s="755"/>
      <c r="OST31" s="755"/>
      <c r="OSU31" s="755"/>
      <c r="OSV31" s="755"/>
      <c r="OSW31" s="755"/>
      <c r="OSX31" s="755"/>
      <c r="OSY31" s="755"/>
      <c r="OSZ31" s="755"/>
      <c r="OTA31" s="755"/>
      <c r="OTB31" s="755"/>
      <c r="OTC31" s="755"/>
      <c r="OTD31" s="755"/>
      <c r="OTE31" s="755"/>
      <c r="OTF31" s="755"/>
      <c r="OTG31" s="755"/>
      <c r="OTH31" s="755"/>
      <c r="OTI31" s="755"/>
      <c r="OTJ31" s="755"/>
      <c r="OTK31" s="755"/>
      <c r="OTL31" s="755"/>
      <c r="OTM31" s="755"/>
      <c r="OTN31" s="755"/>
      <c r="OTO31" s="755"/>
      <c r="OTP31" s="755"/>
      <c r="OTQ31" s="755"/>
      <c r="OTR31" s="755"/>
      <c r="OTS31" s="755"/>
      <c r="OTT31" s="755"/>
      <c r="OTU31" s="755"/>
      <c r="OTV31" s="755"/>
      <c r="OTW31" s="755"/>
      <c r="OTX31" s="755"/>
      <c r="OTY31" s="755"/>
      <c r="OTZ31" s="755"/>
      <c r="OUA31" s="755"/>
      <c r="OUB31" s="755"/>
      <c r="OUC31" s="755"/>
      <c r="OUD31" s="755"/>
      <c r="OUE31" s="755"/>
      <c r="OUF31" s="755"/>
      <c r="OUG31" s="755"/>
      <c r="OUH31" s="755"/>
      <c r="OUI31" s="755"/>
      <c r="OUJ31" s="755"/>
      <c r="OUK31" s="755"/>
      <c r="OUL31" s="755"/>
      <c r="OUM31" s="755"/>
      <c r="OUN31" s="755"/>
      <c r="OUO31" s="755"/>
      <c r="OUP31" s="755"/>
      <c r="OUQ31" s="755"/>
      <c r="OUR31" s="755"/>
      <c r="OUS31" s="755"/>
      <c r="OUT31" s="755"/>
      <c r="OUU31" s="755"/>
      <c r="OUV31" s="755"/>
      <c r="OUW31" s="755"/>
      <c r="OUX31" s="755"/>
      <c r="OUY31" s="755"/>
      <c r="OUZ31" s="755"/>
      <c r="OVA31" s="755"/>
      <c r="OVB31" s="755"/>
      <c r="OVC31" s="755"/>
      <c r="OVD31" s="755"/>
      <c r="OVE31" s="755"/>
      <c r="OVF31" s="755"/>
      <c r="OVG31" s="755"/>
      <c r="OVH31" s="755"/>
      <c r="OVI31" s="755"/>
      <c r="OVJ31" s="755"/>
      <c r="OVK31" s="755"/>
      <c r="OVL31" s="755"/>
      <c r="OVM31" s="755"/>
      <c r="OVN31" s="755"/>
      <c r="OVO31" s="755"/>
      <c r="OVP31" s="755"/>
      <c r="OVQ31" s="755"/>
      <c r="OVR31" s="755"/>
      <c r="OVS31" s="755"/>
      <c r="OVT31" s="755"/>
      <c r="OVU31" s="755"/>
      <c r="OVV31" s="755"/>
      <c r="OVW31" s="755"/>
      <c r="OVX31" s="755"/>
      <c r="OVY31" s="755"/>
      <c r="OVZ31" s="755"/>
      <c r="OWA31" s="755"/>
      <c r="OWB31" s="755"/>
      <c r="OWC31" s="755"/>
      <c r="OWD31" s="755"/>
      <c r="OWE31" s="755"/>
      <c r="OWF31" s="755"/>
      <c r="OWG31" s="755"/>
      <c r="OWH31" s="755"/>
      <c r="OWI31" s="755"/>
      <c r="OWJ31" s="755"/>
      <c r="OWK31" s="755"/>
      <c r="OWL31" s="755"/>
      <c r="OWM31" s="755"/>
      <c r="OWN31" s="755"/>
      <c r="OWO31" s="755"/>
      <c r="OWP31" s="755"/>
      <c r="OWQ31" s="755"/>
      <c r="OWR31" s="755"/>
      <c r="OWS31" s="755"/>
      <c r="OWT31" s="755"/>
      <c r="OWU31" s="755"/>
      <c r="OWV31" s="755"/>
      <c r="OWW31" s="755"/>
      <c r="OWX31" s="755"/>
      <c r="OWY31" s="755"/>
      <c r="OWZ31" s="755"/>
      <c r="OXA31" s="755"/>
      <c r="OXB31" s="755"/>
      <c r="OXC31" s="755"/>
      <c r="OXD31" s="755"/>
      <c r="OXE31" s="755"/>
      <c r="OXF31" s="755"/>
      <c r="OXG31" s="755"/>
      <c r="OXH31" s="755"/>
      <c r="OXI31" s="755"/>
      <c r="OXJ31" s="755"/>
      <c r="OXK31" s="755"/>
      <c r="OXL31" s="755"/>
      <c r="OXM31" s="755"/>
      <c r="OXN31" s="755"/>
      <c r="OXO31" s="755"/>
      <c r="OXP31" s="755"/>
      <c r="OXQ31" s="755"/>
      <c r="OXR31" s="755"/>
      <c r="OXS31" s="755"/>
      <c r="OXT31" s="755"/>
      <c r="OXU31" s="755"/>
      <c r="OXV31" s="755"/>
      <c r="OXW31" s="755"/>
      <c r="OXX31" s="755"/>
      <c r="OXY31" s="755"/>
      <c r="OXZ31" s="755"/>
      <c r="OYA31" s="755"/>
      <c r="OYB31" s="755"/>
      <c r="OYC31" s="755"/>
      <c r="OYD31" s="755"/>
      <c r="OYE31" s="755"/>
      <c r="OYF31" s="755"/>
      <c r="OYG31" s="755"/>
      <c r="OYH31" s="755"/>
      <c r="OYI31" s="755"/>
      <c r="OYJ31" s="755"/>
      <c r="OYK31" s="755"/>
      <c r="OYL31" s="755"/>
      <c r="OYM31" s="755"/>
      <c r="OYN31" s="755"/>
      <c r="OYO31" s="755"/>
      <c r="OYP31" s="755"/>
      <c r="OYQ31" s="755"/>
      <c r="OYR31" s="755"/>
      <c r="OYS31" s="755"/>
      <c r="OYT31" s="755"/>
      <c r="OYU31" s="755"/>
      <c r="OYV31" s="755"/>
      <c r="OYW31" s="755"/>
      <c r="OYX31" s="755"/>
      <c r="OYY31" s="755"/>
      <c r="OYZ31" s="755"/>
      <c r="OZA31" s="755"/>
      <c r="OZB31" s="755"/>
      <c r="OZC31" s="755"/>
      <c r="OZD31" s="755"/>
      <c r="OZE31" s="755"/>
      <c r="OZF31" s="755"/>
      <c r="OZG31" s="755"/>
      <c r="OZH31" s="755"/>
      <c r="OZI31" s="755"/>
      <c r="OZJ31" s="755"/>
      <c r="OZK31" s="755"/>
      <c r="OZL31" s="755"/>
      <c r="OZM31" s="755"/>
      <c r="OZN31" s="755"/>
      <c r="OZO31" s="755"/>
      <c r="OZP31" s="755"/>
      <c r="OZQ31" s="755"/>
      <c r="OZR31" s="755"/>
      <c r="OZS31" s="755"/>
      <c r="OZT31" s="755"/>
      <c r="OZU31" s="755"/>
      <c r="OZV31" s="755"/>
      <c r="OZW31" s="755"/>
      <c r="OZX31" s="755"/>
      <c r="OZY31" s="755"/>
      <c r="OZZ31" s="755"/>
      <c r="PAA31" s="755"/>
      <c r="PAB31" s="755"/>
      <c r="PAC31" s="755"/>
      <c r="PAD31" s="755"/>
      <c r="PAE31" s="755"/>
      <c r="PAF31" s="755"/>
      <c r="PAG31" s="755"/>
      <c r="PAH31" s="755"/>
      <c r="PAI31" s="755"/>
      <c r="PAJ31" s="755"/>
      <c r="PAK31" s="755"/>
      <c r="PAL31" s="755"/>
      <c r="PAM31" s="755"/>
      <c r="PAN31" s="755"/>
      <c r="PAO31" s="755"/>
      <c r="PAP31" s="755"/>
      <c r="PAQ31" s="755"/>
      <c r="PAR31" s="755"/>
      <c r="PAS31" s="755"/>
      <c r="PAT31" s="755"/>
      <c r="PAU31" s="755"/>
      <c r="PAV31" s="755"/>
      <c r="PAW31" s="755"/>
      <c r="PAX31" s="755"/>
      <c r="PAY31" s="755"/>
      <c r="PAZ31" s="755"/>
      <c r="PBA31" s="755"/>
      <c r="PBB31" s="755"/>
      <c r="PBC31" s="755"/>
      <c r="PBD31" s="755"/>
      <c r="PBE31" s="755"/>
      <c r="PBF31" s="755"/>
      <c r="PBG31" s="755"/>
      <c r="PBH31" s="755"/>
      <c r="PBI31" s="755"/>
      <c r="PBJ31" s="755"/>
      <c r="PBK31" s="755"/>
      <c r="PBL31" s="755"/>
      <c r="PBM31" s="755"/>
      <c r="PBN31" s="755"/>
      <c r="PBO31" s="755"/>
      <c r="PBP31" s="755"/>
      <c r="PBQ31" s="755"/>
      <c r="PBR31" s="755"/>
      <c r="PBS31" s="755"/>
      <c r="PBT31" s="755"/>
      <c r="PBU31" s="755"/>
      <c r="PBV31" s="755"/>
      <c r="PBW31" s="755"/>
      <c r="PBX31" s="755"/>
      <c r="PBY31" s="755"/>
      <c r="PBZ31" s="755"/>
      <c r="PCA31" s="755"/>
      <c r="PCB31" s="755"/>
      <c r="PCC31" s="755"/>
      <c r="PCD31" s="755"/>
      <c r="PCE31" s="755"/>
      <c r="PCF31" s="755"/>
      <c r="PCG31" s="755"/>
      <c r="PCH31" s="755"/>
      <c r="PCI31" s="755"/>
      <c r="PCJ31" s="755"/>
      <c r="PCK31" s="755"/>
      <c r="PCL31" s="755"/>
      <c r="PCM31" s="755"/>
      <c r="PCN31" s="755"/>
      <c r="PCO31" s="755"/>
      <c r="PCP31" s="755"/>
      <c r="PCQ31" s="755"/>
      <c r="PCR31" s="755"/>
      <c r="PCS31" s="755"/>
      <c r="PCT31" s="755"/>
      <c r="PCU31" s="755"/>
      <c r="PCV31" s="755"/>
      <c r="PCW31" s="755"/>
      <c r="PCX31" s="755"/>
      <c r="PCY31" s="755"/>
      <c r="PCZ31" s="755"/>
      <c r="PDA31" s="755"/>
      <c r="PDB31" s="755"/>
      <c r="PDC31" s="755"/>
      <c r="PDD31" s="755"/>
      <c r="PDE31" s="755"/>
      <c r="PDF31" s="755"/>
      <c r="PDG31" s="755"/>
      <c r="PDH31" s="755"/>
      <c r="PDI31" s="755"/>
      <c r="PDJ31" s="755"/>
      <c r="PDK31" s="755"/>
      <c r="PDL31" s="755"/>
      <c r="PDM31" s="755"/>
      <c r="PDN31" s="755"/>
      <c r="PDO31" s="755"/>
      <c r="PDP31" s="755"/>
      <c r="PDQ31" s="755"/>
      <c r="PDR31" s="755"/>
      <c r="PDS31" s="755"/>
      <c r="PDT31" s="755"/>
      <c r="PDU31" s="755"/>
      <c r="PDV31" s="755"/>
      <c r="PDW31" s="755"/>
      <c r="PDX31" s="755"/>
      <c r="PDY31" s="755"/>
      <c r="PDZ31" s="755"/>
      <c r="PEA31" s="755"/>
      <c r="PEB31" s="755"/>
      <c r="PEC31" s="755"/>
      <c r="PED31" s="755"/>
      <c r="PEE31" s="755"/>
      <c r="PEF31" s="755"/>
      <c r="PEG31" s="755"/>
      <c r="PEH31" s="755"/>
      <c r="PEI31" s="755"/>
      <c r="PEJ31" s="755"/>
      <c r="PEK31" s="755"/>
      <c r="PEL31" s="755"/>
      <c r="PEM31" s="755"/>
      <c r="PEN31" s="755"/>
      <c r="PEO31" s="755"/>
      <c r="PEP31" s="755"/>
      <c r="PEQ31" s="755"/>
      <c r="PER31" s="755"/>
      <c r="PES31" s="755"/>
      <c r="PET31" s="755"/>
      <c r="PEU31" s="755"/>
      <c r="PEV31" s="755"/>
      <c r="PEW31" s="755"/>
      <c r="PEX31" s="755"/>
      <c r="PEY31" s="755"/>
      <c r="PEZ31" s="755"/>
      <c r="PFA31" s="755"/>
      <c r="PFB31" s="755"/>
      <c r="PFC31" s="755"/>
      <c r="PFD31" s="755"/>
      <c r="PFE31" s="755"/>
      <c r="PFF31" s="755"/>
      <c r="PFG31" s="755"/>
      <c r="PFH31" s="755"/>
      <c r="PFI31" s="755"/>
      <c r="PFJ31" s="755"/>
      <c r="PFK31" s="755"/>
      <c r="PFL31" s="755"/>
      <c r="PFM31" s="755"/>
      <c r="PFN31" s="755"/>
      <c r="PFO31" s="755"/>
      <c r="PFP31" s="755"/>
      <c r="PFQ31" s="755"/>
      <c r="PFR31" s="755"/>
      <c r="PFS31" s="755"/>
      <c r="PFT31" s="755"/>
      <c r="PFU31" s="755"/>
      <c r="PFV31" s="755"/>
      <c r="PFW31" s="755"/>
      <c r="PFX31" s="755"/>
      <c r="PFY31" s="755"/>
      <c r="PFZ31" s="755"/>
      <c r="PGA31" s="755"/>
      <c r="PGB31" s="755"/>
      <c r="PGC31" s="755"/>
      <c r="PGD31" s="755"/>
      <c r="PGE31" s="755"/>
      <c r="PGF31" s="755"/>
      <c r="PGG31" s="755"/>
      <c r="PGH31" s="755"/>
      <c r="PGI31" s="755"/>
      <c r="PGJ31" s="755"/>
      <c r="PGK31" s="755"/>
      <c r="PGL31" s="755"/>
      <c r="PGM31" s="755"/>
      <c r="PGN31" s="755"/>
      <c r="PGO31" s="755"/>
      <c r="PGP31" s="755"/>
      <c r="PGQ31" s="755"/>
      <c r="PGR31" s="755"/>
      <c r="PGS31" s="755"/>
      <c r="PGT31" s="755"/>
      <c r="PGU31" s="755"/>
      <c r="PGV31" s="755"/>
      <c r="PGW31" s="755"/>
      <c r="PGX31" s="755"/>
      <c r="PGY31" s="755"/>
      <c r="PGZ31" s="755"/>
      <c r="PHA31" s="755"/>
      <c r="PHB31" s="755"/>
      <c r="PHC31" s="755"/>
      <c r="PHD31" s="755"/>
      <c r="PHE31" s="755"/>
      <c r="PHF31" s="755"/>
      <c r="PHG31" s="755"/>
      <c r="PHH31" s="755"/>
      <c r="PHI31" s="755"/>
      <c r="PHJ31" s="755"/>
      <c r="PHK31" s="755"/>
      <c r="PHL31" s="755"/>
      <c r="PHM31" s="755"/>
      <c r="PHN31" s="755"/>
      <c r="PHO31" s="755"/>
      <c r="PHP31" s="755"/>
      <c r="PHQ31" s="755"/>
      <c r="PHR31" s="755"/>
      <c r="PHS31" s="755"/>
      <c r="PHT31" s="755"/>
      <c r="PHU31" s="755"/>
      <c r="PHV31" s="755"/>
      <c r="PHW31" s="755"/>
      <c r="PHX31" s="755"/>
      <c r="PHY31" s="755"/>
      <c r="PHZ31" s="755"/>
      <c r="PIA31" s="755"/>
      <c r="PIB31" s="755"/>
      <c r="PIC31" s="755"/>
      <c r="PID31" s="755"/>
      <c r="PIE31" s="755"/>
      <c r="PIF31" s="755"/>
      <c r="PIG31" s="755"/>
      <c r="PIH31" s="755"/>
      <c r="PII31" s="755"/>
      <c r="PIJ31" s="755"/>
      <c r="PIK31" s="755"/>
      <c r="PIL31" s="755"/>
      <c r="PIM31" s="755"/>
      <c r="PIN31" s="755"/>
      <c r="PIO31" s="755"/>
      <c r="PIP31" s="755"/>
      <c r="PIQ31" s="755"/>
      <c r="PIR31" s="755"/>
      <c r="PIS31" s="755"/>
      <c r="PIT31" s="755"/>
      <c r="PIU31" s="755"/>
      <c r="PIV31" s="755"/>
      <c r="PIW31" s="755"/>
      <c r="PIX31" s="755"/>
      <c r="PIY31" s="755"/>
      <c r="PIZ31" s="755"/>
      <c r="PJA31" s="755"/>
      <c r="PJB31" s="755"/>
      <c r="PJC31" s="755"/>
      <c r="PJD31" s="755"/>
      <c r="PJE31" s="755"/>
      <c r="PJF31" s="755"/>
      <c r="PJG31" s="755"/>
      <c r="PJH31" s="755"/>
      <c r="PJI31" s="755"/>
      <c r="PJJ31" s="755"/>
      <c r="PJK31" s="755"/>
      <c r="PJL31" s="755"/>
      <c r="PJM31" s="755"/>
      <c r="PJN31" s="755"/>
      <c r="PJO31" s="755"/>
      <c r="PJP31" s="755"/>
      <c r="PJQ31" s="755"/>
      <c r="PJR31" s="755"/>
      <c r="PJS31" s="755"/>
      <c r="PJT31" s="755"/>
      <c r="PJU31" s="755"/>
      <c r="PJV31" s="755"/>
      <c r="PJW31" s="755"/>
      <c r="PJX31" s="755"/>
      <c r="PJY31" s="755"/>
      <c r="PJZ31" s="755"/>
      <c r="PKA31" s="755"/>
      <c r="PKB31" s="755"/>
      <c r="PKC31" s="755"/>
      <c r="PKD31" s="755"/>
      <c r="PKE31" s="755"/>
      <c r="PKF31" s="755"/>
      <c r="PKG31" s="755"/>
      <c r="PKH31" s="755"/>
      <c r="PKI31" s="755"/>
      <c r="PKJ31" s="755"/>
      <c r="PKK31" s="755"/>
      <c r="PKL31" s="755"/>
      <c r="PKM31" s="755"/>
      <c r="PKN31" s="755"/>
      <c r="PKO31" s="755"/>
      <c r="PKP31" s="755"/>
      <c r="PKQ31" s="755"/>
      <c r="PKR31" s="755"/>
      <c r="PKS31" s="755"/>
      <c r="PKT31" s="755"/>
      <c r="PKU31" s="755"/>
      <c r="PKV31" s="755"/>
      <c r="PKW31" s="755"/>
      <c r="PKX31" s="755"/>
      <c r="PKY31" s="755"/>
      <c r="PKZ31" s="755"/>
      <c r="PLA31" s="755"/>
      <c r="PLB31" s="755"/>
      <c r="PLC31" s="755"/>
      <c r="PLD31" s="755"/>
      <c r="PLE31" s="755"/>
      <c r="PLF31" s="755"/>
      <c r="PLG31" s="755"/>
      <c r="PLH31" s="755"/>
      <c r="PLI31" s="755"/>
      <c r="PLJ31" s="755"/>
      <c r="PLK31" s="755"/>
      <c r="PLL31" s="755"/>
      <c r="PLM31" s="755"/>
      <c r="PLN31" s="755"/>
      <c r="PLO31" s="755"/>
      <c r="PLP31" s="755"/>
      <c r="PLQ31" s="755"/>
      <c r="PLR31" s="755"/>
      <c r="PLS31" s="755"/>
      <c r="PLT31" s="755"/>
      <c r="PLU31" s="755"/>
      <c r="PLV31" s="755"/>
      <c r="PLW31" s="755"/>
      <c r="PLX31" s="755"/>
      <c r="PLY31" s="755"/>
      <c r="PLZ31" s="755"/>
      <c r="PMA31" s="755"/>
      <c r="PMB31" s="755"/>
      <c r="PMC31" s="755"/>
      <c r="PMD31" s="755"/>
      <c r="PME31" s="755"/>
      <c r="PMF31" s="755"/>
      <c r="PMG31" s="755"/>
      <c r="PMH31" s="755"/>
      <c r="PMI31" s="755"/>
      <c r="PMJ31" s="755"/>
      <c r="PMK31" s="755"/>
      <c r="PML31" s="755"/>
      <c r="PMM31" s="755"/>
      <c r="PMN31" s="755"/>
      <c r="PMO31" s="755"/>
      <c r="PMP31" s="755"/>
      <c r="PMQ31" s="755"/>
      <c r="PMR31" s="755"/>
      <c r="PMS31" s="755"/>
      <c r="PMT31" s="755"/>
      <c r="PMU31" s="755"/>
      <c r="PMV31" s="755"/>
      <c r="PMW31" s="755"/>
      <c r="PMX31" s="755"/>
      <c r="PMY31" s="755"/>
      <c r="PMZ31" s="755"/>
      <c r="PNA31" s="755"/>
      <c r="PNB31" s="755"/>
      <c r="PNC31" s="755"/>
      <c r="PND31" s="755"/>
      <c r="PNE31" s="755"/>
      <c r="PNF31" s="755"/>
      <c r="PNG31" s="755"/>
      <c r="PNH31" s="755"/>
      <c r="PNI31" s="755"/>
      <c r="PNJ31" s="755"/>
      <c r="PNK31" s="755"/>
      <c r="PNL31" s="755"/>
      <c r="PNM31" s="755"/>
      <c r="PNN31" s="755"/>
      <c r="PNO31" s="755"/>
      <c r="PNP31" s="755"/>
      <c r="PNQ31" s="755"/>
      <c r="PNR31" s="755"/>
      <c r="PNS31" s="755"/>
      <c r="PNT31" s="755"/>
      <c r="PNU31" s="755"/>
      <c r="PNV31" s="755"/>
      <c r="PNW31" s="755"/>
      <c r="PNX31" s="755"/>
      <c r="PNY31" s="755"/>
      <c r="PNZ31" s="755"/>
      <c r="POA31" s="755"/>
      <c r="POB31" s="755"/>
      <c r="POC31" s="755"/>
      <c r="POD31" s="755"/>
      <c r="POE31" s="755"/>
      <c r="POF31" s="755"/>
      <c r="POG31" s="755"/>
      <c r="POH31" s="755"/>
      <c r="POI31" s="755"/>
      <c r="POJ31" s="755"/>
      <c r="POK31" s="755"/>
      <c r="POL31" s="755"/>
      <c r="POM31" s="755"/>
      <c r="PON31" s="755"/>
      <c r="POO31" s="755"/>
      <c r="POP31" s="755"/>
      <c r="POQ31" s="755"/>
      <c r="POR31" s="755"/>
      <c r="POS31" s="755"/>
      <c r="POT31" s="755"/>
      <c r="POU31" s="755"/>
      <c r="POV31" s="755"/>
      <c r="POW31" s="755"/>
      <c r="POX31" s="755"/>
      <c r="POY31" s="755"/>
      <c r="POZ31" s="755"/>
      <c r="PPA31" s="755"/>
      <c r="PPB31" s="755"/>
      <c r="PPC31" s="755"/>
      <c r="PPD31" s="755"/>
      <c r="PPE31" s="755"/>
      <c r="PPF31" s="755"/>
      <c r="PPG31" s="755"/>
      <c r="PPH31" s="755"/>
      <c r="PPI31" s="755"/>
      <c r="PPJ31" s="755"/>
      <c r="PPK31" s="755"/>
      <c r="PPL31" s="755"/>
      <c r="PPM31" s="755"/>
      <c r="PPN31" s="755"/>
      <c r="PPO31" s="755"/>
      <c r="PPP31" s="755"/>
      <c r="PPQ31" s="755"/>
      <c r="PPR31" s="755"/>
      <c r="PPS31" s="755"/>
      <c r="PPT31" s="755"/>
      <c r="PPU31" s="755"/>
      <c r="PPV31" s="755"/>
      <c r="PPW31" s="755"/>
      <c r="PPX31" s="755"/>
      <c r="PPY31" s="755"/>
      <c r="PPZ31" s="755"/>
      <c r="PQA31" s="755"/>
      <c r="PQB31" s="755"/>
      <c r="PQC31" s="755"/>
      <c r="PQD31" s="755"/>
      <c r="PQE31" s="755"/>
      <c r="PQF31" s="755"/>
      <c r="PQG31" s="755"/>
      <c r="PQH31" s="755"/>
      <c r="PQI31" s="755"/>
      <c r="PQJ31" s="755"/>
      <c r="PQK31" s="755"/>
      <c r="PQL31" s="755"/>
      <c r="PQM31" s="755"/>
      <c r="PQN31" s="755"/>
      <c r="PQO31" s="755"/>
      <c r="PQP31" s="755"/>
      <c r="PQQ31" s="755"/>
      <c r="PQR31" s="755"/>
      <c r="PQS31" s="755"/>
      <c r="PQT31" s="755"/>
      <c r="PQU31" s="755"/>
      <c r="PQV31" s="755"/>
      <c r="PQW31" s="755"/>
      <c r="PQX31" s="755"/>
      <c r="PQY31" s="755"/>
      <c r="PQZ31" s="755"/>
      <c r="PRA31" s="755"/>
      <c r="PRB31" s="755"/>
      <c r="PRC31" s="755"/>
      <c r="PRD31" s="755"/>
      <c r="PRE31" s="755"/>
      <c r="PRF31" s="755"/>
      <c r="PRG31" s="755"/>
      <c r="PRH31" s="755"/>
      <c r="PRI31" s="755"/>
      <c r="PRJ31" s="755"/>
      <c r="PRK31" s="755"/>
      <c r="PRL31" s="755"/>
      <c r="PRM31" s="755"/>
      <c r="PRN31" s="755"/>
      <c r="PRO31" s="755"/>
      <c r="PRP31" s="755"/>
      <c r="PRQ31" s="755"/>
      <c r="PRR31" s="755"/>
      <c r="PRS31" s="755"/>
      <c r="PRT31" s="755"/>
      <c r="PRU31" s="755"/>
      <c r="PRV31" s="755"/>
      <c r="PRW31" s="755"/>
      <c r="PRX31" s="755"/>
      <c r="PRY31" s="755"/>
      <c r="PRZ31" s="755"/>
      <c r="PSA31" s="755"/>
      <c r="PSB31" s="755"/>
      <c r="PSC31" s="755"/>
      <c r="PSD31" s="755"/>
      <c r="PSE31" s="755"/>
      <c r="PSF31" s="755"/>
      <c r="PSG31" s="755"/>
      <c r="PSH31" s="755"/>
      <c r="PSI31" s="755"/>
      <c r="PSJ31" s="755"/>
      <c r="PSK31" s="755"/>
      <c r="PSL31" s="755"/>
      <c r="PSM31" s="755"/>
      <c r="PSN31" s="755"/>
      <c r="PSO31" s="755"/>
      <c r="PSP31" s="755"/>
      <c r="PSQ31" s="755"/>
      <c r="PSR31" s="755"/>
      <c r="PSS31" s="755"/>
      <c r="PST31" s="755"/>
      <c r="PSU31" s="755"/>
      <c r="PSV31" s="755"/>
      <c r="PSW31" s="755"/>
      <c r="PSX31" s="755"/>
      <c r="PSY31" s="755"/>
      <c r="PSZ31" s="755"/>
      <c r="PTA31" s="755"/>
      <c r="PTB31" s="755"/>
      <c r="PTC31" s="755"/>
      <c r="PTD31" s="755"/>
      <c r="PTE31" s="755"/>
      <c r="PTF31" s="755"/>
      <c r="PTG31" s="755"/>
      <c r="PTH31" s="755"/>
      <c r="PTI31" s="755"/>
      <c r="PTJ31" s="755"/>
      <c r="PTK31" s="755"/>
      <c r="PTL31" s="755"/>
      <c r="PTM31" s="755"/>
      <c r="PTN31" s="755"/>
      <c r="PTO31" s="755"/>
      <c r="PTP31" s="755"/>
      <c r="PTQ31" s="755"/>
      <c r="PTR31" s="755"/>
      <c r="PTS31" s="755"/>
      <c r="PTT31" s="755"/>
      <c r="PTU31" s="755"/>
      <c r="PTV31" s="755"/>
      <c r="PTW31" s="755"/>
      <c r="PTX31" s="755"/>
      <c r="PTY31" s="755"/>
      <c r="PTZ31" s="755"/>
      <c r="PUA31" s="755"/>
      <c r="PUB31" s="755"/>
      <c r="PUC31" s="755"/>
      <c r="PUD31" s="755"/>
      <c r="PUE31" s="755"/>
      <c r="PUF31" s="755"/>
      <c r="PUG31" s="755"/>
      <c r="PUH31" s="755"/>
      <c r="PUI31" s="755"/>
      <c r="PUJ31" s="755"/>
      <c r="PUK31" s="755"/>
      <c r="PUL31" s="755"/>
      <c r="PUM31" s="755"/>
      <c r="PUN31" s="755"/>
      <c r="PUO31" s="755"/>
      <c r="PUP31" s="755"/>
      <c r="PUQ31" s="755"/>
      <c r="PUR31" s="755"/>
      <c r="PUS31" s="755"/>
      <c r="PUT31" s="755"/>
      <c r="PUU31" s="755"/>
      <c r="PUV31" s="755"/>
      <c r="PUW31" s="755"/>
      <c r="PUX31" s="755"/>
      <c r="PUY31" s="755"/>
      <c r="PUZ31" s="755"/>
      <c r="PVA31" s="755"/>
      <c r="PVB31" s="755"/>
      <c r="PVC31" s="755"/>
      <c r="PVD31" s="755"/>
      <c r="PVE31" s="755"/>
      <c r="PVF31" s="755"/>
      <c r="PVG31" s="755"/>
      <c r="PVH31" s="755"/>
      <c r="PVI31" s="755"/>
      <c r="PVJ31" s="755"/>
      <c r="PVK31" s="755"/>
      <c r="PVL31" s="755"/>
      <c r="PVM31" s="755"/>
      <c r="PVN31" s="755"/>
      <c r="PVO31" s="755"/>
      <c r="PVP31" s="755"/>
      <c r="PVQ31" s="755"/>
      <c r="PVR31" s="755"/>
      <c r="PVS31" s="755"/>
      <c r="PVT31" s="755"/>
      <c r="PVU31" s="755"/>
      <c r="PVV31" s="755"/>
      <c r="PVW31" s="755"/>
      <c r="PVX31" s="755"/>
      <c r="PVY31" s="755"/>
      <c r="PVZ31" s="755"/>
      <c r="PWA31" s="755"/>
      <c r="PWB31" s="755"/>
      <c r="PWC31" s="755"/>
      <c r="PWD31" s="755"/>
      <c r="PWE31" s="755"/>
      <c r="PWF31" s="755"/>
      <c r="PWG31" s="755"/>
      <c r="PWH31" s="755"/>
      <c r="PWI31" s="755"/>
      <c r="PWJ31" s="755"/>
      <c r="PWK31" s="755"/>
      <c r="PWL31" s="755"/>
      <c r="PWM31" s="755"/>
      <c r="PWN31" s="755"/>
      <c r="PWO31" s="755"/>
      <c r="PWP31" s="755"/>
      <c r="PWQ31" s="755"/>
      <c r="PWR31" s="755"/>
      <c r="PWS31" s="755"/>
      <c r="PWT31" s="755"/>
      <c r="PWU31" s="755"/>
      <c r="PWV31" s="755"/>
      <c r="PWW31" s="755"/>
      <c r="PWX31" s="755"/>
      <c r="PWY31" s="755"/>
      <c r="PWZ31" s="755"/>
      <c r="PXA31" s="755"/>
      <c r="PXB31" s="755"/>
      <c r="PXC31" s="755"/>
      <c r="PXD31" s="755"/>
      <c r="PXE31" s="755"/>
      <c r="PXF31" s="755"/>
      <c r="PXG31" s="755"/>
      <c r="PXH31" s="755"/>
      <c r="PXI31" s="755"/>
      <c r="PXJ31" s="755"/>
      <c r="PXK31" s="755"/>
      <c r="PXL31" s="755"/>
      <c r="PXM31" s="755"/>
      <c r="PXN31" s="755"/>
      <c r="PXO31" s="755"/>
      <c r="PXP31" s="755"/>
      <c r="PXQ31" s="755"/>
      <c r="PXR31" s="755"/>
      <c r="PXS31" s="755"/>
      <c r="PXT31" s="755"/>
      <c r="PXU31" s="755"/>
      <c r="PXV31" s="755"/>
      <c r="PXW31" s="755"/>
      <c r="PXX31" s="755"/>
      <c r="PXY31" s="755"/>
      <c r="PXZ31" s="755"/>
      <c r="PYA31" s="755"/>
      <c r="PYB31" s="755"/>
      <c r="PYC31" s="755"/>
      <c r="PYD31" s="755"/>
      <c r="PYE31" s="755"/>
      <c r="PYF31" s="755"/>
      <c r="PYG31" s="755"/>
      <c r="PYH31" s="755"/>
      <c r="PYI31" s="755"/>
      <c r="PYJ31" s="755"/>
      <c r="PYK31" s="755"/>
      <c r="PYL31" s="755"/>
      <c r="PYM31" s="755"/>
      <c r="PYN31" s="755"/>
      <c r="PYO31" s="755"/>
      <c r="PYP31" s="755"/>
      <c r="PYQ31" s="755"/>
      <c r="PYR31" s="755"/>
      <c r="PYS31" s="755"/>
      <c r="PYT31" s="755"/>
      <c r="PYU31" s="755"/>
      <c r="PYV31" s="755"/>
      <c r="PYW31" s="755"/>
      <c r="PYX31" s="755"/>
      <c r="PYY31" s="755"/>
      <c r="PYZ31" s="755"/>
      <c r="PZA31" s="755"/>
      <c r="PZB31" s="755"/>
      <c r="PZC31" s="755"/>
      <c r="PZD31" s="755"/>
      <c r="PZE31" s="755"/>
      <c r="PZF31" s="755"/>
      <c r="PZG31" s="755"/>
      <c r="PZH31" s="755"/>
      <c r="PZI31" s="755"/>
      <c r="PZJ31" s="755"/>
      <c r="PZK31" s="755"/>
      <c r="PZL31" s="755"/>
      <c r="PZM31" s="755"/>
      <c r="PZN31" s="755"/>
      <c r="PZO31" s="755"/>
      <c r="PZP31" s="755"/>
      <c r="PZQ31" s="755"/>
      <c r="PZR31" s="755"/>
      <c r="PZS31" s="755"/>
      <c r="PZT31" s="755"/>
      <c r="PZU31" s="755"/>
      <c r="PZV31" s="755"/>
      <c r="PZW31" s="755"/>
      <c r="PZX31" s="755"/>
      <c r="PZY31" s="755"/>
      <c r="PZZ31" s="755"/>
      <c r="QAA31" s="755"/>
      <c r="QAB31" s="755"/>
      <c r="QAC31" s="755"/>
      <c r="QAD31" s="755"/>
      <c r="QAE31" s="755"/>
      <c r="QAF31" s="755"/>
      <c r="QAG31" s="755"/>
      <c r="QAH31" s="755"/>
      <c r="QAI31" s="755"/>
      <c r="QAJ31" s="755"/>
      <c r="QAK31" s="755"/>
      <c r="QAL31" s="755"/>
      <c r="QAM31" s="755"/>
      <c r="QAN31" s="755"/>
      <c r="QAO31" s="755"/>
      <c r="QAP31" s="755"/>
      <c r="QAQ31" s="755"/>
      <c r="QAR31" s="755"/>
      <c r="QAS31" s="755"/>
      <c r="QAT31" s="755"/>
      <c r="QAU31" s="755"/>
      <c r="QAV31" s="755"/>
      <c r="QAW31" s="755"/>
      <c r="QAX31" s="755"/>
      <c r="QAY31" s="755"/>
      <c r="QAZ31" s="755"/>
      <c r="QBA31" s="755"/>
      <c r="QBB31" s="755"/>
      <c r="QBC31" s="755"/>
      <c r="QBD31" s="755"/>
      <c r="QBE31" s="755"/>
      <c r="QBF31" s="755"/>
      <c r="QBG31" s="755"/>
      <c r="QBH31" s="755"/>
      <c r="QBI31" s="755"/>
      <c r="QBJ31" s="755"/>
      <c r="QBK31" s="755"/>
      <c r="QBL31" s="755"/>
      <c r="QBM31" s="755"/>
      <c r="QBN31" s="755"/>
      <c r="QBO31" s="755"/>
      <c r="QBP31" s="755"/>
      <c r="QBQ31" s="755"/>
      <c r="QBR31" s="755"/>
      <c r="QBS31" s="755"/>
      <c r="QBT31" s="755"/>
      <c r="QBU31" s="755"/>
      <c r="QBV31" s="755"/>
      <c r="QBW31" s="755"/>
      <c r="QBX31" s="755"/>
      <c r="QBY31" s="755"/>
      <c r="QBZ31" s="755"/>
      <c r="QCA31" s="755"/>
      <c r="QCB31" s="755"/>
      <c r="QCC31" s="755"/>
      <c r="QCD31" s="755"/>
      <c r="QCE31" s="755"/>
      <c r="QCF31" s="755"/>
      <c r="QCG31" s="755"/>
      <c r="QCH31" s="755"/>
      <c r="QCI31" s="755"/>
      <c r="QCJ31" s="755"/>
      <c r="QCK31" s="755"/>
      <c r="QCL31" s="755"/>
      <c r="QCM31" s="755"/>
      <c r="QCN31" s="755"/>
      <c r="QCO31" s="755"/>
      <c r="QCP31" s="755"/>
      <c r="QCQ31" s="755"/>
      <c r="QCR31" s="755"/>
      <c r="QCS31" s="755"/>
      <c r="QCT31" s="755"/>
      <c r="QCU31" s="755"/>
      <c r="QCV31" s="755"/>
      <c r="QCW31" s="755"/>
      <c r="QCX31" s="755"/>
      <c r="QCY31" s="755"/>
      <c r="QCZ31" s="755"/>
      <c r="QDA31" s="755"/>
      <c r="QDB31" s="755"/>
      <c r="QDC31" s="755"/>
      <c r="QDD31" s="755"/>
      <c r="QDE31" s="755"/>
      <c r="QDF31" s="755"/>
      <c r="QDG31" s="755"/>
      <c r="QDH31" s="755"/>
      <c r="QDI31" s="755"/>
      <c r="QDJ31" s="755"/>
      <c r="QDK31" s="755"/>
      <c r="QDL31" s="755"/>
      <c r="QDM31" s="755"/>
      <c r="QDN31" s="755"/>
      <c r="QDO31" s="755"/>
      <c r="QDP31" s="755"/>
      <c r="QDQ31" s="755"/>
      <c r="QDR31" s="755"/>
      <c r="QDS31" s="755"/>
      <c r="QDT31" s="755"/>
      <c r="QDU31" s="755"/>
      <c r="QDV31" s="755"/>
      <c r="QDW31" s="755"/>
      <c r="QDX31" s="755"/>
      <c r="QDY31" s="755"/>
      <c r="QDZ31" s="755"/>
      <c r="QEA31" s="755"/>
      <c r="QEB31" s="755"/>
      <c r="QEC31" s="755"/>
      <c r="QED31" s="755"/>
      <c r="QEE31" s="755"/>
      <c r="QEF31" s="755"/>
      <c r="QEG31" s="755"/>
      <c r="QEH31" s="755"/>
      <c r="QEI31" s="755"/>
      <c r="QEJ31" s="755"/>
      <c r="QEK31" s="755"/>
      <c r="QEL31" s="755"/>
      <c r="QEM31" s="755"/>
      <c r="QEN31" s="755"/>
      <c r="QEO31" s="755"/>
      <c r="QEP31" s="755"/>
      <c r="QEQ31" s="755"/>
      <c r="QER31" s="755"/>
      <c r="QES31" s="755"/>
      <c r="QET31" s="755"/>
      <c r="QEU31" s="755"/>
      <c r="QEV31" s="755"/>
      <c r="QEW31" s="755"/>
      <c r="QEX31" s="755"/>
      <c r="QEY31" s="755"/>
      <c r="QEZ31" s="755"/>
      <c r="QFA31" s="755"/>
      <c r="QFB31" s="755"/>
      <c r="QFC31" s="755"/>
      <c r="QFD31" s="755"/>
      <c r="QFE31" s="755"/>
      <c r="QFF31" s="755"/>
      <c r="QFG31" s="755"/>
      <c r="QFH31" s="755"/>
      <c r="QFI31" s="755"/>
      <c r="QFJ31" s="755"/>
      <c r="QFK31" s="755"/>
      <c r="QFL31" s="755"/>
      <c r="QFM31" s="755"/>
      <c r="QFN31" s="755"/>
      <c r="QFO31" s="755"/>
      <c r="QFP31" s="755"/>
      <c r="QFQ31" s="755"/>
      <c r="QFR31" s="755"/>
      <c r="QFS31" s="755"/>
      <c r="QFT31" s="755"/>
      <c r="QFU31" s="755"/>
      <c r="QFV31" s="755"/>
      <c r="QFW31" s="755"/>
      <c r="QFX31" s="755"/>
      <c r="QFY31" s="755"/>
      <c r="QFZ31" s="755"/>
      <c r="QGA31" s="755"/>
      <c r="QGB31" s="755"/>
      <c r="QGC31" s="755"/>
      <c r="QGD31" s="755"/>
      <c r="QGE31" s="755"/>
      <c r="QGF31" s="755"/>
      <c r="QGG31" s="755"/>
      <c r="QGH31" s="755"/>
      <c r="QGI31" s="755"/>
      <c r="QGJ31" s="755"/>
      <c r="QGK31" s="755"/>
      <c r="QGL31" s="755"/>
      <c r="QGM31" s="755"/>
      <c r="QGN31" s="755"/>
      <c r="QGO31" s="755"/>
      <c r="QGP31" s="755"/>
      <c r="QGQ31" s="755"/>
      <c r="QGR31" s="755"/>
      <c r="QGS31" s="755"/>
      <c r="QGT31" s="755"/>
      <c r="QGU31" s="755"/>
      <c r="QGV31" s="755"/>
      <c r="QGW31" s="755"/>
      <c r="QGX31" s="755"/>
      <c r="QGY31" s="755"/>
      <c r="QGZ31" s="755"/>
      <c r="QHA31" s="755"/>
      <c r="QHB31" s="755"/>
      <c r="QHC31" s="755"/>
      <c r="QHD31" s="755"/>
      <c r="QHE31" s="755"/>
      <c r="QHF31" s="755"/>
      <c r="QHG31" s="755"/>
      <c r="QHH31" s="755"/>
      <c r="QHI31" s="755"/>
      <c r="QHJ31" s="755"/>
      <c r="QHK31" s="755"/>
      <c r="QHL31" s="755"/>
      <c r="QHM31" s="755"/>
      <c r="QHN31" s="755"/>
      <c r="QHO31" s="755"/>
      <c r="QHP31" s="755"/>
      <c r="QHQ31" s="755"/>
      <c r="QHR31" s="755"/>
      <c r="QHS31" s="755"/>
      <c r="QHT31" s="755"/>
      <c r="QHU31" s="755"/>
      <c r="QHV31" s="755"/>
      <c r="QHW31" s="755"/>
      <c r="QHX31" s="755"/>
      <c r="QHY31" s="755"/>
      <c r="QHZ31" s="755"/>
      <c r="QIA31" s="755"/>
      <c r="QIB31" s="755"/>
      <c r="QIC31" s="755"/>
      <c r="QID31" s="755"/>
      <c r="QIE31" s="755"/>
      <c r="QIF31" s="755"/>
      <c r="QIG31" s="755"/>
      <c r="QIH31" s="755"/>
      <c r="QII31" s="755"/>
      <c r="QIJ31" s="755"/>
      <c r="QIK31" s="755"/>
      <c r="QIL31" s="755"/>
      <c r="QIM31" s="755"/>
      <c r="QIN31" s="755"/>
      <c r="QIO31" s="755"/>
      <c r="QIP31" s="755"/>
      <c r="QIQ31" s="755"/>
      <c r="QIR31" s="755"/>
      <c r="QIS31" s="755"/>
      <c r="QIT31" s="755"/>
      <c r="QIU31" s="755"/>
      <c r="QIV31" s="755"/>
      <c r="QIW31" s="755"/>
      <c r="QIX31" s="755"/>
      <c r="QIY31" s="755"/>
      <c r="QIZ31" s="755"/>
      <c r="QJA31" s="755"/>
      <c r="QJB31" s="755"/>
      <c r="QJC31" s="755"/>
      <c r="QJD31" s="755"/>
      <c r="QJE31" s="755"/>
      <c r="QJF31" s="755"/>
      <c r="QJG31" s="755"/>
      <c r="QJH31" s="755"/>
      <c r="QJI31" s="755"/>
      <c r="QJJ31" s="755"/>
      <c r="QJK31" s="755"/>
      <c r="QJL31" s="755"/>
      <c r="QJM31" s="755"/>
      <c r="QJN31" s="755"/>
      <c r="QJO31" s="755"/>
      <c r="QJP31" s="755"/>
      <c r="QJQ31" s="755"/>
      <c r="QJR31" s="755"/>
      <c r="QJS31" s="755"/>
      <c r="QJT31" s="755"/>
      <c r="QJU31" s="755"/>
      <c r="QJV31" s="755"/>
      <c r="QJW31" s="755"/>
      <c r="QJX31" s="755"/>
      <c r="QJY31" s="755"/>
      <c r="QJZ31" s="755"/>
      <c r="QKA31" s="755"/>
      <c r="QKB31" s="755"/>
      <c r="QKC31" s="755"/>
      <c r="QKD31" s="755"/>
      <c r="QKE31" s="755"/>
      <c r="QKF31" s="755"/>
      <c r="QKG31" s="755"/>
      <c r="QKH31" s="755"/>
      <c r="QKI31" s="755"/>
      <c r="QKJ31" s="755"/>
      <c r="QKK31" s="755"/>
      <c r="QKL31" s="755"/>
      <c r="QKM31" s="755"/>
      <c r="QKN31" s="755"/>
      <c r="QKO31" s="755"/>
      <c r="QKP31" s="755"/>
      <c r="QKQ31" s="755"/>
      <c r="QKR31" s="755"/>
      <c r="QKS31" s="755"/>
      <c r="QKT31" s="755"/>
      <c r="QKU31" s="755"/>
      <c r="QKV31" s="755"/>
      <c r="QKW31" s="755"/>
      <c r="QKX31" s="755"/>
      <c r="QKY31" s="755"/>
      <c r="QKZ31" s="755"/>
      <c r="QLA31" s="755"/>
      <c r="QLB31" s="755"/>
      <c r="QLC31" s="755"/>
      <c r="QLD31" s="755"/>
      <c r="QLE31" s="755"/>
      <c r="QLF31" s="755"/>
      <c r="QLG31" s="755"/>
      <c r="QLH31" s="755"/>
      <c r="QLI31" s="755"/>
      <c r="QLJ31" s="755"/>
      <c r="QLK31" s="755"/>
      <c r="QLL31" s="755"/>
      <c r="QLM31" s="755"/>
      <c r="QLN31" s="755"/>
      <c r="QLO31" s="755"/>
      <c r="QLP31" s="755"/>
      <c r="QLQ31" s="755"/>
      <c r="QLR31" s="755"/>
      <c r="QLS31" s="755"/>
      <c r="QLT31" s="755"/>
      <c r="QLU31" s="755"/>
      <c r="QLV31" s="755"/>
      <c r="QLW31" s="755"/>
      <c r="QLX31" s="755"/>
      <c r="QLY31" s="755"/>
      <c r="QLZ31" s="755"/>
      <c r="QMA31" s="755"/>
      <c r="QMB31" s="755"/>
      <c r="QMC31" s="755"/>
      <c r="QMD31" s="755"/>
      <c r="QME31" s="755"/>
      <c r="QMF31" s="755"/>
      <c r="QMG31" s="755"/>
      <c r="QMH31" s="755"/>
      <c r="QMI31" s="755"/>
      <c r="QMJ31" s="755"/>
      <c r="QMK31" s="755"/>
      <c r="QML31" s="755"/>
      <c r="QMM31" s="755"/>
      <c r="QMN31" s="755"/>
      <c r="QMO31" s="755"/>
      <c r="QMP31" s="755"/>
      <c r="QMQ31" s="755"/>
      <c r="QMR31" s="755"/>
      <c r="QMS31" s="755"/>
      <c r="QMT31" s="755"/>
      <c r="QMU31" s="755"/>
      <c r="QMV31" s="755"/>
      <c r="QMW31" s="755"/>
      <c r="QMX31" s="755"/>
      <c r="QMY31" s="755"/>
      <c r="QMZ31" s="755"/>
      <c r="QNA31" s="755"/>
      <c r="QNB31" s="755"/>
      <c r="QNC31" s="755"/>
      <c r="QND31" s="755"/>
      <c r="QNE31" s="755"/>
      <c r="QNF31" s="755"/>
      <c r="QNG31" s="755"/>
      <c r="QNH31" s="755"/>
      <c r="QNI31" s="755"/>
      <c r="QNJ31" s="755"/>
      <c r="QNK31" s="755"/>
      <c r="QNL31" s="755"/>
      <c r="QNM31" s="755"/>
      <c r="QNN31" s="755"/>
      <c r="QNO31" s="755"/>
      <c r="QNP31" s="755"/>
      <c r="QNQ31" s="755"/>
      <c r="QNR31" s="755"/>
      <c r="QNS31" s="755"/>
      <c r="QNT31" s="755"/>
      <c r="QNU31" s="755"/>
      <c r="QNV31" s="755"/>
      <c r="QNW31" s="755"/>
      <c r="QNX31" s="755"/>
      <c r="QNY31" s="755"/>
      <c r="QNZ31" s="755"/>
      <c r="QOA31" s="755"/>
      <c r="QOB31" s="755"/>
      <c r="QOC31" s="755"/>
      <c r="QOD31" s="755"/>
      <c r="QOE31" s="755"/>
      <c r="QOF31" s="755"/>
      <c r="QOG31" s="755"/>
      <c r="QOH31" s="755"/>
      <c r="QOI31" s="755"/>
      <c r="QOJ31" s="755"/>
      <c r="QOK31" s="755"/>
      <c r="QOL31" s="755"/>
      <c r="QOM31" s="755"/>
      <c r="QON31" s="755"/>
      <c r="QOO31" s="755"/>
      <c r="QOP31" s="755"/>
      <c r="QOQ31" s="755"/>
      <c r="QOR31" s="755"/>
      <c r="QOS31" s="755"/>
      <c r="QOT31" s="755"/>
      <c r="QOU31" s="755"/>
      <c r="QOV31" s="755"/>
      <c r="QOW31" s="755"/>
      <c r="QOX31" s="755"/>
      <c r="QOY31" s="755"/>
      <c r="QOZ31" s="755"/>
      <c r="QPA31" s="755"/>
      <c r="QPB31" s="755"/>
      <c r="QPC31" s="755"/>
      <c r="QPD31" s="755"/>
      <c r="QPE31" s="755"/>
      <c r="QPF31" s="755"/>
      <c r="QPG31" s="755"/>
      <c r="QPH31" s="755"/>
      <c r="QPI31" s="755"/>
      <c r="QPJ31" s="755"/>
      <c r="QPK31" s="755"/>
      <c r="QPL31" s="755"/>
      <c r="QPM31" s="755"/>
      <c r="QPN31" s="755"/>
      <c r="QPO31" s="755"/>
      <c r="QPP31" s="755"/>
      <c r="QPQ31" s="755"/>
      <c r="QPR31" s="755"/>
      <c r="QPS31" s="755"/>
      <c r="QPT31" s="755"/>
      <c r="QPU31" s="755"/>
      <c r="QPV31" s="755"/>
      <c r="QPW31" s="755"/>
      <c r="QPX31" s="755"/>
      <c r="QPY31" s="755"/>
      <c r="QPZ31" s="755"/>
      <c r="QQA31" s="755"/>
      <c r="QQB31" s="755"/>
      <c r="QQC31" s="755"/>
      <c r="QQD31" s="755"/>
      <c r="QQE31" s="755"/>
      <c r="QQF31" s="755"/>
      <c r="QQG31" s="755"/>
      <c r="QQH31" s="755"/>
      <c r="QQI31" s="755"/>
      <c r="QQJ31" s="755"/>
      <c r="QQK31" s="755"/>
      <c r="QQL31" s="755"/>
      <c r="QQM31" s="755"/>
      <c r="QQN31" s="755"/>
      <c r="QQO31" s="755"/>
      <c r="QQP31" s="755"/>
      <c r="QQQ31" s="755"/>
      <c r="QQR31" s="755"/>
      <c r="QQS31" s="755"/>
      <c r="QQT31" s="755"/>
      <c r="QQU31" s="755"/>
      <c r="QQV31" s="755"/>
      <c r="QQW31" s="755"/>
      <c r="QQX31" s="755"/>
      <c r="QQY31" s="755"/>
      <c r="QQZ31" s="755"/>
      <c r="QRA31" s="755"/>
      <c r="QRB31" s="755"/>
      <c r="QRC31" s="755"/>
      <c r="QRD31" s="755"/>
      <c r="QRE31" s="755"/>
      <c r="QRF31" s="755"/>
      <c r="QRG31" s="755"/>
      <c r="QRH31" s="755"/>
      <c r="QRI31" s="755"/>
      <c r="QRJ31" s="755"/>
      <c r="QRK31" s="755"/>
      <c r="QRL31" s="755"/>
      <c r="QRM31" s="755"/>
      <c r="QRN31" s="755"/>
      <c r="QRO31" s="755"/>
      <c r="QRP31" s="755"/>
      <c r="QRQ31" s="755"/>
      <c r="QRR31" s="755"/>
      <c r="QRS31" s="755"/>
      <c r="QRT31" s="755"/>
      <c r="QRU31" s="755"/>
      <c r="QRV31" s="755"/>
      <c r="QRW31" s="755"/>
      <c r="QRX31" s="755"/>
      <c r="QRY31" s="755"/>
      <c r="QRZ31" s="755"/>
      <c r="QSA31" s="755"/>
      <c r="QSB31" s="755"/>
      <c r="QSC31" s="755"/>
      <c r="QSD31" s="755"/>
      <c r="QSE31" s="755"/>
      <c r="QSF31" s="755"/>
      <c r="QSG31" s="755"/>
      <c r="QSH31" s="755"/>
      <c r="QSI31" s="755"/>
      <c r="QSJ31" s="755"/>
      <c r="QSK31" s="755"/>
      <c r="QSL31" s="755"/>
      <c r="QSM31" s="755"/>
      <c r="QSN31" s="755"/>
      <c r="QSO31" s="755"/>
      <c r="QSP31" s="755"/>
      <c r="QSQ31" s="755"/>
      <c r="QSR31" s="755"/>
      <c r="QSS31" s="755"/>
      <c r="QST31" s="755"/>
      <c r="QSU31" s="755"/>
      <c r="QSV31" s="755"/>
      <c r="QSW31" s="755"/>
      <c r="QSX31" s="755"/>
      <c r="QSY31" s="755"/>
      <c r="QSZ31" s="755"/>
      <c r="QTA31" s="755"/>
      <c r="QTB31" s="755"/>
      <c r="QTC31" s="755"/>
      <c r="QTD31" s="755"/>
      <c r="QTE31" s="755"/>
      <c r="QTF31" s="755"/>
      <c r="QTG31" s="755"/>
      <c r="QTH31" s="755"/>
      <c r="QTI31" s="755"/>
      <c r="QTJ31" s="755"/>
      <c r="QTK31" s="755"/>
      <c r="QTL31" s="755"/>
      <c r="QTM31" s="755"/>
      <c r="QTN31" s="755"/>
      <c r="QTO31" s="755"/>
      <c r="QTP31" s="755"/>
      <c r="QTQ31" s="755"/>
      <c r="QTR31" s="755"/>
      <c r="QTS31" s="755"/>
      <c r="QTT31" s="755"/>
      <c r="QTU31" s="755"/>
      <c r="QTV31" s="755"/>
      <c r="QTW31" s="755"/>
      <c r="QTX31" s="755"/>
      <c r="QTY31" s="755"/>
      <c r="QTZ31" s="755"/>
      <c r="QUA31" s="755"/>
      <c r="QUB31" s="755"/>
      <c r="QUC31" s="755"/>
      <c r="QUD31" s="755"/>
      <c r="QUE31" s="755"/>
      <c r="QUF31" s="755"/>
      <c r="QUG31" s="755"/>
      <c r="QUH31" s="755"/>
      <c r="QUI31" s="755"/>
      <c r="QUJ31" s="755"/>
      <c r="QUK31" s="755"/>
      <c r="QUL31" s="755"/>
      <c r="QUM31" s="755"/>
      <c r="QUN31" s="755"/>
      <c r="QUO31" s="755"/>
      <c r="QUP31" s="755"/>
      <c r="QUQ31" s="755"/>
      <c r="QUR31" s="755"/>
      <c r="QUS31" s="755"/>
      <c r="QUT31" s="755"/>
      <c r="QUU31" s="755"/>
      <c r="QUV31" s="755"/>
      <c r="QUW31" s="755"/>
      <c r="QUX31" s="755"/>
      <c r="QUY31" s="755"/>
      <c r="QUZ31" s="755"/>
      <c r="QVA31" s="755"/>
      <c r="QVB31" s="755"/>
      <c r="QVC31" s="755"/>
      <c r="QVD31" s="755"/>
      <c r="QVE31" s="755"/>
      <c r="QVF31" s="755"/>
      <c r="QVG31" s="755"/>
      <c r="QVH31" s="755"/>
      <c r="QVI31" s="755"/>
      <c r="QVJ31" s="755"/>
      <c r="QVK31" s="755"/>
      <c r="QVL31" s="755"/>
      <c r="QVM31" s="755"/>
      <c r="QVN31" s="755"/>
      <c r="QVO31" s="755"/>
      <c r="QVP31" s="755"/>
      <c r="QVQ31" s="755"/>
      <c r="QVR31" s="755"/>
      <c r="QVS31" s="755"/>
      <c r="QVT31" s="755"/>
      <c r="QVU31" s="755"/>
      <c r="QVV31" s="755"/>
      <c r="QVW31" s="755"/>
      <c r="QVX31" s="755"/>
      <c r="QVY31" s="755"/>
      <c r="QVZ31" s="755"/>
      <c r="QWA31" s="755"/>
      <c r="QWB31" s="755"/>
      <c r="QWC31" s="755"/>
      <c r="QWD31" s="755"/>
      <c r="QWE31" s="755"/>
      <c r="QWF31" s="755"/>
      <c r="QWG31" s="755"/>
      <c r="QWH31" s="755"/>
      <c r="QWI31" s="755"/>
      <c r="QWJ31" s="755"/>
      <c r="QWK31" s="755"/>
      <c r="QWL31" s="755"/>
      <c r="QWM31" s="755"/>
      <c r="QWN31" s="755"/>
      <c r="QWO31" s="755"/>
      <c r="QWP31" s="755"/>
      <c r="QWQ31" s="755"/>
      <c r="QWR31" s="755"/>
      <c r="QWS31" s="755"/>
      <c r="QWT31" s="755"/>
      <c r="QWU31" s="755"/>
      <c r="QWV31" s="755"/>
      <c r="QWW31" s="755"/>
      <c r="QWX31" s="755"/>
      <c r="QWY31" s="755"/>
      <c r="QWZ31" s="755"/>
      <c r="QXA31" s="755"/>
      <c r="QXB31" s="755"/>
      <c r="QXC31" s="755"/>
      <c r="QXD31" s="755"/>
      <c r="QXE31" s="755"/>
      <c r="QXF31" s="755"/>
      <c r="QXG31" s="755"/>
      <c r="QXH31" s="755"/>
      <c r="QXI31" s="755"/>
      <c r="QXJ31" s="755"/>
      <c r="QXK31" s="755"/>
      <c r="QXL31" s="755"/>
      <c r="QXM31" s="755"/>
      <c r="QXN31" s="755"/>
      <c r="QXO31" s="755"/>
      <c r="QXP31" s="755"/>
      <c r="QXQ31" s="755"/>
      <c r="QXR31" s="755"/>
      <c r="QXS31" s="755"/>
      <c r="QXT31" s="755"/>
      <c r="QXU31" s="755"/>
      <c r="QXV31" s="755"/>
      <c r="QXW31" s="755"/>
      <c r="QXX31" s="755"/>
      <c r="QXY31" s="755"/>
      <c r="QXZ31" s="755"/>
      <c r="QYA31" s="755"/>
      <c r="QYB31" s="755"/>
      <c r="QYC31" s="755"/>
      <c r="QYD31" s="755"/>
      <c r="QYE31" s="755"/>
      <c r="QYF31" s="755"/>
      <c r="QYG31" s="755"/>
      <c r="QYH31" s="755"/>
      <c r="QYI31" s="755"/>
      <c r="QYJ31" s="755"/>
      <c r="QYK31" s="755"/>
      <c r="QYL31" s="755"/>
      <c r="QYM31" s="755"/>
      <c r="QYN31" s="755"/>
      <c r="QYO31" s="755"/>
      <c r="QYP31" s="755"/>
      <c r="QYQ31" s="755"/>
      <c r="QYR31" s="755"/>
      <c r="QYS31" s="755"/>
      <c r="QYT31" s="755"/>
      <c r="QYU31" s="755"/>
      <c r="QYV31" s="755"/>
      <c r="QYW31" s="755"/>
      <c r="QYX31" s="755"/>
      <c r="QYY31" s="755"/>
      <c r="QYZ31" s="755"/>
      <c r="QZA31" s="755"/>
      <c r="QZB31" s="755"/>
      <c r="QZC31" s="755"/>
      <c r="QZD31" s="755"/>
      <c r="QZE31" s="755"/>
      <c r="QZF31" s="755"/>
      <c r="QZG31" s="755"/>
      <c r="QZH31" s="755"/>
      <c r="QZI31" s="755"/>
      <c r="QZJ31" s="755"/>
      <c r="QZK31" s="755"/>
      <c r="QZL31" s="755"/>
      <c r="QZM31" s="755"/>
      <c r="QZN31" s="755"/>
      <c r="QZO31" s="755"/>
      <c r="QZP31" s="755"/>
      <c r="QZQ31" s="755"/>
      <c r="QZR31" s="755"/>
      <c r="QZS31" s="755"/>
      <c r="QZT31" s="755"/>
      <c r="QZU31" s="755"/>
      <c r="QZV31" s="755"/>
      <c r="QZW31" s="755"/>
      <c r="QZX31" s="755"/>
      <c r="QZY31" s="755"/>
      <c r="QZZ31" s="755"/>
      <c r="RAA31" s="755"/>
      <c r="RAB31" s="755"/>
      <c r="RAC31" s="755"/>
      <c r="RAD31" s="755"/>
      <c r="RAE31" s="755"/>
      <c r="RAF31" s="755"/>
      <c r="RAG31" s="755"/>
      <c r="RAH31" s="755"/>
      <c r="RAI31" s="755"/>
      <c r="RAJ31" s="755"/>
      <c r="RAK31" s="755"/>
      <c r="RAL31" s="755"/>
      <c r="RAM31" s="755"/>
      <c r="RAN31" s="755"/>
      <c r="RAO31" s="755"/>
      <c r="RAP31" s="755"/>
      <c r="RAQ31" s="755"/>
      <c r="RAR31" s="755"/>
      <c r="RAS31" s="755"/>
      <c r="RAT31" s="755"/>
      <c r="RAU31" s="755"/>
      <c r="RAV31" s="755"/>
      <c r="RAW31" s="755"/>
      <c r="RAX31" s="755"/>
      <c r="RAY31" s="755"/>
      <c r="RAZ31" s="755"/>
      <c r="RBA31" s="755"/>
      <c r="RBB31" s="755"/>
      <c r="RBC31" s="755"/>
      <c r="RBD31" s="755"/>
      <c r="RBE31" s="755"/>
      <c r="RBF31" s="755"/>
      <c r="RBG31" s="755"/>
      <c r="RBH31" s="755"/>
      <c r="RBI31" s="755"/>
      <c r="RBJ31" s="755"/>
      <c r="RBK31" s="755"/>
      <c r="RBL31" s="755"/>
      <c r="RBM31" s="755"/>
      <c r="RBN31" s="755"/>
      <c r="RBO31" s="755"/>
      <c r="RBP31" s="755"/>
      <c r="RBQ31" s="755"/>
      <c r="RBR31" s="755"/>
      <c r="RBS31" s="755"/>
      <c r="RBT31" s="755"/>
      <c r="RBU31" s="755"/>
      <c r="RBV31" s="755"/>
      <c r="RBW31" s="755"/>
      <c r="RBX31" s="755"/>
      <c r="RBY31" s="755"/>
      <c r="RBZ31" s="755"/>
      <c r="RCA31" s="755"/>
      <c r="RCB31" s="755"/>
      <c r="RCC31" s="755"/>
      <c r="RCD31" s="755"/>
      <c r="RCE31" s="755"/>
      <c r="RCF31" s="755"/>
      <c r="RCG31" s="755"/>
      <c r="RCH31" s="755"/>
      <c r="RCI31" s="755"/>
      <c r="RCJ31" s="755"/>
      <c r="RCK31" s="755"/>
      <c r="RCL31" s="755"/>
      <c r="RCM31" s="755"/>
      <c r="RCN31" s="755"/>
      <c r="RCO31" s="755"/>
      <c r="RCP31" s="755"/>
      <c r="RCQ31" s="755"/>
      <c r="RCR31" s="755"/>
      <c r="RCS31" s="755"/>
      <c r="RCT31" s="755"/>
      <c r="RCU31" s="755"/>
      <c r="RCV31" s="755"/>
      <c r="RCW31" s="755"/>
      <c r="RCX31" s="755"/>
      <c r="RCY31" s="755"/>
      <c r="RCZ31" s="755"/>
      <c r="RDA31" s="755"/>
      <c r="RDB31" s="755"/>
      <c r="RDC31" s="755"/>
      <c r="RDD31" s="755"/>
      <c r="RDE31" s="755"/>
      <c r="RDF31" s="755"/>
      <c r="RDG31" s="755"/>
      <c r="RDH31" s="755"/>
      <c r="RDI31" s="755"/>
      <c r="RDJ31" s="755"/>
      <c r="RDK31" s="755"/>
      <c r="RDL31" s="755"/>
      <c r="RDM31" s="755"/>
      <c r="RDN31" s="755"/>
      <c r="RDO31" s="755"/>
      <c r="RDP31" s="755"/>
      <c r="RDQ31" s="755"/>
      <c r="RDR31" s="755"/>
      <c r="RDS31" s="755"/>
      <c r="RDT31" s="755"/>
      <c r="RDU31" s="755"/>
      <c r="RDV31" s="755"/>
      <c r="RDW31" s="755"/>
      <c r="RDX31" s="755"/>
      <c r="RDY31" s="755"/>
      <c r="RDZ31" s="755"/>
      <c r="REA31" s="755"/>
      <c r="REB31" s="755"/>
      <c r="REC31" s="755"/>
      <c r="RED31" s="755"/>
      <c r="REE31" s="755"/>
      <c r="REF31" s="755"/>
      <c r="REG31" s="755"/>
      <c r="REH31" s="755"/>
      <c r="REI31" s="755"/>
      <c r="REJ31" s="755"/>
      <c r="REK31" s="755"/>
      <c r="REL31" s="755"/>
      <c r="REM31" s="755"/>
      <c r="REN31" s="755"/>
      <c r="REO31" s="755"/>
      <c r="REP31" s="755"/>
      <c r="REQ31" s="755"/>
      <c r="RER31" s="755"/>
      <c r="RES31" s="755"/>
      <c r="RET31" s="755"/>
      <c r="REU31" s="755"/>
      <c r="REV31" s="755"/>
      <c r="REW31" s="755"/>
      <c r="REX31" s="755"/>
      <c r="REY31" s="755"/>
      <c r="REZ31" s="755"/>
      <c r="RFA31" s="755"/>
      <c r="RFB31" s="755"/>
      <c r="RFC31" s="755"/>
      <c r="RFD31" s="755"/>
      <c r="RFE31" s="755"/>
      <c r="RFF31" s="755"/>
      <c r="RFG31" s="755"/>
      <c r="RFH31" s="755"/>
      <c r="RFI31" s="755"/>
      <c r="RFJ31" s="755"/>
      <c r="RFK31" s="755"/>
      <c r="RFL31" s="755"/>
      <c r="RFM31" s="755"/>
      <c r="RFN31" s="755"/>
      <c r="RFO31" s="755"/>
      <c r="RFP31" s="755"/>
      <c r="RFQ31" s="755"/>
      <c r="RFR31" s="755"/>
      <c r="RFS31" s="755"/>
      <c r="RFT31" s="755"/>
      <c r="RFU31" s="755"/>
      <c r="RFV31" s="755"/>
      <c r="RFW31" s="755"/>
      <c r="RFX31" s="755"/>
      <c r="RFY31" s="755"/>
      <c r="RFZ31" s="755"/>
      <c r="RGA31" s="755"/>
      <c r="RGB31" s="755"/>
      <c r="RGC31" s="755"/>
      <c r="RGD31" s="755"/>
      <c r="RGE31" s="755"/>
      <c r="RGF31" s="755"/>
      <c r="RGG31" s="755"/>
      <c r="RGH31" s="755"/>
      <c r="RGI31" s="755"/>
      <c r="RGJ31" s="755"/>
      <c r="RGK31" s="755"/>
      <c r="RGL31" s="755"/>
      <c r="RGM31" s="755"/>
      <c r="RGN31" s="755"/>
      <c r="RGO31" s="755"/>
      <c r="RGP31" s="755"/>
      <c r="RGQ31" s="755"/>
      <c r="RGR31" s="755"/>
      <c r="RGS31" s="755"/>
      <c r="RGT31" s="755"/>
      <c r="RGU31" s="755"/>
      <c r="RGV31" s="755"/>
      <c r="RGW31" s="755"/>
      <c r="RGX31" s="755"/>
      <c r="RGY31" s="755"/>
      <c r="RGZ31" s="755"/>
      <c r="RHA31" s="755"/>
      <c r="RHB31" s="755"/>
      <c r="RHC31" s="755"/>
      <c r="RHD31" s="755"/>
      <c r="RHE31" s="755"/>
      <c r="RHF31" s="755"/>
      <c r="RHG31" s="755"/>
      <c r="RHH31" s="755"/>
      <c r="RHI31" s="755"/>
      <c r="RHJ31" s="755"/>
      <c r="RHK31" s="755"/>
      <c r="RHL31" s="755"/>
      <c r="RHM31" s="755"/>
      <c r="RHN31" s="755"/>
      <c r="RHO31" s="755"/>
      <c r="RHP31" s="755"/>
      <c r="RHQ31" s="755"/>
      <c r="RHR31" s="755"/>
      <c r="RHS31" s="755"/>
      <c r="RHT31" s="755"/>
      <c r="RHU31" s="755"/>
      <c r="RHV31" s="755"/>
      <c r="RHW31" s="755"/>
      <c r="RHX31" s="755"/>
      <c r="RHY31" s="755"/>
      <c r="RHZ31" s="755"/>
      <c r="RIA31" s="755"/>
      <c r="RIB31" s="755"/>
      <c r="RIC31" s="755"/>
      <c r="RID31" s="755"/>
      <c r="RIE31" s="755"/>
      <c r="RIF31" s="755"/>
      <c r="RIG31" s="755"/>
      <c r="RIH31" s="755"/>
      <c r="RII31" s="755"/>
      <c r="RIJ31" s="755"/>
      <c r="RIK31" s="755"/>
      <c r="RIL31" s="755"/>
      <c r="RIM31" s="755"/>
      <c r="RIN31" s="755"/>
      <c r="RIO31" s="755"/>
      <c r="RIP31" s="755"/>
      <c r="RIQ31" s="755"/>
      <c r="RIR31" s="755"/>
      <c r="RIS31" s="755"/>
      <c r="RIT31" s="755"/>
      <c r="RIU31" s="755"/>
      <c r="RIV31" s="755"/>
      <c r="RIW31" s="755"/>
      <c r="RIX31" s="755"/>
      <c r="RIY31" s="755"/>
      <c r="RIZ31" s="755"/>
      <c r="RJA31" s="755"/>
      <c r="RJB31" s="755"/>
      <c r="RJC31" s="755"/>
      <c r="RJD31" s="755"/>
      <c r="RJE31" s="755"/>
      <c r="RJF31" s="755"/>
      <c r="RJG31" s="755"/>
      <c r="RJH31" s="755"/>
      <c r="RJI31" s="755"/>
      <c r="RJJ31" s="755"/>
      <c r="RJK31" s="755"/>
      <c r="RJL31" s="755"/>
      <c r="RJM31" s="755"/>
      <c r="RJN31" s="755"/>
      <c r="RJO31" s="755"/>
      <c r="RJP31" s="755"/>
      <c r="RJQ31" s="755"/>
      <c r="RJR31" s="755"/>
      <c r="RJS31" s="755"/>
      <c r="RJT31" s="755"/>
      <c r="RJU31" s="755"/>
      <c r="RJV31" s="755"/>
      <c r="RJW31" s="755"/>
      <c r="RJX31" s="755"/>
      <c r="RJY31" s="755"/>
      <c r="RJZ31" s="755"/>
      <c r="RKA31" s="755"/>
      <c r="RKB31" s="755"/>
      <c r="RKC31" s="755"/>
      <c r="RKD31" s="755"/>
      <c r="RKE31" s="755"/>
      <c r="RKF31" s="755"/>
      <c r="RKG31" s="755"/>
      <c r="RKH31" s="755"/>
      <c r="RKI31" s="755"/>
      <c r="RKJ31" s="755"/>
      <c r="RKK31" s="755"/>
      <c r="RKL31" s="755"/>
      <c r="RKM31" s="755"/>
      <c r="RKN31" s="755"/>
      <c r="RKO31" s="755"/>
      <c r="RKP31" s="755"/>
      <c r="RKQ31" s="755"/>
      <c r="RKR31" s="755"/>
      <c r="RKS31" s="755"/>
      <c r="RKT31" s="755"/>
      <c r="RKU31" s="755"/>
      <c r="RKV31" s="755"/>
      <c r="RKW31" s="755"/>
      <c r="RKX31" s="755"/>
      <c r="RKY31" s="755"/>
      <c r="RKZ31" s="755"/>
      <c r="RLA31" s="755"/>
      <c r="RLB31" s="755"/>
      <c r="RLC31" s="755"/>
      <c r="RLD31" s="755"/>
      <c r="RLE31" s="755"/>
      <c r="RLF31" s="755"/>
      <c r="RLG31" s="755"/>
      <c r="RLH31" s="755"/>
      <c r="RLI31" s="755"/>
      <c r="RLJ31" s="755"/>
      <c r="RLK31" s="755"/>
      <c r="RLL31" s="755"/>
      <c r="RLM31" s="755"/>
      <c r="RLN31" s="755"/>
      <c r="RLO31" s="755"/>
      <c r="RLP31" s="755"/>
      <c r="RLQ31" s="755"/>
      <c r="RLR31" s="755"/>
      <c r="RLS31" s="755"/>
      <c r="RLT31" s="755"/>
      <c r="RLU31" s="755"/>
      <c r="RLV31" s="755"/>
      <c r="RLW31" s="755"/>
      <c r="RLX31" s="755"/>
      <c r="RLY31" s="755"/>
      <c r="RLZ31" s="755"/>
      <c r="RMA31" s="755"/>
      <c r="RMB31" s="755"/>
      <c r="RMC31" s="755"/>
      <c r="RMD31" s="755"/>
      <c r="RME31" s="755"/>
      <c r="RMF31" s="755"/>
      <c r="RMG31" s="755"/>
      <c r="RMH31" s="755"/>
      <c r="RMI31" s="755"/>
      <c r="RMJ31" s="755"/>
      <c r="RMK31" s="755"/>
      <c r="RML31" s="755"/>
      <c r="RMM31" s="755"/>
      <c r="RMN31" s="755"/>
      <c r="RMO31" s="755"/>
      <c r="RMP31" s="755"/>
      <c r="RMQ31" s="755"/>
      <c r="RMR31" s="755"/>
      <c r="RMS31" s="755"/>
      <c r="RMT31" s="755"/>
      <c r="RMU31" s="755"/>
      <c r="RMV31" s="755"/>
      <c r="RMW31" s="755"/>
      <c r="RMX31" s="755"/>
      <c r="RMY31" s="755"/>
      <c r="RMZ31" s="755"/>
      <c r="RNA31" s="755"/>
      <c r="RNB31" s="755"/>
      <c r="RNC31" s="755"/>
      <c r="RND31" s="755"/>
      <c r="RNE31" s="755"/>
      <c r="RNF31" s="755"/>
      <c r="RNG31" s="755"/>
      <c r="RNH31" s="755"/>
      <c r="RNI31" s="755"/>
      <c r="RNJ31" s="755"/>
      <c r="RNK31" s="755"/>
      <c r="RNL31" s="755"/>
      <c r="RNM31" s="755"/>
      <c r="RNN31" s="755"/>
      <c r="RNO31" s="755"/>
      <c r="RNP31" s="755"/>
      <c r="RNQ31" s="755"/>
      <c r="RNR31" s="755"/>
      <c r="RNS31" s="755"/>
      <c r="RNT31" s="755"/>
      <c r="RNU31" s="755"/>
      <c r="RNV31" s="755"/>
      <c r="RNW31" s="755"/>
      <c r="RNX31" s="755"/>
      <c r="RNY31" s="755"/>
      <c r="RNZ31" s="755"/>
      <c r="ROA31" s="755"/>
      <c r="ROB31" s="755"/>
      <c r="ROC31" s="755"/>
      <c r="ROD31" s="755"/>
      <c r="ROE31" s="755"/>
      <c r="ROF31" s="755"/>
      <c r="ROG31" s="755"/>
      <c r="ROH31" s="755"/>
      <c r="ROI31" s="755"/>
      <c r="ROJ31" s="755"/>
      <c r="ROK31" s="755"/>
      <c r="ROL31" s="755"/>
      <c r="ROM31" s="755"/>
      <c r="RON31" s="755"/>
      <c r="ROO31" s="755"/>
      <c r="ROP31" s="755"/>
      <c r="ROQ31" s="755"/>
      <c r="ROR31" s="755"/>
      <c r="ROS31" s="755"/>
      <c r="ROT31" s="755"/>
      <c r="ROU31" s="755"/>
      <c r="ROV31" s="755"/>
      <c r="ROW31" s="755"/>
      <c r="ROX31" s="755"/>
      <c r="ROY31" s="755"/>
      <c r="ROZ31" s="755"/>
      <c r="RPA31" s="755"/>
      <c r="RPB31" s="755"/>
      <c r="RPC31" s="755"/>
      <c r="RPD31" s="755"/>
      <c r="RPE31" s="755"/>
      <c r="RPF31" s="755"/>
      <c r="RPG31" s="755"/>
      <c r="RPH31" s="755"/>
      <c r="RPI31" s="755"/>
      <c r="RPJ31" s="755"/>
      <c r="RPK31" s="755"/>
      <c r="RPL31" s="755"/>
      <c r="RPM31" s="755"/>
      <c r="RPN31" s="755"/>
      <c r="RPO31" s="755"/>
      <c r="RPP31" s="755"/>
      <c r="RPQ31" s="755"/>
      <c r="RPR31" s="755"/>
      <c r="RPS31" s="755"/>
      <c r="RPT31" s="755"/>
      <c r="RPU31" s="755"/>
      <c r="RPV31" s="755"/>
      <c r="RPW31" s="755"/>
      <c r="RPX31" s="755"/>
      <c r="RPY31" s="755"/>
      <c r="RPZ31" s="755"/>
      <c r="RQA31" s="755"/>
      <c r="RQB31" s="755"/>
      <c r="RQC31" s="755"/>
      <c r="RQD31" s="755"/>
      <c r="RQE31" s="755"/>
      <c r="RQF31" s="755"/>
      <c r="RQG31" s="755"/>
      <c r="RQH31" s="755"/>
      <c r="RQI31" s="755"/>
      <c r="RQJ31" s="755"/>
      <c r="RQK31" s="755"/>
      <c r="RQL31" s="755"/>
      <c r="RQM31" s="755"/>
      <c r="RQN31" s="755"/>
      <c r="RQO31" s="755"/>
      <c r="RQP31" s="755"/>
      <c r="RQQ31" s="755"/>
      <c r="RQR31" s="755"/>
      <c r="RQS31" s="755"/>
      <c r="RQT31" s="755"/>
      <c r="RQU31" s="755"/>
      <c r="RQV31" s="755"/>
      <c r="RQW31" s="755"/>
      <c r="RQX31" s="755"/>
      <c r="RQY31" s="755"/>
      <c r="RQZ31" s="755"/>
      <c r="RRA31" s="755"/>
      <c r="RRB31" s="755"/>
      <c r="RRC31" s="755"/>
      <c r="RRD31" s="755"/>
      <c r="RRE31" s="755"/>
      <c r="RRF31" s="755"/>
      <c r="RRG31" s="755"/>
      <c r="RRH31" s="755"/>
      <c r="RRI31" s="755"/>
      <c r="RRJ31" s="755"/>
      <c r="RRK31" s="755"/>
      <c r="RRL31" s="755"/>
      <c r="RRM31" s="755"/>
      <c r="RRN31" s="755"/>
      <c r="RRO31" s="755"/>
      <c r="RRP31" s="755"/>
      <c r="RRQ31" s="755"/>
      <c r="RRR31" s="755"/>
      <c r="RRS31" s="755"/>
      <c r="RRT31" s="755"/>
      <c r="RRU31" s="755"/>
      <c r="RRV31" s="755"/>
      <c r="RRW31" s="755"/>
      <c r="RRX31" s="755"/>
      <c r="RRY31" s="755"/>
      <c r="RRZ31" s="755"/>
      <c r="RSA31" s="755"/>
      <c r="RSB31" s="755"/>
      <c r="RSC31" s="755"/>
      <c r="RSD31" s="755"/>
      <c r="RSE31" s="755"/>
      <c r="RSF31" s="755"/>
      <c r="RSG31" s="755"/>
      <c r="RSH31" s="755"/>
      <c r="RSI31" s="755"/>
      <c r="RSJ31" s="755"/>
      <c r="RSK31" s="755"/>
      <c r="RSL31" s="755"/>
      <c r="RSM31" s="755"/>
      <c r="RSN31" s="755"/>
      <c r="RSO31" s="755"/>
      <c r="RSP31" s="755"/>
      <c r="RSQ31" s="755"/>
      <c r="RSR31" s="755"/>
      <c r="RSS31" s="755"/>
      <c r="RST31" s="755"/>
      <c r="RSU31" s="755"/>
      <c r="RSV31" s="755"/>
      <c r="RSW31" s="755"/>
      <c r="RSX31" s="755"/>
      <c r="RSY31" s="755"/>
      <c r="RSZ31" s="755"/>
      <c r="RTA31" s="755"/>
      <c r="RTB31" s="755"/>
      <c r="RTC31" s="755"/>
      <c r="RTD31" s="755"/>
      <c r="RTE31" s="755"/>
      <c r="RTF31" s="755"/>
      <c r="RTG31" s="755"/>
      <c r="RTH31" s="755"/>
      <c r="RTI31" s="755"/>
      <c r="RTJ31" s="755"/>
      <c r="RTK31" s="755"/>
      <c r="RTL31" s="755"/>
      <c r="RTM31" s="755"/>
      <c r="RTN31" s="755"/>
      <c r="RTO31" s="755"/>
      <c r="RTP31" s="755"/>
      <c r="RTQ31" s="755"/>
      <c r="RTR31" s="755"/>
      <c r="RTS31" s="755"/>
      <c r="RTT31" s="755"/>
      <c r="RTU31" s="755"/>
      <c r="RTV31" s="755"/>
      <c r="RTW31" s="755"/>
      <c r="RTX31" s="755"/>
      <c r="RTY31" s="755"/>
      <c r="RTZ31" s="755"/>
      <c r="RUA31" s="755"/>
      <c r="RUB31" s="755"/>
      <c r="RUC31" s="755"/>
      <c r="RUD31" s="755"/>
      <c r="RUE31" s="755"/>
      <c r="RUF31" s="755"/>
      <c r="RUG31" s="755"/>
      <c r="RUH31" s="755"/>
      <c r="RUI31" s="755"/>
      <c r="RUJ31" s="755"/>
      <c r="RUK31" s="755"/>
      <c r="RUL31" s="755"/>
      <c r="RUM31" s="755"/>
      <c r="RUN31" s="755"/>
      <c r="RUO31" s="755"/>
      <c r="RUP31" s="755"/>
      <c r="RUQ31" s="755"/>
      <c r="RUR31" s="755"/>
      <c r="RUS31" s="755"/>
      <c r="RUT31" s="755"/>
      <c r="RUU31" s="755"/>
      <c r="RUV31" s="755"/>
      <c r="RUW31" s="755"/>
      <c r="RUX31" s="755"/>
      <c r="RUY31" s="755"/>
      <c r="RUZ31" s="755"/>
      <c r="RVA31" s="755"/>
      <c r="RVB31" s="755"/>
      <c r="RVC31" s="755"/>
      <c r="RVD31" s="755"/>
      <c r="RVE31" s="755"/>
      <c r="RVF31" s="755"/>
      <c r="RVG31" s="755"/>
      <c r="RVH31" s="755"/>
      <c r="RVI31" s="755"/>
      <c r="RVJ31" s="755"/>
      <c r="RVK31" s="755"/>
      <c r="RVL31" s="755"/>
      <c r="RVM31" s="755"/>
      <c r="RVN31" s="755"/>
      <c r="RVO31" s="755"/>
      <c r="RVP31" s="755"/>
      <c r="RVQ31" s="755"/>
      <c r="RVR31" s="755"/>
      <c r="RVS31" s="755"/>
      <c r="RVT31" s="755"/>
      <c r="RVU31" s="755"/>
      <c r="RVV31" s="755"/>
      <c r="RVW31" s="755"/>
      <c r="RVX31" s="755"/>
      <c r="RVY31" s="755"/>
      <c r="RVZ31" s="755"/>
      <c r="RWA31" s="755"/>
      <c r="RWB31" s="755"/>
      <c r="RWC31" s="755"/>
      <c r="RWD31" s="755"/>
      <c r="RWE31" s="755"/>
      <c r="RWF31" s="755"/>
      <c r="RWG31" s="755"/>
      <c r="RWH31" s="755"/>
      <c r="RWI31" s="755"/>
      <c r="RWJ31" s="755"/>
      <c r="RWK31" s="755"/>
      <c r="RWL31" s="755"/>
      <c r="RWM31" s="755"/>
      <c r="RWN31" s="755"/>
      <c r="RWO31" s="755"/>
      <c r="RWP31" s="755"/>
      <c r="RWQ31" s="755"/>
      <c r="RWR31" s="755"/>
      <c r="RWS31" s="755"/>
      <c r="RWT31" s="755"/>
      <c r="RWU31" s="755"/>
      <c r="RWV31" s="755"/>
      <c r="RWW31" s="755"/>
      <c r="RWX31" s="755"/>
      <c r="RWY31" s="755"/>
      <c r="RWZ31" s="755"/>
      <c r="RXA31" s="755"/>
      <c r="RXB31" s="755"/>
      <c r="RXC31" s="755"/>
      <c r="RXD31" s="755"/>
      <c r="RXE31" s="755"/>
      <c r="RXF31" s="755"/>
      <c r="RXG31" s="755"/>
      <c r="RXH31" s="755"/>
      <c r="RXI31" s="755"/>
      <c r="RXJ31" s="755"/>
      <c r="RXK31" s="755"/>
      <c r="RXL31" s="755"/>
      <c r="RXM31" s="755"/>
      <c r="RXN31" s="755"/>
      <c r="RXO31" s="755"/>
      <c r="RXP31" s="755"/>
      <c r="RXQ31" s="755"/>
      <c r="RXR31" s="755"/>
      <c r="RXS31" s="755"/>
      <c r="RXT31" s="755"/>
      <c r="RXU31" s="755"/>
      <c r="RXV31" s="755"/>
      <c r="RXW31" s="755"/>
      <c r="RXX31" s="755"/>
      <c r="RXY31" s="755"/>
      <c r="RXZ31" s="755"/>
      <c r="RYA31" s="755"/>
      <c r="RYB31" s="755"/>
      <c r="RYC31" s="755"/>
      <c r="RYD31" s="755"/>
      <c r="RYE31" s="755"/>
      <c r="RYF31" s="755"/>
      <c r="RYG31" s="755"/>
      <c r="RYH31" s="755"/>
      <c r="RYI31" s="755"/>
      <c r="RYJ31" s="755"/>
      <c r="RYK31" s="755"/>
      <c r="RYL31" s="755"/>
      <c r="RYM31" s="755"/>
      <c r="RYN31" s="755"/>
      <c r="RYO31" s="755"/>
      <c r="RYP31" s="755"/>
      <c r="RYQ31" s="755"/>
      <c r="RYR31" s="755"/>
      <c r="RYS31" s="755"/>
      <c r="RYT31" s="755"/>
      <c r="RYU31" s="755"/>
      <c r="RYV31" s="755"/>
      <c r="RYW31" s="755"/>
      <c r="RYX31" s="755"/>
      <c r="RYY31" s="755"/>
      <c r="RYZ31" s="755"/>
      <c r="RZA31" s="755"/>
      <c r="RZB31" s="755"/>
      <c r="RZC31" s="755"/>
      <c r="RZD31" s="755"/>
      <c r="RZE31" s="755"/>
      <c r="RZF31" s="755"/>
      <c r="RZG31" s="755"/>
      <c r="RZH31" s="755"/>
      <c r="RZI31" s="755"/>
      <c r="RZJ31" s="755"/>
      <c r="RZK31" s="755"/>
      <c r="RZL31" s="755"/>
      <c r="RZM31" s="755"/>
      <c r="RZN31" s="755"/>
      <c r="RZO31" s="755"/>
      <c r="RZP31" s="755"/>
      <c r="RZQ31" s="755"/>
      <c r="RZR31" s="755"/>
      <c r="RZS31" s="755"/>
      <c r="RZT31" s="755"/>
      <c r="RZU31" s="755"/>
      <c r="RZV31" s="755"/>
      <c r="RZW31" s="755"/>
      <c r="RZX31" s="755"/>
      <c r="RZY31" s="755"/>
      <c r="RZZ31" s="755"/>
      <c r="SAA31" s="755"/>
      <c r="SAB31" s="755"/>
      <c r="SAC31" s="755"/>
      <c r="SAD31" s="755"/>
      <c r="SAE31" s="755"/>
      <c r="SAF31" s="755"/>
      <c r="SAG31" s="755"/>
      <c r="SAH31" s="755"/>
      <c r="SAI31" s="755"/>
      <c r="SAJ31" s="755"/>
      <c r="SAK31" s="755"/>
      <c r="SAL31" s="755"/>
      <c r="SAM31" s="755"/>
      <c r="SAN31" s="755"/>
      <c r="SAO31" s="755"/>
      <c r="SAP31" s="755"/>
      <c r="SAQ31" s="755"/>
      <c r="SAR31" s="755"/>
      <c r="SAS31" s="755"/>
      <c r="SAT31" s="755"/>
      <c r="SAU31" s="755"/>
      <c r="SAV31" s="755"/>
      <c r="SAW31" s="755"/>
      <c r="SAX31" s="755"/>
      <c r="SAY31" s="755"/>
      <c r="SAZ31" s="755"/>
      <c r="SBA31" s="755"/>
      <c r="SBB31" s="755"/>
      <c r="SBC31" s="755"/>
      <c r="SBD31" s="755"/>
      <c r="SBE31" s="755"/>
      <c r="SBF31" s="755"/>
      <c r="SBG31" s="755"/>
      <c r="SBH31" s="755"/>
      <c r="SBI31" s="755"/>
      <c r="SBJ31" s="755"/>
      <c r="SBK31" s="755"/>
      <c r="SBL31" s="755"/>
      <c r="SBM31" s="755"/>
      <c r="SBN31" s="755"/>
      <c r="SBO31" s="755"/>
      <c r="SBP31" s="755"/>
      <c r="SBQ31" s="755"/>
      <c r="SBR31" s="755"/>
      <c r="SBS31" s="755"/>
      <c r="SBT31" s="755"/>
      <c r="SBU31" s="755"/>
      <c r="SBV31" s="755"/>
      <c r="SBW31" s="755"/>
      <c r="SBX31" s="755"/>
      <c r="SBY31" s="755"/>
      <c r="SBZ31" s="755"/>
      <c r="SCA31" s="755"/>
      <c r="SCB31" s="755"/>
      <c r="SCC31" s="755"/>
      <c r="SCD31" s="755"/>
      <c r="SCE31" s="755"/>
      <c r="SCF31" s="755"/>
      <c r="SCG31" s="755"/>
      <c r="SCH31" s="755"/>
      <c r="SCI31" s="755"/>
      <c r="SCJ31" s="755"/>
      <c r="SCK31" s="755"/>
      <c r="SCL31" s="755"/>
      <c r="SCM31" s="755"/>
      <c r="SCN31" s="755"/>
      <c r="SCO31" s="755"/>
      <c r="SCP31" s="755"/>
      <c r="SCQ31" s="755"/>
      <c r="SCR31" s="755"/>
      <c r="SCS31" s="755"/>
      <c r="SCT31" s="755"/>
      <c r="SCU31" s="755"/>
      <c r="SCV31" s="755"/>
      <c r="SCW31" s="755"/>
      <c r="SCX31" s="755"/>
      <c r="SCY31" s="755"/>
      <c r="SCZ31" s="755"/>
      <c r="SDA31" s="755"/>
      <c r="SDB31" s="755"/>
      <c r="SDC31" s="755"/>
      <c r="SDD31" s="755"/>
      <c r="SDE31" s="755"/>
      <c r="SDF31" s="755"/>
      <c r="SDG31" s="755"/>
      <c r="SDH31" s="755"/>
      <c r="SDI31" s="755"/>
      <c r="SDJ31" s="755"/>
      <c r="SDK31" s="755"/>
      <c r="SDL31" s="755"/>
      <c r="SDM31" s="755"/>
      <c r="SDN31" s="755"/>
      <c r="SDO31" s="755"/>
      <c r="SDP31" s="755"/>
      <c r="SDQ31" s="755"/>
      <c r="SDR31" s="755"/>
      <c r="SDS31" s="755"/>
      <c r="SDT31" s="755"/>
      <c r="SDU31" s="755"/>
      <c r="SDV31" s="755"/>
      <c r="SDW31" s="755"/>
      <c r="SDX31" s="755"/>
      <c r="SDY31" s="755"/>
      <c r="SDZ31" s="755"/>
      <c r="SEA31" s="755"/>
      <c r="SEB31" s="755"/>
      <c r="SEC31" s="755"/>
      <c r="SED31" s="755"/>
      <c r="SEE31" s="755"/>
      <c r="SEF31" s="755"/>
      <c r="SEG31" s="755"/>
      <c r="SEH31" s="755"/>
      <c r="SEI31" s="755"/>
      <c r="SEJ31" s="755"/>
      <c r="SEK31" s="755"/>
      <c r="SEL31" s="755"/>
      <c r="SEM31" s="755"/>
      <c r="SEN31" s="755"/>
      <c r="SEO31" s="755"/>
      <c r="SEP31" s="755"/>
      <c r="SEQ31" s="755"/>
      <c r="SER31" s="755"/>
      <c r="SES31" s="755"/>
      <c r="SET31" s="755"/>
      <c r="SEU31" s="755"/>
      <c r="SEV31" s="755"/>
      <c r="SEW31" s="755"/>
      <c r="SEX31" s="755"/>
      <c r="SEY31" s="755"/>
      <c r="SEZ31" s="755"/>
      <c r="SFA31" s="755"/>
      <c r="SFB31" s="755"/>
      <c r="SFC31" s="755"/>
      <c r="SFD31" s="755"/>
      <c r="SFE31" s="755"/>
      <c r="SFF31" s="755"/>
      <c r="SFG31" s="755"/>
      <c r="SFH31" s="755"/>
      <c r="SFI31" s="755"/>
      <c r="SFJ31" s="755"/>
      <c r="SFK31" s="755"/>
      <c r="SFL31" s="755"/>
      <c r="SFM31" s="755"/>
      <c r="SFN31" s="755"/>
      <c r="SFO31" s="755"/>
      <c r="SFP31" s="755"/>
      <c r="SFQ31" s="755"/>
      <c r="SFR31" s="755"/>
      <c r="SFS31" s="755"/>
      <c r="SFT31" s="755"/>
      <c r="SFU31" s="755"/>
      <c r="SFV31" s="755"/>
      <c r="SFW31" s="755"/>
      <c r="SFX31" s="755"/>
      <c r="SFY31" s="755"/>
      <c r="SFZ31" s="755"/>
      <c r="SGA31" s="755"/>
      <c r="SGB31" s="755"/>
      <c r="SGC31" s="755"/>
      <c r="SGD31" s="755"/>
      <c r="SGE31" s="755"/>
      <c r="SGF31" s="755"/>
      <c r="SGG31" s="755"/>
      <c r="SGH31" s="755"/>
      <c r="SGI31" s="755"/>
      <c r="SGJ31" s="755"/>
      <c r="SGK31" s="755"/>
      <c r="SGL31" s="755"/>
      <c r="SGM31" s="755"/>
      <c r="SGN31" s="755"/>
      <c r="SGO31" s="755"/>
      <c r="SGP31" s="755"/>
      <c r="SGQ31" s="755"/>
      <c r="SGR31" s="755"/>
      <c r="SGS31" s="755"/>
      <c r="SGT31" s="755"/>
      <c r="SGU31" s="755"/>
      <c r="SGV31" s="755"/>
      <c r="SGW31" s="755"/>
      <c r="SGX31" s="755"/>
      <c r="SGY31" s="755"/>
      <c r="SGZ31" s="755"/>
      <c r="SHA31" s="755"/>
      <c r="SHB31" s="755"/>
      <c r="SHC31" s="755"/>
      <c r="SHD31" s="755"/>
      <c r="SHE31" s="755"/>
      <c r="SHF31" s="755"/>
      <c r="SHG31" s="755"/>
      <c r="SHH31" s="755"/>
      <c r="SHI31" s="755"/>
      <c r="SHJ31" s="755"/>
      <c r="SHK31" s="755"/>
      <c r="SHL31" s="755"/>
      <c r="SHM31" s="755"/>
      <c r="SHN31" s="755"/>
      <c r="SHO31" s="755"/>
      <c r="SHP31" s="755"/>
      <c r="SHQ31" s="755"/>
      <c r="SHR31" s="755"/>
      <c r="SHS31" s="755"/>
      <c r="SHT31" s="755"/>
      <c r="SHU31" s="755"/>
      <c r="SHV31" s="755"/>
      <c r="SHW31" s="755"/>
      <c r="SHX31" s="755"/>
      <c r="SHY31" s="755"/>
      <c r="SHZ31" s="755"/>
      <c r="SIA31" s="755"/>
      <c r="SIB31" s="755"/>
      <c r="SIC31" s="755"/>
      <c r="SID31" s="755"/>
      <c r="SIE31" s="755"/>
      <c r="SIF31" s="755"/>
      <c r="SIG31" s="755"/>
      <c r="SIH31" s="755"/>
      <c r="SII31" s="755"/>
      <c r="SIJ31" s="755"/>
      <c r="SIK31" s="755"/>
      <c r="SIL31" s="755"/>
      <c r="SIM31" s="755"/>
      <c r="SIN31" s="755"/>
      <c r="SIO31" s="755"/>
      <c r="SIP31" s="755"/>
      <c r="SIQ31" s="755"/>
      <c r="SIR31" s="755"/>
      <c r="SIS31" s="755"/>
      <c r="SIT31" s="755"/>
      <c r="SIU31" s="755"/>
      <c r="SIV31" s="755"/>
      <c r="SIW31" s="755"/>
      <c r="SIX31" s="755"/>
      <c r="SIY31" s="755"/>
      <c r="SIZ31" s="755"/>
      <c r="SJA31" s="755"/>
      <c r="SJB31" s="755"/>
      <c r="SJC31" s="755"/>
      <c r="SJD31" s="755"/>
      <c r="SJE31" s="755"/>
      <c r="SJF31" s="755"/>
      <c r="SJG31" s="755"/>
      <c r="SJH31" s="755"/>
      <c r="SJI31" s="755"/>
      <c r="SJJ31" s="755"/>
      <c r="SJK31" s="755"/>
      <c r="SJL31" s="755"/>
      <c r="SJM31" s="755"/>
      <c r="SJN31" s="755"/>
      <c r="SJO31" s="755"/>
      <c r="SJP31" s="755"/>
      <c r="SJQ31" s="755"/>
      <c r="SJR31" s="755"/>
      <c r="SJS31" s="755"/>
      <c r="SJT31" s="755"/>
      <c r="SJU31" s="755"/>
      <c r="SJV31" s="755"/>
      <c r="SJW31" s="755"/>
      <c r="SJX31" s="755"/>
      <c r="SJY31" s="755"/>
      <c r="SJZ31" s="755"/>
      <c r="SKA31" s="755"/>
      <c r="SKB31" s="755"/>
      <c r="SKC31" s="755"/>
      <c r="SKD31" s="755"/>
      <c r="SKE31" s="755"/>
      <c r="SKF31" s="755"/>
      <c r="SKG31" s="755"/>
      <c r="SKH31" s="755"/>
      <c r="SKI31" s="755"/>
      <c r="SKJ31" s="755"/>
      <c r="SKK31" s="755"/>
      <c r="SKL31" s="755"/>
      <c r="SKM31" s="755"/>
      <c r="SKN31" s="755"/>
      <c r="SKO31" s="755"/>
      <c r="SKP31" s="755"/>
      <c r="SKQ31" s="755"/>
      <c r="SKR31" s="755"/>
      <c r="SKS31" s="755"/>
      <c r="SKT31" s="755"/>
      <c r="SKU31" s="755"/>
      <c r="SKV31" s="755"/>
      <c r="SKW31" s="755"/>
      <c r="SKX31" s="755"/>
      <c r="SKY31" s="755"/>
      <c r="SKZ31" s="755"/>
      <c r="SLA31" s="755"/>
      <c r="SLB31" s="755"/>
      <c r="SLC31" s="755"/>
      <c r="SLD31" s="755"/>
      <c r="SLE31" s="755"/>
      <c r="SLF31" s="755"/>
      <c r="SLG31" s="755"/>
      <c r="SLH31" s="755"/>
      <c r="SLI31" s="755"/>
      <c r="SLJ31" s="755"/>
      <c r="SLK31" s="755"/>
      <c r="SLL31" s="755"/>
      <c r="SLM31" s="755"/>
      <c r="SLN31" s="755"/>
      <c r="SLO31" s="755"/>
      <c r="SLP31" s="755"/>
      <c r="SLQ31" s="755"/>
      <c r="SLR31" s="755"/>
      <c r="SLS31" s="755"/>
      <c r="SLT31" s="755"/>
      <c r="SLU31" s="755"/>
      <c r="SLV31" s="755"/>
      <c r="SLW31" s="755"/>
      <c r="SLX31" s="755"/>
      <c r="SLY31" s="755"/>
      <c r="SLZ31" s="755"/>
      <c r="SMA31" s="755"/>
      <c r="SMB31" s="755"/>
      <c r="SMC31" s="755"/>
      <c r="SMD31" s="755"/>
      <c r="SME31" s="755"/>
      <c r="SMF31" s="755"/>
      <c r="SMG31" s="755"/>
      <c r="SMH31" s="755"/>
      <c r="SMI31" s="755"/>
      <c r="SMJ31" s="755"/>
      <c r="SMK31" s="755"/>
      <c r="SML31" s="755"/>
      <c r="SMM31" s="755"/>
      <c r="SMN31" s="755"/>
      <c r="SMO31" s="755"/>
      <c r="SMP31" s="755"/>
      <c r="SMQ31" s="755"/>
      <c r="SMR31" s="755"/>
      <c r="SMS31" s="755"/>
      <c r="SMT31" s="755"/>
      <c r="SMU31" s="755"/>
      <c r="SMV31" s="755"/>
      <c r="SMW31" s="755"/>
      <c r="SMX31" s="755"/>
      <c r="SMY31" s="755"/>
      <c r="SMZ31" s="755"/>
      <c r="SNA31" s="755"/>
      <c r="SNB31" s="755"/>
      <c r="SNC31" s="755"/>
      <c r="SND31" s="755"/>
      <c r="SNE31" s="755"/>
      <c r="SNF31" s="755"/>
      <c r="SNG31" s="755"/>
      <c r="SNH31" s="755"/>
      <c r="SNI31" s="755"/>
      <c r="SNJ31" s="755"/>
      <c r="SNK31" s="755"/>
      <c r="SNL31" s="755"/>
      <c r="SNM31" s="755"/>
      <c r="SNN31" s="755"/>
      <c r="SNO31" s="755"/>
      <c r="SNP31" s="755"/>
      <c r="SNQ31" s="755"/>
      <c r="SNR31" s="755"/>
      <c r="SNS31" s="755"/>
      <c r="SNT31" s="755"/>
      <c r="SNU31" s="755"/>
      <c r="SNV31" s="755"/>
      <c r="SNW31" s="755"/>
      <c r="SNX31" s="755"/>
      <c r="SNY31" s="755"/>
      <c r="SNZ31" s="755"/>
      <c r="SOA31" s="755"/>
      <c r="SOB31" s="755"/>
      <c r="SOC31" s="755"/>
      <c r="SOD31" s="755"/>
      <c r="SOE31" s="755"/>
      <c r="SOF31" s="755"/>
      <c r="SOG31" s="755"/>
      <c r="SOH31" s="755"/>
      <c r="SOI31" s="755"/>
      <c r="SOJ31" s="755"/>
      <c r="SOK31" s="755"/>
      <c r="SOL31" s="755"/>
      <c r="SOM31" s="755"/>
      <c r="SON31" s="755"/>
      <c r="SOO31" s="755"/>
      <c r="SOP31" s="755"/>
      <c r="SOQ31" s="755"/>
      <c r="SOR31" s="755"/>
      <c r="SOS31" s="755"/>
      <c r="SOT31" s="755"/>
      <c r="SOU31" s="755"/>
      <c r="SOV31" s="755"/>
      <c r="SOW31" s="755"/>
      <c r="SOX31" s="755"/>
      <c r="SOY31" s="755"/>
      <c r="SOZ31" s="755"/>
      <c r="SPA31" s="755"/>
      <c r="SPB31" s="755"/>
      <c r="SPC31" s="755"/>
      <c r="SPD31" s="755"/>
      <c r="SPE31" s="755"/>
      <c r="SPF31" s="755"/>
      <c r="SPG31" s="755"/>
      <c r="SPH31" s="755"/>
      <c r="SPI31" s="755"/>
      <c r="SPJ31" s="755"/>
      <c r="SPK31" s="755"/>
      <c r="SPL31" s="755"/>
      <c r="SPM31" s="755"/>
      <c r="SPN31" s="755"/>
      <c r="SPO31" s="755"/>
      <c r="SPP31" s="755"/>
      <c r="SPQ31" s="755"/>
      <c r="SPR31" s="755"/>
      <c r="SPS31" s="755"/>
      <c r="SPT31" s="755"/>
      <c r="SPU31" s="755"/>
      <c r="SPV31" s="755"/>
      <c r="SPW31" s="755"/>
      <c r="SPX31" s="755"/>
      <c r="SPY31" s="755"/>
      <c r="SPZ31" s="755"/>
      <c r="SQA31" s="755"/>
      <c r="SQB31" s="755"/>
      <c r="SQC31" s="755"/>
      <c r="SQD31" s="755"/>
      <c r="SQE31" s="755"/>
      <c r="SQF31" s="755"/>
      <c r="SQG31" s="755"/>
      <c r="SQH31" s="755"/>
      <c r="SQI31" s="755"/>
      <c r="SQJ31" s="755"/>
      <c r="SQK31" s="755"/>
      <c r="SQL31" s="755"/>
      <c r="SQM31" s="755"/>
      <c r="SQN31" s="755"/>
      <c r="SQO31" s="755"/>
      <c r="SQP31" s="755"/>
      <c r="SQQ31" s="755"/>
      <c r="SQR31" s="755"/>
      <c r="SQS31" s="755"/>
      <c r="SQT31" s="755"/>
      <c r="SQU31" s="755"/>
      <c r="SQV31" s="755"/>
      <c r="SQW31" s="755"/>
      <c r="SQX31" s="755"/>
      <c r="SQY31" s="755"/>
      <c r="SQZ31" s="755"/>
      <c r="SRA31" s="755"/>
      <c r="SRB31" s="755"/>
      <c r="SRC31" s="755"/>
      <c r="SRD31" s="755"/>
      <c r="SRE31" s="755"/>
      <c r="SRF31" s="755"/>
      <c r="SRG31" s="755"/>
      <c r="SRH31" s="755"/>
      <c r="SRI31" s="755"/>
      <c r="SRJ31" s="755"/>
      <c r="SRK31" s="755"/>
      <c r="SRL31" s="755"/>
      <c r="SRM31" s="755"/>
      <c r="SRN31" s="755"/>
      <c r="SRO31" s="755"/>
      <c r="SRP31" s="755"/>
      <c r="SRQ31" s="755"/>
      <c r="SRR31" s="755"/>
      <c r="SRS31" s="755"/>
      <c r="SRT31" s="755"/>
      <c r="SRU31" s="755"/>
      <c r="SRV31" s="755"/>
      <c r="SRW31" s="755"/>
      <c r="SRX31" s="755"/>
      <c r="SRY31" s="755"/>
      <c r="SRZ31" s="755"/>
      <c r="SSA31" s="755"/>
      <c r="SSB31" s="755"/>
      <c r="SSC31" s="755"/>
      <c r="SSD31" s="755"/>
      <c r="SSE31" s="755"/>
      <c r="SSF31" s="755"/>
      <c r="SSG31" s="755"/>
      <c r="SSH31" s="755"/>
      <c r="SSI31" s="755"/>
      <c r="SSJ31" s="755"/>
      <c r="SSK31" s="755"/>
      <c r="SSL31" s="755"/>
      <c r="SSM31" s="755"/>
      <c r="SSN31" s="755"/>
      <c r="SSO31" s="755"/>
      <c r="SSP31" s="755"/>
      <c r="SSQ31" s="755"/>
      <c r="SSR31" s="755"/>
      <c r="SSS31" s="755"/>
      <c r="SST31" s="755"/>
      <c r="SSU31" s="755"/>
      <c r="SSV31" s="755"/>
      <c r="SSW31" s="755"/>
      <c r="SSX31" s="755"/>
      <c r="SSY31" s="755"/>
      <c r="SSZ31" s="755"/>
      <c r="STA31" s="755"/>
      <c r="STB31" s="755"/>
      <c r="STC31" s="755"/>
      <c r="STD31" s="755"/>
      <c r="STE31" s="755"/>
      <c r="STF31" s="755"/>
      <c r="STG31" s="755"/>
      <c r="STH31" s="755"/>
      <c r="STI31" s="755"/>
      <c r="STJ31" s="755"/>
      <c r="STK31" s="755"/>
      <c r="STL31" s="755"/>
      <c r="STM31" s="755"/>
      <c r="STN31" s="755"/>
      <c r="STO31" s="755"/>
      <c r="STP31" s="755"/>
      <c r="STQ31" s="755"/>
      <c r="STR31" s="755"/>
      <c r="STS31" s="755"/>
      <c r="STT31" s="755"/>
      <c r="STU31" s="755"/>
      <c r="STV31" s="755"/>
      <c r="STW31" s="755"/>
      <c r="STX31" s="755"/>
      <c r="STY31" s="755"/>
      <c r="STZ31" s="755"/>
      <c r="SUA31" s="755"/>
      <c r="SUB31" s="755"/>
      <c r="SUC31" s="755"/>
      <c r="SUD31" s="755"/>
      <c r="SUE31" s="755"/>
      <c r="SUF31" s="755"/>
      <c r="SUG31" s="755"/>
      <c r="SUH31" s="755"/>
      <c r="SUI31" s="755"/>
      <c r="SUJ31" s="755"/>
      <c r="SUK31" s="755"/>
      <c r="SUL31" s="755"/>
      <c r="SUM31" s="755"/>
      <c r="SUN31" s="755"/>
      <c r="SUO31" s="755"/>
      <c r="SUP31" s="755"/>
      <c r="SUQ31" s="755"/>
      <c r="SUR31" s="755"/>
      <c r="SUS31" s="755"/>
      <c r="SUT31" s="755"/>
      <c r="SUU31" s="755"/>
      <c r="SUV31" s="755"/>
      <c r="SUW31" s="755"/>
      <c r="SUX31" s="755"/>
      <c r="SUY31" s="755"/>
      <c r="SUZ31" s="755"/>
      <c r="SVA31" s="755"/>
      <c r="SVB31" s="755"/>
      <c r="SVC31" s="755"/>
      <c r="SVD31" s="755"/>
      <c r="SVE31" s="755"/>
      <c r="SVF31" s="755"/>
      <c r="SVG31" s="755"/>
      <c r="SVH31" s="755"/>
      <c r="SVI31" s="755"/>
      <c r="SVJ31" s="755"/>
      <c r="SVK31" s="755"/>
      <c r="SVL31" s="755"/>
      <c r="SVM31" s="755"/>
      <c r="SVN31" s="755"/>
      <c r="SVO31" s="755"/>
      <c r="SVP31" s="755"/>
      <c r="SVQ31" s="755"/>
      <c r="SVR31" s="755"/>
      <c r="SVS31" s="755"/>
      <c r="SVT31" s="755"/>
      <c r="SVU31" s="755"/>
      <c r="SVV31" s="755"/>
      <c r="SVW31" s="755"/>
      <c r="SVX31" s="755"/>
      <c r="SVY31" s="755"/>
      <c r="SVZ31" s="755"/>
      <c r="SWA31" s="755"/>
      <c r="SWB31" s="755"/>
      <c r="SWC31" s="755"/>
      <c r="SWD31" s="755"/>
      <c r="SWE31" s="755"/>
      <c r="SWF31" s="755"/>
      <c r="SWG31" s="755"/>
      <c r="SWH31" s="755"/>
      <c r="SWI31" s="755"/>
      <c r="SWJ31" s="755"/>
      <c r="SWK31" s="755"/>
      <c r="SWL31" s="755"/>
      <c r="SWM31" s="755"/>
      <c r="SWN31" s="755"/>
      <c r="SWO31" s="755"/>
      <c r="SWP31" s="755"/>
      <c r="SWQ31" s="755"/>
      <c r="SWR31" s="755"/>
      <c r="SWS31" s="755"/>
      <c r="SWT31" s="755"/>
      <c r="SWU31" s="755"/>
      <c r="SWV31" s="755"/>
      <c r="SWW31" s="755"/>
      <c r="SWX31" s="755"/>
      <c r="SWY31" s="755"/>
      <c r="SWZ31" s="755"/>
      <c r="SXA31" s="755"/>
      <c r="SXB31" s="755"/>
      <c r="SXC31" s="755"/>
      <c r="SXD31" s="755"/>
      <c r="SXE31" s="755"/>
      <c r="SXF31" s="755"/>
      <c r="SXG31" s="755"/>
      <c r="SXH31" s="755"/>
      <c r="SXI31" s="755"/>
      <c r="SXJ31" s="755"/>
      <c r="SXK31" s="755"/>
      <c r="SXL31" s="755"/>
      <c r="SXM31" s="755"/>
      <c r="SXN31" s="755"/>
      <c r="SXO31" s="755"/>
      <c r="SXP31" s="755"/>
      <c r="SXQ31" s="755"/>
      <c r="SXR31" s="755"/>
      <c r="SXS31" s="755"/>
      <c r="SXT31" s="755"/>
      <c r="SXU31" s="755"/>
      <c r="SXV31" s="755"/>
      <c r="SXW31" s="755"/>
      <c r="SXX31" s="755"/>
      <c r="SXY31" s="755"/>
      <c r="SXZ31" s="755"/>
      <c r="SYA31" s="755"/>
      <c r="SYB31" s="755"/>
      <c r="SYC31" s="755"/>
      <c r="SYD31" s="755"/>
      <c r="SYE31" s="755"/>
      <c r="SYF31" s="755"/>
      <c r="SYG31" s="755"/>
      <c r="SYH31" s="755"/>
      <c r="SYI31" s="755"/>
      <c r="SYJ31" s="755"/>
      <c r="SYK31" s="755"/>
      <c r="SYL31" s="755"/>
      <c r="SYM31" s="755"/>
      <c r="SYN31" s="755"/>
      <c r="SYO31" s="755"/>
      <c r="SYP31" s="755"/>
      <c r="SYQ31" s="755"/>
      <c r="SYR31" s="755"/>
      <c r="SYS31" s="755"/>
      <c r="SYT31" s="755"/>
      <c r="SYU31" s="755"/>
      <c r="SYV31" s="755"/>
      <c r="SYW31" s="755"/>
      <c r="SYX31" s="755"/>
      <c r="SYY31" s="755"/>
      <c r="SYZ31" s="755"/>
      <c r="SZA31" s="755"/>
      <c r="SZB31" s="755"/>
      <c r="SZC31" s="755"/>
      <c r="SZD31" s="755"/>
      <c r="SZE31" s="755"/>
      <c r="SZF31" s="755"/>
      <c r="SZG31" s="755"/>
      <c r="SZH31" s="755"/>
      <c r="SZI31" s="755"/>
      <c r="SZJ31" s="755"/>
      <c r="SZK31" s="755"/>
      <c r="SZL31" s="755"/>
      <c r="SZM31" s="755"/>
      <c r="SZN31" s="755"/>
      <c r="SZO31" s="755"/>
      <c r="SZP31" s="755"/>
      <c r="SZQ31" s="755"/>
      <c r="SZR31" s="755"/>
      <c r="SZS31" s="755"/>
      <c r="SZT31" s="755"/>
      <c r="SZU31" s="755"/>
      <c r="SZV31" s="755"/>
      <c r="SZW31" s="755"/>
      <c r="SZX31" s="755"/>
      <c r="SZY31" s="755"/>
      <c r="SZZ31" s="755"/>
      <c r="TAA31" s="755"/>
      <c r="TAB31" s="755"/>
      <c r="TAC31" s="755"/>
      <c r="TAD31" s="755"/>
      <c r="TAE31" s="755"/>
      <c r="TAF31" s="755"/>
      <c r="TAG31" s="755"/>
      <c r="TAH31" s="755"/>
      <c r="TAI31" s="755"/>
      <c r="TAJ31" s="755"/>
      <c r="TAK31" s="755"/>
      <c r="TAL31" s="755"/>
      <c r="TAM31" s="755"/>
      <c r="TAN31" s="755"/>
      <c r="TAO31" s="755"/>
      <c r="TAP31" s="755"/>
      <c r="TAQ31" s="755"/>
      <c r="TAR31" s="755"/>
      <c r="TAS31" s="755"/>
      <c r="TAT31" s="755"/>
      <c r="TAU31" s="755"/>
      <c r="TAV31" s="755"/>
      <c r="TAW31" s="755"/>
      <c r="TAX31" s="755"/>
      <c r="TAY31" s="755"/>
      <c r="TAZ31" s="755"/>
      <c r="TBA31" s="755"/>
      <c r="TBB31" s="755"/>
      <c r="TBC31" s="755"/>
      <c r="TBD31" s="755"/>
      <c r="TBE31" s="755"/>
      <c r="TBF31" s="755"/>
      <c r="TBG31" s="755"/>
      <c r="TBH31" s="755"/>
      <c r="TBI31" s="755"/>
      <c r="TBJ31" s="755"/>
      <c r="TBK31" s="755"/>
      <c r="TBL31" s="755"/>
      <c r="TBM31" s="755"/>
      <c r="TBN31" s="755"/>
      <c r="TBO31" s="755"/>
      <c r="TBP31" s="755"/>
      <c r="TBQ31" s="755"/>
      <c r="TBR31" s="755"/>
      <c r="TBS31" s="755"/>
      <c r="TBT31" s="755"/>
      <c r="TBU31" s="755"/>
      <c r="TBV31" s="755"/>
      <c r="TBW31" s="755"/>
      <c r="TBX31" s="755"/>
      <c r="TBY31" s="755"/>
      <c r="TBZ31" s="755"/>
      <c r="TCA31" s="755"/>
      <c r="TCB31" s="755"/>
      <c r="TCC31" s="755"/>
      <c r="TCD31" s="755"/>
      <c r="TCE31" s="755"/>
      <c r="TCF31" s="755"/>
      <c r="TCG31" s="755"/>
      <c r="TCH31" s="755"/>
      <c r="TCI31" s="755"/>
      <c r="TCJ31" s="755"/>
      <c r="TCK31" s="755"/>
      <c r="TCL31" s="755"/>
      <c r="TCM31" s="755"/>
      <c r="TCN31" s="755"/>
      <c r="TCO31" s="755"/>
      <c r="TCP31" s="755"/>
      <c r="TCQ31" s="755"/>
      <c r="TCR31" s="755"/>
      <c r="TCS31" s="755"/>
      <c r="TCT31" s="755"/>
      <c r="TCU31" s="755"/>
      <c r="TCV31" s="755"/>
      <c r="TCW31" s="755"/>
      <c r="TCX31" s="755"/>
      <c r="TCY31" s="755"/>
      <c r="TCZ31" s="755"/>
      <c r="TDA31" s="755"/>
      <c r="TDB31" s="755"/>
      <c r="TDC31" s="755"/>
      <c r="TDD31" s="755"/>
      <c r="TDE31" s="755"/>
      <c r="TDF31" s="755"/>
      <c r="TDG31" s="755"/>
      <c r="TDH31" s="755"/>
      <c r="TDI31" s="755"/>
      <c r="TDJ31" s="755"/>
      <c r="TDK31" s="755"/>
      <c r="TDL31" s="755"/>
      <c r="TDM31" s="755"/>
      <c r="TDN31" s="755"/>
      <c r="TDO31" s="755"/>
      <c r="TDP31" s="755"/>
      <c r="TDQ31" s="755"/>
      <c r="TDR31" s="755"/>
      <c r="TDS31" s="755"/>
      <c r="TDT31" s="755"/>
      <c r="TDU31" s="755"/>
      <c r="TDV31" s="755"/>
      <c r="TDW31" s="755"/>
      <c r="TDX31" s="755"/>
      <c r="TDY31" s="755"/>
      <c r="TDZ31" s="755"/>
      <c r="TEA31" s="755"/>
      <c r="TEB31" s="755"/>
      <c r="TEC31" s="755"/>
      <c r="TED31" s="755"/>
      <c r="TEE31" s="755"/>
      <c r="TEF31" s="755"/>
      <c r="TEG31" s="755"/>
      <c r="TEH31" s="755"/>
      <c r="TEI31" s="755"/>
      <c r="TEJ31" s="755"/>
      <c r="TEK31" s="755"/>
      <c r="TEL31" s="755"/>
      <c r="TEM31" s="755"/>
      <c r="TEN31" s="755"/>
      <c r="TEO31" s="755"/>
      <c r="TEP31" s="755"/>
      <c r="TEQ31" s="755"/>
      <c r="TER31" s="755"/>
      <c r="TES31" s="755"/>
      <c r="TET31" s="755"/>
      <c r="TEU31" s="755"/>
      <c r="TEV31" s="755"/>
      <c r="TEW31" s="755"/>
      <c r="TEX31" s="755"/>
      <c r="TEY31" s="755"/>
      <c r="TEZ31" s="755"/>
      <c r="TFA31" s="755"/>
      <c r="TFB31" s="755"/>
      <c r="TFC31" s="755"/>
      <c r="TFD31" s="755"/>
      <c r="TFE31" s="755"/>
      <c r="TFF31" s="755"/>
      <c r="TFG31" s="755"/>
      <c r="TFH31" s="755"/>
      <c r="TFI31" s="755"/>
      <c r="TFJ31" s="755"/>
      <c r="TFK31" s="755"/>
      <c r="TFL31" s="755"/>
      <c r="TFM31" s="755"/>
      <c r="TFN31" s="755"/>
      <c r="TFO31" s="755"/>
      <c r="TFP31" s="755"/>
      <c r="TFQ31" s="755"/>
      <c r="TFR31" s="755"/>
      <c r="TFS31" s="755"/>
      <c r="TFT31" s="755"/>
      <c r="TFU31" s="755"/>
      <c r="TFV31" s="755"/>
      <c r="TFW31" s="755"/>
      <c r="TFX31" s="755"/>
      <c r="TFY31" s="755"/>
      <c r="TFZ31" s="755"/>
      <c r="TGA31" s="755"/>
      <c r="TGB31" s="755"/>
      <c r="TGC31" s="755"/>
      <c r="TGD31" s="755"/>
      <c r="TGE31" s="755"/>
      <c r="TGF31" s="755"/>
      <c r="TGG31" s="755"/>
      <c r="TGH31" s="755"/>
      <c r="TGI31" s="755"/>
      <c r="TGJ31" s="755"/>
      <c r="TGK31" s="755"/>
      <c r="TGL31" s="755"/>
      <c r="TGM31" s="755"/>
      <c r="TGN31" s="755"/>
      <c r="TGO31" s="755"/>
      <c r="TGP31" s="755"/>
      <c r="TGQ31" s="755"/>
      <c r="TGR31" s="755"/>
      <c r="TGS31" s="755"/>
      <c r="TGT31" s="755"/>
      <c r="TGU31" s="755"/>
      <c r="TGV31" s="755"/>
      <c r="TGW31" s="755"/>
      <c r="TGX31" s="755"/>
      <c r="TGY31" s="755"/>
      <c r="TGZ31" s="755"/>
      <c r="THA31" s="755"/>
      <c r="THB31" s="755"/>
      <c r="THC31" s="755"/>
      <c r="THD31" s="755"/>
      <c r="THE31" s="755"/>
      <c r="THF31" s="755"/>
      <c r="THG31" s="755"/>
      <c r="THH31" s="755"/>
      <c r="THI31" s="755"/>
      <c r="THJ31" s="755"/>
      <c r="THK31" s="755"/>
      <c r="THL31" s="755"/>
      <c r="THM31" s="755"/>
      <c r="THN31" s="755"/>
      <c r="THO31" s="755"/>
      <c r="THP31" s="755"/>
      <c r="THQ31" s="755"/>
      <c r="THR31" s="755"/>
      <c r="THS31" s="755"/>
      <c r="THT31" s="755"/>
      <c r="THU31" s="755"/>
      <c r="THV31" s="755"/>
      <c r="THW31" s="755"/>
      <c r="THX31" s="755"/>
      <c r="THY31" s="755"/>
      <c r="THZ31" s="755"/>
      <c r="TIA31" s="755"/>
      <c r="TIB31" s="755"/>
      <c r="TIC31" s="755"/>
      <c r="TID31" s="755"/>
      <c r="TIE31" s="755"/>
      <c r="TIF31" s="755"/>
      <c r="TIG31" s="755"/>
      <c r="TIH31" s="755"/>
      <c r="TII31" s="755"/>
      <c r="TIJ31" s="755"/>
      <c r="TIK31" s="755"/>
      <c r="TIL31" s="755"/>
      <c r="TIM31" s="755"/>
      <c r="TIN31" s="755"/>
      <c r="TIO31" s="755"/>
      <c r="TIP31" s="755"/>
      <c r="TIQ31" s="755"/>
      <c r="TIR31" s="755"/>
      <c r="TIS31" s="755"/>
      <c r="TIT31" s="755"/>
      <c r="TIU31" s="755"/>
      <c r="TIV31" s="755"/>
      <c r="TIW31" s="755"/>
      <c r="TIX31" s="755"/>
      <c r="TIY31" s="755"/>
      <c r="TIZ31" s="755"/>
      <c r="TJA31" s="755"/>
      <c r="TJB31" s="755"/>
      <c r="TJC31" s="755"/>
      <c r="TJD31" s="755"/>
      <c r="TJE31" s="755"/>
      <c r="TJF31" s="755"/>
      <c r="TJG31" s="755"/>
      <c r="TJH31" s="755"/>
      <c r="TJI31" s="755"/>
      <c r="TJJ31" s="755"/>
      <c r="TJK31" s="755"/>
      <c r="TJL31" s="755"/>
      <c r="TJM31" s="755"/>
      <c r="TJN31" s="755"/>
      <c r="TJO31" s="755"/>
      <c r="TJP31" s="755"/>
      <c r="TJQ31" s="755"/>
      <c r="TJR31" s="755"/>
      <c r="TJS31" s="755"/>
      <c r="TJT31" s="755"/>
      <c r="TJU31" s="755"/>
      <c r="TJV31" s="755"/>
      <c r="TJW31" s="755"/>
      <c r="TJX31" s="755"/>
      <c r="TJY31" s="755"/>
      <c r="TJZ31" s="755"/>
      <c r="TKA31" s="755"/>
      <c r="TKB31" s="755"/>
      <c r="TKC31" s="755"/>
      <c r="TKD31" s="755"/>
      <c r="TKE31" s="755"/>
      <c r="TKF31" s="755"/>
      <c r="TKG31" s="755"/>
      <c r="TKH31" s="755"/>
      <c r="TKI31" s="755"/>
      <c r="TKJ31" s="755"/>
      <c r="TKK31" s="755"/>
      <c r="TKL31" s="755"/>
      <c r="TKM31" s="755"/>
      <c r="TKN31" s="755"/>
      <c r="TKO31" s="755"/>
      <c r="TKP31" s="755"/>
      <c r="TKQ31" s="755"/>
      <c r="TKR31" s="755"/>
      <c r="TKS31" s="755"/>
      <c r="TKT31" s="755"/>
      <c r="TKU31" s="755"/>
      <c r="TKV31" s="755"/>
      <c r="TKW31" s="755"/>
      <c r="TKX31" s="755"/>
      <c r="TKY31" s="755"/>
      <c r="TKZ31" s="755"/>
      <c r="TLA31" s="755"/>
      <c r="TLB31" s="755"/>
      <c r="TLC31" s="755"/>
      <c r="TLD31" s="755"/>
      <c r="TLE31" s="755"/>
      <c r="TLF31" s="755"/>
      <c r="TLG31" s="755"/>
      <c r="TLH31" s="755"/>
      <c r="TLI31" s="755"/>
      <c r="TLJ31" s="755"/>
      <c r="TLK31" s="755"/>
      <c r="TLL31" s="755"/>
      <c r="TLM31" s="755"/>
      <c r="TLN31" s="755"/>
      <c r="TLO31" s="755"/>
      <c r="TLP31" s="755"/>
      <c r="TLQ31" s="755"/>
      <c r="TLR31" s="755"/>
      <c r="TLS31" s="755"/>
      <c r="TLT31" s="755"/>
      <c r="TLU31" s="755"/>
      <c r="TLV31" s="755"/>
      <c r="TLW31" s="755"/>
      <c r="TLX31" s="755"/>
      <c r="TLY31" s="755"/>
      <c r="TLZ31" s="755"/>
      <c r="TMA31" s="755"/>
      <c r="TMB31" s="755"/>
      <c r="TMC31" s="755"/>
      <c r="TMD31" s="755"/>
      <c r="TME31" s="755"/>
      <c r="TMF31" s="755"/>
      <c r="TMG31" s="755"/>
      <c r="TMH31" s="755"/>
      <c r="TMI31" s="755"/>
      <c r="TMJ31" s="755"/>
      <c r="TMK31" s="755"/>
      <c r="TML31" s="755"/>
      <c r="TMM31" s="755"/>
      <c r="TMN31" s="755"/>
      <c r="TMO31" s="755"/>
      <c r="TMP31" s="755"/>
      <c r="TMQ31" s="755"/>
      <c r="TMR31" s="755"/>
      <c r="TMS31" s="755"/>
      <c r="TMT31" s="755"/>
      <c r="TMU31" s="755"/>
      <c r="TMV31" s="755"/>
      <c r="TMW31" s="755"/>
      <c r="TMX31" s="755"/>
      <c r="TMY31" s="755"/>
      <c r="TMZ31" s="755"/>
      <c r="TNA31" s="755"/>
      <c r="TNB31" s="755"/>
      <c r="TNC31" s="755"/>
      <c r="TND31" s="755"/>
      <c r="TNE31" s="755"/>
      <c r="TNF31" s="755"/>
      <c r="TNG31" s="755"/>
      <c r="TNH31" s="755"/>
      <c r="TNI31" s="755"/>
      <c r="TNJ31" s="755"/>
      <c r="TNK31" s="755"/>
      <c r="TNL31" s="755"/>
      <c r="TNM31" s="755"/>
      <c r="TNN31" s="755"/>
      <c r="TNO31" s="755"/>
      <c r="TNP31" s="755"/>
      <c r="TNQ31" s="755"/>
      <c r="TNR31" s="755"/>
      <c r="TNS31" s="755"/>
      <c r="TNT31" s="755"/>
      <c r="TNU31" s="755"/>
      <c r="TNV31" s="755"/>
      <c r="TNW31" s="755"/>
      <c r="TNX31" s="755"/>
      <c r="TNY31" s="755"/>
      <c r="TNZ31" s="755"/>
      <c r="TOA31" s="755"/>
      <c r="TOB31" s="755"/>
      <c r="TOC31" s="755"/>
      <c r="TOD31" s="755"/>
      <c r="TOE31" s="755"/>
      <c r="TOF31" s="755"/>
      <c r="TOG31" s="755"/>
      <c r="TOH31" s="755"/>
      <c r="TOI31" s="755"/>
      <c r="TOJ31" s="755"/>
      <c r="TOK31" s="755"/>
      <c r="TOL31" s="755"/>
      <c r="TOM31" s="755"/>
      <c r="TON31" s="755"/>
      <c r="TOO31" s="755"/>
      <c r="TOP31" s="755"/>
      <c r="TOQ31" s="755"/>
      <c r="TOR31" s="755"/>
      <c r="TOS31" s="755"/>
      <c r="TOT31" s="755"/>
      <c r="TOU31" s="755"/>
      <c r="TOV31" s="755"/>
      <c r="TOW31" s="755"/>
      <c r="TOX31" s="755"/>
      <c r="TOY31" s="755"/>
      <c r="TOZ31" s="755"/>
      <c r="TPA31" s="755"/>
      <c r="TPB31" s="755"/>
      <c r="TPC31" s="755"/>
      <c r="TPD31" s="755"/>
      <c r="TPE31" s="755"/>
      <c r="TPF31" s="755"/>
      <c r="TPG31" s="755"/>
      <c r="TPH31" s="755"/>
      <c r="TPI31" s="755"/>
      <c r="TPJ31" s="755"/>
      <c r="TPK31" s="755"/>
      <c r="TPL31" s="755"/>
      <c r="TPM31" s="755"/>
      <c r="TPN31" s="755"/>
      <c r="TPO31" s="755"/>
      <c r="TPP31" s="755"/>
      <c r="TPQ31" s="755"/>
      <c r="TPR31" s="755"/>
      <c r="TPS31" s="755"/>
      <c r="TPT31" s="755"/>
      <c r="TPU31" s="755"/>
      <c r="TPV31" s="755"/>
      <c r="TPW31" s="755"/>
      <c r="TPX31" s="755"/>
      <c r="TPY31" s="755"/>
      <c r="TPZ31" s="755"/>
      <c r="TQA31" s="755"/>
      <c r="TQB31" s="755"/>
      <c r="TQC31" s="755"/>
      <c r="TQD31" s="755"/>
      <c r="TQE31" s="755"/>
      <c r="TQF31" s="755"/>
      <c r="TQG31" s="755"/>
      <c r="TQH31" s="755"/>
      <c r="TQI31" s="755"/>
      <c r="TQJ31" s="755"/>
      <c r="TQK31" s="755"/>
      <c r="TQL31" s="755"/>
      <c r="TQM31" s="755"/>
      <c r="TQN31" s="755"/>
      <c r="TQO31" s="755"/>
      <c r="TQP31" s="755"/>
      <c r="TQQ31" s="755"/>
      <c r="TQR31" s="755"/>
      <c r="TQS31" s="755"/>
      <c r="TQT31" s="755"/>
      <c r="TQU31" s="755"/>
      <c r="TQV31" s="755"/>
      <c r="TQW31" s="755"/>
      <c r="TQX31" s="755"/>
      <c r="TQY31" s="755"/>
      <c r="TQZ31" s="755"/>
      <c r="TRA31" s="755"/>
      <c r="TRB31" s="755"/>
      <c r="TRC31" s="755"/>
      <c r="TRD31" s="755"/>
      <c r="TRE31" s="755"/>
      <c r="TRF31" s="755"/>
      <c r="TRG31" s="755"/>
      <c r="TRH31" s="755"/>
      <c r="TRI31" s="755"/>
      <c r="TRJ31" s="755"/>
      <c r="TRK31" s="755"/>
      <c r="TRL31" s="755"/>
      <c r="TRM31" s="755"/>
      <c r="TRN31" s="755"/>
      <c r="TRO31" s="755"/>
      <c r="TRP31" s="755"/>
      <c r="TRQ31" s="755"/>
      <c r="TRR31" s="755"/>
      <c r="TRS31" s="755"/>
      <c r="TRT31" s="755"/>
      <c r="TRU31" s="755"/>
      <c r="TRV31" s="755"/>
      <c r="TRW31" s="755"/>
      <c r="TRX31" s="755"/>
      <c r="TRY31" s="755"/>
      <c r="TRZ31" s="755"/>
      <c r="TSA31" s="755"/>
      <c r="TSB31" s="755"/>
      <c r="TSC31" s="755"/>
      <c r="TSD31" s="755"/>
      <c r="TSE31" s="755"/>
      <c r="TSF31" s="755"/>
      <c r="TSG31" s="755"/>
      <c r="TSH31" s="755"/>
      <c r="TSI31" s="755"/>
      <c r="TSJ31" s="755"/>
      <c r="TSK31" s="755"/>
      <c r="TSL31" s="755"/>
      <c r="TSM31" s="755"/>
      <c r="TSN31" s="755"/>
      <c r="TSO31" s="755"/>
      <c r="TSP31" s="755"/>
      <c r="TSQ31" s="755"/>
      <c r="TSR31" s="755"/>
      <c r="TSS31" s="755"/>
      <c r="TST31" s="755"/>
      <c r="TSU31" s="755"/>
      <c r="TSV31" s="755"/>
      <c r="TSW31" s="755"/>
      <c r="TSX31" s="755"/>
      <c r="TSY31" s="755"/>
      <c r="TSZ31" s="755"/>
      <c r="TTA31" s="755"/>
      <c r="TTB31" s="755"/>
      <c r="TTC31" s="755"/>
      <c r="TTD31" s="755"/>
      <c r="TTE31" s="755"/>
      <c r="TTF31" s="755"/>
      <c r="TTG31" s="755"/>
      <c r="TTH31" s="755"/>
      <c r="TTI31" s="755"/>
      <c r="TTJ31" s="755"/>
      <c r="TTK31" s="755"/>
      <c r="TTL31" s="755"/>
      <c r="TTM31" s="755"/>
      <c r="TTN31" s="755"/>
      <c r="TTO31" s="755"/>
      <c r="TTP31" s="755"/>
      <c r="TTQ31" s="755"/>
      <c r="TTR31" s="755"/>
      <c r="TTS31" s="755"/>
      <c r="TTT31" s="755"/>
      <c r="TTU31" s="755"/>
      <c r="TTV31" s="755"/>
      <c r="TTW31" s="755"/>
      <c r="TTX31" s="755"/>
      <c r="TTY31" s="755"/>
      <c r="TTZ31" s="755"/>
      <c r="TUA31" s="755"/>
      <c r="TUB31" s="755"/>
      <c r="TUC31" s="755"/>
      <c r="TUD31" s="755"/>
      <c r="TUE31" s="755"/>
      <c r="TUF31" s="755"/>
      <c r="TUG31" s="755"/>
      <c r="TUH31" s="755"/>
      <c r="TUI31" s="755"/>
      <c r="TUJ31" s="755"/>
      <c r="TUK31" s="755"/>
      <c r="TUL31" s="755"/>
      <c r="TUM31" s="755"/>
      <c r="TUN31" s="755"/>
      <c r="TUO31" s="755"/>
      <c r="TUP31" s="755"/>
      <c r="TUQ31" s="755"/>
      <c r="TUR31" s="755"/>
      <c r="TUS31" s="755"/>
      <c r="TUT31" s="755"/>
      <c r="TUU31" s="755"/>
      <c r="TUV31" s="755"/>
      <c r="TUW31" s="755"/>
      <c r="TUX31" s="755"/>
      <c r="TUY31" s="755"/>
      <c r="TUZ31" s="755"/>
      <c r="TVA31" s="755"/>
      <c r="TVB31" s="755"/>
      <c r="TVC31" s="755"/>
      <c r="TVD31" s="755"/>
      <c r="TVE31" s="755"/>
      <c r="TVF31" s="755"/>
      <c r="TVG31" s="755"/>
      <c r="TVH31" s="755"/>
      <c r="TVI31" s="755"/>
      <c r="TVJ31" s="755"/>
      <c r="TVK31" s="755"/>
      <c r="TVL31" s="755"/>
      <c r="TVM31" s="755"/>
      <c r="TVN31" s="755"/>
      <c r="TVO31" s="755"/>
      <c r="TVP31" s="755"/>
      <c r="TVQ31" s="755"/>
      <c r="TVR31" s="755"/>
      <c r="TVS31" s="755"/>
      <c r="TVT31" s="755"/>
      <c r="TVU31" s="755"/>
      <c r="TVV31" s="755"/>
      <c r="TVW31" s="755"/>
      <c r="TVX31" s="755"/>
      <c r="TVY31" s="755"/>
      <c r="TVZ31" s="755"/>
      <c r="TWA31" s="755"/>
      <c r="TWB31" s="755"/>
      <c r="TWC31" s="755"/>
      <c r="TWD31" s="755"/>
      <c r="TWE31" s="755"/>
      <c r="TWF31" s="755"/>
      <c r="TWG31" s="755"/>
      <c r="TWH31" s="755"/>
      <c r="TWI31" s="755"/>
      <c r="TWJ31" s="755"/>
      <c r="TWK31" s="755"/>
      <c r="TWL31" s="755"/>
      <c r="TWM31" s="755"/>
      <c r="TWN31" s="755"/>
      <c r="TWO31" s="755"/>
      <c r="TWP31" s="755"/>
      <c r="TWQ31" s="755"/>
      <c r="TWR31" s="755"/>
      <c r="TWS31" s="755"/>
      <c r="TWT31" s="755"/>
      <c r="TWU31" s="755"/>
      <c r="TWV31" s="755"/>
      <c r="TWW31" s="755"/>
      <c r="TWX31" s="755"/>
      <c r="TWY31" s="755"/>
      <c r="TWZ31" s="755"/>
      <c r="TXA31" s="755"/>
      <c r="TXB31" s="755"/>
      <c r="TXC31" s="755"/>
      <c r="TXD31" s="755"/>
      <c r="TXE31" s="755"/>
      <c r="TXF31" s="755"/>
      <c r="TXG31" s="755"/>
      <c r="TXH31" s="755"/>
      <c r="TXI31" s="755"/>
      <c r="TXJ31" s="755"/>
      <c r="TXK31" s="755"/>
      <c r="TXL31" s="755"/>
      <c r="TXM31" s="755"/>
      <c r="TXN31" s="755"/>
      <c r="TXO31" s="755"/>
      <c r="TXP31" s="755"/>
      <c r="TXQ31" s="755"/>
      <c r="TXR31" s="755"/>
      <c r="TXS31" s="755"/>
      <c r="TXT31" s="755"/>
      <c r="TXU31" s="755"/>
      <c r="TXV31" s="755"/>
      <c r="TXW31" s="755"/>
      <c r="TXX31" s="755"/>
      <c r="TXY31" s="755"/>
      <c r="TXZ31" s="755"/>
      <c r="TYA31" s="755"/>
      <c r="TYB31" s="755"/>
      <c r="TYC31" s="755"/>
      <c r="TYD31" s="755"/>
      <c r="TYE31" s="755"/>
      <c r="TYF31" s="755"/>
      <c r="TYG31" s="755"/>
      <c r="TYH31" s="755"/>
      <c r="TYI31" s="755"/>
      <c r="TYJ31" s="755"/>
      <c r="TYK31" s="755"/>
      <c r="TYL31" s="755"/>
      <c r="TYM31" s="755"/>
      <c r="TYN31" s="755"/>
      <c r="TYO31" s="755"/>
      <c r="TYP31" s="755"/>
      <c r="TYQ31" s="755"/>
      <c r="TYR31" s="755"/>
      <c r="TYS31" s="755"/>
      <c r="TYT31" s="755"/>
      <c r="TYU31" s="755"/>
      <c r="TYV31" s="755"/>
      <c r="TYW31" s="755"/>
      <c r="TYX31" s="755"/>
      <c r="TYY31" s="755"/>
      <c r="TYZ31" s="755"/>
      <c r="TZA31" s="755"/>
      <c r="TZB31" s="755"/>
      <c r="TZC31" s="755"/>
      <c r="TZD31" s="755"/>
      <c r="TZE31" s="755"/>
      <c r="TZF31" s="755"/>
      <c r="TZG31" s="755"/>
      <c r="TZH31" s="755"/>
      <c r="TZI31" s="755"/>
      <c r="TZJ31" s="755"/>
      <c r="TZK31" s="755"/>
      <c r="TZL31" s="755"/>
      <c r="TZM31" s="755"/>
      <c r="TZN31" s="755"/>
      <c r="TZO31" s="755"/>
      <c r="TZP31" s="755"/>
      <c r="TZQ31" s="755"/>
      <c r="TZR31" s="755"/>
      <c r="TZS31" s="755"/>
      <c r="TZT31" s="755"/>
      <c r="TZU31" s="755"/>
      <c r="TZV31" s="755"/>
      <c r="TZW31" s="755"/>
      <c r="TZX31" s="755"/>
      <c r="TZY31" s="755"/>
      <c r="TZZ31" s="755"/>
      <c r="UAA31" s="755"/>
      <c r="UAB31" s="755"/>
      <c r="UAC31" s="755"/>
      <c r="UAD31" s="755"/>
      <c r="UAE31" s="755"/>
      <c r="UAF31" s="755"/>
      <c r="UAG31" s="755"/>
      <c r="UAH31" s="755"/>
      <c r="UAI31" s="755"/>
      <c r="UAJ31" s="755"/>
      <c r="UAK31" s="755"/>
      <c r="UAL31" s="755"/>
      <c r="UAM31" s="755"/>
      <c r="UAN31" s="755"/>
      <c r="UAO31" s="755"/>
      <c r="UAP31" s="755"/>
      <c r="UAQ31" s="755"/>
      <c r="UAR31" s="755"/>
      <c r="UAS31" s="755"/>
      <c r="UAT31" s="755"/>
      <c r="UAU31" s="755"/>
      <c r="UAV31" s="755"/>
      <c r="UAW31" s="755"/>
      <c r="UAX31" s="755"/>
      <c r="UAY31" s="755"/>
      <c r="UAZ31" s="755"/>
      <c r="UBA31" s="755"/>
      <c r="UBB31" s="755"/>
      <c r="UBC31" s="755"/>
      <c r="UBD31" s="755"/>
      <c r="UBE31" s="755"/>
      <c r="UBF31" s="755"/>
      <c r="UBG31" s="755"/>
      <c r="UBH31" s="755"/>
      <c r="UBI31" s="755"/>
      <c r="UBJ31" s="755"/>
      <c r="UBK31" s="755"/>
      <c r="UBL31" s="755"/>
      <c r="UBM31" s="755"/>
      <c r="UBN31" s="755"/>
      <c r="UBO31" s="755"/>
      <c r="UBP31" s="755"/>
      <c r="UBQ31" s="755"/>
      <c r="UBR31" s="755"/>
      <c r="UBS31" s="755"/>
      <c r="UBT31" s="755"/>
      <c r="UBU31" s="755"/>
      <c r="UBV31" s="755"/>
      <c r="UBW31" s="755"/>
      <c r="UBX31" s="755"/>
      <c r="UBY31" s="755"/>
      <c r="UBZ31" s="755"/>
      <c r="UCA31" s="755"/>
      <c r="UCB31" s="755"/>
      <c r="UCC31" s="755"/>
      <c r="UCD31" s="755"/>
      <c r="UCE31" s="755"/>
      <c r="UCF31" s="755"/>
      <c r="UCG31" s="755"/>
      <c r="UCH31" s="755"/>
      <c r="UCI31" s="755"/>
      <c r="UCJ31" s="755"/>
      <c r="UCK31" s="755"/>
      <c r="UCL31" s="755"/>
      <c r="UCM31" s="755"/>
      <c r="UCN31" s="755"/>
      <c r="UCO31" s="755"/>
      <c r="UCP31" s="755"/>
      <c r="UCQ31" s="755"/>
      <c r="UCR31" s="755"/>
      <c r="UCS31" s="755"/>
      <c r="UCT31" s="755"/>
      <c r="UCU31" s="755"/>
      <c r="UCV31" s="755"/>
      <c r="UCW31" s="755"/>
      <c r="UCX31" s="755"/>
      <c r="UCY31" s="755"/>
      <c r="UCZ31" s="755"/>
      <c r="UDA31" s="755"/>
      <c r="UDB31" s="755"/>
      <c r="UDC31" s="755"/>
      <c r="UDD31" s="755"/>
      <c r="UDE31" s="755"/>
      <c r="UDF31" s="755"/>
      <c r="UDG31" s="755"/>
      <c r="UDH31" s="755"/>
      <c r="UDI31" s="755"/>
      <c r="UDJ31" s="755"/>
      <c r="UDK31" s="755"/>
      <c r="UDL31" s="755"/>
      <c r="UDM31" s="755"/>
      <c r="UDN31" s="755"/>
      <c r="UDO31" s="755"/>
      <c r="UDP31" s="755"/>
      <c r="UDQ31" s="755"/>
      <c r="UDR31" s="755"/>
      <c r="UDS31" s="755"/>
      <c r="UDT31" s="755"/>
      <c r="UDU31" s="755"/>
      <c r="UDV31" s="755"/>
      <c r="UDW31" s="755"/>
      <c r="UDX31" s="755"/>
      <c r="UDY31" s="755"/>
      <c r="UDZ31" s="755"/>
      <c r="UEA31" s="755"/>
      <c r="UEB31" s="755"/>
      <c r="UEC31" s="755"/>
      <c r="UED31" s="755"/>
      <c r="UEE31" s="755"/>
      <c r="UEF31" s="755"/>
      <c r="UEG31" s="755"/>
      <c r="UEH31" s="755"/>
      <c r="UEI31" s="755"/>
      <c r="UEJ31" s="755"/>
      <c r="UEK31" s="755"/>
      <c r="UEL31" s="755"/>
      <c r="UEM31" s="755"/>
      <c r="UEN31" s="755"/>
      <c r="UEO31" s="755"/>
      <c r="UEP31" s="755"/>
      <c r="UEQ31" s="755"/>
      <c r="UER31" s="755"/>
      <c r="UES31" s="755"/>
      <c r="UET31" s="755"/>
      <c r="UEU31" s="755"/>
      <c r="UEV31" s="755"/>
      <c r="UEW31" s="755"/>
      <c r="UEX31" s="755"/>
      <c r="UEY31" s="755"/>
      <c r="UEZ31" s="755"/>
      <c r="UFA31" s="755"/>
      <c r="UFB31" s="755"/>
      <c r="UFC31" s="755"/>
      <c r="UFD31" s="755"/>
      <c r="UFE31" s="755"/>
      <c r="UFF31" s="755"/>
      <c r="UFG31" s="755"/>
      <c r="UFH31" s="755"/>
      <c r="UFI31" s="755"/>
      <c r="UFJ31" s="755"/>
      <c r="UFK31" s="755"/>
      <c r="UFL31" s="755"/>
      <c r="UFM31" s="755"/>
      <c r="UFN31" s="755"/>
      <c r="UFO31" s="755"/>
      <c r="UFP31" s="755"/>
      <c r="UFQ31" s="755"/>
      <c r="UFR31" s="755"/>
      <c r="UFS31" s="755"/>
      <c r="UFT31" s="755"/>
      <c r="UFU31" s="755"/>
      <c r="UFV31" s="755"/>
      <c r="UFW31" s="755"/>
      <c r="UFX31" s="755"/>
      <c r="UFY31" s="755"/>
      <c r="UFZ31" s="755"/>
      <c r="UGA31" s="755"/>
      <c r="UGB31" s="755"/>
      <c r="UGC31" s="755"/>
      <c r="UGD31" s="755"/>
      <c r="UGE31" s="755"/>
      <c r="UGF31" s="755"/>
      <c r="UGG31" s="755"/>
      <c r="UGH31" s="755"/>
      <c r="UGI31" s="755"/>
      <c r="UGJ31" s="755"/>
      <c r="UGK31" s="755"/>
      <c r="UGL31" s="755"/>
      <c r="UGM31" s="755"/>
      <c r="UGN31" s="755"/>
      <c r="UGO31" s="755"/>
      <c r="UGP31" s="755"/>
      <c r="UGQ31" s="755"/>
      <c r="UGR31" s="755"/>
      <c r="UGS31" s="755"/>
      <c r="UGT31" s="755"/>
      <c r="UGU31" s="755"/>
      <c r="UGV31" s="755"/>
      <c r="UGW31" s="755"/>
      <c r="UGX31" s="755"/>
      <c r="UGY31" s="755"/>
      <c r="UGZ31" s="755"/>
      <c r="UHA31" s="755"/>
      <c r="UHB31" s="755"/>
      <c r="UHC31" s="755"/>
      <c r="UHD31" s="755"/>
      <c r="UHE31" s="755"/>
      <c r="UHF31" s="755"/>
      <c r="UHG31" s="755"/>
      <c r="UHH31" s="755"/>
      <c r="UHI31" s="755"/>
      <c r="UHJ31" s="755"/>
      <c r="UHK31" s="755"/>
      <c r="UHL31" s="755"/>
      <c r="UHM31" s="755"/>
      <c r="UHN31" s="755"/>
      <c r="UHO31" s="755"/>
      <c r="UHP31" s="755"/>
      <c r="UHQ31" s="755"/>
      <c r="UHR31" s="755"/>
      <c r="UHS31" s="755"/>
      <c r="UHT31" s="755"/>
      <c r="UHU31" s="755"/>
      <c r="UHV31" s="755"/>
      <c r="UHW31" s="755"/>
      <c r="UHX31" s="755"/>
      <c r="UHY31" s="755"/>
      <c r="UHZ31" s="755"/>
      <c r="UIA31" s="755"/>
      <c r="UIB31" s="755"/>
      <c r="UIC31" s="755"/>
      <c r="UID31" s="755"/>
      <c r="UIE31" s="755"/>
      <c r="UIF31" s="755"/>
      <c r="UIG31" s="755"/>
      <c r="UIH31" s="755"/>
      <c r="UII31" s="755"/>
      <c r="UIJ31" s="755"/>
      <c r="UIK31" s="755"/>
      <c r="UIL31" s="755"/>
      <c r="UIM31" s="755"/>
      <c r="UIN31" s="755"/>
      <c r="UIO31" s="755"/>
      <c r="UIP31" s="755"/>
      <c r="UIQ31" s="755"/>
      <c r="UIR31" s="755"/>
      <c r="UIS31" s="755"/>
      <c r="UIT31" s="755"/>
      <c r="UIU31" s="755"/>
      <c r="UIV31" s="755"/>
      <c r="UIW31" s="755"/>
      <c r="UIX31" s="755"/>
      <c r="UIY31" s="755"/>
      <c r="UIZ31" s="755"/>
      <c r="UJA31" s="755"/>
      <c r="UJB31" s="755"/>
      <c r="UJC31" s="755"/>
      <c r="UJD31" s="755"/>
      <c r="UJE31" s="755"/>
      <c r="UJF31" s="755"/>
      <c r="UJG31" s="755"/>
      <c r="UJH31" s="755"/>
      <c r="UJI31" s="755"/>
      <c r="UJJ31" s="755"/>
      <c r="UJK31" s="755"/>
      <c r="UJL31" s="755"/>
      <c r="UJM31" s="755"/>
      <c r="UJN31" s="755"/>
      <c r="UJO31" s="755"/>
      <c r="UJP31" s="755"/>
      <c r="UJQ31" s="755"/>
      <c r="UJR31" s="755"/>
      <c r="UJS31" s="755"/>
      <c r="UJT31" s="755"/>
      <c r="UJU31" s="755"/>
      <c r="UJV31" s="755"/>
      <c r="UJW31" s="755"/>
      <c r="UJX31" s="755"/>
      <c r="UJY31" s="755"/>
      <c r="UJZ31" s="755"/>
      <c r="UKA31" s="755"/>
      <c r="UKB31" s="755"/>
      <c r="UKC31" s="755"/>
      <c r="UKD31" s="755"/>
      <c r="UKE31" s="755"/>
      <c r="UKF31" s="755"/>
      <c r="UKG31" s="755"/>
      <c r="UKH31" s="755"/>
      <c r="UKI31" s="755"/>
      <c r="UKJ31" s="755"/>
      <c r="UKK31" s="755"/>
      <c r="UKL31" s="755"/>
      <c r="UKM31" s="755"/>
      <c r="UKN31" s="755"/>
      <c r="UKO31" s="755"/>
      <c r="UKP31" s="755"/>
      <c r="UKQ31" s="755"/>
      <c r="UKR31" s="755"/>
      <c r="UKS31" s="755"/>
      <c r="UKT31" s="755"/>
      <c r="UKU31" s="755"/>
      <c r="UKV31" s="755"/>
      <c r="UKW31" s="755"/>
      <c r="UKX31" s="755"/>
      <c r="UKY31" s="755"/>
      <c r="UKZ31" s="755"/>
      <c r="ULA31" s="755"/>
      <c r="ULB31" s="755"/>
      <c r="ULC31" s="755"/>
      <c r="ULD31" s="755"/>
      <c r="ULE31" s="755"/>
      <c r="ULF31" s="755"/>
      <c r="ULG31" s="755"/>
      <c r="ULH31" s="755"/>
      <c r="ULI31" s="755"/>
      <c r="ULJ31" s="755"/>
      <c r="ULK31" s="755"/>
      <c r="ULL31" s="755"/>
      <c r="ULM31" s="755"/>
      <c r="ULN31" s="755"/>
      <c r="ULO31" s="755"/>
      <c r="ULP31" s="755"/>
      <c r="ULQ31" s="755"/>
      <c r="ULR31" s="755"/>
      <c r="ULS31" s="755"/>
      <c r="ULT31" s="755"/>
      <c r="ULU31" s="755"/>
      <c r="ULV31" s="755"/>
      <c r="ULW31" s="755"/>
      <c r="ULX31" s="755"/>
      <c r="ULY31" s="755"/>
      <c r="ULZ31" s="755"/>
      <c r="UMA31" s="755"/>
      <c r="UMB31" s="755"/>
      <c r="UMC31" s="755"/>
      <c r="UMD31" s="755"/>
      <c r="UME31" s="755"/>
      <c r="UMF31" s="755"/>
      <c r="UMG31" s="755"/>
      <c r="UMH31" s="755"/>
      <c r="UMI31" s="755"/>
      <c r="UMJ31" s="755"/>
      <c r="UMK31" s="755"/>
      <c r="UML31" s="755"/>
      <c r="UMM31" s="755"/>
      <c r="UMN31" s="755"/>
      <c r="UMO31" s="755"/>
      <c r="UMP31" s="755"/>
      <c r="UMQ31" s="755"/>
      <c r="UMR31" s="755"/>
      <c r="UMS31" s="755"/>
      <c r="UMT31" s="755"/>
      <c r="UMU31" s="755"/>
      <c r="UMV31" s="755"/>
      <c r="UMW31" s="755"/>
      <c r="UMX31" s="755"/>
      <c r="UMY31" s="755"/>
      <c r="UMZ31" s="755"/>
      <c r="UNA31" s="755"/>
      <c r="UNB31" s="755"/>
      <c r="UNC31" s="755"/>
      <c r="UND31" s="755"/>
      <c r="UNE31" s="755"/>
      <c r="UNF31" s="755"/>
      <c r="UNG31" s="755"/>
      <c r="UNH31" s="755"/>
      <c r="UNI31" s="755"/>
      <c r="UNJ31" s="755"/>
      <c r="UNK31" s="755"/>
      <c r="UNL31" s="755"/>
      <c r="UNM31" s="755"/>
      <c r="UNN31" s="755"/>
      <c r="UNO31" s="755"/>
      <c r="UNP31" s="755"/>
      <c r="UNQ31" s="755"/>
      <c r="UNR31" s="755"/>
      <c r="UNS31" s="755"/>
      <c r="UNT31" s="755"/>
      <c r="UNU31" s="755"/>
      <c r="UNV31" s="755"/>
      <c r="UNW31" s="755"/>
      <c r="UNX31" s="755"/>
      <c r="UNY31" s="755"/>
      <c r="UNZ31" s="755"/>
      <c r="UOA31" s="755"/>
      <c r="UOB31" s="755"/>
      <c r="UOC31" s="755"/>
      <c r="UOD31" s="755"/>
      <c r="UOE31" s="755"/>
      <c r="UOF31" s="755"/>
      <c r="UOG31" s="755"/>
      <c r="UOH31" s="755"/>
      <c r="UOI31" s="755"/>
      <c r="UOJ31" s="755"/>
      <c r="UOK31" s="755"/>
      <c r="UOL31" s="755"/>
      <c r="UOM31" s="755"/>
      <c r="UON31" s="755"/>
      <c r="UOO31" s="755"/>
      <c r="UOP31" s="755"/>
      <c r="UOQ31" s="755"/>
      <c r="UOR31" s="755"/>
      <c r="UOS31" s="755"/>
      <c r="UOT31" s="755"/>
      <c r="UOU31" s="755"/>
      <c r="UOV31" s="755"/>
      <c r="UOW31" s="755"/>
      <c r="UOX31" s="755"/>
      <c r="UOY31" s="755"/>
      <c r="UOZ31" s="755"/>
      <c r="UPA31" s="755"/>
      <c r="UPB31" s="755"/>
      <c r="UPC31" s="755"/>
      <c r="UPD31" s="755"/>
      <c r="UPE31" s="755"/>
      <c r="UPF31" s="755"/>
      <c r="UPG31" s="755"/>
      <c r="UPH31" s="755"/>
      <c r="UPI31" s="755"/>
      <c r="UPJ31" s="755"/>
      <c r="UPK31" s="755"/>
      <c r="UPL31" s="755"/>
      <c r="UPM31" s="755"/>
      <c r="UPN31" s="755"/>
      <c r="UPO31" s="755"/>
      <c r="UPP31" s="755"/>
      <c r="UPQ31" s="755"/>
      <c r="UPR31" s="755"/>
      <c r="UPS31" s="755"/>
      <c r="UPT31" s="755"/>
      <c r="UPU31" s="755"/>
      <c r="UPV31" s="755"/>
      <c r="UPW31" s="755"/>
      <c r="UPX31" s="755"/>
      <c r="UPY31" s="755"/>
      <c r="UPZ31" s="755"/>
      <c r="UQA31" s="755"/>
      <c r="UQB31" s="755"/>
      <c r="UQC31" s="755"/>
      <c r="UQD31" s="755"/>
      <c r="UQE31" s="755"/>
      <c r="UQF31" s="755"/>
      <c r="UQG31" s="755"/>
      <c r="UQH31" s="755"/>
      <c r="UQI31" s="755"/>
      <c r="UQJ31" s="755"/>
      <c r="UQK31" s="755"/>
      <c r="UQL31" s="755"/>
      <c r="UQM31" s="755"/>
      <c r="UQN31" s="755"/>
      <c r="UQO31" s="755"/>
      <c r="UQP31" s="755"/>
      <c r="UQQ31" s="755"/>
      <c r="UQR31" s="755"/>
      <c r="UQS31" s="755"/>
      <c r="UQT31" s="755"/>
      <c r="UQU31" s="755"/>
      <c r="UQV31" s="755"/>
      <c r="UQW31" s="755"/>
      <c r="UQX31" s="755"/>
      <c r="UQY31" s="755"/>
      <c r="UQZ31" s="755"/>
      <c r="URA31" s="755"/>
      <c r="URB31" s="755"/>
      <c r="URC31" s="755"/>
      <c r="URD31" s="755"/>
      <c r="URE31" s="755"/>
      <c r="URF31" s="755"/>
      <c r="URG31" s="755"/>
      <c r="URH31" s="755"/>
      <c r="URI31" s="755"/>
      <c r="URJ31" s="755"/>
      <c r="URK31" s="755"/>
      <c r="URL31" s="755"/>
      <c r="URM31" s="755"/>
      <c r="URN31" s="755"/>
      <c r="URO31" s="755"/>
      <c r="URP31" s="755"/>
      <c r="URQ31" s="755"/>
      <c r="URR31" s="755"/>
      <c r="URS31" s="755"/>
      <c r="URT31" s="755"/>
      <c r="URU31" s="755"/>
      <c r="URV31" s="755"/>
      <c r="URW31" s="755"/>
      <c r="URX31" s="755"/>
      <c r="URY31" s="755"/>
      <c r="URZ31" s="755"/>
      <c r="USA31" s="755"/>
      <c r="USB31" s="755"/>
      <c r="USC31" s="755"/>
      <c r="USD31" s="755"/>
      <c r="USE31" s="755"/>
      <c r="USF31" s="755"/>
      <c r="USG31" s="755"/>
      <c r="USH31" s="755"/>
      <c r="USI31" s="755"/>
      <c r="USJ31" s="755"/>
      <c r="USK31" s="755"/>
      <c r="USL31" s="755"/>
      <c r="USM31" s="755"/>
      <c r="USN31" s="755"/>
      <c r="USO31" s="755"/>
      <c r="USP31" s="755"/>
      <c r="USQ31" s="755"/>
      <c r="USR31" s="755"/>
      <c r="USS31" s="755"/>
      <c r="UST31" s="755"/>
      <c r="USU31" s="755"/>
      <c r="USV31" s="755"/>
      <c r="USW31" s="755"/>
      <c r="USX31" s="755"/>
      <c r="USY31" s="755"/>
      <c r="USZ31" s="755"/>
      <c r="UTA31" s="755"/>
      <c r="UTB31" s="755"/>
      <c r="UTC31" s="755"/>
      <c r="UTD31" s="755"/>
      <c r="UTE31" s="755"/>
      <c r="UTF31" s="755"/>
      <c r="UTG31" s="755"/>
      <c r="UTH31" s="755"/>
      <c r="UTI31" s="755"/>
      <c r="UTJ31" s="755"/>
      <c r="UTK31" s="755"/>
      <c r="UTL31" s="755"/>
      <c r="UTM31" s="755"/>
      <c r="UTN31" s="755"/>
      <c r="UTO31" s="755"/>
      <c r="UTP31" s="755"/>
      <c r="UTQ31" s="755"/>
      <c r="UTR31" s="755"/>
      <c r="UTS31" s="755"/>
      <c r="UTT31" s="755"/>
      <c r="UTU31" s="755"/>
      <c r="UTV31" s="755"/>
      <c r="UTW31" s="755"/>
      <c r="UTX31" s="755"/>
      <c r="UTY31" s="755"/>
      <c r="UTZ31" s="755"/>
      <c r="UUA31" s="755"/>
      <c r="UUB31" s="755"/>
      <c r="UUC31" s="755"/>
      <c r="UUD31" s="755"/>
      <c r="UUE31" s="755"/>
      <c r="UUF31" s="755"/>
      <c r="UUG31" s="755"/>
      <c r="UUH31" s="755"/>
      <c r="UUI31" s="755"/>
      <c r="UUJ31" s="755"/>
      <c r="UUK31" s="755"/>
      <c r="UUL31" s="755"/>
      <c r="UUM31" s="755"/>
      <c r="UUN31" s="755"/>
      <c r="UUO31" s="755"/>
      <c r="UUP31" s="755"/>
      <c r="UUQ31" s="755"/>
      <c r="UUR31" s="755"/>
      <c r="UUS31" s="755"/>
      <c r="UUT31" s="755"/>
      <c r="UUU31" s="755"/>
      <c r="UUV31" s="755"/>
      <c r="UUW31" s="755"/>
      <c r="UUX31" s="755"/>
      <c r="UUY31" s="755"/>
      <c r="UUZ31" s="755"/>
      <c r="UVA31" s="755"/>
      <c r="UVB31" s="755"/>
      <c r="UVC31" s="755"/>
      <c r="UVD31" s="755"/>
      <c r="UVE31" s="755"/>
      <c r="UVF31" s="755"/>
      <c r="UVG31" s="755"/>
      <c r="UVH31" s="755"/>
      <c r="UVI31" s="755"/>
      <c r="UVJ31" s="755"/>
      <c r="UVK31" s="755"/>
      <c r="UVL31" s="755"/>
      <c r="UVM31" s="755"/>
      <c r="UVN31" s="755"/>
      <c r="UVO31" s="755"/>
      <c r="UVP31" s="755"/>
      <c r="UVQ31" s="755"/>
      <c r="UVR31" s="755"/>
      <c r="UVS31" s="755"/>
      <c r="UVT31" s="755"/>
      <c r="UVU31" s="755"/>
      <c r="UVV31" s="755"/>
      <c r="UVW31" s="755"/>
      <c r="UVX31" s="755"/>
      <c r="UVY31" s="755"/>
      <c r="UVZ31" s="755"/>
      <c r="UWA31" s="755"/>
      <c r="UWB31" s="755"/>
      <c r="UWC31" s="755"/>
      <c r="UWD31" s="755"/>
      <c r="UWE31" s="755"/>
      <c r="UWF31" s="755"/>
      <c r="UWG31" s="755"/>
      <c r="UWH31" s="755"/>
      <c r="UWI31" s="755"/>
      <c r="UWJ31" s="755"/>
      <c r="UWK31" s="755"/>
      <c r="UWL31" s="755"/>
      <c r="UWM31" s="755"/>
      <c r="UWN31" s="755"/>
      <c r="UWO31" s="755"/>
      <c r="UWP31" s="755"/>
      <c r="UWQ31" s="755"/>
      <c r="UWR31" s="755"/>
      <c r="UWS31" s="755"/>
      <c r="UWT31" s="755"/>
      <c r="UWU31" s="755"/>
      <c r="UWV31" s="755"/>
      <c r="UWW31" s="755"/>
      <c r="UWX31" s="755"/>
      <c r="UWY31" s="755"/>
      <c r="UWZ31" s="755"/>
      <c r="UXA31" s="755"/>
      <c r="UXB31" s="755"/>
      <c r="UXC31" s="755"/>
      <c r="UXD31" s="755"/>
      <c r="UXE31" s="755"/>
      <c r="UXF31" s="755"/>
      <c r="UXG31" s="755"/>
      <c r="UXH31" s="755"/>
      <c r="UXI31" s="755"/>
      <c r="UXJ31" s="755"/>
      <c r="UXK31" s="755"/>
      <c r="UXL31" s="755"/>
      <c r="UXM31" s="755"/>
      <c r="UXN31" s="755"/>
      <c r="UXO31" s="755"/>
      <c r="UXP31" s="755"/>
      <c r="UXQ31" s="755"/>
      <c r="UXR31" s="755"/>
      <c r="UXS31" s="755"/>
      <c r="UXT31" s="755"/>
      <c r="UXU31" s="755"/>
      <c r="UXV31" s="755"/>
      <c r="UXW31" s="755"/>
      <c r="UXX31" s="755"/>
      <c r="UXY31" s="755"/>
      <c r="UXZ31" s="755"/>
      <c r="UYA31" s="755"/>
      <c r="UYB31" s="755"/>
      <c r="UYC31" s="755"/>
      <c r="UYD31" s="755"/>
      <c r="UYE31" s="755"/>
      <c r="UYF31" s="755"/>
      <c r="UYG31" s="755"/>
      <c r="UYH31" s="755"/>
      <c r="UYI31" s="755"/>
      <c r="UYJ31" s="755"/>
      <c r="UYK31" s="755"/>
      <c r="UYL31" s="755"/>
      <c r="UYM31" s="755"/>
      <c r="UYN31" s="755"/>
      <c r="UYO31" s="755"/>
      <c r="UYP31" s="755"/>
      <c r="UYQ31" s="755"/>
      <c r="UYR31" s="755"/>
      <c r="UYS31" s="755"/>
      <c r="UYT31" s="755"/>
      <c r="UYU31" s="755"/>
      <c r="UYV31" s="755"/>
      <c r="UYW31" s="755"/>
      <c r="UYX31" s="755"/>
      <c r="UYY31" s="755"/>
      <c r="UYZ31" s="755"/>
      <c r="UZA31" s="755"/>
      <c r="UZB31" s="755"/>
      <c r="UZC31" s="755"/>
      <c r="UZD31" s="755"/>
      <c r="UZE31" s="755"/>
      <c r="UZF31" s="755"/>
      <c r="UZG31" s="755"/>
      <c r="UZH31" s="755"/>
      <c r="UZI31" s="755"/>
      <c r="UZJ31" s="755"/>
      <c r="UZK31" s="755"/>
      <c r="UZL31" s="755"/>
      <c r="UZM31" s="755"/>
      <c r="UZN31" s="755"/>
      <c r="UZO31" s="755"/>
      <c r="UZP31" s="755"/>
      <c r="UZQ31" s="755"/>
      <c r="UZR31" s="755"/>
      <c r="UZS31" s="755"/>
      <c r="UZT31" s="755"/>
      <c r="UZU31" s="755"/>
      <c r="UZV31" s="755"/>
      <c r="UZW31" s="755"/>
      <c r="UZX31" s="755"/>
      <c r="UZY31" s="755"/>
      <c r="UZZ31" s="755"/>
      <c r="VAA31" s="755"/>
      <c r="VAB31" s="755"/>
      <c r="VAC31" s="755"/>
      <c r="VAD31" s="755"/>
      <c r="VAE31" s="755"/>
      <c r="VAF31" s="755"/>
      <c r="VAG31" s="755"/>
      <c r="VAH31" s="755"/>
      <c r="VAI31" s="755"/>
      <c r="VAJ31" s="755"/>
      <c r="VAK31" s="755"/>
      <c r="VAL31" s="755"/>
      <c r="VAM31" s="755"/>
      <c r="VAN31" s="755"/>
      <c r="VAO31" s="755"/>
      <c r="VAP31" s="755"/>
      <c r="VAQ31" s="755"/>
      <c r="VAR31" s="755"/>
      <c r="VAS31" s="755"/>
      <c r="VAT31" s="755"/>
      <c r="VAU31" s="755"/>
      <c r="VAV31" s="755"/>
      <c r="VAW31" s="755"/>
      <c r="VAX31" s="755"/>
      <c r="VAY31" s="755"/>
      <c r="VAZ31" s="755"/>
      <c r="VBA31" s="755"/>
      <c r="VBB31" s="755"/>
      <c r="VBC31" s="755"/>
      <c r="VBD31" s="755"/>
      <c r="VBE31" s="755"/>
      <c r="VBF31" s="755"/>
      <c r="VBG31" s="755"/>
      <c r="VBH31" s="755"/>
      <c r="VBI31" s="755"/>
      <c r="VBJ31" s="755"/>
      <c r="VBK31" s="755"/>
      <c r="VBL31" s="755"/>
      <c r="VBM31" s="755"/>
      <c r="VBN31" s="755"/>
      <c r="VBO31" s="755"/>
      <c r="VBP31" s="755"/>
      <c r="VBQ31" s="755"/>
      <c r="VBR31" s="755"/>
      <c r="VBS31" s="755"/>
      <c r="VBT31" s="755"/>
      <c r="VBU31" s="755"/>
      <c r="VBV31" s="755"/>
      <c r="VBW31" s="755"/>
      <c r="VBX31" s="755"/>
      <c r="VBY31" s="755"/>
      <c r="VBZ31" s="755"/>
      <c r="VCA31" s="755"/>
      <c r="VCB31" s="755"/>
      <c r="VCC31" s="755"/>
      <c r="VCD31" s="755"/>
      <c r="VCE31" s="755"/>
      <c r="VCF31" s="755"/>
      <c r="VCG31" s="755"/>
      <c r="VCH31" s="755"/>
      <c r="VCI31" s="755"/>
      <c r="VCJ31" s="755"/>
      <c r="VCK31" s="755"/>
      <c r="VCL31" s="755"/>
      <c r="VCM31" s="755"/>
      <c r="VCN31" s="755"/>
      <c r="VCO31" s="755"/>
      <c r="VCP31" s="755"/>
      <c r="VCQ31" s="755"/>
      <c r="VCR31" s="755"/>
      <c r="VCS31" s="755"/>
      <c r="VCT31" s="755"/>
      <c r="VCU31" s="755"/>
      <c r="VCV31" s="755"/>
      <c r="VCW31" s="755"/>
      <c r="VCX31" s="755"/>
      <c r="VCY31" s="755"/>
      <c r="VCZ31" s="755"/>
      <c r="VDA31" s="755"/>
      <c r="VDB31" s="755"/>
      <c r="VDC31" s="755"/>
      <c r="VDD31" s="755"/>
      <c r="VDE31" s="755"/>
      <c r="VDF31" s="755"/>
      <c r="VDG31" s="755"/>
      <c r="VDH31" s="755"/>
      <c r="VDI31" s="755"/>
      <c r="VDJ31" s="755"/>
      <c r="VDK31" s="755"/>
      <c r="VDL31" s="755"/>
      <c r="VDM31" s="755"/>
      <c r="VDN31" s="755"/>
      <c r="VDO31" s="755"/>
      <c r="VDP31" s="755"/>
      <c r="VDQ31" s="755"/>
      <c r="VDR31" s="755"/>
      <c r="VDS31" s="755"/>
      <c r="VDT31" s="755"/>
      <c r="VDU31" s="755"/>
      <c r="VDV31" s="755"/>
      <c r="VDW31" s="755"/>
      <c r="VDX31" s="755"/>
      <c r="VDY31" s="755"/>
      <c r="VDZ31" s="755"/>
      <c r="VEA31" s="755"/>
      <c r="VEB31" s="755"/>
      <c r="VEC31" s="755"/>
      <c r="VED31" s="755"/>
      <c r="VEE31" s="755"/>
      <c r="VEF31" s="755"/>
      <c r="VEG31" s="755"/>
      <c r="VEH31" s="755"/>
      <c r="VEI31" s="755"/>
      <c r="VEJ31" s="755"/>
      <c r="VEK31" s="755"/>
      <c r="VEL31" s="755"/>
      <c r="VEM31" s="755"/>
      <c r="VEN31" s="755"/>
      <c r="VEO31" s="755"/>
      <c r="VEP31" s="755"/>
      <c r="VEQ31" s="755"/>
      <c r="VER31" s="755"/>
      <c r="VES31" s="755"/>
      <c r="VET31" s="755"/>
      <c r="VEU31" s="755"/>
      <c r="VEV31" s="755"/>
      <c r="VEW31" s="755"/>
      <c r="VEX31" s="755"/>
      <c r="VEY31" s="755"/>
      <c r="VEZ31" s="755"/>
      <c r="VFA31" s="755"/>
      <c r="VFB31" s="755"/>
      <c r="VFC31" s="755"/>
      <c r="VFD31" s="755"/>
      <c r="VFE31" s="755"/>
      <c r="VFF31" s="755"/>
      <c r="VFG31" s="755"/>
      <c r="VFH31" s="755"/>
      <c r="VFI31" s="755"/>
      <c r="VFJ31" s="755"/>
      <c r="VFK31" s="755"/>
      <c r="VFL31" s="755"/>
      <c r="VFM31" s="755"/>
      <c r="VFN31" s="755"/>
      <c r="VFO31" s="755"/>
      <c r="VFP31" s="755"/>
      <c r="VFQ31" s="755"/>
      <c r="VFR31" s="755"/>
      <c r="VFS31" s="755"/>
      <c r="VFT31" s="755"/>
      <c r="VFU31" s="755"/>
      <c r="VFV31" s="755"/>
      <c r="VFW31" s="755"/>
      <c r="VFX31" s="755"/>
      <c r="VFY31" s="755"/>
      <c r="VFZ31" s="755"/>
      <c r="VGA31" s="755"/>
      <c r="VGB31" s="755"/>
      <c r="VGC31" s="755"/>
      <c r="VGD31" s="755"/>
      <c r="VGE31" s="755"/>
      <c r="VGF31" s="755"/>
      <c r="VGG31" s="755"/>
      <c r="VGH31" s="755"/>
      <c r="VGI31" s="755"/>
      <c r="VGJ31" s="755"/>
      <c r="VGK31" s="755"/>
      <c r="VGL31" s="755"/>
      <c r="VGM31" s="755"/>
      <c r="VGN31" s="755"/>
      <c r="VGO31" s="755"/>
      <c r="VGP31" s="755"/>
      <c r="VGQ31" s="755"/>
      <c r="VGR31" s="755"/>
      <c r="VGS31" s="755"/>
      <c r="VGT31" s="755"/>
      <c r="VGU31" s="755"/>
      <c r="VGV31" s="755"/>
      <c r="VGW31" s="755"/>
      <c r="VGX31" s="755"/>
      <c r="VGY31" s="755"/>
      <c r="VGZ31" s="755"/>
      <c r="VHA31" s="755"/>
      <c r="VHB31" s="755"/>
      <c r="VHC31" s="755"/>
      <c r="VHD31" s="755"/>
      <c r="VHE31" s="755"/>
      <c r="VHF31" s="755"/>
      <c r="VHG31" s="755"/>
      <c r="VHH31" s="755"/>
      <c r="VHI31" s="755"/>
      <c r="VHJ31" s="755"/>
      <c r="VHK31" s="755"/>
      <c r="VHL31" s="755"/>
      <c r="VHM31" s="755"/>
      <c r="VHN31" s="755"/>
      <c r="VHO31" s="755"/>
      <c r="VHP31" s="755"/>
      <c r="VHQ31" s="755"/>
      <c r="VHR31" s="755"/>
      <c r="VHS31" s="755"/>
      <c r="VHT31" s="755"/>
      <c r="VHU31" s="755"/>
      <c r="VHV31" s="755"/>
      <c r="VHW31" s="755"/>
      <c r="VHX31" s="755"/>
      <c r="VHY31" s="755"/>
      <c r="VHZ31" s="755"/>
      <c r="VIA31" s="755"/>
      <c r="VIB31" s="755"/>
      <c r="VIC31" s="755"/>
      <c r="VID31" s="755"/>
      <c r="VIE31" s="755"/>
      <c r="VIF31" s="755"/>
      <c r="VIG31" s="755"/>
      <c r="VIH31" s="755"/>
      <c r="VII31" s="755"/>
      <c r="VIJ31" s="755"/>
      <c r="VIK31" s="755"/>
      <c r="VIL31" s="755"/>
      <c r="VIM31" s="755"/>
      <c r="VIN31" s="755"/>
      <c r="VIO31" s="755"/>
      <c r="VIP31" s="755"/>
      <c r="VIQ31" s="755"/>
      <c r="VIR31" s="755"/>
      <c r="VIS31" s="755"/>
      <c r="VIT31" s="755"/>
      <c r="VIU31" s="755"/>
      <c r="VIV31" s="755"/>
      <c r="VIW31" s="755"/>
      <c r="VIX31" s="755"/>
      <c r="VIY31" s="755"/>
      <c r="VIZ31" s="755"/>
      <c r="VJA31" s="755"/>
      <c r="VJB31" s="755"/>
      <c r="VJC31" s="755"/>
      <c r="VJD31" s="755"/>
      <c r="VJE31" s="755"/>
      <c r="VJF31" s="755"/>
      <c r="VJG31" s="755"/>
      <c r="VJH31" s="755"/>
      <c r="VJI31" s="755"/>
      <c r="VJJ31" s="755"/>
      <c r="VJK31" s="755"/>
      <c r="VJL31" s="755"/>
      <c r="VJM31" s="755"/>
      <c r="VJN31" s="755"/>
      <c r="VJO31" s="755"/>
      <c r="VJP31" s="755"/>
      <c r="VJQ31" s="755"/>
      <c r="VJR31" s="755"/>
      <c r="VJS31" s="755"/>
      <c r="VJT31" s="755"/>
      <c r="VJU31" s="755"/>
      <c r="VJV31" s="755"/>
      <c r="VJW31" s="755"/>
      <c r="VJX31" s="755"/>
      <c r="VJY31" s="755"/>
      <c r="VJZ31" s="755"/>
      <c r="VKA31" s="755"/>
      <c r="VKB31" s="755"/>
      <c r="VKC31" s="755"/>
      <c r="VKD31" s="755"/>
      <c r="VKE31" s="755"/>
      <c r="VKF31" s="755"/>
      <c r="VKG31" s="755"/>
      <c r="VKH31" s="755"/>
      <c r="VKI31" s="755"/>
      <c r="VKJ31" s="755"/>
      <c r="VKK31" s="755"/>
      <c r="VKL31" s="755"/>
      <c r="VKM31" s="755"/>
      <c r="VKN31" s="755"/>
      <c r="VKO31" s="755"/>
      <c r="VKP31" s="755"/>
      <c r="VKQ31" s="755"/>
      <c r="VKR31" s="755"/>
      <c r="VKS31" s="755"/>
      <c r="VKT31" s="755"/>
      <c r="VKU31" s="755"/>
      <c r="VKV31" s="755"/>
      <c r="VKW31" s="755"/>
      <c r="VKX31" s="755"/>
      <c r="VKY31" s="755"/>
      <c r="VKZ31" s="755"/>
      <c r="VLA31" s="755"/>
      <c r="VLB31" s="755"/>
      <c r="VLC31" s="755"/>
      <c r="VLD31" s="755"/>
      <c r="VLE31" s="755"/>
      <c r="VLF31" s="755"/>
      <c r="VLG31" s="755"/>
      <c r="VLH31" s="755"/>
      <c r="VLI31" s="755"/>
      <c r="VLJ31" s="755"/>
      <c r="VLK31" s="755"/>
      <c r="VLL31" s="755"/>
      <c r="VLM31" s="755"/>
      <c r="VLN31" s="755"/>
      <c r="VLO31" s="755"/>
      <c r="VLP31" s="755"/>
      <c r="VLQ31" s="755"/>
      <c r="VLR31" s="755"/>
      <c r="VLS31" s="755"/>
      <c r="VLT31" s="755"/>
      <c r="VLU31" s="755"/>
      <c r="VLV31" s="755"/>
      <c r="VLW31" s="755"/>
      <c r="VLX31" s="755"/>
      <c r="VLY31" s="755"/>
      <c r="VLZ31" s="755"/>
      <c r="VMA31" s="755"/>
      <c r="VMB31" s="755"/>
      <c r="VMC31" s="755"/>
      <c r="VMD31" s="755"/>
      <c r="VME31" s="755"/>
      <c r="VMF31" s="755"/>
      <c r="VMG31" s="755"/>
      <c r="VMH31" s="755"/>
      <c r="VMI31" s="755"/>
      <c r="VMJ31" s="755"/>
      <c r="VMK31" s="755"/>
      <c r="VML31" s="755"/>
      <c r="VMM31" s="755"/>
      <c r="VMN31" s="755"/>
      <c r="VMO31" s="755"/>
      <c r="VMP31" s="755"/>
      <c r="VMQ31" s="755"/>
      <c r="VMR31" s="755"/>
      <c r="VMS31" s="755"/>
      <c r="VMT31" s="755"/>
      <c r="VMU31" s="755"/>
      <c r="VMV31" s="755"/>
      <c r="VMW31" s="755"/>
      <c r="VMX31" s="755"/>
      <c r="VMY31" s="755"/>
      <c r="VMZ31" s="755"/>
      <c r="VNA31" s="755"/>
      <c r="VNB31" s="755"/>
      <c r="VNC31" s="755"/>
      <c r="VND31" s="755"/>
      <c r="VNE31" s="755"/>
      <c r="VNF31" s="755"/>
      <c r="VNG31" s="755"/>
      <c r="VNH31" s="755"/>
      <c r="VNI31" s="755"/>
      <c r="VNJ31" s="755"/>
      <c r="VNK31" s="755"/>
      <c r="VNL31" s="755"/>
      <c r="VNM31" s="755"/>
      <c r="VNN31" s="755"/>
      <c r="VNO31" s="755"/>
      <c r="VNP31" s="755"/>
      <c r="VNQ31" s="755"/>
      <c r="VNR31" s="755"/>
      <c r="VNS31" s="755"/>
      <c r="VNT31" s="755"/>
      <c r="VNU31" s="755"/>
      <c r="VNV31" s="755"/>
      <c r="VNW31" s="755"/>
      <c r="VNX31" s="755"/>
      <c r="VNY31" s="755"/>
      <c r="VNZ31" s="755"/>
      <c r="VOA31" s="755"/>
      <c r="VOB31" s="755"/>
      <c r="VOC31" s="755"/>
      <c r="VOD31" s="755"/>
      <c r="VOE31" s="755"/>
      <c r="VOF31" s="755"/>
      <c r="VOG31" s="755"/>
      <c r="VOH31" s="755"/>
      <c r="VOI31" s="755"/>
      <c r="VOJ31" s="755"/>
      <c r="VOK31" s="755"/>
      <c r="VOL31" s="755"/>
      <c r="VOM31" s="755"/>
      <c r="VON31" s="755"/>
      <c r="VOO31" s="755"/>
      <c r="VOP31" s="755"/>
      <c r="VOQ31" s="755"/>
      <c r="VOR31" s="755"/>
      <c r="VOS31" s="755"/>
      <c r="VOT31" s="755"/>
      <c r="VOU31" s="755"/>
      <c r="VOV31" s="755"/>
      <c r="VOW31" s="755"/>
      <c r="VOX31" s="755"/>
      <c r="VOY31" s="755"/>
      <c r="VOZ31" s="755"/>
      <c r="VPA31" s="755"/>
      <c r="VPB31" s="755"/>
      <c r="VPC31" s="755"/>
      <c r="VPD31" s="755"/>
      <c r="VPE31" s="755"/>
      <c r="VPF31" s="755"/>
      <c r="VPG31" s="755"/>
      <c r="VPH31" s="755"/>
      <c r="VPI31" s="755"/>
      <c r="VPJ31" s="755"/>
      <c r="VPK31" s="755"/>
      <c r="VPL31" s="755"/>
      <c r="VPM31" s="755"/>
      <c r="VPN31" s="755"/>
      <c r="VPO31" s="755"/>
      <c r="VPP31" s="755"/>
      <c r="VPQ31" s="755"/>
      <c r="VPR31" s="755"/>
      <c r="VPS31" s="755"/>
      <c r="VPT31" s="755"/>
      <c r="VPU31" s="755"/>
      <c r="VPV31" s="755"/>
      <c r="VPW31" s="755"/>
      <c r="VPX31" s="755"/>
      <c r="VPY31" s="755"/>
      <c r="VPZ31" s="755"/>
      <c r="VQA31" s="755"/>
      <c r="VQB31" s="755"/>
      <c r="VQC31" s="755"/>
      <c r="VQD31" s="755"/>
      <c r="VQE31" s="755"/>
      <c r="VQF31" s="755"/>
      <c r="VQG31" s="755"/>
      <c r="VQH31" s="755"/>
      <c r="VQI31" s="755"/>
      <c r="VQJ31" s="755"/>
      <c r="VQK31" s="755"/>
      <c r="VQL31" s="755"/>
      <c r="VQM31" s="755"/>
      <c r="VQN31" s="755"/>
      <c r="VQO31" s="755"/>
      <c r="VQP31" s="755"/>
      <c r="VQQ31" s="755"/>
      <c r="VQR31" s="755"/>
      <c r="VQS31" s="755"/>
      <c r="VQT31" s="755"/>
      <c r="VQU31" s="755"/>
      <c r="VQV31" s="755"/>
      <c r="VQW31" s="755"/>
      <c r="VQX31" s="755"/>
      <c r="VQY31" s="755"/>
      <c r="VQZ31" s="755"/>
      <c r="VRA31" s="755"/>
      <c r="VRB31" s="755"/>
      <c r="VRC31" s="755"/>
      <c r="VRD31" s="755"/>
      <c r="VRE31" s="755"/>
      <c r="VRF31" s="755"/>
      <c r="VRG31" s="755"/>
      <c r="VRH31" s="755"/>
      <c r="VRI31" s="755"/>
      <c r="VRJ31" s="755"/>
      <c r="VRK31" s="755"/>
      <c r="VRL31" s="755"/>
      <c r="VRM31" s="755"/>
      <c r="VRN31" s="755"/>
      <c r="VRO31" s="755"/>
      <c r="VRP31" s="755"/>
      <c r="VRQ31" s="755"/>
      <c r="VRR31" s="755"/>
      <c r="VRS31" s="755"/>
      <c r="VRT31" s="755"/>
      <c r="VRU31" s="755"/>
      <c r="VRV31" s="755"/>
      <c r="VRW31" s="755"/>
      <c r="VRX31" s="755"/>
      <c r="VRY31" s="755"/>
      <c r="VRZ31" s="755"/>
      <c r="VSA31" s="755"/>
      <c r="VSB31" s="755"/>
      <c r="VSC31" s="755"/>
      <c r="VSD31" s="755"/>
      <c r="VSE31" s="755"/>
      <c r="VSF31" s="755"/>
      <c r="VSG31" s="755"/>
      <c r="VSH31" s="755"/>
      <c r="VSI31" s="755"/>
      <c r="VSJ31" s="755"/>
      <c r="VSK31" s="755"/>
      <c r="VSL31" s="755"/>
      <c r="VSM31" s="755"/>
      <c r="VSN31" s="755"/>
      <c r="VSO31" s="755"/>
      <c r="VSP31" s="755"/>
      <c r="VSQ31" s="755"/>
      <c r="VSR31" s="755"/>
      <c r="VSS31" s="755"/>
      <c r="VST31" s="755"/>
      <c r="VSU31" s="755"/>
      <c r="VSV31" s="755"/>
      <c r="VSW31" s="755"/>
      <c r="VSX31" s="755"/>
      <c r="VSY31" s="755"/>
      <c r="VSZ31" s="755"/>
      <c r="VTA31" s="755"/>
      <c r="VTB31" s="755"/>
      <c r="VTC31" s="755"/>
      <c r="VTD31" s="755"/>
      <c r="VTE31" s="755"/>
      <c r="VTF31" s="755"/>
      <c r="VTG31" s="755"/>
      <c r="VTH31" s="755"/>
      <c r="VTI31" s="755"/>
      <c r="VTJ31" s="755"/>
      <c r="VTK31" s="755"/>
      <c r="VTL31" s="755"/>
      <c r="VTM31" s="755"/>
      <c r="VTN31" s="755"/>
      <c r="VTO31" s="755"/>
      <c r="VTP31" s="755"/>
      <c r="VTQ31" s="755"/>
      <c r="VTR31" s="755"/>
      <c r="VTS31" s="755"/>
      <c r="VTT31" s="755"/>
      <c r="VTU31" s="755"/>
      <c r="VTV31" s="755"/>
      <c r="VTW31" s="755"/>
      <c r="VTX31" s="755"/>
      <c r="VTY31" s="755"/>
      <c r="VTZ31" s="755"/>
      <c r="VUA31" s="755"/>
      <c r="VUB31" s="755"/>
      <c r="VUC31" s="755"/>
      <c r="VUD31" s="755"/>
      <c r="VUE31" s="755"/>
      <c r="VUF31" s="755"/>
      <c r="VUG31" s="755"/>
      <c r="VUH31" s="755"/>
      <c r="VUI31" s="755"/>
      <c r="VUJ31" s="755"/>
      <c r="VUK31" s="755"/>
      <c r="VUL31" s="755"/>
      <c r="VUM31" s="755"/>
      <c r="VUN31" s="755"/>
      <c r="VUO31" s="755"/>
      <c r="VUP31" s="755"/>
      <c r="VUQ31" s="755"/>
      <c r="VUR31" s="755"/>
      <c r="VUS31" s="755"/>
      <c r="VUT31" s="755"/>
      <c r="VUU31" s="755"/>
      <c r="VUV31" s="755"/>
      <c r="VUW31" s="755"/>
      <c r="VUX31" s="755"/>
      <c r="VUY31" s="755"/>
      <c r="VUZ31" s="755"/>
      <c r="VVA31" s="755"/>
      <c r="VVB31" s="755"/>
      <c r="VVC31" s="755"/>
      <c r="VVD31" s="755"/>
      <c r="VVE31" s="755"/>
      <c r="VVF31" s="755"/>
      <c r="VVG31" s="755"/>
      <c r="VVH31" s="755"/>
      <c r="VVI31" s="755"/>
      <c r="VVJ31" s="755"/>
      <c r="VVK31" s="755"/>
      <c r="VVL31" s="755"/>
      <c r="VVM31" s="755"/>
      <c r="VVN31" s="755"/>
      <c r="VVO31" s="755"/>
      <c r="VVP31" s="755"/>
      <c r="VVQ31" s="755"/>
      <c r="VVR31" s="755"/>
      <c r="VVS31" s="755"/>
      <c r="VVT31" s="755"/>
      <c r="VVU31" s="755"/>
      <c r="VVV31" s="755"/>
      <c r="VVW31" s="755"/>
      <c r="VVX31" s="755"/>
      <c r="VVY31" s="755"/>
      <c r="VVZ31" s="755"/>
      <c r="VWA31" s="755"/>
      <c r="VWB31" s="755"/>
      <c r="VWC31" s="755"/>
      <c r="VWD31" s="755"/>
      <c r="VWE31" s="755"/>
      <c r="VWF31" s="755"/>
      <c r="VWG31" s="755"/>
      <c r="VWH31" s="755"/>
      <c r="VWI31" s="755"/>
      <c r="VWJ31" s="755"/>
      <c r="VWK31" s="755"/>
      <c r="VWL31" s="755"/>
      <c r="VWM31" s="755"/>
      <c r="VWN31" s="755"/>
      <c r="VWO31" s="755"/>
      <c r="VWP31" s="755"/>
      <c r="VWQ31" s="755"/>
      <c r="VWR31" s="755"/>
      <c r="VWS31" s="755"/>
      <c r="VWT31" s="755"/>
      <c r="VWU31" s="755"/>
      <c r="VWV31" s="755"/>
      <c r="VWW31" s="755"/>
      <c r="VWX31" s="755"/>
      <c r="VWY31" s="755"/>
      <c r="VWZ31" s="755"/>
      <c r="VXA31" s="755"/>
      <c r="VXB31" s="755"/>
      <c r="VXC31" s="755"/>
      <c r="VXD31" s="755"/>
      <c r="VXE31" s="755"/>
      <c r="VXF31" s="755"/>
      <c r="VXG31" s="755"/>
      <c r="VXH31" s="755"/>
      <c r="VXI31" s="755"/>
      <c r="VXJ31" s="755"/>
      <c r="VXK31" s="755"/>
      <c r="VXL31" s="755"/>
      <c r="VXM31" s="755"/>
      <c r="VXN31" s="755"/>
      <c r="VXO31" s="755"/>
      <c r="VXP31" s="755"/>
      <c r="VXQ31" s="755"/>
      <c r="VXR31" s="755"/>
      <c r="VXS31" s="755"/>
      <c r="VXT31" s="755"/>
      <c r="VXU31" s="755"/>
      <c r="VXV31" s="755"/>
      <c r="VXW31" s="755"/>
      <c r="VXX31" s="755"/>
      <c r="VXY31" s="755"/>
      <c r="VXZ31" s="755"/>
      <c r="VYA31" s="755"/>
      <c r="VYB31" s="755"/>
      <c r="VYC31" s="755"/>
      <c r="VYD31" s="755"/>
      <c r="VYE31" s="755"/>
      <c r="VYF31" s="755"/>
      <c r="VYG31" s="755"/>
      <c r="VYH31" s="755"/>
      <c r="VYI31" s="755"/>
      <c r="VYJ31" s="755"/>
      <c r="VYK31" s="755"/>
      <c r="VYL31" s="755"/>
      <c r="VYM31" s="755"/>
      <c r="VYN31" s="755"/>
      <c r="VYO31" s="755"/>
      <c r="VYP31" s="755"/>
      <c r="VYQ31" s="755"/>
      <c r="VYR31" s="755"/>
      <c r="VYS31" s="755"/>
      <c r="VYT31" s="755"/>
      <c r="VYU31" s="755"/>
      <c r="VYV31" s="755"/>
      <c r="VYW31" s="755"/>
      <c r="VYX31" s="755"/>
      <c r="VYY31" s="755"/>
      <c r="VYZ31" s="755"/>
      <c r="VZA31" s="755"/>
      <c r="VZB31" s="755"/>
      <c r="VZC31" s="755"/>
      <c r="VZD31" s="755"/>
      <c r="VZE31" s="755"/>
      <c r="VZF31" s="755"/>
      <c r="VZG31" s="755"/>
      <c r="VZH31" s="755"/>
      <c r="VZI31" s="755"/>
      <c r="VZJ31" s="755"/>
      <c r="VZK31" s="755"/>
      <c r="VZL31" s="755"/>
      <c r="VZM31" s="755"/>
      <c r="VZN31" s="755"/>
      <c r="VZO31" s="755"/>
      <c r="VZP31" s="755"/>
      <c r="VZQ31" s="755"/>
      <c r="VZR31" s="755"/>
      <c r="VZS31" s="755"/>
      <c r="VZT31" s="755"/>
      <c r="VZU31" s="755"/>
      <c r="VZV31" s="755"/>
      <c r="VZW31" s="755"/>
      <c r="VZX31" s="755"/>
      <c r="VZY31" s="755"/>
      <c r="VZZ31" s="755"/>
      <c r="WAA31" s="755"/>
      <c r="WAB31" s="755"/>
      <c r="WAC31" s="755"/>
      <c r="WAD31" s="755"/>
      <c r="WAE31" s="755"/>
      <c r="WAF31" s="755"/>
      <c r="WAG31" s="755"/>
      <c r="WAH31" s="755"/>
      <c r="WAI31" s="755"/>
      <c r="WAJ31" s="755"/>
      <c r="WAK31" s="755"/>
      <c r="WAL31" s="755"/>
      <c r="WAM31" s="755"/>
      <c r="WAN31" s="755"/>
      <c r="WAO31" s="755"/>
      <c r="WAP31" s="755"/>
      <c r="WAQ31" s="755"/>
      <c r="WAR31" s="755"/>
      <c r="WAS31" s="755"/>
      <c r="WAT31" s="755"/>
      <c r="WAU31" s="755"/>
      <c r="WAV31" s="755"/>
      <c r="WAW31" s="755"/>
      <c r="WAX31" s="755"/>
      <c r="WAY31" s="755"/>
      <c r="WAZ31" s="755"/>
      <c r="WBA31" s="755"/>
      <c r="WBB31" s="755"/>
      <c r="WBC31" s="755"/>
      <c r="WBD31" s="755"/>
      <c r="WBE31" s="755"/>
      <c r="WBF31" s="755"/>
      <c r="WBG31" s="755"/>
      <c r="WBH31" s="755"/>
      <c r="WBI31" s="755"/>
      <c r="WBJ31" s="755"/>
      <c r="WBK31" s="755"/>
      <c r="WBL31" s="755"/>
      <c r="WBM31" s="755"/>
      <c r="WBN31" s="755"/>
      <c r="WBO31" s="755"/>
      <c r="WBP31" s="755"/>
      <c r="WBQ31" s="755"/>
      <c r="WBR31" s="755"/>
      <c r="WBS31" s="755"/>
      <c r="WBT31" s="755"/>
      <c r="WBU31" s="755"/>
      <c r="WBV31" s="755"/>
      <c r="WBW31" s="755"/>
      <c r="WBX31" s="755"/>
      <c r="WBY31" s="755"/>
      <c r="WBZ31" s="755"/>
      <c r="WCA31" s="755"/>
      <c r="WCB31" s="755"/>
      <c r="WCC31" s="755"/>
      <c r="WCD31" s="755"/>
      <c r="WCE31" s="755"/>
      <c r="WCF31" s="755"/>
      <c r="WCG31" s="755"/>
      <c r="WCH31" s="755"/>
      <c r="WCI31" s="755"/>
      <c r="WCJ31" s="755"/>
      <c r="WCK31" s="755"/>
      <c r="WCL31" s="755"/>
      <c r="WCM31" s="755"/>
      <c r="WCN31" s="755"/>
      <c r="WCO31" s="755"/>
      <c r="WCP31" s="755"/>
      <c r="WCQ31" s="755"/>
      <c r="WCR31" s="755"/>
      <c r="WCS31" s="755"/>
      <c r="WCT31" s="755"/>
      <c r="WCU31" s="755"/>
      <c r="WCV31" s="755"/>
      <c r="WCW31" s="755"/>
      <c r="WCX31" s="755"/>
      <c r="WCY31" s="755"/>
      <c r="WCZ31" s="755"/>
      <c r="WDA31" s="755"/>
      <c r="WDB31" s="755"/>
      <c r="WDC31" s="755"/>
      <c r="WDD31" s="755"/>
      <c r="WDE31" s="755"/>
      <c r="WDF31" s="755"/>
      <c r="WDG31" s="755"/>
      <c r="WDH31" s="755"/>
      <c r="WDI31" s="755"/>
      <c r="WDJ31" s="755"/>
      <c r="WDK31" s="755"/>
      <c r="WDL31" s="755"/>
      <c r="WDM31" s="755"/>
      <c r="WDN31" s="755"/>
      <c r="WDO31" s="755"/>
      <c r="WDP31" s="755"/>
      <c r="WDQ31" s="755"/>
      <c r="WDR31" s="755"/>
      <c r="WDS31" s="755"/>
      <c r="WDT31" s="755"/>
      <c r="WDU31" s="755"/>
      <c r="WDV31" s="755"/>
      <c r="WDW31" s="755"/>
      <c r="WDX31" s="755"/>
      <c r="WDY31" s="755"/>
      <c r="WDZ31" s="755"/>
      <c r="WEA31" s="755"/>
      <c r="WEB31" s="755"/>
      <c r="WEC31" s="755"/>
      <c r="WED31" s="755"/>
      <c r="WEE31" s="755"/>
      <c r="WEF31" s="755"/>
      <c r="WEG31" s="755"/>
      <c r="WEH31" s="755"/>
      <c r="WEI31" s="755"/>
      <c r="WEJ31" s="755"/>
      <c r="WEK31" s="755"/>
      <c r="WEL31" s="755"/>
      <c r="WEM31" s="755"/>
      <c r="WEN31" s="755"/>
      <c r="WEO31" s="755"/>
      <c r="WEP31" s="755"/>
      <c r="WEQ31" s="755"/>
      <c r="WER31" s="755"/>
      <c r="WES31" s="755"/>
      <c r="WET31" s="755"/>
      <c r="WEU31" s="755"/>
      <c r="WEV31" s="755"/>
      <c r="WEW31" s="755"/>
      <c r="WEX31" s="755"/>
      <c r="WEY31" s="755"/>
      <c r="WEZ31" s="755"/>
      <c r="WFA31" s="755"/>
      <c r="WFB31" s="755"/>
      <c r="WFC31" s="755"/>
      <c r="WFD31" s="755"/>
      <c r="WFE31" s="755"/>
      <c r="WFF31" s="755"/>
      <c r="WFG31" s="755"/>
      <c r="WFH31" s="755"/>
      <c r="WFI31" s="755"/>
      <c r="WFJ31" s="755"/>
      <c r="WFK31" s="755"/>
      <c r="WFL31" s="755"/>
      <c r="WFM31" s="755"/>
      <c r="WFN31" s="755"/>
      <c r="WFO31" s="755"/>
      <c r="WFP31" s="755"/>
      <c r="WFQ31" s="755"/>
      <c r="WFR31" s="755"/>
      <c r="WFS31" s="755"/>
      <c r="WFT31" s="755"/>
      <c r="WFU31" s="755"/>
      <c r="WFV31" s="755"/>
      <c r="WFW31" s="755"/>
      <c r="WFX31" s="755"/>
      <c r="WFY31" s="755"/>
      <c r="WFZ31" s="755"/>
      <c r="WGA31" s="755"/>
      <c r="WGB31" s="755"/>
      <c r="WGC31" s="755"/>
      <c r="WGD31" s="755"/>
      <c r="WGE31" s="755"/>
      <c r="WGF31" s="755"/>
      <c r="WGG31" s="755"/>
      <c r="WGH31" s="755"/>
      <c r="WGI31" s="755"/>
      <c r="WGJ31" s="755"/>
      <c r="WGK31" s="755"/>
      <c r="WGL31" s="755"/>
      <c r="WGM31" s="755"/>
      <c r="WGN31" s="755"/>
      <c r="WGO31" s="755"/>
      <c r="WGP31" s="755"/>
      <c r="WGQ31" s="755"/>
      <c r="WGR31" s="755"/>
      <c r="WGS31" s="755"/>
      <c r="WGT31" s="755"/>
      <c r="WGU31" s="755"/>
      <c r="WGV31" s="755"/>
      <c r="WGW31" s="755"/>
      <c r="WGX31" s="755"/>
      <c r="WGY31" s="755"/>
      <c r="WGZ31" s="755"/>
      <c r="WHA31" s="755"/>
      <c r="WHB31" s="755"/>
      <c r="WHC31" s="755"/>
      <c r="WHD31" s="755"/>
      <c r="WHE31" s="755"/>
      <c r="WHF31" s="755"/>
      <c r="WHG31" s="755"/>
      <c r="WHH31" s="755"/>
      <c r="WHI31" s="755"/>
      <c r="WHJ31" s="755"/>
      <c r="WHK31" s="755"/>
      <c r="WHL31" s="755"/>
      <c r="WHM31" s="755"/>
      <c r="WHN31" s="755"/>
      <c r="WHO31" s="755"/>
      <c r="WHP31" s="755"/>
      <c r="WHQ31" s="755"/>
      <c r="WHR31" s="755"/>
      <c r="WHS31" s="755"/>
      <c r="WHT31" s="755"/>
      <c r="WHU31" s="755"/>
      <c r="WHV31" s="755"/>
      <c r="WHW31" s="755"/>
      <c r="WHX31" s="755"/>
      <c r="WHY31" s="755"/>
      <c r="WHZ31" s="755"/>
      <c r="WIA31" s="755"/>
      <c r="WIB31" s="755"/>
      <c r="WIC31" s="755"/>
      <c r="WID31" s="755"/>
      <c r="WIE31" s="755"/>
      <c r="WIF31" s="755"/>
      <c r="WIG31" s="755"/>
      <c r="WIH31" s="755"/>
      <c r="WII31" s="755"/>
      <c r="WIJ31" s="755"/>
      <c r="WIK31" s="755"/>
      <c r="WIL31" s="755"/>
      <c r="WIM31" s="755"/>
      <c r="WIN31" s="755"/>
      <c r="WIO31" s="755"/>
      <c r="WIP31" s="755"/>
      <c r="WIQ31" s="755"/>
      <c r="WIR31" s="755"/>
      <c r="WIS31" s="755"/>
      <c r="WIT31" s="755"/>
      <c r="WIU31" s="755"/>
      <c r="WIV31" s="755"/>
      <c r="WIW31" s="755"/>
      <c r="WIX31" s="755"/>
      <c r="WIY31" s="755"/>
      <c r="WIZ31" s="755"/>
      <c r="WJA31" s="755"/>
      <c r="WJB31" s="755"/>
      <c r="WJC31" s="755"/>
      <c r="WJD31" s="755"/>
      <c r="WJE31" s="755"/>
      <c r="WJF31" s="755"/>
      <c r="WJG31" s="755"/>
      <c r="WJH31" s="755"/>
      <c r="WJI31" s="755"/>
      <c r="WJJ31" s="755"/>
      <c r="WJK31" s="755"/>
      <c r="WJL31" s="755"/>
      <c r="WJM31" s="755"/>
      <c r="WJN31" s="755"/>
      <c r="WJO31" s="755"/>
      <c r="WJP31" s="755"/>
      <c r="WJQ31" s="755"/>
      <c r="WJR31" s="755"/>
      <c r="WJS31" s="755"/>
      <c r="WJT31" s="755"/>
      <c r="WJU31" s="755"/>
      <c r="WJV31" s="755"/>
      <c r="WJW31" s="755"/>
      <c r="WJX31" s="755"/>
      <c r="WJY31" s="755"/>
      <c r="WJZ31" s="755"/>
      <c r="WKA31" s="755"/>
      <c r="WKB31" s="755"/>
      <c r="WKC31" s="755"/>
      <c r="WKD31" s="755"/>
      <c r="WKE31" s="755"/>
      <c r="WKF31" s="755"/>
      <c r="WKG31" s="755"/>
      <c r="WKH31" s="755"/>
      <c r="WKI31" s="755"/>
      <c r="WKJ31" s="755"/>
      <c r="WKK31" s="755"/>
      <c r="WKL31" s="755"/>
      <c r="WKM31" s="755"/>
      <c r="WKN31" s="755"/>
      <c r="WKO31" s="755"/>
      <c r="WKP31" s="755"/>
      <c r="WKQ31" s="755"/>
      <c r="WKR31" s="755"/>
      <c r="WKS31" s="755"/>
      <c r="WKT31" s="755"/>
      <c r="WKU31" s="755"/>
      <c r="WKV31" s="755"/>
      <c r="WKW31" s="755"/>
      <c r="WKX31" s="755"/>
      <c r="WKY31" s="755"/>
      <c r="WKZ31" s="755"/>
      <c r="WLA31" s="755"/>
      <c r="WLB31" s="755"/>
      <c r="WLC31" s="755"/>
      <c r="WLD31" s="755"/>
      <c r="WLE31" s="755"/>
      <c r="WLF31" s="755"/>
      <c r="WLG31" s="755"/>
      <c r="WLH31" s="755"/>
      <c r="WLI31" s="755"/>
      <c r="WLJ31" s="755"/>
      <c r="WLK31" s="755"/>
      <c r="WLL31" s="755"/>
      <c r="WLM31" s="755"/>
      <c r="WLN31" s="755"/>
      <c r="WLO31" s="755"/>
      <c r="WLP31" s="755"/>
      <c r="WLQ31" s="755"/>
      <c r="WLR31" s="755"/>
      <c r="WLS31" s="755"/>
      <c r="WLT31" s="755"/>
      <c r="WLU31" s="755"/>
      <c r="WLV31" s="755"/>
      <c r="WLW31" s="755"/>
      <c r="WLX31" s="755"/>
      <c r="WLY31" s="755"/>
      <c r="WLZ31" s="755"/>
      <c r="WMA31" s="755"/>
      <c r="WMB31" s="755"/>
      <c r="WMC31" s="755"/>
      <c r="WMD31" s="755"/>
      <c r="WME31" s="755"/>
      <c r="WMF31" s="755"/>
      <c r="WMG31" s="755"/>
      <c r="WMH31" s="755"/>
      <c r="WMI31" s="755"/>
      <c r="WMJ31" s="755"/>
      <c r="WMK31" s="755"/>
      <c r="WML31" s="755"/>
      <c r="WMM31" s="755"/>
      <c r="WMN31" s="755"/>
      <c r="WMO31" s="755"/>
      <c r="WMP31" s="755"/>
      <c r="WMQ31" s="755"/>
      <c r="WMR31" s="755"/>
      <c r="WMS31" s="755"/>
      <c r="WMT31" s="755"/>
      <c r="WMU31" s="755"/>
      <c r="WMV31" s="755"/>
      <c r="WMW31" s="755"/>
      <c r="WMX31" s="755"/>
      <c r="WMY31" s="755"/>
      <c r="WMZ31" s="755"/>
      <c r="WNA31" s="755"/>
      <c r="WNB31" s="755"/>
      <c r="WNC31" s="755"/>
      <c r="WND31" s="755"/>
      <c r="WNE31" s="755"/>
      <c r="WNF31" s="755"/>
      <c r="WNG31" s="755"/>
      <c r="WNH31" s="755"/>
      <c r="WNI31" s="755"/>
      <c r="WNJ31" s="755"/>
      <c r="WNK31" s="755"/>
      <c r="WNL31" s="755"/>
      <c r="WNM31" s="755"/>
      <c r="WNN31" s="755"/>
      <c r="WNO31" s="755"/>
      <c r="WNP31" s="755"/>
      <c r="WNQ31" s="755"/>
      <c r="WNR31" s="755"/>
      <c r="WNS31" s="755"/>
      <c r="WNT31" s="755"/>
      <c r="WNU31" s="755"/>
      <c r="WNV31" s="755"/>
      <c r="WNW31" s="755"/>
      <c r="WNX31" s="755"/>
      <c r="WNY31" s="755"/>
      <c r="WNZ31" s="755"/>
      <c r="WOA31" s="755"/>
      <c r="WOB31" s="755"/>
      <c r="WOC31" s="755"/>
      <c r="WOD31" s="755"/>
      <c r="WOE31" s="755"/>
      <c r="WOF31" s="755"/>
      <c r="WOG31" s="755"/>
      <c r="WOH31" s="755"/>
      <c r="WOI31" s="755"/>
      <c r="WOJ31" s="755"/>
      <c r="WOK31" s="755"/>
      <c r="WOL31" s="755"/>
      <c r="WOM31" s="755"/>
      <c r="WON31" s="755"/>
      <c r="WOO31" s="755"/>
      <c r="WOP31" s="755"/>
      <c r="WOQ31" s="755"/>
      <c r="WOR31" s="755"/>
      <c r="WOS31" s="755"/>
      <c r="WOT31" s="755"/>
      <c r="WOU31" s="755"/>
      <c r="WOV31" s="755"/>
      <c r="WOW31" s="755"/>
      <c r="WOX31" s="755"/>
      <c r="WOY31" s="755"/>
      <c r="WOZ31" s="755"/>
      <c r="WPA31" s="755"/>
      <c r="WPB31" s="755"/>
      <c r="WPC31" s="755"/>
      <c r="WPD31" s="755"/>
      <c r="WPE31" s="755"/>
      <c r="WPF31" s="755"/>
      <c r="WPG31" s="755"/>
      <c r="WPH31" s="755"/>
      <c r="WPI31" s="755"/>
      <c r="WPJ31" s="755"/>
      <c r="WPK31" s="755"/>
      <c r="WPL31" s="755"/>
      <c r="WPM31" s="755"/>
      <c r="WPN31" s="755"/>
      <c r="WPO31" s="755"/>
      <c r="WPP31" s="755"/>
      <c r="WPQ31" s="755"/>
      <c r="WPR31" s="755"/>
      <c r="WPS31" s="755"/>
      <c r="WPT31" s="755"/>
      <c r="WPU31" s="755"/>
      <c r="WPV31" s="755"/>
      <c r="WPW31" s="755"/>
      <c r="WPX31" s="755"/>
      <c r="WPY31" s="755"/>
      <c r="WPZ31" s="755"/>
      <c r="WQA31" s="755"/>
      <c r="WQB31" s="755"/>
      <c r="WQC31" s="755"/>
      <c r="WQD31" s="755"/>
      <c r="WQE31" s="755"/>
      <c r="WQF31" s="755"/>
      <c r="WQG31" s="755"/>
      <c r="WQH31" s="755"/>
      <c r="WQI31" s="755"/>
      <c r="WQJ31" s="755"/>
      <c r="WQK31" s="755"/>
      <c r="WQL31" s="755"/>
      <c r="WQM31" s="755"/>
      <c r="WQN31" s="755"/>
      <c r="WQO31" s="755"/>
      <c r="WQP31" s="755"/>
      <c r="WQQ31" s="755"/>
      <c r="WQR31" s="755"/>
      <c r="WQS31" s="755"/>
      <c r="WQT31" s="755"/>
      <c r="WQU31" s="755"/>
      <c r="WQV31" s="755"/>
      <c r="WQW31" s="755"/>
      <c r="WQX31" s="755"/>
      <c r="WQY31" s="755"/>
      <c r="WQZ31" s="755"/>
      <c r="WRA31" s="755"/>
      <c r="WRB31" s="755"/>
      <c r="WRC31" s="755"/>
      <c r="WRD31" s="755"/>
      <c r="WRE31" s="755"/>
      <c r="WRF31" s="755"/>
      <c r="WRG31" s="755"/>
      <c r="WRH31" s="755"/>
      <c r="WRI31" s="755"/>
      <c r="WRJ31" s="755"/>
      <c r="WRK31" s="755"/>
      <c r="WRL31" s="755"/>
      <c r="WRM31" s="755"/>
      <c r="WRN31" s="755"/>
      <c r="WRO31" s="755"/>
      <c r="WRP31" s="755"/>
      <c r="WRQ31" s="755"/>
      <c r="WRR31" s="755"/>
      <c r="WRS31" s="755"/>
      <c r="WRT31" s="755"/>
      <c r="WRU31" s="755"/>
      <c r="WRV31" s="755"/>
      <c r="WRW31" s="755"/>
      <c r="WRX31" s="755"/>
      <c r="WRY31" s="755"/>
      <c r="WRZ31" s="755"/>
      <c r="WSA31" s="755"/>
      <c r="WSB31" s="755"/>
      <c r="WSC31" s="755"/>
      <c r="WSD31" s="755"/>
      <c r="WSE31" s="755"/>
      <c r="WSF31" s="755"/>
      <c r="WSG31" s="755"/>
      <c r="WSH31" s="755"/>
      <c r="WSI31" s="755"/>
      <c r="WSJ31" s="755"/>
      <c r="WSK31" s="755"/>
      <c r="WSL31" s="755"/>
      <c r="WSM31" s="755"/>
      <c r="WSN31" s="755"/>
      <c r="WSO31" s="755"/>
      <c r="WSP31" s="755"/>
      <c r="WSQ31" s="755"/>
      <c r="WSR31" s="755"/>
      <c r="WSS31" s="755"/>
      <c r="WST31" s="755"/>
      <c r="WSU31" s="755"/>
      <c r="WSV31" s="755"/>
      <c r="WSW31" s="755"/>
      <c r="WSX31" s="755"/>
      <c r="WSY31" s="755"/>
      <c r="WSZ31" s="755"/>
      <c r="WTA31" s="755"/>
      <c r="WTB31" s="755"/>
      <c r="WTC31" s="755"/>
      <c r="WTD31" s="755"/>
      <c r="WTE31" s="755"/>
      <c r="WTF31" s="755"/>
      <c r="WTG31" s="755"/>
      <c r="WTH31" s="755"/>
      <c r="WTI31" s="755"/>
      <c r="WTJ31" s="755"/>
      <c r="WTK31" s="755"/>
      <c r="WTL31" s="755"/>
      <c r="WTM31" s="755"/>
      <c r="WTN31" s="755"/>
      <c r="WTO31" s="755"/>
      <c r="WTP31" s="755"/>
      <c r="WTQ31" s="755"/>
      <c r="WTR31" s="755"/>
      <c r="WTS31" s="755"/>
      <c r="WTT31" s="755"/>
      <c r="WTU31" s="755"/>
      <c r="WTV31" s="755"/>
      <c r="WTW31" s="755"/>
      <c r="WTX31" s="755"/>
      <c r="WTY31" s="755"/>
      <c r="WTZ31" s="755"/>
      <c r="WUA31" s="755"/>
      <c r="WUB31" s="755"/>
      <c r="WUC31" s="755"/>
      <c r="WUD31" s="755"/>
      <c r="WUE31" s="755"/>
      <c r="WUF31" s="755"/>
      <c r="WUG31" s="755"/>
      <c r="WUH31" s="755"/>
      <c r="WUI31" s="755"/>
      <c r="WUJ31" s="755"/>
      <c r="WUK31" s="755"/>
      <c r="WUL31" s="755"/>
      <c r="WUM31" s="755"/>
      <c r="WUN31" s="755"/>
      <c r="WUO31" s="755"/>
      <c r="WUP31" s="755"/>
      <c r="WUQ31" s="755"/>
      <c r="WUR31" s="755"/>
      <c r="WUS31" s="755"/>
      <c r="WUT31" s="755"/>
      <c r="WUU31" s="755"/>
      <c r="WUV31" s="755"/>
      <c r="WUW31" s="755"/>
      <c r="WUX31" s="755"/>
      <c r="WUY31" s="755"/>
      <c r="WUZ31" s="755"/>
      <c r="WVA31" s="755"/>
      <c r="WVB31" s="755"/>
      <c r="WVC31" s="755"/>
      <c r="WVD31" s="755"/>
      <c r="WVE31" s="755"/>
      <c r="WVF31" s="755"/>
      <c r="WVG31" s="755"/>
      <c r="WVH31" s="755"/>
      <c r="WVI31" s="755"/>
      <c r="WVJ31" s="755"/>
      <c r="WVK31" s="755"/>
      <c r="WVL31" s="755"/>
      <c r="WVM31" s="755"/>
      <c r="WVN31" s="755"/>
      <c r="WVO31" s="755"/>
      <c r="WVP31" s="755"/>
      <c r="WVQ31" s="755"/>
      <c r="WVR31" s="755"/>
      <c r="WVS31" s="755"/>
      <c r="WVT31" s="755"/>
      <c r="WVU31" s="755"/>
      <c r="WVV31" s="755"/>
      <c r="WVW31" s="755"/>
      <c r="WVX31" s="755"/>
      <c r="WVY31" s="755"/>
      <c r="WVZ31" s="755"/>
      <c r="WWA31" s="755"/>
      <c r="WWB31" s="755"/>
      <c r="WWC31" s="755"/>
      <c r="WWD31" s="755"/>
      <c r="WWE31" s="755"/>
      <c r="WWF31" s="755"/>
      <c r="WWG31" s="755"/>
      <c r="WWH31" s="755"/>
      <c r="WWI31" s="755"/>
      <c r="WWJ31" s="755"/>
      <c r="WWK31" s="755"/>
      <c r="WWL31" s="755"/>
      <c r="WWM31" s="755"/>
      <c r="WWN31" s="755"/>
      <c r="WWO31" s="755"/>
      <c r="WWP31" s="755"/>
      <c r="WWQ31" s="755"/>
      <c r="WWR31" s="755"/>
      <c r="WWS31" s="755"/>
      <c r="WWT31" s="755"/>
      <c r="WWU31" s="755"/>
      <c r="WWV31" s="755"/>
      <c r="WWW31" s="755"/>
      <c r="WWX31" s="755"/>
      <c r="WWY31" s="755"/>
      <c r="WWZ31" s="755"/>
      <c r="WXA31" s="755"/>
      <c r="WXB31" s="755"/>
      <c r="WXC31" s="755"/>
      <c r="WXD31" s="755"/>
      <c r="WXE31" s="755"/>
      <c r="WXF31" s="755"/>
      <c r="WXG31" s="755"/>
      <c r="WXH31" s="755"/>
      <c r="WXI31" s="755"/>
      <c r="WXJ31" s="755"/>
      <c r="WXK31" s="755"/>
      <c r="WXL31" s="755"/>
      <c r="WXM31" s="755"/>
      <c r="WXN31" s="755"/>
      <c r="WXO31" s="755"/>
      <c r="WXP31" s="755"/>
      <c r="WXQ31" s="755"/>
      <c r="WXR31" s="755"/>
      <c r="WXS31" s="755"/>
      <c r="WXT31" s="755"/>
      <c r="WXU31" s="755"/>
      <c r="WXV31" s="755"/>
      <c r="WXW31" s="755"/>
      <c r="WXX31" s="755"/>
      <c r="WXY31" s="755"/>
      <c r="WXZ31" s="755"/>
      <c r="WYA31" s="755"/>
      <c r="WYB31" s="755"/>
      <c r="WYC31" s="755"/>
      <c r="WYD31" s="755"/>
      <c r="WYE31" s="755"/>
      <c r="WYF31" s="755"/>
      <c r="WYG31" s="755"/>
      <c r="WYH31" s="755"/>
      <c r="WYI31" s="755"/>
      <c r="WYJ31" s="755"/>
      <c r="WYK31" s="755"/>
      <c r="WYL31" s="755"/>
      <c r="WYM31" s="755"/>
      <c r="WYN31" s="755"/>
      <c r="WYO31" s="755"/>
      <c r="WYP31" s="755"/>
      <c r="WYQ31" s="755"/>
      <c r="WYR31" s="755"/>
      <c r="WYS31" s="755"/>
      <c r="WYT31" s="755"/>
      <c r="WYU31" s="755"/>
      <c r="WYV31" s="755"/>
      <c r="WYW31" s="755"/>
      <c r="WYX31" s="755"/>
      <c r="WYY31" s="755"/>
      <c r="WYZ31" s="755"/>
      <c r="WZA31" s="755"/>
      <c r="WZB31" s="755"/>
      <c r="WZC31" s="755"/>
      <c r="WZD31" s="755"/>
      <c r="WZE31" s="755"/>
      <c r="WZF31" s="755"/>
      <c r="WZG31" s="755"/>
      <c r="WZH31" s="755"/>
      <c r="WZI31" s="755"/>
      <c r="WZJ31" s="755"/>
      <c r="WZK31" s="755"/>
      <c r="WZL31" s="755"/>
      <c r="WZM31" s="755"/>
      <c r="WZN31" s="755"/>
      <c r="WZO31" s="755"/>
      <c r="WZP31" s="755"/>
      <c r="WZQ31" s="755"/>
      <c r="WZR31" s="755"/>
      <c r="WZS31" s="755"/>
      <c r="WZT31" s="755"/>
      <c r="WZU31" s="755"/>
      <c r="WZV31" s="755"/>
      <c r="WZW31" s="755"/>
      <c r="WZX31" s="755"/>
      <c r="WZY31" s="755"/>
      <c r="WZZ31" s="755"/>
      <c r="XAA31" s="755"/>
      <c r="XAB31" s="755"/>
      <c r="XAC31" s="755"/>
      <c r="XAD31" s="755"/>
      <c r="XAE31" s="755"/>
      <c r="XAF31" s="755"/>
      <c r="XAG31" s="755"/>
      <c r="XAH31" s="755"/>
      <c r="XAI31" s="755"/>
      <c r="XAJ31" s="755"/>
      <c r="XAK31" s="755"/>
      <c r="XAL31" s="755"/>
      <c r="XAM31" s="755"/>
      <c r="XAN31" s="755"/>
      <c r="XAO31" s="755"/>
      <c r="XAP31" s="755"/>
      <c r="XAQ31" s="755"/>
      <c r="XAR31" s="755"/>
      <c r="XAS31" s="755"/>
      <c r="XAT31" s="755"/>
      <c r="XAU31" s="755"/>
      <c r="XAV31" s="755"/>
      <c r="XAW31" s="755"/>
      <c r="XAX31" s="755"/>
      <c r="XAY31" s="755"/>
      <c r="XAZ31" s="755"/>
      <c r="XBA31" s="755"/>
      <c r="XBB31" s="755"/>
      <c r="XBC31" s="755"/>
      <c r="XBD31" s="755"/>
      <c r="XBE31" s="755"/>
      <c r="XBF31" s="755"/>
      <c r="XBG31" s="755"/>
      <c r="XBH31" s="755"/>
      <c r="XBI31" s="755"/>
      <c r="XBJ31" s="755"/>
      <c r="XBK31" s="755"/>
      <c r="XBL31" s="755"/>
      <c r="XBM31" s="755"/>
      <c r="XBN31" s="755"/>
      <c r="XBO31" s="755"/>
      <c r="XBP31" s="755"/>
      <c r="XBQ31" s="755"/>
      <c r="XBR31" s="755"/>
      <c r="XBS31" s="755"/>
      <c r="XBT31" s="755"/>
      <c r="XBU31" s="755"/>
      <c r="XBV31" s="755"/>
      <c r="XBW31" s="755"/>
      <c r="XBX31" s="755"/>
      <c r="XBY31" s="755"/>
      <c r="XBZ31" s="755"/>
      <c r="XCA31" s="755"/>
      <c r="XCB31" s="755"/>
      <c r="XCC31" s="755"/>
      <c r="XCD31" s="755"/>
      <c r="XCE31" s="755"/>
      <c r="XCF31" s="755"/>
      <c r="XCG31" s="755"/>
      <c r="XCH31" s="755"/>
      <c r="XCI31" s="755"/>
      <c r="XCJ31" s="755"/>
      <c r="XCK31" s="755"/>
      <c r="XCL31" s="755"/>
      <c r="XCM31" s="755"/>
      <c r="XCN31" s="755"/>
      <c r="XCO31" s="755"/>
      <c r="XCP31" s="755"/>
      <c r="XCQ31" s="755"/>
      <c r="XCR31" s="755"/>
      <c r="XCS31" s="755"/>
      <c r="XCT31" s="755"/>
      <c r="XCU31" s="755"/>
      <c r="XCV31" s="755"/>
      <c r="XCW31" s="755"/>
      <c r="XCX31" s="755"/>
      <c r="XCY31" s="755"/>
      <c r="XCZ31" s="755"/>
      <c r="XDA31" s="755"/>
      <c r="XDB31" s="755"/>
      <c r="XDC31" s="755"/>
      <c r="XDD31" s="755"/>
      <c r="XDE31" s="755"/>
      <c r="XDF31" s="755"/>
      <c r="XDG31" s="755"/>
      <c r="XDH31" s="755"/>
      <c r="XDI31" s="755"/>
      <c r="XDJ31" s="755"/>
      <c r="XDK31" s="755"/>
      <c r="XDL31" s="755"/>
      <c r="XDM31" s="755"/>
      <c r="XDN31" s="755"/>
      <c r="XDO31" s="755"/>
      <c r="XDP31" s="755"/>
      <c r="XDQ31" s="755"/>
      <c r="XDR31" s="755"/>
      <c r="XDS31" s="755"/>
      <c r="XDT31" s="755"/>
      <c r="XDU31" s="755"/>
      <c r="XDV31" s="755"/>
      <c r="XDW31" s="755"/>
      <c r="XDX31" s="755"/>
      <c r="XDY31" s="755"/>
      <c r="XDZ31" s="755"/>
      <c r="XEA31" s="755"/>
      <c r="XEB31" s="755"/>
      <c r="XEC31" s="755"/>
      <c r="XED31" s="755"/>
      <c r="XEE31" s="755"/>
      <c r="XEF31" s="755"/>
      <c r="XEG31" s="755"/>
      <c r="XEH31" s="755"/>
      <c r="XEI31" s="755"/>
      <c r="XEJ31" s="755"/>
      <c r="XEK31" s="755"/>
      <c r="XEL31" s="755"/>
      <c r="XEM31" s="755"/>
      <c r="XEN31" s="755"/>
      <c r="XEO31" s="755"/>
      <c r="XEP31" s="755"/>
      <c r="XEQ31" s="755"/>
      <c r="XER31" s="755"/>
      <c r="XES31" s="755"/>
      <c r="XET31" s="755"/>
      <c r="XEU31" s="755"/>
      <c r="XEV31" s="755"/>
      <c r="XEW31" s="755"/>
      <c r="XEX31" s="755"/>
      <c r="XEY31" s="755"/>
      <c r="XEZ31" s="755"/>
      <c r="XFA31" s="755"/>
      <c r="XFB31" s="755"/>
      <c r="XFC31" s="755"/>
      <c r="XFD31" s="755"/>
    </row>
    <row r="32" spans="1:16384" ht="31.95" customHeight="1" x14ac:dyDescent="0.3">
      <c r="A32" s="724" t="s">
        <v>3672</v>
      </c>
      <c r="B32" s="724"/>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724"/>
      <c r="AF32" s="724"/>
      <c r="AG32" s="724"/>
      <c r="AH32" s="724"/>
      <c r="AI32" s="724"/>
      <c r="AJ32" s="724"/>
      <c r="AK32" s="724"/>
      <c r="AL32" s="724"/>
      <c r="AM32" s="724"/>
      <c r="AN32" s="724"/>
      <c r="AO32" s="724"/>
      <c r="AP32" s="724"/>
      <c r="AQ32" s="724"/>
      <c r="AR32" s="724"/>
      <c r="AS32" s="724"/>
      <c r="AT32" s="724"/>
      <c r="AU32" s="724"/>
      <c r="AV32" s="724"/>
      <c r="AW32" s="724"/>
      <c r="AX32" s="724"/>
      <c r="AY32" s="592"/>
      <c r="AZ32" s="568"/>
      <c r="BA32" s="568"/>
      <c r="BB32" s="568"/>
    </row>
    <row r="33" spans="1:54" ht="13.2" customHeight="1" x14ac:dyDescent="0.3">
      <c r="A33" s="711" t="s">
        <v>468</v>
      </c>
      <c r="B33" s="711"/>
      <c r="C33" s="711"/>
      <c r="D33" s="711"/>
      <c r="E33" s="711"/>
      <c r="F33" s="711"/>
      <c r="G33" s="711"/>
      <c r="H33" s="711"/>
      <c r="I33" s="711"/>
      <c r="J33" s="712" t="s">
        <v>815</v>
      </c>
      <c r="K33" s="712"/>
      <c r="L33" s="712"/>
      <c r="M33" s="712"/>
      <c r="N33" s="712"/>
      <c r="O33" s="712"/>
      <c r="P33" s="712"/>
      <c r="Q33" s="712"/>
      <c r="R33" s="712"/>
      <c r="S33" s="712"/>
      <c r="T33" s="712"/>
      <c r="U33" s="712"/>
      <c r="V33" s="712"/>
      <c r="W33" s="712"/>
      <c r="X33" s="712" t="s">
        <v>469</v>
      </c>
      <c r="Y33" s="712"/>
      <c r="Z33" s="712"/>
      <c r="AA33" s="712"/>
      <c r="AB33" s="712"/>
      <c r="AC33" s="712"/>
      <c r="AD33" s="712"/>
      <c r="AE33" s="712"/>
      <c r="AF33" s="712"/>
      <c r="AG33" s="712"/>
      <c r="AH33" s="712"/>
      <c r="AI33" s="712"/>
      <c r="AJ33" s="712"/>
      <c r="AK33" s="712"/>
      <c r="AL33" s="712"/>
      <c r="AM33" s="712"/>
      <c r="AN33" s="712"/>
      <c r="AO33" s="712"/>
      <c r="AP33" s="712"/>
      <c r="AQ33" s="712"/>
      <c r="AR33" s="712"/>
      <c r="AS33" s="712"/>
      <c r="AT33" s="713" t="s">
        <v>3676</v>
      </c>
      <c r="AU33" s="713"/>
      <c r="AV33" s="713"/>
      <c r="AW33" s="713"/>
      <c r="AX33" s="713"/>
      <c r="AY33" s="713"/>
    </row>
    <row r="34" spans="1:54" ht="12.6" customHeight="1" x14ac:dyDescent="0.3">
      <c r="A34" s="711" t="s">
        <v>3673</v>
      </c>
      <c r="B34" s="711"/>
      <c r="C34" s="711"/>
      <c r="D34" s="711"/>
      <c r="E34" s="711"/>
      <c r="F34" s="711"/>
      <c r="G34" s="711"/>
      <c r="H34" s="711"/>
      <c r="I34" s="711"/>
      <c r="J34" s="714">
        <f>SUM(SUVAHAVUJ!N3)</f>
        <v>103022</v>
      </c>
      <c r="K34" s="714"/>
      <c r="L34" s="714"/>
      <c r="M34" s="714"/>
      <c r="N34" s="714"/>
      <c r="O34" s="714"/>
      <c r="P34" s="714"/>
      <c r="Q34" s="714"/>
      <c r="R34" s="714"/>
      <c r="S34" s="714"/>
      <c r="T34" s="714"/>
      <c r="U34" s="714"/>
      <c r="V34" s="714"/>
      <c r="W34" s="714"/>
      <c r="X34" s="714">
        <f>SUM(SUVAHAVUJ!X3)</f>
        <v>79245</v>
      </c>
      <c r="Y34" s="714"/>
      <c r="Z34" s="714"/>
      <c r="AA34" s="714"/>
      <c r="AB34" s="714"/>
      <c r="AC34" s="714"/>
      <c r="AD34" s="714"/>
      <c r="AE34" s="714"/>
      <c r="AF34" s="714"/>
      <c r="AG34" s="714"/>
      <c r="AH34" s="714"/>
      <c r="AI34" s="714"/>
      <c r="AJ34" s="714"/>
      <c r="AK34" s="714"/>
      <c r="AL34" s="714"/>
      <c r="AM34" s="714"/>
      <c r="AN34" s="714"/>
      <c r="AO34" s="714"/>
      <c r="AP34" s="714"/>
      <c r="AQ34" s="714"/>
      <c r="AR34" s="714"/>
      <c r="AS34" s="714"/>
      <c r="AT34" s="713" t="s">
        <v>3661</v>
      </c>
      <c r="AU34" s="713"/>
      <c r="AV34" s="713"/>
      <c r="AW34" s="713"/>
      <c r="AX34" s="713"/>
      <c r="AY34" s="713"/>
      <c r="AZ34" s="568"/>
      <c r="BA34" s="568"/>
      <c r="BB34" s="568"/>
    </row>
    <row r="35" spans="1:54" ht="12.6" customHeight="1" x14ac:dyDescent="0.3">
      <c r="A35" s="711" t="s">
        <v>3674</v>
      </c>
      <c r="B35" s="711"/>
      <c r="C35" s="711"/>
      <c r="D35" s="711"/>
      <c r="E35" s="711"/>
      <c r="F35" s="711"/>
      <c r="G35" s="711"/>
      <c r="H35" s="711"/>
      <c r="I35" s="711"/>
      <c r="J35" s="714">
        <f>SUM(SUVAHAVUJ!N149)</f>
        <v>65258</v>
      </c>
      <c r="K35" s="714"/>
      <c r="L35" s="714"/>
      <c r="M35" s="714"/>
      <c r="N35" s="714"/>
      <c r="O35" s="714"/>
      <c r="P35" s="714"/>
      <c r="Q35" s="714"/>
      <c r="R35" s="714"/>
      <c r="S35" s="714"/>
      <c r="T35" s="714"/>
      <c r="U35" s="714"/>
      <c r="V35" s="714"/>
      <c r="W35" s="714"/>
      <c r="X35" s="714">
        <f>SUM(SUVAHAVUJ!X149)</f>
        <v>0</v>
      </c>
      <c r="Y35" s="714"/>
      <c r="Z35" s="714"/>
      <c r="AA35" s="714"/>
      <c r="AB35" s="714"/>
      <c r="AC35" s="714"/>
      <c r="AD35" s="714"/>
      <c r="AE35" s="714"/>
      <c r="AF35" s="714"/>
      <c r="AG35" s="714"/>
      <c r="AH35" s="714"/>
      <c r="AI35" s="714"/>
      <c r="AJ35" s="714"/>
      <c r="AK35" s="714"/>
      <c r="AL35" s="714"/>
      <c r="AM35" s="714"/>
      <c r="AN35" s="714"/>
      <c r="AO35" s="714"/>
      <c r="AP35" s="714"/>
      <c r="AQ35" s="714"/>
      <c r="AR35" s="714"/>
      <c r="AS35" s="714"/>
      <c r="AT35" s="713" t="s">
        <v>3661</v>
      </c>
      <c r="AU35" s="713"/>
      <c r="AV35" s="713"/>
      <c r="AW35" s="713"/>
      <c r="AX35" s="713"/>
      <c r="AY35" s="713"/>
      <c r="AZ35" s="568"/>
      <c r="BA35" s="568"/>
      <c r="BB35" s="568"/>
    </row>
    <row r="36" spans="1:54" ht="12.6" customHeight="1" x14ac:dyDescent="0.3">
      <c r="A36" s="711" t="s">
        <v>3675</v>
      </c>
      <c r="B36" s="711"/>
      <c r="C36" s="711"/>
      <c r="D36" s="711"/>
      <c r="E36" s="711"/>
      <c r="F36" s="711"/>
      <c r="G36" s="711"/>
      <c r="H36" s="711"/>
      <c r="I36" s="711"/>
      <c r="J36" s="714">
        <f>SUM(U20)</f>
        <v>0</v>
      </c>
      <c r="K36" s="714"/>
      <c r="L36" s="714"/>
      <c r="M36" s="714"/>
      <c r="N36" s="714"/>
      <c r="O36" s="714"/>
      <c r="P36" s="714"/>
      <c r="Q36" s="714"/>
      <c r="R36" s="714"/>
      <c r="S36" s="714"/>
      <c r="T36" s="714"/>
      <c r="U36" s="714"/>
      <c r="V36" s="714"/>
      <c r="W36" s="714"/>
      <c r="X36" s="714">
        <f>SUM(AH20)</f>
        <v>0</v>
      </c>
      <c r="Y36" s="714"/>
      <c r="Z36" s="714"/>
      <c r="AA36" s="714"/>
      <c r="AB36" s="714"/>
      <c r="AC36" s="714"/>
      <c r="AD36" s="714"/>
      <c r="AE36" s="714"/>
      <c r="AF36" s="714"/>
      <c r="AG36" s="714"/>
      <c r="AH36" s="714"/>
      <c r="AI36" s="714"/>
      <c r="AJ36" s="714"/>
      <c r="AK36" s="714"/>
      <c r="AL36" s="714"/>
      <c r="AM36" s="714"/>
      <c r="AN36" s="714"/>
      <c r="AO36" s="714"/>
      <c r="AP36" s="714"/>
      <c r="AQ36" s="714"/>
      <c r="AR36" s="714"/>
      <c r="AS36" s="714"/>
      <c r="AT36" s="713" t="s">
        <v>3661</v>
      </c>
      <c r="AU36" s="713"/>
      <c r="AV36" s="713"/>
      <c r="AW36" s="713"/>
      <c r="AX36" s="713"/>
      <c r="AY36" s="713"/>
      <c r="AZ36" s="568"/>
      <c r="BA36" s="568"/>
      <c r="BB36" s="568"/>
    </row>
    <row r="37" spans="1:54" ht="12.6" customHeight="1" x14ac:dyDescent="0.3">
      <c r="A37" s="755" t="s">
        <v>2835</v>
      </c>
      <c r="B37" s="755"/>
      <c r="C37" s="755"/>
      <c r="D37" s="755"/>
      <c r="E37" s="755"/>
      <c r="F37" s="755"/>
      <c r="G37" s="755"/>
      <c r="H37" s="755"/>
      <c r="I37" s="755"/>
      <c r="J37" s="755"/>
      <c r="K37" s="755"/>
      <c r="L37" s="755"/>
      <c r="M37" s="755"/>
      <c r="N37" s="755"/>
      <c r="O37" s="755"/>
      <c r="P37" s="755"/>
      <c r="Q37" s="755"/>
      <c r="R37" s="755"/>
      <c r="S37" s="755"/>
      <c r="T37" s="755"/>
      <c r="U37" s="755"/>
      <c r="V37" s="755"/>
      <c r="W37" s="755"/>
      <c r="X37" s="755"/>
      <c r="Y37" s="755"/>
      <c r="Z37" s="755"/>
      <c r="AA37" s="755"/>
      <c r="AB37" s="755"/>
      <c r="AC37" s="755"/>
      <c r="AD37" s="755"/>
      <c r="AE37" s="755"/>
      <c r="AF37" s="755"/>
      <c r="AG37" s="755"/>
      <c r="AH37" s="755"/>
      <c r="AI37" s="755"/>
      <c r="AJ37" s="755"/>
      <c r="AK37" s="755"/>
      <c r="AL37" s="755"/>
      <c r="AM37" s="755"/>
      <c r="AN37" s="755"/>
      <c r="AO37" s="755"/>
      <c r="AP37" s="755"/>
      <c r="AQ37" s="755"/>
      <c r="AR37" s="755"/>
      <c r="AS37" s="755"/>
      <c r="AT37" s="755"/>
      <c r="AU37" s="755"/>
      <c r="AV37" s="755"/>
      <c r="AW37" s="755"/>
      <c r="AX37" s="755"/>
      <c r="AY37" s="755"/>
      <c r="AZ37" s="755"/>
      <c r="BA37" s="755"/>
      <c r="BB37" s="755"/>
    </row>
    <row r="38" spans="1:54" ht="13.5" customHeight="1" x14ac:dyDescent="0.3">
      <c r="A38" s="724" t="s">
        <v>5011</v>
      </c>
      <c r="B38" s="724"/>
      <c r="C38" s="724"/>
      <c r="D38" s="724"/>
      <c r="E38" s="724"/>
      <c r="F38" s="724"/>
      <c r="G38" s="724"/>
      <c r="H38" s="724"/>
      <c r="I38" s="724"/>
      <c r="J38" s="724"/>
      <c r="K38" s="724"/>
      <c r="L38" s="724"/>
      <c r="M38" s="724"/>
      <c r="N38" s="724"/>
      <c r="O38" s="724"/>
      <c r="P38" s="724"/>
      <c r="Q38" s="724"/>
      <c r="R38" s="724"/>
      <c r="S38" s="724"/>
      <c r="T38" s="724"/>
      <c r="U38" s="724"/>
      <c r="V38" s="724"/>
      <c r="W38" s="724"/>
      <c r="X38" s="724"/>
      <c r="Y38" s="724"/>
      <c r="Z38" s="724"/>
      <c r="AA38" s="724"/>
      <c r="AB38" s="724"/>
      <c r="AC38" s="724"/>
      <c r="AD38" s="724"/>
      <c r="AE38" s="724"/>
      <c r="AF38" s="724"/>
      <c r="AG38" s="724"/>
      <c r="AH38" s="724"/>
      <c r="AI38" s="724"/>
      <c r="AJ38" s="724"/>
      <c r="AK38" s="724"/>
      <c r="AL38" s="724"/>
      <c r="AM38" s="724"/>
      <c r="AN38" s="724"/>
      <c r="AO38" s="724"/>
      <c r="AP38" s="724"/>
      <c r="AQ38" s="724"/>
      <c r="AR38" s="724"/>
      <c r="AS38" s="724"/>
      <c r="AT38" s="724"/>
      <c r="AU38" s="724"/>
      <c r="AV38" s="724"/>
      <c r="AW38" s="724"/>
      <c r="AX38" s="724"/>
      <c r="AY38" s="724"/>
      <c r="AZ38" s="248"/>
      <c r="BA38" s="248"/>
      <c r="BB38" s="248"/>
    </row>
    <row r="39" spans="1:54" ht="12.6" customHeight="1" x14ac:dyDescent="0.3">
      <c r="A39" s="755" t="s">
        <v>2836</v>
      </c>
      <c r="B39" s="755"/>
      <c r="C39" s="755"/>
      <c r="D39" s="755"/>
      <c r="E39" s="755"/>
      <c r="F39" s="755"/>
      <c r="G39" s="755"/>
      <c r="H39" s="755"/>
      <c r="I39" s="755"/>
      <c r="J39" s="755"/>
      <c r="K39" s="755"/>
      <c r="L39" s="755"/>
      <c r="M39" s="755"/>
      <c r="N39" s="755"/>
      <c r="O39" s="755"/>
      <c r="P39" s="755"/>
      <c r="Q39" s="755"/>
      <c r="R39" s="755"/>
      <c r="S39" s="755"/>
      <c r="T39" s="755"/>
      <c r="U39" s="755"/>
      <c r="V39" s="755"/>
      <c r="W39" s="755"/>
      <c r="X39" s="755"/>
      <c r="Y39" s="755"/>
      <c r="Z39" s="755"/>
      <c r="AA39" s="755"/>
      <c r="AB39" s="755"/>
      <c r="AC39" s="755"/>
      <c r="AD39" s="755"/>
      <c r="AE39" s="755"/>
      <c r="AF39" s="755"/>
      <c r="AG39" s="755"/>
      <c r="AH39" s="755"/>
      <c r="AI39" s="755"/>
      <c r="AJ39" s="755"/>
      <c r="AK39" s="755"/>
      <c r="AL39" s="755"/>
      <c r="AM39" s="755"/>
      <c r="AN39" s="755"/>
      <c r="AO39" s="755"/>
      <c r="AP39" s="755"/>
      <c r="AQ39" s="755"/>
      <c r="AR39" s="755"/>
      <c r="AS39" s="755"/>
      <c r="AT39" s="755"/>
      <c r="AU39" s="755"/>
      <c r="AV39" s="755"/>
      <c r="AW39" s="755"/>
      <c r="AX39" s="755"/>
      <c r="AY39" s="755"/>
      <c r="AZ39" s="755"/>
      <c r="BA39" s="755"/>
      <c r="BB39" s="755"/>
    </row>
    <row r="40" spans="1:54" ht="26.25" customHeight="1" x14ac:dyDescent="0.3">
      <c r="A40" s="724" t="s">
        <v>5012</v>
      </c>
      <c r="B40" s="724"/>
      <c r="C40" s="724"/>
      <c r="D40" s="724"/>
      <c r="E40" s="724"/>
      <c r="F40" s="724"/>
      <c r="G40" s="724"/>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724"/>
      <c r="AM40" s="724"/>
      <c r="AN40" s="724"/>
      <c r="AO40" s="724"/>
      <c r="AP40" s="724"/>
      <c r="AQ40" s="724"/>
      <c r="AR40" s="724"/>
      <c r="AS40" s="724"/>
      <c r="AT40" s="724"/>
      <c r="AU40" s="724"/>
      <c r="AV40" s="724"/>
      <c r="AW40" s="724"/>
      <c r="AX40" s="724"/>
      <c r="AY40" s="724"/>
      <c r="AZ40" s="724"/>
      <c r="BA40" s="724"/>
      <c r="BB40" s="724"/>
    </row>
    <row r="41" spans="1:54" ht="13.2" x14ac:dyDescent="0.3">
      <c r="A41" s="724" t="s">
        <v>2906</v>
      </c>
      <c r="B41" s="724"/>
      <c r="C41" s="724"/>
      <c r="D41" s="724"/>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4"/>
      <c r="AQ41" s="724"/>
      <c r="AR41" s="724"/>
      <c r="AS41" s="724"/>
      <c r="AT41" s="724"/>
      <c r="AU41" s="724"/>
      <c r="AV41" s="724"/>
      <c r="AW41" s="724"/>
      <c r="AX41" s="724"/>
      <c r="AY41" s="724"/>
      <c r="AZ41" s="724"/>
      <c r="BA41" s="566"/>
      <c r="BB41" s="566"/>
    </row>
    <row r="42" spans="1:54" ht="13.2" x14ac:dyDescent="0.3">
      <c r="A42" s="724"/>
      <c r="B42" s="724"/>
      <c r="C42" s="724"/>
      <c r="D42" s="724"/>
      <c r="E42" s="724"/>
      <c r="F42" s="724"/>
      <c r="G42" s="724"/>
      <c r="H42" s="724"/>
      <c r="I42" s="724"/>
      <c r="J42" s="724"/>
      <c r="K42" s="724"/>
      <c r="L42" s="724"/>
      <c r="M42" s="724"/>
      <c r="N42" s="724"/>
      <c r="O42" s="724"/>
      <c r="P42" s="724"/>
      <c r="Q42" s="724"/>
      <c r="R42" s="724"/>
      <c r="S42" s="724"/>
      <c r="T42" s="724"/>
      <c r="U42" s="724"/>
      <c r="V42" s="724"/>
      <c r="W42" s="724"/>
      <c r="X42" s="724"/>
      <c r="Y42" s="724"/>
      <c r="Z42" s="724"/>
      <c r="AA42" s="724"/>
      <c r="AB42" s="724"/>
      <c r="AC42" s="724"/>
      <c r="AD42" s="724"/>
      <c r="AE42" s="724"/>
      <c r="AF42" s="724"/>
      <c r="AG42" s="724"/>
      <c r="AH42" s="724"/>
      <c r="AI42" s="724"/>
      <c r="AJ42" s="724"/>
      <c r="AK42" s="724"/>
      <c r="AL42" s="724"/>
      <c r="AM42" s="724"/>
      <c r="AN42" s="724"/>
      <c r="AO42" s="724"/>
      <c r="AP42" s="724"/>
      <c r="AQ42" s="724"/>
      <c r="AR42" s="724"/>
      <c r="AS42" s="724"/>
      <c r="AT42" s="724"/>
      <c r="AU42" s="724"/>
      <c r="AV42" s="724"/>
      <c r="AW42" s="724"/>
      <c r="AX42" s="724"/>
      <c r="AY42" s="724"/>
      <c r="AZ42" s="724"/>
      <c r="BA42" s="566"/>
      <c r="BB42" s="566"/>
    </row>
    <row r="43" spans="1:54" s="304" customFormat="1" ht="12.6" customHeight="1" x14ac:dyDescent="0.3">
      <c r="A43" s="282" t="s">
        <v>1883</v>
      </c>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3"/>
      <c r="AO43" s="303"/>
      <c r="AP43" s="303"/>
      <c r="AQ43" s="303"/>
      <c r="AR43" s="303"/>
      <c r="AS43" s="303"/>
      <c r="AT43" s="303"/>
      <c r="AU43" s="303"/>
      <c r="AV43" s="303"/>
      <c r="AW43" s="303"/>
      <c r="AX43" s="303"/>
      <c r="AY43" s="303"/>
      <c r="AZ43" s="303"/>
      <c r="BA43" s="303"/>
      <c r="BB43" s="303"/>
    </row>
    <row r="44" spans="1:54" s="247" customFormat="1" ht="12.6" customHeight="1" x14ac:dyDescent="0.3">
      <c r="A44" s="706" t="s">
        <v>1870</v>
      </c>
      <c r="B44" s="706"/>
      <c r="C44" s="706"/>
      <c r="D44" s="706"/>
      <c r="E44" s="706"/>
      <c r="F44" s="706"/>
      <c r="G44" s="706"/>
      <c r="H44" s="706"/>
      <c r="I44" s="706"/>
      <c r="J44" s="706"/>
      <c r="K44" s="706"/>
      <c r="L44" s="706"/>
      <c r="M44" s="706"/>
      <c r="N44" s="706"/>
      <c r="O44" s="706"/>
      <c r="P44" s="706"/>
      <c r="Q44" s="706"/>
      <c r="R44" s="706"/>
      <c r="S44" s="706"/>
      <c r="T44" s="706"/>
      <c r="U44" s="706"/>
      <c r="V44" s="706"/>
      <c r="W44" s="706"/>
      <c r="X44" s="706"/>
      <c r="Y44" s="706"/>
      <c r="Z44" s="706"/>
      <c r="AA44" s="706"/>
      <c r="AB44" s="706"/>
      <c r="AC44" s="706"/>
      <c r="AD44" s="706"/>
      <c r="AE44" s="706"/>
      <c r="AF44" s="706"/>
      <c r="AG44" s="706"/>
      <c r="AH44" s="706"/>
      <c r="AI44" s="706"/>
      <c r="AJ44" s="706"/>
      <c r="AK44" s="706"/>
      <c r="AL44" s="706"/>
      <c r="AM44" s="706"/>
      <c r="AN44" s="706"/>
      <c r="AO44" s="706"/>
      <c r="AP44" s="706"/>
      <c r="AQ44" s="706"/>
      <c r="AR44" s="706"/>
      <c r="AS44" s="706"/>
      <c r="AT44" s="706"/>
      <c r="AU44" s="706"/>
      <c r="AV44" s="706"/>
      <c r="AW44" s="706"/>
      <c r="AX44" s="706"/>
      <c r="AY44" s="706"/>
      <c r="AZ44" s="724"/>
      <c r="BA44" s="724"/>
      <c r="BB44" s="724"/>
    </row>
    <row r="45" spans="1:54" s="247" customFormat="1" ht="12.6" customHeight="1" x14ac:dyDescent="0.3">
      <c r="A45" s="706"/>
      <c r="B45" s="706"/>
      <c r="C45" s="706"/>
      <c r="D45" s="706"/>
      <c r="E45" s="706"/>
      <c r="F45" s="706"/>
      <c r="G45" s="706"/>
      <c r="H45" s="706"/>
      <c r="I45" s="706"/>
      <c r="J45" s="706"/>
      <c r="K45" s="706"/>
      <c r="L45" s="706"/>
      <c r="M45" s="706"/>
      <c r="N45" s="706"/>
      <c r="O45" s="706"/>
      <c r="P45" s="706"/>
      <c r="Q45" s="706"/>
      <c r="R45" s="706"/>
      <c r="S45" s="706"/>
      <c r="T45" s="706"/>
      <c r="U45" s="706"/>
      <c r="V45" s="706"/>
      <c r="W45" s="706"/>
      <c r="X45" s="706"/>
      <c r="Y45" s="706"/>
      <c r="Z45" s="706"/>
      <c r="AA45" s="706"/>
      <c r="AB45" s="706"/>
      <c r="AC45" s="706"/>
      <c r="AD45" s="706"/>
      <c r="AE45" s="706"/>
      <c r="AF45" s="706"/>
      <c r="AG45" s="706"/>
      <c r="AH45" s="706"/>
      <c r="AI45" s="706"/>
      <c r="AJ45" s="706"/>
      <c r="AK45" s="706"/>
      <c r="AL45" s="706"/>
      <c r="AM45" s="706"/>
      <c r="AN45" s="706"/>
      <c r="AO45" s="706"/>
      <c r="AP45" s="706"/>
      <c r="AQ45" s="706"/>
      <c r="AR45" s="706"/>
      <c r="AS45" s="706"/>
      <c r="AT45" s="706"/>
      <c r="AU45" s="706"/>
      <c r="AV45" s="706"/>
      <c r="AW45" s="706"/>
      <c r="AX45" s="706"/>
      <c r="AY45" s="706"/>
      <c r="AZ45" s="724"/>
      <c r="BA45" s="724"/>
      <c r="BB45" s="724"/>
    </row>
    <row r="46" spans="1:54" s="247" customFormat="1" ht="12.6" customHeight="1" x14ac:dyDescent="0.3">
      <c r="A46" s="706"/>
      <c r="B46" s="706"/>
      <c r="C46" s="706"/>
      <c r="D46" s="706"/>
      <c r="E46" s="706"/>
      <c r="F46" s="706"/>
      <c r="G46" s="706"/>
      <c r="H46" s="706"/>
      <c r="I46" s="706"/>
      <c r="J46" s="706"/>
      <c r="K46" s="706"/>
      <c r="L46" s="706"/>
      <c r="M46" s="706"/>
      <c r="N46" s="706"/>
      <c r="O46" s="706"/>
      <c r="P46" s="706"/>
      <c r="Q46" s="706"/>
      <c r="R46" s="706"/>
      <c r="S46" s="706"/>
      <c r="T46" s="706"/>
      <c r="U46" s="706"/>
      <c r="V46" s="706"/>
      <c r="W46" s="706"/>
      <c r="X46" s="706"/>
      <c r="Y46" s="706"/>
      <c r="Z46" s="706"/>
      <c r="AA46" s="706"/>
      <c r="AB46" s="706"/>
      <c r="AC46" s="706"/>
      <c r="AD46" s="706"/>
      <c r="AE46" s="706"/>
      <c r="AF46" s="706"/>
      <c r="AG46" s="706"/>
      <c r="AH46" s="706"/>
      <c r="AI46" s="706"/>
      <c r="AJ46" s="706"/>
      <c r="AK46" s="706"/>
      <c r="AL46" s="706"/>
      <c r="AM46" s="706"/>
      <c r="AN46" s="706"/>
      <c r="AO46" s="706"/>
      <c r="AP46" s="706"/>
      <c r="AQ46" s="706"/>
      <c r="AR46" s="706"/>
      <c r="AS46" s="706"/>
      <c r="AT46" s="706"/>
      <c r="AU46" s="706"/>
      <c r="AV46" s="706"/>
      <c r="AW46" s="706"/>
      <c r="AX46" s="706"/>
      <c r="AY46" s="706"/>
      <c r="AZ46" s="724"/>
      <c r="BA46" s="724"/>
      <c r="BB46" s="724"/>
    </row>
    <row r="47" spans="1:54" s="247" customFormat="1" ht="12.6" customHeight="1" x14ac:dyDescent="0.3">
      <c r="A47" s="706"/>
      <c r="B47" s="706"/>
      <c r="C47" s="706"/>
      <c r="D47" s="706"/>
      <c r="E47" s="706"/>
      <c r="F47" s="706"/>
      <c r="G47" s="706"/>
      <c r="H47" s="706"/>
      <c r="I47" s="706"/>
      <c r="J47" s="706"/>
      <c r="K47" s="706"/>
      <c r="L47" s="706"/>
      <c r="M47" s="706"/>
      <c r="N47" s="706"/>
      <c r="O47" s="706"/>
      <c r="P47" s="706"/>
      <c r="Q47" s="706"/>
      <c r="R47" s="706"/>
      <c r="S47" s="706"/>
      <c r="T47" s="706"/>
      <c r="U47" s="706"/>
      <c r="V47" s="706"/>
      <c r="W47" s="706"/>
      <c r="X47" s="706"/>
      <c r="Y47" s="706"/>
      <c r="Z47" s="706"/>
      <c r="AA47" s="706"/>
      <c r="AB47" s="706"/>
      <c r="AC47" s="706"/>
      <c r="AD47" s="706"/>
      <c r="AE47" s="706"/>
      <c r="AF47" s="706"/>
      <c r="AG47" s="706"/>
      <c r="AH47" s="706"/>
      <c r="AI47" s="706"/>
      <c r="AJ47" s="706"/>
      <c r="AK47" s="706"/>
      <c r="AL47" s="706"/>
      <c r="AM47" s="706"/>
      <c r="AN47" s="706"/>
      <c r="AO47" s="706"/>
      <c r="AP47" s="706"/>
      <c r="AQ47" s="706"/>
      <c r="AR47" s="706"/>
      <c r="AS47" s="706"/>
      <c r="AT47" s="706"/>
      <c r="AU47" s="706"/>
      <c r="AV47" s="706"/>
      <c r="AW47" s="706"/>
      <c r="AX47" s="706"/>
      <c r="AY47" s="706"/>
      <c r="AZ47" s="724"/>
      <c r="BA47" s="724"/>
      <c r="BB47" s="724"/>
    </row>
    <row r="48" spans="1:54" s="247" customFormat="1" ht="12.6" customHeight="1" x14ac:dyDescent="0.3">
      <c r="A48" s="706" t="s">
        <v>1869</v>
      </c>
      <c r="B48" s="706"/>
      <c r="C48" s="706"/>
      <c r="D48" s="706"/>
      <c r="E48" s="706"/>
      <c r="F48" s="706"/>
      <c r="G48" s="706"/>
      <c r="H48" s="706"/>
      <c r="I48" s="706"/>
      <c r="J48" s="706"/>
      <c r="K48" s="706"/>
      <c r="L48" s="706"/>
      <c r="M48" s="706"/>
      <c r="N48" s="706"/>
      <c r="O48" s="706"/>
      <c r="P48" s="706"/>
      <c r="Q48" s="706"/>
      <c r="R48" s="706"/>
      <c r="S48" s="706"/>
      <c r="T48" s="706"/>
      <c r="U48" s="706"/>
      <c r="V48" s="706"/>
      <c r="W48" s="706"/>
      <c r="X48" s="706"/>
      <c r="Y48" s="706"/>
      <c r="Z48" s="706"/>
      <c r="AA48" s="706"/>
      <c r="AB48" s="706"/>
      <c r="AC48" s="706"/>
      <c r="AD48" s="706"/>
      <c r="AE48" s="706"/>
      <c r="AF48" s="706"/>
      <c r="AG48" s="706"/>
      <c r="AH48" s="706"/>
      <c r="AI48" s="706"/>
      <c r="AJ48" s="706"/>
      <c r="AK48" s="706"/>
      <c r="AL48" s="706"/>
      <c r="AM48" s="706"/>
      <c r="AN48" s="706"/>
      <c r="AO48" s="706"/>
      <c r="AP48" s="706"/>
      <c r="AQ48" s="706"/>
      <c r="AR48" s="706"/>
      <c r="AS48" s="706"/>
      <c r="AT48" s="706"/>
      <c r="AU48" s="706"/>
      <c r="AV48" s="706"/>
      <c r="AW48" s="706"/>
      <c r="AX48" s="706"/>
      <c r="AY48" s="706"/>
      <c r="AZ48" s="724"/>
      <c r="BA48" s="724"/>
      <c r="BB48" s="724"/>
    </row>
    <row r="49" spans="1:54" s="247" customFormat="1" ht="12.6" customHeight="1" x14ac:dyDescent="0.3">
      <c r="A49" s="706"/>
      <c r="B49" s="706"/>
      <c r="C49" s="706"/>
      <c r="D49" s="706"/>
      <c r="E49" s="706"/>
      <c r="F49" s="706"/>
      <c r="G49" s="706"/>
      <c r="H49" s="706"/>
      <c r="I49" s="706"/>
      <c r="J49" s="706"/>
      <c r="K49" s="706"/>
      <c r="L49" s="706"/>
      <c r="M49" s="706"/>
      <c r="N49" s="706"/>
      <c r="O49" s="706"/>
      <c r="P49" s="706"/>
      <c r="Q49" s="706"/>
      <c r="R49" s="706"/>
      <c r="S49" s="706"/>
      <c r="T49" s="706"/>
      <c r="U49" s="706"/>
      <c r="V49" s="706"/>
      <c r="W49" s="706"/>
      <c r="X49" s="706"/>
      <c r="Y49" s="706"/>
      <c r="Z49" s="706"/>
      <c r="AA49" s="706"/>
      <c r="AB49" s="706"/>
      <c r="AC49" s="706"/>
      <c r="AD49" s="706"/>
      <c r="AE49" s="706"/>
      <c r="AF49" s="706"/>
      <c r="AG49" s="706"/>
      <c r="AH49" s="706"/>
      <c r="AI49" s="706"/>
      <c r="AJ49" s="706"/>
      <c r="AK49" s="706"/>
      <c r="AL49" s="706"/>
      <c r="AM49" s="706"/>
      <c r="AN49" s="706"/>
      <c r="AO49" s="706"/>
      <c r="AP49" s="706"/>
      <c r="AQ49" s="706"/>
      <c r="AR49" s="706"/>
      <c r="AS49" s="706"/>
      <c r="AT49" s="706"/>
      <c r="AU49" s="706"/>
      <c r="AV49" s="706"/>
      <c r="AW49" s="706"/>
      <c r="AX49" s="706"/>
      <c r="AY49" s="706"/>
      <c r="AZ49" s="724"/>
      <c r="BA49" s="724"/>
      <c r="BB49" s="724"/>
    </row>
    <row r="50" spans="1:54" s="247" customFormat="1" ht="12.6" customHeight="1" x14ac:dyDescent="0.3">
      <c r="A50" s="706"/>
      <c r="B50" s="706"/>
      <c r="C50" s="706"/>
      <c r="D50" s="706"/>
      <c r="E50" s="706"/>
      <c r="F50" s="706"/>
      <c r="G50" s="706"/>
      <c r="H50" s="706"/>
      <c r="I50" s="706"/>
      <c r="J50" s="706"/>
      <c r="K50" s="706"/>
      <c r="L50" s="706"/>
      <c r="M50" s="706"/>
      <c r="N50" s="706"/>
      <c r="O50" s="706"/>
      <c r="P50" s="706"/>
      <c r="Q50" s="706"/>
      <c r="R50" s="706"/>
      <c r="S50" s="706"/>
      <c r="T50" s="706"/>
      <c r="U50" s="706"/>
      <c r="V50" s="706"/>
      <c r="W50" s="706"/>
      <c r="X50" s="706"/>
      <c r="Y50" s="706"/>
      <c r="Z50" s="706"/>
      <c r="AA50" s="706"/>
      <c r="AB50" s="706"/>
      <c r="AC50" s="706"/>
      <c r="AD50" s="706"/>
      <c r="AE50" s="706"/>
      <c r="AF50" s="706"/>
      <c r="AG50" s="706"/>
      <c r="AH50" s="706"/>
      <c r="AI50" s="706"/>
      <c r="AJ50" s="706"/>
      <c r="AK50" s="706"/>
      <c r="AL50" s="706"/>
      <c r="AM50" s="706"/>
      <c r="AN50" s="706"/>
      <c r="AO50" s="706"/>
      <c r="AP50" s="706"/>
      <c r="AQ50" s="706"/>
      <c r="AR50" s="706"/>
      <c r="AS50" s="706"/>
      <c r="AT50" s="706"/>
      <c r="AU50" s="706"/>
      <c r="AV50" s="706"/>
      <c r="AW50" s="706"/>
      <c r="AX50" s="706"/>
      <c r="AY50" s="706"/>
      <c r="AZ50" s="724"/>
      <c r="BA50" s="724"/>
      <c r="BB50" s="724"/>
    </row>
    <row r="51" spans="1:54" s="247" customFormat="1" ht="12.6" customHeight="1" x14ac:dyDescent="0.3">
      <c r="A51" s="706" t="s">
        <v>1868</v>
      </c>
      <c r="B51" s="706"/>
      <c r="C51" s="706"/>
      <c r="D51" s="706"/>
      <c r="E51" s="706"/>
      <c r="F51" s="706"/>
      <c r="G51" s="706"/>
      <c r="H51" s="706"/>
      <c r="I51" s="706"/>
      <c r="J51" s="706"/>
      <c r="K51" s="706"/>
      <c r="L51" s="706"/>
      <c r="M51" s="706"/>
      <c r="N51" s="706"/>
      <c r="O51" s="706"/>
      <c r="P51" s="706"/>
      <c r="Q51" s="706"/>
      <c r="R51" s="706"/>
      <c r="S51" s="706"/>
      <c r="T51" s="706"/>
      <c r="U51" s="706"/>
      <c r="V51" s="706"/>
      <c r="W51" s="706"/>
      <c r="X51" s="706"/>
      <c r="Y51" s="706"/>
      <c r="Z51" s="706"/>
      <c r="AA51" s="706"/>
      <c r="AB51" s="706"/>
      <c r="AC51" s="706"/>
      <c r="AD51" s="706"/>
      <c r="AE51" s="706"/>
      <c r="AF51" s="706"/>
      <c r="AG51" s="706"/>
      <c r="AH51" s="706"/>
      <c r="AI51" s="706"/>
      <c r="AJ51" s="706"/>
      <c r="AK51" s="706"/>
      <c r="AL51" s="706"/>
      <c r="AM51" s="706"/>
      <c r="AN51" s="706"/>
      <c r="AO51" s="706"/>
      <c r="AP51" s="706"/>
      <c r="AQ51" s="706"/>
      <c r="AR51" s="706"/>
      <c r="AS51" s="706"/>
      <c r="AT51" s="706"/>
      <c r="AU51" s="706"/>
      <c r="AV51" s="706"/>
      <c r="AW51" s="706"/>
      <c r="AX51" s="706"/>
      <c r="AY51" s="706"/>
      <c r="AZ51" s="724"/>
      <c r="BA51" s="724"/>
      <c r="BB51" s="724"/>
    </row>
    <row r="52" spans="1:54" s="247" customFormat="1" ht="12.6" customHeight="1" x14ac:dyDescent="0.3">
      <c r="A52" s="706"/>
      <c r="B52" s="706"/>
      <c r="C52" s="706"/>
      <c r="D52" s="706"/>
      <c r="E52" s="706"/>
      <c r="F52" s="706"/>
      <c r="G52" s="706"/>
      <c r="H52" s="706"/>
      <c r="I52" s="706"/>
      <c r="J52" s="706"/>
      <c r="K52" s="706"/>
      <c r="L52" s="706"/>
      <c r="M52" s="706"/>
      <c r="N52" s="706"/>
      <c r="O52" s="706"/>
      <c r="P52" s="706"/>
      <c r="Q52" s="706"/>
      <c r="R52" s="706"/>
      <c r="S52" s="706"/>
      <c r="T52" s="706"/>
      <c r="U52" s="706"/>
      <c r="V52" s="706"/>
      <c r="W52" s="706"/>
      <c r="X52" s="706"/>
      <c r="Y52" s="706"/>
      <c r="Z52" s="706"/>
      <c r="AA52" s="706"/>
      <c r="AB52" s="706"/>
      <c r="AC52" s="706"/>
      <c r="AD52" s="706"/>
      <c r="AE52" s="706"/>
      <c r="AF52" s="706"/>
      <c r="AG52" s="706"/>
      <c r="AH52" s="706"/>
      <c r="AI52" s="706"/>
      <c r="AJ52" s="706"/>
      <c r="AK52" s="706"/>
      <c r="AL52" s="706"/>
      <c r="AM52" s="706"/>
      <c r="AN52" s="706"/>
      <c r="AO52" s="706"/>
      <c r="AP52" s="706"/>
      <c r="AQ52" s="706"/>
      <c r="AR52" s="706"/>
      <c r="AS52" s="706"/>
      <c r="AT52" s="706"/>
      <c r="AU52" s="706"/>
      <c r="AV52" s="706"/>
      <c r="AW52" s="706"/>
      <c r="AX52" s="706"/>
      <c r="AY52" s="706"/>
      <c r="AZ52" s="724"/>
      <c r="BA52" s="724"/>
      <c r="BB52" s="724"/>
    </row>
    <row r="53" spans="1:54" s="247" customFormat="1" ht="12.6" customHeight="1" x14ac:dyDescent="0.3">
      <c r="A53" s="706"/>
      <c r="B53" s="706"/>
      <c r="C53" s="706"/>
      <c r="D53" s="706"/>
      <c r="E53" s="706"/>
      <c r="F53" s="706"/>
      <c r="G53" s="706"/>
      <c r="H53" s="706"/>
      <c r="I53" s="706"/>
      <c r="J53" s="706"/>
      <c r="K53" s="706"/>
      <c r="L53" s="706"/>
      <c r="M53" s="706"/>
      <c r="N53" s="706"/>
      <c r="O53" s="706"/>
      <c r="P53" s="706"/>
      <c r="Q53" s="706"/>
      <c r="R53" s="706"/>
      <c r="S53" s="706"/>
      <c r="T53" s="706"/>
      <c r="U53" s="706"/>
      <c r="V53" s="706"/>
      <c r="W53" s="706"/>
      <c r="X53" s="706"/>
      <c r="Y53" s="706"/>
      <c r="Z53" s="706"/>
      <c r="AA53" s="706"/>
      <c r="AB53" s="706"/>
      <c r="AC53" s="706"/>
      <c r="AD53" s="706"/>
      <c r="AE53" s="706"/>
      <c r="AF53" s="706"/>
      <c r="AG53" s="706"/>
      <c r="AH53" s="706"/>
      <c r="AI53" s="706"/>
      <c r="AJ53" s="706"/>
      <c r="AK53" s="706"/>
      <c r="AL53" s="706"/>
      <c r="AM53" s="706"/>
      <c r="AN53" s="706"/>
      <c r="AO53" s="706"/>
      <c r="AP53" s="706"/>
      <c r="AQ53" s="706"/>
      <c r="AR53" s="706"/>
      <c r="AS53" s="706"/>
      <c r="AT53" s="706"/>
      <c r="AU53" s="706"/>
      <c r="AV53" s="706"/>
      <c r="AW53" s="706"/>
      <c r="AX53" s="706"/>
      <c r="AY53" s="706"/>
      <c r="AZ53" s="724"/>
      <c r="BA53" s="724"/>
      <c r="BB53" s="724"/>
    </row>
    <row r="54" spans="1:54" s="247" customFormat="1" ht="12.6" customHeight="1" x14ac:dyDescent="0.3">
      <c r="A54" s="706"/>
      <c r="B54" s="706"/>
      <c r="C54" s="706"/>
      <c r="D54" s="706"/>
      <c r="E54" s="706"/>
      <c r="F54" s="706"/>
      <c r="G54" s="706"/>
      <c r="H54" s="706"/>
      <c r="I54" s="706"/>
      <c r="J54" s="706"/>
      <c r="K54" s="706"/>
      <c r="L54" s="706"/>
      <c r="M54" s="706"/>
      <c r="N54" s="706"/>
      <c r="O54" s="706"/>
      <c r="P54" s="706"/>
      <c r="Q54" s="706"/>
      <c r="R54" s="706"/>
      <c r="S54" s="706"/>
      <c r="T54" s="706"/>
      <c r="U54" s="706"/>
      <c r="V54" s="706"/>
      <c r="W54" s="706"/>
      <c r="X54" s="706"/>
      <c r="Y54" s="706"/>
      <c r="Z54" s="706"/>
      <c r="AA54" s="706"/>
      <c r="AB54" s="706"/>
      <c r="AC54" s="706"/>
      <c r="AD54" s="706"/>
      <c r="AE54" s="706"/>
      <c r="AF54" s="706"/>
      <c r="AG54" s="706"/>
      <c r="AH54" s="706"/>
      <c r="AI54" s="706"/>
      <c r="AJ54" s="706"/>
      <c r="AK54" s="724"/>
      <c r="AL54" s="724"/>
      <c r="AM54" s="724"/>
      <c r="AN54" s="706"/>
      <c r="AO54" s="724"/>
      <c r="AP54" s="724"/>
      <c r="AQ54" s="724"/>
      <c r="AR54" s="724"/>
      <c r="AS54" s="724"/>
      <c r="AT54" s="724"/>
      <c r="AU54" s="724"/>
      <c r="AV54" s="724"/>
      <c r="AW54" s="724"/>
      <c r="AX54" s="706"/>
      <c r="AY54" s="706"/>
      <c r="AZ54" s="724"/>
      <c r="BA54" s="724"/>
      <c r="BB54" s="724"/>
    </row>
    <row r="55" spans="1:54" s="247" customFormat="1" ht="12.6" customHeight="1" x14ac:dyDescent="0.3">
      <c r="A55" s="1124" t="s">
        <v>2975</v>
      </c>
      <c r="B55" s="1124"/>
      <c r="C55" s="1124"/>
      <c r="D55" s="1124"/>
      <c r="E55" s="1124"/>
      <c r="F55" s="1124"/>
      <c r="G55" s="1124"/>
      <c r="H55" s="1124"/>
      <c r="I55" s="1124"/>
      <c r="J55" s="1124"/>
      <c r="K55" s="1124"/>
      <c r="L55" s="1124"/>
      <c r="M55" s="1124"/>
      <c r="N55" s="1124"/>
      <c r="O55" s="1124"/>
      <c r="P55" s="1124"/>
      <c r="Q55" s="1124"/>
      <c r="R55" s="1124"/>
      <c r="S55" s="1124"/>
      <c r="T55" s="1124"/>
      <c r="U55" s="1124"/>
      <c r="V55" s="1124"/>
      <c r="W55" s="1124"/>
      <c r="X55" s="1124"/>
      <c r="Y55" s="1124"/>
      <c r="Z55" s="1124"/>
      <c r="AA55" s="1124"/>
      <c r="AB55" s="1124"/>
      <c r="AC55" s="1124"/>
      <c r="AD55" s="1124"/>
      <c r="AE55" s="1124"/>
      <c r="AF55" s="1124"/>
      <c r="AG55" s="1124"/>
      <c r="AH55" s="392"/>
      <c r="AI55" s="392"/>
      <c r="AJ55" s="392"/>
      <c r="AK55" s="1125" t="s">
        <v>2977</v>
      </c>
      <c r="AL55" s="1126"/>
      <c r="AM55" s="1127"/>
      <c r="AN55" s="392"/>
      <c r="AO55" s="744"/>
      <c r="AP55" s="744"/>
      <c r="AQ55" s="248"/>
      <c r="AR55" s="248"/>
      <c r="AS55" s="744"/>
      <c r="AT55" s="744"/>
      <c r="AU55" s="248"/>
      <c r="AV55" s="744"/>
      <c r="AW55" s="744"/>
      <c r="AX55" s="392"/>
      <c r="AY55" s="392"/>
      <c r="AZ55" s="724"/>
      <c r="BA55" s="724"/>
      <c r="BB55" s="724"/>
    </row>
    <row r="56" spans="1:54" s="247" customFormat="1" ht="12.6" customHeight="1" thickBot="1" x14ac:dyDescent="0.35">
      <c r="A56" s="1128" t="s">
        <v>2978</v>
      </c>
      <c r="B56" s="1128"/>
      <c r="C56" s="1128"/>
      <c r="D56" s="1128"/>
      <c r="E56" s="1128"/>
      <c r="F56" s="1128"/>
      <c r="G56" s="1128"/>
      <c r="H56" s="1128"/>
      <c r="I56" s="1128"/>
      <c r="J56" s="1128"/>
      <c r="K56" s="1128"/>
      <c r="L56" s="1128"/>
      <c r="M56" s="1128"/>
      <c r="N56" s="1128"/>
      <c r="O56" s="1128"/>
      <c r="P56" s="1128"/>
      <c r="Q56" s="1128"/>
      <c r="R56" s="1128"/>
      <c r="S56" s="1128"/>
      <c r="T56" s="1128"/>
      <c r="U56" s="1128"/>
      <c r="V56" s="1128"/>
      <c r="W56" s="1128"/>
      <c r="X56" s="1128"/>
      <c r="Y56" s="1128"/>
      <c r="Z56" s="1128"/>
      <c r="AA56" s="1128"/>
      <c r="AB56" s="1128"/>
      <c r="AC56" s="1128"/>
      <c r="AD56" s="1128"/>
      <c r="AE56" s="1128"/>
      <c r="AF56" s="1128"/>
      <c r="AG56" s="1128"/>
      <c r="AH56" s="289"/>
      <c r="AI56" s="289"/>
      <c r="AJ56" s="289"/>
      <c r="AK56" s="1129" t="s">
        <v>2977</v>
      </c>
      <c r="AL56" s="1130"/>
      <c r="AM56" s="1131"/>
      <c r="AN56" s="248"/>
      <c r="AO56" s="744"/>
      <c r="AP56" s="744"/>
      <c r="AQ56" s="248"/>
      <c r="AR56" s="248"/>
      <c r="AS56" s="744"/>
      <c r="AT56" s="744"/>
      <c r="AU56" s="248"/>
      <c r="AV56" s="744"/>
      <c r="AW56" s="744"/>
      <c r="AX56" s="248"/>
      <c r="AY56" s="289"/>
      <c r="AZ56" s="289"/>
      <c r="BA56" s="289"/>
      <c r="BB56" s="289"/>
    </row>
    <row r="57" spans="1:54" s="247" customFormat="1" ht="12.6" customHeight="1" x14ac:dyDescent="0.3">
      <c r="A57" s="688" t="s">
        <v>4991</v>
      </c>
      <c r="B57" s="689"/>
      <c r="C57" s="689"/>
      <c r="D57" s="689"/>
      <c r="E57" s="689"/>
      <c r="F57" s="689"/>
      <c r="G57" s="689"/>
      <c r="H57" s="689"/>
      <c r="I57" s="689"/>
      <c r="J57" s="689"/>
      <c r="K57" s="689"/>
      <c r="L57" s="689"/>
      <c r="M57" s="689"/>
      <c r="N57" s="689"/>
      <c r="O57" s="690"/>
      <c r="P57" s="694" t="s">
        <v>2907</v>
      </c>
      <c r="Q57" s="689"/>
      <c r="R57" s="689"/>
      <c r="S57" s="689"/>
      <c r="T57" s="689"/>
      <c r="U57" s="689"/>
      <c r="V57" s="689"/>
      <c r="W57" s="689"/>
      <c r="X57" s="689"/>
      <c r="Y57" s="689"/>
      <c r="Z57" s="689"/>
      <c r="AA57" s="689"/>
      <c r="AB57" s="690"/>
      <c r="AC57" s="696" t="s">
        <v>4989</v>
      </c>
      <c r="AD57" s="696"/>
      <c r="AE57" s="696"/>
      <c r="AF57" s="696"/>
      <c r="AG57" s="696"/>
      <c r="AH57" s="696"/>
      <c r="AI57" s="696"/>
      <c r="AJ57" s="696"/>
      <c r="AK57" s="696"/>
      <c r="AL57" s="696"/>
      <c r="AM57" s="696"/>
      <c r="AN57" s="694" t="s">
        <v>4990</v>
      </c>
      <c r="AO57" s="689"/>
      <c r="AP57" s="689"/>
      <c r="AQ57" s="689"/>
      <c r="AR57" s="689"/>
      <c r="AS57" s="689"/>
      <c r="AT57" s="689"/>
      <c r="AU57" s="689"/>
      <c r="AV57" s="689"/>
      <c r="AW57" s="689"/>
      <c r="AX57" s="689"/>
      <c r="AY57" s="689"/>
      <c r="AZ57" s="689"/>
      <c r="BA57" s="697"/>
      <c r="BB57" s="289"/>
    </row>
    <row r="58" spans="1:54" s="247" customFormat="1" ht="12.6" customHeight="1" thickBot="1" x14ac:dyDescent="0.35">
      <c r="A58" s="691"/>
      <c r="B58" s="692"/>
      <c r="C58" s="692"/>
      <c r="D58" s="692"/>
      <c r="E58" s="692"/>
      <c r="F58" s="692"/>
      <c r="G58" s="692"/>
      <c r="H58" s="692"/>
      <c r="I58" s="692"/>
      <c r="J58" s="692"/>
      <c r="K58" s="692"/>
      <c r="L58" s="692"/>
      <c r="M58" s="692"/>
      <c r="N58" s="692"/>
      <c r="O58" s="693"/>
      <c r="P58" s="695"/>
      <c r="Q58" s="692"/>
      <c r="R58" s="692"/>
      <c r="S58" s="692"/>
      <c r="T58" s="692"/>
      <c r="U58" s="692"/>
      <c r="V58" s="692"/>
      <c r="W58" s="692"/>
      <c r="X58" s="692"/>
      <c r="Y58" s="692"/>
      <c r="Z58" s="692"/>
      <c r="AA58" s="692"/>
      <c r="AB58" s="693"/>
      <c r="AC58" s="699">
        <v>2016</v>
      </c>
      <c r="AD58" s="700"/>
      <c r="AE58" s="700"/>
      <c r="AF58" s="700"/>
      <c r="AG58" s="700"/>
      <c r="AH58" s="701"/>
      <c r="AI58" s="699">
        <v>2015</v>
      </c>
      <c r="AJ58" s="700"/>
      <c r="AK58" s="700"/>
      <c r="AL58" s="700"/>
      <c r="AM58" s="701"/>
      <c r="AN58" s="695"/>
      <c r="AO58" s="692"/>
      <c r="AP58" s="692"/>
      <c r="AQ58" s="692"/>
      <c r="AR58" s="692"/>
      <c r="AS58" s="692"/>
      <c r="AT58" s="692"/>
      <c r="AU58" s="692"/>
      <c r="AV58" s="692"/>
      <c r="AW58" s="692"/>
      <c r="AX58" s="692"/>
      <c r="AY58" s="692"/>
      <c r="AZ58" s="692"/>
      <c r="BA58" s="698"/>
      <c r="BB58" s="289"/>
    </row>
    <row r="59" spans="1:54" s="247" customFormat="1" ht="12.6" customHeight="1" x14ac:dyDescent="0.3">
      <c r="A59" s="702"/>
      <c r="B59" s="702"/>
      <c r="C59" s="702"/>
      <c r="D59" s="702"/>
      <c r="E59" s="702"/>
      <c r="F59" s="702"/>
      <c r="G59" s="702"/>
      <c r="H59" s="702"/>
      <c r="I59" s="702"/>
      <c r="J59" s="702"/>
      <c r="K59" s="702"/>
      <c r="L59" s="702"/>
      <c r="M59" s="702"/>
      <c r="N59" s="702"/>
      <c r="O59" s="702"/>
      <c r="P59" s="702"/>
      <c r="Q59" s="702"/>
      <c r="R59" s="702"/>
      <c r="S59" s="702"/>
      <c r="T59" s="702"/>
      <c r="U59" s="702"/>
      <c r="V59" s="702"/>
      <c r="W59" s="702"/>
      <c r="X59" s="702"/>
      <c r="Y59" s="702"/>
      <c r="Z59" s="702"/>
      <c r="AA59" s="702"/>
      <c r="AB59" s="702"/>
      <c r="AC59" s="703"/>
      <c r="AD59" s="704"/>
      <c r="AE59" s="704"/>
      <c r="AF59" s="704"/>
      <c r="AG59" s="704"/>
      <c r="AH59" s="705"/>
      <c r="AI59" s="703"/>
      <c r="AJ59" s="704"/>
      <c r="AK59" s="704"/>
      <c r="AL59" s="704"/>
      <c r="AM59" s="705"/>
      <c r="AN59" s="702"/>
      <c r="AO59" s="702"/>
      <c r="AP59" s="702"/>
      <c r="AQ59" s="702"/>
      <c r="AR59" s="702"/>
      <c r="AS59" s="702"/>
      <c r="AT59" s="702"/>
      <c r="AU59" s="702"/>
      <c r="AV59" s="702"/>
      <c r="AW59" s="702"/>
      <c r="AX59" s="702"/>
      <c r="AY59" s="702"/>
      <c r="AZ59" s="702"/>
      <c r="BA59" s="702"/>
      <c r="BB59" s="289"/>
    </row>
    <row r="60" spans="1:54" s="247" customFormat="1" ht="12.6" customHeight="1" x14ac:dyDescent="0.3">
      <c r="A60" s="684"/>
      <c r="B60" s="684"/>
      <c r="C60" s="684"/>
      <c r="D60" s="684"/>
      <c r="E60" s="684"/>
      <c r="F60" s="684"/>
      <c r="G60" s="684"/>
      <c r="H60" s="684"/>
      <c r="I60" s="684"/>
      <c r="J60" s="684"/>
      <c r="K60" s="684"/>
      <c r="L60" s="684"/>
      <c r="M60" s="684"/>
      <c r="N60" s="684"/>
      <c r="O60" s="684"/>
      <c r="P60" s="684"/>
      <c r="Q60" s="684"/>
      <c r="R60" s="684"/>
      <c r="S60" s="684"/>
      <c r="T60" s="684"/>
      <c r="U60" s="684"/>
      <c r="V60" s="684"/>
      <c r="W60" s="684"/>
      <c r="X60" s="684"/>
      <c r="Y60" s="684"/>
      <c r="Z60" s="684"/>
      <c r="AA60" s="684"/>
      <c r="AB60" s="684"/>
      <c r="AC60" s="685"/>
      <c r="AD60" s="686"/>
      <c r="AE60" s="686"/>
      <c r="AF60" s="686"/>
      <c r="AG60" s="686"/>
      <c r="AH60" s="687"/>
      <c r="AI60" s="685"/>
      <c r="AJ60" s="686"/>
      <c r="AK60" s="686"/>
      <c r="AL60" s="686"/>
      <c r="AM60" s="687"/>
      <c r="AN60" s="684"/>
      <c r="AO60" s="684"/>
      <c r="AP60" s="684"/>
      <c r="AQ60" s="684"/>
      <c r="AR60" s="684"/>
      <c r="AS60" s="684"/>
      <c r="AT60" s="684"/>
      <c r="AU60" s="684"/>
      <c r="AV60" s="684"/>
      <c r="AW60" s="684"/>
      <c r="AX60" s="684"/>
      <c r="AY60" s="684"/>
      <c r="AZ60" s="684"/>
      <c r="BA60" s="684"/>
      <c r="BB60" s="289"/>
    </row>
    <row r="61" spans="1:54" s="247" customFormat="1" ht="12.6" customHeight="1" x14ac:dyDescent="0.3">
      <c r="A61" s="684"/>
      <c r="B61" s="684"/>
      <c r="C61" s="684"/>
      <c r="D61" s="684"/>
      <c r="E61" s="684"/>
      <c r="F61" s="684"/>
      <c r="G61" s="684"/>
      <c r="H61" s="684"/>
      <c r="I61" s="684"/>
      <c r="J61" s="684"/>
      <c r="K61" s="684"/>
      <c r="L61" s="684"/>
      <c r="M61" s="684"/>
      <c r="N61" s="684"/>
      <c r="O61" s="684"/>
      <c r="P61" s="684"/>
      <c r="Q61" s="684"/>
      <c r="R61" s="684"/>
      <c r="S61" s="684"/>
      <c r="T61" s="684"/>
      <c r="U61" s="684"/>
      <c r="V61" s="684"/>
      <c r="W61" s="684"/>
      <c r="X61" s="684"/>
      <c r="Y61" s="684"/>
      <c r="Z61" s="684"/>
      <c r="AA61" s="684"/>
      <c r="AB61" s="684"/>
      <c r="AC61" s="685"/>
      <c r="AD61" s="686"/>
      <c r="AE61" s="686"/>
      <c r="AF61" s="686"/>
      <c r="AG61" s="686"/>
      <c r="AH61" s="687"/>
      <c r="AI61" s="685"/>
      <c r="AJ61" s="686"/>
      <c r="AK61" s="686"/>
      <c r="AL61" s="686"/>
      <c r="AM61" s="687"/>
      <c r="AN61" s="684"/>
      <c r="AO61" s="684"/>
      <c r="AP61" s="684"/>
      <c r="AQ61" s="684"/>
      <c r="AR61" s="684"/>
      <c r="AS61" s="684"/>
      <c r="AT61" s="684"/>
      <c r="AU61" s="684"/>
      <c r="AV61" s="684"/>
      <c r="AW61" s="684"/>
      <c r="AX61" s="684"/>
      <c r="AY61" s="684"/>
      <c r="AZ61" s="684"/>
      <c r="BA61" s="684"/>
      <c r="BB61" s="289"/>
    </row>
    <row r="62" spans="1:54" s="247" customFormat="1" ht="12.6" customHeight="1" x14ac:dyDescent="0.3">
      <c r="A62" s="684"/>
      <c r="B62" s="684"/>
      <c r="C62" s="684"/>
      <c r="D62" s="684"/>
      <c r="E62" s="684"/>
      <c r="F62" s="684"/>
      <c r="G62" s="684"/>
      <c r="H62" s="684"/>
      <c r="I62" s="684"/>
      <c r="J62" s="684"/>
      <c r="K62" s="684"/>
      <c r="L62" s="684"/>
      <c r="M62" s="684"/>
      <c r="N62" s="684"/>
      <c r="O62" s="684"/>
      <c r="P62" s="684"/>
      <c r="Q62" s="684"/>
      <c r="R62" s="684"/>
      <c r="S62" s="684"/>
      <c r="T62" s="684"/>
      <c r="U62" s="684"/>
      <c r="V62" s="684"/>
      <c r="W62" s="684"/>
      <c r="X62" s="684"/>
      <c r="Y62" s="684"/>
      <c r="Z62" s="684"/>
      <c r="AA62" s="684"/>
      <c r="AB62" s="684"/>
      <c r="AC62" s="685"/>
      <c r="AD62" s="686"/>
      <c r="AE62" s="686"/>
      <c r="AF62" s="686"/>
      <c r="AG62" s="686"/>
      <c r="AH62" s="687"/>
      <c r="AI62" s="685"/>
      <c r="AJ62" s="686"/>
      <c r="AK62" s="686"/>
      <c r="AL62" s="686"/>
      <c r="AM62" s="687"/>
      <c r="AN62" s="684"/>
      <c r="AO62" s="684"/>
      <c r="AP62" s="684"/>
      <c r="AQ62" s="684"/>
      <c r="AR62" s="684"/>
      <c r="AS62" s="684"/>
      <c r="AT62" s="684"/>
      <c r="AU62" s="684"/>
      <c r="AV62" s="684"/>
      <c r="AW62" s="684"/>
      <c r="AX62" s="684"/>
      <c r="AY62" s="684"/>
      <c r="AZ62" s="684"/>
      <c r="BA62" s="684"/>
      <c r="BB62" s="289"/>
    </row>
    <row r="63" spans="1:54" s="247" customFormat="1" ht="12.6" customHeight="1" x14ac:dyDescent="0.3">
      <c r="A63" s="684"/>
      <c r="B63" s="684"/>
      <c r="C63" s="684"/>
      <c r="D63" s="684"/>
      <c r="E63" s="684"/>
      <c r="F63" s="684"/>
      <c r="G63" s="684"/>
      <c r="H63" s="684"/>
      <c r="I63" s="684"/>
      <c r="J63" s="684"/>
      <c r="K63" s="684"/>
      <c r="L63" s="684"/>
      <c r="M63" s="684"/>
      <c r="N63" s="684"/>
      <c r="O63" s="684"/>
      <c r="P63" s="684"/>
      <c r="Q63" s="684"/>
      <c r="R63" s="684"/>
      <c r="S63" s="684"/>
      <c r="T63" s="684"/>
      <c r="U63" s="684"/>
      <c r="V63" s="684"/>
      <c r="W63" s="684"/>
      <c r="X63" s="684"/>
      <c r="Y63" s="684"/>
      <c r="Z63" s="684"/>
      <c r="AA63" s="684"/>
      <c r="AB63" s="684"/>
      <c r="AC63" s="685"/>
      <c r="AD63" s="686"/>
      <c r="AE63" s="686"/>
      <c r="AF63" s="686"/>
      <c r="AG63" s="686"/>
      <c r="AH63" s="687"/>
      <c r="AI63" s="685"/>
      <c r="AJ63" s="686"/>
      <c r="AK63" s="686"/>
      <c r="AL63" s="686"/>
      <c r="AM63" s="687"/>
      <c r="AN63" s="684"/>
      <c r="AO63" s="684"/>
      <c r="AP63" s="684"/>
      <c r="AQ63" s="684"/>
      <c r="AR63" s="684"/>
      <c r="AS63" s="684"/>
      <c r="AT63" s="684"/>
      <c r="AU63" s="684"/>
      <c r="AV63" s="684"/>
      <c r="AW63" s="684"/>
      <c r="AX63" s="684"/>
      <c r="AY63" s="684"/>
      <c r="AZ63" s="684"/>
      <c r="BA63" s="684"/>
      <c r="BB63" s="289"/>
    </row>
    <row r="64" spans="1:54" s="247" customFormat="1" ht="12.6" customHeight="1" x14ac:dyDescent="0.3">
      <c r="A64" s="684"/>
      <c r="B64" s="684"/>
      <c r="C64" s="684"/>
      <c r="D64" s="684"/>
      <c r="E64" s="684"/>
      <c r="F64" s="684"/>
      <c r="G64" s="684"/>
      <c r="H64" s="684"/>
      <c r="I64" s="684"/>
      <c r="J64" s="684"/>
      <c r="K64" s="684"/>
      <c r="L64" s="684"/>
      <c r="M64" s="684"/>
      <c r="N64" s="684"/>
      <c r="O64" s="684"/>
      <c r="P64" s="684"/>
      <c r="Q64" s="684"/>
      <c r="R64" s="684"/>
      <c r="S64" s="684"/>
      <c r="T64" s="684"/>
      <c r="U64" s="684"/>
      <c r="V64" s="684"/>
      <c r="W64" s="684"/>
      <c r="X64" s="684"/>
      <c r="Y64" s="684"/>
      <c r="Z64" s="684"/>
      <c r="AA64" s="684"/>
      <c r="AB64" s="684"/>
      <c r="AC64" s="685"/>
      <c r="AD64" s="686"/>
      <c r="AE64" s="686"/>
      <c r="AF64" s="686"/>
      <c r="AG64" s="686"/>
      <c r="AH64" s="687"/>
      <c r="AI64" s="685"/>
      <c r="AJ64" s="686"/>
      <c r="AK64" s="686"/>
      <c r="AL64" s="686"/>
      <c r="AM64" s="687"/>
      <c r="AN64" s="684"/>
      <c r="AO64" s="684"/>
      <c r="AP64" s="684"/>
      <c r="AQ64" s="684"/>
      <c r="AR64" s="684"/>
      <c r="AS64" s="684"/>
      <c r="AT64" s="684"/>
      <c r="AU64" s="684"/>
      <c r="AV64" s="684"/>
      <c r="AW64" s="684"/>
      <c r="AX64" s="684"/>
      <c r="AY64" s="684"/>
      <c r="AZ64" s="684"/>
      <c r="BA64" s="684"/>
      <c r="BB64" s="289"/>
    </row>
    <row r="65" spans="1:16384" s="284" customFormat="1" ht="12.6" customHeight="1" x14ac:dyDescent="0.3">
      <c r="A65" s="303" t="s">
        <v>1867</v>
      </c>
      <c r="B65" s="305"/>
      <c r="C65" s="305"/>
      <c r="D65" s="305"/>
      <c r="E65" s="305"/>
      <c r="F65" s="305"/>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row>
    <row r="66" spans="1:16384" s="247" customFormat="1" ht="13.2" x14ac:dyDescent="0.3">
      <c r="A66" s="747" t="s">
        <v>3665</v>
      </c>
      <c r="B66" s="747"/>
      <c r="C66" s="747"/>
      <c r="D66" s="748" t="s">
        <v>3663</v>
      </c>
      <c r="E66" s="748"/>
      <c r="F66" s="746" t="s">
        <v>3664</v>
      </c>
      <c r="G66" s="746"/>
      <c r="H66" s="746"/>
      <c r="I66" s="746"/>
      <c r="J66" s="746"/>
      <c r="K66" s="746"/>
      <c r="L66" s="746"/>
      <c r="M66" s="746"/>
      <c r="N66" s="746"/>
      <c r="O66" s="746"/>
      <c r="P66" s="746"/>
      <c r="Q66" s="746"/>
      <c r="R66" s="746"/>
      <c r="S66" s="746"/>
      <c r="T66" s="746"/>
      <c r="U66" s="746"/>
      <c r="V66" s="746"/>
      <c r="W66" s="746"/>
      <c r="X66" s="746"/>
      <c r="Y66" s="746"/>
      <c r="Z66" s="746"/>
      <c r="AA66" s="746"/>
      <c r="AB66" s="746"/>
      <c r="AC66" s="746"/>
      <c r="AD66" s="746"/>
      <c r="AE66" s="746"/>
      <c r="AF66" s="746"/>
      <c r="AG66" s="746"/>
      <c r="AH66" s="746"/>
      <c r="AI66" s="746"/>
      <c r="AJ66" s="746"/>
      <c r="AK66" s="746"/>
      <c r="AL66" s="746"/>
      <c r="AM66" s="746"/>
      <c r="AN66" s="746"/>
      <c r="AO66" s="746"/>
      <c r="AP66" s="746"/>
      <c r="AQ66" s="746"/>
      <c r="AR66" s="746"/>
      <c r="AS66" s="746"/>
      <c r="AT66" s="746"/>
      <c r="AU66" s="746"/>
      <c r="AV66" s="746"/>
      <c r="AW66" s="746"/>
      <c r="AX66" s="746"/>
      <c r="AY66" s="746"/>
      <c r="AZ66" s="724"/>
      <c r="BA66" s="724"/>
      <c r="BB66" s="724"/>
    </row>
    <row r="67" spans="1:16384" s="247" customFormat="1" ht="13.2" x14ac:dyDescent="0.3">
      <c r="A67" s="730"/>
      <c r="B67" s="731"/>
      <c r="C67" s="731"/>
      <c r="D67" s="731"/>
      <c r="E67" s="731"/>
      <c r="F67" s="731"/>
      <c r="G67" s="731"/>
      <c r="H67" s="731"/>
      <c r="I67" s="731"/>
      <c r="J67" s="731"/>
      <c r="K67" s="731"/>
      <c r="L67" s="731"/>
      <c r="M67" s="731"/>
      <c r="N67" s="731"/>
      <c r="O67" s="731"/>
      <c r="P67" s="731"/>
      <c r="Q67" s="731"/>
      <c r="R67" s="731"/>
      <c r="S67" s="731"/>
      <c r="T67" s="731"/>
      <c r="U67" s="685" t="s">
        <v>931</v>
      </c>
      <c r="V67" s="686"/>
      <c r="W67" s="686"/>
      <c r="X67" s="686"/>
      <c r="Y67" s="686"/>
      <c r="Z67" s="686"/>
      <c r="AA67" s="686"/>
      <c r="AB67" s="687"/>
      <c r="AC67" s="685" t="s">
        <v>2907</v>
      </c>
      <c r="AD67" s="686"/>
      <c r="AE67" s="686"/>
      <c r="AF67" s="686"/>
      <c r="AG67" s="686"/>
      <c r="AH67" s="686"/>
      <c r="AI67" s="686"/>
      <c r="AJ67" s="686"/>
      <c r="AK67" s="686"/>
      <c r="AL67" s="686"/>
      <c r="AM67" s="686"/>
      <c r="AN67" s="687"/>
      <c r="AO67" s="685" t="s">
        <v>2908</v>
      </c>
      <c r="AP67" s="686"/>
      <c r="AQ67" s="686"/>
      <c r="AR67" s="686"/>
      <c r="AS67" s="686"/>
      <c r="AT67" s="686"/>
      <c r="AU67" s="686"/>
      <c r="AV67" s="686"/>
      <c r="AW67" s="686"/>
      <c r="AX67" s="686"/>
      <c r="AY67" s="686"/>
      <c r="AZ67" s="686"/>
      <c r="BA67" s="687"/>
      <c r="BB67" s="566"/>
    </row>
    <row r="68" spans="1:16384" s="247" customFormat="1" ht="15" customHeight="1" x14ac:dyDescent="0.3">
      <c r="A68" s="730"/>
      <c r="B68" s="731"/>
      <c r="C68" s="731"/>
      <c r="D68" s="731"/>
      <c r="E68" s="731"/>
      <c r="F68" s="731"/>
      <c r="G68" s="731"/>
      <c r="H68" s="731"/>
      <c r="I68" s="731"/>
      <c r="J68" s="731"/>
      <c r="K68" s="731"/>
      <c r="L68" s="731"/>
      <c r="M68" s="731"/>
      <c r="N68" s="731"/>
      <c r="O68" s="731"/>
      <c r="P68" s="731"/>
      <c r="Q68" s="731"/>
      <c r="R68" s="731"/>
      <c r="S68" s="731"/>
      <c r="T68" s="731"/>
      <c r="U68" s="685"/>
      <c r="V68" s="686"/>
      <c r="W68" s="686"/>
      <c r="X68" s="686"/>
      <c r="Y68" s="686"/>
      <c r="Z68" s="686"/>
      <c r="AA68" s="686"/>
      <c r="AB68" s="687"/>
      <c r="AC68" s="730"/>
      <c r="AD68" s="731"/>
      <c r="AE68" s="731"/>
      <c r="AF68" s="731"/>
      <c r="AG68" s="731"/>
      <c r="AH68" s="731"/>
      <c r="AI68" s="731"/>
      <c r="AJ68" s="731"/>
      <c r="AK68" s="731"/>
      <c r="AL68" s="731"/>
      <c r="AM68" s="731"/>
      <c r="AN68" s="732"/>
      <c r="AO68" s="685"/>
      <c r="AP68" s="686"/>
      <c r="AQ68" s="686"/>
      <c r="AR68" s="686"/>
      <c r="AS68" s="686"/>
      <c r="AT68" s="686"/>
      <c r="AU68" s="686"/>
      <c r="AV68" s="686"/>
      <c r="AW68" s="686"/>
      <c r="AX68" s="686"/>
      <c r="AY68" s="686"/>
      <c r="AZ68" s="686"/>
      <c r="BA68" s="687"/>
      <c r="BB68" s="566"/>
    </row>
    <row r="69" spans="1:16384" s="247" customFormat="1" ht="15" customHeight="1" x14ac:dyDescent="0.3">
      <c r="A69" s="730"/>
      <c r="B69" s="731"/>
      <c r="C69" s="731"/>
      <c r="D69" s="731"/>
      <c r="E69" s="731"/>
      <c r="F69" s="731"/>
      <c r="G69" s="731"/>
      <c r="H69" s="731"/>
      <c r="I69" s="731"/>
      <c r="J69" s="731"/>
      <c r="K69" s="731"/>
      <c r="L69" s="731"/>
      <c r="M69" s="731"/>
      <c r="N69" s="731"/>
      <c r="O69" s="731"/>
      <c r="P69" s="731"/>
      <c r="Q69" s="731"/>
      <c r="R69" s="731"/>
      <c r="S69" s="731"/>
      <c r="T69" s="731"/>
      <c r="U69" s="685"/>
      <c r="V69" s="686"/>
      <c r="W69" s="686"/>
      <c r="X69" s="686"/>
      <c r="Y69" s="686"/>
      <c r="Z69" s="686"/>
      <c r="AA69" s="686"/>
      <c r="AB69" s="687"/>
      <c r="AC69" s="730"/>
      <c r="AD69" s="731"/>
      <c r="AE69" s="731"/>
      <c r="AF69" s="731"/>
      <c r="AG69" s="731"/>
      <c r="AH69" s="731"/>
      <c r="AI69" s="731"/>
      <c r="AJ69" s="731"/>
      <c r="AK69" s="731"/>
      <c r="AL69" s="731"/>
      <c r="AM69" s="731"/>
      <c r="AN69" s="732"/>
      <c r="AO69" s="685"/>
      <c r="AP69" s="686"/>
      <c r="AQ69" s="686"/>
      <c r="AR69" s="686"/>
      <c r="AS69" s="686"/>
      <c r="AT69" s="686"/>
      <c r="AU69" s="686"/>
      <c r="AV69" s="686"/>
      <c r="AW69" s="686"/>
      <c r="AX69" s="686"/>
      <c r="AY69" s="686"/>
      <c r="AZ69" s="686"/>
      <c r="BA69" s="687"/>
      <c r="BB69" s="566"/>
    </row>
    <row r="70" spans="1:16384" s="247" customFormat="1" ht="15" customHeight="1" x14ac:dyDescent="0.3">
      <c r="A70" s="730"/>
      <c r="B70" s="731"/>
      <c r="C70" s="731"/>
      <c r="D70" s="731"/>
      <c r="E70" s="731"/>
      <c r="F70" s="731"/>
      <c r="G70" s="731"/>
      <c r="H70" s="731"/>
      <c r="I70" s="731"/>
      <c r="J70" s="731"/>
      <c r="K70" s="731"/>
      <c r="L70" s="731"/>
      <c r="M70" s="731"/>
      <c r="N70" s="731"/>
      <c r="O70" s="731"/>
      <c r="P70" s="731"/>
      <c r="Q70" s="731"/>
      <c r="R70" s="731"/>
      <c r="S70" s="731"/>
      <c r="T70" s="731"/>
      <c r="U70" s="685"/>
      <c r="V70" s="686"/>
      <c r="W70" s="686"/>
      <c r="X70" s="686"/>
      <c r="Y70" s="686"/>
      <c r="Z70" s="686"/>
      <c r="AA70" s="686"/>
      <c r="AB70" s="687"/>
      <c r="AC70" s="730"/>
      <c r="AD70" s="731"/>
      <c r="AE70" s="731"/>
      <c r="AF70" s="731"/>
      <c r="AG70" s="731"/>
      <c r="AH70" s="731"/>
      <c r="AI70" s="731"/>
      <c r="AJ70" s="731"/>
      <c r="AK70" s="731"/>
      <c r="AL70" s="731"/>
      <c r="AM70" s="731"/>
      <c r="AN70" s="732"/>
      <c r="AO70" s="685"/>
      <c r="AP70" s="686"/>
      <c r="AQ70" s="686"/>
      <c r="AR70" s="686"/>
      <c r="AS70" s="686"/>
      <c r="AT70" s="686"/>
      <c r="AU70" s="686"/>
      <c r="AV70" s="686"/>
      <c r="AW70" s="686"/>
      <c r="AX70" s="686"/>
      <c r="AY70" s="686"/>
      <c r="AZ70" s="686"/>
      <c r="BA70" s="687"/>
      <c r="BB70" s="566"/>
    </row>
    <row r="71" spans="1:16384" s="247" customFormat="1" ht="15" customHeight="1" x14ac:dyDescent="0.3">
      <c r="A71" s="730"/>
      <c r="B71" s="731"/>
      <c r="C71" s="731"/>
      <c r="D71" s="731"/>
      <c r="E71" s="731"/>
      <c r="F71" s="731"/>
      <c r="G71" s="731"/>
      <c r="H71" s="731"/>
      <c r="I71" s="731"/>
      <c r="J71" s="731"/>
      <c r="K71" s="731"/>
      <c r="L71" s="731"/>
      <c r="M71" s="731"/>
      <c r="N71" s="731"/>
      <c r="O71" s="731"/>
      <c r="P71" s="731"/>
      <c r="Q71" s="731"/>
      <c r="R71" s="731"/>
      <c r="S71" s="731"/>
      <c r="T71" s="731"/>
      <c r="U71" s="685"/>
      <c r="V71" s="686"/>
      <c r="W71" s="686"/>
      <c r="X71" s="686"/>
      <c r="Y71" s="686"/>
      <c r="Z71" s="686"/>
      <c r="AA71" s="686"/>
      <c r="AB71" s="687"/>
      <c r="AC71" s="730"/>
      <c r="AD71" s="731"/>
      <c r="AE71" s="731"/>
      <c r="AF71" s="731"/>
      <c r="AG71" s="731"/>
      <c r="AH71" s="731"/>
      <c r="AI71" s="731"/>
      <c r="AJ71" s="731"/>
      <c r="AK71" s="731"/>
      <c r="AL71" s="731"/>
      <c r="AM71" s="731"/>
      <c r="AN71" s="732"/>
      <c r="AO71" s="685"/>
      <c r="AP71" s="686"/>
      <c r="AQ71" s="686"/>
      <c r="AR71" s="686"/>
      <c r="AS71" s="686"/>
      <c r="AT71" s="686"/>
      <c r="AU71" s="686"/>
      <c r="AV71" s="686"/>
      <c r="AW71" s="686"/>
      <c r="AX71" s="686"/>
      <c r="AY71" s="686"/>
      <c r="AZ71" s="686"/>
      <c r="BA71" s="687"/>
      <c r="BB71" s="566"/>
    </row>
    <row r="72" spans="1:16384" s="247" customFormat="1" ht="15" customHeight="1" x14ac:dyDescent="0.3">
      <c r="A72" s="730"/>
      <c r="B72" s="731"/>
      <c r="C72" s="731"/>
      <c r="D72" s="731"/>
      <c r="E72" s="731"/>
      <c r="F72" s="731"/>
      <c r="G72" s="731"/>
      <c r="H72" s="731"/>
      <c r="I72" s="731"/>
      <c r="J72" s="731"/>
      <c r="K72" s="731"/>
      <c r="L72" s="731"/>
      <c r="M72" s="731"/>
      <c r="N72" s="731"/>
      <c r="O72" s="731"/>
      <c r="P72" s="731"/>
      <c r="Q72" s="731"/>
      <c r="R72" s="731"/>
      <c r="S72" s="731"/>
      <c r="T72" s="731"/>
      <c r="U72" s="685"/>
      <c r="V72" s="686"/>
      <c r="W72" s="686"/>
      <c r="X72" s="686"/>
      <c r="Y72" s="686"/>
      <c r="Z72" s="686"/>
      <c r="AA72" s="686"/>
      <c r="AB72" s="687"/>
      <c r="AC72" s="730"/>
      <c r="AD72" s="731"/>
      <c r="AE72" s="731"/>
      <c r="AF72" s="731"/>
      <c r="AG72" s="731"/>
      <c r="AH72" s="731"/>
      <c r="AI72" s="731"/>
      <c r="AJ72" s="731"/>
      <c r="AK72" s="731"/>
      <c r="AL72" s="731"/>
      <c r="AM72" s="731"/>
      <c r="AN72" s="732"/>
      <c r="AO72" s="685"/>
      <c r="AP72" s="686"/>
      <c r="AQ72" s="686"/>
      <c r="AR72" s="686"/>
      <c r="AS72" s="686"/>
      <c r="AT72" s="686"/>
      <c r="AU72" s="686"/>
      <c r="AV72" s="686"/>
      <c r="AW72" s="686"/>
      <c r="AX72" s="686"/>
      <c r="AY72" s="686"/>
      <c r="AZ72" s="686"/>
      <c r="BA72" s="687"/>
      <c r="BB72" s="566"/>
    </row>
    <row r="73" spans="1:16384" s="247" customFormat="1" ht="4.5" customHeight="1" x14ac:dyDescent="0.3">
      <c r="A73" s="566"/>
      <c r="B73" s="566"/>
      <c r="C73" s="566"/>
      <c r="D73" s="566"/>
      <c r="E73" s="566"/>
      <c r="F73" s="566"/>
      <c r="G73" s="566"/>
      <c r="H73" s="566"/>
      <c r="I73" s="566"/>
      <c r="J73" s="566"/>
      <c r="K73" s="566"/>
      <c r="L73" s="566"/>
      <c r="M73" s="566"/>
      <c r="N73" s="566"/>
      <c r="O73" s="566"/>
      <c r="P73" s="566"/>
      <c r="Q73" s="566"/>
      <c r="R73" s="566"/>
      <c r="S73" s="566"/>
      <c r="T73" s="566"/>
      <c r="U73" s="566"/>
      <c r="V73" s="566"/>
      <c r="W73" s="566"/>
      <c r="X73" s="566"/>
      <c r="Y73" s="566"/>
      <c r="Z73" s="566"/>
      <c r="AA73" s="566"/>
      <c r="AB73" s="566"/>
      <c r="AC73" s="566"/>
      <c r="AD73" s="566"/>
      <c r="AE73" s="566"/>
      <c r="AF73" s="566"/>
      <c r="AG73" s="566"/>
      <c r="AH73" s="566"/>
      <c r="AI73" s="566"/>
      <c r="AJ73" s="566"/>
      <c r="AK73" s="566"/>
      <c r="AL73" s="566"/>
      <c r="AM73" s="566"/>
      <c r="AN73" s="566"/>
      <c r="AO73" s="566"/>
      <c r="AP73" s="566"/>
      <c r="AQ73" s="566"/>
      <c r="AR73" s="566"/>
      <c r="AS73" s="566"/>
      <c r="AT73" s="566"/>
      <c r="AU73" s="566"/>
      <c r="AV73" s="566"/>
      <c r="AW73" s="566"/>
      <c r="AX73" s="566"/>
      <c r="AY73" s="566"/>
      <c r="AZ73" s="566"/>
      <c r="BA73" s="566"/>
      <c r="BB73" s="566"/>
    </row>
    <row r="74" spans="1:16384" s="247" customFormat="1" ht="15" hidden="1" customHeight="1" x14ac:dyDescent="0.3">
      <c r="A74" s="566"/>
      <c r="B74" s="566"/>
      <c r="C74" s="566"/>
      <c r="D74" s="566"/>
      <c r="E74" s="566"/>
      <c r="F74" s="566"/>
      <c r="G74" s="566"/>
      <c r="H74" s="566"/>
      <c r="I74" s="566"/>
      <c r="J74" s="566"/>
      <c r="K74" s="566"/>
      <c r="L74" s="566"/>
      <c r="M74" s="566"/>
      <c r="N74" s="566"/>
      <c r="O74" s="566"/>
      <c r="P74" s="566"/>
      <c r="Q74" s="566"/>
      <c r="R74" s="566"/>
      <c r="S74" s="566"/>
      <c r="T74" s="566"/>
      <c r="U74" s="566"/>
      <c r="V74" s="566"/>
      <c r="W74" s="566"/>
      <c r="X74" s="566"/>
      <c r="Y74" s="566"/>
      <c r="Z74" s="566"/>
      <c r="AA74" s="566"/>
      <c r="AB74" s="566"/>
      <c r="AC74" s="566"/>
      <c r="AD74" s="566"/>
      <c r="AE74" s="566"/>
      <c r="AF74" s="566"/>
      <c r="AG74" s="566"/>
      <c r="AH74" s="566"/>
      <c r="AI74" s="566"/>
      <c r="AJ74" s="566"/>
      <c r="AK74" s="566"/>
      <c r="AL74" s="566"/>
      <c r="AM74" s="566"/>
      <c r="AN74" s="566"/>
      <c r="AO74" s="566"/>
      <c r="AP74" s="566"/>
      <c r="AQ74" s="566"/>
      <c r="AR74" s="566"/>
      <c r="AS74" s="566"/>
      <c r="AT74" s="566"/>
      <c r="AU74" s="566"/>
      <c r="AV74" s="566"/>
      <c r="AW74" s="566"/>
      <c r="AX74" s="566"/>
      <c r="AY74" s="566"/>
      <c r="AZ74" s="566"/>
      <c r="BA74" s="566"/>
      <c r="BB74" s="566"/>
    </row>
    <row r="75" spans="1:16384" s="247" customFormat="1" ht="15" hidden="1" customHeight="1" x14ac:dyDescent="0.3">
      <c r="A75" s="566"/>
      <c r="B75" s="566"/>
      <c r="C75" s="566"/>
      <c r="D75" s="566"/>
      <c r="E75" s="566"/>
      <c r="F75" s="566"/>
      <c r="G75" s="566"/>
      <c r="H75" s="566"/>
      <c r="I75" s="566"/>
      <c r="J75" s="566"/>
      <c r="K75" s="566"/>
      <c r="L75" s="566"/>
      <c r="M75" s="566"/>
      <c r="N75" s="566"/>
      <c r="O75" s="566"/>
      <c r="P75" s="566"/>
      <c r="Q75" s="566"/>
      <c r="R75" s="566"/>
      <c r="S75" s="566"/>
      <c r="T75" s="566"/>
      <c r="U75" s="566"/>
      <c r="V75" s="566"/>
      <c r="W75" s="566"/>
      <c r="X75" s="566"/>
      <c r="Y75" s="566"/>
      <c r="Z75" s="566"/>
      <c r="AA75" s="566"/>
      <c r="AB75" s="566"/>
      <c r="AC75" s="566"/>
      <c r="AD75" s="566"/>
      <c r="AE75" s="566"/>
      <c r="AF75" s="566"/>
      <c r="AG75" s="566"/>
      <c r="AH75" s="566"/>
      <c r="AI75" s="566"/>
      <c r="AJ75" s="566"/>
      <c r="AK75" s="566"/>
      <c r="AL75" s="566"/>
      <c r="AM75" s="566"/>
      <c r="AN75" s="566"/>
      <c r="AO75" s="566"/>
      <c r="AP75" s="566"/>
      <c r="AQ75" s="566"/>
      <c r="AR75" s="566"/>
      <c r="AS75" s="566"/>
      <c r="AT75" s="566"/>
      <c r="AU75" s="566"/>
      <c r="AV75" s="566"/>
      <c r="AW75" s="566"/>
      <c r="AX75" s="566"/>
      <c r="AY75" s="566"/>
      <c r="AZ75" s="566"/>
      <c r="BA75" s="566"/>
      <c r="BB75" s="566"/>
    </row>
    <row r="76" spans="1:16384" s="306" customFormat="1" ht="12.6" customHeight="1" x14ac:dyDescent="0.3">
      <c r="A76" s="303" t="s">
        <v>2838</v>
      </c>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c r="AA76" s="303"/>
      <c r="AB76" s="303"/>
      <c r="AC76" s="303"/>
      <c r="AD76" s="303"/>
      <c r="AE76" s="303"/>
      <c r="AF76" s="303"/>
      <c r="AG76" s="303"/>
      <c r="AH76" s="303"/>
      <c r="AI76" s="303"/>
      <c r="AJ76" s="303"/>
      <c r="AK76" s="303"/>
      <c r="AL76" s="303"/>
      <c r="AM76" s="303"/>
      <c r="AN76" s="303"/>
      <c r="AO76" s="303"/>
      <c r="AP76" s="303"/>
      <c r="AQ76" s="303"/>
      <c r="AR76" s="303"/>
      <c r="AS76" s="303"/>
      <c r="AT76" s="303"/>
      <c r="AU76" s="303"/>
      <c r="AV76" s="303"/>
      <c r="AW76" s="303"/>
      <c r="AX76" s="303"/>
      <c r="AY76" s="303"/>
      <c r="AZ76" s="303"/>
      <c r="BA76" s="303"/>
      <c r="BB76" s="303"/>
    </row>
    <row r="77" spans="1:16384" s="247" customFormat="1" ht="12.6" customHeight="1" x14ac:dyDescent="0.3">
      <c r="A77" s="755" t="s">
        <v>2911</v>
      </c>
      <c r="B77" s="756"/>
      <c r="C77" s="756"/>
      <c r="D77" s="756"/>
      <c r="E77" s="756"/>
      <c r="F77" s="756"/>
      <c r="G77" s="756"/>
      <c r="H77" s="756"/>
      <c r="I77" s="756"/>
      <c r="J77" s="756"/>
      <c r="K77" s="756"/>
      <c r="L77" s="756"/>
      <c r="M77" s="756"/>
      <c r="N77" s="756"/>
      <c r="O77" s="756"/>
      <c r="P77" s="756"/>
      <c r="Q77" s="756"/>
      <c r="R77" s="756"/>
      <c r="S77" s="756"/>
      <c r="T77" s="756"/>
      <c r="U77" s="756"/>
      <c r="V77" s="756"/>
      <c r="W77" s="756"/>
      <c r="X77" s="756"/>
      <c r="Y77" s="756"/>
      <c r="Z77" s="756"/>
      <c r="AA77" s="756"/>
      <c r="AB77" s="756"/>
      <c r="AC77" s="756"/>
      <c r="AD77" s="756"/>
      <c r="AE77" s="756"/>
      <c r="AF77" s="756"/>
      <c r="AG77" s="756"/>
      <c r="AH77" s="756"/>
      <c r="AI77" s="756"/>
      <c r="AJ77" s="756"/>
      <c r="AK77" s="756"/>
      <c r="AL77" s="756"/>
      <c r="AM77" s="756"/>
      <c r="AN77" s="756"/>
      <c r="AO77" s="756"/>
      <c r="AP77" s="756"/>
      <c r="AQ77" s="756"/>
      <c r="AR77" s="756"/>
      <c r="AS77" s="756"/>
      <c r="AT77" s="756"/>
      <c r="AU77" s="756"/>
      <c r="AV77" s="756"/>
      <c r="AW77" s="756"/>
      <c r="AX77" s="756"/>
      <c r="AY77" s="756"/>
      <c r="AZ77" s="756"/>
      <c r="BA77" s="756"/>
      <c r="BB77" s="756"/>
    </row>
    <row r="78" spans="1:16384" s="247" customFormat="1" ht="12.6" customHeight="1" x14ac:dyDescent="0.3">
      <c r="A78" s="724" t="s">
        <v>2839</v>
      </c>
      <c r="B78" s="724"/>
      <c r="C78" s="724"/>
      <c r="D78" s="724"/>
      <c r="E78" s="724"/>
      <c r="F78" s="724"/>
      <c r="G78" s="724"/>
      <c r="H78" s="724"/>
      <c r="I78" s="724"/>
      <c r="J78" s="724"/>
      <c r="K78" s="724"/>
      <c r="L78" s="724"/>
      <c r="M78" s="724"/>
      <c r="N78" s="724"/>
      <c r="O78" s="724"/>
      <c r="P78" s="724"/>
      <c r="Q78" s="724"/>
      <c r="R78" s="724"/>
      <c r="S78" s="724"/>
      <c r="T78" s="724"/>
      <c r="U78" s="724"/>
      <c r="V78" s="724"/>
      <c r="W78" s="724"/>
      <c r="X78" s="724"/>
      <c r="Y78" s="724"/>
      <c r="Z78" s="724"/>
      <c r="AA78" s="724"/>
      <c r="AB78" s="724"/>
      <c r="AC78" s="724"/>
      <c r="AD78" s="724"/>
      <c r="AE78" s="724"/>
      <c r="AF78" s="724"/>
      <c r="AG78" s="724"/>
      <c r="AH78" s="724"/>
      <c r="AI78" s="724"/>
      <c r="AJ78" s="724"/>
      <c r="AK78" s="724"/>
      <c r="AL78" s="248"/>
      <c r="AM78" s="685" t="s">
        <v>2976</v>
      </c>
      <c r="AN78" s="687"/>
      <c r="AO78" s="744"/>
      <c r="AP78" s="744"/>
      <c r="AQ78" s="248"/>
      <c r="AR78" s="744"/>
      <c r="AS78" s="744"/>
      <c r="AT78" s="744"/>
      <c r="AU78" s="744"/>
      <c r="AV78" s="248"/>
      <c r="AW78" s="248"/>
      <c r="AX78" s="248"/>
      <c r="AY78" s="248"/>
      <c r="AZ78" s="724"/>
      <c r="BA78" s="724"/>
      <c r="BB78" s="724"/>
    </row>
    <row r="79" spans="1:16384" s="247" customFormat="1" ht="12.6" customHeight="1" x14ac:dyDescent="0.3">
      <c r="A79" s="755" t="s">
        <v>2910</v>
      </c>
      <c r="B79" s="756"/>
      <c r="C79" s="756"/>
      <c r="D79" s="756"/>
      <c r="E79" s="756"/>
      <c r="F79" s="756"/>
      <c r="G79" s="756"/>
      <c r="H79" s="756"/>
      <c r="I79" s="756"/>
      <c r="J79" s="756"/>
      <c r="K79" s="756"/>
      <c r="L79" s="756"/>
      <c r="M79" s="756"/>
      <c r="N79" s="756"/>
      <c r="O79" s="756"/>
      <c r="P79" s="756"/>
      <c r="Q79" s="756"/>
      <c r="R79" s="756"/>
      <c r="S79" s="756"/>
      <c r="T79" s="756"/>
      <c r="U79" s="756"/>
      <c r="V79" s="756"/>
      <c r="W79" s="756"/>
      <c r="X79" s="756"/>
      <c r="Y79" s="756"/>
      <c r="Z79" s="756"/>
      <c r="AA79" s="756"/>
      <c r="AB79" s="756"/>
      <c r="AC79" s="756"/>
      <c r="AD79" s="756"/>
      <c r="AE79" s="756"/>
      <c r="AF79" s="756"/>
      <c r="AG79" s="756"/>
      <c r="AH79" s="756"/>
      <c r="AI79" s="756"/>
      <c r="AJ79" s="756"/>
      <c r="AK79" s="756"/>
      <c r="AL79" s="756"/>
      <c r="AM79" s="756"/>
      <c r="AN79" s="756"/>
      <c r="AO79" s="756"/>
      <c r="AP79" s="756"/>
      <c r="AQ79" s="756"/>
      <c r="AR79" s="756"/>
      <c r="AS79" s="756"/>
      <c r="AT79" s="756"/>
      <c r="AU79" s="756"/>
      <c r="AV79" s="756"/>
      <c r="AW79" s="756"/>
      <c r="AX79" s="756"/>
      <c r="AY79" s="756"/>
      <c r="AZ79" s="756"/>
      <c r="BA79" s="756"/>
      <c r="BB79" s="756"/>
    </row>
    <row r="80" spans="1:16384" s="247" customFormat="1" ht="42.75" customHeight="1" x14ac:dyDescent="0.3">
      <c r="A80" s="1134" t="s">
        <v>2909</v>
      </c>
      <c r="B80" s="1134"/>
      <c r="C80" s="1134"/>
      <c r="D80" s="1134"/>
      <c r="E80" s="1134"/>
      <c r="F80" s="1134"/>
      <c r="G80" s="1134"/>
      <c r="H80" s="1134"/>
      <c r="I80" s="1134"/>
      <c r="J80" s="1134"/>
      <c r="K80" s="1134"/>
      <c r="L80" s="1134"/>
      <c r="M80" s="1134"/>
      <c r="N80" s="1134"/>
      <c r="O80" s="1134"/>
      <c r="P80" s="1134"/>
      <c r="Q80" s="1134"/>
      <c r="R80" s="1134"/>
      <c r="S80" s="1134"/>
      <c r="T80" s="1134"/>
      <c r="U80" s="1134"/>
      <c r="V80" s="1134"/>
      <c r="W80" s="1134"/>
      <c r="X80" s="1134"/>
      <c r="Y80" s="1134"/>
      <c r="Z80" s="1134"/>
      <c r="AA80" s="1134"/>
      <c r="AB80" s="1134"/>
      <c r="AC80" s="1134"/>
      <c r="AD80" s="1134"/>
      <c r="AE80" s="1134"/>
      <c r="AF80" s="1134"/>
      <c r="AG80" s="1134"/>
      <c r="AH80" s="1134"/>
      <c r="AI80" s="1134"/>
      <c r="AJ80" s="1134"/>
      <c r="AK80" s="1134"/>
      <c r="AL80" s="1134"/>
      <c r="AM80" s="1134"/>
      <c r="AN80" s="1134"/>
      <c r="AO80" s="1134"/>
      <c r="AP80" s="1134"/>
      <c r="AQ80" s="1134"/>
      <c r="AR80" s="1134"/>
      <c r="AS80" s="1134"/>
      <c r="AT80" s="1134"/>
      <c r="AU80" s="1134"/>
      <c r="AV80" s="1134"/>
      <c r="AW80" s="1134"/>
      <c r="AX80" s="1134"/>
      <c r="AY80" s="1134"/>
      <c r="AZ80" s="390"/>
      <c r="BA80" s="390"/>
      <c r="BB80" s="390"/>
      <c r="BC80" s="390"/>
      <c r="BD80" s="390"/>
      <c r="BE80" s="390"/>
      <c r="BF80" s="390"/>
      <c r="BG80" s="390"/>
      <c r="BH80" s="390"/>
      <c r="BI80" s="390"/>
      <c r="BJ80" s="390"/>
      <c r="BK80" s="390"/>
      <c r="BL80" s="390"/>
      <c r="BM80" s="390"/>
      <c r="BN80" s="390"/>
      <c r="BO80" s="390"/>
      <c r="BP80" s="390"/>
      <c r="BQ80" s="390"/>
      <c r="BR80" s="390"/>
      <c r="BS80" s="390"/>
      <c r="BT80" s="390"/>
      <c r="BU80" s="390"/>
      <c r="BV80" s="390"/>
      <c r="BW80" s="390"/>
      <c r="BX80" s="390"/>
      <c r="BY80" s="390"/>
      <c r="BZ80" s="390"/>
      <c r="CA80" s="390"/>
      <c r="CB80" s="390"/>
      <c r="CC80" s="390"/>
      <c r="CD80" s="390"/>
      <c r="CE80" s="390"/>
      <c r="CF80" s="390"/>
      <c r="CG80" s="390"/>
      <c r="CH80" s="390"/>
      <c r="CI80" s="390"/>
      <c r="CJ80" s="390"/>
      <c r="CK80" s="390"/>
      <c r="CL80" s="390"/>
      <c r="CM80" s="390"/>
      <c r="CN80" s="390"/>
      <c r="CO80" s="390"/>
      <c r="CP80" s="390"/>
      <c r="CQ80" s="390"/>
      <c r="CR80" s="390"/>
      <c r="CS80" s="390"/>
      <c r="CT80" s="390"/>
      <c r="CU80" s="390"/>
      <c r="CV80" s="390"/>
      <c r="CW80" s="390"/>
      <c r="CX80" s="390"/>
      <c r="CY80" s="754"/>
      <c r="CZ80" s="754"/>
      <c r="DA80" s="754"/>
      <c r="DB80" s="754"/>
      <c r="DC80" s="754"/>
      <c r="DD80" s="754"/>
      <c r="DE80" s="754"/>
      <c r="DF80" s="754"/>
      <c r="DG80" s="754"/>
      <c r="DH80" s="754"/>
      <c r="DI80" s="754"/>
      <c r="DJ80" s="754"/>
      <c r="DK80" s="754"/>
      <c r="DL80" s="754"/>
      <c r="DM80" s="754"/>
      <c r="DN80" s="754"/>
      <c r="DO80" s="754"/>
      <c r="DP80" s="754"/>
      <c r="DQ80" s="754"/>
      <c r="DR80" s="754"/>
      <c r="DS80" s="754"/>
      <c r="DT80" s="754"/>
      <c r="DU80" s="754"/>
      <c r="DV80" s="754"/>
      <c r="DW80" s="754"/>
      <c r="DX80" s="754"/>
      <c r="DY80" s="754"/>
      <c r="DZ80" s="754"/>
      <c r="EA80" s="754"/>
      <c r="EB80" s="754"/>
      <c r="EC80" s="754"/>
      <c r="ED80" s="754"/>
      <c r="EE80" s="754"/>
      <c r="EF80" s="754"/>
      <c r="EG80" s="754"/>
      <c r="EH80" s="754"/>
      <c r="EI80" s="754"/>
      <c r="EJ80" s="754"/>
      <c r="EK80" s="754"/>
      <c r="EL80" s="754"/>
      <c r="EM80" s="754"/>
      <c r="EN80" s="754"/>
      <c r="EO80" s="754"/>
      <c r="EP80" s="754"/>
      <c r="EQ80" s="754"/>
      <c r="ER80" s="754"/>
      <c r="ES80" s="754"/>
      <c r="ET80" s="754"/>
      <c r="EU80" s="754"/>
      <c r="EV80" s="754"/>
      <c r="EW80" s="754"/>
      <c r="EX80" s="754"/>
      <c r="EY80" s="754"/>
      <c r="EZ80" s="754"/>
      <c r="FA80" s="754"/>
      <c r="FB80" s="754"/>
      <c r="FC80" s="754"/>
      <c r="FD80" s="754"/>
      <c r="FE80" s="754"/>
      <c r="FF80" s="754"/>
      <c r="FG80" s="754"/>
      <c r="FH80" s="754"/>
      <c r="FI80" s="754"/>
      <c r="FJ80" s="754"/>
      <c r="FK80" s="754"/>
      <c r="FL80" s="754"/>
      <c r="FM80" s="754"/>
      <c r="FN80" s="754"/>
      <c r="FO80" s="754"/>
      <c r="FP80" s="754"/>
      <c r="FQ80" s="754"/>
      <c r="FR80" s="754"/>
      <c r="FS80" s="754"/>
      <c r="FT80" s="754"/>
      <c r="FU80" s="754"/>
      <c r="FV80" s="754"/>
      <c r="FW80" s="754"/>
      <c r="FX80" s="754"/>
      <c r="FY80" s="754"/>
      <c r="FZ80" s="754"/>
      <c r="GA80" s="754"/>
      <c r="GB80" s="754"/>
      <c r="GC80" s="754"/>
      <c r="GD80" s="754"/>
      <c r="GE80" s="754"/>
      <c r="GF80" s="754"/>
      <c r="GG80" s="754"/>
      <c r="GH80" s="754"/>
      <c r="GI80" s="754"/>
      <c r="GJ80" s="754"/>
      <c r="GK80" s="754"/>
      <c r="GL80" s="754"/>
      <c r="GM80" s="754"/>
      <c r="GN80" s="754"/>
      <c r="GO80" s="754"/>
      <c r="GP80" s="754"/>
      <c r="GQ80" s="754"/>
      <c r="GR80" s="754"/>
      <c r="GS80" s="754"/>
      <c r="GT80" s="754"/>
      <c r="GU80" s="754"/>
      <c r="GV80" s="754"/>
      <c r="GW80" s="754"/>
      <c r="GX80" s="754"/>
      <c r="GY80" s="754"/>
      <c r="GZ80" s="754"/>
      <c r="HA80" s="754"/>
      <c r="HB80" s="754"/>
      <c r="HC80" s="754"/>
      <c r="HD80" s="754"/>
      <c r="HE80" s="754"/>
      <c r="HF80" s="754"/>
      <c r="HG80" s="754"/>
      <c r="HH80" s="754"/>
      <c r="HI80" s="754"/>
      <c r="HJ80" s="754"/>
      <c r="HK80" s="754"/>
      <c r="HL80" s="754"/>
      <c r="HM80" s="754"/>
      <c r="HN80" s="754"/>
      <c r="HO80" s="754"/>
      <c r="HP80" s="754"/>
      <c r="HQ80" s="754"/>
      <c r="HR80" s="754"/>
      <c r="HS80" s="754"/>
      <c r="HT80" s="754"/>
      <c r="HU80" s="754"/>
      <c r="HV80" s="754"/>
      <c r="HW80" s="754"/>
      <c r="HX80" s="754"/>
      <c r="HY80" s="754"/>
      <c r="HZ80" s="754"/>
      <c r="IA80" s="754"/>
      <c r="IB80" s="754"/>
      <c r="IC80" s="754"/>
      <c r="ID80" s="754"/>
      <c r="IE80" s="754"/>
      <c r="IF80" s="754"/>
      <c r="IG80" s="754"/>
      <c r="IH80" s="754"/>
      <c r="II80" s="754"/>
      <c r="IJ80" s="754"/>
      <c r="IK80" s="754"/>
      <c r="IL80" s="754"/>
      <c r="IM80" s="754"/>
      <c r="IN80" s="754"/>
      <c r="IO80" s="754"/>
      <c r="IP80" s="754"/>
      <c r="IQ80" s="754"/>
      <c r="IR80" s="754"/>
      <c r="IS80" s="754"/>
      <c r="IT80" s="754"/>
      <c r="IU80" s="754"/>
      <c r="IV80" s="754"/>
      <c r="IW80" s="754"/>
      <c r="IX80" s="754"/>
      <c r="IY80" s="754"/>
      <c r="IZ80" s="754"/>
      <c r="JA80" s="754"/>
      <c r="JB80" s="754"/>
      <c r="JC80" s="754"/>
      <c r="JD80" s="754"/>
      <c r="JE80" s="754"/>
      <c r="JF80" s="754"/>
      <c r="JG80" s="754"/>
      <c r="JH80" s="754"/>
      <c r="JI80" s="754"/>
      <c r="JJ80" s="754"/>
      <c r="JK80" s="754"/>
      <c r="JL80" s="754"/>
      <c r="JM80" s="754"/>
      <c r="JN80" s="754"/>
      <c r="JO80" s="754"/>
      <c r="JP80" s="754"/>
      <c r="JQ80" s="754"/>
      <c r="JR80" s="754"/>
      <c r="JS80" s="754"/>
      <c r="JT80" s="754"/>
      <c r="JU80" s="754"/>
      <c r="JV80" s="754"/>
      <c r="JW80" s="754"/>
      <c r="JX80" s="754"/>
      <c r="JY80" s="754"/>
      <c r="JZ80" s="754"/>
      <c r="KA80" s="754"/>
      <c r="KB80" s="754"/>
      <c r="KC80" s="754"/>
      <c r="KD80" s="754"/>
      <c r="KE80" s="754"/>
      <c r="KF80" s="754"/>
      <c r="KG80" s="754"/>
      <c r="KH80" s="754"/>
      <c r="KI80" s="754"/>
      <c r="KJ80" s="754"/>
      <c r="KK80" s="754"/>
      <c r="KL80" s="754"/>
      <c r="KM80" s="754"/>
      <c r="KN80" s="754"/>
      <c r="KO80" s="754"/>
      <c r="KP80" s="754"/>
      <c r="KQ80" s="754"/>
      <c r="KR80" s="754"/>
      <c r="KS80" s="754"/>
      <c r="KT80" s="754"/>
      <c r="KU80" s="754"/>
      <c r="KV80" s="754"/>
      <c r="KW80" s="754"/>
      <c r="KX80" s="754"/>
      <c r="KY80" s="754"/>
      <c r="KZ80" s="754"/>
      <c r="LA80" s="754"/>
      <c r="LB80" s="754"/>
      <c r="LC80" s="754"/>
      <c r="LD80" s="754"/>
      <c r="LE80" s="754"/>
      <c r="LF80" s="754"/>
      <c r="LG80" s="754"/>
      <c r="LH80" s="754"/>
      <c r="LI80" s="754"/>
      <c r="LJ80" s="754"/>
      <c r="LK80" s="754"/>
      <c r="LL80" s="754"/>
      <c r="LM80" s="754"/>
      <c r="LN80" s="754"/>
      <c r="LO80" s="754"/>
      <c r="LP80" s="754"/>
      <c r="LQ80" s="754"/>
      <c r="LR80" s="754"/>
      <c r="LS80" s="754"/>
      <c r="LT80" s="754"/>
      <c r="LU80" s="754"/>
      <c r="LV80" s="754"/>
      <c r="LW80" s="754"/>
      <c r="LX80" s="754"/>
      <c r="LY80" s="754"/>
      <c r="LZ80" s="754"/>
      <c r="MA80" s="754"/>
      <c r="MB80" s="754"/>
      <c r="MC80" s="754"/>
      <c r="MD80" s="754"/>
      <c r="ME80" s="754"/>
      <c r="MF80" s="754"/>
      <c r="MG80" s="754"/>
      <c r="MH80" s="754"/>
      <c r="MI80" s="754"/>
      <c r="MJ80" s="754"/>
      <c r="MK80" s="754"/>
      <c r="ML80" s="754"/>
      <c r="MM80" s="754"/>
      <c r="MN80" s="754"/>
      <c r="MO80" s="754"/>
      <c r="MP80" s="754"/>
      <c r="MQ80" s="754"/>
      <c r="MR80" s="754"/>
      <c r="MS80" s="754"/>
      <c r="MT80" s="754"/>
      <c r="MU80" s="754"/>
      <c r="MV80" s="754"/>
      <c r="MW80" s="754"/>
      <c r="MX80" s="754"/>
      <c r="MY80" s="754"/>
      <c r="MZ80" s="754"/>
      <c r="NA80" s="754"/>
      <c r="NB80" s="754"/>
      <c r="NC80" s="754"/>
      <c r="ND80" s="754"/>
      <c r="NE80" s="754"/>
      <c r="NF80" s="754"/>
      <c r="NG80" s="754"/>
      <c r="NH80" s="754"/>
      <c r="NI80" s="754"/>
      <c r="NJ80" s="754"/>
      <c r="NK80" s="754"/>
      <c r="NL80" s="754"/>
      <c r="NM80" s="754"/>
      <c r="NN80" s="754"/>
      <c r="NO80" s="754"/>
      <c r="NP80" s="754"/>
      <c r="NQ80" s="754"/>
      <c r="NR80" s="754"/>
      <c r="NS80" s="754"/>
      <c r="NT80" s="754"/>
      <c r="NU80" s="754"/>
      <c r="NV80" s="754"/>
      <c r="NW80" s="754"/>
      <c r="NX80" s="754"/>
      <c r="NY80" s="754"/>
      <c r="NZ80" s="754"/>
      <c r="OA80" s="754"/>
      <c r="OB80" s="754"/>
      <c r="OC80" s="754"/>
      <c r="OD80" s="754"/>
      <c r="OE80" s="754"/>
      <c r="OF80" s="754"/>
      <c r="OG80" s="754"/>
      <c r="OH80" s="754"/>
      <c r="OI80" s="754"/>
      <c r="OJ80" s="754"/>
      <c r="OK80" s="754"/>
      <c r="OL80" s="754"/>
      <c r="OM80" s="754"/>
      <c r="ON80" s="754"/>
      <c r="OO80" s="754"/>
      <c r="OP80" s="754"/>
      <c r="OQ80" s="754"/>
      <c r="OR80" s="754"/>
      <c r="OS80" s="754"/>
      <c r="OT80" s="754"/>
      <c r="OU80" s="754"/>
      <c r="OV80" s="754"/>
      <c r="OW80" s="754"/>
      <c r="OX80" s="754"/>
      <c r="OY80" s="754"/>
      <c r="OZ80" s="754"/>
      <c r="PA80" s="754"/>
      <c r="PB80" s="754"/>
      <c r="PC80" s="754"/>
      <c r="PD80" s="754"/>
      <c r="PE80" s="754"/>
      <c r="PF80" s="754"/>
      <c r="PG80" s="754"/>
      <c r="PH80" s="754"/>
      <c r="PI80" s="754"/>
      <c r="PJ80" s="754"/>
      <c r="PK80" s="754"/>
      <c r="PL80" s="754"/>
      <c r="PM80" s="754"/>
      <c r="PN80" s="754"/>
      <c r="PO80" s="754"/>
      <c r="PP80" s="754"/>
      <c r="PQ80" s="754"/>
      <c r="PR80" s="754"/>
      <c r="PS80" s="754"/>
      <c r="PT80" s="754"/>
      <c r="PU80" s="754"/>
      <c r="PV80" s="754"/>
      <c r="PW80" s="754"/>
      <c r="PX80" s="754"/>
      <c r="PY80" s="754"/>
      <c r="PZ80" s="754"/>
      <c r="QA80" s="754"/>
      <c r="QB80" s="754"/>
      <c r="QC80" s="754"/>
      <c r="QD80" s="754"/>
      <c r="QE80" s="754"/>
      <c r="QF80" s="754"/>
      <c r="QG80" s="754"/>
      <c r="QH80" s="754"/>
      <c r="QI80" s="754"/>
      <c r="QJ80" s="754"/>
      <c r="QK80" s="754"/>
      <c r="QL80" s="754"/>
      <c r="QM80" s="754"/>
      <c r="QN80" s="754"/>
      <c r="QO80" s="754"/>
      <c r="QP80" s="754"/>
      <c r="QQ80" s="754"/>
      <c r="QR80" s="754"/>
      <c r="QS80" s="754"/>
      <c r="QT80" s="754"/>
      <c r="QU80" s="754"/>
      <c r="QV80" s="754"/>
      <c r="QW80" s="754"/>
      <c r="QX80" s="754"/>
      <c r="QY80" s="754"/>
      <c r="QZ80" s="754"/>
      <c r="RA80" s="754"/>
      <c r="RB80" s="754"/>
      <c r="RC80" s="754"/>
      <c r="RD80" s="754"/>
      <c r="RE80" s="754"/>
      <c r="RF80" s="754"/>
      <c r="RG80" s="754"/>
      <c r="RH80" s="754"/>
      <c r="RI80" s="754"/>
      <c r="RJ80" s="754"/>
      <c r="RK80" s="754"/>
      <c r="RL80" s="754"/>
      <c r="RM80" s="754"/>
      <c r="RN80" s="754"/>
      <c r="RO80" s="754"/>
      <c r="RP80" s="754"/>
      <c r="RQ80" s="754"/>
      <c r="RR80" s="754"/>
      <c r="RS80" s="754"/>
      <c r="RT80" s="754"/>
      <c r="RU80" s="754"/>
      <c r="RV80" s="754"/>
      <c r="RW80" s="754"/>
      <c r="RX80" s="754"/>
      <c r="RY80" s="754"/>
      <c r="RZ80" s="754"/>
      <c r="SA80" s="754"/>
      <c r="SB80" s="754"/>
      <c r="SC80" s="754"/>
      <c r="SD80" s="754"/>
      <c r="SE80" s="754"/>
      <c r="SF80" s="754"/>
      <c r="SG80" s="754"/>
      <c r="SH80" s="754"/>
      <c r="SI80" s="754"/>
      <c r="SJ80" s="754"/>
      <c r="SK80" s="754"/>
      <c r="SL80" s="754"/>
      <c r="SM80" s="754"/>
      <c r="SN80" s="754"/>
      <c r="SO80" s="754"/>
      <c r="SP80" s="754"/>
      <c r="SQ80" s="754"/>
      <c r="SR80" s="754"/>
      <c r="SS80" s="754"/>
      <c r="ST80" s="754"/>
      <c r="SU80" s="754"/>
      <c r="SV80" s="754"/>
      <c r="SW80" s="754"/>
      <c r="SX80" s="754"/>
      <c r="SY80" s="754"/>
      <c r="SZ80" s="754"/>
      <c r="TA80" s="754"/>
      <c r="TB80" s="754"/>
      <c r="TC80" s="754"/>
      <c r="TD80" s="754"/>
      <c r="TE80" s="754"/>
      <c r="TF80" s="754"/>
      <c r="TG80" s="754"/>
      <c r="TH80" s="754"/>
      <c r="TI80" s="754"/>
      <c r="TJ80" s="754"/>
      <c r="TK80" s="754"/>
      <c r="TL80" s="754"/>
      <c r="TM80" s="754"/>
      <c r="TN80" s="754"/>
      <c r="TO80" s="754"/>
      <c r="TP80" s="754"/>
      <c r="TQ80" s="754"/>
      <c r="TR80" s="754"/>
      <c r="TS80" s="754"/>
      <c r="TT80" s="754"/>
      <c r="TU80" s="754"/>
      <c r="TV80" s="754"/>
      <c r="TW80" s="754"/>
      <c r="TX80" s="754"/>
      <c r="TY80" s="754"/>
      <c r="TZ80" s="754"/>
      <c r="UA80" s="754"/>
      <c r="UB80" s="754"/>
      <c r="UC80" s="754"/>
      <c r="UD80" s="754"/>
      <c r="UE80" s="754"/>
      <c r="UF80" s="754"/>
      <c r="UG80" s="754"/>
      <c r="UH80" s="754"/>
      <c r="UI80" s="754"/>
      <c r="UJ80" s="754"/>
      <c r="UK80" s="754"/>
      <c r="UL80" s="754"/>
      <c r="UM80" s="754"/>
      <c r="UN80" s="754"/>
      <c r="UO80" s="754"/>
      <c r="UP80" s="754"/>
      <c r="UQ80" s="754"/>
      <c r="UR80" s="754"/>
      <c r="US80" s="754"/>
      <c r="UT80" s="754"/>
      <c r="UU80" s="754"/>
      <c r="UV80" s="754"/>
      <c r="UW80" s="754"/>
      <c r="UX80" s="754"/>
      <c r="UY80" s="754"/>
      <c r="UZ80" s="754"/>
      <c r="VA80" s="754"/>
      <c r="VB80" s="754"/>
      <c r="VC80" s="754"/>
      <c r="VD80" s="754"/>
      <c r="VE80" s="754"/>
      <c r="VF80" s="754"/>
      <c r="VG80" s="754"/>
      <c r="VH80" s="754"/>
      <c r="VI80" s="754"/>
      <c r="VJ80" s="754"/>
      <c r="VK80" s="754"/>
      <c r="VL80" s="754"/>
      <c r="VM80" s="754"/>
      <c r="VN80" s="754"/>
      <c r="VO80" s="754"/>
      <c r="VP80" s="754"/>
      <c r="VQ80" s="754"/>
      <c r="VR80" s="754"/>
      <c r="VS80" s="754"/>
      <c r="VT80" s="754"/>
      <c r="VU80" s="754"/>
      <c r="VV80" s="754"/>
      <c r="VW80" s="754"/>
      <c r="VX80" s="754"/>
      <c r="VY80" s="754"/>
      <c r="VZ80" s="754"/>
      <c r="WA80" s="754"/>
      <c r="WB80" s="754"/>
      <c r="WC80" s="754"/>
      <c r="WD80" s="754"/>
      <c r="WE80" s="754"/>
      <c r="WF80" s="754"/>
      <c r="WG80" s="754"/>
      <c r="WH80" s="754"/>
      <c r="WI80" s="754"/>
      <c r="WJ80" s="754"/>
      <c r="WK80" s="754"/>
      <c r="WL80" s="754"/>
      <c r="WM80" s="754"/>
      <c r="WN80" s="754"/>
      <c r="WO80" s="754"/>
      <c r="WP80" s="754"/>
      <c r="WQ80" s="754"/>
      <c r="WR80" s="754"/>
      <c r="WS80" s="754"/>
      <c r="WT80" s="754"/>
      <c r="WU80" s="754"/>
      <c r="WV80" s="754"/>
      <c r="WW80" s="754"/>
      <c r="WX80" s="754"/>
      <c r="WY80" s="754"/>
      <c r="WZ80" s="754"/>
      <c r="XA80" s="754"/>
      <c r="XB80" s="754"/>
      <c r="XC80" s="754"/>
      <c r="XD80" s="754"/>
      <c r="XE80" s="754"/>
      <c r="XF80" s="754"/>
      <c r="XG80" s="754"/>
      <c r="XH80" s="754"/>
      <c r="XI80" s="754"/>
      <c r="XJ80" s="754"/>
      <c r="XK80" s="754"/>
      <c r="XL80" s="754"/>
      <c r="XM80" s="754"/>
      <c r="XN80" s="754"/>
      <c r="XO80" s="754"/>
      <c r="XP80" s="754"/>
      <c r="XQ80" s="754"/>
      <c r="XR80" s="754"/>
      <c r="XS80" s="754"/>
      <c r="XT80" s="754"/>
      <c r="XU80" s="754"/>
      <c r="XV80" s="754"/>
      <c r="XW80" s="754"/>
      <c r="XX80" s="754"/>
      <c r="XY80" s="754"/>
      <c r="XZ80" s="754"/>
      <c r="YA80" s="754"/>
      <c r="YB80" s="754"/>
      <c r="YC80" s="754"/>
      <c r="YD80" s="754"/>
      <c r="YE80" s="754"/>
      <c r="YF80" s="754"/>
      <c r="YG80" s="754"/>
      <c r="YH80" s="754"/>
      <c r="YI80" s="754"/>
      <c r="YJ80" s="754"/>
      <c r="YK80" s="754"/>
      <c r="YL80" s="754"/>
      <c r="YM80" s="754"/>
      <c r="YN80" s="754"/>
      <c r="YO80" s="754"/>
      <c r="YP80" s="754"/>
      <c r="YQ80" s="754"/>
      <c r="YR80" s="754"/>
      <c r="YS80" s="754"/>
      <c r="YT80" s="754"/>
      <c r="YU80" s="754"/>
      <c r="YV80" s="754"/>
      <c r="YW80" s="754"/>
      <c r="YX80" s="754"/>
      <c r="YY80" s="754"/>
      <c r="YZ80" s="754"/>
      <c r="ZA80" s="754"/>
      <c r="ZB80" s="754"/>
      <c r="ZC80" s="754"/>
      <c r="ZD80" s="754"/>
      <c r="ZE80" s="754"/>
      <c r="ZF80" s="754"/>
      <c r="ZG80" s="754"/>
      <c r="ZH80" s="754"/>
      <c r="ZI80" s="754"/>
      <c r="ZJ80" s="754"/>
      <c r="ZK80" s="754"/>
      <c r="ZL80" s="754"/>
      <c r="ZM80" s="754"/>
      <c r="ZN80" s="754"/>
      <c r="ZO80" s="754"/>
      <c r="ZP80" s="754"/>
      <c r="ZQ80" s="754"/>
      <c r="ZR80" s="754"/>
      <c r="ZS80" s="754"/>
      <c r="ZT80" s="754"/>
      <c r="ZU80" s="754"/>
      <c r="ZV80" s="754"/>
      <c r="ZW80" s="754"/>
      <c r="ZX80" s="754"/>
      <c r="ZY80" s="754"/>
      <c r="ZZ80" s="754"/>
      <c r="AAA80" s="754"/>
      <c r="AAB80" s="754"/>
      <c r="AAC80" s="754"/>
      <c r="AAD80" s="754"/>
      <c r="AAE80" s="754"/>
      <c r="AAF80" s="754"/>
      <c r="AAG80" s="754"/>
      <c r="AAH80" s="754"/>
      <c r="AAI80" s="754"/>
      <c r="AAJ80" s="754"/>
      <c r="AAK80" s="754"/>
      <c r="AAL80" s="754"/>
      <c r="AAM80" s="754"/>
      <c r="AAN80" s="754"/>
      <c r="AAO80" s="754"/>
      <c r="AAP80" s="754"/>
      <c r="AAQ80" s="754"/>
      <c r="AAR80" s="754"/>
      <c r="AAS80" s="754"/>
      <c r="AAT80" s="754"/>
      <c r="AAU80" s="754"/>
      <c r="AAV80" s="754"/>
      <c r="AAW80" s="754"/>
      <c r="AAX80" s="754"/>
      <c r="AAY80" s="754"/>
      <c r="AAZ80" s="754"/>
      <c r="ABA80" s="754"/>
      <c r="ABB80" s="754"/>
      <c r="ABC80" s="754"/>
      <c r="ABD80" s="754"/>
      <c r="ABE80" s="754"/>
      <c r="ABF80" s="754"/>
      <c r="ABG80" s="754"/>
      <c r="ABH80" s="754"/>
      <c r="ABI80" s="754"/>
      <c r="ABJ80" s="754"/>
      <c r="ABK80" s="754"/>
      <c r="ABL80" s="754"/>
      <c r="ABM80" s="754"/>
      <c r="ABN80" s="754"/>
      <c r="ABO80" s="754"/>
      <c r="ABP80" s="754"/>
      <c r="ABQ80" s="754"/>
      <c r="ABR80" s="754"/>
      <c r="ABS80" s="754"/>
      <c r="ABT80" s="754"/>
      <c r="ABU80" s="754"/>
      <c r="ABV80" s="754"/>
      <c r="ABW80" s="754"/>
      <c r="ABX80" s="754"/>
      <c r="ABY80" s="754"/>
      <c r="ABZ80" s="754"/>
      <c r="ACA80" s="754"/>
      <c r="ACB80" s="754"/>
      <c r="ACC80" s="754"/>
      <c r="ACD80" s="754"/>
      <c r="ACE80" s="754"/>
      <c r="ACF80" s="754"/>
      <c r="ACG80" s="754"/>
      <c r="ACH80" s="754"/>
      <c r="ACI80" s="754"/>
      <c r="ACJ80" s="754"/>
      <c r="ACK80" s="754"/>
      <c r="ACL80" s="754"/>
      <c r="ACM80" s="754"/>
      <c r="ACN80" s="754"/>
      <c r="ACO80" s="754"/>
      <c r="ACP80" s="754"/>
      <c r="ACQ80" s="754"/>
      <c r="ACR80" s="754"/>
      <c r="ACS80" s="754"/>
      <c r="ACT80" s="754"/>
      <c r="ACU80" s="754"/>
      <c r="ACV80" s="754"/>
      <c r="ACW80" s="754"/>
      <c r="ACX80" s="754"/>
      <c r="ACY80" s="754"/>
      <c r="ACZ80" s="754"/>
      <c r="ADA80" s="754"/>
      <c r="ADB80" s="754"/>
      <c r="ADC80" s="754"/>
      <c r="ADD80" s="754"/>
      <c r="ADE80" s="754"/>
      <c r="ADF80" s="754"/>
      <c r="ADG80" s="754"/>
      <c r="ADH80" s="754"/>
      <c r="ADI80" s="754"/>
      <c r="ADJ80" s="754"/>
      <c r="ADK80" s="754"/>
      <c r="ADL80" s="754"/>
      <c r="ADM80" s="754"/>
      <c r="ADN80" s="754"/>
      <c r="ADO80" s="754"/>
      <c r="ADP80" s="754"/>
      <c r="ADQ80" s="754"/>
      <c r="ADR80" s="754"/>
      <c r="ADS80" s="754"/>
      <c r="ADT80" s="754"/>
      <c r="ADU80" s="754"/>
      <c r="ADV80" s="754"/>
      <c r="ADW80" s="754"/>
      <c r="ADX80" s="754"/>
      <c r="ADY80" s="754"/>
      <c r="ADZ80" s="754"/>
      <c r="AEA80" s="754"/>
      <c r="AEB80" s="754"/>
      <c r="AEC80" s="754"/>
      <c r="AED80" s="754"/>
      <c r="AEE80" s="754"/>
      <c r="AEF80" s="754"/>
      <c r="AEG80" s="754"/>
      <c r="AEH80" s="754"/>
      <c r="AEI80" s="754"/>
      <c r="AEJ80" s="754"/>
      <c r="AEK80" s="754"/>
      <c r="AEL80" s="754"/>
      <c r="AEM80" s="754"/>
      <c r="AEN80" s="754"/>
      <c r="AEO80" s="754"/>
      <c r="AEP80" s="754"/>
      <c r="AEQ80" s="754"/>
      <c r="AER80" s="754"/>
      <c r="AES80" s="754"/>
      <c r="AET80" s="754"/>
      <c r="AEU80" s="754"/>
      <c r="AEV80" s="754"/>
      <c r="AEW80" s="754"/>
      <c r="AEX80" s="754"/>
      <c r="AEY80" s="754"/>
      <c r="AEZ80" s="754"/>
      <c r="AFA80" s="754"/>
      <c r="AFB80" s="754"/>
      <c r="AFC80" s="754"/>
      <c r="AFD80" s="754"/>
      <c r="AFE80" s="754"/>
      <c r="AFF80" s="754"/>
      <c r="AFG80" s="754"/>
      <c r="AFH80" s="754"/>
      <c r="AFI80" s="754"/>
      <c r="AFJ80" s="754"/>
      <c r="AFK80" s="754"/>
      <c r="AFL80" s="754"/>
      <c r="AFM80" s="754"/>
      <c r="AFN80" s="754"/>
      <c r="AFO80" s="754"/>
      <c r="AFP80" s="754"/>
      <c r="AFQ80" s="754"/>
      <c r="AFR80" s="754"/>
      <c r="AFS80" s="754"/>
      <c r="AFT80" s="754"/>
      <c r="AFU80" s="754"/>
      <c r="AFV80" s="754"/>
      <c r="AFW80" s="754"/>
      <c r="AFX80" s="754"/>
      <c r="AFY80" s="754"/>
      <c r="AFZ80" s="754"/>
      <c r="AGA80" s="754"/>
      <c r="AGB80" s="754"/>
      <c r="AGC80" s="754"/>
      <c r="AGD80" s="754"/>
      <c r="AGE80" s="754"/>
      <c r="AGF80" s="754"/>
      <c r="AGG80" s="754"/>
      <c r="AGH80" s="754"/>
      <c r="AGI80" s="754"/>
      <c r="AGJ80" s="754"/>
      <c r="AGK80" s="754"/>
      <c r="AGL80" s="754"/>
      <c r="AGM80" s="754"/>
      <c r="AGN80" s="754"/>
      <c r="AGO80" s="754"/>
      <c r="AGP80" s="754"/>
      <c r="AGQ80" s="754"/>
      <c r="AGR80" s="754"/>
      <c r="AGS80" s="754"/>
      <c r="AGT80" s="754"/>
      <c r="AGU80" s="754"/>
      <c r="AGV80" s="754"/>
      <c r="AGW80" s="754"/>
      <c r="AGX80" s="754"/>
      <c r="AGY80" s="754"/>
      <c r="AGZ80" s="754"/>
      <c r="AHA80" s="754"/>
      <c r="AHB80" s="754"/>
      <c r="AHC80" s="754"/>
      <c r="AHD80" s="754"/>
      <c r="AHE80" s="754"/>
      <c r="AHF80" s="754"/>
      <c r="AHG80" s="754"/>
      <c r="AHH80" s="754"/>
      <c r="AHI80" s="754"/>
      <c r="AHJ80" s="754"/>
      <c r="AHK80" s="754"/>
      <c r="AHL80" s="754"/>
      <c r="AHM80" s="754"/>
      <c r="AHN80" s="754"/>
      <c r="AHO80" s="754"/>
      <c r="AHP80" s="754"/>
      <c r="AHQ80" s="754"/>
      <c r="AHR80" s="754"/>
      <c r="AHS80" s="754"/>
      <c r="AHT80" s="754"/>
      <c r="AHU80" s="754"/>
      <c r="AHV80" s="754"/>
      <c r="AHW80" s="754"/>
      <c r="AHX80" s="754"/>
      <c r="AHY80" s="754"/>
      <c r="AHZ80" s="754"/>
      <c r="AIA80" s="754"/>
      <c r="AIB80" s="754"/>
      <c r="AIC80" s="754"/>
      <c r="AID80" s="754"/>
      <c r="AIE80" s="754"/>
      <c r="AIF80" s="754"/>
      <c r="AIG80" s="754"/>
      <c r="AIH80" s="754"/>
      <c r="AII80" s="754"/>
      <c r="AIJ80" s="754"/>
      <c r="AIK80" s="754"/>
      <c r="AIL80" s="754"/>
      <c r="AIM80" s="754"/>
      <c r="AIN80" s="754"/>
      <c r="AIO80" s="754"/>
      <c r="AIP80" s="754"/>
      <c r="AIQ80" s="754"/>
      <c r="AIR80" s="754"/>
      <c r="AIS80" s="754"/>
      <c r="AIT80" s="754"/>
      <c r="AIU80" s="754"/>
      <c r="AIV80" s="754"/>
      <c r="AIW80" s="754"/>
      <c r="AIX80" s="754"/>
      <c r="AIY80" s="754"/>
      <c r="AIZ80" s="754"/>
      <c r="AJA80" s="754"/>
      <c r="AJB80" s="754"/>
      <c r="AJC80" s="754"/>
      <c r="AJD80" s="754"/>
      <c r="AJE80" s="754"/>
      <c r="AJF80" s="754"/>
      <c r="AJG80" s="754"/>
      <c r="AJH80" s="754"/>
      <c r="AJI80" s="754"/>
      <c r="AJJ80" s="754"/>
      <c r="AJK80" s="754"/>
      <c r="AJL80" s="754"/>
      <c r="AJM80" s="754"/>
      <c r="AJN80" s="754"/>
      <c r="AJO80" s="754"/>
      <c r="AJP80" s="754"/>
      <c r="AJQ80" s="754"/>
      <c r="AJR80" s="754"/>
      <c r="AJS80" s="754"/>
      <c r="AJT80" s="754"/>
      <c r="AJU80" s="754"/>
      <c r="AJV80" s="754"/>
      <c r="AJW80" s="754"/>
      <c r="AJX80" s="754"/>
      <c r="AJY80" s="754"/>
      <c r="AJZ80" s="754"/>
      <c r="AKA80" s="754"/>
      <c r="AKB80" s="754"/>
      <c r="AKC80" s="754"/>
      <c r="AKD80" s="754"/>
      <c r="AKE80" s="754"/>
      <c r="AKF80" s="754"/>
      <c r="AKG80" s="754"/>
      <c r="AKH80" s="754"/>
      <c r="AKI80" s="754"/>
      <c r="AKJ80" s="754"/>
      <c r="AKK80" s="754"/>
      <c r="AKL80" s="754"/>
      <c r="AKM80" s="754"/>
      <c r="AKN80" s="754"/>
      <c r="AKO80" s="754"/>
      <c r="AKP80" s="754"/>
      <c r="AKQ80" s="754"/>
      <c r="AKR80" s="754"/>
      <c r="AKS80" s="754"/>
      <c r="AKT80" s="754"/>
      <c r="AKU80" s="754"/>
      <c r="AKV80" s="754"/>
      <c r="AKW80" s="754"/>
      <c r="AKX80" s="754"/>
      <c r="AKY80" s="754"/>
      <c r="AKZ80" s="754"/>
      <c r="ALA80" s="754"/>
      <c r="ALB80" s="754"/>
      <c r="ALC80" s="754"/>
      <c r="ALD80" s="754"/>
      <c r="ALE80" s="754"/>
      <c r="ALF80" s="754"/>
      <c r="ALG80" s="754"/>
      <c r="ALH80" s="754"/>
      <c r="ALI80" s="754"/>
      <c r="ALJ80" s="754"/>
      <c r="ALK80" s="754"/>
      <c r="ALL80" s="754"/>
      <c r="ALM80" s="754"/>
      <c r="ALN80" s="754"/>
      <c r="ALO80" s="754"/>
      <c r="ALP80" s="754"/>
      <c r="ALQ80" s="754"/>
      <c r="ALR80" s="754"/>
      <c r="ALS80" s="754"/>
      <c r="ALT80" s="754"/>
      <c r="ALU80" s="754"/>
      <c r="ALV80" s="754"/>
      <c r="ALW80" s="754"/>
      <c r="ALX80" s="754"/>
      <c r="ALY80" s="754"/>
      <c r="ALZ80" s="754"/>
      <c r="AMA80" s="754"/>
      <c r="AMB80" s="754"/>
      <c r="AMC80" s="754"/>
      <c r="AMD80" s="754"/>
      <c r="AME80" s="754"/>
      <c r="AMF80" s="754"/>
      <c r="AMG80" s="754"/>
      <c r="AMH80" s="754"/>
      <c r="AMI80" s="754"/>
      <c r="AMJ80" s="754"/>
      <c r="AMK80" s="754"/>
      <c r="AML80" s="754"/>
      <c r="AMM80" s="754"/>
      <c r="AMN80" s="754"/>
      <c r="AMO80" s="754"/>
      <c r="AMP80" s="754"/>
      <c r="AMQ80" s="754"/>
      <c r="AMR80" s="754"/>
      <c r="AMS80" s="754"/>
      <c r="AMT80" s="754"/>
      <c r="AMU80" s="754"/>
      <c r="AMV80" s="754"/>
      <c r="AMW80" s="754"/>
      <c r="AMX80" s="754"/>
      <c r="AMY80" s="754"/>
      <c r="AMZ80" s="754"/>
      <c r="ANA80" s="754"/>
      <c r="ANB80" s="754"/>
      <c r="ANC80" s="754"/>
      <c r="AND80" s="754"/>
      <c r="ANE80" s="754"/>
      <c r="ANF80" s="754"/>
      <c r="ANG80" s="754"/>
      <c r="ANH80" s="754"/>
      <c r="ANI80" s="754"/>
      <c r="ANJ80" s="754"/>
      <c r="ANK80" s="754"/>
      <c r="ANL80" s="754"/>
      <c r="ANM80" s="754"/>
      <c r="ANN80" s="754"/>
      <c r="ANO80" s="754"/>
      <c r="ANP80" s="754"/>
      <c r="ANQ80" s="754"/>
      <c r="ANR80" s="754"/>
      <c r="ANS80" s="754"/>
      <c r="ANT80" s="754"/>
      <c r="ANU80" s="754"/>
      <c r="ANV80" s="754"/>
      <c r="ANW80" s="754"/>
      <c r="ANX80" s="754"/>
      <c r="ANY80" s="754"/>
      <c r="ANZ80" s="754"/>
      <c r="AOA80" s="754"/>
      <c r="AOB80" s="754"/>
      <c r="AOC80" s="754"/>
      <c r="AOD80" s="754"/>
      <c r="AOE80" s="754"/>
      <c r="AOF80" s="754"/>
      <c r="AOG80" s="754"/>
      <c r="AOH80" s="754"/>
      <c r="AOI80" s="754"/>
      <c r="AOJ80" s="754"/>
      <c r="AOK80" s="754"/>
      <c r="AOL80" s="754"/>
      <c r="AOM80" s="754"/>
      <c r="AON80" s="754"/>
      <c r="AOO80" s="754"/>
      <c r="AOP80" s="754"/>
      <c r="AOQ80" s="754"/>
      <c r="AOR80" s="754"/>
      <c r="AOS80" s="754"/>
      <c r="AOT80" s="754"/>
      <c r="AOU80" s="754"/>
      <c r="AOV80" s="754"/>
      <c r="AOW80" s="754"/>
      <c r="AOX80" s="754"/>
      <c r="AOY80" s="754"/>
      <c r="AOZ80" s="754"/>
      <c r="APA80" s="754"/>
      <c r="APB80" s="754"/>
      <c r="APC80" s="754"/>
      <c r="APD80" s="754"/>
      <c r="APE80" s="754"/>
      <c r="APF80" s="754"/>
      <c r="APG80" s="754"/>
      <c r="APH80" s="754"/>
      <c r="API80" s="754"/>
      <c r="APJ80" s="754"/>
      <c r="APK80" s="754"/>
      <c r="APL80" s="754"/>
      <c r="APM80" s="754"/>
      <c r="APN80" s="754"/>
      <c r="APO80" s="754"/>
      <c r="APP80" s="754"/>
      <c r="APQ80" s="754"/>
      <c r="APR80" s="754"/>
      <c r="APS80" s="754"/>
      <c r="APT80" s="754"/>
      <c r="APU80" s="754"/>
      <c r="APV80" s="754"/>
      <c r="APW80" s="754"/>
      <c r="APX80" s="754"/>
      <c r="APY80" s="754"/>
      <c r="APZ80" s="754"/>
      <c r="AQA80" s="754"/>
      <c r="AQB80" s="754"/>
      <c r="AQC80" s="754"/>
      <c r="AQD80" s="754"/>
      <c r="AQE80" s="754"/>
      <c r="AQF80" s="754"/>
      <c r="AQG80" s="754"/>
      <c r="AQH80" s="754"/>
      <c r="AQI80" s="754"/>
      <c r="AQJ80" s="754"/>
      <c r="AQK80" s="754"/>
      <c r="AQL80" s="754"/>
      <c r="AQM80" s="754"/>
      <c r="AQN80" s="754"/>
      <c r="AQO80" s="754"/>
      <c r="AQP80" s="754"/>
      <c r="AQQ80" s="754"/>
      <c r="AQR80" s="754"/>
      <c r="AQS80" s="754"/>
      <c r="AQT80" s="754"/>
      <c r="AQU80" s="754"/>
      <c r="AQV80" s="754"/>
      <c r="AQW80" s="754"/>
      <c r="AQX80" s="754"/>
      <c r="AQY80" s="754"/>
      <c r="AQZ80" s="754"/>
      <c r="ARA80" s="754"/>
      <c r="ARB80" s="754"/>
      <c r="ARC80" s="754"/>
      <c r="ARD80" s="754"/>
      <c r="ARE80" s="754"/>
      <c r="ARF80" s="754"/>
      <c r="ARG80" s="754"/>
      <c r="ARH80" s="754"/>
      <c r="ARI80" s="754"/>
      <c r="ARJ80" s="754"/>
      <c r="ARK80" s="754"/>
      <c r="ARL80" s="754"/>
      <c r="ARM80" s="754"/>
      <c r="ARN80" s="754"/>
      <c r="ARO80" s="754"/>
      <c r="ARP80" s="754"/>
      <c r="ARQ80" s="754"/>
      <c r="ARR80" s="754"/>
      <c r="ARS80" s="754"/>
      <c r="ART80" s="754"/>
      <c r="ARU80" s="754"/>
      <c r="ARV80" s="754"/>
      <c r="ARW80" s="754"/>
      <c r="ARX80" s="754"/>
      <c r="ARY80" s="754"/>
      <c r="ARZ80" s="754"/>
      <c r="ASA80" s="754"/>
      <c r="ASB80" s="754"/>
      <c r="ASC80" s="754"/>
      <c r="ASD80" s="754"/>
      <c r="ASE80" s="754"/>
      <c r="ASF80" s="754"/>
      <c r="ASG80" s="754"/>
      <c r="ASH80" s="754"/>
      <c r="ASI80" s="754"/>
      <c r="ASJ80" s="754"/>
      <c r="ASK80" s="754"/>
      <c r="ASL80" s="754"/>
      <c r="ASM80" s="754"/>
      <c r="ASN80" s="754"/>
      <c r="ASO80" s="754"/>
      <c r="ASP80" s="754"/>
      <c r="ASQ80" s="754"/>
      <c r="ASR80" s="754"/>
      <c r="ASS80" s="754"/>
      <c r="AST80" s="754"/>
      <c r="ASU80" s="754"/>
      <c r="ASV80" s="754"/>
      <c r="ASW80" s="754"/>
      <c r="ASX80" s="754"/>
      <c r="ASY80" s="754"/>
      <c r="ASZ80" s="754"/>
      <c r="ATA80" s="754"/>
      <c r="ATB80" s="754"/>
      <c r="ATC80" s="754"/>
      <c r="ATD80" s="754"/>
      <c r="ATE80" s="754"/>
      <c r="ATF80" s="754"/>
      <c r="ATG80" s="754"/>
      <c r="ATH80" s="754"/>
      <c r="ATI80" s="754"/>
      <c r="ATJ80" s="754"/>
      <c r="ATK80" s="754"/>
      <c r="ATL80" s="754"/>
      <c r="ATM80" s="754"/>
      <c r="ATN80" s="754"/>
      <c r="ATO80" s="754"/>
      <c r="ATP80" s="754"/>
      <c r="ATQ80" s="754"/>
      <c r="ATR80" s="754"/>
      <c r="ATS80" s="754"/>
      <c r="ATT80" s="754"/>
      <c r="ATU80" s="754"/>
      <c r="ATV80" s="754"/>
      <c r="ATW80" s="754"/>
      <c r="ATX80" s="754"/>
      <c r="ATY80" s="754"/>
      <c r="ATZ80" s="754"/>
      <c r="AUA80" s="754"/>
      <c r="AUB80" s="754"/>
      <c r="AUC80" s="754"/>
      <c r="AUD80" s="754"/>
      <c r="AUE80" s="754"/>
      <c r="AUF80" s="754"/>
      <c r="AUG80" s="754"/>
      <c r="AUH80" s="754"/>
      <c r="AUI80" s="754"/>
      <c r="AUJ80" s="754"/>
      <c r="AUK80" s="754"/>
      <c r="AUL80" s="754"/>
      <c r="AUM80" s="754"/>
      <c r="AUN80" s="754"/>
      <c r="AUO80" s="754"/>
      <c r="AUP80" s="754"/>
      <c r="AUQ80" s="754"/>
      <c r="AUR80" s="754"/>
      <c r="AUS80" s="754"/>
      <c r="AUT80" s="754"/>
      <c r="AUU80" s="754"/>
      <c r="AUV80" s="754"/>
      <c r="AUW80" s="754"/>
      <c r="AUX80" s="754"/>
      <c r="AUY80" s="754"/>
      <c r="AUZ80" s="754"/>
      <c r="AVA80" s="754"/>
      <c r="AVB80" s="754"/>
      <c r="AVC80" s="754"/>
      <c r="AVD80" s="754"/>
      <c r="AVE80" s="754"/>
      <c r="AVF80" s="754"/>
      <c r="AVG80" s="754"/>
      <c r="AVH80" s="754"/>
      <c r="AVI80" s="754"/>
      <c r="AVJ80" s="754"/>
      <c r="AVK80" s="754"/>
      <c r="AVL80" s="754"/>
      <c r="AVM80" s="754"/>
      <c r="AVN80" s="754"/>
      <c r="AVO80" s="754"/>
      <c r="AVP80" s="754"/>
      <c r="AVQ80" s="754"/>
      <c r="AVR80" s="754"/>
      <c r="AVS80" s="754"/>
      <c r="AVT80" s="754"/>
      <c r="AVU80" s="754"/>
      <c r="AVV80" s="754"/>
      <c r="AVW80" s="754"/>
      <c r="AVX80" s="754"/>
      <c r="AVY80" s="754"/>
      <c r="AVZ80" s="754"/>
      <c r="AWA80" s="754"/>
      <c r="AWB80" s="754"/>
      <c r="AWC80" s="754"/>
      <c r="AWD80" s="754"/>
      <c r="AWE80" s="754"/>
      <c r="AWF80" s="754"/>
      <c r="AWG80" s="754"/>
      <c r="AWH80" s="754"/>
      <c r="AWI80" s="754"/>
      <c r="AWJ80" s="754"/>
      <c r="AWK80" s="754"/>
      <c r="AWL80" s="754"/>
      <c r="AWM80" s="754"/>
      <c r="AWN80" s="754"/>
      <c r="AWO80" s="754"/>
      <c r="AWP80" s="754"/>
      <c r="AWQ80" s="754"/>
      <c r="AWR80" s="754"/>
      <c r="AWS80" s="754"/>
      <c r="AWT80" s="754"/>
      <c r="AWU80" s="754"/>
      <c r="AWV80" s="754"/>
      <c r="AWW80" s="754"/>
      <c r="AWX80" s="754"/>
      <c r="AWY80" s="754"/>
      <c r="AWZ80" s="754"/>
      <c r="AXA80" s="754"/>
      <c r="AXB80" s="754"/>
      <c r="AXC80" s="754"/>
      <c r="AXD80" s="754"/>
      <c r="AXE80" s="754"/>
      <c r="AXF80" s="754"/>
      <c r="AXG80" s="754"/>
      <c r="AXH80" s="754"/>
      <c r="AXI80" s="754"/>
      <c r="AXJ80" s="754"/>
      <c r="AXK80" s="754"/>
      <c r="AXL80" s="754"/>
      <c r="AXM80" s="754"/>
      <c r="AXN80" s="754"/>
      <c r="AXO80" s="754"/>
      <c r="AXP80" s="754"/>
      <c r="AXQ80" s="754"/>
      <c r="AXR80" s="754"/>
      <c r="AXS80" s="754"/>
      <c r="AXT80" s="754"/>
      <c r="AXU80" s="754"/>
      <c r="AXV80" s="754"/>
      <c r="AXW80" s="754"/>
      <c r="AXX80" s="754"/>
      <c r="AXY80" s="754"/>
      <c r="AXZ80" s="754"/>
      <c r="AYA80" s="754"/>
      <c r="AYB80" s="754"/>
      <c r="AYC80" s="754"/>
      <c r="AYD80" s="754"/>
      <c r="AYE80" s="754"/>
      <c r="AYF80" s="754"/>
      <c r="AYG80" s="754"/>
      <c r="AYH80" s="754"/>
      <c r="AYI80" s="754"/>
      <c r="AYJ80" s="754"/>
      <c r="AYK80" s="754"/>
      <c r="AYL80" s="754"/>
      <c r="AYM80" s="754"/>
      <c r="AYN80" s="754"/>
      <c r="AYO80" s="754"/>
      <c r="AYP80" s="754"/>
      <c r="AYQ80" s="754"/>
      <c r="AYR80" s="754"/>
      <c r="AYS80" s="754"/>
      <c r="AYT80" s="754"/>
      <c r="AYU80" s="754"/>
      <c r="AYV80" s="754"/>
      <c r="AYW80" s="754"/>
      <c r="AYX80" s="754"/>
      <c r="AYY80" s="754"/>
      <c r="AYZ80" s="754"/>
      <c r="AZA80" s="754"/>
      <c r="AZB80" s="754"/>
      <c r="AZC80" s="754"/>
      <c r="AZD80" s="754"/>
      <c r="AZE80" s="754"/>
      <c r="AZF80" s="754"/>
      <c r="AZG80" s="754"/>
      <c r="AZH80" s="754"/>
      <c r="AZI80" s="754"/>
      <c r="AZJ80" s="754"/>
      <c r="AZK80" s="754"/>
      <c r="AZL80" s="754"/>
      <c r="AZM80" s="754"/>
      <c r="AZN80" s="754"/>
      <c r="AZO80" s="754"/>
      <c r="AZP80" s="754"/>
      <c r="AZQ80" s="754"/>
      <c r="AZR80" s="754"/>
      <c r="AZS80" s="754"/>
      <c r="AZT80" s="754"/>
      <c r="AZU80" s="754"/>
      <c r="AZV80" s="754"/>
      <c r="AZW80" s="754"/>
      <c r="AZX80" s="754"/>
      <c r="AZY80" s="754"/>
      <c r="AZZ80" s="754"/>
      <c r="BAA80" s="754"/>
      <c r="BAB80" s="754"/>
      <c r="BAC80" s="754"/>
      <c r="BAD80" s="754"/>
      <c r="BAE80" s="754"/>
      <c r="BAF80" s="754"/>
      <c r="BAG80" s="754"/>
      <c r="BAH80" s="754"/>
      <c r="BAI80" s="754"/>
      <c r="BAJ80" s="754"/>
      <c r="BAK80" s="754"/>
      <c r="BAL80" s="754"/>
      <c r="BAM80" s="754"/>
      <c r="BAN80" s="754"/>
      <c r="BAO80" s="754"/>
      <c r="BAP80" s="754"/>
      <c r="BAQ80" s="754"/>
      <c r="BAR80" s="754"/>
      <c r="BAS80" s="754"/>
      <c r="BAT80" s="754"/>
      <c r="BAU80" s="754"/>
      <c r="BAV80" s="754"/>
      <c r="BAW80" s="754"/>
      <c r="BAX80" s="754"/>
      <c r="BAY80" s="754"/>
      <c r="BAZ80" s="754"/>
      <c r="BBA80" s="754"/>
      <c r="BBB80" s="754"/>
      <c r="BBC80" s="754"/>
      <c r="BBD80" s="754"/>
      <c r="BBE80" s="754"/>
      <c r="BBF80" s="754"/>
      <c r="BBG80" s="754"/>
      <c r="BBH80" s="754"/>
      <c r="BBI80" s="754"/>
      <c r="BBJ80" s="754"/>
      <c r="BBK80" s="754"/>
      <c r="BBL80" s="754"/>
      <c r="BBM80" s="754"/>
      <c r="BBN80" s="754"/>
      <c r="BBO80" s="754"/>
      <c r="BBP80" s="754"/>
      <c r="BBQ80" s="754"/>
      <c r="BBR80" s="754"/>
      <c r="BBS80" s="754"/>
      <c r="BBT80" s="754"/>
      <c r="BBU80" s="754"/>
      <c r="BBV80" s="754"/>
      <c r="BBW80" s="754"/>
      <c r="BBX80" s="754"/>
      <c r="BBY80" s="754"/>
      <c r="BBZ80" s="754"/>
      <c r="BCA80" s="754"/>
      <c r="BCB80" s="754"/>
      <c r="BCC80" s="754"/>
      <c r="BCD80" s="754"/>
      <c r="BCE80" s="754"/>
      <c r="BCF80" s="754"/>
      <c r="BCG80" s="754"/>
      <c r="BCH80" s="754"/>
      <c r="BCI80" s="754"/>
      <c r="BCJ80" s="754"/>
      <c r="BCK80" s="754"/>
      <c r="BCL80" s="754"/>
      <c r="BCM80" s="754"/>
      <c r="BCN80" s="754"/>
      <c r="BCO80" s="754"/>
      <c r="BCP80" s="754"/>
      <c r="BCQ80" s="754"/>
      <c r="BCR80" s="754"/>
      <c r="BCS80" s="754"/>
      <c r="BCT80" s="754"/>
      <c r="BCU80" s="754"/>
      <c r="BCV80" s="754"/>
      <c r="BCW80" s="754"/>
      <c r="BCX80" s="754"/>
      <c r="BCY80" s="754"/>
      <c r="BCZ80" s="754"/>
      <c r="BDA80" s="754"/>
      <c r="BDB80" s="754"/>
      <c r="BDC80" s="754"/>
      <c r="BDD80" s="754"/>
      <c r="BDE80" s="754"/>
      <c r="BDF80" s="754"/>
      <c r="BDG80" s="754"/>
      <c r="BDH80" s="754"/>
      <c r="BDI80" s="754"/>
      <c r="BDJ80" s="754"/>
      <c r="BDK80" s="754"/>
      <c r="BDL80" s="754"/>
      <c r="BDM80" s="754"/>
      <c r="BDN80" s="754"/>
      <c r="BDO80" s="754"/>
      <c r="BDP80" s="754"/>
      <c r="BDQ80" s="754"/>
      <c r="BDR80" s="754"/>
      <c r="BDS80" s="754"/>
      <c r="BDT80" s="754"/>
      <c r="BDU80" s="754"/>
      <c r="BDV80" s="754"/>
      <c r="BDW80" s="754"/>
      <c r="BDX80" s="754"/>
      <c r="BDY80" s="754"/>
      <c r="BDZ80" s="754"/>
      <c r="BEA80" s="754"/>
      <c r="BEB80" s="754"/>
      <c r="BEC80" s="754"/>
      <c r="BED80" s="754"/>
      <c r="BEE80" s="754"/>
      <c r="BEF80" s="754"/>
      <c r="BEG80" s="754"/>
      <c r="BEH80" s="754"/>
      <c r="BEI80" s="754"/>
      <c r="BEJ80" s="754"/>
      <c r="BEK80" s="754"/>
      <c r="BEL80" s="754"/>
      <c r="BEM80" s="754"/>
      <c r="BEN80" s="754"/>
      <c r="BEO80" s="754"/>
      <c r="BEP80" s="754"/>
      <c r="BEQ80" s="754"/>
      <c r="BER80" s="754"/>
      <c r="BES80" s="754"/>
      <c r="BET80" s="754"/>
      <c r="BEU80" s="754"/>
      <c r="BEV80" s="754"/>
      <c r="BEW80" s="754"/>
      <c r="BEX80" s="754"/>
      <c r="BEY80" s="754"/>
      <c r="BEZ80" s="754"/>
      <c r="BFA80" s="754"/>
      <c r="BFB80" s="754"/>
      <c r="BFC80" s="754"/>
      <c r="BFD80" s="754"/>
      <c r="BFE80" s="754"/>
      <c r="BFF80" s="754"/>
      <c r="BFG80" s="754"/>
      <c r="BFH80" s="754"/>
      <c r="BFI80" s="754"/>
      <c r="BFJ80" s="754"/>
      <c r="BFK80" s="754"/>
      <c r="BFL80" s="754"/>
      <c r="BFM80" s="754"/>
      <c r="BFN80" s="754"/>
      <c r="BFO80" s="754"/>
      <c r="BFP80" s="754"/>
      <c r="BFQ80" s="754"/>
      <c r="BFR80" s="754"/>
      <c r="BFS80" s="754"/>
      <c r="BFT80" s="754"/>
      <c r="BFU80" s="754"/>
      <c r="BFV80" s="754"/>
      <c r="BFW80" s="754"/>
      <c r="BFX80" s="754"/>
      <c r="BFY80" s="754"/>
      <c r="BFZ80" s="754"/>
      <c r="BGA80" s="754"/>
      <c r="BGB80" s="754"/>
      <c r="BGC80" s="754"/>
      <c r="BGD80" s="754"/>
      <c r="BGE80" s="754"/>
      <c r="BGF80" s="754"/>
      <c r="BGG80" s="754"/>
      <c r="BGH80" s="754"/>
      <c r="BGI80" s="754"/>
      <c r="BGJ80" s="754"/>
      <c r="BGK80" s="754"/>
      <c r="BGL80" s="754"/>
      <c r="BGM80" s="754"/>
      <c r="BGN80" s="754"/>
      <c r="BGO80" s="754"/>
      <c r="BGP80" s="754"/>
      <c r="BGQ80" s="754"/>
      <c r="BGR80" s="754"/>
      <c r="BGS80" s="754"/>
      <c r="BGT80" s="754"/>
      <c r="BGU80" s="754"/>
      <c r="BGV80" s="754"/>
      <c r="BGW80" s="754"/>
      <c r="BGX80" s="754"/>
      <c r="BGY80" s="754"/>
      <c r="BGZ80" s="754"/>
      <c r="BHA80" s="754"/>
      <c r="BHB80" s="754"/>
      <c r="BHC80" s="754"/>
      <c r="BHD80" s="754"/>
      <c r="BHE80" s="754"/>
      <c r="BHF80" s="754"/>
      <c r="BHG80" s="754"/>
      <c r="BHH80" s="754"/>
      <c r="BHI80" s="754"/>
      <c r="BHJ80" s="754"/>
      <c r="BHK80" s="754"/>
      <c r="BHL80" s="754"/>
      <c r="BHM80" s="754"/>
      <c r="BHN80" s="754"/>
      <c r="BHO80" s="754"/>
      <c r="BHP80" s="754"/>
      <c r="BHQ80" s="754"/>
      <c r="BHR80" s="754"/>
      <c r="BHS80" s="754"/>
      <c r="BHT80" s="754"/>
      <c r="BHU80" s="754"/>
      <c r="BHV80" s="754"/>
      <c r="BHW80" s="754"/>
      <c r="BHX80" s="754"/>
      <c r="BHY80" s="754"/>
      <c r="BHZ80" s="754"/>
      <c r="BIA80" s="754"/>
      <c r="BIB80" s="754"/>
      <c r="BIC80" s="754"/>
      <c r="BID80" s="754"/>
      <c r="BIE80" s="754"/>
      <c r="BIF80" s="754"/>
      <c r="BIG80" s="754"/>
      <c r="BIH80" s="754"/>
      <c r="BII80" s="754"/>
      <c r="BIJ80" s="754"/>
      <c r="BIK80" s="754"/>
      <c r="BIL80" s="754"/>
      <c r="BIM80" s="754"/>
      <c r="BIN80" s="754"/>
      <c r="BIO80" s="754"/>
      <c r="BIP80" s="754"/>
      <c r="BIQ80" s="754"/>
      <c r="BIR80" s="754"/>
      <c r="BIS80" s="754"/>
      <c r="BIT80" s="754"/>
      <c r="BIU80" s="754"/>
      <c r="BIV80" s="754"/>
      <c r="BIW80" s="754"/>
      <c r="BIX80" s="754"/>
      <c r="BIY80" s="754"/>
      <c r="BIZ80" s="754"/>
      <c r="BJA80" s="754"/>
      <c r="BJB80" s="754"/>
      <c r="BJC80" s="754"/>
      <c r="BJD80" s="754"/>
      <c r="BJE80" s="754"/>
      <c r="BJF80" s="754"/>
      <c r="BJG80" s="754"/>
      <c r="BJH80" s="754"/>
      <c r="BJI80" s="754"/>
      <c r="BJJ80" s="754"/>
      <c r="BJK80" s="754"/>
      <c r="BJL80" s="754"/>
      <c r="BJM80" s="754"/>
      <c r="BJN80" s="754"/>
      <c r="BJO80" s="754"/>
      <c r="BJP80" s="754"/>
      <c r="BJQ80" s="754"/>
      <c r="BJR80" s="754"/>
      <c r="BJS80" s="754"/>
      <c r="BJT80" s="754"/>
      <c r="BJU80" s="754"/>
      <c r="BJV80" s="754"/>
      <c r="BJW80" s="754"/>
      <c r="BJX80" s="754"/>
      <c r="BJY80" s="754"/>
      <c r="BJZ80" s="754"/>
      <c r="BKA80" s="754"/>
      <c r="BKB80" s="754"/>
      <c r="BKC80" s="754"/>
      <c r="BKD80" s="754"/>
      <c r="BKE80" s="754"/>
      <c r="BKF80" s="754"/>
      <c r="BKG80" s="754"/>
      <c r="BKH80" s="754"/>
      <c r="BKI80" s="754"/>
      <c r="BKJ80" s="754"/>
      <c r="BKK80" s="754"/>
      <c r="BKL80" s="754"/>
      <c r="BKM80" s="754"/>
      <c r="BKN80" s="754"/>
      <c r="BKO80" s="754"/>
      <c r="BKP80" s="754"/>
      <c r="BKQ80" s="754"/>
      <c r="BKR80" s="754"/>
      <c r="BKS80" s="754"/>
      <c r="BKT80" s="754"/>
      <c r="BKU80" s="754"/>
      <c r="BKV80" s="754"/>
      <c r="BKW80" s="754"/>
      <c r="BKX80" s="754"/>
      <c r="BKY80" s="754"/>
      <c r="BKZ80" s="754"/>
      <c r="BLA80" s="754"/>
      <c r="BLB80" s="754"/>
      <c r="BLC80" s="754"/>
      <c r="BLD80" s="754"/>
      <c r="BLE80" s="754"/>
      <c r="BLF80" s="754"/>
      <c r="BLG80" s="754"/>
      <c r="BLH80" s="754"/>
      <c r="BLI80" s="754"/>
      <c r="BLJ80" s="754"/>
      <c r="BLK80" s="754"/>
      <c r="BLL80" s="754"/>
      <c r="BLM80" s="754"/>
      <c r="BLN80" s="754"/>
      <c r="BLO80" s="754"/>
      <c r="BLP80" s="754"/>
      <c r="BLQ80" s="754"/>
      <c r="BLR80" s="754"/>
      <c r="BLS80" s="754"/>
      <c r="BLT80" s="754"/>
      <c r="BLU80" s="754"/>
      <c r="BLV80" s="754"/>
      <c r="BLW80" s="754"/>
      <c r="BLX80" s="754"/>
      <c r="BLY80" s="754"/>
      <c r="BLZ80" s="754"/>
      <c r="BMA80" s="754"/>
      <c r="BMB80" s="754"/>
      <c r="BMC80" s="754"/>
      <c r="BMD80" s="754"/>
      <c r="BME80" s="754"/>
      <c r="BMF80" s="754"/>
      <c r="BMG80" s="754"/>
      <c r="BMH80" s="754"/>
      <c r="BMI80" s="754"/>
      <c r="BMJ80" s="754"/>
      <c r="BMK80" s="754"/>
      <c r="BML80" s="754"/>
      <c r="BMM80" s="754"/>
      <c r="BMN80" s="754"/>
      <c r="BMO80" s="754"/>
      <c r="BMP80" s="754"/>
      <c r="BMQ80" s="754"/>
      <c r="BMR80" s="754"/>
      <c r="BMS80" s="754"/>
      <c r="BMT80" s="754"/>
      <c r="BMU80" s="754"/>
      <c r="BMV80" s="754"/>
      <c r="BMW80" s="754"/>
      <c r="BMX80" s="754"/>
      <c r="BMY80" s="754"/>
      <c r="BMZ80" s="754"/>
      <c r="BNA80" s="754"/>
      <c r="BNB80" s="754"/>
      <c r="BNC80" s="754"/>
      <c r="BND80" s="754"/>
      <c r="BNE80" s="754"/>
      <c r="BNF80" s="754"/>
      <c r="BNG80" s="754"/>
      <c r="BNH80" s="754"/>
      <c r="BNI80" s="754"/>
      <c r="BNJ80" s="754"/>
      <c r="BNK80" s="754"/>
      <c r="BNL80" s="754"/>
      <c r="BNM80" s="754"/>
      <c r="BNN80" s="754"/>
      <c r="BNO80" s="754"/>
      <c r="BNP80" s="754"/>
      <c r="BNQ80" s="754"/>
      <c r="BNR80" s="754"/>
      <c r="BNS80" s="754"/>
      <c r="BNT80" s="754"/>
      <c r="BNU80" s="754"/>
      <c r="BNV80" s="754"/>
      <c r="BNW80" s="754"/>
      <c r="BNX80" s="754"/>
      <c r="BNY80" s="754"/>
      <c r="BNZ80" s="754"/>
      <c r="BOA80" s="754"/>
      <c r="BOB80" s="754"/>
      <c r="BOC80" s="754"/>
      <c r="BOD80" s="754"/>
      <c r="BOE80" s="754"/>
      <c r="BOF80" s="754"/>
      <c r="BOG80" s="754"/>
      <c r="BOH80" s="754"/>
      <c r="BOI80" s="754"/>
      <c r="BOJ80" s="754"/>
      <c r="BOK80" s="754"/>
      <c r="BOL80" s="754"/>
      <c r="BOM80" s="754"/>
      <c r="BON80" s="754"/>
      <c r="BOO80" s="754"/>
      <c r="BOP80" s="754"/>
      <c r="BOQ80" s="754"/>
      <c r="BOR80" s="754"/>
      <c r="BOS80" s="754"/>
      <c r="BOT80" s="754"/>
      <c r="BOU80" s="754"/>
      <c r="BOV80" s="754"/>
      <c r="BOW80" s="754"/>
      <c r="BOX80" s="754"/>
      <c r="BOY80" s="754"/>
      <c r="BOZ80" s="754"/>
      <c r="BPA80" s="754"/>
      <c r="BPB80" s="754"/>
      <c r="BPC80" s="754"/>
      <c r="BPD80" s="754"/>
      <c r="BPE80" s="754"/>
      <c r="BPF80" s="754"/>
      <c r="BPG80" s="754"/>
      <c r="BPH80" s="754"/>
      <c r="BPI80" s="754"/>
      <c r="BPJ80" s="754"/>
      <c r="BPK80" s="754"/>
      <c r="BPL80" s="754"/>
      <c r="BPM80" s="754"/>
      <c r="BPN80" s="754"/>
      <c r="BPO80" s="754"/>
      <c r="BPP80" s="754"/>
      <c r="BPQ80" s="754"/>
      <c r="BPR80" s="754"/>
      <c r="BPS80" s="754"/>
      <c r="BPT80" s="754"/>
      <c r="BPU80" s="754"/>
      <c r="BPV80" s="754"/>
      <c r="BPW80" s="754"/>
      <c r="BPX80" s="754"/>
      <c r="BPY80" s="754"/>
      <c r="BPZ80" s="754"/>
      <c r="BQA80" s="754"/>
      <c r="BQB80" s="754"/>
      <c r="BQC80" s="754"/>
      <c r="BQD80" s="754"/>
      <c r="BQE80" s="754"/>
      <c r="BQF80" s="754"/>
      <c r="BQG80" s="754"/>
      <c r="BQH80" s="754"/>
      <c r="BQI80" s="754"/>
      <c r="BQJ80" s="754"/>
      <c r="BQK80" s="754"/>
      <c r="BQL80" s="754"/>
      <c r="BQM80" s="754"/>
      <c r="BQN80" s="754"/>
      <c r="BQO80" s="754"/>
      <c r="BQP80" s="754"/>
      <c r="BQQ80" s="754"/>
      <c r="BQR80" s="754"/>
      <c r="BQS80" s="754"/>
      <c r="BQT80" s="754"/>
      <c r="BQU80" s="754"/>
      <c r="BQV80" s="754"/>
      <c r="BQW80" s="754"/>
      <c r="BQX80" s="754"/>
      <c r="BQY80" s="754"/>
      <c r="BQZ80" s="754"/>
      <c r="BRA80" s="754"/>
      <c r="BRB80" s="754"/>
      <c r="BRC80" s="754"/>
      <c r="BRD80" s="754"/>
      <c r="BRE80" s="754"/>
      <c r="BRF80" s="754"/>
      <c r="BRG80" s="754"/>
      <c r="BRH80" s="754"/>
      <c r="BRI80" s="754"/>
      <c r="BRJ80" s="754"/>
      <c r="BRK80" s="754"/>
      <c r="BRL80" s="754"/>
      <c r="BRM80" s="754"/>
      <c r="BRN80" s="754"/>
      <c r="BRO80" s="754"/>
      <c r="BRP80" s="754"/>
      <c r="BRQ80" s="754"/>
      <c r="BRR80" s="754"/>
      <c r="BRS80" s="754"/>
      <c r="BRT80" s="754"/>
      <c r="BRU80" s="754"/>
      <c r="BRV80" s="754"/>
      <c r="BRW80" s="754"/>
      <c r="BRX80" s="754"/>
      <c r="BRY80" s="754"/>
      <c r="BRZ80" s="754"/>
      <c r="BSA80" s="754"/>
      <c r="BSB80" s="754"/>
      <c r="BSC80" s="754"/>
      <c r="BSD80" s="754"/>
      <c r="BSE80" s="754"/>
      <c r="BSF80" s="754"/>
      <c r="BSG80" s="754"/>
      <c r="BSH80" s="754"/>
      <c r="BSI80" s="754"/>
      <c r="BSJ80" s="754"/>
      <c r="BSK80" s="754"/>
      <c r="BSL80" s="754"/>
      <c r="BSM80" s="754"/>
      <c r="BSN80" s="754"/>
      <c r="BSO80" s="754"/>
      <c r="BSP80" s="754"/>
      <c r="BSQ80" s="754"/>
      <c r="BSR80" s="754"/>
      <c r="BSS80" s="754"/>
      <c r="BST80" s="754"/>
      <c r="BSU80" s="754"/>
      <c r="BSV80" s="754"/>
      <c r="BSW80" s="754"/>
      <c r="BSX80" s="754"/>
      <c r="BSY80" s="754"/>
      <c r="BSZ80" s="754"/>
      <c r="BTA80" s="754"/>
      <c r="BTB80" s="754"/>
      <c r="BTC80" s="754"/>
      <c r="BTD80" s="754"/>
      <c r="BTE80" s="754"/>
      <c r="BTF80" s="754"/>
      <c r="BTG80" s="754"/>
      <c r="BTH80" s="754"/>
      <c r="BTI80" s="754"/>
      <c r="BTJ80" s="754"/>
      <c r="BTK80" s="754"/>
      <c r="BTL80" s="754"/>
      <c r="BTM80" s="754"/>
      <c r="BTN80" s="754"/>
      <c r="BTO80" s="754"/>
      <c r="BTP80" s="754"/>
      <c r="BTQ80" s="754"/>
      <c r="BTR80" s="754"/>
      <c r="BTS80" s="754"/>
      <c r="BTT80" s="754"/>
      <c r="BTU80" s="754"/>
      <c r="BTV80" s="754"/>
      <c r="BTW80" s="754"/>
      <c r="BTX80" s="754"/>
      <c r="BTY80" s="754"/>
      <c r="BTZ80" s="754"/>
      <c r="BUA80" s="754"/>
      <c r="BUB80" s="754"/>
      <c r="BUC80" s="754"/>
      <c r="BUD80" s="754"/>
      <c r="BUE80" s="754"/>
      <c r="BUF80" s="754"/>
      <c r="BUG80" s="754"/>
      <c r="BUH80" s="754"/>
      <c r="BUI80" s="754"/>
      <c r="BUJ80" s="754"/>
      <c r="BUK80" s="754"/>
      <c r="BUL80" s="754"/>
      <c r="BUM80" s="754"/>
      <c r="BUN80" s="754"/>
      <c r="BUO80" s="754"/>
      <c r="BUP80" s="754"/>
      <c r="BUQ80" s="754"/>
      <c r="BUR80" s="754"/>
      <c r="BUS80" s="754"/>
      <c r="BUT80" s="754"/>
      <c r="BUU80" s="754"/>
      <c r="BUV80" s="754"/>
      <c r="BUW80" s="754"/>
      <c r="BUX80" s="754"/>
      <c r="BUY80" s="754"/>
      <c r="BUZ80" s="754"/>
      <c r="BVA80" s="754"/>
      <c r="BVB80" s="754"/>
      <c r="BVC80" s="754"/>
      <c r="BVD80" s="754"/>
      <c r="BVE80" s="754"/>
      <c r="BVF80" s="754"/>
      <c r="BVG80" s="754"/>
      <c r="BVH80" s="754"/>
      <c r="BVI80" s="754"/>
      <c r="BVJ80" s="754"/>
      <c r="BVK80" s="754"/>
      <c r="BVL80" s="754"/>
      <c r="BVM80" s="754"/>
      <c r="BVN80" s="754"/>
      <c r="BVO80" s="754"/>
      <c r="BVP80" s="754"/>
      <c r="BVQ80" s="754"/>
      <c r="BVR80" s="754"/>
      <c r="BVS80" s="754"/>
      <c r="BVT80" s="754"/>
      <c r="BVU80" s="754"/>
      <c r="BVV80" s="754"/>
      <c r="BVW80" s="754"/>
      <c r="BVX80" s="754"/>
      <c r="BVY80" s="754"/>
      <c r="BVZ80" s="754"/>
      <c r="BWA80" s="754"/>
      <c r="BWB80" s="754"/>
      <c r="BWC80" s="754"/>
      <c r="BWD80" s="754"/>
      <c r="BWE80" s="754"/>
      <c r="BWF80" s="754"/>
      <c r="BWG80" s="754"/>
      <c r="BWH80" s="754"/>
      <c r="BWI80" s="754"/>
      <c r="BWJ80" s="754"/>
      <c r="BWK80" s="754"/>
      <c r="BWL80" s="754"/>
      <c r="BWM80" s="754"/>
      <c r="BWN80" s="754"/>
      <c r="BWO80" s="754"/>
      <c r="BWP80" s="754"/>
      <c r="BWQ80" s="754"/>
      <c r="BWR80" s="754"/>
      <c r="BWS80" s="754"/>
      <c r="BWT80" s="754"/>
      <c r="BWU80" s="754"/>
      <c r="BWV80" s="754"/>
      <c r="BWW80" s="754"/>
      <c r="BWX80" s="754"/>
      <c r="BWY80" s="754"/>
      <c r="BWZ80" s="754"/>
      <c r="BXA80" s="754"/>
      <c r="BXB80" s="754"/>
      <c r="BXC80" s="754"/>
      <c r="BXD80" s="754"/>
      <c r="BXE80" s="754"/>
      <c r="BXF80" s="754"/>
      <c r="BXG80" s="754"/>
      <c r="BXH80" s="754"/>
      <c r="BXI80" s="754"/>
      <c r="BXJ80" s="754"/>
      <c r="BXK80" s="754"/>
      <c r="BXL80" s="754"/>
      <c r="BXM80" s="754"/>
      <c r="BXN80" s="754"/>
      <c r="BXO80" s="754"/>
      <c r="BXP80" s="754"/>
      <c r="BXQ80" s="754"/>
      <c r="BXR80" s="754"/>
      <c r="BXS80" s="754"/>
      <c r="BXT80" s="754"/>
      <c r="BXU80" s="754"/>
      <c r="BXV80" s="754"/>
      <c r="BXW80" s="754"/>
      <c r="BXX80" s="754"/>
      <c r="BXY80" s="754"/>
      <c r="BXZ80" s="754"/>
      <c r="BYA80" s="754"/>
      <c r="BYB80" s="754"/>
      <c r="BYC80" s="754"/>
      <c r="BYD80" s="754"/>
      <c r="BYE80" s="754"/>
      <c r="BYF80" s="754"/>
      <c r="BYG80" s="754"/>
      <c r="BYH80" s="754"/>
      <c r="BYI80" s="754"/>
      <c r="BYJ80" s="754"/>
      <c r="BYK80" s="754"/>
      <c r="BYL80" s="754"/>
      <c r="BYM80" s="754"/>
      <c r="BYN80" s="754"/>
      <c r="BYO80" s="754"/>
      <c r="BYP80" s="754"/>
      <c r="BYQ80" s="754"/>
      <c r="BYR80" s="754"/>
      <c r="BYS80" s="754"/>
      <c r="BYT80" s="754"/>
      <c r="BYU80" s="754"/>
      <c r="BYV80" s="754"/>
      <c r="BYW80" s="754"/>
      <c r="BYX80" s="754"/>
      <c r="BYY80" s="754"/>
      <c r="BYZ80" s="754"/>
      <c r="BZA80" s="754"/>
      <c r="BZB80" s="754"/>
      <c r="BZC80" s="754"/>
      <c r="BZD80" s="754"/>
      <c r="BZE80" s="754"/>
      <c r="BZF80" s="754"/>
      <c r="BZG80" s="754"/>
      <c r="BZH80" s="754"/>
      <c r="BZI80" s="754"/>
      <c r="BZJ80" s="754"/>
      <c r="BZK80" s="754"/>
      <c r="BZL80" s="754"/>
      <c r="BZM80" s="754"/>
      <c r="BZN80" s="754"/>
      <c r="BZO80" s="754"/>
      <c r="BZP80" s="754"/>
      <c r="BZQ80" s="754"/>
      <c r="BZR80" s="754"/>
      <c r="BZS80" s="754"/>
      <c r="BZT80" s="754"/>
      <c r="BZU80" s="754"/>
      <c r="BZV80" s="754"/>
      <c r="BZW80" s="754"/>
      <c r="BZX80" s="754"/>
      <c r="BZY80" s="754"/>
      <c r="BZZ80" s="754"/>
      <c r="CAA80" s="754"/>
      <c r="CAB80" s="754"/>
      <c r="CAC80" s="754"/>
      <c r="CAD80" s="754"/>
      <c r="CAE80" s="754"/>
      <c r="CAF80" s="754"/>
      <c r="CAG80" s="754"/>
      <c r="CAH80" s="754"/>
      <c r="CAI80" s="754"/>
      <c r="CAJ80" s="754"/>
      <c r="CAK80" s="754"/>
      <c r="CAL80" s="754"/>
      <c r="CAM80" s="754"/>
      <c r="CAN80" s="754"/>
      <c r="CAO80" s="754"/>
      <c r="CAP80" s="754"/>
      <c r="CAQ80" s="754"/>
      <c r="CAR80" s="754"/>
      <c r="CAS80" s="754"/>
      <c r="CAT80" s="754"/>
      <c r="CAU80" s="754"/>
      <c r="CAV80" s="754"/>
      <c r="CAW80" s="754"/>
      <c r="CAX80" s="754"/>
      <c r="CAY80" s="754"/>
      <c r="CAZ80" s="754"/>
      <c r="CBA80" s="754"/>
      <c r="CBB80" s="754"/>
      <c r="CBC80" s="754"/>
      <c r="CBD80" s="754"/>
      <c r="CBE80" s="754"/>
      <c r="CBF80" s="754"/>
      <c r="CBG80" s="754"/>
      <c r="CBH80" s="754"/>
      <c r="CBI80" s="754"/>
      <c r="CBJ80" s="754"/>
      <c r="CBK80" s="754"/>
      <c r="CBL80" s="754"/>
      <c r="CBM80" s="754"/>
      <c r="CBN80" s="754"/>
      <c r="CBO80" s="754"/>
      <c r="CBP80" s="754"/>
      <c r="CBQ80" s="754"/>
      <c r="CBR80" s="754"/>
      <c r="CBS80" s="754"/>
      <c r="CBT80" s="754"/>
      <c r="CBU80" s="754"/>
      <c r="CBV80" s="754"/>
      <c r="CBW80" s="754"/>
      <c r="CBX80" s="754"/>
      <c r="CBY80" s="754"/>
      <c r="CBZ80" s="754"/>
      <c r="CCA80" s="754"/>
      <c r="CCB80" s="754"/>
      <c r="CCC80" s="754"/>
      <c r="CCD80" s="754"/>
      <c r="CCE80" s="754"/>
      <c r="CCF80" s="754"/>
      <c r="CCG80" s="754"/>
      <c r="CCH80" s="754"/>
      <c r="CCI80" s="754"/>
      <c r="CCJ80" s="754"/>
      <c r="CCK80" s="754"/>
      <c r="CCL80" s="754"/>
      <c r="CCM80" s="754"/>
      <c r="CCN80" s="754"/>
      <c r="CCO80" s="754"/>
      <c r="CCP80" s="754"/>
      <c r="CCQ80" s="754"/>
      <c r="CCR80" s="754"/>
      <c r="CCS80" s="754"/>
      <c r="CCT80" s="754"/>
      <c r="CCU80" s="754"/>
      <c r="CCV80" s="754"/>
      <c r="CCW80" s="754"/>
      <c r="CCX80" s="754"/>
      <c r="CCY80" s="754"/>
      <c r="CCZ80" s="754"/>
      <c r="CDA80" s="754"/>
      <c r="CDB80" s="754"/>
      <c r="CDC80" s="754"/>
      <c r="CDD80" s="754"/>
      <c r="CDE80" s="754"/>
      <c r="CDF80" s="754"/>
      <c r="CDG80" s="754"/>
      <c r="CDH80" s="754"/>
      <c r="CDI80" s="754"/>
      <c r="CDJ80" s="754"/>
      <c r="CDK80" s="754"/>
      <c r="CDL80" s="754"/>
      <c r="CDM80" s="754"/>
      <c r="CDN80" s="754"/>
      <c r="CDO80" s="754"/>
      <c r="CDP80" s="754"/>
      <c r="CDQ80" s="754"/>
      <c r="CDR80" s="754"/>
      <c r="CDS80" s="754"/>
      <c r="CDT80" s="754"/>
      <c r="CDU80" s="754"/>
      <c r="CDV80" s="754"/>
      <c r="CDW80" s="754"/>
      <c r="CDX80" s="754"/>
      <c r="CDY80" s="754"/>
      <c r="CDZ80" s="754"/>
      <c r="CEA80" s="754"/>
      <c r="CEB80" s="754"/>
      <c r="CEC80" s="754"/>
      <c r="CED80" s="754"/>
      <c r="CEE80" s="754"/>
      <c r="CEF80" s="754"/>
      <c r="CEG80" s="754"/>
      <c r="CEH80" s="754"/>
      <c r="CEI80" s="754"/>
      <c r="CEJ80" s="754"/>
      <c r="CEK80" s="754"/>
      <c r="CEL80" s="754"/>
      <c r="CEM80" s="754"/>
      <c r="CEN80" s="754"/>
      <c r="CEO80" s="754"/>
      <c r="CEP80" s="754"/>
      <c r="CEQ80" s="754"/>
      <c r="CER80" s="754"/>
      <c r="CES80" s="754"/>
      <c r="CET80" s="754"/>
      <c r="CEU80" s="754"/>
      <c r="CEV80" s="754"/>
      <c r="CEW80" s="754"/>
      <c r="CEX80" s="754"/>
      <c r="CEY80" s="754"/>
      <c r="CEZ80" s="754"/>
      <c r="CFA80" s="754"/>
      <c r="CFB80" s="754"/>
      <c r="CFC80" s="754"/>
      <c r="CFD80" s="754"/>
      <c r="CFE80" s="754"/>
      <c r="CFF80" s="754"/>
      <c r="CFG80" s="754"/>
      <c r="CFH80" s="754"/>
      <c r="CFI80" s="754"/>
      <c r="CFJ80" s="754"/>
      <c r="CFK80" s="754"/>
      <c r="CFL80" s="754"/>
      <c r="CFM80" s="754"/>
      <c r="CFN80" s="754"/>
      <c r="CFO80" s="754"/>
      <c r="CFP80" s="754"/>
      <c r="CFQ80" s="754"/>
      <c r="CFR80" s="754"/>
      <c r="CFS80" s="754"/>
      <c r="CFT80" s="754"/>
      <c r="CFU80" s="754"/>
      <c r="CFV80" s="754"/>
      <c r="CFW80" s="754"/>
      <c r="CFX80" s="754"/>
      <c r="CFY80" s="754"/>
      <c r="CFZ80" s="754"/>
      <c r="CGA80" s="754"/>
      <c r="CGB80" s="754"/>
      <c r="CGC80" s="754"/>
      <c r="CGD80" s="754"/>
      <c r="CGE80" s="754"/>
      <c r="CGF80" s="754"/>
      <c r="CGG80" s="754"/>
      <c r="CGH80" s="754"/>
      <c r="CGI80" s="754"/>
      <c r="CGJ80" s="754"/>
      <c r="CGK80" s="754"/>
      <c r="CGL80" s="754"/>
      <c r="CGM80" s="754"/>
      <c r="CGN80" s="754"/>
      <c r="CGO80" s="754"/>
      <c r="CGP80" s="754"/>
      <c r="CGQ80" s="754"/>
      <c r="CGR80" s="754"/>
      <c r="CGS80" s="754"/>
      <c r="CGT80" s="754"/>
      <c r="CGU80" s="754"/>
      <c r="CGV80" s="754"/>
      <c r="CGW80" s="754"/>
      <c r="CGX80" s="754"/>
      <c r="CGY80" s="754"/>
      <c r="CGZ80" s="754"/>
      <c r="CHA80" s="754"/>
      <c r="CHB80" s="754"/>
      <c r="CHC80" s="754"/>
      <c r="CHD80" s="754"/>
      <c r="CHE80" s="754"/>
      <c r="CHF80" s="754"/>
      <c r="CHG80" s="754"/>
      <c r="CHH80" s="754"/>
      <c r="CHI80" s="754"/>
      <c r="CHJ80" s="754"/>
      <c r="CHK80" s="754"/>
      <c r="CHL80" s="754"/>
      <c r="CHM80" s="754"/>
      <c r="CHN80" s="754"/>
      <c r="CHO80" s="754"/>
      <c r="CHP80" s="754"/>
      <c r="CHQ80" s="754"/>
      <c r="CHR80" s="754"/>
      <c r="CHS80" s="754"/>
      <c r="CHT80" s="754"/>
      <c r="CHU80" s="754"/>
      <c r="CHV80" s="754"/>
      <c r="CHW80" s="754"/>
      <c r="CHX80" s="754"/>
      <c r="CHY80" s="754"/>
      <c r="CHZ80" s="754"/>
      <c r="CIA80" s="754"/>
      <c r="CIB80" s="754"/>
      <c r="CIC80" s="754"/>
      <c r="CID80" s="754"/>
      <c r="CIE80" s="754"/>
      <c r="CIF80" s="754"/>
      <c r="CIG80" s="754"/>
      <c r="CIH80" s="754"/>
      <c r="CII80" s="754"/>
      <c r="CIJ80" s="754"/>
      <c r="CIK80" s="754"/>
      <c r="CIL80" s="754"/>
      <c r="CIM80" s="754"/>
      <c r="CIN80" s="754"/>
      <c r="CIO80" s="754"/>
      <c r="CIP80" s="754"/>
      <c r="CIQ80" s="754"/>
      <c r="CIR80" s="754"/>
      <c r="CIS80" s="754"/>
      <c r="CIT80" s="754"/>
      <c r="CIU80" s="754"/>
      <c r="CIV80" s="754"/>
      <c r="CIW80" s="754"/>
      <c r="CIX80" s="754"/>
      <c r="CIY80" s="754"/>
      <c r="CIZ80" s="754"/>
      <c r="CJA80" s="754"/>
      <c r="CJB80" s="754"/>
      <c r="CJC80" s="754"/>
      <c r="CJD80" s="754"/>
      <c r="CJE80" s="754"/>
      <c r="CJF80" s="754"/>
      <c r="CJG80" s="754"/>
      <c r="CJH80" s="754"/>
      <c r="CJI80" s="754"/>
      <c r="CJJ80" s="754"/>
      <c r="CJK80" s="754"/>
      <c r="CJL80" s="754"/>
      <c r="CJM80" s="754"/>
      <c r="CJN80" s="754"/>
      <c r="CJO80" s="754"/>
      <c r="CJP80" s="754"/>
      <c r="CJQ80" s="754"/>
      <c r="CJR80" s="754"/>
      <c r="CJS80" s="754"/>
      <c r="CJT80" s="754"/>
      <c r="CJU80" s="754"/>
      <c r="CJV80" s="754"/>
      <c r="CJW80" s="754"/>
      <c r="CJX80" s="754"/>
      <c r="CJY80" s="754"/>
      <c r="CJZ80" s="754"/>
      <c r="CKA80" s="754"/>
      <c r="CKB80" s="754"/>
      <c r="CKC80" s="754"/>
      <c r="CKD80" s="754"/>
      <c r="CKE80" s="754"/>
      <c r="CKF80" s="754"/>
      <c r="CKG80" s="754"/>
      <c r="CKH80" s="754"/>
      <c r="CKI80" s="754"/>
      <c r="CKJ80" s="754"/>
      <c r="CKK80" s="754"/>
      <c r="CKL80" s="754"/>
      <c r="CKM80" s="754"/>
      <c r="CKN80" s="754"/>
      <c r="CKO80" s="754"/>
      <c r="CKP80" s="754"/>
      <c r="CKQ80" s="754"/>
      <c r="CKR80" s="754"/>
      <c r="CKS80" s="754"/>
      <c r="CKT80" s="754"/>
      <c r="CKU80" s="754"/>
      <c r="CKV80" s="754"/>
      <c r="CKW80" s="754"/>
      <c r="CKX80" s="754"/>
      <c r="CKY80" s="754"/>
      <c r="CKZ80" s="754"/>
      <c r="CLA80" s="754"/>
      <c r="CLB80" s="754"/>
      <c r="CLC80" s="754"/>
      <c r="CLD80" s="754"/>
      <c r="CLE80" s="754"/>
      <c r="CLF80" s="754"/>
      <c r="CLG80" s="754"/>
      <c r="CLH80" s="754"/>
      <c r="CLI80" s="754"/>
      <c r="CLJ80" s="754"/>
      <c r="CLK80" s="754"/>
      <c r="CLL80" s="754"/>
      <c r="CLM80" s="754"/>
      <c r="CLN80" s="754"/>
      <c r="CLO80" s="754"/>
      <c r="CLP80" s="754"/>
      <c r="CLQ80" s="754"/>
      <c r="CLR80" s="754"/>
      <c r="CLS80" s="754"/>
      <c r="CLT80" s="754"/>
      <c r="CLU80" s="754"/>
      <c r="CLV80" s="754"/>
      <c r="CLW80" s="754"/>
      <c r="CLX80" s="754"/>
      <c r="CLY80" s="754"/>
      <c r="CLZ80" s="754"/>
      <c r="CMA80" s="754"/>
      <c r="CMB80" s="754"/>
      <c r="CMC80" s="754"/>
      <c r="CMD80" s="754"/>
      <c r="CME80" s="754"/>
      <c r="CMF80" s="754"/>
      <c r="CMG80" s="754"/>
      <c r="CMH80" s="754"/>
      <c r="CMI80" s="754"/>
      <c r="CMJ80" s="754"/>
      <c r="CMK80" s="754"/>
      <c r="CML80" s="754"/>
      <c r="CMM80" s="754"/>
      <c r="CMN80" s="754"/>
      <c r="CMO80" s="754"/>
      <c r="CMP80" s="754"/>
      <c r="CMQ80" s="754"/>
      <c r="CMR80" s="754"/>
      <c r="CMS80" s="754"/>
      <c r="CMT80" s="754"/>
      <c r="CMU80" s="754"/>
      <c r="CMV80" s="754"/>
      <c r="CMW80" s="754"/>
      <c r="CMX80" s="754"/>
      <c r="CMY80" s="754"/>
      <c r="CMZ80" s="754"/>
      <c r="CNA80" s="754"/>
      <c r="CNB80" s="754"/>
      <c r="CNC80" s="754"/>
      <c r="CND80" s="754"/>
      <c r="CNE80" s="754"/>
      <c r="CNF80" s="754"/>
      <c r="CNG80" s="754"/>
      <c r="CNH80" s="754"/>
      <c r="CNI80" s="754"/>
      <c r="CNJ80" s="754"/>
      <c r="CNK80" s="754"/>
      <c r="CNL80" s="754"/>
      <c r="CNM80" s="754"/>
      <c r="CNN80" s="754"/>
      <c r="CNO80" s="754"/>
      <c r="CNP80" s="754"/>
      <c r="CNQ80" s="754"/>
      <c r="CNR80" s="754"/>
      <c r="CNS80" s="754"/>
      <c r="CNT80" s="754"/>
      <c r="CNU80" s="754"/>
      <c r="CNV80" s="754"/>
      <c r="CNW80" s="754"/>
      <c r="CNX80" s="754"/>
      <c r="CNY80" s="754"/>
      <c r="CNZ80" s="754"/>
      <c r="COA80" s="754"/>
      <c r="COB80" s="754"/>
      <c r="COC80" s="754"/>
      <c r="COD80" s="754"/>
      <c r="COE80" s="754"/>
      <c r="COF80" s="754"/>
      <c r="COG80" s="754"/>
      <c r="COH80" s="754"/>
      <c r="COI80" s="754"/>
      <c r="COJ80" s="754"/>
      <c r="COK80" s="754"/>
      <c r="COL80" s="754"/>
      <c r="COM80" s="754"/>
      <c r="CON80" s="754"/>
      <c r="COO80" s="754"/>
      <c r="COP80" s="754"/>
      <c r="COQ80" s="754"/>
      <c r="COR80" s="754"/>
      <c r="COS80" s="754"/>
      <c r="COT80" s="754"/>
      <c r="COU80" s="754"/>
      <c r="COV80" s="754"/>
      <c r="COW80" s="754"/>
      <c r="COX80" s="754"/>
      <c r="COY80" s="754"/>
      <c r="COZ80" s="754"/>
      <c r="CPA80" s="754"/>
      <c r="CPB80" s="754"/>
      <c r="CPC80" s="754"/>
      <c r="CPD80" s="754"/>
      <c r="CPE80" s="754"/>
      <c r="CPF80" s="754"/>
      <c r="CPG80" s="754"/>
      <c r="CPH80" s="754"/>
      <c r="CPI80" s="754"/>
      <c r="CPJ80" s="754"/>
      <c r="CPK80" s="754"/>
      <c r="CPL80" s="754"/>
      <c r="CPM80" s="754"/>
      <c r="CPN80" s="754"/>
      <c r="CPO80" s="754"/>
      <c r="CPP80" s="754"/>
      <c r="CPQ80" s="754"/>
      <c r="CPR80" s="754"/>
      <c r="CPS80" s="754"/>
      <c r="CPT80" s="754"/>
      <c r="CPU80" s="754"/>
      <c r="CPV80" s="754"/>
      <c r="CPW80" s="754"/>
      <c r="CPX80" s="754"/>
      <c r="CPY80" s="754"/>
      <c r="CPZ80" s="754"/>
      <c r="CQA80" s="754"/>
      <c r="CQB80" s="754"/>
      <c r="CQC80" s="754"/>
      <c r="CQD80" s="754"/>
      <c r="CQE80" s="754"/>
      <c r="CQF80" s="754"/>
      <c r="CQG80" s="754"/>
      <c r="CQH80" s="754"/>
      <c r="CQI80" s="754"/>
      <c r="CQJ80" s="754"/>
      <c r="CQK80" s="754"/>
      <c r="CQL80" s="754"/>
      <c r="CQM80" s="754"/>
      <c r="CQN80" s="754"/>
      <c r="CQO80" s="754"/>
      <c r="CQP80" s="754"/>
      <c r="CQQ80" s="754"/>
      <c r="CQR80" s="754"/>
      <c r="CQS80" s="754"/>
      <c r="CQT80" s="754"/>
      <c r="CQU80" s="754"/>
      <c r="CQV80" s="754"/>
      <c r="CQW80" s="754"/>
      <c r="CQX80" s="754"/>
      <c r="CQY80" s="754"/>
      <c r="CQZ80" s="754"/>
      <c r="CRA80" s="754"/>
      <c r="CRB80" s="754"/>
      <c r="CRC80" s="754"/>
      <c r="CRD80" s="754"/>
      <c r="CRE80" s="754"/>
      <c r="CRF80" s="754"/>
      <c r="CRG80" s="754"/>
      <c r="CRH80" s="754"/>
      <c r="CRI80" s="754"/>
      <c r="CRJ80" s="754"/>
      <c r="CRK80" s="754"/>
      <c r="CRL80" s="754"/>
      <c r="CRM80" s="754"/>
      <c r="CRN80" s="754"/>
      <c r="CRO80" s="754"/>
      <c r="CRP80" s="754"/>
      <c r="CRQ80" s="754"/>
      <c r="CRR80" s="754"/>
      <c r="CRS80" s="754"/>
      <c r="CRT80" s="754"/>
      <c r="CRU80" s="754"/>
      <c r="CRV80" s="754"/>
      <c r="CRW80" s="754"/>
      <c r="CRX80" s="754"/>
      <c r="CRY80" s="754"/>
      <c r="CRZ80" s="754"/>
      <c r="CSA80" s="754"/>
      <c r="CSB80" s="754"/>
      <c r="CSC80" s="754"/>
      <c r="CSD80" s="754"/>
      <c r="CSE80" s="754"/>
      <c r="CSF80" s="754"/>
      <c r="CSG80" s="754"/>
      <c r="CSH80" s="754"/>
      <c r="CSI80" s="754"/>
      <c r="CSJ80" s="754"/>
      <c r="CSK80" s="754"/>
      <c r="CSL80" s="754"/>
      <c r="CSM80" s="754"/>
      <c r="CSN80" s="754"/>
      <c r="CSO80" s="754"/>
      <c r="CSP80" s="754"/>
      <c r="CSQ80" s="754"/>
      <c r="CSR80" s="754"/>
      <c r="CSS80" s="754"/>
      <c r="CST80" s="754"/>
      <c r="CSU80" s="754"/>
      <c r="CSV80" s="754"/>
      <c r="CSW80" s="754"/>
      <c r="CSX80" s="754"/>
      <c r="CSY80" s="754"/>
      <c r="CSZ80" s="754"/>
      <c r="CTA80" s="754"/>
      <c r="CTB80" s="754"/>
      <c r="CTC80" s="754"/>
      <c r="CTD80" s="754"/>
      <c r="CTE80" s="754"/>
      <c r="CTF80" s="754"/>
      <c r="CTG80" s="754"/>
      <c r="CTH80" s="754"/>
      <c r="CTI80" s="754"/>
      <c r="CTJ80" s="754"/>
      <c r="CTK80" s="754"/>
      <c r="CTL80" s="754"/>
      <c r="CTM80" s="754"/>
      <c r="CTN80" s="754"/>
      <c r="CTO80" s="754"/>
      <c r="CTP80" s="754"/>
      <c r="CTQ80" s="754"/>
      <c r="CTR80" s="754"/>
      <c r="CTS80" s="754"/>
      <c r="CTT80" s="754"/>
      <c r="CTU80" s="754"/>
      <c r="CTV80" s="754"/>
      <c r="CTW80" s="754"/>
      <c r="CTX80" s="754"/>
      <c r="CTY80" s="754"/>
      <c r="CTZ80" s="754"/>
      <c r="CUA80" s="754"/>
      <c r="CUB80" s="754"/>
      <c r="CUC80" s="754"/>
      <c r="CUD80" s="754"/>
      <c r="CUE80" s="754"/>
      <c r="CUF80" s="754"/>
      <c r="CUG80" s="754"/>
      <c r="CUH80" s="754"/>
      <c r="CUI80" s="754"/>
      <c r="CUJ80" s="754"/>
      <c r="CUK80" s="754"/>
      <c r="CUL80" s="754"/>
      <c r="CUM80" s="754"/>
      <c r="CUN80" s="754"/>
      <c r="CUO80" s="754"/>
      <c r="CUP80" s="754"/>
      <c r="CUQ80" s="754"/>
      <c r="CUR80" s="754"/>
      <c r="CUS80" s="754"/>
      <c r="CUT80" s="754"/>
      <c r="CUU80" s="754"/>
      <c r="CUV80" s="754"/>
      <c r="CUW80" s="754"/>
      <c r="CUX80" s="754"/>
      <c r="CUY80" s="754"/>
      <c r="CUZ80" s="754"/>
      <c r="CVA80" s="754"/>
      <c r="CVB80" s="754"/>
      <c r="CVC80" s="754"/>
      <c r="CVD80" s="754"/>
      <c r="CVE80" s="754"/>
      <c r="CVF80" s="754"/>
      <c r="CVG80" s="754"/>
      <c r="CVH80" s="754"/>
      <c r="CVI80" s="754"/>
      <c r="CVJ80" s="754"/>
      <c r="CVK80" s="754"/>
      <c r="CVL80" s="754"/>
      <c r="CVM80" s="754"/>
      <c r="CVN80" s="754"/>
      <c r="CVO80" s="754"/>
      <c r="CVP80" s="754"/>
      <c r="CVQ80" s="754"/>
      <c r="CVR80" s="754"/>
      <c r="CVS80" s="754"/>
      <c r="CVT80" s="754"/>
      <c r="CVU80" s="754"/>
      <c r="CVV80" s="754"/>
      <c r="CVW80" s="754"/>
      <c r="CVX80" s="754"/>
      <c r="CVY80" s="754"/>
      <c r="CVZ80" s="754"/>
      <c r="CWA80" s="754"/>
      <c r="CWB80" s="754"/>
      <c r="CWC80" s="754"/>
      <c r="CWD80" s="754"/>
      <c r="CWE80" s="754"/>
      <c r="CWF80" s="754"/>
      <c r="CWG80" s="754"/>
      <c r="CWH80" s="754"/>
      <c r="CWI80" s="754"/>
      <c r="CWJ80" s="754"/>
      <c r="CWK80" s="754"/>
      <c r="CWL80" s="754"/>
      <c r="CWM80" s="754"/>
      <c r="CWN80" s="754"/>
      <c r="CWO80" s="754"/>
      <c r="CWP80" s="754"/>
      <c r="CWQ80" s="754"/>
      <c r="CWR80" s="754"/>
      <c r="CWS80" s="754"/>
      <c r="CWT80" s="754"/>
      <c r="CWU80" s="754"/>
      <c r="CWV80" s="754"/>
      <c r="CWW80" s="754"/>
      <c r="CWX80" s="754"/>
      <c r="CWY80" s="754"/>
      <c r="CWZ80" s="754"/>
      <c r="CXA80" s="754"/>
      <c r="CXB80" s="754"/>
      <c r="CXC80" s="754"/>
      <c r="CXD80" s="754"/>
      <c r="CXE80" s="754"/>
      <c r="CXF80" s="754"/>
      <c r="CXG80" s="754"/>
      <c r="CXH80" s="754"/>
      <c r="CXI80" s="754"/>
      <c r="CXJ80" s="754"/>
      <c r="CXK80" s="754"/>
      <c r="CXL80" s="754"/>
      <c r="CXM80" s="754"/>
      <c r="CXN80" s="754"/>
      <c r="CXO80" s="754"/>
      <c r="CXP80" s="754"/>
      <c r="CXQ80" s="754"/>
      <c r="CXR80" s="754"/>
      <c r="CXS80" s="754"/>
      <c r="CXT80" s="754"/>
      <c r="CXU80" s="754"/>
      <c r="CXV80" s="754"/>
      <c r="CXW80" s="754"/>
      <c r="CXX80" s="754"/>
      <c r="CXY80" s="754"/>
      <c r="CXZ80" s="754"/>
      <c r="CYA80" s="754"/>
      <c r="CYB80" s="754"/>
      <c r="CYC80" s="754"/>
      <c r="CYD80" s="754"/>
      <c r="CYE80" s="754"/>
      <c r="CYF80" s="754"/>
      <c r="CYG80" s="754"/>
      <c r="CYH80" s="754"/>
      <c r="CYI80" s="754"/>
      <c r="CYJ80" s="754"/>
      <c r="CYK80" s="754"/>
      <c r="CYL80" s="754"/>
      <c r="CYM80" s="754"/>
      <c r="CYN80" s="754"/>
      <c r="CYO80" s="754"/>
      <c r="CYP80" s="754"/>
      <c r="CYQ80" s="754"/>
      <c r="CYR80" s="754"/>
      <c r="CYS80" s="754"/>
      <c r="CYT80" s="754"/>
      <c r="CYU80" s="754"/>
      <c r="CYV80" s="754"/>
      <c r="CYW80" s="754"/>
      <c r="CYX80" s="754"/>
      <c r="CYY80" s="754"/>
      <c r="CYZ80" s="754"/>
      <c r="CZA80" s="754"/>
      <c r="CZB80" s="754"/>
      <c r="CZC80" s="754"/>
      <c r="CZD80" s="754"/>
      <c r="CZE80" s="754"/>
      <c r="CZF80" s="754"/>
      <c r="CZG80" s="754"/>
      <c r="CZH80" s="754"/>
      <c r="CZI80" s="754"/>
      <c r="CZJ80" s="754"/>
      <c r="CZK80" s="754"/>
      <c r="CZL80" s="754"/>
      <c r="CZM80" s="754"/>
      <c r="CZN80" s="754"/>
      <c r="CZO80" s="754"/>
      <c r="CZP80" s="754"/>
      <c r="CZQ80" s="754"/>
      <c r="CZR80" s="754"/>
      <c r="CZS80" s="754"/>
      <c r="CZT80" s="754"/>
      <c r="CZU80" s="754"/>
      <c r="CZV80" s="754"/>
      <c r="CZW80" s="754"/>
      <c r="CZX80" s="754"/>
      <c r="CZY80" s="754"/>
      <c r="CZZ80" s="754"/>
      <c r="DAA80" s="754"/>
      <c r="DAB80" s="754"/>
      <c r="DAC80" s="754"/>
      <c r="DAD80" s="754"/>
      <c r="DAE80" s="754"/>
      <c r="DAF80" s="754"/>
      <c r="DAG80" s="754"/>
      <c r="DAH80" s="754"/>
      <c r="DAI80" s="754"/>
      <c r="DAJ80" s="754"/>
      <c r="DAK80" s="754"/>
      <c r="DAL80" s="754"/>
      <c r="DAM80" s="754"/>
      <c r="DAN80" s="754"/>
      <c r="DAO80" s="754"/>
      <c r="DAP80" s="754"/>
      <c r="DAQ80" s="754"/>
      <c r="DAR80" s="754"/>
      <c r="DAS80" s="754"/>
      <c r="DAT80" s="754"/>
      <c r="DAU80" s="754"/>
      <c r="DAV80" s="754"/>
      <c r="DAW80" s="754"/>
      <c r="DAX80" s="754"/>
      <c r="DAY80" s="754"/>
      <c r="DAZ80" s="754"/>
      <c r="DBA80" s="754"/>
      <c r="DBB80" s="754"/>
      <c r="DBC80" s="754"/>
      <c r="DBD80" s="754"/>
      <c r="DBE80" s="754"/>
      <c r="DBF80" s="754"/>
      <c r="DBG80" s="754"/>
      <c r="DBH80" s="754"/>
      <c r="DBI80" s="754"/>
      <c r="DBJ80" s="754"/>
      <c r="DBK80" s="754"/>
      <c r="DBL80" s="754"/>
      <c r="DBM80" s="754"/>
      <c r="DBN80" s="754"/>
      <c r="DBO80" s="754"/>
      <c r="DBP80" s="754"/>
      <c r="DBQ80" s="754"/>
      <c r="DBR80" s="754"/>
      <c r="DBS80" s="754"/>
      <c r="DBT80" s="754"/>
      <c r="DBU80" s="754"/>
      <c r="DBV80" s="754"/>
      <c r="DBW80" s="754"/>
      <c r="DBX80" s="754"/>
      <c r="DBY80" s="754"/>
      <c r="DBZ80" s="754"/>
      <c r="DCA80" s="754"/>
      <c r="DCB80" s="754"/>
      <c r="DCC80" s="754"/>
      <c r="DCD80" s="754"/>
      <c r="DCE80" s="754"/>
      <c r="DCF80" s="754"/>
      <c r="DCG80" s="754"/>
      <c r="DCH80" s="754"/>
      <c r="DCI80" s="754"/>
      <c r="DCJ80" s="754"/>
      <c r="DCK80" s="754"/>
      <c r="DCL80" s="754"/>
      <c r="DCM80" s="754"/>
      <c r="DCN80" s="754"/>
      <c r="DCO80" s="754"/>
      <c r="DCP80" s="754"/>
      <c r="DCQ80" s="754"/>
      <c r="DCR80" s="754"/>
      <c r="DCS80" s="754"/>
      <c r="DCT80" s="754"/>
      <c r="DCU80" s="754"/>
      <c r="DCV80" s="754"/>
      <c r="DCW80" s="754"/>
      <c r="DCX80" s="754"/>
      <c r="DCY80" s="754"/>
      <c r="DCZ80" s="754"/>
      <c r="DDA80" s="754"/>
      <c r="DDB80" s="754"/>
      <c r="DDC80" s="754"/>
      <c r="DDD80" s="754"/>
      <c r="DDE80" s="754"/>
      <c r="DDF80" s="754"/>
      <c r="DDG80" s="754"/>
      <c r="DDH80" s="754"/>
      <c r="DDI80" s="754"/>
      <c r="DDJ80" s="754"/>
      <c r="DDK80" s="754"/>
      <c r="DDL80" s="754"/>
      <c r="DDM80" s="754"/>
      <c r="DDN80" s="754"/>
      <c r="DDO80" s="754"/>
      <c r="DDP80" s="754"/>
      <c r="DDQ80" s="754"/>
      <c r="DDR80" s="754"/>
      <c r="DDS80" s="754"/>
      <c r="DDT80" s="754"/>
      <c r="DDU80" s="754"/>
      <c r="DDV80" s="754"/>
      <c r="DDW80" s="754"/>
      <c r="DDX80" s="754"/>
      <c r="DDY80" s="754"/>
      <c r="DDZ80" s="754"/>
      <c r="DEA80" s="754"/>
      <c r="DEB80" s="754"/>
      <c r="DEC80" s="754"/>
      <c r="DED80" s="754"/>
      <c r="DEE80" s="754"/>
      <c r="DEF80" s="754"/>
      <c r="DEG80" s="754"/>
      <c r="DEH80" s="754"/>
      <c r="DEI80" s="754"/>
      <c r="DEJ80" s="754"/>
      <c r="DEK80" s="754"/>
      <c r="DEL80" s="754"/>
      <c r="DEM80" s="754"/>
      <c r="DEN80" s="754"/>
      <c r="DEO80" s="754"/>
      <c r="DEP80" s="754"/>
      <c r="DEQ80" s="754"/>
      <c r="DER80" s="754"/>
      <c r="DES80" s="754"/>
      <c r="DET80" s="754"/>
      <c r="DEU80" s="754"/>
      <c r="DEV80" s="754"/>
      <c r="DEW80" s="754"/>
      <c r="DEX80" s="754"/>
      <c r="DEY80" s="754"/>
      <c r="DEZ80" s="754"/>
      <c r="DFA80" s="754"/>
      <c r="DFB80" s="754"/>
      <c r="DFC80" s="754"/>
      <c r="DFD80" s="754"/>
      <c r="DFE80" s="754"/>
      <c r="DFF80" s="754"/>
      <c r="DFG80" s="754"/>
      <c r="DFH80" s="754"/>
      <c r="DFI80" s="754"/>
      <c r="DFJ80" s="754"/>
      <c r="DFK80" s="754"/>
      <c r="DFL80" s="754"/>
      <c r="DFM80" s="754"/>
      <c r="DFN80" s="754"/>
      <c r="DFO80" s="754"/>
      <c r="DFP80" s="754"/>
      <c r="DFQ80" s="754"/>
      <c r="DFR80" s="754"/>
      <c r="DFS80" s="754"/>
      <c r="DFT80" s="754"/>
      <c r="DFU80" s="754"/>
      <c r="DFV80" s="754"/>
      <c r="DFW80" s="754"/>
      <c r="DFX80" s="754"/>
      <c r="DFY80" s="754"/>
      <c r="DFZ80" s="754"/>
      <c r="DGA80" s="754"/>
      <c r="DGB80" s="754"/>
      <c r="DGC80" s="754"/>
      <c r="DGD80" s="754"/>
      <c r="DGE80" s="754"/>
      <c r="DGF80" s="754"/>
      <c r="DGG80" s="754"/>
      <c r="DGH80" s="754"/>
      <c r="DGI80" s="754"/>
      <c r="DGJ80" s="754"/>
      <c r="DGK80" s="754"/>
      <c r="DGL80" s="754"/>
      <c r="DGM80" s="754"/>
      <c r="DGN80" s="754"/>
      <c r="DGO80" s="754"/>
      <c r="DGP80" s="754"/>
      <c r="DGQ80" s="754"/>
      <c r="DGR80" s="754"/>
      <c r="DGS80" s="754"/>
      <c r="DGT80" s="754"/>
      <c r="DGU80" s="754"/>
      <c r="DGV80" s="754"/>
      <c r="DGW80" s="754"/>
      <c r="DGX80" s="754"/>
      <c r="DGY80" s="754"/>
      <c r="DGZ80" s="754"/>
      <c r="DHA80" s="754"/>
      <c r="DHB80" s="754"/>
      <c r="DHC80" s="754"/>
      <c r="DHD80" s="754"/>
      <c r="DHE80" s="754"/>
      <c r="DHF80" s="754"/>
      <c r="DHG80" s="754"/>
      <c r="DHH80" s="754"/>
      <c r="DHI80" s="754"/>
      <c r="DHJ80" s="754"/>
      <c r="DHK80" s="754"/>
      <c r="DHL80" s="754"/>
      <c r="DHM80" s="754"/>
      <c r="DHN80" s="754"/>
      <c r="DHO80" s="754"/>
      <c r="DHP80" s="754"/>
      <c r="DHQ80" s="754"/>
      <c r="DHR80" s="754"/>
      <c r="DHS80" s="754"/>
      <c r="DHT80" s="754"/>
      <c r="DHU80" s="754"/>
      <c r="DHV80" s="754"/>
      <c r="DHW80" s="754"/>
      <c r="DHX80" s="754"/>
      <c r="DHY80" s="754"/>
      <c r="DHZ80" s="754"/>
      <c r="DIA80" s="754"/>
      <c r="DIB80" s="754"/>
      <c r="DIC80" s="754"/>
      <c r="DID80" s="754"/>
      <c r="DIE80" s="754"/>
      <c r="DIF80" s="754"/>
      <c r="DIG80" s="754"/>
      <c r="DIH80" s="754"/>
      <c r="DII80" s="754"/>
      <c r="DIJ80" s="754"/>
      <c r="DIK80" s="754"/>
      <c r="DIL80" s="754"/>
      <c r="DIM80" s="754"/>
      <c r="DIN80" s="754"/>
      <c r="DIO80" s="754"/>
      <c r="DIP80" s="754"/>
      <c r="DIQ80" s="754"/>
      <c r="DIR80" s="754"/>
      <c r="DIS80" s="754"/>
      <c r="DIT80" s="754"/>
      <c r="DIU80" s="754"/>
      <c r="DIV80" s="754"/>
      <c r="DIW80" s="754"/>
      <c r="DIX80" s="754"/>
      <c r="DIY80" s="754"/>
      <c r="DIZ80" s="754"/>
      <c r="DJA80" s="754"/>
      <c r="DJB80" s="754"/>
      <c r="DJC80" s="754"/>
      <c r="DJD80" s="754"/>
      <c r="DJE80" s="754"/>
      <c r="DJF80" s="754"/>
      <c r="DJG80" s="754"/>
      <c r="DJH80" s="754"/>
      <c r="DJI80" s="754"/>
      <c r="DJJ80" s="754"/>
      <c r="DJK80" s="754"/>
      <c r="DJL80" s="754"/>
      <c r="DJM80" s="754"/>
      <c r="DJN80" s="754"/>
      <c r="DJO80" s="754"/>
      <c r="DJP80" s="754"/>
      <c r="DJQ80" s="754"/>
      <c r="DJR80" s="754"/>
      <c r="DJS80" s="754"/>
      <c r="DJT80" s="754"/>
      <c r="DJU80" s="754"/>
      <c r="DJV80" s="754"/>
      <c r="DJW80" s="754"/>
      <c r="DJX80" s="754"/>
      <c r="DJY80" s="754"/>
      <c r="DJZ80" s="754"/>
      <c r="DKA80" s="754"/>
      <c r="DKB80" s="754"/>
      <c r="DKC80" s="754"/>
      <c r="DKD80" s="754"/>
      <c r="DKE80" s="754"/>
      <c r="DKF80" s="754"/>
      <c r="DKG80" s="754"/>
      <c r="DKH80" s="754"/>
      <c r="DKI80" s="754"/>
      <c r="DKJ80" s="754"/>
      <c r="DKK80" s="754"/>
      <c r="DKL80" s="754"/>
      <c r="DKM80" s="754"/>
      <c r="DKN80" s="754"/>
      <c r="DKO80" s="754"/>
      <c r="DKP80" s="754"/>
      <c r="DKQ80" s="754"/>
      <c r="DKR80" s="754"/>
      <c r="DKS80" s="754"/>
      <c r="DKT80" s="754"/>
      <c r="DKU80" s="754"/>
      <c r="DKV80" s="754"/>
      <c r="DKW80" s="754"/>
      <c r="DKX80" s="754"/>
      <c r="DKY80" s="754"/>
      <c r="DKZ80" s="754"/>
      <c r="DLA80" s="754"/>
      <c r="DLB80" s="754"/>
      <c r="DLC80" s="754"/>
      <c r="DLD80" s="754"/>
      <c r="DLE80" s="754"/>
      <c r="DLF80" s="754"/>
      <c r="DLG80" s="754"/>
      <c r="DLH80" s="754"/>
      <c r="DLI80" s="754"/>
      <c r="DLJ80" s="754"/>
      <c r="DLK80" s="754"/>
      <c r="DLL80" s="754"/>
      <c r="DLM80" s="754"/>
      <c r="DLN80" s="754"/>
      <c r="DLO80" s="754"/>
      <c r="DLP80" s="754"/>
      <c r="DLQ80" s="754"/>
      <c r="DLR80" s="754"/>
      <c r="DLS80" s="754"/>
      <c r="DLT80" s="754"/>
      <c r="DLU80" s="754"/>
      <c r="DLV80" s="754"/>
      <c r="DLW80" s="754"/>
      <c r="DLX80" s="754"/>
      <c r="DLY80" s="754"/>
      <c r="DLZ80" s="754"/>
      <c r="DMA80" s="754"/>
      <c r="DMB80" s="754"/>
      <c r="DMC80" s="754"/>
      <c r="DMD80" s="754"/>
      <c r="DME80" s="754"/>
      <c r="DMF80" s="754"/>
      <c r="DMG80" s="754"/>
      <c r="DMH80" s="754"/>
      <c r="DMI80" s="754"/>
      <c r="DMJ80" s="754"/>
      <c r="DMK80" s="754"/>
      <c r="DML80" s="754"/>
      <c r="DMM80" s="754"/>
      <c r="DMN80" s="754"/>
      <c r="DMO80" s="754"/>
      <c r="DMP80" s="754"/>
      <c r="DMQ80" s="754"/>
      <c r="DMR80" s="754"/>
      <c r="DMS80" s="754"/>
      <c r="DMT80" s="754"/>
      <c r="DMU80" s="754"/>
      <c r="DMV80" s="754"/>
      <c r="DMW80" s="754"/>
      <c r="DMX80" s="754"/>
      <c r="DMY80" s="754"/>
      <c r="DMZ80" s="754"/>
      <c r="DNA80" s="754"/>
      <c r="DNB80" s="754"/>
      <c r="DNC80" s="754"/>
      <c r="DND80" s="754"/>
      <c r="DNE80" s="754"/>
      <c r="DNF80" s="754"/>
      <c r="DNG80" s="754"/>
      <c r="DNH80" s="754"/>
      <c r="DNI80" s="754"/>
      <c r="DNJ80" s="754"/>
      <c r="DNK80" s="754"/>
      <c r="DNL80" s="754"/>
      <c r="DNM80" s="754"/>
      <c r="DNN80" s="754"/>
      <c r="DNO80" s="754"/>
      <c r="DNP80" s="754"/>
      <c r="DNQ80" s="754"/>
      <c r="DNR80" s="754"/>
      <c r="DNS80" s="754"/>
      <c r="DNT80" s="754"/>
      <c r="DNU80" s="754"/>
      <c r="DNV80" s="754"/>
      <c r="DNW80" s="754"/>
      <c r="DNX80" s="754"/>
      <c r="DNY80" s="754"/>
      <c r="DNZ80" s="754"/>
      <c r="DOA80" s="754"/>
      <c r="DOB80" s="754"/>
      <c r="DOC80" s="754"/>
      <c r="DOD80" s="754"/>
      <c r="DOE80" s="754"/>
      <c r="DOF80" s="754"/>
      <c r="DOG80" s="754"/>
      <c r="DOH80" s="754"/>
      <c r="DOI80" s="754"/>
      <c r="DOJ80" s="754"/>
      <c r="DOK80" s="754"/>
      <c r="DOL80" s="754"/>
      <c r="DOM80" s="754"/>
      <c r="DON80" s="754"/>
      <c r="DOO80" s="754"/>
      <c r="DOP80" s="754"/>
      <c r="DOQ80" s="754"/>
      <c r="DOR80" s="754"/>
      <c r="DOS80" s="754"/>
      <c r="DOT80" s="754"/>
      <c r="DOU80" s="754"/>
      <c r="DOV80" s="754"/>
      <c r="DOW80" s="754"/>
      <c r="DOX80" s="754"/>
      <c r="DOY80" s="754"/>
      <c r="DOZ80" s="754"/>
      <c r="DPA80" s="754"/>
      <c r="DPB80" s="754"/>
      <c r="DPC80" s="754"/>
      <c r="DPD80" s="754"/>
      <c r="DPE80" s="754"/>
      <c r="DPF80" s="754"/>
      <c r="DPG80" s="754"/>
      <c r="DPH80" s="754"/>
      <c r="DPI80" s="754"/>
      <c r="DPJ80" s="754"/>
      <c r="DPK80" s="754"/>
      <c r="DPL80" s="754"/>
      <c r="DPM80" s="754"/>
      <c r="DPN80" s="754"/>
      <c r="DPO80" s="754"/>
      <c r="DPP80" s="754"/>
      <c r="DPQ80" s="754"/>
      <c r="DPR80" s="754"/>
      <c r="DPS80" s="754"/>
      <c r="DPT80" s="754"/>
      <c r="DPU80" s="754"/>
      <c r="DPV80" s="754"/>
      <c r="DPW80" s="754"/>
      <c r="DPX80" s="754"/>
      <c r="DPY80" s="754"/>
      <c r="DPZ80" s="754"/>
      <c r="DQA80" s="754"/>
      <c r="DQB80" s="754"/>
      <c r="DQC80" s="754"/>
      <c r="DQD80" s="754"/>
      <c r="DQE80" s="754"/>
      <c r="DQF80" s="754"/>
      <c r="DQG80" s="754"/>
      <c r="DQH80" s="754"/>
      <c r="DQI80" s="754"/>
      <c r="DQJ80" s="754"/>
      <c r="DQK80" s="754"/>
      <c r="DQL80" s="754"/>
      <c r="DQM80" s="754"/>
      <c r="DQN80" s="754"/>
      <c r="DQO80" s="754"/>
      <c r="DQP80" s="754"/>
      <c r="DQQ80" s="754"/>
      <c r="DQR80" s="754"/>
      <c r="DQS80" s="754"/>
      <c r="DQT80" s="754"/>
      <c r="DQU80" s="754"/>
      <c r="DQV80" s="754"/>
      <c r="DQW80" s="754"/>
      <c r="DQX80" s="754"/>
      <c r="DQY80" s="754"/>
      <c r="DQZ80" s="754"/>
      <c r="DRA80" s="754"/>
      <c r="DRB80" s="754"/>
      <c r="DRC80" s="754"/>
      <c r="DRD80" s="754"/>
      <c r="DRE80" s="754"/>
      <c r="DRF80" s="754"/>
      <c r="DRG80" s="754"/>
      <c r="DRH80" s="754"/>
      <c r="DRI80" s="754"/>
      <c r="DRJ80" s="754"/>
      <c r="DRK80" s="754"/>
      <c r="DRL80" s="754"/>
      <c r="DRM80" s="754"/>
      <c r="DRN80" s="754"/>
      <c r="DRO80" s="754"/>
      <c r="DRP80" s="754"/>
      <c r="DRQ80" s="754"/>
      <c r="DRR80" s="754"/>
      <c r="DRS80" s="754"/>
      <c r="DRT80" s="754"/>
      <c r="DRU80" s="754"/>
      <c r="DRV80" s="754"/>
      <c r="DRW80" s="754"/>
      <c r="DRX80" s="754"/>
      <c r="DRY80" s="754"/>
      <c r="DRZ80" s="754"/>
      <c r="DSA80" s="754"/>
      <c r="DSB80" s="754"/>
      <c r="DSC80" s="754"/>
      <c r="DSD80" s="754"/>
      <c r="DSE80" s="754"/>
      <c r="DSF80" s="754"/>
      <c r="DSG80" s="754"/>
      <c r="DSH80" s="754"/>
      <c r="DSI80" s="754"/>
      <c r="DSJ80" s="754"/>
      <c r="DSK80" s="754"/>
      <c r="DSL80" s="754"/>
      <c r="DSM80" s="754"/>
      <c r="DSN80" s="754"/>
      <c r="DSO80" s="754"/>
      <c r="DSP80" s="754"/>
      <c r="DSQ80" s="754"/>
      <c r="DSR80" s="754"/>
      <c r="DSS80" s="754"/>
      <c r="DST80" s="754"/>
      <c r="DSU80" s="754"/>
      <c r="DSV80" s="754"/>
      <c r="DSW80" s="754"/>
      <c r="DSX80" s="754"/>
      <c r="DSY80" s="754"/>
      <c r="DSZ80" s="754"/>
      <c r="DTA80" s="754"/>
      <c r="DTB80" s="754"/>
      <c r="DTC80" s="754"/>
      <c r="DTD80" s="754"/>
      <c r="DTE80" s="754"/>
      <c r="DTF80" s="754"/>
      <c r="DTG80" s="754"/>
      <c r="DTH80" s="754"/>
      <c r="DTI80" s="754"/>
      <c r="DTJ80" s="754"/>
      <c r="DTK80" s="754"/>
      <c r="DTL80" s="754"/>
      <c r="DTM80" s="754"/>
      <c r="DTN80" s="754"/>
      <c r="DTO80" s="754"/>
      <c r="DTP80" s="754"/>
      <c r="DTQ80" s="754"/>
      <c r="DTR80" s="754"/>
      <c r="DTS80" s="754"/>
      <c r="DTT80" s="754"/>
      <c r="DTU80" s="754"/>
      <c r="DTV80" s="754"/>
      <c r="DTW80" s="754"/>
      <c r="DTX80" s="754"/>
      <c r="DTY80" s="754"/>
      <c r="DTZ80" s="754"/>
      <c r="DUA80" s="754"/>
      <c r="DUB80" s="754"/>
      <c r="DUC80" s="754"/>
      <c r="DUD80" s="754"/>
      <c r="DUE80" s="754"/>
      <c r="DUF80" s="754"/>
      <c r="DUG80" s="754"/>
      <c r="DUH80" s="754"/>
      <c r="DUI80" s="754"/>
      <c r="DUJ80" s="754"/>
      <c r="DUK80" s="754"/>
      <c r="DUL80" s="754"/>
      <c r="DUM80" s="754"/>
      <c r="DUN80" s="754"/>
      <c r="DUO80" s="754"/>
      <c r="DUP80" s="754"/>
      <c r="DUQ80" s="754"/>
      <c r="DUR80" s="754"/>
      <c r="DUS80" s="754"/>
      <c r="DUT80" s="754"/>
      <c r="DUU80" s="754"/>
      <c r="DUV80" s="754"/>
      <c r="DUW80" s="754"/>
      <c r="DUX80" s="754"/>
      <c r="DUY80" s="754"/>
      <c r="DUZ80" s="754"/>
      <c r="DVA80" s="754"/>
      <c r="DVB80" s="754"/>
      <c r="DVC80" s="754"/>
      <c r="DVD80" s="754"/>
      <c r="DVE80" s="754"/>
      <c r="DVF80" s="754"/>
      <c r="DVG80" s="754"/>
      <c r="DVH80" s="754"/>
      <c r="DVI80" s="754"/>
      <c r="DVJ80" s="754"/>
      <c r="DVK80" s="754"/>
      <c r="DVL80" s="754"/>
      <c r="DVM80" s="754"/>
      <c r="DVN80" s="754"/>
      <c r="DVO80" s="754"/>
      <c r="DVP80" s="754"/>
      <c r="DVQ80" s="754"/>
      <c r="DVR80" s="754"/>
      <c r="DVS80" s="754"/>
      <c r="DVT80" s="754"/>
      <c r="DVU80" s="754"/>
      <c r="DVV80" s="754"/>
      <c r="DVW80" s="754"/>
      <c r="DVX80" s="754"/>
      <c r="DVY80" s="754"/>
      <c r="DVZ80" s="754"/>
      <c r="DWA80" s="754"/>
      <c r="DWB80" s="754"/>
      <c r="DWC80" s="754"/>
      <c r="DWD80" s="754"/>
      <c r="DWE80" s="754"/>
      <c r="DWF80" s="754"/>
      <c r="DWG80" s="754"/>
      <c r="DWH80" s="754"/>
      <c r="DWI80" s="754"/>
      <c r="DWJ80" s="754"/>
      <c r="DWK80" s="754"/>
      <c r="DWL80" s="754"/>
      <c r="DWM80" s="754"/>
      <c r="DWN80" s="754"/>
      <c r="DWO80" s="754"/>
      <c r="DWP80" s="754"/>
      <c r="DWQ80" s="754"/>
      <c r="DWR80" s="754"/>
      <c r="DWS80" s="754"/>
      <c r="DWT80" s="754"/>
      <c r="DWU80" s="754"/>
      <c r="DWV80" s="754"/>
      <c r="DWW80" s="754"/>
      <c r="DWX80" s="754"/>
      <c r="DWY80" s="754"/>
      <c r="DWZ80" s="754"/>
      <c r="DXA80" s="754"/>
      <c r="DXB80" s="754"/>
      <c r="DXC80" s="754"/>
      <c r="DXD80" s="754"/>
      <c r="DXE80" s="754"/>
      <c r="DXF80" s="754"/>
      <c r="DXG80" s="754"/>
      <c r="DXH80" s="754"/>
      <c r="DXI80" s="754"/>
      <c r="DXJ80" s="754"/>
      <c r="DXK80" s="754"/>
      <c r="DXL80" s="754"/>
      <c r="DXM80" s="754"/>
      <c r="DXN80" s="754"/>
      <c r="DXO80" s="754"/>
      <c r="DXP80" s="754"/>
      <c r="DXQ80" s="754"/>
      <c r="DXR80" s="754"/>
      <c r="DXS80" s="754"/>
      <c r="DXT80" s="754"/>
      <c r="DXU80" s="754"/>
      <c r="DXV80" s="754"/>
      <c r="DXW80" s="754"/>
      <c r="DXX80" s="754"/>
      <c r="DXY80" s="754"/>
      <c r="DXZ80" s="754"/>
      <c r="DYA80" s="754"/>
      <c r="DYB80" s="754"/>
      <c r="DYC80" s="754"/>
      <c r="DYD80" s="754"/>
      <c r="DYE80" s="754"/>
      <c r="DYF80" s="754"/>
      <c r="DYG80" s="754"/>
      <c r="DYH80" s="754"/>
      <c r="DYI80" s="754"/>
      <c r="DYJ80" s="754"/>
      <c r="DYK80" s="754"/>
      <c r="DYL80" s="754"/>
      <c r="DYM80" s="754"/>
      <c r="DYN80" s="754"/>
      <c r="DYO80" s="754"/>
      <c r="DYP80" s="754"/>
      <c r="DYQ80" s="754"/>
      <c r="DYR80" s="754"/>
      <c r="DYS80" s="754"/>
      <c r="DYT80" s="754"/>
      <c r="DYU80" s="754"/>
      <c r="DYV80" s="754"/>
      <c r="DYW80" s="754"/>
      <c r="DYX80" s="754"/>
      <c r="DYY80" s="754"/>
      <c r="DYZ80" s="754"/>
      <c r="DZA80" s="754"/>
      <c r="DZB80" s="754"/>
      <c r="DZC80" s="754"/>
      <c r="DZD80" s="754"/>
      <c r="DZE80" s="754"/>
      <c r="DZF80" s="754"/>
      <c r="DZG80" s="754"/>
      <c r="DZH80" s="754"/>
      <c r="DZI80" s="754"/>
      <c r="DZJ80" s="754"/>
      <c r="DZK80" s="754"/>
      <c r="DZL80" s="754"/>
      <c r="DZM80" s="754"/>
      <c r="DZN80" s="754"/>
      <c r="DZO80" s="754"/>
      <c r="DZP80" s="754"/>
      <c r="DZQ80" s="754"/>
      <c r="DZR80" s="754"/>
      <c r="DZS80" s="754"/>
      <c r="DZT80" s="754"/>
      <c r="DZU80" s="754"/>
      <c r="DZV80" s="754"/>
      <c r="DZW80" s="754"/>
      <c r="DZX80" s="754"/>
      <c r="DZY80" s="754"/>
      <c r="DZZ80" s="754"/>
      <c r="EAA80" s="754"/>
      <c r="EAB80" s="754"/>
      <c r="EAC80" s="754"/>
      <c r="EAD80" s="754"/>
      <c r="EAE80" s="754"/>
      <c r="EAF80" s="754"/>
      <c r="EAG80" s="754"/>
      <c r="EAH80" s="754"/>
      <c r="EAI80" s="754"/>
      <c r="EAJ80" s="754"/>
      <c r="EAK80" s="754"/>
      <c r="EAL80" s="754"/>
      <c r="EAM80" s="754"/>
      <c r="EAN80" s="754"/>
      <c r="EAO80" s="754"/>
      <c r="EAP80" s="754"/>
      <c r="EAQ80" s="754"/>
      <c r="EAR80" s="754"/>
      <c r="EAS80" s="754"/>
      <c r="EAT80" s="754"/>
      <c r="EAU80" s="754"/>
      <c r="EAV80" s="754"/>
      <c r="EAW80" s="754"/>
      <c r="EAX80" s="754"/>
      <c r="EAY80" s="754"/>
      <c r="EAZ80" s="754"/>
      <c r="EBA80" s="754"/>
      <c r="EBB80" s="754"/>
      <c r="EBC80" s="754"/>
      <c r="EBD80" s="754"/>
      <c r="EBE80" s="754"/>
      <c r="EBF80" s="754"/>
      <c r="EBG80" s="754"/>
      <c r="EBH80" s="754"/>
      <c r="EBI80" s="754"/>
      <c r="EBJ80" s="754"/>
      <c r="EBK80" s="754"/>
      <c r="EBL80" s="754"/>
      <c r="EBM80" s="754"/>
      <c r="EBN80" s="754"/>
      <c r="EBO80" s="754"/>
      <c r="EBP80" s="754"/>
      <c r="EBQ80" s="754"/>
      <c r="EBR80" s="754"/>
      <c r="EBS80" s="754"/>
      <c r="EBT80" s="754"/>
      <c r="EBU80" s="754"/>
      <c r="EBV80" s="754"/>
      <c r="EBW80" s="754"/>
      <c r="EBX80" s="754"/>
      <c r="EBY80" s="754"/>
      <c r="EBZ80" s="754"/>
      <c r="ECA80" s="754"/>
      <c r="ECB80" s="754"/>
      <c r="ECC80" s="754"/>
      <c r="ECD80" s="754"/>
      <c r="ECE80" s="754"/>
      <c r="ECF80" s="754"/>
      <c r="ECG80" s="754"/>
      <c r="ECH80" s="754"/>
      <c r="ECI80" s="754"/>
      <c r="ECJ80" s="754"/>
      <c r="ECK80" s="754"/>
      <c r="ECL80" s="754"/>
      <c r="ECM80" s="754"/>
      <c r="ECN80" s="754"/>
      <c r="ECO80" s="754"/>
      <c r="ECP80" s="754"/>
      <c r="ECQ80" s="754"/>
      <c r="ECR80" s="754"/>
      <c r="ECS80" s="754"/>
      <c r="ECT80" s="754"/>
      <c r="ECU80" s="754"/>
      <c r="ECV80" s="754"/>
      <c r="ECW80" s="754"/>
      <c r="ECX80" s="754"/>
      <c r="ECY80" s="754"/>
      <c r="ECZ80" s="754"/>
      <c r="EDA80" s="754"/>
      <c r="EDB80" s="754"/>
      <c r="EDC80" s="754"/>
      <c r="EDD80" s="754"/>
      <c r="EDE80" s="754"/>
      <c r="EDF80" s="754"/>
      <c r="EDG80" s="754"/>
      <c r="EDH80" s="754"/>
      <c r="EDI80" s="754"/>
      <c r="EDJ80" s="754"/>
      <c r="EDK80" s="754"/>
      <c r="EDL80" s="754"/>
      <c r="EDM80" s="754"/>
      <c r="EDN80" s="754"/>
      <c r="EDO80" s="754"/>
      <c r="EDP80" s="754"/>
      <c r="EDQ80" s="754"/>
      <c r="EDR80" s="754"/>
      <c r="EDS80" s="754"/>
      <c r="EDT80" s="754"/>
      <c r="EDU80" s="754"/>
      <c r="EDV80" s="754"/>
      <c r="EDW80" s="754"/>
      <c r="EDX80" s="754"/>
      <c r="EDY80" s="754"/>
      <c r="EDZ80" s="754"/>
      <c r="EEA80" s="754"/>
      <c r="EEB80" s="754"/>
      <c r="EEC80" s="754"/>
      <c r="EED80" s="754"/>
      <c r="EEE80" s="754"/>
      <c r="EEF80" s="754"/>
      <c r="EEG80" s="754"/>
      <c r="EEH80" s="754"/>
      <c r="EEI80" s="754"/>
      <c r="EEJ80" s="754"/>
      <c r="EEK80" s="754"/>
      <c r="EEL80" s="754"/>
      <c r="EEM80" s="754"/>
      <c r="EEN80" s="754"/>
      <c r="EEO80" s="754"/>
      <c r="EEP80" s="754"/>
      <c r="EEQ80" s="754"/>
      <c r="EER80" s="754"/>
      <c r="EES80" s="754"/>
      <c r="EET80" s="754"/>
      <c r="EEU80" s="754"/>
      <c r="EEV80" s="754"/>
      <c r="EEW80" s="754"/>
      <c r="EEX80" s="754"/>
      <c r="EEY80" s="754"/>
      <c r="EEZ80" s="754"/>
      <c r="EFA80" s="754"/>
      <c r="EFB80" s="754"/>
      <c r="EFC80" s="754"/>
      <c r="EFD80" s="754"/>
      <c r="EFE80" s="754"/>
      <c r="EFF80" s="754"/>
      <c r="EFG80" s="754"/>
      <c r="EFH80" s="754"/>
      <c r="EFI80" s="754"/>
      <c r="EFJ80" s="754"/>
      <c r="EFK80" s="754"/>
      <c r="EFL80" s="754"/>
      <c r="EFM80" s="754"/>
      <c r="EFN80" s="754"/>
      <c r="EFO80" s="754"/>
      <c r="EFP80" s="754"/>
      <c r="EFQ80" s="754"/>
      <c r="EFR80" s="754"/>
      <c r="EFS80" s="754"/>
      <c r="EFT80" s="754"/>
      <c r="EFU80" s="754"/>
      <c r="EFV80" s="754"/>
      <c r="EFW80" s="754"/>
      <c r="EFX80" s="754"/>
      <c r="EFY80" s="754"/>
      <c r="EFZ80" s="754"/>
      <c r="EGA80" s="754"/>
      <c r="EGB80" s="754"/>
      <c r="EGC80" s="754"/>
      <c r="EGD80" s="754"/>
      <c r="EGE80" s="754"/>
      <c r="EGF80" s="754"/>
      <c r="EGG80" s="754"/>
      <c r="EGH80" s="754"/>
      <c r="EGI80" s="754"/>
      <c r="EGJ80" s="754"/>
      <c r="EGK80" s="754"/>
      <c r="EGL80" s="754"/>
      <c r="EGM80" s="754"/>
      <c r="EGN80" s="754"/>
      <c r="EGO80" s="754"/>
      <c r="EGP80" s="754"/>
      <c r="EGQ80" s="754"/>
      <c r="EGR80" s="754"/>
      <c r="EGS80" s="754"/>
      <c r="EGT80" s="754"/>
      <c r="EGU80" s="754"/>
      <c r="EGV80" s="754"/>
      <c r="EGW80" s="754"/>
      <c r="EGX80" s="754"/>
      <c r="EGY80" s="754"/>
      <c r="EGZ80" s="754"/>
      <c r="EHA80" s="754"/>
      <c r="EHB80" s="754"/>
      <c r="EHC80" s="754"/>
      <c r="EHD80" s="754"/>
      <c r="EHE80" s="754"/>
      <c r="EHF80" s="754"/>
      <c r="EHG80" s="754"/>
      <c r="EHH80" s="754"/>
      <c r="EHI80" s="754"/>
      <c r="EHJ80" s="754"/>
      <c r="EHK80" s="754"/>
      <c r="EHL80" s="754"/>
      <c r="EHM80" s="754"/>
      <c r="EHN80" s="754"/>
      <c r="EHO80" s="754"/>
      <c r="EHP80" s="754"/>
      <c r="EHQ80" s="754"/>
      <c r="EHR80" s="754"/>
      <c r="EHS80" s="754"/>
      <c r="EHT80" s="754"/>
      <c r="EHU80" s="754"/>
      <c r="EHV80" s="754"/>
      <c r="EHW80" s="754"/>
      <c r="EHX80" s="754"/>
      <c r="EHY80" s="754"/>
      <c r="EHZ80" s="754"/>
      <c r="EIA80" s="754"/>
      <c r="EIB80" s="754"/>
      <c r="EIC80" s="754"/>
      <c r="EID80" s="754"/>
      <c r="EIE80" s="754"/>
      <c r="EIF80" s="754"/>
      <c r="EIG80" s="754"/>
      <c r="EIH80" s="754"/>
      <c r="EII80" s="754"/>
      <c r="EIJ80" s="754"/>
      <c r="EIK80" s="754"/>
      <c r="EIL80" s="754"/>
      <c r="EIM80" s="754"/>
      <c r="EIN80" s="754"/>
      <c r="EIO80" s="754"/>
      <c r="EIP80" s="754"/>
      <c r="EIQ80" s="754"/>
      <c r="EIR80" s="754"/>
      <c r="EIS80" s="754"/>
      <c r="EIT80" s="754"/>
      <c r="EIU80" s="754"/>
      <c r="EIV80" s="754"/>
      <c r="EIW80" s="754"/>
      <c r="EIX80" s="754"/>
      <c r="EIY80" s="754"/>
      <c r="EIZ80" s="754"/>
      <c r="EJA80" s="754"/>
      <c r="EJB80" s="754"/>
      <c r="EJC80" s="754"/>
      <c r="EJD80" s="754"/>
      <c r="EJE80" s="754"/>
      <c r="EJF80" s="754"/>
      <c r="EJG80" s="754"/>
      <c r="EJH80" s="754"/>
      <c r="EJI80" s="754"/>
      <c r="EJJ80" s="754"/>
      <c r="EJK80" s="754"/>
      <c r="EJL80" s="754"/>
      <c r="EJM80" s="754"/>
      <c r="EJN80" s="754"/>
      <c r="EJO80" s="754"/>
      <c r="EJP80" s="754"/>
      <c r="EJQ80" s="754"/>
      <c r="EJR80" s="754"/>
      <c r="EJS80" s="754"/>
      <c r="EJT80" s="754"/>
      <c r="EJU80" s="754"/>
      <c r="EJV80" s="754"/>
      <c r="EJW80" s="754"/>
      <c r="EJX80" s="754"/>
      <c r="EJY80" s="754"/>
      <c r="EJZ80" s="754"/>
      <c r="EKA80" s="754"/>
      <c r="EKB80" s="754"/>
      <c r="EKC80" s="754"/>
      <c r="EKD80" s="754"/>
      <c r="EKE80" s="754"/>
      <c r="EKF80" s="754"/>
      <c r="EKG80" s="754"/>
      <c r="EKH80" s="754"/>
      <c r="EKI80" s="754"/>
      <c r="EKJ80" s="754"/>
      <c r="EKK80" s="754"/>
      <c r="EKL80" s="754"/>
      <c r="EKM80" s="754"/>
      <c r="EKN80" s="754"/>
      <c r="EKO80" s="754"/>
      <c r="EKP80" s="754"/>
      <c r="EKQ80" s="754"/>
      <c r="EKR80" s="754"/>
      <c r="EKS80" s="754"/>
      <c r="EKT80" s="754"/>
      <c r="EKU80" s="754"/>
      <c r="EKV80" s="754"/>
      <c r="EKW80" s="754"/>
      <c r="EKX80" s="754"/>
      <c r="EKY80" s="754"/>
      <c r="EKZ80" s="754"/>
      <c r="ELA80" s="754"/>
      <c r="ELB80" s="754"/>
      <c r="ELC80" s="754"/>
      <c r="ELD80" s="754"/>
      <c r="ELE80" s="754"/>
      <c r="ELF80" s="754"/>
      <c r="ELG80" s="754"/>
      <c r="ELH80" s="754"/>
      <c r="ELI80" s="754"/>
      <c r="ELJ80" s="754"/>
      <c r="ELK80" s="754"/>
      <c r="ELL80" s="754"/>
      <c r="ELM80" s="754"/>
      <c r="ELN80" s="754"/>
      <c r="ELO80" s="754"/>
      <c r="ELP80" s="754"/>
      <c r="ELQ80" s="754"/>
      <c r="ELR80" s="754"/>
      <c r="ELS80" s="754"/>
      <c r="ELT80" s="754"/>
      <c r="ELU80" s="754"/>
      <c r="ELV80" s="754"/>
      <c r="ELW80" s="754"/>
      <c r="ELX80" s="754"/>
      <c r="ELY80" s="754"/>
      <c r="ELZ80" s="754"/>
      <c r="EMA80" s="754"/>
      <c r="EMB80" s="754"/>
      <c r="EMC80" s="754"/>
      <c r="EMD80" s="754"/>
      <c r="EME80" s="754"/>
      <c r="EMF80" s="754"/>
      <c r="EMG80" s="754"/>
      <c r="EMH80" s="754"/>
      <c r="EMI80" s="754"/>
      <c r="EMJ80" s="754"/>
      <c r="EMK80" s="754"/>
      <c r="EML80" s="754"/>
      <c r="EMM80" s="754"/>
      <c r="EMN80" s="754"/>
      <c r="EMO80" s="754"/>
      <c r="EMP80" s="754"/>
      <c r="EMQ80" s="754"/>
      <c r="EMR80" s="754"/>
      <c r="EMS80" s="754"/>
      <c r="EMT80" s="754"/>
      <c r="EMU80" s="754"/>
      <c r="EMV80" s="754"/>
      <c r="EMW80" s="754"/>
      <c r="EMX80" s="754"/>
      <c r="EMY80" s="754"/>
      <c r="EMZ80" s="754"/>
      <c r="ENA80" s="754"/>
      <c r="ENB80" s="754"/>
      <c r="ENC80" s="754"/>
      <c r="END80" s="754"/>
      <c r="ENE80" s="754"/>
      <c r="ENF80" s="754"/>
      <c r="ENG80" s="754"/>
      <c r="ENH80" s="754"/>
      <c r="ENI80" s="754"/>
      <c r="ENJ80" s="754"/>
      <c r="ENK80" s="754"/>
      <c r="ENL80" s="754"/>
      <c r="ENM80" s="754"/>
      <c r="ENN80" s="754"/>
      <c r="ENO80" s="754"/>
      <c r="ENP80" s="754"/>
      <c r="ENQ80" s="754"/>
      <c r="ENR80" s="754"/>
      <c r="ENS80" s="754"/>
      <c r="ENT80" s="754"/>
      <c r="ENU80" s="754"/>
      <c r="ENV80" s="754"/>
      <c r="ENW80" s="754"/>
      <c r="ENX80" s="754"/>
      <c r="ENY80" s="754"/>
      <c r="ENZ80" s="754"/>
      <c r="EOA80" s="754"/>
      <c r="EOB80" s="754"/>
      <c r="EOC80" s="754"/>
      <c r="EOD80" s="754"/>
      <c r="EOE80" s="754"/>
      <c r="EOF80" s="754"/>
      <c r="EOG80" s="754"/>
      <c r="EOH80" s="754"/>
      <c r="EOI80" s="754"/>
      <c r="EOJ80" s="754"/>
      <c r="EOK80" s="754"/>
      <c r="EOL80" s="754"/>
      <c r="EOM80" s="754"/>
      <c r="EON80" s="754"/>
      <c r="EOO80" s="754"/>
      <c r="EOP80" s="754"/>
      <c r="EOQ80" s="754"/>
      <c r="EOR80" s="754"/>
      <c r="EOS80" s="754"/>
      <c r="EOT80" s="754"/>
      <c r="EOU80" s="754"/>
      <c r="EOV80" s="754"/>
      <c r="EOW80" s="754"/>
      <c r="EOX80" s="754"/>
      <c r="EOY80" s="754"/>
      <c r="EOZ80" s="754"/>
      <c r="EPA80" s="754"/>
      <c r="EPB80" s="754"/>
      <c r="EPC80" s="754"/>
      <c r="EPD80" s="754"/>
      <c r="EPE80" s="754"/>
      <c r="EPF80" s="754"/>
      <c r="EPG80" s="754"/>
      <c r="EPH80" s="754"/>
      <c r="EPI80" s="754"/>
      <c r="EPJ80" s="754"/>
      <c r="EPK80" s="754"/>
      <c r="EPL80" s="754"/>
      <c r="EPM80" s="754"/>
      <c r="EPN80" s="754"/>
      <c r="EPO80" s="754"/>
      <c r="EPP80" s="754"/>
      <c r="EPQ80" s="754"/>
      <c r="EPR80" s="754"/>
      <c r="EPS80" s="754"/>
      <c r="EPT80" s="754"/>
      <c r="EPU80" s="754"/>
      <c r="EPV80" s="754"/>
      <c r="EPW80" s="754"/>
      <c r="EPX80" s="754"/>
      <c r="EPY80" s="754"/>
      <c r="EPZ80" s="754"/>
      <c r="EQA80" s="754"/>
      <c r="EQB80" s="754"/>
      <c r="EQC80" s="754"/>
      <c r="EQD80" s="754"/>
      <c r="EQE80" s="754"/>
      <c r="EQF80" s="754"/>
      <c r="EQG80" s="754"/>
      <c r="EQH80" s="754"/>
      <c r="EQI80" s="754"/>
      <c r="EQJ80" s="754"/>
      <c r="EQK80" s="754"/>
      <c r="EQL80" s="754"/>
      <c r="EQM80" s="754"/>
      <c r="EQN80" s="754"/>
      <c r="EQO80" s="754"/>
      <c r="EQP80" s="754"/>
      <c r="EQQ80" s="754"/>
      <c r="EQR80" s="754"/>
      <c r="EQS80" s="754"/>
      <c r="EQT80" s="754"/>
      <c r="EQU80" s="754"/>
      <c r="EQV80" s="754"/>
      <c r="EQW80" s="754"/>
      <c r="EQX80" s="754"/>
      <c r="EQY80" s="754"/>
      <c r="EQZ80" s="754"/>
      <c r="ERA80" s="754"/>
      <c r="ERB80" s="754"/>
      <c r="ERC80" s="754"/>
      <c r="ERD80" s="754"/>
      <c r="ERE80" s="754"/>
      <c r="ERF80" s="754"/>
      <c r="ERG80" s="754"/>
      <c r="ERH80" s="754"/>
      <c r="ERI80" s="754"/>
      <c r="ERJ80" s="754"/>
      <c r="ERK80" s="754"/>
      <c r="ERL80" s="754"/>
      <c r="ERM80" s="754"/>
      <c r="ERN80" s="754"/>
      <c r="ERO80" s="754"/>
      <c r="ERP80" s="754"/>
      <c r="ERQ80" s="754"/>
      <c r="ERR80" s="754"/>
      <c r="ERS80" s="754"/>
      <c r="ERT80" s="754"/>
      <c r="ERU80" s="754"/>
      <c r="ERV80" s="754"/>
      <c r="ERW80" s="754"/>
      <c r="ERX80" s="754"/>
      <c r="ERY80" s="754"/>
      <c r="ERZ80" s="754"/>
      <c r="ESA80" s="754"/>
      <c r="ESB80" s="754"/>
      <c r="ESC80" s="754"/>
      <c r="ESD80" s="754"/>
      <c r="ESE80" s="754"/>
      <c r="ESF80" s="754"/>
      <c r="ESG80" s="754"/>
      <c r="ESH80" s="754"/>
      <c r="ESI80" s="754"/>
      <c r="ESJ80" s="754"/>
      <c r="ESK80" s="754"/>
      <c r="ESL80" s="754"/>
      <c r="ESM80" s="754"/>
      <c r="ESN80" s="754"/>
      <c r="ESO80" s="754"/>
      <c r="ESP80" s="754"/>
      <c r="ESQ80" s="754"/>
      <c r="ESR80" s="754"/>
      <c r="ESS80" s="754"/>
      <c r="EST80" s="754"/>
      <c r="ESU80" s="754"/>
      <c r="ESV80" s="754"/>
      <c r="ESW80" s="754"/>
      <c r="ESX80" s="754"/>
      <c r="ESY80" s="754"/>
      <c r="ESZ80" s="754"/>
      <c r="ETA80" s="754"/>
      <c r="ETB80" s="754"/>
      <c r="ETC80" s="754"/>
      <c r="ETD80" s="754"/>
      <c r="ETE80" s="754"/>
      <c r="ETF80" s="754"/>
      <c r="ETG80" s="754"/>
      <c r="ETH80" s="754"/>
      <c r="ETI80" s="754"/>
      <c r="ETJ80" s="754"/>
      <c r="ETK80" s="754"/>
      <c r="ETL80" s="754"/>
      <c r="ETM80" s="754"/>
      <c r="ETN80" s="754"/>
      <c r="ETO80" s="754"/>
      <c r="ETP80" s="754"/>
      <c r="ETQ80" s="754"/>
      <c r="ETR80" s="754"/>
      <c r="ETS80" s="754"/>
      <c r="ETT80" s="754"/>
      <c r="ETU80" s="754"/>
      <c r="ETV80" s="754"/>
      <c r="ETW80" s="754"/>
      <c r="ETX80" s="754"/>
      <c r="ETY80" s="754"/>
      <c r="ETZ80" s="754"/>
      <c r="EUA80" s="754"/>
      <c r="EUB80" s="754"/>
      <c r="EUC80" s="754"/>
      <c r="EUD80" s="754"/>
      <c r="EUE80" s="754"/>
      <c r="EUF80" s="754"/>
      <c r="EUG80" s="754"/>
      <c r="EUH80" s="754"/>
      <c r="EUI80" s="754"/>
      <c r="EUJ80" s="754"/>
      <c r="EUK80" s="754"/>
      <c r="EUL80" s="754"/>
      <c r="EUM80" s="754"/>
      <c r="EUN80" s="754"/>
      <c r="EUO80" s="754"/>
      <c r="EUP80" s="754"/>
      <c r="EUQ80" s="754"/>
      <c r="EUR80" s="754"/>
      <c r="EUS80" s="754"/>
      <c r="EUT80" s="754"/>
      <c r="EUU80" s="754"/>
      <c r="EUV80" s="754"/>
      <c r="EUW80" s="754"/>
      <c r="EUX80" s="754"/>
      <c r="EUY80" s="754"/>
      <c r="EUZ80" s="754"/>
      <c r="EVA80" s="754"/>
      <c r="EVB80" s="754"/>
      <c r="EVC80" s="754"/>
      <c r="EVD80" s="754"/>
      <c r="EVE80" s="754"/>
      <c r="EVF80" s="754"/>
      <c r="EVG80" s="754"/>
      <c r="EVH80" s="754"/>
      <c r="EVI80" s="754"/>
      <c r="EVJ80" s="754"/>
      <c r="EVK80" s="754"/>
      <c r="EVL80" s="754"/>
      <c r="EVM80" s="754"/>
      <c r="EVN80" s="754"/>
      <c r="EVO80" s="754"/>
      <c r="EVP80" s="754"/>
      <c r="EVQ80" s="754"/>
      <c r="EVR80" s="754"/>
      <c r="EVS80" s="754"/>
      <c r="EVT80" s="754"/>
      <c r="EVU80" s="754"/>
      <c r="EVV80" s="754"/>
      <c r="EVW80" s="754"/>
      <c r="EVX80" s="754"/>
      <c r="EVY80" s="754"/>
      <c r="EVZ80" s="754"/>
      <c r="EWA80" s="754"/>
      <c r="EWB80" s="754"/>
      <c r="EWC80" s="754"/>
      <c r="EWD80" s="754"/>
      <c r="EWE80" s="754"/>
      <c r="EWF80" s="754"/>
      <c r="EWG80" s="754"/>
      <c r="EWH80" s="754"/>
      <c r="EWI80" s="754"/>
      <c r="EWJ80" s="754"/>
      <c r="EWK80" s="754"/>
      <c r="EWL80" s="754"/>
      <c r="EWM80" s="754"/>
      <c r="EWN80" s="754"/>
      <c r="EWO80" s="754"/>
      <c r="EWP80" s="754"/>
      <c r="EWQ80" s="754"/>
      <c r="EWR80" s="754"/>
      <c r="EWS80" s="754"/>
      <c r="EWT80" s="754"/>
      <c r="EWU80" s="754"/>
      <c r="EWV80" s="754"/>
      <c r="EWW80" s="754"/>
      <c r="EWX80" s="754"/>
      <c r="EWY80" s="754"/>
      <c r="EWZ80" s="754"/>
      <c r="EXA80" s="754"/>
      <c r="EXB80" s="754"/>
      <c r="EXC80" s="754"/>
      <c r="EXD80" s="754"/>
      <c r="EXE80" s="754"/>
      <c r="EXF80" s="754"/>
      <c r="EXG80" s="754"/>
      <c r="EXH80" s="754"/>
      <c r="EXI80" s="754"/>
      <c r="EXJ80" s="754"/>
      <c r="EXK80" s="754"/>
      <c r="EXL80" s="754"/>
      <c r="EXM80" s="754"/>
      <c r="EXN80" s="754"/>
      <c r="EXO80" s="754"/>
      <c r="EXP80" s="754"/>
      <c r="EXQ80" s="754"/>
      <c r="EXR80" s="754"/>
      <c r="EXS80" s="754"/>
      <c r="EXT80" s="754"/>
      <c r="EXU80" s="754"/>
      <c r="EXV80" s="754"/>
      <c r="EXW80" s="754"/>
      <c r="EXX80" s="754"/>
      <c r="EXY80" s="754"/>
      <c r="EXZ80" s="754"/>
      <c r="EYA80" s="754"/>
      <c r="EYB80" s="754"/>
      <c r="EYC80" s="754"/>
      <c r="EYD80" s="754"/>
      <c r="EYE80" s="754"/>
      <c r="EYF80" s="754"/>
      <c r="EYG80" s="754"/>
      <c r="EYH80" s="754"/>
      <c r="EYI80" s="754"/>
      <c r="EYJ80" s="754"/>
      <c r="EYK80" s="754"/>
      <c r="EYL80" s="754"/>
      <c r="EYM80" s="754"/>
      <c r="EYN80" s="754"/>
      <c r="EYO80" s="754"/>
      <c r="EYP80" s="754"/>
      <c r="EYQ80" s="754"/>
      <c r="EYR80" s="754"/>
      <c r="EYS80" s="754"/>
      <c r="EYT80" s="754"/>
      <c r="EYU80" s="754"/>
      <c r="EYV80" s="754"/>
      <c r="EYW80" s="754"/>
      <c r="EYX80" s="754"/>
      <c r="EYY80" s="754"/>
      <c r="EYZ80" s="754"/>
      <c r="EZA80" s="754"/>
      <c r="EZB80" s="754"/>
      <c r="EZC80" s="754"/>
      <c r="EZD80" s="754"/>
      <c r="EZE80" s="754"/>
      <c r="EZF80" s="754"/>
      <c r="EZG80" s="754"/>
      <c r="EZH80" s="754"/>
      <c r="EZI80" s="754"/>
      <c r="EZJ80" s="754"/>
      <c r="EZK80" s="754"/>
      <c r="EZL80" s="754"/>
      <c r="EZM80" s="754"/>
      <c r="EZN80" s="754"/>
      <c r="EZO80" s="754"/>
      <c r="EZP80" s="754"/>
      <c r="EZQ80" s="754"/>
      <c r="EZR80" s="754"/>
      <c r="EZS80" s="754"/>
      <c r="EZT80" s="754"/>
      <c r="EZU80" s="754"/>
      <c r="EZV80" s="754"/>
      <c r="EZW80" s="754"/>
      <c r="EZX80" s="754"/>
      <c r="EZY80" s="754"/>
      <c r="EZZ80" s="754"/>
      <c r="FAA80" s="754"/>
      <c r="FAB80" s="754"/>
      <c r="FAC80" s="754"/>
      <c r="FAD80" s="754"/>
      <c r="FAE80" s="754"/>
      <c r="FAF80" s="754"/>
      <c r="FAG80" s="754"/>
      <c r="FAH80" s="754"/>
      <c r="FAI80" s="754"/>
      <c r="FAJ80" s="754"/>
      <c r="FAK80" s="754"/>
      <c r="FAL80" s="754"/>
      <c r="FAM80" s="754"/>
      <c r="FAN80" s="754"/>
      <c r="FAO80" s="754"/>
      <c r="FAP80" s="754"/>
      <c r="FAQ80" s="754"/>
      <c r="FAR80" s="754"/>
      <c r="FAS80" s="754"/>
      <c r="FAT80" s="754"/>
      <c r="FAU80" s="754"/>
      <c r="FAV80" s="754"/>
      <c r="FAW80" s="754"/>
      <c r="FAX80" s="754"/>
      <c r="FAY80" s="754"/>
      <c r="FAZ80" s="754"/>
      <c r="FBA80" s="754"/>
      <c r="FBB80" s="754"/>
      <c r="FBC80" s="754"/>
      <c r="FBD80" s="754"/>
      <c r="FBE80" s="754"/>
      <c r="FBF80" s="754"/>
      <c r="FBG80" s="754"/>
      <c r="FBH80" s="754"/>
      <c r="FBI80" s="754"/>
      <c r="FBJ80" s="754"/>
      <c r="FBK80" s="754"/>
      <c r="FBL80" s="754"/>
      <c r="FBM80" s="754"/>
      <c r="FBN80" s="754"/>
      <c r="FBO80" s="754"/>
      <c r="FBP80" s="754"/>
      <c r="FBQ80" s="754"/>
      <c r="FBR80" s="754"/>
      <c r="FBS80" s="754"/>
      <c r="FBT80" s="754"/>
      <c r="FBU80" s="754"/>
      <c r="FBV80" s="754"/>
      <c r="FBW80" s="754"/>
      <c r="FBX80" s="754"/>
      <c r="FBY80" s="754"/>
      <c r="FBZ80" s="754"/>
      <c r="FCA80" s="754"/>
      <c r="FCB80" s="754"/>
      <c r="FCC80" s="754"/>
      <c r="FCD80" s="754"/>
      <c r="FCE80" s="754"/>
      <c r="FCF80" s="754"/>
      <c r="FCG80" s="754"/>
      <c r="FCH80" s="754"/>
      <c r="FCI80" s="754"/>
      <c r="FCJ80" s="754"/>
      <c r="FCK80" s="754"/>
      <c r="FCL80" s="754"/>
      <c r="FCM80" s="754"/>
      <c r="FCN80" s="754"/>
      <c r="FCO80" s="754"/>
      <c r="FCP80" s="754"/>
      <c r="FCQ80" s="754"/>
      <c r="FCR80" s="754"/>
      <c r="FCS80" s="754"/>
      <c r="FCT80" s="754"/>
      <c r="FCU80" s="754"/>
      <c r="FCV80" s="754"/>
      <c r="FCW80" s="754"/>
      <c r="FCX80" s="754"/>
      <c r="FCY80" s="754"/>
      <c r="FCZ80" s="754"/>
      <c r="FDA80" s="754"/>
      <c r="FDB80" s="754"/>
      <c r="FDC80" s="754"/>
      <c r="FDD80" s="754"/>
      <c r="FDE80" s="754"/>
      <c r="FDF80" s="754"/>
      <c r="FDG80" s="754"/>
      <c r="FDH80" s="754"/>
      <c r="FDI80" s="754"/>
      <c r="FDJ80" s="754"/>
      <c r="FDK80" s="754"/>
      <c r="FDL80" s="754"/>
      <c r="FDM80" s="754"/>
      <c r="FDN80" s="754"/>
      <c r="FDO80" s="754"/>
      <c r="FDP80" s="754"/>
      <c r="FDQ80" s="754"/>
      <c r="FDR80" s="754"/>
      <c r="FDS80" s="754"/>
      <c r="FDT80" s="754"/>
      <c r="FDU80" s="754"/>
      <c r="FDV80" s="754"/>
      <c r="FDW80" s="754"/>
      <c r="FDX80" s="754"/>
      <c r="FDY80" s="754"/>
      <c r="FDZ80" s="754"/>
      <c r="FEA80" s="754"/>
      <c r="FEB80" s="754"/>
      <c r="FEC80" s="754"/>
      <c r="FED80" s="754"/>
      <c r="FEE80" s="754"/>
      <c r="FEF80" s="754"/>
      <c r="FEG80" s="754"/>
      <c r="FEH80" s="754"/>
      <c r="FEI80" s="754"/>
      <c r="FEJ80" s="754"/>
      <c r="FEK80" s="754"/>
      <c r="FEL80" s="754"/>
      <c r="FEM80" s="754"/>
      <c r="FEN80" s="754"/>
      <c r="FEO80" s="754"/>
      <c r="FEP80" s="754"/>
      <c r="FEQ80" s="754"/>
      <c r="FER80" s="754"/>
      <c r="FES80" s="754"/>
      <c r="FET80" s="754"/>
      <c r="FEU80" s="754"/>
      <c r="FEV80" s="754"/>
      <c r="FEW80" s="754"/>
      <c r="FEX80" s="754"/>
      <c r="FEY80" s="754"/>
      <c r="FEZ80" s="754"/>
      <c r="FFA80" s="754"/>
      <c r="FFB80" s="754"/>
      <c r="FFC80" s="754"/>
      <c r="FFD80" s="754"/>
      <c r="FFE80" s="754"/>
      <c r="FFF80" s="754"/>
      <c r="FFG80" s="754"/>
      <c r="FFH80" s="754"/>
      <c r="FFI80" s="754"/>
      <c r="FFJ80" s="754"/>
      <c r="FFK80" s="754"/>
      <c r="FFL80" s="754"/>
      <c r="FFM80" s="754"/>
      <c r="FFN80" s="754"/>
      <c r="FFO80" s="754"/>
      <c r="FFP80" s="754"/>
      <c r="FFQ80" s="754"/>
      <c r="FFR80" s="754"/>
      <c r="FFS80" s="754"/>
      <c r="FFT80" s="754"/>
      <c r="FFU80" s="754"/>
      <c r="FFV80" s="754"/>
      <c r="FFW80" s="754"/>
      <c r="FFX80" s="754"/>
      <c r="FFY80" s="754"/>
      <c r="FFZ80" s="754"/>
      <c r="FGA80" s="754"/>
      <c r="FGB80" s="754"/>
      <c r="FGC80" s="754"/>
      <c r="FGD80" s="754"/>
      <c r="FGE80" s="754"/>
      <c r="FGF80" s="754"/>
      <c r="FGG80" s="754"/>
      <c r="FGH80" s="754"/>
      <c r="FGI80" s="754"/>
      <c r="FGJ80" s="754"/>
      <c r="FGK80" s="754"/>
      <c r="FGL80" s="754"/>
      <c r="FGM80" s="754"/>
      <c r="FGN80" s="754"/>
      <c r="FGO80" s="754"/>
      <c r="FGP80" s="754"/>
      <c r="FGQ80" s="754"/>
      <c r="FGR80" s="754"/>
      <c r="FGS80" s="754"/>
      <c r="FGT80" s="754"/>
      <c r="FGU80" s="754"/>
      <c r="FGV80" s="754"/>
      <c r="FGW80" s="754"/>
      <c r="FGX80" s="754"/>
      <c r="FGY80" s="754"/>
      <c r="FGZ80" s="754"/>
      <c r="FHA80" s="754"/>
      <c r="FHB80" s="754"/>
      <c r="FHC80" s="754"/>
      <c r="FHD80" s="754"/>
      <c r="FHE80" s="754"/>
      <c r="FHF80" s="754"/>
      <c r="FHG80" s="754"/>
      <c r="FHH80" s="754"/>
      <c r="FHI80" s="754"/>
      <c r="FHJ80" s="754"/>
      <c r="FHK80" s="754"/>
      <c r="FHL80" s="754"/>
      <c r="FHM80" s="754"/>
      <c r="FHN80" s="754"/>
      <c r="FHO80" s="754"/>
      <c r="FHP80" s="754"/>
      <c r="FHQ80" s="754"/>
      <c r="FHR80" s="754"/>
      <c r="FHS80" s="754"/>
      <c r="FHT80" s="754"/>
      <c r="FHU80" s="754"/>
      <c r="FHV80" s="754"/>
      <c r="FHW80" s="754"/>
      <c r="FHX80" s="754"/>
      <c r="FHY80" s="754"/>
      <c r="FHZ80" s="754"/>
      <c r="FIA80" s="754"/>
      <c r="FIB80" s="754"/>
      <c r="FIC80" s="754"/>
      <c r="FID80" s="754"/>
      <c r="FIE80" s="754"/>
      <c r="FIF80" s="754"/>
      <c r="FIG80" s="754"/>
      <c r="FIH80" s="754"/>
      <c r="FII80" s="754"/>
      <c r="FIJ80" s="754"/>
      <c r="FIK80" s="754"/>
      <c r="FIL80" s="754"/>
      <c r="FIM80" s="754"/>
      <c r="FIN80" s="754"/>
      <c r="FIO80" s="754"/>
      <c r="FIP80" s="754"/>
      <c r="FIQ80" s="754"/>
      <c r="FIR80" s="754"/>
      <c r="FIS80" s="754"/>
      <c r="FIT80" s="754"/>
      <c r="FIU80" s="754"/>
      <c r="FIV80" s="754"/>
      <c r="FIW80" s="754"/>
      <c r="FIX80" s="754"/>
      <c r="FIY80" s="754"/>
      <c r="FIZ80" s="754"/>
      <c r="FJA80" s="754"/>
      <c r="FJB80" s="754"/>
      <c r="FJC80" s="754"/>
      <c r="FJD80" s="754"/>
      <c r="FJE80" s="754"/>
      <c r="FJF80" s="754"/>
      <c r="FJG80" s="754"/>
      <c r="FJH80" s="754"/>
      <c r="FJI80" s="754"/>
      <c r="FJJ80" s="754"/>
      <c r="FJK80" s="754"/>
      <c r="FJL80" s="754"/>
      <c r="FJM80" s="754"/>
      <c r="FJN80" s="754"/>
      <c r="FJO80" s="754"/>
      <c r="FJP80" s="754"/>
      <c r="FJQ80" s="754"/>
      <c r="FJR80" s="754"/>
      <c r="FJS80" s="754"/>
      <c r="FJT80" s="754"/>
      <c r="FJU80" s="754"/>
      <c r="FJV80" s="754"/>
      <c r="FJW80" s="754"/>
      <c r="FJX80" s="754"/>
      <c r="FJY80" s="754"/>
      <c r="FJZ80" s="754"/>
      <c r="FKA80" s="754"/>
      <c r="FKB80" s="754"/>
      <c r="FKC80" s="754"/>
      <c r="FKD80" s="754"/>
      <c r="FKE80" s="754"/>
      <c r="FKF80" s="754"/>
      <c r="FKG80" s="754"/>
      <c r="FKH80" s="754"/>
      <c r="FKI80" s="754"/>
      <c r="FKJ80" s="754"/>
      <c r="FKK80" s="754"/>
      <c r="FKL80" s="754"/>
      <c r="FKM80" s="754"/>
      <c r="FKN80" s="754"/>
      <c r="FKO80" s="754"/>
      <c r="FKP80" s="754"/>
      <c r="FKQ80" s="754"/>
      <c r="FKR80" s="754"/>
      <c r="FKS80" s="754"/>
      <c r="FKT80" s="754"/>
      <c r="FKU80" s="754"/>
      <c r="FKV80" s="754"/>
      <c r="FKW80" s="754"/>
      <c r="FKX80" s="754"/>
      <c r="FKY80" s="754"/>
      <c r="FKZ80" s="754"/>
      <c r="FLA80" s="754"/>
      <c r="FLB80" s="754"/>
      <c r="FLC80" s="754"/>
      <c r="FLD80" s="754"/>
      <c r="FLE80" s="754"/>
      <c r="FLF80" s="754"/>
      <c r="FLG80" s="754"/>
      <c r="FLH80" s="754"/>
      <c r="FLI80" s="754"/>
      <c r="FLJ80" s="754"/>
      <c r="FLK80" s="754"/>
      <c r="FLL80" s="754"/>
      <c r="FLM80" s="754"/>
      <c r="FLN80" s="754"/>
      <c r="FLO80" s="754"/>
      <c r="FLP80" s="754"/>
      <c r="FLQ80" s="754"/>
      <c r="FLR80" s="754"/>
      <c r="FLS80" s="754"/>
      <c r="FLT80" s="754"/>
      <c r="FLU80" s="754"/>
      <c r="FLV80" s="754"/>
      <c r="FLW80" s="754"/>
      <c r="FLX80" s="754"/>
      <c r="FLY80" s="754"/>
      <c r="FLZ80" s="754"/>
      <c r="FMA80" s="754"/>
      <c r="FMB80" s="754"/>
      <c r="FMC80" s="754"/>
      <c r="FMD80" s="754"/>
      <c r="FME80" s="754"/>
      <c r="FMF80" s="754"/>
      <c r="FMG80" s="754"/>
      <c r="FMH80" s="754"/>
      <c r="FMI80" s="754"/>
      <c r="FMJ80" s="754"/>
      <c r="FMK80" s="754"/>
      <c r="FML80" s="754"/>
      <c r="FMM80" s="754"/>
      <c r="FMN80" s="754"/>
      <c r="FMO80" s="754"/>
      <c r="FMP80" s="754"/>
      <c r="FMQ80" s="754"/>
      <c r="FMR80" s="754"/>
      <c r="FMS80" s="754"/>
      <c r="FMT80" s="754"/>
      <c r="FMU80" s="754"/>
      <c r="FMV80" s="754"/>
      <c r="FMW80" s="754"/>
      <c r="FMX80" s="754"/>
      <c r="FMY80" s="754"/>
      <c r="FMZ80" s="754"/>
      <c r="FNA80" s="754"/>
      <c r="FNB80" s="754"/>
      <c r="FNC80" s="754"/>
      <c r="FND80" s="754"/>
      <c r="FNE80" s="754"/>
      <c r="FNF80" s="754"/>
      <c r="FNG80" s="754"/>
      <c r="FNH80" s="754"/>
      <c r="FNI80" s="754"/>
      <c r="FNJ80" s="754"/>
      <c r="FNK80" s="754"/>
      <c r="FNL80" s="754"/>
      <c r="FNM80" s="754"/>
      <c r="FNN80" s="754"/>
      <c r="FNO80" s="754"/>
      <c r="FNP80" s="754"/>
      <c r="FNQ80" s="754"/>
      <c r="FNR80" s="754"/>
      <c r="FNS80" s="754"/>
      <c r="FNT80" s="754"/>
      <c r="FNU80" s="754"/>
      <c r="FNV80" s="754"/>
      <c r="FNW80" s="754"/>
      <c r="FNX80" s="754"/>
      <c r="FNY80" s="754"/>
      <c r="FNZ80" s="754"/>
      <c r="FOA80" s="754"/>
      <c r="FOB80" s="754"/>
      <c r="FOC80" s="754"/>
      <c r="FOD80" s="754"/>
      <c r="FOE80" s="754"/>
      <c r="FOF80" s="754"/>
      <c r="FOG80" s="754"/>
      <c r="FOH80" s="754"/>
      <c r="FOI80" s="754"/>
      <c r="FOJ80" s="754"/>
      <c r="FOK80" s="754"/>
      <c r="FOL80" s="754"/>
      <c r="FOM80" s="754"/>
      <c r="FON80" s="754"/>
      <c r="FOO80" s="754"/>
      <c r="FOP80" s="754"/>
      <c r="FOQ80" s="754"/>
      <c r="FOR80" s="754"/>
      <c r="FOS80" s="754"/>
      <c r="FOT80" s="754"/>
      <c r="FOU80" s="754"/>
      <c r="FOV80" s="754"/>
      <c r="FOW80" s="754"/>
      <c r="FOX80" s="754"/>
      <c r="FOY80" s="754"/>
      <c r="FOZ80" s="754"/>
      <c r="FPA80" s="754"/>
      <c r="FPB80" s="754"/>
      <c r="FPC80" s="754"/>
      <c r="FPD80" s="754"/>
      <c r="FPE80" s="754"/>
      <c r="FPF80" s="754"/>
      <c r="FPG80" s="754"/>
      <c r="FPH80" s="754"/>
      <c r="FPI80" s="754"/>
      <c r="FPJ80" s="754"/>
      <c r="FPK80" s="754"/>
      <c r="FPL80" s="754"/>
      <c r="FPM80" s="754"/>
      <c r="FPN80" s="754"/>
      <c r="FPO80" s="754"/>
      <c r="FPP80" s="754"/>
      <c r="FPQ80" s="754"/>
      <c r="FPR80" s="754"/>
      <c r="FPS80" s="754"/>
      <c r="FPT80" s="754"/>
      <c r="FPU80" s="754"/>
      <c r="FPV80" s="754"/>
      <c r="FPW80" s="754"/>
      <c r="FPX80" s="754"/>
      <c r="FPY80" s="754"/>
      <c r="FPZ80" s="754"/>
      <c r="FQA80" s="754"/>
      <c r="FQB80" s="754"/>
      <c r="FQC80" s="754"/>
      <c r="FQD80" s="754"/>
      <c r="FQE80" s="754"/>
      <c r="FQF80" s="754"/>
      <c r="FQG80" s="754"/>
      <c r="FQH80" s="754"/>
      <c r="FQI80" s="754"/>
      <c r="FQJ80" s="754"/>
      <c r="FQK80" s="754"/>
      <c r="FQL80" s="754"/>
      <c r="FQM80" s="754"/>
      <c r="FQN80" s="754"/>
      <c r="FQO80" s="754"/>
      <c r="FQP80" s="754"/>
      <c r="FQQ80" s="754"/>
      <c r="FQR80" s="754"/>
      <c r="FQS80" s="754"/>
      <c r="FQT80" s="754"/>
      <c r="FQU80" s="754"/>
      <c r="FQV80" s="754"/>
      <c r="FQW80" s="754"/>
      <c r="FQX80" s="754"/>
      <c r="FQY80" s="754"/>
      <c r="FQZ80" s="754"/>
      <c r="FRA80" s="754"/>
      <c r="FRB80" s="754"/>
      <c r="FRC80" s="754"/>
      <c r="FRD80" s="754"/>
      <c r="FRE80" s="754"/>
      <c r="FRF80" s="754"/>
      <c r="FRG80" s="754"/>
      <c r="FRH80" s="754"/>
      <c r="FRI80" s="754"/>
      <c r="FRJ80" s="754"/>
      <c r="FRK80" s="754"/>
      <c r="FRL80" s="754"/>
      <c r="FRM80" s="754"/>
      <c r="FRN80" s="754"/>
      <c r="FRO80" s="754"/>
      <c r="FRP80" s="754"/>
      <c r="FRQ80" s="754"/>
      <c r="FRR80" s="754"/>
      <c r="FRS80" s="754"/>
      <c r="FRT80" s="754"/>
      <c r="FRU80" s="754"/>
      <c r="FRV80" s="754"/>
      <c r="FRW80" s="754"/>
      <c r="FRX80" s="754"/>
      <c r="FRY80" s="754"/>
      <c r="FRZ80" s="754"/>
      <c r="FSA80" s="754"/>
      <c r="FSB80" s="754"/>
      <c r="FSC80" s="754"/>
      <c r="FSD80" s="754"/>
      <c r="FSE80" s="754"/>
      <c r="FSF80" s="754"/>
      <c r="FSG80" s="754"/>
      <c r="FSH80" s="754"/>
      <c r="FSI80" s="754"/>
      <c r="FSJ80" s="754"/>
      <c r="FSK80" s="754"/>
      <c r="FSL80" s="754"/>
      <c r="FSM80" s="754"/>
      <c r="FSN80" s="754"/>
      <c r="FSO80" s="754"/>
      <c r="FSP80" s="754"/>
      <c r="FSQ80" s="754"/>
      <c r="FSR80" s="754"/>
      <c r="FSS80" s="754"/>
      <c r="FST80" s="754"/>
      <c r="FSU80" s="754"/>
      <c r="FSV80" s="754"/>
      <c r="FSW80" s="754"/>
      <c r="FSX80" s="754"/>
      <c r="FSY80" s="754"/>
      <c r="FSZ80" s="754"/>
      <c r="FTA80" s="754"/>
      <c r="FTB80" s="754"/>
      <c r="FTC80" s="754"/>
      <c r="FTD80" s="754"/>
      <c r="FTE80" s="754"/>
      <c r="FTF80" s="754"/>
      <c r="FTG80" s="754"/>
      <c r="FTH80" s="754"/>
      <c r="FTI80" s="754"/>
      <c r="FTJ80" s="754"/>
      <c r="FTK80" s="754"/>
      <c r="FTL80" s="754"/>
      <c r="FTM80" s="754"/>
      <c r="FTN80" s="754"/>
      <c r="FTO80" s="754"/>
      <c r="FTP80" s="754"/>
      <c r="FTQ80" s="754"/>
      <c r="FTR80" s="754"/>
      <c r="FTS80" s="754"/>
      <c r="FTT80" s="754"/>
      <c r="FTU80" s="754"/>
      <c r="FTV80" s="754"/>
      <c r="FTW80" s="754"/>
      <c r="FTX80" s="754"/>
      <c r="FTY80" s="754"/>
      <c r="FTZ80" s="754"/>
      <c r="FUA80" s="754"/>
      <c r="FUB80" s="754"/>
      <c r="FUC80" s="754"/>
      <c r="FUD80" s="754"/>
      <c r="FUE80" s="754"/>
      <c r="FUF80" s="754"/>
      <c r="FUG80" s="754"/>
      <c r="FUH80" s="754"/>
      <c r="FUI80" s="754"/>
      <c r="FUJ80" s="754"/>
      <c r="FUK80" s="754"/>
      <c r="FUL80" s="754"/>
      <c r="FUM80" s="754"/>
      <c r="FUN80" s="754"/>
      <c r="FUO80" s="754"/>
      <c r="FUP80" s="754"/>
      <c r="FUQ80" s="754"/>
      <c r="FUR80" s="754"/>
      <c r="FUS80" s="754"/>
      <c r="FUT80" s="754"/>
      <c r="FUU80" s="754"/>
      <c r="FUV80" s="754"/>
      <c r="FUW80" s="754"/>
      <c r="FUX80" s="754"/>
      <c r="FUY80" s="754"/>
      <c r="FUZ80" s="754"/>
      <c r="FVA80" s="754"/>
      <c r="FVB80" s="754"/>
      <c r="FVC80" s="754"/>
      <c r="FVD80" s="754"/>
      <c r="FVE80" s="754"/>
      <c r="FVF80" s="754"/>
      <c r="FVG80" s="754"/>
      <c r="FVH80" s="754"/>
      <c r="FVI80" s="754"/>
      <c r="FVJ80" s="754"/>
      <c r="FVK80" s="754"/>
      <c r="FVL80" s="754"/>
      <c r="FVM80" s="754"/>
      <c r="FVN80" s="754"/>
      <c r="FVO80" s="754"/>
      <c r="FVP80" s="754"/>
      <c r="FVQ80" s="754"/>
      <c r="FVR80" s="754"/>
      <c r="FVS80" s="754"/>
      <c r="FVT80" s="754"/>
      <c r="FVU80" s="754"/>
      <c r="FVV80" s="754"/>
      <c r="FVW80" s="754"/>
      <c r="FVX80" s="754"/>
      <c r="FVY80" s="754"/>
      <c r="FVZ80" s="754"/>
      <c r="FWA80" s="754"/>
      <c r="FWB80" s="754"/>
      <c r="FWC80" s="754"/>
      <c r="FWD80" s="754"/>
      <c r="FWE80" s="754"/>
      <c r="FWF80" s="754"/>
      <c r="FWG80" s="754"/>
      <c r="FWH80" s="754"/>
      <c r="FWI80" s="754"/>
      <c r="FWJ80" s="754"/>
      <c r="FWK80" s="754"/>
      <c r="FWL80" s="754"/>
      <c r="FWM80" s="754"/>
      <c r="FWN80" s="754"/>
      <c r="FWO80" s="754"/>
      <c r="FWP80" s="754"/>
      <c r="FWQ80" s="754"/>
      <c r="FWR80" s="754"/>
      <c r="FWS80" s="754"/>
      <c r="FWT80" s="754"/>
      <c r="FWU80" s="754"/>
      <c r="FWV80" s="754"/>
      <c r="FWW80" s="754"/>
      <c r="FWX80" s="754"/>
      <c r="FWY80" s="754"/>
      <c r="FWZ80" s="754"/>
      <c r="FXA80" s="754"/>
      <c r="FXB80" s="754"/>
      <c r="FXC80" s="754"/>
      <c r="FXD80" s="754"/>
      <c r="FXE80" s="754"/>
      <c r="FXF80" s="754"/>
      <c r="FXG80" s="754"/>
      <c r="FXH80" s="754"/>
      <c r="FXI80" s="754"/>
      <c r="FXJ80" s="754"/>
      <c r="FXK80" s="754"/>
      <c r="FXL80" s="754"/>
      <c r="FXM80" s="754"/>
      <c r="FXN80" s="754"/>
      <c r="FXO80" s="754"/>
      <c r="FXP80" s="754"/>
      <c r="FXQ80" s="754"/>
      <c r="FXR80" s="754"/>
      <c r="FXS80" s="754"/>
      <c r="FXT80" s="754"/>
      <c r="FXU80" s="754"/>
      <c r="FXV80" s="754"/>
      <c r="FXW80" s="754"/>
      <c r="FXX80" s="754"/>
      <c r="FXY80" s="754"/>
      <c r="FXZ80" s="754"/>
      <c r="FYA80" s="754"/>
      <c r="FYB80" s="754"/>
      <c r="FYC80" s="754"/>
      <c r="FYD80" s="754"/>
      <c r="FYE80" s="754"/>
      <c r="FYF80" s="754"/>
      <c r="FYG80" s="754"/>
      <c r="FYH80" s="754"/>
      <c r="FYI80" s="754"/>
      <c r="FYJ80" s="754"/>
      <c r="FYK80" s="754"/>
      <c r="FYL80" s="754"/>
      <c r="FYM80" s="754"/>
      <c r="FYN80" s="754"/>
      <c r="FYO80" s="754"/>
      <c r="FYP80" s="754"/>
      <c r="FYQ80" s="754"/>
      <c r="FYR80" s="754"/>
      <c r="FYS80" s="754"/>
      <c r="FYT80" s="754"/>
      <c r="FYU80" s="754"/>
      <c r="FYV80" s="754"/>
      <c r="FYW80" s="754"/>
      <c r="FYX80" s="754"/>
      <c r="FYY80" s="754"/>
      <c r="FYZ80" s="754"/>
      <c r="FZA80" s="754"/>
      <c r="FZB80" s="754"/>
      <c r="FZC80" s="754"/>
      <c r="FZD80" s="754"/>
      <c r="FZE80" s="754"/>
      <c r="FZF80" s="754"/>
      <c r="FZG80" s="754"/>
      <c r="FZH80" s="754"/>
      <c r="FZI80" s="754"/>
      <c r="FZJ80" s="754"/>
      <c r="FZK80" s="754"/>
      <c r="FZL80" s="754"/>
      <c r="FZM80" s="754"/>
      <c r="FZN80" s="754"/>
      <c r="FZO80" s="754"/>
      <c r="FZP80" s="754"/>
      <c r="FZQ80" s="754"/>
      <c r="FZR80" s="754"/>
      <c r="FZS80" s="754"/>
      <c r="FZT80" s="754"/>
      <c r="FZU80" s="754"/>
      <c r="FZV80" s="754"/>
      <c r="FZW80" s="754"/>
      <c r="FZX80" s="754"/>
      <c r="FZY80" s="754"/>
      <c r="FZZ80" s="754"/>
      <c r="GAA80" s="754"/>
      <c r="GAB80" s="754"/>
      <c r="GAC80" s="754"/>
      <c r="GAD80" s="754"/>
      <c r="GAE80" s="754"/>
      <c r="GAF80" s="754"/>
      <c r="GAG80" s="754"/>
      <c r="GAH80" s="754"/>
      <c r="GAI80" s="754"/>
      <c r="GAJ80" s="754"/>
      <c r="GAK80" s="754"/>
      <c r="GAL80" s="754"/>
      <c r="GAM80" s="754"/>
      <c r="GAN80" s="754"/>
      <c r="GAO80" s="754"/>
      <c r="GAP80" s="754"/>
      <c r="GAQ80" s="754"/>
      <c r="GAR80" s="754"/>
      <c r="GAS80" s="754"/>
      <c r="GAT80" s="754"/>
      <c r="GAU80" s="754"/>
      <c r="GAV80" s="754"/>
      <c r="GAW80" s="754"/>
      <c r="GAX80" s="754"/>
      <c r="GAY80" s="754"/>
      <c r="GAZ80" s="754"/>
      <c r="GBA80" s="754"/>
      <c r="GBB80" s="754"/>
      <c r="GBC80" s="754"/>
      <c r="GBD80" s="754"/>
      <c r="GBE80" s="754"/>
      <c r="GBF80" s="754"/>
      <c r="GBG80" s="754"/>
      <c r="GBH80" s="754"/>
      <c r="GBI80" s="754"/>
      <c r="GBJ80" s="754"/>
      <c r="GBK80" s="754"/>
      <c r="GBL80" s="754"/>
      <c r="GBM80" s="754"/>
      <c r="GBN80" s="754"/>
      <c r="GBO80" s="754"/>
      <c r="GBP80" s="754"/>
      <c r="GBQ80" s="754"/>
      <c r="GBR80" s="754"/>
      <c r="GBS80" s="754"/>
      <c r="GBT80" s="754"/>
      <c r="GBU80" s="754"/>
      <c r="GBV80" s="754"/>
      <c r="GBW80" s="754"/>
      <c r="GBX80" s="754"/>
      <c r="GBY80" s="754"/>
      <c r="GBZ80" s="754"/>
      <c r="GCA80" s="754"/>
      <c r="GCB80" s="754"/>
      <c r="GCC80" s="754"/>
      <c r="GCD80" s="754"/>
      <c r="GCE80" s="754"/>
      <c r="GCF80" s="754"/>
      <c r="GCG80" s="754"/>
      <c r="GCH80" s="754"/>
      <c r="GCI80" s="754"/>
      <c r="GCJ80" s="754"/>
      <c r="GCK80" s="754"/>
      <c r="GCL80" s="754"/>
      <c r="GCM80" s="754"/>
      <c r="GCN80" s="754"/>
      <c r="GCO80" s="754"/>
      <c r="GCP80" s="754"/>
      <c r="GCQ80" s="754"/>
      <c r="GCR80" s="754"/>
      <c r="GCS80" s="754"/>
      <c r="GCT80" s="754"/>
      <c r="GCU80" s="754"/>
      <c r="GCV80" s="754"/>
      <c r="GCW80" s="754"/>
      <c r="GCX80" s="754"/>
      <c r="GCY80" s="754"/>
      <c r="GCZ80" s="754"/>
      <c r="GDA80" s="754"/>
      <c r="GDB80" s="754"/>
      <c r="GDC80" s="754"/>
      <c r="GDD80" s="754"/>
      <c r="GDE80" s="754"/>
      <c r="GDF80" s="754"/>
      <c r="GDG80" s="754"/>
      <c r="GDH80" s="754"/>
      <c r="GDI80" s="754"/>
      <c r="GDJ80" s="754"/>
      <c r="GDK80" s="754"/>
      <c r="GDL80" s="754"/>
      <c r="GDM80" s="754"/>
      <c r="GDN80" s="754"/>
      <c r="GDO80" s="754"/>
      <c r="GDP80" s="754"/>
      <c r="GDQ80" s="754"/>
      <c r="GDR80" s="754"/>
      <c r="GDS80" s="754"/>
      <c r="GDT80" s="754"/>
      <c r="GDU80" s="754"/>
      <c r="GDV80" s="754"/>
      <c r="GDW80" s="754"/>
      <c r="GDX80" s="754"/>
      <c r="GDY80" s="754"/>
      <c r="GDZ80" s="754"/>
      <c r="GEA80" s="754"/>
      <c r="GEB80" s="754"/>
      <c r="GEC80" s="754"/>
      <c r="GED80" s="754"/>
      <c r="GEE80" s="754"/>
      <c r="GEF80" s="754"/>
      <c r="GEG80" s="754"/>
      <c r="GEH80" s="754"/>
      <c r="GEI80" s="754"/>
      <c r="GEJ80" s="754"/>
      <c r="GEK80" s="754"/>
      <c r="GEL80" s="754"/>
      <c r="GEM80" s="754"/>
      <c r="GEN80" s="754"/>
      <c r="GEO80" s="754"/>
      <c r="GEP80" s="754"/>
      <c r="GEQ80" s="754"/>
      <c r="GER80" s="754"/>
      <c r="GES80" s="754"/>
      <c r="GET80" s="754"/>
      <c r="GEU80" s="754"/>
      <c r="GEV80" s="754"/>
      <c r="GEW80" s="754"/>
      <c r="GEX80" s="754"/>
      <c r="GEY80" s="754"/>
      <c r="GEZ80" s="754"/>
      <c r="GFA80" s="754"/>
      <c r="GFB80" s="754"/>
      <c r="GFC80" s="754"/>
      <c r="GFD80" s="754"/>
      <c r="GFE80" s="754"/>
      <c r="GFF80" s="754"/>
      <c r="GFG80" s="754"/>
      <c r="GFH80" s="754"/>
      <c r="GFI80" s="754"/>
      <c r="GFJ80" s="754"/>
      <c r="GFK80" s="754"/>
      <c r="GFL80" s="754"/>
      <c r="GFM80" s="754"/>
      <c r="GFN80" s="754"/>
      <c r="GFO80" s="754"/>
      <c r="GFP80" s="754"/>
      <c r="GFQ80" s="754"/>
      <c r="GFR80" s="754"/>
      <c r="GFS80" s="754"/>
      <c r="GFT80" s="754"/>
      <c r="GFU80" s="754"/>
      <c r="GFV80" s="754"/>
      <c r="GFW80" s="754"/>
      <c r="GFX80" s="754"/>
      <c r="GFY80" s="754"/>
      <c r="GFZ80" s="754"/>
      <c r="GGA80" s="754"/>
      <c r="GGB80" s="754"/>
      <c r="GGC80" s="754"/>
      <c r="GGD80" s="754"/>
      <c r="GGE80" s="754"/>
      <c r="GGF80" s="754"/>
      <c r="GGG80" s="754"/>
      <c r="GGH80" s="754"/>
      <c r="GGI80" s="754"/>
      <c r="GGJ80" s="754"/>
      <c r="GGK80" s="754"/>
      <c r="GGL80" s="754"/>
      <c r="GGM80" s="754"/>
      <c r="GGN80" s="754"/>
      <c r="GGO80" s="754"/>
      <c r="GGP80" s="754"/>
      <c r="GGQ80" s="754"/>
      <c r="GGR80" s="754"/>
      <c r="GGS80" s="754"/>
      <c r="GGT80" s="754"/>
      <c r="GGU80" s="754"/>
      <c r="GGV80" s="754"/>
      <c r="GGW80" s="754"/>
      <c r="GGX80" s="754"/>
      <c r="GGY80" s="754"/>
      <c r="GGZ80" s="754"/>
      <c r="GHA80" s="754"/>
      <c r="GHB80" s="754"/>
      <c r="GHC80" s="754"/>
      <c r="GHD80" s="754"/>
      <c r="GHE80" s="754"/>
      <c r="GHF80" s="754"/>
      <c r="GHG80" s="754"/>
      <c r="GHH80" s="754"/>
      <c r="GHI80" s="754"/>
      <c r="GHJ80" s="754"/>
      <c r="GHK80" s="754"/>
      <c r="GHL80" s="754"/>
      <c r="GHM80" s="754"/>
      <c r="GHN80" s="754"/>
      <c r="GHO80" s="754"/>
      <c r="GHP80" s="754"/>
      <c r="GHQ80" s="754"/>
      <c r="GHR80" s="754"/>
      <c r="GHS80" s="754"/>
      <c r="GHT80" s="754"/>
      <c r="GHU80" s="754"/>
      <c r="GHV80" s="754"/>
      <c r="GHW80" s="754"/>
      <c r="GHX80" s="754"/>
      <c r="GHY80" s="754"/>
      <c r="GHZ80" s="754"/>
      <c r="GIA80" s="754"/>
      <c r="GIB80" s="754"/>
      <c r="GIC80" s="754"/>
      <c r="GID80" s="754"/>
      <c r="GIE80" s="754"/>
      <c r="GIF80" s="754"/>
      <c r="GIG80" s="754"/>
      <c r="GIH80" s="754"/>
      <c r="GII80" s="754"/>
      <c r="GIJ80" s="754"/>
      <c r="GIK80" s="754"/>
      <c r="GIL80" s="754"/>
      <c r="GIM80" s="754"/>
      <c r="GIN80" s="754"/>
      <c r="GIO80" s="754"/>
      <c r="GIP80" s="754"/>
      <c r="GIQ80" s="754"/>
      <c r="GIR80" s="754"/>
      <c r="GIS80" s="754"/>
      <c r="GIT80" s="754"/>
      <c r="GIU80" s="754"/>
      <c r="GIV80" s="754"/>
      <c r="GIW80" s="754"/>
      <c r="GIX80" s="754"/>
      <c r="GIY80" s="754"/>
      <c r="GIZ80" s="754"/>
      <c r="GJA80" s="754"/>
      <c r="GJB80" s="754"/>
      <c r="GJC80" s="754"/>
      <c r="GJD80" s="754"/>
      <c r="GJE80" s="754"/>
      <c r="GJF80" s="754"/>
      <c r="GJG80" s="754"/>
      <c r="GJH80" s="754"/>
      <c r="GJI80" s="754"/>
      <c r="GJJ80" s="754"/>
      <c r="GJK80" s="754"/>
      <c r="GJL80" s="754"/>
      <c r="GJM80" s="754"/>
      <c r="GJN80" s="754"/>
      <c r="GJO80" s="754"/>
      <c r="GJP80" s="754"/>
      <c r="GJQ80" s="754"/>
      <c r="GJR80" s="754"/>
      <c r="GJS80" s="754"/>
      <c r="GJT80" s="754"/>
      <c r="GJU80" s="754"/>
      <c r="GJV80" s="754"/>
      <c r="GJW80" s="754"/>
      <c r="GJX80" s="754"/>
      <c r="GJY80" s="754"/>
      <c r="GJZ80" s="754"/>
      <c r="GKA80" s="754"/>
      <c r="GKB80" s="754"/>
      <c r="GKC80" s="754"/>
      <c r="GKD80" s="754"/>
      <c r="GKE80" s="754"/>
      <c r="GKF80" s="754"/>
      <c r="GKG80" s="754"/>
      <c r="GKH80" s="754"/>
      <c r="GKI80" s="754"/>
      <c r="GKJ80" s="754"/>
      <c r="GKK80" s="754"/>
      <c r="GKL80" s="754"/>
      <c r="GKM80" s="754"/>
      <c r="GKN80" s="754"/>
      <c r="GKO80" s="754"/>
      <c r="GKP80" s="754"/>
      <c r="GKQ80" s="754"/>
      <c r="GKR80" s="754"/>
      <c r="GKS80" s="754"/>
      <c r="GKT80" s="754"/>
      <c r="GKU80" s="754"/>
      <c r="GKV80" s="754"/>
      <c r="GKW80" s="754"/>
      <c r="GKX80" s="754"/>
      <c r="GKY80" s="754"/>
      <c r="GKZ80" s="754"/>
      <c r="GLA80" s="754"/>
      <c r="GLB80" s="754"/>
      <c r="GLC80" s="754"/>
      <c r="GLD80" s="754"/>
      <c r="GLE80" s="754"/>
      <c r="GLF80" s="754"/>
      <c r="GLG80" s="754"/>
      <c r="GLH80" s="754"/>
      <c r="GLI80" s="754"/>
      <c r="GLJ80" s="754"/>
      <c r="GLK80" s="754"/>
      <c r="GLL80" s="754"/>
      <c r="GLM80" s="754"/>
      <c r="GLN80" s="754"/>
      <c r="GLO80" s="754"/>
      <c r="GLP80" s="754"/>
      <c r="GLQ80" s="754"/>
      <c r="GLR80" s="754"/>
      <c r="GLS80" s="754"/>
      <c r="GLT80" s="754"/>
      <c r="GLU80" s="754"/>
      <c r="GLV80" s="754"/>
      <c r="GLW80" s="754"/>
      <c r="GLX80" s="754"/>
      <c r="GLY80" s="754"/>
      <c r="GLZ80" s="754"/>
      <c r="GMA80" s="754"/>
      <c r="GMB80" s="754"/>
      <c r="GMC80" s="754"/>
      <c r="GMD80" s="754"/>
      <c r="GME80" s="754"/>
      <c r="GMF80" s="754"/>
      <c r="GMG80" s="754"/>
      <c r="GMH80" s="754"/>
      <c r="GMI80" s="754"/>
      <c r="GMJ80" s="754"/>
      <c r="GMK80" s="754"/>
      <c r="GML80" s="754"/>
      <c r="GMM80" s="754"/>
      <c r="GMN80" s="754"/>
      <c r="GMO80" s="754"/>
      <c r="GMP80" s="754"/>
      <c r="GMQ80" s="754"/>
      <c r="GMR80" s="754"/>
      <c r="GMS80" s="754"/>
      <c r="GMT80" s="754"/>
      <c r="GMU80" s="754"/>
      <c r="GMV80" s="754"/>
      <c r="GMW80" s="754"/>
      <c r="GMX80" s="754"/>
      <c r="GMY80" s="754"/>
      <c r="GMZ80" s="754"/>
      <c r="GNA80" s="754"/>
      <c r="GNB80" s="754"/>
      <c r="GNC80" s="754"/>
      <c r="GND80" s="754"/>
      <c r="GNE80" s="754"/>
      <c r="GNF80" s="754"/>
      <c r="GNG80" s="754"/>
      <c r="GNH80" s="754"/>
      <c r="GNI80" s="754"/>
      <c r="GNJ80" s="754"/>
      <c r="GNK80" s="754"/>
      <c r="GNL80" s="754"/>
      <c r="GNM80" s="754"/>
      <c r="GNN80" s="754"/>
      <c r="GNO80" s="754"/>
      <c r="GNP80" s="754"/>
      <c r="GNQ80" s="754"/>
      <c r="GNR80" s="754"/>
      <c r="GNS80" s="754"/>
      <c r="GNT80" s="754"/>
      <c r="GNU80" s="754"/>
      <c r="GNV80" s="754"/>
      <c r="GNW80" s="754"/>
      <c r="GNX80" s="754"/>
      <c r="GNY80" s="754"/>
      <c r="GNZ80" s="754"/>
      <c r="GOA80" s="754"/>
      <c r="GOB80" s="754"/>
      <c r="GOC80" s="754"/>
      <c r="GOD80" s="754"/>
      <c r="GOE80" s="754"/>
      <c r="GOF80" s="754"/>
      <c r="GOG80" s="754"/>
      <c r="GOH80" s="754"/>
      <c r="GOI80" s="754"/>
      <c r="GOJ80" s="754"/>
      <c r="GOK80" s="754"/>
      <c r="GOL80" s="754"/>
      <c r="GOM80" s="754"/>
      <c r="GON80" s="754"/>
      <c r="GOO80" s="754"/>
      <c r="GOP80" s="754"/>
      <c r="GOQ80" s="754"/>
      <c r="GOR80" s="754"/>
      <c r="GOS80" s="754"/>
      <c r="GOT80" s="754"/>
      <c r="GOU80" s="754"/>
      <c r="GOV80" s="754"/>
      <c r="GOW80" s="754"/>
      <c r="GOX80" s="754"/>
      <c r="GOY80" s="754"/>
      <c r="GOZ80" s="754"/>
      <c r="GPA80" s="754"/>
      <c r="GPB80" s="754"/>
      <c r="GPC80" s="754"/>
      <c r="GPD80" s="754"/>
      <c r="GPE80" s="754"/>
      <c r="GPF80" s="754"/>
      <c r="GPG80" s="754"/>
      <c r="GPH80" s="754"/>
      <c r="GPI80" s="754"/>
      <c r="GPJ80" s="754"/>
      <c r="GPK80" s="754"/>
      <c r="GPL80" s="754"/>
      <c r="GPM80" s="754"/>
      <c r="GPN80" s="754"/>
      <c r="GPO80" s="754"/>
      <c r="GPP80" s="754"/>
      <c r="GPQ80" s="754"/>
      <c r="GPR80" s="754"/>
      <c r="GPS80" s="754"/>
      <c r="GPT80" s="754"/>
      <c r="GPU80" s="754"/>
      <c r="GPV80" s="754"/>
      <c r="GPW80" s="754"/>
      <c r="GPX80" s="754"/>
      <c r="GPY80" s="754"/>
      <c r="GPZ80" s="754"/>
      <c r="GQA80" s="754"/>
      <c r="GQB80" s="754"/>
      <c r="GQC80" s="754"/>
      <c r="GQD80" s="754"/>
      <c r="GQE80" s="754"/>
      <c r="GQF80" s="754"/>
      <c r="GQG80" s="754"/>
      <c r="GQH80" s="754"/>
      <c r="GQI80" s="754"/>
      <c r="GQJ80" s="754"/>
      <c r="GQK80" s="754"/>
      <c r="GQL80" s="754"/>
      <c r="GQM80" s="754"/>
      <c r="GQN80" s="754"/>
      <c r="GQO80" s="754"/>
      <c r="GQP80" s="754"/>
      <c r="GQQ80" s="754"/>
      <c r="GQR80" s="754"/>
      <c r="GQS80" s="754"/>
      <c r="GQT80" s="754"/>
      <c r="GQU80" s="754"/>
      <c r="GQV80" s="754"/>
      <c r="GQW80" s="754"/>
      <c r="GQX80" s="754"/>
      <c r="GQY80" s="754"/>
      <c r="GQZ80" s="754"/>
      <c r="GRA80" s="754"/>
      <c r="GRB80" s="754"/>
      <c r="GRC80" s="754"/>
      <c r="GRD80" s="754"/>
      <c r="GRE80" s="754"/>
      <c r="GRF80" s="754"/>
      <c r="GRG80" s="754"/>
      <c r="GRH80" s="754"/>
      <c r="GRI80" s="754"/>
      <c r="GRJ80" s="754"/>
      <c r="GRK80" s="754"/>
      <c r="GRL80" s="754"/>
      <c r="GRM80" s="754"/>
      <c r="GRN80" s="754"/>
      <c r="GRO80" s="754"/>
      <c r="GRP80" s="754"/>
      <c r="GRQ80" s="754"/>
      <c r="GRR80" s="754"/>
      <c r="GRS80" s="754"/>
      <c r="GRT80" s="754"/>
      <c r="GRU80" s="754"/>
      <c r="GRV80" s="754"/>
      <c r="GRW80" s="754"/>
      <c r="GRX80" s="754"/>
      <c r="GRY80" s="754"/>
      <c r="GRZ80" s="754"/>
      <c r="GSA80" s="754"/>
      <c r="GSB80" s="754"/>
      <c r="GSC80" s="754"/>
      <c r="GSD80" s="754"/>
      <c r="GSE80" s="754"/>
      <c r="GSF80" s="754"/>
      <c r="GSG80" s="754"/>
      <c r="GSH80" s="754"/>
      <c r="GSI80" s="754"/>
      <c r="GSJ80" s="754"/>
      <c r="GSK80" s="754"/>
      <c r="GSL80" s="754"/>
      <c r="GSM80" s="754"/>
      <c r="GSN80" s="754"/>
      <c r="GSO80" s="754"/>
      <c r="GSP80" s="754"/>
      <c r="GSQ80" s="754"/>
      <c r="GSR80" s="754"/>
      <c r="GSS80" s="754"/>
      <c r="GST80" s="754"/>
      <c r="GSU80" s="754"/>
      <c r="GSV80" s="754"/>
      <c r="GSW80" s="754"/>
      <c r="GSX80" s="754"/>
      <c r="GSY80" s="754"/>
      <c r="GSZ80" s="754"/>
      <c r="GTA80" s="754"/>
      <c r="GTB80" s="754"/>
      <c r="GTC80" s="754"/>
      <c r="GTD80" s="754"/>
      <c r="GTE80" s="754"/>
      <c r="GTF80" s="754"/>
      <c r="GTG80" s="754"/>
      <c r="GTH80" s="754"/>
      <c r="GTI80" s="754"/>
      <c r="GTJ80" s="754"/>
      <c r="GTK80" s="754"/>
      <c r="GTL80" s="754"/>
      <c r="GTM80" s="754"/>
      <c r="GTN80" s="754"/>
      <c r="GTO80" s="754"/>
      <c r="GTP80" s="754"/>
      <c r="GTQ80" s="754"/>
      <c r="GTR80" s="754"/>
      <c r="GTS80" s="754"/>
      <c r="GTT80" s="754"/>
      <c r="GTU80" s="754"/>
      <c r="GTV80" s="754"/>
      <c r="GTW80" s="754"/>
      <c r="GTX80" s="754"/>
      <c r="GTY80" s="754"/>
      <c r="GTZ80" s="754"/>
      <c r="GUA80" s="754"/>
      <c r="GUB80" s="754"/>
      <c r="GUC80" s="754"/>
      <c r="GUD80" s="754"/>
      <c r="GUE80" s="754"/>
      <c r="GUF80" s="754"/>
      <c r="GUG80" s="754"/>
      <c r="GUH80" s="754"/>
      <c r="GUI80" s="754"/>
      <c r="GUJ80" s="754"/>
      <c r="GUK80" s="754"/>
      <c r="GUL80" s="754"/>
      <c r="GUM80" s="754"/>
      <c r="GUN80" s="754"/>
      <c r="GUO80" s="754"/>
      <c r="GUP80" s="754"/>
      <c r="GUQ80" s="754"/>
      <c r="GUR80" s="754"/>
      <c r="GUS80" s="754"/>
      <c r="GUT80" s="754"/>
      <c r="GUU80" s="754"/>
      <c r="GUV80" s="754"/>
      <c r="GUW80" s="754"/>
      <c r="GUX80" s="754"/>
      <c r="GUY80" s="754"/>
      <c r="GUZ80" s="754"/>
      <c r="GVA80" s="754"/>
      <c r="GVB80" s="754"/>
      <c r="GVC80" s="754"/>
      <c r="GVD80" s="754"/>
      <c r="GVE80" s="754"/>
      <c r="GVF80" s="754"/>
      <c r="GVG80" s="754"/>
      <c r="GVH80" s="754"/>
      <c r="GVI80" s="754"/>
      <c r="GVJ80" s="754"/>
      <c r="GVK80" s="754"/>
      <c r="GVL80" s="754"/>
      <c r="GVM80" s="754"/>
      <c r="GVN80" s="754"/>
      <c r="GVO80" s="754"/>
      <c r="GVP80" s="754"/>
      <c r="GVQ80" s="754"/>
      <c r="GVR80" s="754"/>
      <c r="GVS80" s="754"/>
      <c r="GVT80" s="754"/>
      <c r="GVU80" s="754"/>
      <c r="GVV80" s="754"/>
      <c r="GVW80" s="754"/>
      <c r="GVX80" s="754"/>
      <c r="GVY80" s="754"/>
      <c r="GVZ80" s="754"/>
      <c r="GWA80" s="754"/>
      <c r="GWB80" s="754"/>
      <c r="GWC80" s="754"/>
      <c r="GWD80" s="754"/>
      <c r="GWE80" s="754"/>
      <c r="GWF80" s="754"/>
      <c r="GWG80" s="754"/>
      <c r="GWH80" s="754"/>
      <c r="GWI80" s="754"/>
      <c r="GWJ80" s="754"/>
      <c r="GWK80" s="754"/>
      <c r="GWL80" s="754"/>
      <c r="GWM80" s="754"/>
      <c r="GWN80" s="754"/>
      <c r="GWO80" s="754"/>
      <c r="GWP80" s="754"/>
      <c r="GWQ80" s="754"/>
      <c r="GWR80" s="754"/>
      <c r="GWS80" s="754"/>
      <c r="GWT80" s="754"/>
      <c r="GWU80" s="754"/>
      <c r="GWV80" s="754"/>
      <c r="GWW80" s="754"/>
      <c r="GWX80" s="754"/>
      <c r="GWY80" s="754"/>
      <c r="GWZ80" s="754"/>
      <c r="GXA80" s="754"/>
      <c r="GXB80" s="754"/>
      <c r="GXC80" s="754"/>
      <c r="GXD80" s="754"/>
      <c r="GXE80" s="754"/>
      <c r="GXF80" s="754"/>
      <c r="GXG80" s="754"/>
      <c r="GXH80" s="754"/>
      <c r="GXI80" s="754"/>
      <c r="GXJ80" s="754"/>
      <c r="GXK80" s="754"/>
      <c r="GXL80" s="754"/>
      <c r="GXM80" s="754"/>
      <c r="GXN80" s="754"/>
      <c r="GXO80" s="754"/>
      <c r="GXP80" s="754"/>
      <c r="GXQ80" s="754"/>
      <c r="GXR80" s="754"/>
      <c r="GXS80" s="754"/>
      <c r="GXT80" s="754"/>
      <c r="GXU80" s="754"/>
      <c r="GXV80" s="754"/>
      <c r="GXW80" s="754"/>
      <c r="GXX80" s="754"/>
      <c r="GXY80" s="754"/>
      <c r="GXZ80" s="754"/>
      <c r="GYA80" s="754"/>
      <c r="GYB80" s="754"/>
      <c r="GYC80" s="754"/>
      <c r="GYD80" s="754"/>
      <c r="GYE80" s="754"/>
      <c r="GYF80" s="754"/>
      <c r="GYG80" s="754"/>
      <c r="GYH80" s="754"/>
      <c r="GYI80" s="754"/>
      <c r="GYJ80" s="754"/>
      <c r="GYK80" s="754"/>
      <c r="GYL80" s="754"/>
      <c r="GYM80" s="754"/>
      <c r="GYN80" s="754"/>
      <c r="GYO80" s="754"/>
      <c r="GYP80" s="754"/>
      <c r="GYQ80" s="754"/>
      <c r="GYR80" s="754"/>
      <c r="GYS80" s="754"/>
      <c r="GYT80" s="754"/>
      <c r="GYU80" s="754"/>
      <c r="GYV80" s="754"/>
      <c r="GYW80" s="754"/>
      <c r="GYX80" s="754"/>
      <c r="GYY80" s="754"/>
      <c r="GYZ80" s="754"/>
      <c r="GZA80" s="754"/>
      <c r="GZB80" s="754"/>
      <c r="GZC80" s="754"/>
      <c r="GZD80" s="754"/>
      <c r="GZE80" s="754"/>
      <c r="GZF80" s="754"/>
      <c r="GZG80" s="754"/>
      <c r="GZH80" s="754"/>
      <c r="GZI80" s="754"/>
      <c r="GZJ80" s="754"/>
      <c r="GZK80" s="754"/>
      <c r="GZL80" s="754"/>
      <c r="GZM80" s="754"/>
      <c r="GZN80" s="754"/>
      <c r="GZO80" s="754"/>
      <c r="GZP80" s="754"/>
      <c r="GZQ80" s="754"/>
      <c r="GZR80" s="754"/>
      <c r="GZS80" s="754"/>
      <c r="GZT80" s="754"/>
      <c r="GZU80" s="754"/>
      <c r="GZV80" s="754"/>
      <c r="GZW80" s="754"/>
      <c r="GZX80" s="754"/>
      <c r="GZY80" s="754"/>
      <c r="GZZ80" s="754"/>
      <c r="HAA80" s="754"/>
      <c r="HAB80" s="754"/>
      <c r="HAC80" s="754"/>
      <c r="HAD80" s="754"/>
      <c r="HAE80" s="754"/>
      <c r="HAF80" s="754"/>
      <c r="HAG80" s="754"/>
      <c r="HAH80" s="754"/>
      <c r="HAI80" s="754"/>
      <c r="HAJ80" s="754"/>
      <c r="HAK80" s="754"/>
      <c r="HAL80" s="754"/>
      <c r="HAM80" s="754"/>
      <c r="HAN80" s="754"/>
      <c r="HAO80" s="754"/>
      <c r="HAP80" s="754"/>
      <c r="HAQ80" s="754"/>
      <c r="HAR80" s="754"/>
      <c r="HAS80" s="754"/>
      <c r="HAT80" s="754"/>
      <c r="HAU80" s="754"/>
      <c r="HAV80" s="754"/>
      <c r="HAW80" s="754"/>
      <c r="HAX80" s="754"/>
      <c r="HAY80" s="754"/>
      <c r="HAZ80" s="754"/>
      <c r="HBA80" s="754"/>
      <c r="HBB80" s="754"/>
      <c r="HBC80" s="754"/>
      <c r="HBD80" s="754"/>
      <c r="HBE80" s="754"/>
      <c r="HBF80" s="754"/>
      <c r="HBG80" s="754"/>
      <c r="HBH80" s="754"/>
      <c r="HBI80" s="754"/>
      <c r="HBJ80" s="754"/>
      <c r="HBK80" s="754"/>
      <c r="HBL80" s="754"/>
      <c r="HBM80" s="754"/>
      <c r="HBN80" s="754"/>
      <c r="HBO80" s="754"/>
      <c r="HBP80" s="754"/>
      <c r="HBQ80" s="754"/>
      <c r="HBR80" s="754"/>
      <c r="HBS80" s="754"/>
      <c r="HBT80" s="754"/>
      <c r="HBU80" s="754"/>
      <c r="HBV80" s="754"/>
      <c r="HBW80" s="754"/>
      <c r="HBX80" s="754"/>
      <c r="HBY80" s="754"/>
      <c r="HBZ80" s="754"/>
      <c r="HCA80" s="754"/>
      <c r="HCB80" s="754"/>
      <c r="HCC80" s="754"/>
      <c r="HCD80" s="754"/>
      <c r="HCE80" s="754"/>
      <c r="HCF80" s="754"/>
      <c r="HCG80" s="754"/>
      <c r="HCH80" s="754"/>
      <c r="HCI80" s="754"/>
      <c r="HCJ80" s="754"/>
      <c r="HCK80" s="754"/>
      <c r="HCL80" s="754"/>
      <c r="HCM80" s="754"/>
      <c r="HCN80" s="754"/>
      <c r="HCO80" s="754"/>
      <c r="HCP80" s="754"/>
      <c r="HCQ80" s="754"/>
      <c r="HCR80" s="754"/>
      <c r="HCS80" s="754"/>
      <c r="HCT80" s="754"/>
      <c r="HCU80" s="754"/>
      <c r="HCV80" s="754"/>
      <c r="HCW80" s="754"/>
      <c r="HCX80" s="754"/>
      <c r="HCY80" s="754"/>
      <c r="HCZ80" s="754"/>
      <c r="HDA80" s="754"/>
      <c r="HDB80" s="754"/>
      <c r="HDC80" s="754"/>
      <c r="HDD80" s="754"/>
      <c r="HDE80" s="754"/>
      <c r="HDF80" s="754"/>
      <c r="HDG80" s="754"/>
      <c r="HDH80" s="754"/>
      <c r="HDI80" s="754"/>
      <c r="HDJ80" s="754"/>
      <c r="HDK80" s="754"/>
      <c r="HDL80" s="754"/>
      <c r="HDM80" s="754"/>
      <c r="HDN80" s="754"/>
      <c r="HDO80" s="754"/>
      <c r="HDP80" s="754"/>
      <c r="HDQ80" s="754"/>
      <c r="HDR80" s="754"/>
      <c r="HDS80" s="754"/>
      <c r="HDT80" s="754"/>
      <c r="HDU80" s="754"/>
      <c r="HDV80" s="754"/>
      <c r="HDW80" s="754"/>
      <c r="HDX80" s="754"/>
      <c r="HDY80" s="754"/>
      <c r="HDZ80" s="754"/>
      <c r="HEA80" s="754"/>
      <c r="HEB80" s="754"/>
      <c r="HEC80" s="754"/>
      <c r="HED80" s="754"/>
      <c r="HEE80" s="754"/>
      <c r="HEF80" s="754"/>
      <c r="HEG80" s="754"/>
      <c r="HEH80" s="754"/>
      <c r="HEI80" s="754"/>
      <c r="HEJ80" s="754"/>
      <c r="HEK80" s="754"/>
      <c r="HEL80" s="754"/>
      <c r="HEM80" s="754"/>
      <c r="HEN80" s="754"/>
      <c r="HEO80" s="754"/>
      <c r="HEP80" s="754"/>
      <c r="HEQ80" s="754"/>
      <c r="HER80" s="754"/>
      <c r="HES80" s="754"/>
      <c r="HET80" s="754"/>
      <c r="HEU80" s="754"/>
      <c r="HEV80" s="754"/>
      <c r="HEW80" s="754"/>
      <c r="HEX80" s="754"/>
      <c r="HEY80" s="754"/>
      <c r="HEZ80" s="754"/>
      <c r="HFA80" s="754"/>
      <c r="HFB80" s="754"/>
      <c r="HFC80" s="754"/>
      <c r="HFD80" s="754"/>
      <c r="HFE80" s="754"/>
      <c r="HFF80" s="754"/>
      <c r="HFG80" s="754"/>
      <c r="HFH80" s="754"/>
      <c r="HFI80" s="754"/>
      <c r="HFJ80" s="754"/>
      <c r="HFK80" s="754"/>
      <c r="HFL80" s="754"/>
      <c r="HFM80" s="754"/>
      <c r="HFN80" s="754"/>
      <c r="HFO80" s="754"/>
      <c r="HFP80" s="754"/>
      <c r="HFQ80" s="754"/>
      <c r="HFR80" s="754"/>
      <c r="HFS80" s="754"/>
      <c r="HFT80" s="754"/>
      <c r="HFU80" s="754"/>
      <c r="HFV80" s="754"/>
      <c r="HFW80" s="754"/>
      <c r="HFX80" s="754"/>
      <c r="HFY80" s="754"/>
      <c r="HFZ80" s="754"/>
      <c r="HGA80" s="754"/>
      <c r="HGB80" s="754"/>
      <c r="HGC80" s="754"/>
      <c r="HGD80" s="754"/>
      <c r="HGE80" s="754"/>
      <c r="HGF80" s="754"/>
      <c r="HGG80" s="754"/>
      <c r="HGH80" s="754"/>
      <c r="HGI80" s="754"/>
      <c r="HGJ80" s="754"/>
      <c r="HGK80" s="754"/>
      <c r="HGL80" s="754"/>
      <c r="HGM80" s="754"/>
      <c r="HGN80" s="754"/>
      <c r="HGO80" s="754"/>
      <c r="HGP80" s="754"/>
      <c r="HGQ80" s="754"/>
      <c r="HGR80" s="754"/>
      <c r="HGS80" s="754"/>
      <c r="HGT80" s="754"/>
      <c r="HGU80" s="754"/>
      <c r="HGV80" s="754"/>
      <c r="HGW80" s="754"/>
      <c r="HGX80" s="754"/>
      <c r="HGY80" s="754"/>
      <c r="HGZ80" s="754"/>
      <c r="HHA80" s="754"/>
      <c r="HHB80" s="754"/>
      <c r="HHC80" s="754"/>
      <c r="HHD80" s="754"/>
      <c r="HHE80" s="754"/>
      <c r="HHF80" s="754"/>
      <c r="HHG80" s="754"/>
      <c r="HHH80" s="754"/>
      <c r="HHI80" s="754"/>
      <c r="HHJ80" s="754"/>
      <c r="HHK80" s="754"/>
      <c r="HHL80" s="754"/>
      <c r="HHM80" s="754"/>
      <c r="HHN80" s="754"/>
      <c r="HHO80" s="754"/>
      <c r="HHP80" s="754"/>
      <c r="HHQ80" s="754"/>
      <c r="HHR80" s="754"/>
      <c r="HHS80" s="754"/>
      <c r="HHT80" s="754"/>
      <c r="HHU80" s="754"/>
      <c r="HHV80" s="754"/>
      <c r="HHW80" s="754"/>
      <c r="HHX80" s="754"/>
      <c r="HHY80" s="754"/>
      <c r="HHZ80" s="754"/>
      <c r="HIA80" s="754"/>
      <c r="HIB80" s="754"/>
      <c r="HIC80" s="754"/>
      <c r="HID80" s="754"/>
      <c r="HIE80" s="754"/>
      <c r="HIF80" s="754"/>
      <c r="HIG80" s="754"/>
      <c r="HIH80" s="754"/>
      <c r="HII80" s="754"/>
      <c r="HIJ80" s="754"/>
      <c r="HIK80" s="754"/>
      <c r="HIL80" s="754"/>
      <c r="HIM80" s="754"/>
      <c r="HIN80" s="754"/>
      <c r="HIO80" s="754"/>
      <c r="HIP80" s="754"/>
      <c r="HIQ80" s="754"/>
      <c r="HIR80" s="754"/>
      <c r="HIS80" s="754"/>
      <c r="HIT80" s="754"/>
      <c r="HIU80" s="754"/>
      <c r="HIV80" s="754"/>
      <c r="HIW80" s="754"/>
      <c r="HIX80" s="754"/>
      <c r="HIY80" s="754"/>
      <c r="HIZ80" s="754"/>
      <c r="HJA80" s="754"/>
      <c r="HJB80" s="754"/>
      <c r="HJC80" s="754"/>
      <c r="HJD80" s="754"/>
      <c r="HJE80" s="754"/>
      <c r="HJF80" s="754"/>
      <c r="HJG80" s="754"/>
      <c r="HJH80" s="754"/>
      <c r="HJI80" s="754"/>
      <c r="HJJ80" s="754"/>
      <c r="HJK80" s="754"/>
      <c r="HJL80" s="754"/>
      <c r="HJM80" s="754"/>
      <c r="HJN80" s="754"/>
      <c r="HJO80" s="754"/>
      <c r="HJP80" s="754"/>
      <c r="HJQ80" s="754"/>
      <c r="HJR80" s="754"/>
      <c r="HJS80" s="754"/>
      <c r="HJT80" s="754"/>
      <c r="HJU80" s="754"/>
      <c r="HJV80" s="754"/>
      <c r="HJW80" s="754"/>
      <c r="HJX80" s="754"/>
      <c r="HJY80" s="754"/>
      <c r="HJZ80" s="754"/>
      <c r="HKA80" s="754"/>
      <c r="HKB80" s="754"/>
      <c r="HKC80" s="754"/>
      <c r="HKD80" s="754"/>
      <c r="HKE80" s="754"/>
      <c r="HKF80" s="754"/>
      <c r="HKG80" s="754"/>
      <c r="HKH80" s="754"/>
      <c r="HKI80" s="754"/>
      <c r="HKJ80" s="754"/>
      <c r="HKK80" s="754"/>
      <c r="HKL80" s="754"/>
      <c r="HKM80" s="754"/>
      <c r="HKN80" s="754"/>
      <c r="HKO80" s="754"/>
      <c r="HKP80" s="754"/>
      <c r="HKQ80" s="754"/>
      <c r="HKR80" s="754"/>
      <c r="HKS80" s="754"/>
      <c r="HKT80" s="754"/>
      <c r="HKU80" s="754"/>
      <c r="HKV80" s="754"/>
      <c r="HKW80" s="754"/>
      <c r="HKX80" s="754"/>
      <c r="HKY80" s="754"/>
      <c r="HKZ80" s="754"/>
      <c r="HLA80" s="754"/>
      <c r="HLB80" s="754"/>
      <c r="HLC80" s="754"/>
      <c r="HLD80" s="754"/>
      <c r="HLE80" s="754"/>
      <c r="HLF80" s="754"/>
      <c r="HLG80" s="754"/>
      <c r="HLH80" s="754"/>
      <c r="HLI80" s="754"/>
      <c r="HLJ80" s="754"/>
      <c r="HLK80" s="754"/>
      <c r="HLL80" s="754"/>
      <c r="HLM80" s="754"/>
      <c r="HLN80" s="754"/>
      <c r="HLO80" s="754"/>
      <c r="HLP80" s="754"/>
      <c r="HLQ80" s="754"/>
      <c r="HLR80" s="754"/>
      <c r="HLS80" s="754"/>
      <c r="HLT80" s="754"/>
      <c r="HLU80" s="754"/>
      <c r="HLV80" s="754"/>
      <c r="HLW80" s="754"/>
      <c r="HLX80" s="754"/>
      <c r="HLY80" s="754"/>
      <c r="HLZ80" s="754"/>
      <c r="HMA80" s="754"/>
      <c r="HMB80" s="754"/>
      <c r="HMC80" s="754"/>
      <c r="HMD80" s="754"/>
      <c r="HME80" s="754"/>
      <c r="HMF80" s="754"/>
      <c r="HMG80" s="754"/>
      <c r="HMH80" s="754"/>
      <c r="HMI80" s="754"/>
      <c r="HMJ80" s="754"/>
      <c r="HMK80" s="754"/>
      <c r="HML80" s="754"/>
      <c r="HMM80" s="754"/>
      <c r="HMN80" s="754"/>
      <c r="HMO80" s="754"/>
      <c r="HMP80" s="754"/>
      <c r="HMQ80" s="754"/>
      <c r="HMR80" s="754"/>
      <c r="HMS80" s="754"/>
      <c r="HMT80" s="754"/>
      <c r="HMU80" s="754"/>
      <c r="HMV80" s="754"/>
      <c r="HMW80" s="754"/>
      <c r="HMX80" s="754"/>
      <c r="HMY80" s="754"/>
      <c r="HMZ80" s="754"/>
      <c r="HNA80" s="754"/>
      <c r="HNB80" s="754"/>
      <c r="HNC80" s="754"/>
      <c r="HND80" s="754"/>
      <c r="HNE80" s="754"/>
      <c r="HNF80" s="754"/>
      <c r="HNG80" s="754"/>
      <c r="HNH80" s="754"/>
      <c r="HNI80" s="754"/>
      <c r="HNJ80" s="754"/>
      <c r="HNK80" s="754"/>
      <c r="HNL80" s="754"/>
      <c r="HNM80" s="754"/>
      <c r="HNN80" s="754"/>
      <c r="HNO80" s="754"/>
      <c r="HNP80" s="754"/>
      <c r="HNQ80" s="754"/>
      <c r="HNR80" s="754"/>
      <c r="HNS80" s="754"/>
      <c r="HNT80" s="754"/>
      <c r="HNU80" s="754"/>
      <c r="HNV80" s="754"/>
      <c r="HNW80" s="754"/>
      <c r="HNX80" s="754"/>
      <c r="HNY80" s="754"/>
      <c r="HNZ80" s="754"/>
      <c r="HOA80" s="754"/>
      <c r="HOB80" s="754"/>
      <c r="HOC80" s="754"/>
      <c r="HOD80" s="754"/>
      <c r="HOE80" s="754"/>
      <c r="HOF80" s="754"/>
      <c r="HOG80" s="754"/>
      <c r="HOH80" s="754"/>
      <c r="HOI80" s="754"/>
      <c r="HOJ80" s="754"/>
      <c r="HOK80" s="754"/>
      <c r="HOL80" s="754"/>
      <c r="HOM80" s="754"/>
      <c r="HON80" s="754"/>
      <c r="HOO80" s="754"/>
      <c r="HOP80" s="754"/>
      <c r="HOQ80" s="754"/>
      <c r="HOR80" s="754"/>
      <c r="HOS80" s="754"/>
      <c r="HOT80" s="754"/>
      <c r="HOU80" s="754"/>
      <c r="HOV80" s="754"/>
      <c r="HOW80" s="754"/>
      <c r="HOX80" s="754"/>
      <c r="HOY80" s="754"/>
      <c r="HOZ80" s="754"/>
      <c r="HPA80" s="754"/>
      <c r="HPB80" s="754"/>
      <c r="HPC80" s="754"/>
      <c r="HPD80" s="754"/>
      <c r="HPE80" s="754"/>
      <c r="HPF80" s="754"/>
      <c r="HPG80" s="754"/>
      <c r="HPH80" s="754"/>
      <c r="HPI80" s="754"/>
      <c r="HPJ80" s="754"/>
      <c r="HPK80" s="754"/>
      <c r="HPL80" s="754"/>
      <c r="HPM80" s="754"/>
      <c r="HPN80" s="754"/>
      <c r="HPO80" s="754"/>
      <c r="HPP80" s="754"/>
      <c r="HPQ80" s="754"/>
      <c r="HPR80" s="754"/>
      <c r="HPS80" s="754"/>
      <c r="HPT80" s="754"/>
      <c r="HPU80" s="754"/>
      <c r="HPV80" s="754"/>
      <c r="HPW80" s="754"/>
      <c r="HPX80" s="754"/>
      <c r="HPY80" s="754"/>
      <c r="HPZ80" s="754"/>
      <c r="HQA80" s="754"/>
      <c r="HQB80" s="754"/>
      <c r="HQC80" s="754"/>
      <c r="HQD80" s="754"/>
      <c r="HQE80" s="754"/>
      <c r="HQF80" s="754"/>
      <c r="HQG80" s="754"/>
      <c r="HQH80" s="754"/>
      <c r="HQI80" s="754"/>
      <c r="HQJ80" s="754"/>
      <c r="HQK80" s="754"/>
      <c r="HQL80" s="754"/>
      <c r="HQM80" s="754"/>
      <c r="HQN80" s="754"/>
      <c r="HQO80" s="754"/>
      <c r="HQP80" s="754"/>
      <c r="HQQ80" s="754"/>
      <c r="HQR80" s="754"/>
      <c r="HQS80" s="754"/>
      <c r="HQT80" s="754"/>
      <c r="HQU80" s="754"/>
      <c r="HQV80" s="754"/>
      <c r="HQW80" s="754"/>
      <c r="HQX80" s="754"/>
      <c r="HQY80" s="754"/>
      <c r="HQZ80" s="754"/>
      <c r="HRA80" s="754"/>
      <c r="HRB80" s="754"/>
      <c r="HRC80" s="754"/>
      <c r="HRD80" s="754"/>
      <c r="HRE80" s="754"/>
      <c r="HRF80" s="754"/>
      <c r="HRG80" s="754"/>
      <c r="HRH80" s="754"/>
      <c r="HRI80" s="754"/>
      <c r="HRJ80" s="754"/>
      <c r="HRK80" s="754"/>
      <c r="HRL80" s="754"/>
      <c r="HRM80" s="754"/>
      <c r="HRN80" s="754"/>
      <c r="HRO80" s="754"/>
      <c r="HRP80" s="754"/>
      <c r="HRQ80" s="754"/>
      <c r="HRR80" s="754"/>
      <c r="HRS80" s="754"/>
      <c r="HRT80" s="754"/>
      <c r="HRU80" s="754"/>
      <c r="HRV80" s="754"/>
      <c r="HRW80" s="754"/>
      <c r="HRX80" s="754"/>
      <c r="HRY80" s="754"/>
      <c r="HRZ80" s="754"/>
      <c r="HSA80" s="754"/>
      <c r="HSB80" s="754"/>
      <c r="HSC80" s="754"/>
      <c r="HSD80" s="754"/>
      <c r="HSE80" s="754"/>
      <c r="HSF80" s="754"/>
      <c r="HSG80" s="754"/>
      <c r="HSH80" s="754"/>
      <c r="HSI80" s="754"/>
      <c r="HSJ80" s="754"/>
      <c r="HSK80" s="754"/>
      <c r="HSL80" s="754"/>
      <c r="HSM80" s="754"/>
      <c r="HSN80" s="754"/>
      <c r="HSO80" s="754"/>
      <c r="HSP80" s="754"/>
      <c r="HSQ80" s="754"/>
      <c r="HSR80" s="754"/>
      <c r="HSS80" s="754"/>
      <c r="HST80" s="754"/>
      <c r="HSU80" s="754"/>
      <c r="HSV80" s="754"/>
      <c r="HSW80" s="754"/>
      <c r="HSX80" s="754"/>
      <c r="HSY80" s="754"/>
      <c r="HSZ80" s="754"/>
      <c r="HTA80" s="754"/>
      <c r="HTB80" s="754"/>
      <c r="HTC80" s="754"/>
      <c r="HTD80" s="754"/>
      <c r="HTE80" s="754"/>
      <c r="HTF80" s="754"/>
      <c r="HTG80" s="754"/>
      <c r="HTH80" s="754"/>
      <c r="HTI80" s="754"/>
      <c r="HTJ80" s="754"/>
      <c r="HTK80" s="754"/>
      <c r="HTL80" s="754"/>
      <c r="HTM80" s="754"/>
      <c r="HTN80" s="754"/>
      <c r="HTO80" s="754"/>
      <c r="HTP80" s="754"/>
      <c r="HTQ80" s="754"/>
      <c r="HTR80" s="754"/>
      <c r="HTS80" s="754"/>
      <c r="HTT80" s="754"/>
      <c r="HTU80" s="754"/>
      <c r="HTV80" s="754"/>
      <c r="HTW80" s="754"/>
      <c r="HTX80" s="754"/>
      <c r="HTY80" s="754"/>
      <c r="HTZ80" s="754"/>
      <c r="HUA80" s="754"/>
      <c r="HUB80" s="754"/>
      <c r="HUC80" s="754"/>
      <c r="HUD80" s="754"/>
      <c r="HUE80" s="754"/>
      <c r="HUF80" s="754"/>
      <c r="HUG80" s="754"/>
      <c r="HUH80" s="754"/>
      <c r="HUI80" s="754"/>
      <c r="HUJ80" s="754"/>
      <c r="HUK80" s="754"/>
      <c r="HUL80" s="754"/>
      <c r="HUM80" s="754"/>
      <c r="HUN80" s="754"/>
      <c r="HUO80" s="754"/>
      <c r="HUP80" s="754"/>
      <c r="HUQ80" s="754"/>
      <c r="HUR80" s="754"/>
      <c r="HUS80" s="754"/>
      <c r="HUT80" s="754"/>
      <c r="HUU80" s="754"/>
      <c r="HUV80" s="754"/>
      <c r="HUW80" s="754"/>
      <c r="HUX80" s="754"/>
      <c r="HUY80" s="754"/>
      <c r="HUZ80" s="754"/>
      <c r="HVA80" s="754"/>
      <c r="HVB80" s="754"/>
      <c r="HVC80" s="754"/>
      <c r="HVD80" s="754"/>
      <c r="HVE80" s="754"/>
      <c r="HVF80" s="754"/>
      <c r="HVG80" s="754"/>
      <c r="HVH80" s="754"/>
      <c r="HVI80" s="754"/>
      <c r="HVJ80" s="754"/>
      <c r="HVK80" s="754"/>
      <c r="HVL80" s="754"/>
      <c r="HVM80" s="754"/>
      <c r="HVN80" s="754"/>
      <c r="HVO80" s="754"/>
      <c r="HVP80" s="754"/>
      <c r="HVQ80" s="754"/>
      <c r="HVR80" s="754"/>
      <c r="HVS80" s="754"/>
      <c r="HVT80" s="754"/>
      <c r="HVU80" s="754"/>
      <c r="HVV80" s="754"/>
      <c r="HVW80" s="754"/>
      <c r="HVX80" s="754"/>
      <c r="HVY80" s="754"/>
      <c r="HVZ80" s="754"/>
      <c r="HWA80" s="754"/>
      <c r="HWB80" s="754"/>
      <c r="HWC80" s="754"/>
      <c r="HWD80" s="754"/>
      <c r="HWE80" s="754"/>
      <c r="HWF80" s="754"/>
      <c r="HWG80" s="754"/>
      <c r="HWH80" s="754"/>
      <c r="HWI80" s="754"/>
      <c r="HWJ80" s="754"/>
      <c r="HWK80" s="754"/>
      <c r="HWL80" s="754"/>
      <c r="HWM80" s="754"/>
      <c r="HWN80" s="754"/>
      <c r="HWO80" s="754"/>
      <c r="HWP80" s="754"/>
      <c r="HWQ80" s="754"/>
      <c r="HWR80" s="754"/>
      <c r="HWS80" s="754"/>
      <c r="HWT80" s="754"/>
      <c r="HWU80" s="754"/>
      <c r="HWV80" s="754"/>
      <c r="HWW80" s="754"/>
      <c r="HWX80" s="754"/>
      <c r="HWY80" s="754"/>
      <c r="HWZ80" s="754"/>
      <c r="HXA80" s="754"/>
      <c r="HXB80" s="754"/>
      <c r="HXC80" s="754"/>
      <c r="HXD80" s="754"/>
      <c r="HXE80" s="754"/>
      <c r="HXF80" s="754"/>
      <c r="HXG80" s="754"/>
      <c r="HXH80" s="754"/>
      <c r="HXI80" s="754"/>
      <c r="HXJ80" s="754"/>
      <c r="HXK80" s="754"/>
      <c r="HXL80" s="754"/>
      <c r="HXM80" s="754"/>
      <c r="HXN80" s="754"/>
      <c r="HXO80" s="754"/>
      <c r="HXP80" s="754"/>
      <c r="HXQ80" s="754"/>
      <c r="HXR80" s="754"/>
      <c r="HXS80" s="754"/>
      <c r="HXT80" s="754"/>
      <c r="HXU80" s="754"/>
      <c r="HXV80" s="754"/>
      <c r="HXW80" s="754"/>
      <c r="HXX80" s="754"/>
      <c r="HXY80" s="754"/>
      <c r="HXZ80" s="754"/>
      <c r="HYA80" s="754"/>
      <c r="HYB80" s="754"/>
      <c r="HYC80" s="754"/>
      <c r="HYD80" s="754"/>
      <c r="HYE80" s="754"/>
      <c r="HYF80" s="754"/>
      <c r="HYG80" s="754"/>
      <c r="HYH80" s="754"/>
      <c r="HYI80" s="754"/>
      <c r="HYJ80" s="754"/>
      <c r="HYK80" s="754"/>
      <c r="HYL80" s="754"/>
      <c r="HYM80" s="754"/>
      <c r="HYN80" s="754"/>
      <c r="HYO80" s="754"/>
      <c r="HYP80" s="754"/>
      <c r="HYQ80" s="754"/>
      <c r="HYR80" s="754"/>
      <c r="HYS80" s="754"/>
      <c r="HYT80" s="754"/>
      <c r="HYU80" s="754"/>
      <c r="HYV80" s="754"/>
      <c r="HYW80" s="754"/>
      <c r="HYX80" s="754"/>
      <c r="HYY80" s="754"/>
      <c r="HYZ80" s="754"/>
      <c r="HZA80" s="754"/>
      <c r="HZB80" s="754"/>
      <c r="HZC80" s="754"/>
      <c r="HZD80" s="754"/>
      <c r="HZE80" s="754"/>
      <c r="HZF80" s="754"/>
      <c r="HZG80" s="754"/>
      <c r="HZH80" s="754"/>
      <c r="HZI80" s="754"/>
      <c r="HZJ80" s="754"/>
      <c r="HZK80" s="754"/>
      <c r="HZL80" s="754"/>
      <c r="HZM80" s="754"/>
      <c r="HZN80" s="754"/>
      <c r="HZO80" s="754"/>
      <c r="HZP80" s="754"/>
      <c r="HZQ80" s="754"/>
      <c r="HZR80" s="754"/>
      <c r="HZS80" s="754"/>
      <c r="HZT80" s="754"/>
      <c r="HZU80" s="754"/>
      <c r="HZV80" s="754"/>
      <c r="HZW80" s="754"/>
      <c r="HZX80" s="754"/>
      <c r="HZY80" s="754"/>
      <c r="HZZ80" s="754"/>
      <c r="IAA80" s="754"/>
      <c r="IAB80" s="754"/>
      <c r="IAC80" s="754"/>
      <c r="IAD80" s="754"/>
      <c r="IAE80" s="754"/>
      <c r="IAF80" s="754"/>
      <c r="IAG80" s="754"/>
      <c r="IAH80" s="754"/>
      <c r="IAI80" s="754"/>
      <c r="IAJ80" s="754"/>
      <c r="IAK80" s="754"/>
      <c r="IAL80" s="754"/>
      <c r="IAM80" s="754"/>
      <c r="IAN80" s="754"/>
      <c r="IAO80" s="754"/>
      <c r="IAP80" s="754"/>
      <c r="IAQ80" s="754"/>
      <c r="IAR80" s="754"/>
      <c r="IAS80" s="754"/>
      <c r="IAT80" s="754"/>
      <c r="IAU80" s="754"/>
      <c r="IAV80" s="754"/>
      <c r="IAW80" s="754"/>
      <c r="IAX80" s="754"/>
      <c r="IAY80" s="754"/>
      <c r="IAZ80" s="754"/>
      <c r="IBA80" s="754"/>
      <c r="IBB80" s="754"/>
      <c r="IBC80" s="754"/>
      <c r="IBD80" s="754"/>
      <c r="IBE80" s="754"/>
      <c r="IBF80" s="754"/>
      <c r="IBG80" s="754"/>
      <c r="IBH80" s="754"/>
      <c r="IBI80" s="754"/>
      <c r="IBJ80" s="754"/>
      <c r="IBK80" s="754"/>
      <c r="IBL80" s="754"/>
      <c r="IBM80" s="754"/>
      <c r="IBN80" s="754"/>
      <c r="IBO80" s="754"/>
      <c r="IBP80" s="754"/>
      <c r="IBQ80" s="754"/>
      <c r="IBR80" s="754"/>
      <c r="IBS80" s="754"/>
      <c r="IBT80" s="754"/>
      <c r="IBU80" s="754"/>
      <c r="IBV80" s="754"/>
      <c r="IBW80" s="754"/>
      <c r="IBX80" s="754"/>
      <c r="IBY80" s="754"/>
      <c r="IBZ80" s="754"/>
      <c r="ICA80" s="754"/>
      <c r="ICB80" s="754"/>
      <c r="ICC80" s="754"/>
      <c r="ICD80" s="754"/>
      <c r="ICE80" s="754"/>
      <c r="ICF80" s="754"/>
      <c r="ICG80" s="754"/>
      <c r="ICH80" s="754"/>
      <c r="ICI80" s="754"/>
      <c r="ICJ80" s="754"/>
      <c r="ICK80" s="754"/>
      <c r="ICL80" s="754"/>
      <c r="ICM80" s="754"/>
      <c r="ICN80" s="754"/>
      <c r="ICO80" s="754"/>
      <c r="ICP80" s="754"/>
      <c r="ICQ80" s="754"/>
      <c r="ICR80" s="754"/>
      <c r="ICS80" s="754"/>
      <c r="ICT80" s="754"/>
      <c r="ICU80" s="754"/>
      <c r="ICV80" s="754"/>
      <c r="ICW80" s="754"/>
      <c r="ICX80" s="754"/>
      <c r="ICY80" s="754"/>
      <c r="ICZ80" s="754"/>
      <c r="IDA80" s="754"/>
      <c r="IDB80" s="754"/>
      <c r="IDC80" s="754"/>
      <c r="IDD80" s="754"/>
      <c r="IDE80" s="754"/>
      <c r="IDF80" s="754"/>
      <c r="IDG80" s="754"/>
      <c r="IDH80" s="754"/>
      <c r="IDI80" s="754"/>
      <c r="IDJ80" s="754"/>
      <c r="IDK80" s="754"/>
      <c r="IDL80" s="754"/>
      <c r="IDM80" s="754"/>
      <c r="IDN80" s="754"/>
      <c r="IDO80" s="754"/>
      <c r="IDP80" s="754"/>
      <c r="IDQ80" s="754"/>
      <c r="IDR80" s="754"/>
      <c r="IDS80" s="754"/>
      <c r="IDT80" s="754"/>
      <c r="IDU80" s="754"/>
      <c r="IDV80" s="754"/>
      <c r="IDW80" s="754"/>
      <c r="IDX80" s="754"/>
      <c r="IDY80" s="754"/>
      <c r="IDZ80" s="754"/>
      <c r="IEA80" s="754"/>
      <c r="IEB80" s="754"/>
      <c r="IEC80" s="754"/>
      <c r="IED80" s="754"/>
      <c r="IEE80" s="754"/>
      <c r="IEF80" s="754"/>
      <c r="IEG80" s="754"/>
      <c r="IEH80" s="754"/>
      <c r="IEI80" s="754"/>
      <c r="IEJ80" s="754"/>
      <c r="IEK80" s="754"/>
      <c r="IEL80" s="754"/>
      <c r="IEM80" s="754"/>
      <c r="IEN80" s="754"/>
      <c r="IEO80" s="754"/>
      <c r="IEP80" s="754"/>
      <c r="IEQ80" s="754"/>
      <c r="IER80" s="754"/>
      <c r="IES80" s="754"/>
      <c r="IET80" s="754"/>
      <c r="IEU80" s="754"/>
      <c r="IEV80" s="754"/>
      <c r="IEW80" s="754"/>
      <c r="IEX80" s="754"/>
      <c r="IEY80" s="754"/>
      <c r="IEZ80" s="754"/>
      <c r="IFA80" s="754"/>
      <c r="IFB80" s="754"/>
      <c r="IFC80" s="754"/>
      <c r="IFD80" s="754"/>
      <c r="IFE80" s="754"/>
      <c r="IFF80" s="754"/>
      <c r="IFG80" s="754"/>
      <c r="IFH80" s="754"/>
      <c r="IFI80" s="754"/>
      <c r="IFJ80" s="754"/>
      <c r="IFK80" s="754"/>
      <c r="IFL80" s="754"/>
      <c r="IFM80" s="754"/>
      <c r="IFN80" s="754"/>
      <c r="IFO80" s="754"/>
      <c r="IFP80" s="754"/>
      <c r="IFQ80" s="754"/>
      <c r="IFR80" s="754"/>
      <c r="IFS80" s="754"/>
      <c r="IFT80" s="754"/>
      <c r="IFU80" s="754"/>
      <c r="IFV80" s="754"/>
      <c r="IFW80" s="754"/>
      <c r="IFX80" s="754"/>
      <c r="IFY80" s="754"/>
      <c r="IFZ80" s="754"/>
      <c r="IGA80" s="754"/>
      <c r="IGB80" s="754"/>
      <c r="IGC80" s="754"/>
      <c r="IGD80" s="754"/>
      <c r="IGE80" s="754"/>
      <c r="IGF80" s="754"/>
      <c r="IGG80" s="754"/>
      <c r="IGH80" s="754"/>
      <c r="IGI80" s="754"/>
      <c r="IGJ80" s="754"/>
      <c r="IGK80" s="754"/>
      <c r="IGL80" s="754"/>
      <c r="IGM80" s="754"/>
      <c r="IGN80" s="754"/>
      <c r="IGO80" s="754"/>
      <c r="IGP80" s="754"/>
      <c r="IGQ80" s="754"/>
      <c r="IGR80" s="754"/>
      <c r="IGS80" s="754"/>
      <c r="IGT80" s="754"/>
      <c r="IGU80" s="754"/>
      <c r="IGV80" s="754"/>
      <c r="IGW80" s="754"/>
      <c r="IGX80" s="754"/>
      <c r="IGY80" s="754"/>
      <c r="IGZ80" s="754"/>
      <c r="IHA80" s="754"/>
      <c r="IHB80" s="754"/>
      <c r="IHC80" s="754"/>
      <c r="IHD80" s="754"/>
      <c r="IHE80" s="754"/>
      <c r="IHF80" s="754"/>
      <c r="IHG80" s="754"/>
      <c r="IHH80" s="754"/>
      <c r="IHI80" s="754"/>
      <c r="IHJ80" s="754"/>
      <c r="IHK80" s="754"/>
      <c r="IHL80" s="754"/>
      <c r="IHM80" s="754"/>
      <c r="IHN80" s="754"/>
      <c r="IHO80" s="754"/>
      <c r="IHP80" s="754"/>
      <c r="IHQ80" s="754"/>
      <c r="IHR80" s="754"/>
      <c r="IHS80" s="754"/>
      <c r="IHT80" s="754"/>
      <c r="IHU80" s="754"/>
      <c r="IHV80" s="754"/>
      <c r="IHW80" s="754"/>
      <c r="IHX80" s="754"/>
      <c r="IHY80" s="754"/>
      <c r="IHZ80" s="754"/>
      <c r="IIA80" s="754"/>
      <c r="IIB80" s="754"/>
      <c r="IIC80" s="754"/>
      <c r="IID80" s="754"/>
      <c r="IIE80" s="754"/>
      <c r="IIF80" s="754"/>
      <c r="IIG80" s="754"/>
      <c r="IIH80" s="754"/>
      <c r="III80" s="754"/>
      <c r="IIJ80" s="754"/>
      <c r="IIK80" s="754"/>
      <c r="IIL80" s="754"/>
      <c r="IIM80" s="754"/>
      <c r="IIN80" s="754"/>
      <c r="IIO80" s="754"/>
      <c r="IIP80" s="754"/>
      <c r="IIQ80" s="754"/>
      <c r="IIR80" s="754"/>
      <c r="IIS80" s="754"/>
      <c r="IIT80" s="754"/>
      <c r="IIU80" s="754"/>
      <c r="IIV80" s="754"/>
      <c r="IIW80" s="754"/>
      <c r="IIX80" s="754"/>
      <c r="IIY80" s="754"/>
      <c r="IIZ80" s="754"/>
      <c r="IJA80" s="754"/>
      <c r="IJB80" s="754"/>
      <c r="IJC80" s="754"/>
      <c r="IJD80" s="754"/>
      <c r="IJE80" s="754"/>
      <c r="IJF80" s="754"/>
      <c r="IJG80" s="754"/>
      <c r="IJH80" s="754"/>
      <c r="IJI80" s="754"/>
      <c r="IJJ80" s="754"/>
      <c r="IJK80" s="754"/>
      <c r="IJL80" s="754"/>
      <c r="IJM80" s="754"/>
      <c r="IJN80" s="754"/>
      <c r="IJO80" s="754"/>
      <c r="IJP80" s="754"/>
      <c r="IJQ80" s="754"/>
      <c r="IJR80" s="754"/>
      <c r="IJS80" s="754"/>
      <c r="IJT80" s="754"/>
      <c r="IJU80" s="754"/>
      <c r="IJV80" s="754"/>
      <c r="IJW80" s="754"/>
      <c r="IJX80" s="754"/>
      <c r="IJY80" s="754"/>
      <c r="IJZ80" s="754"/>
      <c r="IKA80" s="754"/>
      <c r="IKB80" s="754"/>
      <c r="IKC80" s="754"/>
      <c r="IKD80" s="754"/>
      <c r="IKE80" s="754"/>
      <c r="IKF80" s="754"/>
      <c r="IKG80" s="754"/>
      <c r="IKH80" s="754"/>
      <c r="IKI80" s="754"/>
      <c r="IKJ80" s="754"/>
      <c r="IKK80" s="754"/>
      <c r="IKL80" s="754"/>
      <c r="IKM80" s="754"/>
      <c r="IKN80" s="754"/>
      <c r="IKO80" s="754"/>
      <c r="IKP80" s="754"/>
      <c r="IKQ80" s="754"/>
      <c r="IKR80" s="754"/>
      <c r="IKS80" s="754"/>
      <c r="IKT80" s="754"/>
      <c r="IKU80" s="754"/>
      <c r="IKV80" s="754"/>
      <c r="IKW80" s="754"/>
      <c r="IKX80" s="754"/>
      <c r="IKY80" s="754"/>
      <c r="IKZ80" s="754"/>
      <c r="ILA80" s="754"/>
      <c r="ILB80" s="754"/>
      <c r="ILC80" s="754"/>
      <c r="ILD80" s="754"/>
      <c r="ILE80" s="754"/>
      <c r="ILF80" s="754"/>
      <c r="ILG80" s="754"/>
      <c r="ILH80" s="754"/>
      <c r="ILI80" s="754"/>
      <c r="ILJ80" s="754"/>
      <c r="ILK80" s="754"/>
      <c r="ILL80" s="754"/>
      <c r="ILM80" s="754"/>
      <c r="ILN80" s="754"/>
      <c r="ILO80" s="754"/>
      <c r="ILP80" s="754"/>
      <c r="ILQ80" s="754"/>
      <c r="ILR80" s="754"/>
      <c r="ILS80" s="754"/>
      <c r="ILT80" s="754"/>
      <c r="ILU80" s="754"/>
      <c r="ILV80" s="754"/>
      <c r="ILW80" s="754"/>
      <c r="ILX80" s="754"/>
      <c r="ILY80" s="754"/>
      <c r="ILZ80" s="754"/>
      <c r="IMA80" s="754"/>
      <c r="IMB80" s="754"/>
      <c r="IMC80" s="754"/>
      <c r="IMD80" s="754"/>
      <c r="IME80" s="754"/>
      <c r="IMF80" s="754"/>
      <c r="IMG80" s="754"/>
      <c r="IMH80" s="754"/>
      <c r="IMI80" s="754"/>
      <c r="IMJ80" s="754"/>
      <c r="IMK80" s="754"/>
      <c r="IML80" s="754"/>
      <c r="IMM80" s="754"/>
      <c r="IMN80" s="754"/>
      <c r="IMO80" s="754"/>
      <c r="IMP80" s="754"/>
      <c r="IMQ80" s="754"/>
      <c r="IMR80" s="754"/>
      <c r="IMS80" s="754"/>
      <c r="IMT80" s="754"/>
      <c r="IMU80" s="754"/>
      <c r="IMV80" s="754"/>
      <c r="IMW80" s="754"/>
      <c r="IMX80" s="754"/>
      <c r="IMY80" s="754"/>
      <c r="IMZ80" s="754"/>
      <c r="INA80" s="754"/>
      <c r="INB80" s="754"/>
      <c r="INC80" s="754"/>
      <c r="IND80" s="754"/>
      <c r="INE80" s="754"/>
      <c r="INF80" s="754"/>
      <c r="ING80" s="754"/>
      <c r="INH80" s="754"/>
      <c r="INI80" s="754"/>
      <c r="INJ80" s="754"/>
      <c r="INK80" s="754"/>
      <c r="INL80" s="754"/>
      <c r="INM80" s="754"/>
      <c r="INN80" s="754"/>
      <c r="INO80" s="754"/>
      <c r="INP80" s="754"/>
      <c r="INQ80" s="754"/>
      <c r="INR80" s="754"/>
      <c r="INS80" s="754"/>
      <c r="INT80" s="754"/>
      <c r="INU80" s="754"/>
      <c r="INV80" s="754"/>
      <c r="INW80" s="754"/>
      <c r="INX80" s="754"/>
      <c r="INY80" s="754"/>
      <c r="INZ80" s="754"/>
      <c r="IOA80" s="754"/>
      <c r="IOB80" s="754"/>
      <c r="IOC80" s="754"/>
      <c r="IOD80" s="754"/>
      <c r="IOE80" s="754"/>
      <c r="IOF80" s="754"/>
      <c r="IOG80" s="754"/>
      <c r="IOH80" s="754"/>
      <c r="IOI80" s="754"/>
      <c r="IOJ80" s="754"/>
      <c r="IOK80" s="754"/>
      <c r="IOL80" s="754"/>
      <c r="IOM80" s="754"/>
      <c r="ION80" s="754"/>
      <c r="IOO80" s="754"/>
      <c r="IOP80" s="754"/>
      <c r="IOQ80" s="754"/>
      <c r="IOR80" s="754"/>
      <c r="IOS80" s="754"/>
      <c r="IOT80" s="754"/>
      <c r="IOU80" s="754"/>
      <c r="IOV80" s="754"/>
      <c r="IOW80" s="754"/>
      <c r="IOX80" s="754"/>
      <c r="IOY80" s="754"/>
      <c r="IOZ80" s="754"/>
      <c r="IPA80" s="754"/>
      <c r="IPB80" s="754"/>
      <c r="IPC80" s="754"/>
      <c r="IPD80" s="754"/>
      <c r="IPE80" s="754"/>
      <c r="IPF80" s="754"/>
      <c r="IPG80" s="754"/>
      <c r="IPH80" s="754"/>
      <c r="IPI80" s="754"/>
      <c r="IPJ80" s="754"/>
      <c r="IPK80" s="754"/>
      <c r="IPL80" s="754"/>
      <c r="IPM80" s="754"/>
      <c r="IPN80" s="754"/>
      <c r="IPO80" s="754"/>
      <c r="IPP80" s="754"/>
      <c r="IPQ80" s="754"/>
      <c r="IPR80" s="754"/>
      <c r="IPS80" s="754"/>
      <c r="IPT80" s="754"/>
      <c r="IPU80" s="754"/>
      <c r="IPV80" s="754"/>
      <c r="IPW80" s="754"/>
      <c r="IPX80" s="754"/>
      <c r="IPY80" s="754"/>
      <c r="IPZ80" s="754"/>
      <c r="IQA80" s="754"/>
      <c r="IQB80" s="754"/>
      <c r="IQC80" s="754"/>
      <c r="IQD80" s="754"/>
      <c r="IQE80" s="754"/>
      <c r="IQF80" s="754"/>
      <c r="IQG80" s="754"/>
      <c r="IQH80" s="754"/>
      <c r="IQI80" s="754"/>
      <c r="IQJ80" s="754"/>
      <c r="IQK80" s="754"/>
      <c r="IQL80" s="754"/>
      <c r="IQM80" s="754"/>
      <c r="IQN80" s="754"/>
      <c r="IQO80" s="754"/>
      <c r="IQP80" s="754"/>
      <c r="IQQ80" s="754"/>
      <c r="IQR80" s="754"/>
      <c r="IQS80" s="754"/>
      <c r="IQT80" s="754"/>
      <c r="IQU80" s="754"/>
      <c r="IQV80" s="754"/>
      <c r="IQW80" s="754"/>
      <c r="IQX80" s="754"/>
      <c r="IQY80" s="754"/>
      <c r="IQZ80" s="754"/>
      <c r="IRA80" s="754"/>
      <c r="IRB80" s="754"/>
      <c r="IRC80" s="754"/>
      <c r="IRD80" s="754"/>
      <c r="IRE80" s="754"/>
      <c r="IRF80" s="754"/>
      <c r="IRG80" s="754"/>
      <c r="IRH80" s="754"/>
      <c r="IRI80" s="754"/>
      <c r="IRJ80" s="754"/>
      <c r="IRK80" s="754"/>
      <c r="IRL80" s="754"/>
      <c r="IRM80" s="754"/>
      <c r="IRN80" s="754"/>
      <c r="IRO80" s="754"/>
      <c r="IRP80" s="754"/>
      <c r="IRQ80" s="754"/>
      <c r="IRR80" s="754"/>
      <c r="IRS80" s="754"/>
      <c r="IRT80" s="754"/>
      <c r="IRU80" s="754"/>
      <c r="IRV80" s="754"/>
      <c r="IRW80" s="754"/>
      <c r="IRX80" s="754"/>
      <c r="IRY80" s="754"/>
      <c r="IRZ80" s="754"/>
      <c r="ISA80" s="754"/>
      <c r="ISB80" s="754"/>
      <c r="ISC80" s="754"/>
      <c r="ISD80" s="754"/>
      <c r="ISE80" s="754"/>
      <c r="ISF80" s="754"/>
      <c r="ISG80" s="754"/>
      <c r="ISH80" s="754"/>
      <c r="ISI80" s="754"/>
      <c r="ISJ80" s="754"/>
      <c r="ISK80" s="754"/>
      <c r="ISL80" s="754"/>
      <c r="ISM80" s="754"/>
      <c r="ISN80" s="754"/>
      <c r="ISO80" s="754"/>
      <c r="ISP80" s="754"/>
      <c r="ISQ80" s="754"/>
      <c r="ISR80" s="754"/>
      <c r="ISS80" s="754"/>
      <c r="IST80" s="754"/>
      <c r="ISU80" s="754"/>
      <c r="ISV80" s="754"/>
      <c r="ISW80" s="754"/>
      <c r="ISX80" s="754"/>
      <c r="ISY80" s="754"/>
      <c r="ISZ80" s="754"/>
      <c r="ITA80" s="754"/>
      <c r="ITB80" s="754"/>
      <c r="ITC80" s="754"/>
      <c r="ITD80" s="754"/>
      <c r="ITE80" s="754"/>
      <c r="ITF80" s="754"/>
      <c r="ITG80" s="754"/>
      <c r="ITH80" s="754"/>
      <c r="ITI80" s="754"/>
      <c r="ITJ80" s="754"/>
      <c r="ITK80" s="754"/>
      <c r="ITL80" s="754"/>
      <c r="ITM80" s="754"/>
      <c r="ITN80" s="754"/>
      <c r="ITO80" s="754"/>
      <c r="ITP80" s="754"/>
      <c r="ITQ80" s="754"/>
      <c r="ITR80" s="754"/>
      <c r="ITS80" s="754"/>
      <c r="ITT80" s="754"/>
      <c r="ITU80" s="754"/>
      <c r="ITV80" s="754"/>
      <c r="ITW80" s="754"/>
      <c r="ITX80" s="754"/>
      <c r="ITY80" s="754"/>
      <c r="ITZ80" s="754"/>
      <c r="IUA80" s="754"/>
      <c r="IUB80" s="754"/>
      <c r="IUC80" s="754"/>
      <c r="IUD80" s="754"/>
      <c r="IUE80" s="754"/>
      <c r="IUF80" s="754"/>
      <c r="IUG80" s="754"/>
      <c r="IUH80" s="754"/>
      <c r="IUI80" s="754"/>
      <c r="IUJ80" s="754"/>
      <c r="IUK80" s="754"/>
      <c r="IUL80" s="754"/>
      <c r="IUM80" s="754"/>
      <c r="IUN80" s="754"/>
      <c r="IUO80" s="754"/>
      <c r="IUP80" s="754"/>
      <c r="IUQ80" s="754"/>
      <c r="IUR80" s="754"/>
      <c r="IUS80" s="754"/>
      <c r="IUT80" s="754"/>
      <c r="IUU80" s="754"/>
      <c r="IUV80" s="754"/>
      <c r="IUW80" s="754"/>
      <c r="IUX80" s="754"/>
      <c r="IUY80" s="754"/>
      <c r="IUZ80" s="754"/>
      <c r="IVA80" s="754"/>
      <c r="IVB80" s="754"/>
      <c r="IVC80" s="754"/>
      <c r="IVD80" s="754"/>
      <c r="IVE80" s="754"/>
      <c r="IVF80" s="754"/>
      <c r="IVG80" s="754"/>
      <c r="IVH80" s="754"/>
      <c r="IVI80" s="754"/>
      <c r="IVJ80" s="754"/>
      <c r="IVK80" s="754"/>
      <c r="IVL80" s="754"/>
      <c r="IVM80" s="754"/>
      <c r="IVN80" s="754"/>
      <c r="IVO80" s="754"/>
      <c r="IVP80" s="754"/>
      <c r="IVQ80" s="754"/>
      <c r="IVR80" s="754"/>
      <c r="IVS80" s="754"/>
      <c r="IVT80" s="754"/>
      <c r="IVU80" s="754"/>
      <c r="IVV80" s="754"/>
      <c r="IVW80" s="754"/>
      <c r="IVX80" s="754"/>
      <c r="IVY80" s="754"/>
      <c r="IVZ80" s="754"/>
      <c r="IWA80" s="754"/>
      <c r="IWB80" s="754"/>
      <c r="IWC80" s="754"/>
      <c r="IWD80" s="754"/>
      <c r="IWE80" s="754"/>
      <c r="IWF80" s="754"/>
      <c r="IWG80" s="754"/>
      <c r="IWH80" s="754"/>
      <c r="IWI80" s="754"/>
      <c r="IWJ80" s="754"/>
      <c r="IWK80" s="754"/>
      <c r="IWL80" s="754"/>
      <c r="IWM80" s="754"/>
      <c r="IWN80" s="754"/>
      <c r="IWO80" s="754"/>
      <c r="IWP80" s="754"/>
      <c r="IWQ80" s="754"/>
      <c r="IWR80" s="754"/>
      <c r="IWS80" s="754"/>
      <c r="IWT80" s="754"/>
      <c r="IWU80" s="754"/>
      <c r="IWV80" s="754"/>
      <c r="IWW80" s="754"/>
      <c r="IWX80" s="754"/>
      <c r="IWY80" s="754"/>
      <c r="IWZ80" s="754"/>
      <c r="IXA80" s="754"/>
      <c r="IXB80" s="754"/>
      <c r="IXC80" s="754"/>
      <c r="IXD80" s="754"/>
      <c r="IXE80" s="754"/>
      <c r="IXF80" s="754"/>
      <c r="IXG80" s="754"/>
      <c r="IXH80" s="754"/>
      <c r="IXI80" s="754"/>
      <c r="IXJ80" s="754"/>
      <c r="IXK80" s="754"/>
      <c r="IXL80" s="754"/>
      <c r="IXM80" s="754"/>
      <c r="IXN80" s="754"/>
      <c r="IXO80" s="754"/>
      <c r="IXP80" s="754"/>
      <c r="IXQ80" s="754"/>
      <c r="IXR80" s="754"/>
      <c r="IXS80" s="754"/>
      <c r="IXT80" s="754"/>
      <c r="IXU80" s="754"/>
      <c r="IXV80" s="754"/>
      <c r="IXW80" s="754"/>
      <c r="IXX80" s="754"/>
      <c r="IXY80" s="754"/>
      <c r="IXZ80" s="754"/>
      <c r="IYA80" s="754"/>
      <c r="IYB80" s="754"/>
      <c r="IYC80" s="754"/>
      <c r="IYD80" s="754"/>
      <c r="IYE80" s="754"/>
      <c r="IYF80" s="754"/>
      <c r="IYG80" s="754"/>
      <c r="IYH80" s="754"/>
      <c r="IYI80" s="754"/>
      <c r="IYJ80" s="754"/>
      <c r="IYK80" s="754"/>
      <c r="IYL80" s="754"/>
      <c r="IYM80" s="754"/>
      <c r="IYN80" s="754"/>
      <c r="IYO80" s="754"/>
      <c r="IYP80" s="754"/>
      <c r="IYQ80" s="754"/>
      <c r="IYR80" s="754"/>
      <c r="IYS80" s="754"/>
      <c r="IYT80" s="754"/>
      <c r="IYU80" s="754"/>
      <c r="IYV80" s="754"/>
      <c r="IYW80" s="754"/>
      <c r="IYX80" s="754"/>
      <c r="IYY80" s="754"/>
      <c r="IYZ80" s="754"/>
      <c r="IZA80" s="754"/>
      <c r="IZB80" s="754"/>
      <c r="IZC80" s="754"/>
      <c r="IZD80" s="754"/>
      <c r="IZE80" s="754"/>
      <c r="IZF80" s="754"/>
      <c r="IZG80" s="754"/>
      <c r="IZH80" s="754"/>
      <c r="IZI80" s="754"/>
      <c r="IZJ80" s="754"/>
      <c r="IZK80" s="754"/>
      <c r="IZL80" s="754"/>
      <c r="IZM80" s="754"/>
      <c r="IZN80" s="754"/>
      <c r="IZO80" s="754"/>
      <c r="IZP80" s="754"/>
      <c r="IZQ80" s="754"/>
      <c r="IZR80" s="754"/>
      <c r="IZS80" s="754"/>
      <c r="IZT80" s="754"/>
      <c r="IZU80" s="754"/>
      <c r="IZV80" s="754"/>
      <c r="IZW80" s="754"/>
      <c r="IZX80" s="754"/>
      <c r="IZY80" s="754"/>
      <c r="IZZ80" s="754"/>
      <c r="JAA80" s="754"/>
      <c r="JAB80" s="754"/>
      <c r="JAC80" s="754"/>
      <c r="JAD80" s="754"/>
      <c r="JAE80" s="754"/>
      <c r="JAF80" s="754"/>
      <c r="JAG80" s="754"/>
      <c r="JAH80" s="754"/>
      <c r="JAI80" s="754"/>
      <c r="JAJ80" s="754"/>
      <c r="JAK80" s="754"/>
      <c r="JAL80" s="754"/>
      <c r="JAM80" s="754"/>
      <c r="JAN80" s="754"/>
      <c r="JAO80" s="754"/>
      <c r="JAP80" s="754"/>
      <c r="JAQ80" s="754"/>
      <c r="JAR80" s="754"/>
      <c r="JAS80" s="754"/>
      <c r="JAT80" s="754"/>
      <c r="JAU80" s="754"/>
      <c r="JAV80" s="754"/>
      <c r="JAW80" s="754"/>
      <c r="JAX80" s="754"/>
      <c r="JAY80" s="754"/>
      <c r="JAZ80" s="754"/>
      <c r="JBA80" s="754"/>
      <c r="JBB80" s="754"/>
      <c r="JBC80" s="754"/>
      <c r="JBD80" s="754"/>
      <c r="JBE80" s="754"/>
      <c r="JBF80" s="754"/>
      <c r="JBG80" s="754"/>
      <c r="JBH80" s="754"/>
      <c r="JBI80" s="754"/>
      <c r="JBJ80" s="754"/>
      <c r="JBK80" s="754"/>
      <c r="JBL80" s="754"/>
      <c r="JBM80" s="754"/>
      <c r="JBN80" s="754"/>
      <c r="JBO80" s="754"/>
      <c r="JBP80" s="754"/>
      <c r="JBQ80" s="754"/>
      <c r="JBR80" s="754"/>
      <c r="JBS80" s="754"/>
      <c r="JBT80" s="754"/>
      <c r="JBU80" s="754"/>
      <c r="JBV80" s="754"/>
      <c r="JBW80" s="754"/>
      <c r="JBX80" s="754"/>
      <c r="JBY80" s="754"/>
      <c r="JBZ80" s="754"/>
      <c r="JCA80" s="754"/>
      <c r="JCB80" s="754"/>
      <c r="JCC80" s="754"/>
      <c r="JCD80" s="754"/>
      <c r="JCE80" s="754"/>
      <c r="JCF80" s="754"/>
      <c r="JCG80" s="754"/>
      <c r="JCH80" s="754"/>
      <c r="JCI80" s="754"/>
      <c r="JCJ80" s="754"/>
      <c r="JCK80" s="754"/>
      <c r="JCL80" s="754"/>
      <c r="JCM80" s="754"/>
      <c r="JCN80" s="754"/>
      <c r="JCO80" s="754"/>
      <c r="JCP80" s="754"/>
      <c r="JCQ80" s="754"/>
      <c r="JCR80" s="754"/>
      <c r="JCS80" s="754"/>
      <c r="JCT80" s="754"/>
      <c r="JCU80" s="754"/>
      <c r="JCV80" s="754"/>
      <c r="JCW80" s="754"/>
      <c r="JCX80" s="754"/>
      <c r="JCY80" s="754"/>
      <c r="JCZ80" s="754"/>
      <c r="JDA80" s="754"/>
      <c r="JDB80" s="754"/>
      <c r="JDC80" s="754"/>
      <c r="JDD80" s="754"/>
      <c r="JDE80" s="754"/>
      <c r="JDF80" s="754"/>
      <c r="JDG80" s="754"/>
      <c r="JDH80" s="754"/>
      <c r="JDI80" s="754"/>
      <c r="JDJ80" s="754"/>
      <c r="JDK80" s="754"/>
      <c r="JDL80" s="754"/>
      <c r="JDM80" s="754"/>
      <c r="JDN80" s="754"/>
      <c r="JDO80" s="754"/>
      <c r="JDP80" s="754"/>
      <c r="JDQ80" s="754"/>
      <c r="JDR80" s="754"/>
      <c r="JDS80" s="754"/>
      <c r="JDT80" s="754"/>
      <c r="JDU80" s="754"/>
      <c r="JDV80" s="754"/>
      <c r="JDW80" s="754"/>
      <c r="JDX80" s="754"/>
      <c r="JDY80" s="754"/>
      <c r="JDZ80" s="754"/>
      <c r="JEA80" s="754"/>
      <c r="JEB80" s="754"/>
      <c r="JEC80" s="754"/>
      <c r="JED80" s="754"/>
      <c r="JEE80" s="754"/>
      <c r="JEF80" s="754"/>
      <c r="JEG80" s="754"/>
      <c r="JEH80" s="754"/>
      <c r="JEI80" s="754"/>
      <c r="JEJ80" s="754"/>
      <c r="JEK80" s="754"/>
      <c r="JEL80" s="754"/>
      <c r="JEM80" s="754"/>
      <c r="JEN80" s="754"/>
      <c r="JEO80" s="754"/>
      <c r="JEP80" s="754"/>
      <c r="JEQ80" s="754"/>
      <c r="JER80" s="754"/>
      <c r="JES80" s="754"/>
      <c r="JET80" s="754"/>
      <c r="JEU80" s="754"/>
      <c r="JEV80" s="754"/>
      <c r="JEW80" s="754"/>
      <c r="JEX80" s="754"/>
      <c r="JEY80" s="754"/>
      <c r="JEZ80" s="754"/>
      <c r="JFA80" s="754"/>
      <c r="JFB80" s="754"/>
      <c r="JFC80" s="754"/>
      <c r="JFD80" s="754"/>
      <c r="JFE80" s="754"/>
      <c r="JFF80" s="754"/>
      <c r="JFG80" s="754"/>
      <c r="JFH80" s="754"/>
      <c r="JFI80" s="754"/>
      <c r="JFJ80" s="754"/>
      <c r="JFK80" s="754"/>
      <c r="JFL80" s="754"/>
      <c r="JFM80" s="754"/>
      <c r="JFN80" s="754"/>
      <c r="JFO80" s="754"/>
      <c r="JFP80" s="754"/>
      <c r="JFQ80" s="754"/>
      <c r="JFR80" s="754"/>
      <c r="JFS80" s="754"/>
      <c r="JFT80" s="754"/>
      <c r="JFU80" s="754"/>
      <c r="JFV80" s="754"/>
      <c r="JFW80" s="754"/>
      <c r="JFX80" s="754"/>
      <c r="JFY80" s="754"/>
      <c r="JFZ80" s="754"/>
      <c r="JGA80" s="754"/>
      <c r="JGB80" s="754"/>
      <c r="JGC80" s="754"/>
      <c r="JGD80" s="754"/>
      <c r="JGE80" s="754"/>
      <c r="JGF80" s="754"/>
      <c r="JGG80" s="754"/>
      <c r="JGH80" s="754"/>
      <c r="JGI80" s="754"/>
      <c r="JGJ80" s="754"/>
      <c r="JGK80" s="754"/>
      <c r="JGL80" s="754"/>
      <c r="JGM80" s="754"/>
      <c r="JGN80" s="754"/>
      <c r="JGO80" s="754"/>
      <c r="JGP80" s="754"/>
      <c r="JGQ80" s="754"/>
      <c r="JGR80" s="754"/>
      <c r="JGS80" s="754"/>
      <c r="JGT80" s="754"/>
      <c r="JGU80" s="754"/>
      <c r="JGV80" s="754"/>
      <c r="JGW80" s="754"/>
      <c r="JGX80" s="754"/>
      <c r="JGY80" s="754"/>
      <c r="JGZ80" s="754"/>
      <c r="JHA80" s="754"/>
      <c r="JHB80" s="754"/>
      <c r="JHC80" s="754"/>
      <c r="JHD80" s="754"/>
      <c r="JHE80" s="754"/>
      <c r="JHF80" s="754"/>
      <c r="JHG80" s="754"/>
      <c r="JHH80" s="754"/>
      <c r="JHI80" s="754"/>
      <c r="JHJ80" s="754"/>
      <c r="JHK80" s="754"/>
      <c r="JHL80" s="754"/>
      <c r="JHM80" s="754"/>
      <c r="JHN80" s="754"/>
      <c r="JHO80" s="754"/>
      <c r="JHP80" s="754"/>
      <c r="JHQ80" s="754"/>
      <c r="JHR80" s="754"/>
      <c r="JHS80" s="754"/>
      <c r="JHT80" s="754"/>
      <c r="JHU80" s="754"/>
      <c r="JHV80" s="754"/>
      <c r="JHW80" s="754"/>
      <c r="JHX80" s="754"/>
      <c r="JHY80" s="754"/>
      <c r="JHZ80" s="754"/>
      <c r="JIA80" s="754"/>
      <c r="JIB80" s="754"/>
      <c r="JIC80" s="754"/>
      <c r="JID80" s="754"/>
      <c r="JIE80" s="754"/>
      <c r="JIF80" s="754"/>
      <c r="JIG80" s="754"/>
      <c r="JIH80" s="754"/>
      <c r="JII80" s="754"/>
      <c r="JIJ80" s="754"/>
      <c r="JIK80" s="754"/>
      <c r="JIL80" s="754"/>
      <c r="JIM80" s="754"/>
      <c r="JIN80" s="754"/>
      <c r="JIO80" s="754"/>
      <c r="JIP80" s="754"/>
      <c r="JIQ80" s="754"/>
      <c r="JIR80" s="754"/>
      <c r="JIS80" s="754"/>
      <c r="JIT80" s="754"/>
      <c r="JIU80" s="754"/>
      <c r="JIV80" s="754"/>
      <c r="JIW80" s="754"/>
      <c r="JIX80" s="754"/>
      <c r="JIY80" s="754"/>
      <c r="JIZ80" s="754"/>
      <c r="JJA80" s="754"/>
      <c r="JJB80" s="754"/>
      <c r="JJC80" s="754"/>
      <c r="JJD80" s="754"/>
      <c r="JJE80" s="754"/>
      <c r="JJF80" s="754"/>
      <c r="JJG80" s="754"/>
      <c r="JJH80" s="754"/>
      <c r="JJI80" s="754"/>
      <c r="JJJ80" s="754"/>
      <c r="JJK80" s="754"/>
      <c r="JJL80" s="754"/>
      <c r="JJM80" s="754"/>
      <c r="JJN80" s="754"/>
      <c r="JJO80" s="754"/>
      <c r="JJP80" s="754"/>
      <c r="JJQ80" s="754"/>
      <c r="JJR80" s="754"/>
      <c r="JJS80" s="754"/>
      <c r="JJT80" s="754"/>
      <c r="JJU80" s="754"/>
      <c r="JJV80" s="754"/>
      <c r="JJW80" s="754"/>
      <c r="JJX80" s="754"/>
      <c r="JJY80" s="754"/>
      <c r="JJZ80" s="754"/>
      <c r="JKA80" s="754"/>
      <c r="JKB80" s="754"/>
      <c r="JKC80" s="754"/>
      <c r="JKD80" s="754"/>
      <c r="JKE80" s="754"/>
      <c r="JKF80" s="754"/>
      <c r="JKG80" s="754"/>
      <c r="JKH80" s="754"/>
      <c r="JKI80" s="754"/>
      <c r="JKJ80" s="754"/>
      <c r="JKK80" s="754"/>
      <c r="JKL80" s="754"/>
      <c r="JKM80" s="754"/>
      <c r="JKN80" s="754"/>
      <c r="JKO80" s="754"/>
      <c r="JKP80" s="754"/>
      <c r="JKQ80" s="754"/>
      <c r="JKR80" s="754"/>
      <c r="JKS80" s="754"/>
      <c r="JKT80" s="754"/>
      <c r="JKU80" s="754"/>
      <c r="JKV80" s="754"/>
      <c r="JKW80" s="754"/>
      <c r="JKX80" s="754"/>
      <c r="JKY80" s="754"/>
      <c r="JKZ80" s="754"/>
      <c r="JLA80" s="754"/>
      <c r="JLB80" s="754"/>
      <c r="JLC80" s="754"/>
      <c r="JLD80" s="754"/>
      <c r="JLE80" s="754"/>
      <c r="JLF80" s="754"/>
      <c r="JLG80" s="754"/>
      <c r="JLH80" s="754"/>
      <c r="JLI80" s="754"/>
      <c r="JLJ80" s="754"/>
      <c r="JLK80" s="754"/>
      <c r="JLL80" s="754"/>
      <c r="JLM80" s="754"/>
      <c r="JLN80" s="754"/>
      <c r="JLO80" s="754"/>
      <c r="JLP80" s="754"/>
      <c r="JLQ80" s="754"/>
      <c r="JLR80" s="754"/>
      <c r="JLS80" s="754"/>
      <c r="JLT80" s="754"/>
      <c r="JLU80" s="754"/>
      <c r="JLV80" s="754"/>
      <c r="JLW80" s="754"/>
      <c r="JLX80" s="754"/>
      <c r="JLY80" s="754"/>
      <c r="JLZ80" s="754"/>
      <c r="JMA80" s="754"/>
      <c r="JMB80" s="754"/>
      <c r="JMC80" s="754"/>
      <c r="JMD80" s="754"/>
      <c r="JME80" s="754"/>
      <c r="JMF80" s="754"/>
      <c r="JMG80" s="754"/>
      <c r="JMH80" s="754"/>
      <c r="JMI80" s="754"/>
      <c r="JMJ80" s="754"/>
      <c r="JMK80" s="754"/>
      <c r="JML80" s="754"/>
      <c r="JMM80" s="754"/>
      <c r="JMN80" s="754"/>
      <c r="JMO80" s="754"/>
      <c r="JMP80" s="754"/>
      <c r="JMQ80" s="754"/>
      <c r="JMR80" s="754"/>
      <c r="JMS80" s="754"/>
      <c r="JMT80" s="754"/>
      <c r="JMU80" s="754"/>
      <c r="JMV80" s="754"/>
      <c r="JMW80" s="754"/>
      <c r="JMX80" s="754"/>
      <c r="JMY80" s="754"/>
      <c r="JMZ80" s="754"/>
      <c r="JNA80" s="754"/>
      <c r="JNB80" s="754"/>
      <c r="JNC80" s="754"/>
      <c r="JND80" s="754"/>
      <c r="JNE80" s="754"/>
      <c r="JNF80" s="754"/>
      <c r="JNG80" s="754"/>
      <c r="JNH80" s="754"/>
      <c r="JNI80" s="754"/>
      <c r="JNJ80" s="754"/>
      <c r="JNK80" s="754"/>
      <c r="JNL80" s="754"/>
      <c r="JNM80" s="754"/>
      <c r="JNN80" s="754"/>
      <c r="JNO80" s="754"/>
      <c r="JNP80" s="754"/>
      <c r="JNQ80" s="754"/>
      <c r="JNR80" s="754"/>
      <c r="JNS80" s="754"/>
      <c r="JNT80" s="754"/>
      <c r="JNU80" s="754"/>
      <c r="JNV80" s="754"/>
      <c r="JNW80" s="754"/>
      <c r="JNX80" s="754"/>
      <c r="JNY80" s="754"/>
      <c r="JNZ80" s="754"/>
      <c r="JOA80" s="754"/>
      <c r="JOB80" s="754"/>
      <c r="JOC80" s="754"/>
      <c r="JOD80" s="754"/>
      <c r="JOE80" s="754"/>
      <c r="JOF80" s="754"/>
      <c r="JOG80" s="754"/>
      <c r="JOH80" s="754"/>
      <c r="JOI80" s="754"/>
      <c r="JOJ80" s="754"/>
      <c r="JOK80" s="754"/>
      <c r="JOL80" s="754"/>
      <c r="JOM80" s="754"/>
      <c r="JON80" s="754"/>
      <c r="JOO80" s="754"/>
      <c r="JOP80" s="754"/>
      <c r="JOQ80" s="754"/>
      <c r="JOR80" s="754"/>
      <c r="JOS80" s="754"/>
      <c r="JOT80" s="754"/>
      <c r="JOU80" s="754"/>
      <c r="JOV80" s="754"/>
      <c r="JOW80" s="754"/>
      <c r="JOX80" s="754"/>
      <c r="JOY80" s="754"/>
      <c r="JOZ80" s="754"/>
      <c r="JPA80" s="754"/>
      <c r="JPB80" s="754"/>
      <c r="JPC80" s="754"/>
      <c r="JPD80" s="754"/>
      <c r="JPE80" s="754"/>
      <c r="JPF80" s="754"/>
      <c r="JPG80" s="754"/>
      <c r="JPH80" s="754"/>
      <c r="JPI80" s="754"/>
      <c r="JPJ80" s="754"/>
      <c r="JPK80" s="754"/>
      <c r="JPL80" s="754"/>
      <c r="JPM80" s="754"/>
      <c r="JPN80" s="754"/>
      <c r="JPO80" s="754"/>
      <c r="JPP80" s="754"/>
      <c r="JPQ80" s="754"/>
      <c r="JPR80" s="754"/>
      <c r="JPS80" s="754"/>
      <c r="JPT80" s="754"/>
      <c r="JPU80" s="754"/>
      <c r="JPV80" s="754"/>
      <c r="JPW80" s="754"/>
      <c r="JPX80" s="754"/>
      <c r="JPY80" s="754"/>
      <c r="JPZ80" s="754"/>
      <c r="JQA80" s="754"/>
      <c r="JQB80" s="754"/>
      <c r="JQC80" s="754"/>
      <c r="JQD80" s="754"/>
      <c r="JQE80" s="754"/>
      <c r="JQF80" s="754"/>
      <c r="JQG80" s="754"/>
      <c r="JQH80" s="754"/>
      <c r="JQI80" s="754"/>
      <c r="JQJ80" s="754"/>
      <c r="JQK80" s="754"/>
      <c r="JQL80" s="754"/>
      <c r="JQM80" s="754"/>
      <c r="JQN80" s="754"/>
      <c r="JQO80" s="754"/>
      <c r="JQP80" s="754"/>
      <c r="JQQ80" s="754"/>
      <c r="JQR80" s="754"/>
      <c r="JQS80" s="754"/>
      <c r="JQT80" s="754"/>
      <c r="JQU80" s="754"/>
      <c r="JQV80" s="754"/>
      <c r="JQW80" s="754"/>
      <c r="JQX80" s="754"/>
      <c r="JQY80" s="754"/>
      <c r="JQZ80" s="754"/>
      <c r="JRA80" s="754"/>
      <c r="JRB80" s="754"/>
      <c r="JRC80" s="754"/>
      <c r="JRD80" s="754"/>
      <c r="JRE80" s="754"/>
      <c r="JRF80" s="754"/>
      <c r="JRG80" s="754"/>
      <c r="JRH80" s="754"/>
      <c r="JRI80" s="754"/>
      <c r="JRJ80" s="754"/>
      <c r="JRK80" s="754"/>
      <c r="JRL80" s="754"/>
      <c r="JRM80" s="754"/>
      <c r="JRN80" s="754"/>
      <c r="JRO80" s="754"/>
      <c r="JRP80" s="754"/>
      <c r="JRQ80" s="754"/>
      <c r="JRR80" s="754"/>
      <c r="JRS80" s="754"/>
      <c r="JRT80" s="754"/>
      <c r="JRU80" s="754"/>
      <c r="JRV80" s="754"/>
      <c r="JRW80" s="754"/>
      <c r="JRX80" s="754"/>
      <c r="JRY80" s="754"/>
      <c r="JRZ80" s="754"/>
      <c r="JSA80" s="754"/>
      <c r="JSB80" s="754"/>
      <c r="JSC80" s="754"/>
      <c r="JSD80" s="754"/>
      <c r="JSE80" s="754"/>
      <c r="JSF80" s="754"/>
      <c r="JSG80" s="754"/>
      <c r="JSH80" s="754"/>
      <c r="JSI80" s="754"/>
      <c r="JSJ80" s="754"/>
      <c r="JSK80" s="754"/>
      <c r="JSL80" s="754"/>
      <c r="JSM80" s="754"/>
      <c r="JSN80" s="754"/>
      <c r="JSO80" s="754"/>
      <c r="JSP80" s="754"/>
      <c r="JSQ80" s="754"/>
      <c r="JSR80" s="754"/>
      <c r="JSS80" s="754"/>
      <c r="JST80" s="754"/>
      <c r="JSU80" s="754"/>
      <c r="JSV80" s="754"/>
      <c r="JSW80" s="754"/>
      <c r="JSX80" s="754"/>
      <c r="JSY80" s="754"/>
      <c r="JSZ80" s="754"/>
      <c r="JTA80" s="754"/>
      <c r="JTB80" s="754"/>
      <c r="JTC80" s="754"/>
      <c r="JTD80" s="754"/>
      <c r="JTE80" s="754"/>
      <c r="JTF80" s="754"/>
      <c r="JTG80" s="754"/>
      <c r="JTH80" s="754"/>
      <c r="JTI80" s="754"/>
      <c r="JTJ80" s="754"/>
      <c r="JTK80" s="754"/>
      <c r="JTL80" s="754"/>
      <c r="JTM80" s="754"/>
      <c r="JTN80" s="754"/>
      <c r="JTO80" s="754"/>
      <c r="JTP80" s="754"/>
      <c r="JTQ80" s="754"/>
      <c r="JTR80" s="754"/>
      <c r="JTS80" s="754"/>
      <c r="JTT80" s="754"/>
      <c r="JTU80" s="754"/>
      <c r="JTV80" s="754"/>
      <c r="JTW80" s="754"/>
      <c r="JTX80" s="754"/>
      <c r="JTY80" s="754"/>
      <c r="JTZ80" s="754"/>
      <c r="JUA80" s="754"/>
      <c r="JUB80" s="754"/>
      <c r="JUC80" s="754"/>
      <c r="JUD80" s="754"/>
      <c r="JUE80" s="754"/>
      <c r="JUF80" s="754"/>
      <c r="JUG80" s="754"/>
      <c r="JUH80" s="754"/>
      <c r="JUI80" s="754"/>
      <c r="JUJ80" s="754"/>
      <c r="JUK80" s="754"/>
      <c r="JUL80" s="754"/>
      <c r="JUM80" s="754"/>
      <c r="JUN80" s="754"/>
      <c r="JUO80" s="754"/>
      <c r="JUP80" s="754"/>
      <c r="JUQ80" s="754"/>
      <c r="JUR80" s="754"/>
      <c r="JUS80" s="754"/>
      <c r="JUT80" s="754"/>
      <c r="JUU80" s="754"/>
      <c r="JUV80" s="754"/>
      <c r="JUW80" s="754"/>
      <c r="JUX80" s="754"/>
      <c r="JUY80" s="754"/>
      <c r="JUZ80" s="754"/>
      <c r="JVA80" s="754"/>
      <c r="JVB80" s="754"/>
      <c r="JVC80" s="754"/>
      <c r="JVD80" s="754"/>
      <c r="JVE80" s="754"/>
      <c r="JVF80" s="754"/>
      <c r="JVG80" s="754"/>
      <c r="JVH80" s="754"/>
      <c r="JVI80" s="754"/>
      <c r="JVJ80" s="754"/>
      <c r="JVK80" s="754"/>
      <c r="JVL80" s="754"/>
      <c r="JVM80" s="754"/>
      <c r="JVN80" s="754"/>
      <c r="JVO80" s="754"/>
      <c r="JVP80" s="754"/>
      <c r="JVQ80" s="754"/>
      <c r="JVR80" s="754"/>
      <c r="JVS80" s="754"/>
      <c r="JVT80" s="754"/>
      <c r="JVU80" s="754"/>
      <c r="JVV80" s="754"/>
      <c r="JVW80" s="754"/>
      <c r="JVX80" s="754"/>
      <c r="JVY80" s="754"/>
      <c r="JVZ80" s="754"/>
      <c r="JWA80" s="754"/>
      <c r="JWB80" s="754"/>
      <c r="JWC80" s="754"/>
      <c r="JWD80" s="754"/>
      <c r="JWE80" s="754"/>
      <c r="JWF80" s="754"/>
      <c r="JWG80" s="754"/>
      <c r="JWH80" s="754"/>
      <c r="JWI80" s="754"/>
      <c r="JWJ80" s="754"/>
      <c r="JWK80" s="754"/>
      <c r="JWL80" s="754"/>
      <c r="JWM80" s="754"/>
      <c r="JWN80" s="754"/>
      <c r="JWO80" s="754"/>
      <c r="JWP80" s="754"/>
      <c r="JWQ80" s="754"/>
      <c r="JWR80" s="754"/>
      <c r="JWS80" s="754"/>
      <c r="JWT80" s="754"/>
      <c r="JWU80" s="754"/>
      <c r="JWV80" s="754"/>
      <c r="JWW80" s="754"/>
      <c r="JWX80" s="754"/>
      <c r="JWY80" s="754"/>
      <c r="JWZ80" s="754"/>
      <c r="JXA80" s="754"/>
      <c r="JXB80" s="754"/>
      <c r="JXC80" s="754"/>
      <c r="JXD80" s="754"/>
      <c r="JXE80" s="754"/>
      <c r="JXF80" s="754"/>
      <c r="JXG80" s="754"/>
      <c r="JXH80" s="754"/>
      <c r="JXI80" s="754"/>
      <c r="JXJ80" s="754"/>
      <c r="JXK80" s="754"/>
      <c r="JXL80" s="754"/>
      <c r="JXM80" s="754"/>
      <c r="JXN80" s="754"/>
      <c r="JXO80" s="754"/>
      <c r="JXP80" s="754"/>
      <c r="JXQ80" s="754"/>
      <c r="JXR80" s="754"/>
      <c r="JXS80" s="754"/>
      <c r="JXT80" s="754"/>
      <c r="JXU80" s="754"/>
      <c r="JXV80" s="754"/>
      <c r="JXW80" s="754"/>
      <c r="JXX80" s="754"/>
      <c r="JXY80" s="754"/>
      <c r="JXZ80" s="754"/>
      <c r="JYA80" s="754"/>
      <c r="JYB80" s="754"/>
      <c r="JYC80" s="754"/>
      <c r="JYD80" s="754"/>
      <c r="JYE80" s="754"/>
      <c r="JYF80" s="754"/>
      <c r="JYG80" s="754"/>
      <c r="JYH80" s="754"/>
      <c r="JYI80" s="754"/>
      <c r="JYJ80" s="754"/>
      <c r="JYK80" s="754"/>
      <c r="JYL80" s="754"/>
      <c r="JYM80" s="754"/>
      <c r="JYN80" s="754"/>
      <c r="JYO80" s="754"/>
      <c r="JYP80" s="754"/>
      <c r="JYQ80" s="754"/>
      <c r="JYR80" s="754"/>
      <c r="JYS80" s="754"/>
      <c r="JYT80" s="754"/>
      <c r="JYU80" s="754"/>
      <c r="JYV80" s="754"/>
      <c r="JYW80" s="754"/>
      <c r="JYX80" s="754"/>
      <c r="JYY80" s="754"/>
      <c r="JYZ80" s="754"/>
      <c r="JZA80" s="754"/>
      <c r="JZB80" s="754"/>
      <c r="JZC80" s="754"/>
      <c r="JZD80" s="754"/>
      <c r="JZE80" s="754"/>
      <c r="JZF80" s="754"/>
      <c r="JZG80" s="754"/>
      <c r="JZH80" s="754"/>
      <c r="JZI80" s="754"/>
      <c r="JZJ80" s="754"/>
      <c r="JZK80" s="754"/>
      <c r="JZL80" s="754"/>
      <c r="JZM80" s="754"/>
      <c r="JZN80" s="754"/>
      <c r="JZO80" s="754"/>
      <c r="JZP80" s="754"/>
      <c r="JZQ80" s="754"/>
      <c r="JZR80" s="754"/>
      <c r="JZS80" s="754"/>
      <c r="JZT80" s="754"/>
      <c r="JZU80" s="754"/>
      <c r="JZV80" s="754"/>
      <c r="JZW80" s="754"/>
      <c r="JZX80" s="754"/>
      <c r="JZY80" s="754"/>
      <c r="JZZ80" s="754"/>
      <c r="KAA80" s="754"/>
      <c r="KAB80" s="754"/>
      <c r="KAC80" s="754"/>
      <c r="KAD80" s="754"/>
      <c r="KAE80" s="754"/>
      <c r="KAF80" s="754"/>
      <c r="KAG80" s="754"/>
      <c r="KAH80" s="754"/>
      <c r="KAI80" s="754"/>
      <c r="KAJ80" s="754"/>
      <c r="KAK80" s="754"/>
      <c r="KAL80" s="754"/>
      <c r="KAM80" s="754"/>
      <c r="KAN80" s="754"/>
      <c r="KAO80" s="754"/>
      <c r="KAP80" s="754"/>
      <c r="KAQ80" s="754"/>
      <c r="KAR80" s="754"/>
      <c r="KAS80" s="754"/>
      <c r="KAT80" s="754"/>
      <c r="KAU80" s="754"/>
      <c r="KAV80" s="754"/>
      <c r="KAW80" s="754"/>
      <c r="KAX80" s="754"/>
      <c r="KAY80" s="754"/>
      <c r="KAZ80" s="754"/>
      <c r="KBA80" s="754"/>
      <c r="KBB80" s="754"/>
      <c r="KBC80" s="754"/>
      <c r="KBD80" s="754"/>
      <c r="KBE80" s="754"/>
      <c r="KBF80" s="754"/>
      <c r="KBG80" s="754"/>
      <c r="KBH80" s="754"/>
      <c r="KBI80" s="754"/>
      <c r="KBJ80" s="754"/>
      <c r="KBK80" s="754"/>
      <c r="KBL80" s="754"/>
      <c r="KBM80" s="754"/>
      <c r="KBN80" s="754"/>
      <c r="KBO80" s="754"/>
      <c r="KBP80" s="754"/>
      <c r="KBQ80" s="754"/>
      <c r="KBR80" s="754"/>
      <c r="KBS80" s="754"/>
      <c r="KBT80" s="754"/>
      <c r="KBU80" s="754"/>
      <c r="KBV80" s="754"/>
      <c r="KBW80" s="754"/>
      <c r="KBX80" s="754"/>
      <c r="KBY80" s="754"/>
      <c r="KBZ80" s="754"/>
      <c r="KCA80" s="754"/>
      <c r="KCB80" s="754"/>
      <c r="KCC80" s="754"/>
      <c r="KCD80" s="754"/>
      <c r="KCE80" s="754"/>
      <c r="KCF80" s="754"/>
      <c r="KCG80" s="754"/>
      <c r="KCH80" s="754"/>
      <c r="KCI80" s="754"/>
      <c r="KCJ80" s="754"/>
      <c r="KCK80" s="754"/>
      <c r="KCL80" s="754"/>
      <c r="KCM80" s="754"/>
      <c r="KCN80" s="754"/>
      <c r="KCO80" s="754"/>
      <c r="KCP80" s="754"/>
      <c r="KCQ80" s="754"/>
      <c r="KCR80" s="754"/>
      <c r="KCS80" s="754"/>
      <c r="KCT80" s="754"/>
      <c r="KCU80" s="754"/>
      <c r="KCV80" s="754"/>
      <c r="KCW80" s="754"/>
      <c r="KCX80" s="754"/>
      <c r="KCY80" s="754"/>
      <c r="KCZ80" s="754"/>
      <c r="KDA80" s="754"/>
      <c r="KDB80" s="754"/>
      <c r="KDC80" s="754"/>
      <c r="KDD80" s="754"/>
      <c r="KDE80" s="754"/>
      <c r="KDF80" s="754"/>
      <c r="KDG80" s="754"/>
      <c r="KDH80" s="754"/>
      <c r="KDI80" s="754"/>
      <c r="KDJ80" s="754"/>
      <c r="KDK80" s="754"/>
      <c r="KDL80" s="754"/>
      <c r="KDM80" s="754"/>
      <c r="KDN80" s="754"/>
      <c r="KDO80" s="754"/>
      <c r="KDP80" s="754"/>
      <c r="KDQ80" s="754"/>
      <c r="KDR80" s="754"/>
      <c r="KDS80" s="754"/>
      <c r="KDT80" s="754"/>
      <c r="KDU80" s="754"/>
      <c r="KDV80" s="754"/>
      <c r="KDW80" s="754"/>
      <c r="KDX80" s="754"/>
      <c r="KDY80" s="754"/>
      <c r="KDZ80" s="754"/>
      <c r="KEA80" s="754"/>
      <c r="KEB80" s="754"/>
      <c r="KEC80" s="754"/>
      <c r="KED80" s="754"/>
      <c r="KEE80" s="754"/>
      <c r="KEF80" s="754"/>
      <c r="KEG80" s="754"/>
      <c r="KEH80" s="754"/>
      <c r="KEI80" s="754"/>
      <c r="KEJ80" s="754"/>
      <c r="KEK80" s="754"/>
      <c r="KEL80" s="754"/>
      <c r="KEM80" s="754"/>
      <c r="KEN80" s="754"/>
      <c r="KEO80" s="754"/>
      <c r="KEP80" s="754"/>
      <c r="KEQ80" s="754"/>
      <c r="KER80" s="754"/>
      <c r="KES80" s="754"/>
      <c r="KET80" s="754"/>
      <c r="KEU80" s="754"/>
      <c r="KEV80" s="754"/>
      <c r="KEW80" s="754"/>
      <c r="KEX80" s="754"/>
      <c r="KEY80" s="754"/>
      <c r="KEZ80" s="754"/>
      <c r="KFA80" s="754"/>
      <c r="KFB80" s="754"/>
      <c r="KFC80" s="754"/>
      <c r="KFD80" s="754"/>
      <c r="KFE80" s="754"/>
      <c r="KFF80" s="754"/>
      <c r="KFG80" s="754"/>
      <c r="KFH80" s="754"/>
      <c r="KFI80" s="754"/>
      <c r="KFJ80" s="754"/>
      <c r="KFK80" s="754"/>
      <c r="KFL80" s="754"/>
      <c r="KFM80" s="754"/>
      <c r="KFN80" s="754"/>
      <c r="KFO80" s="754"/>
      <c r="KFP80" s="754"/>
      <c r="KFQ80" s="754"/>
      <c r="KFR80" s="754"/>
      <c r="KFS80" s="754"/>
      <c r="KFT80" s="754"/>
      <c r="KFU80" s="754"/>
      <c r="KFV80" s="754"/>
      <c r="KFW80" s="754"/>
      <c r="KFX80" s="754"/>
      <c r="KFY80" s="754"/>
      <c r="KFZ80" s="754"/>
      <c r="KGA80" s="754"/>
      <c r="KGB80" s="754"/>
      <c r="KGC80" s="754"/>
      <c r="KGD80" s="754"/>
      <c r="KGE80" s="754"/>
      <c r="KGF80" s="754"/>
      <c r="KGG80" s="754"/>
      <c r="KGH80" s="754"/>
      <c r="KGI80" s="754"/>
      <c r="KGJ80" s="754"/>
      <c r="KGK80" s="754"/>
      <c r="KGL80" s="754"/>
      <c r="KGM80" s="754"/>
      <c r="KGN80" s="754"/>
      <c r="KGO80" s="754"/>
      <c r="KGP80" s="754"/>
      <c r="KGQ80" s="754"/>
      <c r="KGR80" s="754"/>
      <c r="KGS80" s="754"/>
      <c r="KGT80" s="754"/>
      <c r="KGU80" s="754"/>
      <c r="KGV80" s="754"/>
      <c r="KGW80" s="754"/>
      <c r="KGX80" s="754"/>
      <c r="KGY80" s="754"/>
      <c r="KGZ80" s="754"/>
      <c r="KHA80" s="754"/>
      <c r="KHB80" s="754"/>
      <c r="KHC80" s="754"/>
      <c r="KHD80" s="754"/>
      <c r="KHE80" s="754"/>
      <c r="KHF80" s="754"/>
      <c r="KHG80" s="754"/>
      <c r="KHH80" s="754"/>
      <c r="KHI80" s="754"/>
      <c r="KHJ80" s="754"/>
      <c r="KHK80" s="754"/>
      <c r="KHL80" s="754"/>
      <c r="KHM80" s="754"/>
      <c r="KHN80" s="754"/>
      <c r="KHO80" s="754"/>
      <c r="KHP80" s="754"/>
      <c r="KHQ80" s="754"/>
      <c r="KHR80" s="754"/>
      <c r="KHS80" s="754"/>
      <c r="KHT80" s="754"/>
      <c r="KHU80" s="754"/>
      <c r="KHV80" s="754"/>
      <c r="KHW80" s="754"/>
      <c r="KHX80" s="754"/>
      <c r="KHY80" s="754"/>
      <c r="KHZ80" s="754"/>
      <c r="KIA80" s="754"/>
      <c r="KIB80" s="754"/>
      <c r="KIC80" s="754"/>
      <c r="KID80" s="754"/>
      <c r="KIE80" s="754"/>
      <c r="KIF80" s="754"/>
      <c r="KIG80" s="754"/>
      <c r="KIH80" s="754"/>
      <c r="KII80" s="754"/>
      <c r="KIJ80" s="754"/>
      <c r="KIK80" s="754"/>
      <c r="KIL80" s="754"/>
      <c r="KIM80" s="754"/>
      <c r="KIN80" s="754"/>
      <c r="KIO80" s="754"/>
      <c r="KIP80" s="754"/>
      <c r="KIQ80" s="754"/>
      <c r="KIR80" s="754"/>
      <c r="KIS80" s="754"/>
      <c r="KIT80" s="754"/>
      <c r="KIU80" s="754"/>
      <c r="KIV80" s="754"/>
      <c r="KIW80" s="754"/>
      <c r="KIX80" s="754"/>
      <c r="KIY80" s="754"/>
      <c r="KIZ80" s="754"/>
      <c r="KJA80" s="754"/>
      <c r="KJB80" s="754"/>
      <c r="KJC80" s="754"/>
      <c r="KJD80" s="754"/>
      <c r="KJE80" s="754"/>
      <c r="KJF80" s="754"/>
      <c r="KJG80" s="754"/>
      <c r="KJH80" s="754"/>
      <c r="KJI80" s="754"/>
      <c r="KJJ80" s="754"/>
      <c r="KJK80" s="754"/>
      <c r="KJL80" s="754"/>
      <c r="KJM80" s="754"/>
      <c r="KJN80" s="754"/>
      <c r="KJO80" s="754"/>
      <c r="KJP80" s="754"/>
      <c r="KJQ80" s="754"/>
      <c r="KJR80" s="754"/>
      <c r="KJS80" s="754"/>
      <c r="KJT80" s="754"/>
      <c r="KJU80" s="754"/>
      <c r="KJV80" s="754"/>
      <c r="KJW80" s="754"/>
      <c r="KJX80" s="754"/>
      <c r="KJY80" s="754"/>
      <c r="KJZ80" s="754"/>
      <c r="KKA80" s="754"/>
      <c r="KKB80" s="754"/>
      <c r="KKC80" s="754"/>
      <c r="KKD80" s="754"/>
      <c r="KKE80" s="754"/>
      <c r="KKF80" s="754"/>
      <c r="KKG80" s="754"/>
      <c r="KKH80" s="754"/>
      <c r="KKI80" s="754"/>
      <c r="KKJ80" s="754"/>
      <c r="KKK80" s="754"/>
      <c r="KKL80" s="754"/>
      <c r="KKM80" s="754"/>
      <c r="KKN80" s="754"/>
      <c r="KKO80" s="754"/>
      <c r="KKP80" s="754"/>
      <c r="KKQ80" s="754"/>
      <c r="KKR80" s="754"/>
      <c r="KKS80" s="754"/>
      <c r="KKT80" s="754"/>
      <c r="KKU80" s="754"/>
      <c r="KKV80" s="754"/>
      <c r="KKW80" s="754"/>
      <c r="KKX80" s="754"/>
      <c r="KKY80" s="754"/>
      <c r="KKZ80" s="754"/>
      <c r="KLA80" s="754"/>
      <c r="KLB80" s="754"/>
      <c r="KLC80" s="754"/>
      <c r="KLD80" s="754"/>
      <c r="KLE80" s="754"/>
      <c r="KLF80" s="754"/>
      <c r="KLG80" s="754"/>
      <c r="KLH80" s="754"/>
      <c r="KLI80" s="754"/>
      <c r="KLJ80" s="754"/>
      <c r="KLK80" s="754"/>
      <c r="KLL80" s="754"/>
      <c r="KLM80" s="754"/>
      <c r="KLN80" s="754"/>
      <c r="KLO80" s="754"/>
      <c r="KLP80" s="754"/>
      <c r="KLQ80" s="754"/>
      <c r="KLR80" s="754"/>
      <c r="KLS80" s="754"/>
      <c r="KLT80" s="754"/>
      <c r="KLU80" s="754"/>
      <c r="KLV80" s="754"/>
      <c r="KLW80" s="754"/>
      <c r="KLX80" s="754"/>
      <c r="KLY80" s="754"/>
      <c r="KLZ80" s="754"/>
      <c r="KMA80" s="754"/>
      <c r="KMB80" s="754"/>
      <c r="KMC80" s="754"/>
      <c r="KMD80" s="754"/>
      <c r="KME80" s="754"/>
      <c r="KMF80" s="754"/>
      <c r="KMG80" s="754"/>
      <c r="KMH80" s="754"/>
      <c r="KMI80" s="754"/>
      <c r="KMJ80" s="754"/>
      <c r="KMK80" s="754"/>
      <c r="KML80" s="754"/>
      <c r="KMM80" s="754"/>
      <c r="KMN80" s="754"/>
      <c r="KMO80" s="754"/>
      <c r="KMP80" s="754"/>
      <c r="KMQ80" s="754"/>
      <c r="KMR80" s="754"/>
      <c r="KMS80" s="754"/>
      <c r="KMT80" s="754"/>
      <c r="KMU80" s="754"/>
      <c r="KMV80" s="754"/>
      <c r="KMW80" s="754"/>
      <c r="KMX80" s="754"/>
      <c r="KMY80" s="754"/>
      <c r="KMZ80" s="754"/>
      <c r="KNA80" s="754"/>
      <c r="KNB80" s="754"/>
      <c r="KNC80" s="754"/>
      <c r="KND80" s="754"/>
      <c r="KNE80" s="754"/>
      <c r="KNF80" s="754"/>
      <c r="KNG80" s="754"/>
      <c r="KNH80" s="754"/>
      <c r="KNI80" s="754"/>
      <c r="KNJ80" s="754"/>
      <c r="KNK80" s="754"/>
      <c r="KNL80" s="754"/>
      <c r="KNM80" s="754"/>
      <c r="KNN80" s="754"/>
      <c r="KNO80" s="754"/>
      <c r="KNP80" s="754"/>
      <c r="KNQ80" s="754"/>
      <c r="KNR80" s="754"/>
      <c r="KNS80" s="754"/>
      <c r="KNT80" s="754"/>
      <c r="KNU80" s="754"/>
      <c r="KNV80" s="754"/>
      <c r="KNW80" s="754"/>
      <c r="KNX80" s="754"/>
      <c r="KNY80" s="754"/>
      <c r="KNZ80" s="754"/>
      <c r="KOA80" s="754"/>
      <c r="KOB80" s="754"/>
      <c r="KOC80" s="754"/>
      <c r="KOD80" s="754"/>
      <c r="KOE80" s="754"/>
      <c r="KOF80" s="754"/>
      <c r="KOG80" s="754"/>
      <c r="KOH80" s="754"/>
      <c r="KOI80" s="754"/>
      <c r="KOJ80" s="754"/>
      <c r="KOK80" s="754"/>
      <c r="KOL80" s="754"/>
      <c r="KOM80" s="754"/>
      <c r="KON80" s="754"/>
      <c r="KOO80" s="754"/>
      <c r="KOP80" s="754"/>
      <c r="KOQ80" s="754"/>
      <c r="KOR80" s="754"/>
      <c r="KOS80" s="754"/>
      <c r="KOT80" s="754"/>
      <c r="KOU80" s="754"/>
      <c r="KOV80" s="754"/>
      <c r="KOW80" s="754"/>
      <c r="KOX80" s="754"/>
      <c r="KOY80" s="754"/>
      <c r="KOZ80" s="754"/>
      <c r="KPA80" s="754"/>
      <c r="KPB80" s="754"/>
      <c r="KPC80" s="754"/>
      <c r="KPD80" s="754"/>
      <c r="KPE80" s="754"/>
      <c r="KPF80" s="754"/>
      <c r="KPG80" s="754"/>
      <c r="KPH80" s="754"/>
      <c r="KPI80" s="754"/>
      <c r="KPJ80" s="754"/>
      <c r="KPK80" s="754"/>
      <c r="KPL80" s="754"/>
      <c r="KPM80" s="754"/>
      <c r="KPN80" s="754"/>
      <c r="KPO80" s="754"/>
      <c r="KPP80" s="754"/>
      <c r="KPQ80" s="754"/>
      <c r="KPR80" s="754"/>
      <c r="KPS80" s="754"/>
      <c r="KPT80" s="754"/>
      <c r="KPU80" s="754"/>
      <c r="KPV80" s="754"/>
      <c r="KPW80" s="754"/>
      <c r="KPX80" s="754"/>
      <c r="KPY80" s="754"/>
      <c r="KPZ80" s="754"/>
      <c r="KQA80" s="754"/>
      <c r="KQB80" s="754"/>
      <c r="KQC80" s="754"/>
      <c r="KQD80" s="754"/>
      <c r="KQE80" s="754"/>
      <c r="KQF80" s="754"/>
      <c r="KQG80" s="754"/>
      <c r="KQH80" s="754"/>
      <c r="KQI80" s="754"/>
      <c r="KQJ80" s="754"/>
      <c r="KQK80" s="754"/>
      <c r="KQL80" s="754"/>
      <c r="KQM80" s="754"/>
      <c r="KQN80" s="754"/>
      <c r="KQO80" s="754"/>
      <c r="KQP80" s="754"/>
      <c r="KQQ80" s="754"/>
      <c r="KQR80" s="754"/>
      <c r="KQS80" s="754"/>
      <c r="KQT80" s="754"/>
      <c r="KQU80" s="754"/>
      <c r="KQV80" s="754"/>
      <c r="KQW80" s="754"/>
      <c r="KQX80" s="754"/>
      <c r="KQY80" s="754"/>
      <c r="KQZ80" s="754"/>
      <c r="KRA80" s="754"/>
      <c r="KRB80" s="754"/>
      <c r="KRC80" s="754"/>
      <c r="KRD80" s="754"/>
      <c r="KRE80" s="754"/>
      <c r="KRF80" s="754"/>
      <c r="KRG80" s="754"/>
      <c r="KRH80" s="754"/>
      <c r="KRI80" s="754"/>
      <c r="KRJ80" s="754"/>
      <c r="KRK80" s="754"/>
      <c r="KRL80" s="754"/>
      <c r="KRM80" s="754"/>
      <c r="KRN80" s="754"/>
      <c r="KRO80" s="754"/>
      <c r="KRP80" s="754"/>
      <c r="KRQ80" s="754"/>
      <c r="KRR80" s="754"/>
      <c r="KRS80" s="754"/>
      <c r="KRT80" s="754"/>
      <c r="KRU80" s="754"/>
      <c r="KRV80" s="754"/>
      <c r="KRW80" s="754"/>
      <c r="KRX80" s="754"/>
      <c r="KRY80" s="754"/>
      <c r="KRZ80" s="754"/>
      <c r="KSA80" s="754"/>
      <c r="KSB80" s="754"/>
      <c r="KSC80" s="754"/>
      <c r="KSD80" s="754"/>
      <c r="KSE80" s="754"/>
      <c r="KSF80" s="754"/>
      <c r="KSG80" s="754"/>
      <c r="KSH80" s="754"/>
      <c r="KSI80" s="754"/>
      <c r="KSJ80" s="754"/>
      <c r="KSK80" s="754"/>
      <c r="KSL80" s="754"/>
      <c r="KSM80" s="754"/>
      <c r="KSN80" s="754"/>
      <c r="KSO80" s="754"/>
      <c r="KSP80" s="754"/>
      <c r="KSQ80" s="754"/>
      <c r="KSR80" s="754"/>
      <c r="KSS80" s="754"/>
      <c r="KST80" s="754"/>
      <c r="KSU80" s="754"/>
      <c r="KSV80" s="754"/>
      <c r="KSW80" s="754"/>
      <c r="KSX80" s="754"/>
      <c r="KSY80" s="754"/>
      <c r="KSZ80" s="754"/>
      <c r="KTA80" s="754"/>
      <c r="KTB80" s="754"/>
      <c r="KTC80" s="754"/>
      <c r="KTD80" s="754"/>
      <c r="KTE80" s="754"/>
      <c r="KTF80" s="754"/>
      <c r="KTG80" s="754"/>
      <c r="KTH80" s="754"/>
      <c r="KTI80" s="754"/>
      <c r="KTJ80" s="754"/>
      <c r="KTK80" s="754"/>
      <c r="KTL80" s="754"/>
      <c r="KTM80" s="754"/>
      <c r="KTN80" s="754"/>
      <c r="KTO80" s="754"/>
      <c r="KTP80" s="754"/>
      <c r="KTQ80" s="754"/>
      <c r="KTR80" s="754"/>
      <c r="KTS80" s="754"/>
      <c r="KTT80" s="754"/>
      <c r="KTU80" s="754"/>
      <c r="KTV80" s="754"/>
      <c r="KTW80" s="754"/>
      <c r="KTX80" s="754"/>
      <c r="KTY80" s="754"/>
      <c r="KTZ80" s="754"/>
      <c r="KUA80" s="754"/>
      <c r="KUB80" s="754"/>
      <c r="KUC80" s="754"/>
      <c r="KUD80" s="754"/>
      <c r="KUE80" s="754"/>
      <c r="KUF80" s="754"/>
      <c r="KUG80" s="754"/>
      <c r="KUH80" s="754"/>
      <c r="KUI80" s="754"/>
      <c r="KUJ80" s="754"/>
      <c r="KUK80" s="754"/>
      <c r="KUL80" s="754"/>
      <c r="KUM80" s="754"/>
      <c r="KUN80" s="754"/>
      <c r="KUO80" s="754"/>
      <c r="KUP80" s="754"/>
      <c r="KUQ80" s="754"/>
      <c r="KUR80" s="754"/>
      <c r="KUS80" s="754"/>
      <c r="KUT80" s="754"/>
      <c r="KUU80" s="754"/>
      <c r="KUV80" s="754"/>
      <c r="KUW80" s="754"/>
      <c r="KUX80" s="754"/>
      <c r="KUY80" s="754"/>
      <c r="KUZ80" s="754"/>
      <c r="KVA80" s="754"/>
      <c r="KVB80" s="754"/>
      <c r="KVC80" s="754"/>
      <c r="KVD80" s="754"/>
      <c r="KVE80" s="754"/>
      <c r="KVF80" s="754"/>
      <c r="KVG80" s="754"/>
      <c r="KVH80" s="754"/>
      <c r="KVI80" s="754"/>
      <c r="KVJ80" s="754"/>
      <c r="KVK80" s="754"/>
      <c r="KVL80" s="754"/>
      <c r="KVM80" s="754"/>
      <c r="KVN80" s="754"/>
      <c r="KVO80" s="754"/>
      <c r="KVP80" s="754"/>
      <c r="KVQ80" s="754"/>
      <c r="KVR80" s="754"/>
      <c r="KVS80" s="754"/>
      <c r="KVT80" s="754"/>
      <c r="KVU80" s="754"/>
      <c r="KVV80" s="754"/>
      <c r="KVW80" s="754"/>
      <c r="KVX80" s="754"/>
      <c r="KVY80" s="754"/>
      <c r="KVZ80" s="754"/>
      <c r="KWA80" s="754"/>
      <c r="KWB80" s="754"/>
      <c r="KWC80" s="754"/>
      <c r="KWD80" s="754"/>
      <c r="KWE80" s="754"/>
      <c r="KWF80" s="754"/>
      <c r="KWG80" s="754"/>
      <c r="KWH80" s="754"/>
      <c r="KWI80" s="754"/>
      <c r="KWJ80" s="754"/>
      <c r="KWK80" s="754"/>
      <c r="KWL80" s="754"/>
      <c r="KWM80" s="754"/>
      <c r="KWN80" s="754"/>
      <c r="KWO80" s="754"/>
      <c r="KWP80" s="754"/>
      <c r="KWQ80" s="754"/>
      <c r="KWR80" s="754"/>
      <c r="KWS80" s="754"/>
      <c r="KWT80" s="754"/>
      <c r="KWU80" s="754"/>
      <c r="KWV80" s="754"/>
      <c r="KWW80" s="754"/>
      <c r="KWX80" s="754"/>
      <c r="KWY80" s="754"/>
      <c r="KWZ80" s="754"/>
      <c r="KXA80" s="754"/>
      <c r="KXB80" s="754"/>
      <c r="KXC80" s="754"/>
      <c r="KXD80" s="754"/>
      <c r="KXE80" s="754"/>
      <c r="KXF80" s="754"/>
      <c r="KXG80" s="754"/>
      <c r="KXH80" s="754"/>
      <c r="KXI80" s="754"/>
      <c r="KXJ80" s="754"/>
      <c r="KXK80" s="754"/>
      <c r="KXL80" s="754"/>
      <c r="KXM80" s="754"/>
      <c r="KXN80" s="754"/>
      <c r="KXO80" s="754"/>
      <c r="KXP80" s="754"/>
      <c r="KXQ80" s="754"/>
      <c r="KXR80" s="754"/>
      <c r="KXS80" s="754"/>
      <c r="KXT80" s="754"/>
      <c r="KXU80" s="754"/>
      <c r="KXV80" s="754"/>
      <c r="KXW80" s="754"/>
      <c r="KXX80" s="754"/>
      <c r="KXY80" s="754"/>
      <c r="KXZ80" s="754"/>
      <c r="KYA80" s="754"/>
      <c r="KYB80" s="754"/>
      <c r="KYC80" s="754"/>
      <c r="KYD80" s="754"/>
      <c r="KYE80" s="754"/>
      <c r="KYF80" s="754"/>
      <c r="KYG80" s="754"/>
      <c r="KYH80" s="754"/>
      <c r="KYI80" s="754"/>
      <c r="KYJ80" s="754"/>
      <c r="KYK80" s="754"/>
      <c r="KYL80" s="754"/>
      <c r="KYM80" s="754"/>
      <c r="KYN80" s="754"/>
      <c r="KYO80" s="754"/>
      <c r="KYP80" s="754"/>
      <c r="KYQ80" s="754"/>
      <c r="KYR80" s="754"/>
      <c r="KYS80" s="754"/>
      <c r="KYT80" s="754"/>
      <c r="KYU80" s="754"/>
      <c r="KYV80" s="754"/>
      <c r="KYW80" s="754"/>
      <c r="KYX80" s="754"/>
      <c r="KYY80" s="754"/>
      <c r="KYZ80" s="754"/>
      <c r="KZA80" s="754"/>
      <c r="KZB80" s="754"/>
      <c r="KZC80" s="754"/>
      <c r="KZD80" s="754"/>
      <c r="KZE80" s="754"/>
      <c r="KZF80" s="754"/>
      <c r="KZG80" s="754"/>
      <c r="KZH80" s="754"/>
      <c r="KZI80" s="754"/>
      <c r="KZJ80" s="754"/>
      <c r="KZK80" s="754"/>
      <c r="KZL80" s="754"/>
      <c r="KZM80" s="754"/>
      <c r="KZN80" s="754"/>
      <c r="KZO80" s="754"/>
      <c r="KZP80" s="754"/>
      <c r="KZQ80" s="754"/>
      <c r="KZR80" s="754"/>
      <c r="KZS80" s="754"/>
      <c r="KZT80" s="754"/>
      <c r="KZU80" s="754"/>
      <c r="KZV80" s="754"/>
      <c r="KZW80" s="754"/>
      <c r="KZX80" s="754"/>
      <c r="KZY80" s="754"/>
      <c r="KZZ80" s="754"/>
      <c r="LAA80" s="754"/>
      <c r="LAB80" s="754"/>
      <c r="LAC80" s="754"/>
      <c r="LAD80" s="754"/>
      <c r="LAE80" s="754"/>
      <c r="LAF80" s="754"/>
      <c r="LAG80" s="754"/>
      <c r="LAH80" s="754"/>
      <c r="LAI80" s="754"/>
      <c r="LAJ80" s="754"/>
      <c r="LAK80" s="754"/>
      <c r="LAL80" s="754"/>
      <c r="LAM80" s="754"/>
      <c r="LAN80" s="754"/>
      <c r="LAO80" s="754"/>
      <c r="LAP80" s="754"/>
      <c r="LAQ80" s="754"/>
      <c r="LAR80" s="754"/>
      <c r="LAS80" s="754"/>
      <c r="LAT80" s="754"/>
      <c r="LAU80" s="754"/>
      <c r="LAV80" s="754"/>
      <c r="LAW80" s="754"/>
      <c r="LAX80" s="754"/>
      <c r="LAY80" s="754"/>
      <c r="LAZ80" s="754"/>
      <c r="LBA80" s="754"/>
      <c r="LBB80" s="754"/>
      <c r="LBC80" s="754"/>
      <c r="LBD80" s="754"/>
      <c r="LBE80" s="754"/>
      <c r="LBF80" s="754"/>
      <c r="LBG80" s="754"/>
      <c r="LBH80" s="754"/>
      <c r="LBI80" s="754"/>
      <c r="LBJ80" s="754"/>
      <c r="LBK80" s="754"/>
      <c r="LBL80" s="754"/>
      <c r="LBM80" s="754"/>
      <c r="LBN80" s="754"/>
      <c r="LBO80" s="754"/>
      <c r="LBP80" s="754"/>
      <c r="LBQ80" s="754"/>
      <c r="LBR80" s="754"/>
      <c r="LBS80" s="754"/>
      <c r="LBT80" s="754"/>
      <c r="LBU80" s="754"/>
      <c r="LBV80" s="754"/>
      <c r="LBW80" s="754"/>
      <c r="LBX80" s="754"/>
      <c r="LBY80" s="754"/>
      <c r="LBZ80" s="754"/>
      <c r="LCA80" s="754"/>
      <c r="LCB80" s="754"/>
      <c r="LCC80" s="754"/>
      <c r="LCD80" s="754"/>
      <c r="LCE80" s="754"/>
      <c r="LCF80" s="754"/>
      <c r="LCG80" s="754"/>
      <c r="LCH80" s="754"/>
      <c r="LCI80" s="754"/>
      <c r="LCJ80" s="754"/>
      <c r="LCK80" s="754"/>
      <c r="LCL80" s="754"/>
      <c r="LCM80" s="754"/>
      <c r="LCN80" s="754"/>
      <c r="LCO80" s="754"/>
      <c r="LCP80" s="754"/>
      <c r="LCQ80" s="754"/>
      <c r="LCR80" s="754"/>
      <c r="LCS80" s="754"/>
      <c r="LCT80" s="754"/>
      <c r="LCU80" s="754"/>
      <c r="LCV80" s="754"/>
      <c r="LCW80" s="754"/>
      <c r="LCX80" s="754"/>
      <c r="LCY80" s="754"/>
      <c r="LCZ80" s="754"/>
      <c r="LDA80" s="754"/>
      <c r="LDB80" s="754"/>
      <c r="LDC80" s="754"/>
      <c r="LDD80" s="754"/>
      <c r="LDE80" s="754"/>
      <c r="LDF80" s="754"/>
      <c r="LDG80" s="754"/>
      <c r="LDH80" s="754"/>
      <c r="LDI80" s="754"/>
      <c r="LDJ80" s="754"/>
      <c r="LDK80" s="754"/>
      <c r="LDL80" s="754"/>
      <c r="LDM80" s="754"/>
      <c r="LDN80" s="754"/>
      <c r="LDO80" s="754"/>
      <c r="LDP80" s="754"/>
      <c r="LDQ80" s="754"/>
      <c r="LDR80" s="754"/>
      <c r="LDS80" s="754"/>
      <c r="LDT80" s="754"/>
      <c r="LDU80" s="754"/>
      <c r="LDV80" s="754"/>
      <c r="LDW80" s="754"/>
      <c r="LDX80" s="754"/>
      <c r="LDY80" s="754"/>
      <c r="LDZ80" s="754"/>
      <c r="LEA80" s="754"/>
      <c r="LEB80" s="754"/>
      <c r="LEC80" s="754"/>
      <c r="LED80" s="754"/>
      <c r="LEE80" s="754"/>
      <c r="LEF80" s="754"/>
      <c r="LEG80" s="754"/>
      <c r="LEH80" s="754"/>
      <c r="LEI80" s="754"/>
      <c r="LEJ80" s="754"/>
      <c r="LEK80" s="754"/>
      <c r="LEL80" s="754"/>
      <c r="LEM80" s="754"/>
      <c r="LEN80" s="754"/>
      <c r="LEO80" s="754"/>
      <c r="LEP80" s="754"/>
      <c r="LEQ80" s="754"/>
      <c r="LER80" s="754"/>
      <c r="LES80" s="754"/>
      <c r="LET80" s="754"/>
      <c r="LEU80" s="754"/>
      <c r="LEV80" s="754"/>
      <c r="LEW80" s="754"/>
      <c r="LEX80" s="754"/>
      <c r="LEY80" s="754"/>
      <c r="LEZ80" s="754"/>
      <c r="LFA80" s="754"/>
      <c r="LFB80" s="754"/>
      <c r="LFC80" s="754"/>
      <c r="LFD80" s="754"/>
      <c r="LFE80" s="754"/>
      <c r="LFF80" s="754"/>
      <c r="LFG80" s="754"/>
      <c r="LFH80" s="754"/>
      <c r="LFI80" s="754"/>
      <c r="LFJ80" s="754"/>
      <c r="LFK80" s="754"/>
      <c r="LFL80" s="754"/>
      <c r="LFM80" s="754"/>
      <c r="LFN80" s="754"/>
      <c r="LFO80" s="754"/>
      <c r="LFP80" s="754"/>
      <c r="LFQ80" s="754"/>
      <c r="LFR80" s="754"/>
      <c r="LFS80" s="754"/>
      <c r="LFT80" s="754"/>
      <c r="LFU80" s="754"/>
      <c r="LFV80" s="754"/>
      <c r="LFW80" s="754"/>
      <c r="LFX80" s="754"/>
      <c r="LFY80" s="754"/>
      <c r="LFZ80" s="754"/>
      <c r="LGA80" s="754"/>
      <c r="LGB80" s="754"/>
      <c r="LGC80" s="754"/>
      <c r="LGD80" s="754"/>
      <c r="LGE80" s="754"/>
      <c r="LGF80" s="754"/>
      <c r="LGG80" s="754"/>
      <c r="LGH80" s="754"/>
      <c r="LGI80" s="754"/>
      <c r="LGJ80" s="754"/>
      <c r="LGK80" s="754"/>
      <c r="LGL80" s="754"/>
      <c r="LGM80" s="754"/>
      <c r="LGN80" s="754"/>
      <c r="LGO80" s="754"/>
      <c r="LGP80" s="754"/>
      <c r="LGQ80" s="754"/>
      <c r="LGR80" s="754"/>
      <c r="LGS80" s="754"/>
      <c r="LGT80" s="754"/>
      <c r="LGU80" s="754"/>
      <c r="LGV80" s="754"/>
      <c r="LGW80" s="754"/>
      <c r="LGX80" s="754"/>
      <c r="LGY80" s="754"/>
      <c r="LGZ80" s="754"/>
      <c r="LHA80" s="754"/>
      <c r="LHB80" s="754"/>
      <c r="LHC80" s="754"/>
      <c r="LHD80" s="754"/>
      <c r="LHE80" s="754"/>
      <c r="LHF80" s="754"/>
      <c r="LHG80" s="754"/>
      <c r="LHH80" s="754"/>
      <c r="LHI80" s="754"/>
      <c r="LHJ80" s="754"/>
      <c r="LHK80" s="754"/>
      <c r="LHL80" s="754"/>
      <c r="LHM80" s="754"/>
      <c r="LHN80" s="754"/>
      <c r="LHO80" s="754"/>
      <c r="LHP80" s="754"/>
      <c r="LHQ80" s="754"/>
      <c r="LHR80" s="754"/>
      <c r="LHS80" s="754"/>
      <c r="LHT80" s="754"/>
      <c r="LHU80" s="754"/>
      <c r="LHV80" s="754"/>
      <c r="LHW80" s="754"/>
      <c r="LHX80" s="754"/>
      <c r="LHY80" s="754"/>
      <c r="LHZ80" s="754"/>
      <c r="LIA80" s="754"/>
      <c r="LIB80" s="754"/>
      <c r="LIC80" s="754"/>
      <c r="LID80" s="754"/>
      <c r="LIE80" s="754"/>
      <c r="LIF80" s="754"/>
      <c r="LIG80" s="754"/>
      <c r="LIH80" s="754"/>
      <c r="LII80" s="754"/>
      <c r="LIJ80" s="754"/>
      <c r="LIK80" s="754"/>
      <c r="LIL80" s="754"/>
      <c r="LIM80" s="754"/>
      <c r="LIN80" s="754"/>
      <c r="LIO80" s="754"/>
      <c r="LIP80" s="754"/>
      <c r="LIQ80" s="754"/>
      <c r="LIR80" s="754"/>
      <c r="LIS80" s="754"/>
      <c r="LIT80" s="754"/>
      <c r="LIU80" s="754"/>
      <c r="LIV80" s="754"/>
      <c r="LIW80" s="754"/>
      <c r="LIX80" s="754"/>
      <c r="LIY80" s="754"/>
      <c r="LIZ80" s="754"/>
      <c r="LJA80" s="754"/>
      <c r="LJB80" s="754"/>
      <c r="LJC80" s="754"/>
      <c r="LJD80" s="754"/>
      <c r="LJE80" s="754"/>
      <c r="LJF80" s="754"/>
      <c r="LJG80" s="754"/>
      <c r="LJH80" s="754"/>
      <c r="LJI80" s="754"/>
      <c r="LJJ80" s="754"/>
      <c r="LJK80" s="754"/>
      <c r="LJL80" s="754"/>
      <c r="LJM80" s="754"/>
      <c r="LJN80" s="754"/>
      <c r="LJO80" s="754"/>
      <c r="LJP80" s="754"/>
      <c r="LJQ80" s="754"/>
      <c r="LJR80" s="754"/>
      <c r="LJS80" s="754"/>
      <c r="LJT80" s="754"/>
      <c r="LJU80" s="754"/>
      <c r="LJV80" s="754"/>
      <c r="LJW80" s="754"/>
      <c r="LJX80" s="754"/>
      <c r="LJY80" s="754"/>
      <c r="LJZ80" s="754"/>
      <c r="LKA80" s="754"/>
      <c r="LKB80" s="754"/>
      <c r="LKC80" s="754"/>
      <c r="LKD80" s="754"/>
      <c r="LKE80" s="754"/>
      <c r="LKF80" s="754"/>
      <c r="LKG80" s="754"/>
      <c r="LKH80" s="754"/>
      <c r="LKI80" s="754"/>
      <c r="LKJ80" s="754"/>
      <c r="LKK80" s="754"/>
      <c r="LKL80" s="754"/>
      <c r="LKM80" s="754"/>
      <c r="LKN80" s="754"/>
      <c r="LKO80" s="754"/>
      <c r="LKP80" s="754"/>
      <c r="LKQ80" s="754"/>
      <c r="LKR80" s="754"/>
      <c r="LKS80" s="754"/>
      <c r="LKT80" s="754"/>
      <c r="LKU80" s="754"/>
      <c r="LKV80" s="754"/>
      <c r="LKW80" s="754"/>
      <c r="LKX80" s="754"/>
      <c r="LKY80" s="754"/>
      <c r="LKZ80" s="754"/>
      <c r="LLA80" s="754"/>
      <c r="LLB80" s="754"/>
      <c r="LLC80" s="754"/>
      <c r="LLD80" s="754"/>
      <c r="LLE80" s="754"/>
      <c r="LLF80" s="754"/>
      <c r="LLG80" s="754"/>
      <c r="LLH80" s="754"/>
      <c r="LLI80" s="754"/>
      <c r="LLJ80" s="754"/>
      <c r="LLK80" s="754"/>
      <c r="LLL80" s="754"/>
      <c r="LLM80" s="754"/>
      <c r="LLN80" s="754"/>
      <c r="LLO80" s="754"/>
      <c r="LLP80" s="754"/>
      <c r="LLQ80" s="754"/>
      <c r="LLR80" s="754"/>
      <c r="LLS80" s="754"/>
      <c r="LLT80" s="754"/>
      <c r="LLU80" s="754"/>
      <c r="LLV80" s="754"/>
      <c r="LLW80" s="754"/>
      <c r="LLX80" s="754"/>
      <c r="LLY80" s="754"/>
      <c r="LLZ80" s="754"/>
      <c r="LMA80" s="754"/>
      <c r="LMB80" s="754"/>
      <c r="LMC80" s="754"/>
      <c r="LMD80" s="754"/>
      <c r="LME80" s="754"/>
      <c r="LMF80" s="754"/>
      <c r="LMG80" s="754"/>
      <c r="LMH80" s="754"/>
      <c r="LMI80" s="754"/>
      <c r="LMJ80" s="754"/>
      <c r="LMK80" s="754"/>
      <c r="LML80" s="754"/>
      <c r="LMM80" s="754"/>
      <c r="LMN80" s="754"/>
      <c r="LMO80" s="754"/>
      <c r="LMP80" s="754"/>
      <c r="LMQ80" s="754"/>
      <c r="LMR80" s="754"/>
      <c r="LMS80" s="754"/>
      <c r="LMT80" s="754"/>
      <c r="LMU80" s="754"/>
      <c r="LMV80" s="754"/>
      <c r="LMW80" s="754"/>
      <c r="LMX80" s="754"/>
      <c r="LMY80" s="754"/>
      <c r="LMZ80" s="754"/>
      <c r="LNA80" s="754"/>
      <c r="LNB80" s="754"/>
      <c r="LNC80" s="754"/>
      <c r="LND80" s="754"/>
      <c r="LNE80" s="754"/>
      <c r="LNF80" s="754"/>
      <c r="LNG80" s="754"/>
      <c r="LNH80" s="754"/>
      <c r="LNI80" s="754"/>
      <c r="LNJ80" s="754"/>
      <c r="LNK80" s="754"/>
      <c r="LNL80" s="754"/>
      <c r="LNM80" s="754"/>
      <c r="LNN80" s="754"/>
      <c r="LNO80" s="754"/>
      <c r="LNP80" s="754"/>
      <c r="LNQ80" s="754"/>
      <c r="LNR80" s="754"/>
      <c r="LNS80" s="754"/>
      <c r="LNT80" s="754"/>
      <c r="LNU80" s="754"/>
      <c r="LNV80" s="754"/>
      <c r="LNW80" s="754"/>
      <c r="LNX80" s="754"/>
      <c r="LNY80" s="754"/>
      <c r="LNZ80" s="754"/>
      <c r="LOA80" s="754"/>
      <c r="LOB80" s="754"/>
      <c r="LOC80" s="754"/>
      <c r="LOD80" s="754"/>
      <c r="LOE80" s="754"/>
      <c r="LOF80" s="754"/>
      <c r="LOG80" s="754"/>
      <c r="LOH80" s="754"/>
      <c r="LOI80" s="754"/>
      <c r="LOJ80" s="754"/>
      <c r="LOK80" s="754"/>
      <c r="LOL80" s="754"/>
      <c r="LOM80" s="754"/>
      <c r="LON80" s="754"/>
      <c r="LOO80" s="754"/>
      <c r="LOP80" s="754"/>
      <c r="LOQ80" s="754"/>
      <c r="LOR80" s="754"/>
      <c r="LOS80" s="754"/>
      <c r="LOT80" s="754"/>
      <c r="LOU80" s="754"/>
      <c r="LOV80" s="754"/>
      <c r="LOW80" s="754"/>
      <c r="LOX80" s="754"/>
      <c r="LOY80" s="754"/>
      <c r="LOZ80" s="754"/>
      <c r="LPA80" s="754"/>
      <c r="LPB80" s="754"/>
      <c r="LPC80" s="754"/>
      <c r="LPD80" s="754"/>
      <c r="LPE80" s="754"/>
      <c r="LPF80" s="754"/>
      <c r="LPG80" s="754"/>
      <c r="LPH80" s="754"/>
      <c r="LPI80" s="754"/>
      <c r="LPJ80" s="754"/>
      <c r="LPK80" s="754"/>
      <c r="LPL80" s="754"/>
      <c r="LPM80" s="754"/>
      <c r="LPN80" s="754"/>
      <c r="LPO80" s="754"/>
      <c r="LPP80" s="754"/>
      <c r="LPQ80" s="754"/>
      <c r="LPR80" s="754"/>
      <c r="LPS80" s="754"/>
      <c r="LPT80" s="754"/>
      <c r="LPU80" s="754"/>
      <c r="LPV80" s="754"/>
      <c r="LPW80" s="754"/>
      <c r="LPX80" s="754"/>
      <c r="LPY80" s="754"/>
      <c r="LPZ80" s="754"/>
      <c r="LQA80" s="754"/>
      <c r="LQB80" s="754"/>
      <c r="LQC80" s="754"/>
      <c r="LQD80" s="754"/>
      <c r="LQE80" s="754"/>
      <c r="LQF80" s="754"/>
      <c r="LQG80" s="754"/>
      <c r="LQH80" s="754"/>
      <c r="LQI80" s="754"/>
      <c r="LQJ80" s="754"/>
      <c r="LQK80" s="754"/>
      <c r="LQL80" s="754"/>
      <c r="LQM80" s="754"/>
      <c r="LQN80" s="754"/>
      <c r="LQO80" s="754"/>
      <c r="LQP80" s="754"/>
      <c r="LQQ80" s="754"/>
      <c r="LQR80" s="754"/>
      <c r="LQS80" s="754"/>
      <c r="LQT80" s="754"/>
      <c r="LQU80" s="754"/>
      <c r="LQV80" s="754"/>
      <c r="LQW80" s="754"/>
      <c r="LQX80" s="754"/>
      <c r="LQY80" s="754"/>
      <c r="LQZ80" s="754"/>
      <c r="LRA80" s="754"/>
      <c r="LRB80" s="754"/>
      <c r="LRC80" s="754"/>
      <c r="LRD80" s="754"/>
      <c r="LRE80" s="754"/>
      <c r="LRF80" s="754"/>
      <c r="LRG80" s="754"/>
      <c r="LRH80" s="754"/>
      <c r="LRI80" s="754"/>
      <c r="LRJ80" s="754"/>
      <c r="LRK80" s="754"/>
      <c r="LRL80" s="754"/>
      <c r="LRM80" s="754"/>
      <c r="LRN80" s="754"/>
      <c r="LRO80" s="754"/>
      <c r="LRP80" s="754"/>
      <c r="LRQ80" s="754"/>
      <c r="LRR80" s="754"/>
      <c r="LRS80" s="754"/>
      <c r="LRT80" s="754"/>
      <c r="LRU80" s="754"/>
      <c r="LRV80" s="754"/>
      <c r="LRW80" s="754"/>
      <c r="LRX80" s="754"/>
      <c r="LRY80" s="754"/>
      <c r="LRZ80" s="754"/>
      <c r="LSA80" s="754"/>
      <c r="LSB80" s="754"/>
      <c r="LSC80" s="754"/>
      <c r="LSD80" s="754"/>
      <c r="LSE80" s="754"/>
      <c r="LSF80" s="754"/>
      <c r="LSG80" s="754"/>
      <c r="LSH80" s="754"/>
      <c r="LSI80" s="754"/>
      <c r="LSJ80" s="754"/>
      <c r="LSK80" s="754"/>
      <c r="LSL80" s="754"/>
      <c r="LSM80" s="754"/>
      <c r="LSN80" s="754"/>
      <c r="LSO80" s="754"/>
      <c r="LSP80" s="754"/>
      <c r="LSQ80" s="754"/>
      <c r="LSR80" s="754"/>
      <c r="LSS80" s="754"/>
      <c r="LST80" s="754"/>
      <c r="LSU80" s="754"/>
      <c r="LSV80" s="754"/>
      <c r="LSW80" s="754"/>
      <c r="LSX80" s="754"/>
      <c r="LSY80" s="754"/>
      <c r="LSZ80" s="754"/>
      <c r="LTA80" s="754"/>
      <c r="LTB80" s="754"/>
      <c r="LTC80" s="754"/>
      <c r="LTD80" s="754"/>
      <c r="LTE80" s="754"/>
      <c r="LTF80" s="754"/>
      <c r="LTG80" s="754"/>
      <c r="LTH80" s="754"/>
      <c r="LTI80" s="754"/>
      <c r="LTJ80" s="754"/>
      <c r="LTK80" s="754"/>
      <c r="LTL80" s="754"/>
      <c r="LTM80" s="754"/>
      <c r="LTN80" s="754"/>
      <c r="LTO80" s="754"/>
      <c r="LTP80" s="754"/>
      <c r="LTQ80" s="754"/>
      <c r="LTR80" s="754"/>
      <c r="LTS80" s="754"/>
      <c r="LTT80" s="754"/>
      <c r="LTU80" s="754"/>
      <c r="LTV80" s="754"/>
      <c r="LTW80" s="754"/>
      <c r="LTX80" s="754"/>
      <c r="LTY80" s="754"/>
      <c r="LTZ80" s="754"/>
      <c r="LUA80" s="754"/>
      <c r="LUB80" s="754"/>
      <c r="LUC80" s="754"/>
      <c r="LUD80" s="754"/>
      <c r="LUE80" s="754"/>
      <c r="LUF80" s="754"/>
      <c r="LUG80" s="754"/>
      <c r="LUH80" s="754"/>
      <c r="LUI80" s="754"/>
      <c r="LUJ80" s="754"/>
      <c r="LUK80" s="754"/>
      <c r="LUL80" s="754"/>
      <c r="LUM80" s="754"/>
      <c r="LUN80" s="754"/>
      <c r="LUO80" s="754"/>
      <c r="LUP80" s="754"/>
      <c r="LUQ80" s="754"/>
      <c r="LUR80" s="754"/>
      <c r="LUS80" s="754"/>
      <c r="LUT80" s="754"/>
      <c r="LUU80" s="754"/>
      <c r="LUV80" s="754"/>
      <c r="LUW80" s="754"/>
      <c r="LUX80" s="754"/>
      <c r="LUY80" s="754"/>
      <c r="LUZ80" s="754"/>
      <c r="LVA80" s="754"/>
      <c r="LVB80" s="754"/>
      <c r="LVC80" s="754"/>
      <c r="LVD80" s="754"/>
      <c r="LVE80" s="754"/>
      <c r="LVF80" s="754"/>
      <c r="LVG80" s="754"/>
      <c r="LVH80" s="754"/>
      <c r="LVI80" s="754"/>
      <c r="LVJ80" s="754"/>
      <c r="LVK80" s="754"/>
      <c r="LVL80" s="754"/>
      <c r="LVM80" s="754"/>
      <c r="LVN80" s="754"/>
      <c r="LVO80" s="754"/>
      <c r="LVP80" s="754"/>
      <c r="LVQ80" s="754"/>
      <c r="LVR80" s="754"/>
      <c r="LVS80" s="754"/>
      <c r="LVT80" s="754"/>
      <c r="LVU80" s="754"/>
      <c r="LVV80" s="754"/>
      <c r="LVW80" s="754"/>
      <c r="LVX80" s="754"/>
      <c r="LVY80" s="754"/>
      <c r="LVZ80" s="754"/>
      <c r="LWA80" s="754"/>
      <c r="LWB80" s="754"/>
      <c r="LWC80" s="754"/>
      <c r="LWD80" s="754"/>
      <c r="LWE80" s="754"/>
      <c r="LWF80" s="754"/>
      <c r="LWG80" s="754"/>
      <c r="LWH80" s="754"/>
      <c r="LWI80" s="754"/>
      <c r="LWJ80" s="754"/>
      <c r="LWK80" s="754"/>
      <c r="LWL80" s="754"/>
      <c r="LWM80" s="754"/>
      <c r="LWN80" s="754"/>
      <c r="LWO80" s="754"/>
      <c r="LWP80" s="754"/>
      <c r="LWQ80" s="754"/>
      <c r="LWR80" s="754"/>
      <c r="LWS80" s="754"/>
      <c r="LWT80" s="754"/>
      <c r="LWU80" s="754"/>
      <c r="LWV80" s="754"/>
      <c r="LWW80" s="754"/>
      <c r="LWX80" s="754"/>
      <c r="LWY80" s="754"/>
      <c r="LWZ80" s="754"/>
      <c r="LXA80" s="754"/>
      <c r="LXB80" s="754"/>
      <c r="LXC80" s="754"/>
      <c r="LXD80" s="754"/>
      <c r="LXE80" s="754"/>
      <c r="LXF80" s="754"/>
      <c r="LXG80" s="754"/>
      <c r="LXH80" s="754"/>
      <c r="LXI80" s="754"/>
      <c r="LXJ80" s="754"/>
      <c r="LXK80" s="754"/>
      <c r="LXL80" s="754"/>
      <c r="LXM80" s="754"/>
      <c r="LXN80" s="754"/>
      <c r="LXO80" s="754"/>
      <c r="LXP80" s="754"/>
      <c r="LXQ80" s="754"/>
      <c r="LXR80" s="754"/>
      <c r="LXS80" s="754"/>
      <c r="LXT80" s="754"/>
      <c r="LXU80" s="754"/>
      <c r="LXV80" s="754"/>
      <c r="LXW80" s="754"/>
      <c r="LXX80" s="754"/>
      <c r="LXY80" s="754"/>
      <c r="LXZ80" s="754"/>
      <c r="LYA80" s="754"/>
      <c r="LYB80" s="754"/>
      <c r="LYC80" s="754"/>
      <c r="LYD80" s="754"/>
      <c r="LYE80" s="754"/>
      <c r="LYF80" s="754"/>
      <c r="LYG80" s="754"/>
      <c r="LYH80" s="754"/>
      <c r="LYI80" s="754"/>
      <c r="LYJ80" s="754"/>
      <c r="LYK80" s="754"/>
      <c r="LYL80" s="754"/>
      <c r="LYM80" s="754"/>
      <c r="LYN80" s="754"/>
      <c r="LYO80" s="754"/>
      <c r="LYP80" s="754"/>
      <c r="LYQ80" s="754"/>
      <c r="LYR80" s="754"/>
      <c r="LYS80" s="754"/>
      <c r="LYT80" s="754"/>
      <c r="LYU80" s="754"/>
      <c r="LYV80" s="754"/>
      <c r="LYW80" s="754"/>
      <c r="LYX80" s="754"/>
      <c r="LYY80" s="754"/>
      <c r="LYZ80" s="754"/>
      <c r="LZA80" s="754"/>
      <c r="LZB80" s="754"/>
      <c r="LZC80" s="754"/>
      <c r="LZD80" s="754"/>
      <c r="LZE80" s="754"/>
      <c r="LZF80" s="754"/>
      <c r="LZG80" s="754"/>
      <c r="LZH80" s="754"/>
      <c r="LZI80" s="754"/>
      <c r="LZJ80" s="754"/>
      <c r="LZK80" s="754"/>
      <c r="LZL80" s="754"/>
      <c r="LZM80" s="754"/>
      <c r="LZN80" s="754"/>
      <c r="LZO80" s="754"/>
      <c r="LZP80" s="754"/>
      <c r="LZQ80" s="754"/>
      <c r="LZR80" s="754"/>
      <c r="LZS80" s="754"/>
      <c r="LZT80" s="754"/>
      <c r="LZU80" s="754"/>
      <c r="LZV80" s="754"/>
      <c r="LZW80" s="754"/>
      <c r="LZX80" s="754"/>
      <c r="LZY80" s="754"/>
      <c r="LZZ80" s="754"/>
      <c r="MAA80" s="754"/>
      <c r="MAB80" s="754"/>
      <c r="MAC80" s="754"/>
      <c r="MAD80" s="754"/>
      <c r="MAE80" s="754"/>
      <c r="MAF80" s="754"/>
      <c r="MAG80" s="754"/>
      <c r="MAH80" s="754"/>
      <c r="MAI80" s="754"/>
      <c r="MAJ80" s="754"/>
      <c r="MAK80" s="754"/>
      <c r="MAL80" s="754"/>
      <c r="MAM80" s="754"/>
      <c r="MAN80" s="754"/>
      <c r="MAO80" s="754"/>
      <c r="MAP80" s="754"/>
      <c r="MAQ80" s="754"/>
      <c r="MAR80" s="754"/>
      <c r="MAS80" s="754"/>
      <c r="MAT80" s="754"/>
      <c r="MAU80" s="754"/>
      <c r="MAV80" s="754"/>
      <c r="MAW80" s="754"/>
      <c r="MAX80" s="754"/>
      <c r="MAY80" s="754"/>
      <c r="MAZ80" s="754"/>
      <c r="MBA80" s="754"/>
      <c r="MBB80" s="754"/>
      <c r="MBC80" s="754"/>
      <c r="MBD80" s="754"/>
      <c r="MBE80" s="754"/>
      <c r="MBF80" s="754"/>
      <c r="MBG80" s="754"/>
      <c r="MBH80" s="754"/>
      <c r="MBI80" s="754"/>
      <c r="MBJ80" s="754"/>
      <c r="MBK80" s="754"/>
      <c r="MBL80" s="754"/>
      <c r="MBM80" s="754"/>
      <c r="MBN80" s="754"/>
      <c r="MBO80" s="754"/>
      <c r="MBP80" s="754"/>
      <c r="MBQ80" s="754"/>
      <c r="MBR80" s="754"/>
      <c r="MBS80" s="754"/>
      <c r="MBT80" s="754"/>
      <c r="MBU80" s="754"/>
      <c r="MBV80" s="754"/>
      <c r="MBW80" s="754"/>
      <c r="MBX80" s="754"/>
      <c r="MBY80" s="754"/>
      <c r="MBZ80" s="754"/>
      <c r="MCA80" s="754"/>
      <c r="MCB80" s="754"/>
      <c r="MCC80" s="754"/>
      <c r="MCD80" s="754"/>
      <c r="MCE80" s="754"/>
      <c r="MCF80" s="754"/>
      <c r="MCG80" s="754"/>
      <c r="MCH80" s="754"/>
      <c r="MCI80" s="754"/>
      <c r="MCJ80" s="754"/>
      <c r="MCK80" s="754"/>
      <c r="MCL80" s="754"/>
      <c r="MCM80" s="754"/>
      <c r="MCN80" s="754"/>
      <c r="MCO80" s="754"/>
      <c r="MCP80" s="754"/>
      <c r="MCQ80" s="754"/>
      <c r="MCR80" s="754"/>
      <c r="MCS80" s="754"/>
      <c r="MCT80" s="754"/>
      <c r="MCU80" s="754"/>
      <c r="MCV80" s="754"/>
      <c r="MCW80" s="754"/>
      <c r="MCX80" s="754"/>
      <c r="MCY80" s="754"/>
      <c r="MCZ80" s="754"/>
      <c r="MDA80" s="754"/>
      <c r="MDB80" s="754"/>
      <c r="MDC80" s="754"/>
      <c r="MDD80" s="754"/>
      <c r="MDE80" s="754"/>
      <c r="MDF80" s="754"/>
      <c r="MDG80" s="754"/>
      <c r="MDH80" s="754"/>
      <c r="MDI80" s="754"/>
      <c r="MDJ80" s="754"/>
      <c r="MDK80" s="754"/>
      <c r="MDL80" s="754"/>
      <c r="MDM80" s="754"/>
      <c r="MDN80" s="754"/>
      <c r="MDO80" s="754"/>
      <c r="MDP80" s="754"/>
      <c r="MDQ80" s="754"/>
      <c r="MDR80" s="754"/>
      <c r="MDS80" s="754"/>
      <c r="MDT80" s="754"/>
      <c r="MDU80" s="754"/>
      <c r="MDV80" s="754"/>
      <c r="MDW80" s="754"/>
      <c r="MDX80" s="754"/>
      <c r="MDY80" s="754"/>
      <c r="MDZ80" s="754"/>
      <c r="MEA80" s="754"/>
      <c r="MEB80" s="754"/>
      <c r="MEC80" s="754"/>
      <c r="MED80" s="754"/>
      <c r="MEE80" s="754"/>
      <c r="MEF80" s="754"/>
      <c r="MEG80" s="754"/>
      <c r="MEH80" s="754"/>
      <c r="MEI80" s="754"/>
      <c r="MEJ80" s="754"/>
      <c r="MEK80" s="754"/>
      <c r="MEL80" s="754"/>
      <c r="MEM80" s="754"/>
      <c r="MEN80" s="754"/>
      <c r="MEO80" s="754"/>
      <c r="MEP80" s="754"/>
      <c r="MEQ80" s="754"/>
      <c r="MER80" s="754"/>
      <c r="MES80" s="754"/>
      <c r="MET80" s="754"/>
      <c r="MEU80" s="754"/>
      <c r="MEV80" s="754"/>
      <c r="MEW80" s="754"/>
      <c r="MEX80" s="754"/>
      <c r="MEY80" s="754"/>
      <c r="MEZ80" s="754"/>
      <c r="MFA80" s="754"/>
      <c r="MFB80" s="754"/>
      <c r="MFC80" s="754"/>
      <c r="MFD80" s="754"/>
      <c r="MFE80" s="754"/>
      <c r="MFF80" s="754"/>
      <c r="MFG80" s="754"/>
      <c r="MFH80" s="754"/>
      <c r="MFI80" s="754"/>
      <c r="MFJ80" s="754"/>
      <c r="MFK80" s="754"/>
      <c r="MFL80" s="754"/>
      <c r="MFM80" s="754"/>
      <c r="MFN80" s="754"/>
      <c r="MFO80" s="754"/>
      <c r="MFP80" s="754"/>
      <c r="MFQ80" s="754"/>
      <c r="MFR80" s="754"/>
      <c r="MFS80" s="754"/>
      <c r="MFT80" s="754"/>
      <c r="MFU80" s="754"/>
      <c r="MFV80" s="754"/>
      <c r="MFW80" s="754"/>
      <c r="MFX80" s="754"/>
      <c r="MFY80" s="754"/>
      <c r="MFZ80" s="754"/>
      <c r="MGA80" s="754"/>
      <c r="MGB80" s="754"/>
      <c r="MGC80" s="754"/>
      <c r="MGD80" s="754"/>
      <c r="MGE80" s="754"/>
      <c r="MGF80" s="754"/>
      <c r="MGG80" s="754"/>
      <c r="MGH80" s="754"/>
      <c r="MGI80" s="754"/>
      <c r="MGJ80" s="754"/>
      <c r="MGK80" s="754"/>
      <c r="MGL80" s="754"/>
      <c r="MGM80" s="754"/>
      <c r="MGN80" s="754"/>
      <c r="MGO80" s="754"/>
      <c r="MGP80" s="754"/>
      <c r="MGQ80" s="754"/>
      <c r="MGR80" s="754"/>
      <c r="MGS80" s="754"/>
      <c r="MGT80" s="754"/>
      <c r="MGU80" s="754"/>
      <c r="MGV80" s="754"/>
      <c r="MGW80" s="754"/>
      <c r="MGX80" s="754"/>
      <c r="MGY80" s="754"/>
      <c r="MGZ80" s="754"/>
      <c r="MHA80" s="754"/>
      <c r="MHB80" s="754"/>
      <c r="MHC80" s="754"/>
      <c r="MHD80" s="754"/>
      <c r="MHE80" s="754"/>
      <c r="MHF80" s="754"/>
      <c r="MHG80" s="754"/>
      <c r="MHH80" s="754"/>
      <c r="MHI80" s="754"/>
      <c r="MHJ80" s="754"/>
      <c r="MHK80" s="754"/>
      <c r="MHL80" s="754"/>
      <c r="MHM80" s="754"/>
      <c r="MHN80" s="754"/>
      <c r="MHO80" s="754"/>
      <c r="MHP80" s="754"/>
      <c r="MHQ80" s="754"/>
      <c r="MHR80" s="754"/>
      <c r="MHS80" s="754"/>
      <c r="MHT80" s="754"/>
      <c r="MHU80" s="754"/>
      <c r="MHV80" s="754"/>
      <c r="MHW80" s="754"/>
      <c r="MHX80" s="754"/>
      <c r="MHY80" s="754"/>
      <c r="MHZ80" s="754"/>
      <c r="MIA80" s="754"/>
      <c r="MIB80" s="754"/>
      <c r="MIC80" s="754"/>
      <c r="MID80" s="754"/>
      <c r="MIE80" s="754"/>
      <c r="MIF80" s="754"/>
      <c r="MIG80" s="754"/>
      <c r="MIH80" s="754"/>
      <c r="MII80" s="754"/>
      <c r="MIJ80" s="754"/>
      <c r="MIK80" s="754"/>
      <c r="MIL80" s="754"/>
      <c r="MIM80" s="754"/>
      <c r="MIN80" s="754"/>
      <c r="MIO80" s="754"/>
      <c r="MIP80" s="754"/>
      <c r="MIQ80" s="754"/>
      <c r="MIR80" s="754"/>
      <c r="MIS80" s="754"/>
      <c r="MIT80" s="754"/>
      <c r="MIU80" s="754"/>
      <c r="MIV80" s="754"/>
      <c r="MIW80" s="754"/>
      <c r="MIX80" s="754"/>
      <c r="MIY80" s="754"/>
      <c r="MIZ80" s="754"/>
      <c r="MJA80" s="754"/>
      <c r="MJB80" s="754"/>
      <c r="MJC80" s="754"/>
      <c r="MJD80" s="754"/>
      <c r="MJE80" s="754"/>
      <c r="MJF80" s="754"/>
      <c r="MJG80" s="754"/>
      <c r="MJH80" s="754"/>
      <c r="MJI80" s="754"/>
      <c r="MJJ80" s="754"/>
      <c r="MJK80" s="754"/>
      <c r="MJL80" s="754"/>
      <c r="MJM80" s="754"/>
      <c r="MJN80" s="754"/>
      <c r="MJO80" s="754"/>
      <c r="MJP80" s="754"/>
      <c r="MJQ80" s="754"/>
      <c r="MJR80" s="754"/>
      <c r="MJS80" s="754"/>
      <c r="MJT80" s="754"/>
      <c r="MJU80" s="754"/>
      <c r="MJV80" s="754"/>
      <c r="MJW80" s="754"/>
      <c r="MJX80" s="754"/>
      <c r="MJY80" s="754"/>
      <c r="MJZ80" s="754"/>
      <c r="MKA80" s="754"/>
      <c r="MKB80" s="754"/>
      <c r="MKC80" s="754"/>
      <c r="MKD80" s="754"/>
      <c r="MKE80" s="754"/>
      <c r="MKF80" s="754"/>
      <c r="MKG80" s="754"/>
      <c r="MKH80" s="754"/>
      <c r="MKI80" s="754"/>
      <c r="MKJ80" s="754"/>
      <c r="MKK80" s="754"/>
      <c r="MKL80" s="754"/>
      <c r="MKM80" s="754"/>
      <c r="MKN80" s="754"/>
      <c r="MKO80" s="754"/>
      <c r="MKP80" s="754"/>
      <c r="MKQ80" s="754"/>
      <c r="MKR80" s="754"/>
      <c r="MKS80" s="754"/>
      <c r="MKT80" s="754"/>
      <c r="MKU80" s="754"/>
      <c r="MKV80" s="754"/>
      <c r="MKW80" s="754"/>
      <c r="MKX80" s="754"/>
      <c r="MKY80" s="754"/>
      <c r="MKZ80" s="754"/>
      <c r="MLA80" s="754"/>
      <c r="MLB80" s="754"/>
      <c r="MLC80" s="754"/>
      <c r="MLD80" s="754"/>
      <c r="MLE80" s="754"/>
      <c r="MLF80" s="754"/>
      <c r="MLG80" s="754"/>
      <c r="MLH80" s="754"/>
      <c r="MLI80" s="754"/>
      <c r="MLJ80" s="754"/>
      <c r="MLK80" s="754"/>
      <c r="MLL80" s="754"/>
      <c r="MLM80" s="754"/>
      <c r="MLN80" s="754"/>
      <c r="MLO80" s="754"/>
      <c r="MLP80" s="754"/>
      <c r="MLQ80" s="754"/>
      <c r="MLR80" s="754"/>
      <c r="MLS80" s="754"/>
      <c r="MLT80" s="754"/>
      <c r="MLU80" s="754"/>
      <c r="MLV80" s="754"/>
      <c r="MLW80" s="754"/>
      <c r="MLX80" s="754"/>
      <c r="MLY80" s="754"/>
      <c r="MLZ80" s="754"/>
      <c r="MMA80" s="754"/>
      <c r="MMB80" s="754"/>
      <c r="MMC80" s="754"/>
      <c r="MMD80" s="754"/>
      <c r="MME80" s="754"/>
      <c r="MMF80" s="754"/>
      <c r="MMG80" s="754"/>
      <c r="MMH80" s="754"/>
      <c r="MMI80" s="754"/>
      <c r="MMJ80" s="754"/>
      <c r="MMK80" s="754"/>
      <c r="MML80" s="754"/>
      <c r="MMM80" s="754"/>
      <c r="MMN80" s="754"/>
      <c r="MMO80" s="754"/>
      <c r="MMP80" s="754"/>
      <c r="MMQ80" s="754"/>
      <c r="MMR80" s="754"/>
      <c r="MMS80" s="754"/>
      <c r="MMT80" s="754"/>
      <c r="MMU80" s="754"/>
      <c r="MMV80" s="754"/>
      <c r="MMW80" s="754"/>
      <c r="MMX80" s="754"/>
      <c r="MMY80" s="754"/>
      <c r="MMZ80" s="754"/>
      <c r="MNA80" s="754"/>
      <c r="MNB80" s="754"/>
      <c r="MNC80" s="754"/>
      <c r="MND80" s="754"/>
      <c r="MNE80" s="754"/>
      <c r="MNF80" s="754"/>
      <c r="MNG80" s="754"/>
      <c r="MNH80" s="754"/>
      <c r="MNI80" s="754"/>
      <c r="MNJ80" s="754"/>
      <c r="MNK80" s="754"/>
      <c r="MNL80" s="754"/>
      <c r="MNM80" s="754"/>
      <c r="MNN80" s="754"/>
      <c r="MNO80" s="754"/>
      <c r="MNP80" s="754"/>
      <c r="MNQ80" s="754"/>
      <c r="MNR80" s="754"/>
      <c r="MNS80" s="754"/>
      <c r="MNT80" s="754"/>
      <c r="MNU80" s="754"/>
      <c r="MNV80" s="754"/>
      <c r="MNW80" s="754"/>
      <c r="MNX80" s="754"/>
      <c r="MNY80" s="754"/>
      <c r="MNZ80" s="754"/>
      <c r="MOA80" s="754"/>
      <c r="MOB80" s="754"/>
      <c r="MOC80" s="754"/>
      <c r="MOD80" s="754"/>
      <c r="MOE80" s="754"/>
      <c r="MOF80" s="754"/>
      <c r="MOG80" s="754"/>
      <c r="MOH80" s="754"/>
      <c r="MOI80" s="754"/>
      <c r="MOJ80" s="754"/>
      <c r="MOK80" s="754"/>
      <c r="MOL80" s="754"/>
      <c r="MOM80" s="754"/>
      <c r="MON80" s="754"/>
      <c r="MOO80" s="754"/>
      <c r="MOP80" s="754"/>
      <c r="MOQ80" s="754"/>
      <c r="MOR80" s="754"/>
      <c r="MOS80" s="754"/>
      <c r="MOT80" s="754"/>
      <c r="MOU80" s="754"/>
      <c r="MOV80" s="754"/>
      <c r="MOW80" s="754"/>
      <c r="MOX80" s="754"/>
      <c r="MOY80" s="754"/>
      <c r="MOZ80" s="754"/>
      <c r="MPA80" s="754"/>
      <c r="MPB80" s="754"/>
      <c r="MPC80" s="754"/>
      <c r="MPD80" s="754"/>
      <c r="MPE80" s="754"/>
      <c r="MPF80" s="754"/>
      <c r="MPG80" s="754"/>
      <c r="MPH80" s="754"/>
      <c r="MPI80" s="754"/>
      <c r="MPJ80" s="754"/>
      <c r="MPK80" s="754"/>
      <c r="MPL80" s="754"/>
      <c r="MPM80" s="754"/>
      <c r="MPN80" s="754"/>
      <c r="MPO80" s="754"/>
      <c r="MPP80" s="754"/>
      <c r="MPQ80" s="754"/>
      <c r="MPR80" s="754"/>
      <c r="MPS80" s="754"/>
      <c r="MPT80" s="754"/>
      <c r="MPU80" s="754"/>
      <c r="MPV80" s="754"/>
      <c r="MPW80" s="754"/>
      <c r="MPX80" s="754"/>
      <c r="MPY80" s="754"/>
      <c r="MPZ80" s="754"/>
      <c r="MQA80" s="754"/>
      <c r="MQB80" s="754"/>
      <c r="MQC80" s="754"/>
      <c r="MQD80" s="754"/>
      <c r="MQE80" s="754"/>
      <c r="MQF80" s="754"/>
      <c r="MQG80" s="754"/>
      <c r="MQH80" s="754"/>
      <c r="MQI80" s="754"/>
      <c r="MQJ80" s="754"/>
      <c r="MQK80" s="754"/>
      <c r="MQL80" s="754"/>
      <c r="MQM80" s="754"/>
      <c r="MQN80" s="754"/>
      <c r="MQO80" s="754"/>
      <c r="MQP80" s="754"/>
      <c r="MQQ80" s="754"/>
      <c r="MQR80" s="754"/>
      <c r="MQS80" s="754"/>
      <c r="MQT80" s="754"/>
      <c r="MQU80" s="754"/>
      <c r="MQV80" s="754"/>
      <c r="MQW80" s="754"/>
      <c r="MQX80" s="754"/>
      <c r="MQY80" s="754"/>
      <c r="MQZ80" s="754"/>
      <c r="MRA80" s="754"/>
      <c r="MRB80" s="754"/>
      <c r="MRC80" s="754"/>
      <c r="MRD80" s="754"/>
      <c r="MRE80" s="754"/>
      <c r="MRF80" s="754"/>
      <c r="MRG80" s="754"/>
      <c r="MRH80" s="754"/>
      <c r="MRI80" s="754"/>
      <c r="MRJ80" s="754"/>
      <c r="MRK80" s="754"/>
      <c r="MRL80" s="754"/>
      <c r="MRM80" s="754"/>
      <c r="MRN80" s="754"/>
      <c r="MRO80" s="754"/>
      <c r="MRP80" s="754"/>
      <c r="MRQ80" s="754"/>
      <c r="MRR80" s="754"/>
      <c r="MRS80" s="754"/>
      <c r="MRT80" s="754"/>
      <c r="MRU80" s="754"/>
      <c r="MRV80" s="754"/>
      <c r="MRW80" s="754"/>
      <c r="MRX80" s="754"/>
      <c r="MRY80" s="754"/>
      <c r="MRZ80" s="754"/>
      <c r="MSA80" s="754"/>
      <c r="MSB80" s="754"/>
      <c r="MSC80" s="754"/>
      <c r="MSD80" s="754"/>
      <c r="MSE80" s="754"/>
      <c r="MSF80" s="754"/>
      <c r="MSG80" s="754"/>
      <c r="MSH80" s="754"/>
      <c r="MSI80" s="754"/>
      <c r="MSJ80" s="754"/>
      <c r="MSK80" s="754"/>
      <c r="MSL80" s="754"/>
      <c r="MSM80" s="754"/>
      <c r="MSN80" s="754"/>
      <c r="MSO80" s="754"/>
      <c r="MSP80" s="754"/>
      <c r="MSQ80" s="754"/>
      <c r="MSR80" s="754"/>
      <c r="MSS80" s="754"/>
      <c r="MST80" s="754"/>
      <c r="MSU80" s="754"/>
      <c r="MSV80" s="754"/>
      <c r="MSW80" s="754"/>
      <c r="MSX80" s="754"/>
      <c r="MSY80" s="754"/>
      <c r="MSZ80" s="754"/>
      <c r="MTA80" s="754"/>
      <c r="MTB80" s="754"/>
      <c r="MTC80" s="754"/>
      <c r="MTD80" s="754"/>
      <c r="MTE80" s="754"/>
      <c r="MTF80" s="754"/>
      <c r="MTG80" s="754"/>
      <c r="MTH80" s="754"/>
      <c r="MTI80" s="754"/>
      <c r="MTJ80" s="754"/>
      <c r="MTK80" s="754"/>
      <c r="MTL80" s="754"/>
      <c r="MTM80" s="754"/>
      <c r="MTN80" s="754"/>
      <c r="MTO80" s="754"/>
      <c r="MTP80" s="754"/>
      <c r="MTQ80" s="754"/>
      <c r="MTR80" s="754"/>
      <c r="MTS80" s="754"/>
      <c r="MTT80" s="754"/>
      <c r="MTU80" s="754"/>
      <c r="MTV80" s="754"/>
      <c r="MTW80" s="754"/>
      <c r="MTX80" s="754"/>
      <c r="MTY80" s="754"/>
      <c r="MTZ80" s="754"/>
      <c r="MUA80" s="754"/>
      <c r="MUB80" s="754"/>
      <c r="MUC80" s="754"/>
      <c r="MUD80" s="754"/>
      <c r="MUE80" s="754"/>
      <c r="MUF80" s="754"/>
      <c r="MUG80" s="754"/>
      <c r="MUH80" s="754"/>
      <c r="MUI80" s="754"/>
      <c r="MUJ80" s="754"/>
      <c r="MUK80" s="754"/>
      <c r="MUL80" s="754"/>
      <c r="MUM80" s="754"/>
      <c r="MUN80" s="754"/>
      <c r="MUO80" s="754"/>
      <c r="MUP80" s="754"/>
      <c r="MUQ80" s="754"/>
      <c r="MUR80" s="754"/>
      <c r="MUS80" s="754"/>
      <c r="MUT80" s="754"/>
      <c r="MUU80" s="754"/>
      <c r="MUV80" s="754"/>
      <c r="MUW80" s="754"/>
      <c r="MUX80" s="754"/>
      <c r="MUY80" s="754"/>
      <c r="MUZ80" s="754"/>
      <c r="MVA80" s="754"/>
      <c r="MVB80" s="754"/>
      <c r="MVC80" s="754"/>
      <c r="MVD80" s="754"/>
      <c r="MVE80" s="754"/>
      <c r="MVF80" s="754"/>
      <c r="MVG80" s="754"/>
      <c r="MVH80" s="754"/>
      <c r="MVI80" s="754"/>
      <c r="MVJ80" s="754"/>
      <c r="MVK80" s="754"/>
      <c r="MVL80" s="754"/>
      <c r="MVM80" s="754"/>
      <c r="MVN80" s="754"/>
      <c r="MVO80" s="754"/>
      <c r="MVP80" s="754"/>
      <c r="MVQ80" s="754"/>
      <c r="MVR80" s="754"/>
      <c r="MVS80" s="754"/>
      <c r="MVT80" s="754"/>
      <c r="MVU80" s="754"/>
      <c r="MVV80" s="754"/>
      <c r="MVW80" s="754"/>
      <c r="MVX80" s="754"/>
      <c r="MVY80" s="754"/>
      <c r="MVZ80" s="754"/>
      <c r="MWA80" s="754"/>
      <c r="MWB80" s="754"/>
      <c r="MWC80" s="754"/>
      <c r="MWD80" s="754"/>
      <c r="MWE80" s="754"/>
      <c r="MWF80" s="754"/>
      <c r="MWG80" s="754"/>
      <c r="MWH80" s="754"/>
      <c r="MWI80" s="754"/>
      <c r="MWJ80" s="754"/>
      <c r="MWK80" s="754"/>
      <c r="MWL80" s="754"/>
      <c r="MWM80" s="754"/>
      <c r="MWN80" s="754"/>
      <c r="MWO80" s="754"/>
      <c r="MWP80" s="754"/>
      <c r="MWQ80" s="754"/>
      <c r="MWR80" s="754"/>
      <c r="MWS80" s="754"/>
      <c r="MWT80" s="754"/>
      <c r="MWU80" s="754"/>
      <c r="MWV80" s="754"/>
      <c r="MWW80" s="754"/>
      <c r="MWX80" s="754"/>
      <c r="MWY80" s="754"/>
      <c r="MWZ80" s="754"/>
      <c r="MXA80" s="754"/>
      <c r="MXB80" s="754"/>
      <c r="MXC80" s="754"/>
      <c r="MXD80" s="754"/>
      <c r="MXE80" s="754"/>
      <c r="MXF80" s="754"/>
      <c r="MXG80" s="754"/>
      <c r="MXH80" s="754"/>
      <c r="MXI80" s="754"/>
      <c r="MXJ80" s="754"/>
      <c r="MXK80" s="754"/>
      <c r="MXL80" s="754"/>
      <c r="MXM80" s="754"/>
      <c r="MXN80" s="754"/>
      <c r="MXO80" s="754"/>
      <c r="MXP80" s="754"/>
      <c r="MXQ80" s="754"/>
      <c r="MXR80" s="754"/>
      <c r="MXS80" s="754"/>
      <c r="MXT80" s="754"/>
      <c r="MXU80" s="754"/>
      <c r="MXV80" s="754"/>
      <c r="MXW80" s="754"/>
      <c r="MXX80" s="754"/>
      <c r="MXY80" s="754"/>
      <c r="MXZ80" s="754"/>
      <c r="MYA80" s="754"/>
      <c r="MYB80" s="754"/>
      <c r="MYC80" s="754"/>
      <c r="MYD80" s="754"/>
      <c r="MYE80" s="754"/>
      <c r="MYF80" s="754"/>
      <c r="MYG80" s="754"/>
      <c r="MYH80" s="754"/>
      <c r="MYI80" s="754"/>
      <c r="MYJ80" s="754"/>
      <c r="MYK80" s="754"/>
      <c r="MYL80" s="754"/>
      <c r="MYM80" s="754"/>
      <c r="MYN80" s="754"/>
      <c r="MYO80" s="754"/>
      <c r="MYP80" s="754"/>
      <c r="MYQ80" s="754"/>
      <c r="MYR80" s="754"/>
      <c r="MYS80" s="754"/>
      <c r="MYT80" s="754"/>
      <c r="MYU80" s="754"/>
      <c r="MYV80" s="754"/>
      <c r="MYW80" s="754"/>
      <c r="MYX80" s="754"/>
      <c r="MYY80" s="754"/>
      <c r="MYZ80" s="754"/>
      <c r="MZA80" s="754"/>
      <c r="MZB80" s="754"/>
      <c r="MZC80" s="754"/>
      <c r="MZD80" s="754"/>
      <c r="MZE80" s="754"/>
      <c r="MZF80" s="754"/>
      <c r="MZG80" s="754"/>
      <c r="MZH80" s="754"/>
      <c r="MZI80" s="754"/>
      <c r="MZJ80" s="754"/>
      <c r="MZK80" s="754"/>
      <c r="MZL80" s="754"/>
      <c r="MZM80" s="754"/>
      <c r="MZN80" s="754"/>
      <c r="MZO80" s="754"/>
      <c r="MZP80" s="754"/>
      <c r="MZQ80" s="754"/>
      <c r="MZR80" s="754"/>
      <c r="MZS80" s="754"/>
      <c r="MZT80" s="754"/>
      <c r="MZU80" s="754"/>
      <c r="MZV80" s="754"/>
      <c r="MZW80" s="754"/>
      <c r="MZX80" s="754"/>
      <c r="MZY80" s="754"/>
      <c r="MZZ80" s="754"/>
      <c r="NAA80" s="754"/>
      <c r="NAB80" s="754"/>
      <c r="NAC80" s="754"/>
      <c r="NAD80" s="754"/>
      <c r="NAE80" s="754"/>
      <c r="NAF80" s="754"/>
      <c r="NAG80" s="754"/>
      <c r="NAH80" s="754"/>
      <c r="NAI80" s="754"/>
      <c r="NAJ80" s="754"/>
      <c r="NAK80" s="754"/>
      <c r="NAL80" s="754"/>
      <c r="NAM80" s="754"/>
      <c r="NAN80" s="754"/>
      <c r="NAO80" s="754"/>
      <c r="NAP80" s="754"/>
      <c r="NAQ80" s="754"/>
      <c r="NAR80" s="754"/>
      <c r="NAS80" s="754"/>
      <c r="NAT80" s="754"/>
      <c r="NAU80" s="754"/>
      <c r="NAV80" s="754"/>
      <c r="NAW80" s="754"/>
      <c r="NAX80" s="754"/>
      <c r="NAY80" s="754"/>
      <c r="NAZ80" s="754"/>
      <c r="NBA80" s="754"/>
      <c r="NBB80" s="754"/>
      <c r="NBC80" s="754"/>
      <c r="NBD80" s="754"/>
      <c r="NBE80" s="754"/>
      <c r="NBF80" s="754"/>
      <c r="NBG80" s="754"/>
      <c r="NBH80" s="754"/>
      <c r="NBI80" s="754"/>
      <c r="NBJ80" s="754"/>
      <c r="NBK80" s="754"/>
      <c r="NBL80" s="754"/>
      <c r="NBM80" s="754"/>
      <c r="NBN80" s="754"/>
      <c r="NBO80" s="754"/>
      <c r="NBP80" s="754"/>
      <c r="NBQ80" s="754"/>
      <c r="NBR80" s="754"/>
      <c r="NBS80" s="754"/>
      <c r="NBT80" s="754"/>
      <c r="NBU80" s="754"/>
      <c r="NBV80" s="754"/>
      <c r="NBW80" s="754"/>
      <c r="NBX80" s="754"/>
      <c r="NBY80" s="754"/>
      <c r="NBZ80" s="754"/>
      <c r="NCA80" s="754"/>
      <c r="NCB80" s="754"/>
      <c r="NCC80" s="754"/>
      <c r="NCD80" s="754"/>
      <c r="NCE80" s="754"/>
      <c r="NCF80" s="754"/>
      <c r="NCG80" s="754"/>
      <c r="NCH80" s="754"/>
      <c r="NCI80" s="754"/>
      <c r="NCJ80" s="754"/>
      <c r="NCK80" s="754"/>
      <c r="NCL80" s="754"/>
      <c r="NCM80" s="754"/>
      <c r="NCN80" s="754"/>
      <c r="NCO80" s="754"/>
      <c r="NCP80" s="754"/>
      <c r="NCQ80" s="754"/>
      <c r="NCR80" s="754"/>
      <c r="NCS80" s="754"/>
      <c r="NCT80" s="754"/>
      <c r="NCU80" s="754"/>
      <c r="NCV80" s="754"/>
      <c r="NCW80" s="754"/>
      <c r="NCX80" s="754"/>
      <c r="NCY80" s="754"/>
      <c r="NCZ80" s="754"/>
      <c r="NDA80" s="754"/>
      <c r="NDB80" s="754"/>
      <c r="NDC80" s="754"/>
      <c r="NDD80" s="754"/>
      <c r="NDE80" s="754"/>
      <c r="NDF80" s="754"/>
      <c r="NDG80" s="754"/>
      <c r="NDH80" s="754"/>
      <c r="NDI80" s="754"/>
      <c r="NDJ80" s="754"/>
      <c r="NDK80" s="754"/>
      <c r="NDL80" s="754"/>
      <c r="NDM80" s="754"/>
      <c r="NDN80" s="754"/>
      <c r="NDO80" s="754"/>
      <c r="NDP80" s="754"/>
      <c r="NDQ80" s="754"/>
      <c r="NDR80" s="754"/>
      <c r="NDS80" s="754"/>
      <c r="NDT80" s="754"/>
      <c r="NDU80" s="754"/>
      <c r="NDV80" s="754"/>
      <c r="NDW80" s="754"/>
      <c r="NDX80" s="754"/>
      <c r="NDY80" s="754"/>
      <c r="NDZ80" s="754"/>
      <c r="NEA80" s="754"/>
      <c r="NEB80" s="754"/>
      <c r="NEC80" s="754"/>
      <c r="NED80" s="754"/>
      <c r="NEE80" s="754"/>
      <c r="NEF80" s="754"/>
      <c r="NEG80" s="754"/>
      <c r="NEH80" s="754"/>
      <c r="NEI80" s="754"/>
      <c r="NEJ80" s="754"/>
      <c r="NEK80" s="754"/>
      <c r="NEL80" s="754"/>
      <c r="NEM80" s="754"/>
      <c r="NEN80" s="754"/>
      <c r="NEO80" s="754"/>
      <c r="NEP80" s="754"/>
      <c r="NEQ80" s="754"/>
      <c r="NER80" s="754"/>
      <c r="NES80" s="754"/>
      <c r="NET80" s="754"/>
      <c r="NEU80" s="754"/>
      <c r="NEV80" s="754"/>
      <c r="NEW80" s="754"/>
      <c r="NEX80" s="754"/>
      <c r="NEY80" s="754"/>
      <c r="NEZ80" s="754"/>
      <c r="NFA80" s="754"/>
      <c r="NFB80" s="754"/>
      <c r="NFC80" s="754"/>
      <c r="NFD80" s="754"/>
      <c r="NFE80" s="754"/>
      <c r="NFF80" s="754"/>
      <c r="NFG80" s="754"/>
      <c r="NFH80" s="754"/>
      <c r="NFI80" s="754"/>
      <c r="NFJ80" s="754"/>
      <c r="NFK80" s="754"/>
      <c r="NFL80" s="754"/>
      <c r="NFM80" s="754"/>
      <c r="NFN80" s="754"/>
      <c r="NFO80" s="754"/>
      <c r="NFP80" s="754"/>
      <c r="NFQ80" s="754"/>
      <c r="NFR80" s="754"/>
      <c r="NFS80" s="754"/>
      <c r="NFT80" s="754"/>
      <c r="NFU80" s="754"/>
      <c r="NFV80" s="754"/>
      <c r="NFW80" s="754"/>
      <c r="NFX80" s="754"/>
      <c r="NFY80" s="754"/>
      <c r="NFZ80" s="754"/>
      <c r="NGA80" s="754"/>
      <c r="NGB80" s="754"/>
      <c r="NGC80" s="754"/>
      <c r="NGD80" s="754"/>
      <c r="NGE80" s="754"/>
      <c r="NGF80" s="754"/>
      <c r="NGG80" s="754"/>
      <c r="NGH80" s="754"/>
      <c r="NGI80" s="754"/>
      <c r="NGJ80" s="754"/>
      <c r="NGK80" s="754"/>
      <c r="NGL80" s="754"/>
      <c r="NGM80" s="754"/>
      <c r="NGN80" s="754"/>
      <c r="NGO80" s="754"/>
      <c r="NGP80" s="754"/>
      <c r="NGQ80" s="754"/>
      <c r="NGR80" s="754"/>
      <c r="NGS80" s="754"/>
      <c r="NGT80" s="754"/>
      <c r="NGU80" s="754"/>
      <c r="NGV80" s="754"/>
      <c r="NGW80" s="754"/>
      <c r="NGX80" s="754"/>
      <c r="NGY80" s="754"/>
      <c r="NGZ80" s="754"/>
      <c r="NHA80" s="754"/>
      <c r="NHB80" s="754"/>
      <c r="NHC80" s="754"/>
      <c r="NHD80" s="754"/>
      <c r="NHE80" s="754"/>
      <c r="NHF80" s="754"/>
      <c r="NHG80" s="754"/>
      <c r="NHH80" s="754"/>
      <c r="NHI80" s="754"/>
      <c r="NHJ80" s="754"/>
      <c r="NHK80" s="754"/>
      <c r="NHL80" s="754"/>
      <c r="NHM80" s="754"/>
      <c r="NHN80" s="754"/>
      <c r="NHO80" s="754"/>
      <c r="NHP80" s="754"/>
      <c r="NHQ80" s="754"/>
      <c r="NHR80" s="754"/>
      <c r="NHS80" s="754"/>
      <c r="NHT80" s="754"/>
      <c r="NHU80" s="754"/>
      <c r="NHV80" s="754"/>
      <c r="NHW80" s="754"/>
      <c r="NHX80" s="754"/>
      <c r="NHY80" s="754"/>
      <c r="NHZ80" s="754"/>
      <c r="NIA80" s="754"/>
      <c r="NIB80" s="754"/>
      <c r="NIC80" s="754"/>
      <c r="NID80" s="754"/>
      <c r="NIE80" s="754"/>
      <c r="NIF80" s="754"/>
      <c r="NIG80" s="754"/>
      <c r="NIH80" s="754"/>
      <c r="NII80" s="754"/>
      <c r="NIJ80" s="754"/>
      <c r="NIK80" s="754"/>
      <c r="NIL80" s="754"/>
      <c r="NIM80" s="754"/>
      <c r="NIN80" s="754"/>
      <c r="NIO80" s="754"/>
      <c r="NIP80" s="754"/>
      <c r="NIQ80" s="754"/>
      <c r="NIR80" s="754"/>
      <c r="NIS80" s="754"/>
      <c r="NIT80" s="754"/>
      <c r="NIU80" s="754"/>
      <c r="NIV80" s="754"/>
      <c r="NIW80" s="754"/>
      <c r="NIX80" s="754"/>
      <c r="NIY80" s="754"/>
      <c r="NIZ80" s="754"/>
      <c r="NJA80" s="754"/>
      <c r="NJB80" s="754"/>
      <c r="NJC80" s="754"/>
      <c r="NJD80" s="754"/>
      <c r="NJE80" s="754"/>
      <c r="NJF80" s="754"/>
      <c r="NJG80" s="754"/>
      <c r="NJH80" s="754"/>
      <c r="NJI80" s="754"/>
      <c r="NJJ80" s="754"/>
      <c r="NJK80" s="754"/>
      <c r="NJL80" s="754"/>
      <c r="NJM80" s="754"/>
      <c r="NJN80" s="754"/>
      <c r="NJO80" s="754"/>
      <c r="NJP80" s="754"/>
      <c r="NJQ80" s="754"/>
      <c r="NJR80" s="754"/>
      <c r="NJS80" s="754"/>
      <c r="NJT80" s="754"/>
      <c r="NJU80" s="754"/>
      <c r="NJV80" s="754"/>
      <c r="NJW80" s="754"/>
      <c r="NJX80" s="754"/>
      <c r="NJY80" s="754"/>
      <c r="NJZ80" s="754"/>
      <c r="NKA80" s="754"/>
      <c r="NKB80" s="754"/>
      <c r="NKC80" s="754"/>
      <c r="NKD80" s="754"/>
      <c r="NKE80" s="754"/>
      <c r="NKF80" s="754"/>
      <c r="NKG80" s="754"/>
      <c r="NKH80" s="754"/>
      <c r="NKI80" s="754"/>
      <c r="NKJ80" s="754"/>
      <c r="NKK80" s="754"/>
      <c r="NKL80" s="754"/>
      <c r="NKM80" s="754"/>
      <c r="NKN80" s="754"/>
      <c r="NKO80" s="754"/>
      <c r="NKP80" s="754"/>
      <c r="NKQ80" s="754"/>
      <c r="NKR80" s="754"/>
      <c r="NKS80" s="754"/>
      <c r="NKT80" s="754"/>
      <c r="NKU80" s="754"/>
      <c r="NKV80" s="754"/>
      <c r="NKW80" s="754"/>
      <c r="NKX80" s="754"/>
      <c r="NKY80" s="754"/>
      <c r="NKZ80" s="754"/>
      <c r="NLA80" s="754"/>
      <c r="NLB80" s="754"/>
      <c r="NLC80" s="754"/>
      <c r="NLD80" s="754"/>
      <c r="NLE80" s="754"/>
      <c r="NLF80" s="754"/>
      <c r="NLG80" s="754"/>
      <c r="NLH80" s="754"/>
      <c r="NLI80" s="754"/>
      <c r="NLJ80" s="754"/>
      <c r="NLK80" s="754"/>
      <c r="NLL80" s="754"/>
      <c r="NLM80" s="754"/>
      <c r="NLN80" s="754"/>
      <c r="NLO80" s="754"/>
      <c r="NLP80" s="754"/>
      <c r="NLQ80" s="754"/>
      <c r="NLR80" s="754"/>
      <c r="NLS80" s="754"/>
      <c r="NLT80" s="754"/>
      <c r="NLU80" s="754"/>
      <c r="NLV80" s="754"/>
      <c r="NLW80" s="754"/>
      <c r="NLX80" s="754"/>
      <c r="NLY80" s="754"/>
      <c r="NLZ80" s="754"/>
      <c r="NMA80" s="754"/>
      <c r="NMB80" s="754"/>
      <c r="NMC80" s="754"/>
      <c r="NMD80" s="754"/>
      <c r="NME80" s="754"/>
      <c r="NMF80" s="754"/>
      <c r="NMG80" s="754"/>
      <c r="NMH80" s="754"/>
      <c r="NMI80" s="754"/>
      <c r="NMJ80" s="754"/>
      <c r="NMK80" s="754"/>
      <c r="NML80" s="754"/>
      <c r="NMM80" s="754"/>
      <c r="NMN80" s="754"/>
      <c r="NMO80" s="754"/>
      <c r="NMP80" s="754"/>
      <c r="NMQ80" s="754"/>
      <c r="NMR80" s="754"/>
      <c r="NMS80" s="754"/>
      <c r="NMT80" s="754"/>
      <c r="NMU80" s="754"/>
      <c r="NMV80" s="754"/>
      <c r="NMW80" s="754"/>
      <c r="NMX80" s="754"/>
      <c r="NMY80" s="754"/>
      <c r="NMZ80" s="754"/>
      <c r="NNA80" s="754"/>
      <c r="NNB80" s="754"/>
      <c r="NNC80" s="754"/>
      <c r="NND80" s="754"/>
      <c r="NNE80" s="754"/>
      <c r="NNF80" s="754"/>
      <c r="NNG80" s="754"/>
      <c r="NNH80" s="754"/>
      <c r="NNI80" s="754"/>
      <c r="NNJ80" s="754"/>
      <c r="NNK80" s="754"/>
      <c r="NNL80" s="754"/>
      <c r="NNM80" s="754"/>
      <c r="NNN80" s="754"/>
      <c r="NNO80" s="754"/>
      <c r="NNP80" s="754"/>
      <c r="NNQ80" s="754"/>
      <c r="NNR80" s="754"/>
      <c r="NNS80" s="754"/>
      <c r="NNT80" s="754"/>
      <c r="NNU80" s="754"/>
      <c r="NNV80" s="754"/>
      <c r="NNW80" s="754"/>
      <c r="NNX80" s="754"/>
      <c r="NNY80" s="754"/>
      <c r="NNZ80" s="754"/>
      <c r="NOA80" s="754"/>
      <c r="NOB80" s="754"/>
      <c r="NOC80" s="754"/>
      <c r="NOD80" s="754"/>
      <c r="NOE80" s="754"/>
      <c r="NOF80" s="754"/>
      <c r="NOG80" s="754"/>
      <c r="NOH80" s="754"/>
      <c r="NOI80" s="754"/>
      <c r="NOJ80" s="754"/>
      <c r="NOK80" s="754"/>
      <c r="NOL80" s="754"/>
      <c r="NOM80" s="754"/>
      <c r="NON80" s="754"/>
      <c r="NOO80" s="754"/>
      <c r="NOP80" s="754"/>
      <c r="NOQ80" s="754"/>
      <c r="NOR80" s="754"/>
      <c r="NOS80" s="754"/>
      <c r="NOT80" s="754"/>
      <c r="NOU80" s="754"/>
      <c r="NOV80" s="754"/>
      <c r="NOW80" s="754"/>
      <c r="NOX80" s="754"/>
      <c r="NOY80" s="754"/>
      <c r="NOZ80" s="754"/>
      <c r="NPA80" s="754"/>
      <c r="NPB80" s="754"/>
      <c r="NPC80" s="754"/>
      <c r="NPD80" s="754"/>
      <c r="NPE80" s="754"/>
      <c r="NPF80" s="754"/>
      <c r="NPG80" s="754"/>
      <c r="NPH80" s="754"/>
      <c r="NPI80" s="754"/>
      <c r="NPJ80" s="754"/>
      <c r="NPK80" s="754"/>
      <c r="NPL80" s="754"/>
      <c r="NPM80" s="754"/>
      <c r="NPN80" s="754"/>
      <c r="NPO80" s="754"/>
      <c r="NPP80" s="754"/>
      <c r="NPQ80" s="754"/>
      <c r="NPR80" s="754"/>
      <c r="NPS80" s="754"/>
      <c r="NPT80" s="754"/>
      <c r="NPU80" s="754"/>
      <c r="NPV80" s="754"/>
      <c r="NPW80" s="754"/>
      <c r="NPX80" s="754"/>
      <c r="NPY80" s="754"/>
      <c r="NPZ80" s="754"/>
      <c r="NQA80" s="754"/>
      <c r="NQB80" s="754"/>
      <c r="NQC80" s="754"/>
      <c r="NQD80" s="754"/>
      <c r="NQE80" s="754"/>
      <c r="NQF80" s="754"/>
      <c r="NQG80" s="754"/>
      <c r="NQH80" s="754"/>
      <c r="NQI80" s="754"/>
      <c r="NQJ80" s="754"/>
      <c r="NQK80" s="754"/>
      <c r="NQL80" s="754"/>
      <c r="NQM80" s="754"/>
      <c r="NQN80" s="754"/>
      <c r="NQO80" s="754"/>
      <c r="NQP80" s="754"/>
      <c r="NQQ80" s="754"/>
      <c r="NQR80" s="754"/>
      <c r="NQS80" s="754"/>
      <c r="NQT80" s="754"/>
      <c r="NQU80" s="754"/>
      <c r="NQV80" s="754"/>
      <c r="NQW80" s="754"/>
      <c r="NQX80" s="754"/>
      <c r="NQY80" s="754"/>
      <c r="NQZ80" s="754"/>
      <c r="NRA80" s="754"/>
      <c r="NRB80" s="754"/>
      <c r="NRC80" s="754"/>
      <c r="NRD80" s="754"/>
      <c r="NRE80" s="754"/>
      <c r="NRF80" s="754"/>
      <c r="NRG80" s="754"/>
      <c r="NRH80" s="754"/>
      <c r="NRI80" s="754"/>
      <c r="NRJ80" s="754"/>
      <c r="NRK80" s="754"/>
      <c r="NRL80" s="754"/>
      <c r="NRM80" s="754"/>
      <c r="NRN80" s="754"/>
      <c r="NRO80" s="754"/>
      <c r="NRP80" s="754"/>
      <c r="NRQ80" s="754"/>
      <c r="NRR80" s="754"/>
      <c r="NRS80" s="754"/>
      <c r="NRT80" s="754"/>
      <c r="NRU80" s="754"/>
      <c r="NRV80" s="754"/>
      <c r="NRW80" s="754"/>
      <c r="NRX80" s="754"/>
      <c r="NRY80" s="754"/>
      <c r="NRZ80" s="754"/>
      <c r="NSA80" s="754"/>
      <c r="NSB80" s="754"/>
      <c r="NSC80" s="754"/>
      <c r="NSD80" s="754"/>
      <c r="NSE80" s="754"/>
      <c r="NSF80" s="754"/>
      <c r="NSG80" s="754"/>
      <c r="NSH80" s="754"/>
      <c r="NSI80" s="754"/>
      <c r="NSJ80" s="754"/>
      <c r="NSK80" s="754"/>
      <c r="NSL80" s="754"/>
      <c r="NSM80" s="754"/>
      <c r="NSN80" s="754"/>
      <c r="NSO80" s="754"/>
      <c r="NSP80" s="754"/>
      <c r="NSQ80" s="754"/>
      <c r="NSR80" s="754"/>
      <c r="NSS80" s="754"/>
      <c r="NST80" s="754"/>
      <c r="NSU80" s="754"/>
      <c r="NSV80" s="754"/>
      <c r="NSW80" s="754"/>
      <c r="NSX80" s="754"/>
      <c r="NSY80" s="754"/>
      <c r="NSZ80" s="754"/>
      <c r="NTA80" s="754"/>
      <c r="NTB80" s="754"/>
      <c r="NTC80" s="754"/>
      <c r="NTD80" s="754"/>
      <c r="NTE80" s="754"/>
      <c r="NTF80" s="754"/>
      <c r="NTG80" s="754"/>
      <c r="NTH80" s="754"/>
      <c r="NTI80" s="754"/>
      <c r="NTJ80" s="754"/>
      <c r="NTK80" s="754"/>
      <c r="NTL80" s="754"/>
      <c r="NTM80" s="754"/>
      <c r="NTN80" s="754"/>
      <c r="NTO80" s="754"/>
      <c r="NTP80" s="754"/>
      <c r="NTQ80" s="754"/>
      <c r="NTR80" s="754"/>
      <c r="NTS80" s="754"/>
      <c r="NTT80" s="754"/>
      <c r="NTU80" s="754"/>
      <c r="NTV80" s="754"/>
      <c r="NTW80" s="754"/>
      <c r="NTX80" s="754"/>
      <c r="NTY80" s="754"/>
      <c r="NTZ80" s="754"/>
      <c r="NUA80" s="754"/>
      <c r="NUB80" s="754"/>
      <c r="NUC80" s="754"/>
      <c r="NUD80" s="754"/>
      <c r="NUE80" s="754"/>
      <c r="NUF80" s="754"/>
      <c r="NUG80" s="754"/>
      <c r="NUH80" s="754"/>
      <c r="NUI80" s="754"/>
      <c r="NUJ80" s="754"/>
      <c r="NUK80" s="754"/>
      <c r="NUL80" s="754"/>
      <c r="NUM80" s="754"/>
      <c r="NUN80" s="754"/>
      <c r="NUO80" s="754"/>
      <c r="NUP80" s="754"/>
      <c r="NUQ80" s="754"/>
      <c r="NUR80" s="754"/>
      <c r="NUS80" s="754"/>
      <c r="NUT80" s="754"/>
      <c r="NUU80" s="754"/>
      <c r="NUV80" s="754"/>
      <c r="NUW80" s="754"/>
      <c r="NUX80" s="754"/>
      <c r="NUY80" s="754"/>
      <c r="NUZ80" s="754"/>
      <c r="NVA80" s="754"/>
      <c r="NVB80" s="754"/>
      <c r="NVC80" s="754"/>
      <c r="NVD80" s="754"/>
      <c r="NVE80" s="754"/>
      <c r="NVF80" s="754"/>
      <c r="NVG80" s="754"/>
      <c r="NVH80" s="754"/>
      <c r="NVI80" s="754"/>
      <c r="NVJ80" s="754"/>
      <c r="NVK80" s="754"/>
      <c r="NVL80" s="754"/>
      <c r="NVM80" s="754"/>
      <c r="NVN80" s="754"/>
      <c r="NVO80" s="754"/>
      <c r="NVP80" s="754"/>
      <c r="NVQ80" s="754"/>
      <c r="NVR80" s="754"/>
      <c r="NVS80" s="754"/>
      <c r="NVT80" s="754"/>
      <c r="NVU80" s="754"/>
      <c r="NVV80" s="754"/>
      <c r="NVW80" s="754"/>
      <c r="NVX80" s="754"/>
      <c r="NVY80" s="754"/>
      <c r="NVZ80" s="754"/>
      <c r="NWA80" s="754"/>
      <c r="NWB80" s="754"/>
      <c r="NWC80" s="754"/>
      <c r="NWD80" s="754"/>
      <c r="NWE80" s="754"/>
      <c r="NWF80" s="754"/>
      <c r="NWG80" s="754"/>
      <c r="NWH80" s="754"/>
      <c r="NWI80" s="754"/>
      <c r="NWJ80" s="754"/>
      <c r="NWK80" s="754"/>
      <c r="NWL80" s="754"/>
      <c r="NWM80" s="754"/>
      <c r="NWN80" s="754"/>
      <c r="NWO80" s="754"/>
      <c r="NWP80" s="754"/>
      <c r="NWQ80" s="754"/>
      <c r="NWR80" s="754"/>
      <c r="NWS80" s="754"/>
      <c r="NWT80" s="754"/>
      <c r="NWU80" s="754"/>
      <c r="NWV80" s="754"/>
      <c r="NWW80" s="754"/>
      <c r="NWX80" s="754"/>
      <c r="NWY80" s="754"/>
      <c r="NWZ80" s="754"/>
      <c r="NXA80" s="754"/>
      <c r="NXB80" s="754"/>
      <c r="NXC80" s="754"/>
      <c r="NXD80" s="754"/>
      <c r="NXE80" s="754"/>
      <c r="NXF80" s="754"/>
      <c r="NXG80" s="754"/>
      <c r="NXH80" s="754"/>
      <c r="NXI80" s="754"/>
      <c r="NXJ80" s="754"/>
      <c r="NXK80" s="754"/>
      <c r="NXL80" s="754"/>
      <c r="NXM80" s="754"/>
      <c r="NXN80" s="754"/>
      <c r="NXO80" s="754"/>
      <c r="NXP80" s="754"/>
      <c r="NXQ80" s="754"/>
      <c r="NXR80" s="754"/>
      <c r="NXS80" s="754"/>
      <c r="NXT80" s="754"/>
      <c r="NXU80" s="754"/>
      <c r="NXV80" s="754"/>
      <c r="NXW80" s="754"/>
      <c r="NXX80" s="754"/>
      <c r="NXY80" s="754"/>
      <c r="NXZ80" s="754"/>
      <c r="NYA80" s="754"/>
      <c r="NYB80" s="754"/>
      <c r="NYC80" s="754"/>
      <c r="NYD80" s="754"/>
      <c r="NYE80" s="754"/>
      <c r="NYF80" s="754"/>
      <c r="NYG80" s="754"/>
      <c r="NYH80" s="754"/>
      <c r="NYI80" s="754"/>
      <c r="NYJ80" s="754"/>
      <c r="NYK80" s="754"/>
      <c r="NYL80" s="754"/>
      <c r="NYM80" s="754"/>
      <c r="NYN80" s="754"/>
      <c r="NYO80" s="754"/>
      <c r="NYP80" s="754"/>
      <c r="NYQ80" s="754"/>
      <c r="NYR80" s="754"/>
      <c r="NYS80" s="754"/>
      <c r="NYT80" s="754"/>
      <c r="NYU80" s="754"/>
      <c r="NYV80" s="754"/>
      <c r="NYW80" s="754"/>
      <c r="NYX80" s="754"/>
      <c r="NYY80" s="754"/>
      <c r="NYZ80" s="754"/>
      <c r="NZA80" s="754"/>
      <c r="NZB80" s="754"/>
      <c r="NZC80" s="754"/>
      <c r="NZD80" s="754"/>
      <c r="NZE80" s="754"/>
      <c r="NZF80" s="754"/>
      <c r="NZG80" s="754"/>
      <c r="NZH80" s="754"/>
      <c r="NZI80" s="754"/>
      <c r="NZJ80" s="754"/>
      <c r="NZK80" s="754"/>
      <c r="NZL80" s="754"/>
      <c r="NZM80" s="754"/>
      <c r="NZN80" s="754"/>
      <c r="NZO80" s="754"/>
      <c r="NZP80" s="754"/>
      <c r="NZQ80" s="754"/>
      <c r="NZR80" s="754"/>
      <c r="NZS80" s="754"/>
      <c r="NZT80" s="754"/>
      <c r="NZU80" s="754"/>
      <c r="NZV80" s="754"/>
      <c r="NZW80" s="754"/>
      <c r="NZX80" s="754"/>
      <c r="NZY80" s="754"/>
      <c r="NZZ80" s="754"/>
      <c r="OAA80" s="754"/>
      <c r="OAB80" s="754"/>
      <c r="OAC80" s="754"/>
      <c r="OAD80" s="754"/>
      <c r="OAE80" s="754"/>
      <c r="OAF80" s="754"/>
      <c r="OAG80" s="754"/>
      <c r="OAH80" s="754"/>
      <c r="OAI80" s="754"/>
      <c r="OAJ80" s="754"/>
      <c r="OAK80" s="754"/>
      <c r="OAL80" s="754"/>
      <c r="OAM80" s="754"/>
      <c r="OAN80" s="754"/>
      <c r="OAO80" s="754"/>
      <c r="OAP80" s="754"/>
      <c r="OAQ80" s="754"/>
      <c r="OAR80" s="754"/>
      <c r="OAS80" s="754"/>
      <c r="OAT80" s="754"/>
      <c r="OAU80" s="754"/>
      <c r="OAV80" s="754"/>
      <c r="OAW80" s="754"/>
      <c r="OAX80" s="754"/>
      <c r="OAY80" s="754"/>
      <c r="OAZ80" s="754"/>
      <c r="OBA80" s="754"/>
      <c r="OBB80" s="754"/>
      <c r="OBC80" s="754"/>
      <c r="OBD80" s="754"/>
      <c r="OBE80" s="754"/>
      <c r="OBF80" s="754"/>
      <c r="OBG80" s="754"/>
      <c r="OBH80" s="754"/>
      <c r="OBI80" s="754"/>
      <c r="OBJ80" s="754"/>
      <c r="OBK80" s="754"/>
      <c r="OBL80" s="754"/>
      <c r="OBM80" s="754"/>
      <c r="OBN80" s="754"/>
      <c r="OBO80" s="754"/>
      <c r="OBP80" s="754"/>
      <c r="OBQ80" s="754"/>
      <c r="OBR80" s="754"/>
      <c r="OBS80" s="754"/>
      <c r="OBT80" s="754"/>
      <c r="OBU80" s="754"/>
      <c r="OBV80" s="754"/>
      <c r="OBW80" s="754"/>
      <c r="OBX80" s="754"/>
      <c r="OBY80" s="754"/>
      <c r="OBZ80" s="754"/>
      <c r="OCA80" s="754"/>
      <c r="OCB80" s="754"/>
      <c r="OCC80" s="754"/>
      <c r="OCD80" s="754"/>
      <c r="OCE80" s="754"/>
      <c r="OCF80" s="754"/>
      <c r="OCG80" s="754"/>
      <c r="OCH80" s="754"/>
      <c r="OCI80" s="754"/>
      <c r="OCJ80" s="754"/>
      <c r="OCK80" s="754"/>
      <c r="OCL80" s="754"/>
      <c r="OCM80" s="754"/>
      <c r="OCN80" s="754"/>
      <c r="OCO80" s="754"/>
      <c r="OCP80" s="754"/>
      <c r="OCQ80" s="754"/>
      <c r="OCR80" s="754"/>
      <c r="OCS80" s="754"/>
      <c r="OCT80" s="754"/>
      <c r="OCU80" s="754"/>
      <c r="OCV80" s="754"/>
      <c r="OCW80" s="754"/>
      <c r="OCX80" s="754"/>
      <c r="OCY80" s="754"/>
      <c r="OCZ80" s="754"/>
      <c r="ODA80" s="754"/>
      <c r="ODB80" s="754"/>
      <c r="ODC80" s="754"/>
      <c r="ODD80" s="754"/>
      <c r="ODE80" s="754"/>
      <c r="ODF80" s="754"/>
      <c r="ODG80" s="754"/>
      <c r="ODH80" s="754"/>
      <c r="ODI80" s="754"/>
      <c r="ODJ80" s="754"/>
      <c r="ODK80" s="754"/>
      <c r="ODL80" s="754"/>
      <c r="ODM80" s="754"/>
      <c r="ODN80" s="754"/>
      <c r="ODO80" s="754"/>
      <c r="ODP80" s="754"/>
      <c r="ODQ80" s="754"/>
      <c r="ODR80" s="754"/>
      <c r="ODS80" s="754"/>
      <c r="ODT80" s="754"/>
      <c r="ODU80" s="754"/>
      <c r="ODV80" s="754"/>
      <c r="ODW80" s="754"/>
      <c r="ODX80" s="754"/>
      <c r="ODY80" s="754"/>
      <c r="ODZ80" s="754"/>
      <c r="OEA80" s="754"/>
      <c r="OEB80" s="754"/>
      <c r="OEC80" s="754"/>
      <c r="OED80" s="754"/>
      <c r="OEE80" s="754"/>
      <c r="OEF80" s="754"/>
      <c r="OEG80" s="754"/>
      <c r="OEH80" s="754"/>
      <c r="OEI80" s="754"/>
      <c r="OEJ80" s="754"/>
      <c r="OEK80" s="754"/>
      <c r="OEL80" s="754"/>
      <c r="OEM80" s="754"/>
      <c r="OEN80" s="754"/>
      <c r="OEO80" s="754"/>
      <c r="OEP80" s="754"/>
      <c r="OEQ80" s="754"/>
      <c r="OER80" s="754"/>
      <c r="OES80" s="754"/>
      <c r="OET80" s="754"/>
      <c r="OEU80" s="754"/>
      <c r="OEV80" s="754"/>
      <c r="OEW80" s="754"/>
      <c r="OEX80" s="754"/>
      <c r="OEY80" s="754"/>
      <c r="OEZ80" s="754"/>
      <c r="OFA80" s="754"/>
      <c r="OFB80" s="754"/>
      <c r="OFC80" s="754"/>
      <c r="OFD80" s="754"/>
      <c r="OFE80" s="754"/>
      <c r="OFF80" s="754"/>
      <c r="OFG80" s="754"/>
      <c r="OFH80" s="754"/>
      <c r="OFI80" s="754"/>
      <c r="OFJ80" s="754"/>
      <c r="OFK80" s="754"/>
      <c r="OFL80" s="754"/>
      <c r="OFM80" s="754"/>
      <c r="OFN80" s="754"/>
      <c r="OFO80" s="754"/>
      <c r="OFP80" s="754"/>
      <c r="OFQ80" s="754"/>
      <c r="OFR80" s="754"/>
      <c r="OFS80" s="754"/>
      <c r="OFT80" s="754"/>
      <c r="OFU80" s="754"/>
      <c r="OFV80" s="754"/>
      <c r="OFW80" s="754"/>
      <c r="OFX80" s="754"/>
      <c r="OFY80" s="754"/>
      <c r="OFZ80" s="754"/>
      <c r="OGA80" s="754"/>
      <c r="OGB80" s="754"/>
      <c r="OGC80" s="754"/>
      <c r="OGD80" s="754"/>
      <c r="OGE80" s="754"/>
      <c r="OGF80" s="754"/>
      <c r="OGG80" s="754"/>
      <c r="OGH80" s="754"/>
      <c r="OGI80" s="754"/>
      <c r="OGJ80" s="754"/>
      <c r="OGK80" s="754"/>
      <c r="OGL80" s="754"/>
      <c r="OGM80" s="754"/>
      <c r="OGN80" s="754"/>
      <c r="OGO80" s="754"/>
      <c r="OGP80" s="754"/>
      <c r="OGQ80" s="754"/>
      <c r="OGR80" s="754"/>
      <c r="OGS80" s="754"/>
      <c r="OGT80" s="754"/>
      <c r="OGU80" s="754"/>
      <c r="OGV80" s="754"/>
      <c r="OGW80" s="754"/>
      <c r="OGX80" s="754"/>
      <c r="OGY80" s="754"/>
      <c r="OGZ80" s="754"/>
      <c r="OHA80" s="754"/>
      <c r="OHB80" s="754"/>
      <c r="OHC80" s="754"/>
      <c r="OHD80" s="754"/>
      <c r="OHE80" s="754"/>
      <c r="OHF80" s="754"/>
      <c r="OHG80" s="754"/>
      <c r="OHH80" s="754"/>
      <c r="OHI80" s="754"/>
      <c r="OHJ80" s="754"/>
      <c r="OHK80" s="754"/>
      <c r="OHL80" s="754"/>
      <c r="OHM80" s="754"/>
      <c r="OHN80" s="754"/>
      <c r="OHO80" s="754"/>
      <c r="OHP80" s="754"/>
      <c r="OHQ80" s="754"/>
      <c r="OHR80" s="754"/>
      <c r="OHS80" s="754"/>
      <c r="OHT80" s="754"/>
      <c r="OHU80" s="754"/>
      <c r="OHV80" s="754"/>
      <c r="OHW80" s="754"/>
      <c r="OHX80" s="754"/>
      <c r="OHY80" s="754"/>
      <c r="OHZ80" s="754"/>
      <c r="OIA80" s="754"/>
      <c r="OIB80" s="754"/>
      <c r="OIC80" s="754"/>
      <c r="OID80" s="754"/>
      <c r="OIE80" s="754"/>
      <c r="OIF80" s="754"/>
      <c r="OIG80" s="754"/>
      <c r="OIH80" s="754"/>
      <c r="OII80" s="754"/>
      <c r="OIJ80" s="754"/>
      <c r="OIK80" s="754"/>
      <c r="OIL80" s="754"/>
      <c r="OIM80" s="754"/>
      <c r="OIN80" s="754"/>
      <c r="OIO80" s="754"/>
      <c r="OIP80" s="754"/>
      <c r="OIQ80" s="754"/>
      <c r="OIR80" s="754"/>
      <c r="OIS80" s="754"/>
      <c r="OIT80" s="754"/>
      <c r="OIU80" s="754"/>
      <c r="OIV80" s="754"/>
      <c r="OIW80" s="754"/>
      <c r="OIX80" s="754"/>
      <c r="OIY80" s="754"/>
      <c r="OIZ80" s="754"/>
      <c r="OJA80" s="754"/>
      <c r="OJB80" s="754"/>
      <c r="OJC80" s="754"/>
      <c r="OJD80" s="754"/>
      <c r="OJE80" s="754"/>
      <c r="OJF80" s="754"/>
      <c r="OJG80" s="754"/>
      <c r="OJH80" s="754"/>
      <c r="OJI80" s="754"/>
      <c r="OJJ80" s="754"/>
      <c r="OJK80" s="754"/>
      <c r="OJL80" s="754"/>
      <c r="OJM80" s="754"/>
      <c r="OJN80" s="754"/>
      <c r="OJO80" s="754"/>
      <c r="OJP80" s="754"/>
      <c r="OJQ80" s="754"/>
      <c r="OJR80" s="754"/>
      <c r="OJS80" s="754"/>
      <c r="OJT80" s="754"/>
      <c r="OJU80" s="754"/>
      <c r="OJV80" s="754"/>
      <c r="OJW80" s="754"/>
      <c r="OJX80" s="754"/>
      <c r="OJY80" s="754"/>
      <c r="OJZ80" s="754"/>
      <c r="OKA80" s="754"/>
      <c r="OKB80" s="754"/>
      <c r="OKC80" s="754"/>
      <c r="OKD80" s="754"/>
      <c r="OKE80" s="754"/>
      <c r="OKF80" s="754"/>
      <c r="OKG80" s="754"/>
      <c r="OKH80" s="754"/>
      <c r="OKI80" s="754"/>
      <c r="OKJ80" s="754"/>
      <c r="OKK80" s="754"/>
      <c r="OKL80" s="754"/>
      <c r="OKM80" s="754"/>
      <c r="OKN80" s="754"/>
      <c r="OKO80" s="754"/>
      <c r="OKP80" s="754"/>
      <c r="OKQ80" s="754"/>
      <c r="OKR80" s="754"/>
      <c r="OKS80" s="754"/>
      <c r="OKT80" s="754"/>
      <c r="OKU80" s="754"/>
      <c r="OKV80" s="754"/>
      <c r="OKW80" s="754"/>
      <c r="OKX80" s="754"/>
      <c r="OKY80" s="754"/>
      <c r="OKZ80" s="754"/>
      <c r="OLA80" s="754"/>
      <c r="OLB80" s="754"/>
      <c r="OLC80" s="754"/>
      <c r="OLD80" s="754"/>
      <c r="OLE80" s="754"/>
      <c r="OLF80" s="754"/>
      <c r="OLG80" s="754"/>
      <c r="OLH80" s="754"/>
      <c r="OLI80" s="754"/>
      <c r="OLJ80" s="754"/>
      <c r="OLK80" s="754"/>
      <c r="OLL80" s="754"/>
      <c r="OLM80" s="754"/>
      <c r="OLN80" s="754"/>
      <c r="OLO80" s="754"/>
      <c r="OLP80" s="754"/>
      <c r="OLQ80" s="754"/>
      <c r="OLR80" s="754"/>
      <c r="OLS80" s="754"/>
      <c r="OLT80" s="754"/>
      <c r="OLU80" s="754"/>
      <c r="OLV80" s="754"/>
      <c r="OLW80" s="754"/>
      <c r="OLX80" s="754"/>
      <c r="OLY80" s="754"/>
      <c r="OLZ80" s="754"/>
      <c r="OMA80" s="754"/>
      <c r="OMB80" s="754"/>
      <c r="OMC80" s="754"/>
      <c r="OMD80" s="754"/>
      <c r="OME80" s="754"/>
      <c r="OMF80" s="754"/>
      <c r="OMG80" s="754"/>
      <c r="OMH80" s="754"/>
      <c r="OMI80" s="754"/>
      <c r="OMJ80" s="754"/>
      <c r="OMK80" s="754"/>
      <c r="OML80" s="754"/>
      <c r="OMM80" s="754"/>
      <c r="OMN80" s="754"/>
      <c r="OMO80" s="754"/>
      <c r="OMP80" s="754"/>
      <c r="OMQ80" s="754"/>
      <c r="OMR80" s="754"/>
      <c r="OMS80" s="754"/>
      <c r="OMT80" s="754"/>
      <c r="OMU80" s="754"/>
      <c r="OMV80" s="754"/>
      <c r="OMW80" s="754"/>
      <c r="OMX80" s="754"/>
      <c r="OMY80" s="754"/>
      <c r="OMZ80" s="754"/>
      <c r="ONA80" s="754"/>
      <c r="ONB80" s="754"/>
      <c r="ONC80" s="754"/>
      <c r="OND80" s="754"/>
      <c r="ONE80" s="754"/>
      <c r="ONF80" s="754"/>
      <c r="ONG80" s="754"/>
      <c r="ONH80" s="754"/>
      <c r="ONI80" s="754"/>
      <c r="ONJ80" s="754"/>
      <c r="ONK80" s="754"/>
      <c r="ONL80" s="754"/>
      <c r="ONM80" s="754"/>
      <c r="ONN80" s="754"/>
      <c r="ONO80" s="754"/>
      <c r="ONP80" s="754"/>
      <c r="ONQ80" s="754"/>
      <c r="ONR80" s="754"/>
      <c r="ONS80" s="754"/>
      <c r="ONT80" s="754"/>
      <c r="ONU80" s="754"/>
      <c r="ONV80" s="754"/>
      <c r="ONW80" s="754"/>
      <c r="ONX80" s="754"/>
      <c r="ONY80" s="754"/>
      <c r="ONZ80" s="754"/>
      <c r="OOA80" s="754"/>
      <c r="OOB80" s="754"/>
      <c r="OOC80" s="754"/>
      <c r="OOD80" s="754"/>
      <c r="OOE80" s="754"/>
      <c r="OOF80" s="754"/>
      <c r="OOG80" s="754"/>
      <c r="OOH80" s="754"/>
      <c r="OOI80" s="754"/>
      <c r="OOJ80" s="754"/>
      <c r="OOK80" s="754"/>
      <c r="OOL80" s="754"/>
      <c r="OOM80" s="754"/>
      <c r="OON80" s="754"/>
      <c r="OOO80" s="754"/>
      <c r="OOP80" s="754"/>
      <c r="OOQ80" s="754"/>
      <c r="OOR80" s="754"/>
      <c r="OOS80" s="754"/>
      <c r="OOT80" s="754"/>
      <c r="OOU80" s="754"/>
      <c r="OOV80" s="754"/>
      <c r="OOW80" s="754"/>
      <c r="OOX80" s="754"/>
      <c r="OOY80" s="754"/>
      <c r="OOZ80" s="754"/>
      <c r="OPA80" s="754"/>
      <c r="OPB80" s="754"/>
      <c r="OPC80" s="754"/>
      <c r="OPD80" s="754"/>
      <c r="OPE80" s="754"/>
      <c r="OPF80" s="754"/>
      <c r="OPG80" s="754"/>
      <c r="OPH80" s="754"/>
      <c r="OPI80" s="754"/>
      <c r="OPJ80" s="754"/>
      <c r="OPK80" s="754"/>
      <c r="OPL80" s="754"/>
      <c r="OPM80" s="754"/>
      <c r="OPN80" s="754"/>
      <c r="OPO80" s="754"/>
      <c r="OPP80" s="754"/>
      <c r="OPQ80" s="754"/>
      <c r="OPR80" s="754"/>
      <c r="OPS80" s="754"/>
      <c r="OPT80" s="754"/>
      <c r="OPU80" s="754"/>
      <c r="OPV80" s="754"/>
      <c r="OPW80" s="754"/>
      <c r="OPX80" s="754"/>
      <c r="OPY80" s="754"/>
      <c r="OPZ80" s="754"/>
      <c r="OQA80" s="754"/>
      <c r="OQB80" s="754"/>
      <c r="OQC80" s="754"/>
      <c r="OQD80" s="754"/>
      <c r="OQE80" s="754"/>
      <c r="OQF80" s="754"/>
      <c r="OQG80" s="754"/>
      <c r="OQH80" s="754"/>
      <c r="OQI80" s="754"/>
      <c r="OQJ80" s="754"/>
      <c r="OQK80" s="754"/>
      <c r="OQL80" s="754"/>
      <c r="OQM80" s="754"/>
      <c r="OQN80" s="754"/>
      <c r="OQO80" s="754"/>
      <c r="OQP80" s="754"/>
      <c r="OQQ80" s="754"/>
      <c r="OQR80" s="754"/>
      <c r="OQS80" s="754"/>
      <c r="OQT80" s="754"/>
      <c r="OQU80" s="754"/>
      <c r="OQV80" s="754"/>
      <c r="OQW80" s="754"/>
      <c r="OQX80" s="754"/>
      <c r="OQY80" s="754"/>
      <c r="OQZ80" s="754"/>
      <c r="ORA80" s="754"/>
      <c r="ORB80" s="754"/>
      <c r="ORC80" s="754"/>
      <c r="ORD80" s="754"/>
      <c r="ORE80" s="754"/>
      <c r="ORF80" s="754"/>
      <c r="ORG80" s="754"/>
      <c r="ORH80" s="754"/>
      <c r="ORI80" s="754"/>
      <c r="ORJ80" s="754"/>
      <c r="ORK80" s="754"/>
      <c r="ORL80" s="754"/>
      <c r="ORM80" s="754"/>
      <c r="ORN80" s="754"/>
      <c r="ORO80" s="754"/>
      <c r="ORP80" s="754"/>
      <c r="ORQ80" s="754"/>
      <c r="ORR80" s="754"/>
      <c r="ORS80" s="754"/>
      <c r="ORT80" s="754"/>
      <c r="ORU80" s="754"/>
      <c r="ORV80" s="754"/>
      <c r="ORW80" s="754"/>
      <c r="ORX80" s="754"/>
      <c r="ORY80" s="754"/>
      <c r="ORZ80" s="754"/>
      <c r="OSA80" s="754"/>
      <c r="OSB80" s="754"/>
      <c r="OSC80" s="754"/>
      <c r="OSD80" s="754"/>
      <c r="OSE80" s="754"/>
      <c r="OSF80" s="754"/>
      <c r="OSG80" s="754"/>
      <c r="OSH80" s="754"/>
      <c r="OSI80" s="754"/>
      <c r="OSJ80" s="754"/>
      <c r="OSK80" s="754"/>
      <c r="OSL80" s="754"/>
      <c r="OSM80" s="754"/>
      <c r="OSN80" s="754"/>
      <c r="OSO80" s="754"/>
      <c r="OSP80" s="754"/>
      <c r="OSQ80" s="754"/>
      <c r="OSR80" s="754"/>
      <c r="OSS80" s="754"/>
      <c r="OST80" s="754"/>
      <c r="OSU80" s="754"/>
      <c r="OSV80" s="754"/>
      <c r="OSW80" s="754"/>
      <c r="OSX80" s="754"/>
      <c r="OSY80" s="754"/>
      <c r="OSZ80" s="754"/>
      <c r="OTA80" s="754"/>
      <c r="OTB80" s="754"/>
      <c r="OTC80" s="754"/>
      <c r="OTD80" s="754"/>
      <c r="OTE80" s="754"/>
      <c r="OTF80" s="754"/>
      <c r="OTG80" s="754"/>
      <c r="OTH80" s="754"/>
      <c r="OTI80" s="754"/>
      <c r="OTJ80" s="754"/>
      <c r="OTK80" s="754"/>
      <c r="OTL80" s="754"/>
      <c r="OTM80" s="754"/>
      <c r="OTN80" s="754"/>
      <c r="OTO80" s="754"/>
      <c r="OTP80" s="754"/>
      <c r="OTQ80" s="754"/>
      <c r="OTR80" s="754"/>
      <c r="OTS80" s="754"/>
      <c r="OTT80" s="754"/>
      <c r="OTU80" s="754"/>
      <c r="OTV80" s="754"/>
      <c r="OTW80" s="754"/>
      <c r="OTX80" s="754"/>
      <c r="OTY80" s="754"/>
      <c r="OTZ80" s="754"/>
      <c r="OUA80" s="754"/>
      <c r="OUB80" s="754"/>
      <c r="OUC80" s="754"/>
      <c r="OUD80" s="754"/>
      <c r="OUE80" s="754"/>
      <c r="OUF80" s="754"/>
      <c r="OUG80" s="754"/>
      <c r="OUH80" s="754"/>
      <c r="OUI80" s="754"/>
      <c r="OUJ80" s="754"/>
      <c r="OUK80" s="754"/>
      <c r="OUL80" s="754"/>
      <c r="OUM80" s="754"/>
      <c r="OUN80" s="754"/>
      <c r="OUO80" s="754"/>
      <c r="OUP80" s="754"/>
      <c r="OUQ80" s="754"/>
      <c r="OUR80" s="754"/>
      <c r="OUS80" s="754"/>
      <c r="OUT80" s="754"/>
      <c r="OUU80" s="754"/>
      <c r="OUV80" s="754"/>
      <c r="OUW80" s="754"/>
      <c r="OUX80" s="754"/>
      <c r="OUY80" s="754"/>
      <c r="OUZ80" s="754"/>
      <c r="OVA80" s="754"/>
      <c r="OVB80" s="754"/>
      <c r="OVC80" s="754"/>
      <c r="OVD80" s="754"/>
      <c r="OVE80" s="754"/>
      <c r="OVF80" s="754"/>
      <c r="OVG80" s="754"/>
      <c r="OVH80" s="754"/>
      <c r="OVI80" s="754"/>
      <c r="OVJ80" s="754"/>
      <c r="OVK80" s="754"/>
      <c r="OVL80" s="754"/>
      <c r="OVM80" s="754"/>
      <c r="OVN80" s="754"/>
      <c r="OVO80" s="754"/>
      <c r="OVP80" s="754"/>
      <c r="OVQ80" s="754"/>
      <c r="OVR80" s="754"/>
      <c r="OVS80" s="754"/>
      <c r="OVT80" s="754"/>
      <c r="OVU80" s="754"/>
      <c r="OVV80" s="754"/>
      <c r="OVW80" s="754"/>
      <c r="OVX80" s="754"/>
      <c r="OVY80" s="754"/>
      <c r="OVZ80" s="754"/>
      <c r="OWA80" s="754"/>
      <c r="OWB80" s="754"/>
      <c r="OWC80" s="754"/>
      <c r="OWD80" s="754"/>
      <c r="OWE80" s="754"/>
      <c r="OWF80" s="754"/>
      <c r="OWG80" s="754"/>
      <c r="OWH80" s="754"/>
      <c r="OWI80" s="754"/>
      <c r="OWJ80" s="754"/>
      <c r="OWK80" s="754"/>
      <c r="OWL80" s="754"/>
      <c r="OWM80" s="754"/>
      <c r="OWN80" s="754"/>
      <c r="OWO80" s="754"/>
      <c r="OWP80" s="754"/>
      <c r="OWQ80" s="754"/>
      <c r="OWR80" s="754"/>
      <c r="OWS80" s="754"/>
      <c r="OWT80" s="754"/>
      <c r="OWU80" s="754"/>
      <c r="OWV80" s="754"/>
      <c r="OWW80" s="754"/>
      <c r="OWX80" s="754"/>
      <c r="OWY80" s="754"/>
      <c r="OWZ80" s="754"/>
      <c r="OXA80" s="754"/>
      <c r="OXB80" s="754"/>
      <c r="OXC80" s="754"/>
      <c r="OXD80" s="754"/>
      <c r="OXE80" s="754"/>
      <c r="OXF80" s="754"/>
      <c r="OXG80" s="754"/>
      <c r="OXH80" s="754"/>
      <c r="OXI80" s="754"/>
      <c r="OXJ80" s="754"/>
      <c r="OXK80" s="754"/>
      <c r="OXL80" s="754"/>
      <c r="OXM80" s="754"/>
      <c r="OXN80" s="754"/>
      <c r="OXO80" s="754"/>
      <c r="OXP80" s="754"/>
      <c r="OXQ80" s="754"/>
      <c r="OXR80" s="754"/>
      <c r="OXS80" s="754"/>
      <c r="OXT80" s="754"/>
      <c r="OXU80" s="754"/>
      <c r="OXV80" s="754"/>
      <c r="OXW80" s="754"/>
      <c r="OXX80" s="754"/>
      <c r="OXY80" s="754"/>
      <c r="OXZ80" s="754"/>
      <c r="OYA80" s="754"/>
      <c r="OYB80" s="754"/>
      <c r="OYC80" s="754"/>
      <c r="OYD80" s="754"/>
      <c r="OYE80" s="754"/>
      <c r="OYF80" s="754"/>
      <c r="OYG80" s="754"/>
      <c r="OYH80" s="754"/>
      <c r="OYI80" s="754"/>
      <c r="OYJ80" s="754"/>
      <c r="OYK80" s="754"/>
      <c r="OYL80" s="754"/>
      <c r="OYM80" s="754"/>
      <c r="OYN80" s="754"/>
      <c r="OYO80" s="754"/>
      <c r="OYP80" s="754"/>
      <c r="OYQ80" s="754"/>
      <c r="OYR80" s="754"/>
      <c r="OYS80" s="754"/>
      <c r="OYT80" s="754"/>
      <c r="OYU80" s="754"/>
      <c r="OYV80" s="754"/>
      <c r="OYW80" s="754"/>
      <c r="OYX80" s="754"/>
      <c r="OYY80" s="754"/>
      <c r="OYZ80" s="754"/>
      <c r="OZA80" s="754"/>
      <c r="OZB80" s="754"/>
      <c r="OZC80" s="754"/>
      <c r="OZD80" s="754"/>
      <c r="OZE80" s="754"/>
      <c r="OZF80" s="754"/>
      <c r="OZG80" s="754"/>
      <c r="OZH80" s="754"/>
      <c r="OZI80" s="754"/>
      <c r="OZJ80" s="754"/>
      <c r="OZK80" s="754"/>
      <c r="OZL80" s="754"/>
      <c r="OZM80" s="754"/>
      <c r="OZN80" s="754"/>
      <c r="OZO80" s="754"/>
      <c r="OZP80" s="754"/>
      <c r="OZQ80" s="754"/>
      <c r="OZR80" s="754"/>
      <c r="OZS80" s="754"/>
      <c r="OZT80" s="754"/>
      <c r="OZU80" s="754"/>
      <c r="OZV80" s="754"/>
      <c r="OZW80" s="754"/>
      <c r="OZX80" s="754"/>
      <c r="OZY80" s="754"/>
      <c r="OZZ80" s="754"/>
      <c r="PAA80" s="754"/>
      <c r="PAB80" s="754"/>
      <c r="PAC80" s="754"/>
      <c r="PAD80" s="754"/>
      <c r="PAE80" s="754"/>
      <c r="PAF80" s="754"/>
      <c r="PAG80" s="754"/>
      <c r="PAH80" s="754"/>
      <c r="PAI80" s="754"/>
      <c r="PAJ80" s="754"/>
      <c r="PAK80" s="754"/>
      <c r="PAL80" s="754"/>
      <c r="PAM80" s="754"/>
      <c r="PAN80" s="754"/>
      <c r="PAO80" s="754"/>
      <c r="PAP80" s="754"/>
      <c r="PAQ80" s="754"/>
      <c r="PAR80" s="754"/>
      <c r="PAS80" s="754"/>
      <c r="PAT80" s="754"/>
      <c r="PAU80" s="754"/>
      <c r="PAV80" s="754"/>
      <c r="PAW80" s="754"/>
      <c r="PAX80" s="754"/>
      <c r="PAY80" s="754"/>
      <c r="PAZ80" s="754"/>
      <c r="PBA80" s="754"/>
      <c r="PBB80" s="754"/>
      <c r="PBC80" s="754"/>
      <c r="PBD80" s="754"/>
      <c r="PBE80" s="754"/>
      <c r="PBF80" s="754"/>
      <c r="PBG80" s="754"/>
      <c r="PBH80" s="754"/>
      <c r="PBI80" s="754"/>
      <c r="PBJ80" s="754"/>
      <c r="PBK80" s="754"/>
      <c r="PBL80" s="754"/>
      <c r="PBM80" s="754"/>
      <c r="PBN80" s="754"/>
      <c r="PBO80" s="754"/>
      <c r="PBP80" s="754"/>
      <c r="PBQ80" s="754"/>
      <c r="PBR80" s="754"/>
      <c r="PBS80" s="754"/>
      <c r="PBT80" s="754"/>
      <c r="PBU80" s="754"/>
      <c r="PBV80" s="754"/>
      <c r="PBW80" s="754"/>
      <c r="PBX80" s="754"/>
      <c r="PBY80" s="754"/>
      <c r="PBZ80" s="754"/>
      <c r="PCA80" s="754"/>
      <c r="PCB80" s="754"/>
      <c r="PCC80" s="754"/>
      <c r="PCD80" s="754"/>
      <c r="PCE80" s="754"/>
      <c r="PCF80" s="754"/>
      <c r="PCG80" s="754"/>
      <c r="PCH80" s="754"/>
      <c r="PCI80" s="754"/>
      <c r="PCJ80" s="754"/>
      <c r="PCK80" s="754"/>
      <c r="PCL80" s="754"/>
      <c r="PCM80" s="754"/>
      <c r="PCN80" s="754"/>
      <c r="PCO80" s="754"/>
      <c r="PCP80" s="754"/>
      <c r="PCQ80" s="754"/>
      <c r="PCR80" s="754"/>
      <c r="PCS80" s="754"/>
      <c r="PCT80" s="754"/>
      <c r="PCU80" s="754"/>
      <c r="PCV80" s="754"/>
      <c r="PCW80" s="754"/>
      <c r="PCX80" s="754"/>
      <c r="PCY80" s="754"/>
      <c r="PCZ80" s="754"/>
      <c r="PDA80" s="754"/>
      <c r="PDB80" s="754"/>
      <c r="PDC80" s="754"/>
      <c r="PDD80" s="754"/>
      <c r="PDE80" s="754"/>
      <c r="PDF80" s="754"/>
      <c r="PDG80" s="754"/>
      <c r="PDH80" s="754"/>
      <c r="PDI80" s="754"/>
      <c r="PDJ80" s="754"/>
      <c r="PDK80" s="754"/>
      <c r="PDL80" s="754"/>
      <c r="PDM80" s="754"/>
      <c r="PDN80" s="754"/>
      <c r="PDO80" s="754"/>
      <c r="PDP80" s="754"/>
      <c r="PDQ80" s="754"/>
      <c r="PDR80" s="754"/>
      <c r="PDS80" s="754"/>
      <c r="PDT80" s="754"/>
      <c r="PDU80" s="754"/>
      <c r="PDV80" s="754"/>
      <c r="PDW80" s="754"/>
      <c r="PDX80" s="754"/>
      <c r="PDY80" s="754"/>
      <c r="PDZ80" s="754"/>
      <c r="PEA80" s="754"/>
      <c r="PEB80" s="754"/>
      <c r="PEC80" s="754"/>
      <c r="PED80" s="754"/>
      <c r="PEE80" s="754"/>
      <c r="PEF80" s="754"/>
      <c r="PEG80" s="754"/>
      <c r="PEH80" s="754"/>
      <c r="PEI80" s="754"/>
      <c r="PEJ80" s="754"/>
      <c r="PEK80" s="754"/>
      <c r="PEL80" s="754"/>
      <c r="PEM80" s="754"/>
      <c r="PEN80" s="754"/>
      <c r="PEO80" s="754"/>
      <c r="PEP80" s="754"/>
      <c r="PEQ80" s="754"/>
      <c r="PER80" s="754"/>
      <c r="PES80" s="754"/>
      <c r="PET80" s="754"/>
      <c r="PEU80" s="754"/>
      <c r="PEV80" s="754"/>
      <c r="PEW80" s="754"/>
      <c r="PEX80" s="754"/>
      <c r="PEY80" s="754"/>
      <c r="PEZ80" s="754"/>
      <c r="PFA80" s="754"/>
      <c r="PFB80" s="754"/>
      <c r="PFC80" s="754"/>
      <c r="PFD80" s="754"/>
      <c r="PFE80" s="754"/>
      <c r="PFF80" s="754"/>
      <c r="PFG80" s="754"/>
      <c r="PFH80" s="754"/>
      <c r="PFI80" s="754"/>
      <c r="PFJ80" s="754"/>
      <c r="PFK80" s="754"/>
      <c r="PFL80" s="754"/>
      <c r="PFM80" s="754"/>
      <c r="PFN80" s="754"/>
      <c r="PFO80" s="754"/>
      <c r="PFP80" s="754"/>
      <c r="PFQ80" s="754"/>
      <c r="PFR80" s="754"/>
      <c r="PFS80" s="754"/>
      <c r="PFT80" s="754"/>
      <c r="PFU80" s="754"/>
      <c r="PFV80" s="754"/>
      <c r="PFW80" s="754"/>
      <c r="PFX80" s="754"/>
      <c r="PFY80" s="754"/>
      <c r="PFZ80" s="754"/>
      <c r="PGA80" s="754"/>
      <c r="PGB80" s="754"/>
      <c r="PGC80" s="754"/>
      <c r="PGD80" s="754"/>
      <c r="PGE80" s="754"/>
      <c r="PGF80" s="754"/>
      <c r="PGG80" s="754"/>
      <c r="PGH80" s="754"/>
      <c r="PGI80" s="754"/>
      <c r="PGJ80" s="754"/>
      <c r="PGK80" s="754"/>
      <c r="PGL80" s="754"/>
      <c r="PGM80" s="754"/>
      <c r="PGN80" s="754"/>
      <c r="PGO80" s="754"/>
      <c r="PGP80" s="754"/>
      <c r="PGQ80" s="754"/>
      <c r="PGR80" s="754"/>
      <c r="PGS80" s="754"/>
      <c r="PGT80" s="754"/>
      <c r="PGU80" s="754"/>
      <c r="PGV80" s="754"/>
      <c r="PGW80" s="754"/>
      <c r="PGX80" s="754"/>
      <c r="PGY80" s="754"/>
      <c r="PGZ80" s="754"/>
      <c r="PHA80" s="754"/>
      <c r="PHB80" s="754"/>
      <c r="PHC80" s="754"/>
      <c r="PHD80" s="754"/>
      <c r="PHE80" s="754"/>
      <c r="PHF80" s="754"/>
      <c r="PHG80" s="754"/>
      <c r="PHH80" s="754"/>
      <c r="PHI80" s="754"/>
      <c r="PHJ80" s="754"/>
      <c r="PHK80" s="754"/>
      <c r="PHL80" s="754"/>
      <c r="PHM80" s="754"/>
      <c r="PHN80" s="754"/>
      <c r="PHO80" s="754"/>
      <c r="PHP80" s="754"/>
      <c r="PHQ80" s="754"/>
      <c r="PHR80" s="754"/>
      <c r="PHS80" s="754"/>
      <c r="PHT80" s="754"/>
      <c r="PHU80" s="754"/>
      <c r="PHV80" s="754"/>
      <c r="PHW80" s="754"/>
      <c r="PHX80" s="754"/>
      <c r="PHY80" s="754"/>
      <c r="PHZ80" s="754"/>
      <c r="PIA80" s="754"/>
      <c r="PIB80" s="754"/>
      <c r="PIC80" s="754"/>
      <c r="PID80" s="754"/>
      <c r="PIE80" s="754"/>
      <c r="PIF80" s="754"/>
      <c r="PIG80" s="754"/>
      <c r="PIH80" s="754"/>
      <c r="PII80" s="754"/>
      <c r="PIJ80" s="754"/>
      <c r="PIK80" s="754"/>
      <c r="PIL80" s="754"/>
      <c r="PIM80" s="754"/>
      <c r="PIN80" s="754"/>
      <c r="PIO80" s="754"/>
      <c r="PIP80" s="754"/>
      <c r="PIQ80" s="754"/>
      <c r="PIR80" s="754"/>
      <c r="PIS80" s="754"/>
      <c r="PIT80" s="754"/>
      <c r="PIU80" s="754"/>
      <c r="PIV80" s="754"/>
      <c r="PIW80" s="754"/>
      <c r="PIX80" s="754"/>
      <c r="PIY80" s="754"/>
      <c r="PIZ80" s="754"/>
      <c r="PJA80" s="754"/>
      <c r="PJB80" s="754"/>
      <c r="PJC80" s="754"/>
      <c r="PJD80" s="754"/>
      <c r="PJE80" s="754"/>
      <c r="PJF80" s="754"/>
      <c r="PJG80" s="754"/>
      <c r="PJH80" s="754"/>
      <c r="PJI80" s="754"/>
      <c r="PJJ80" s="754"/>
      <c r="PJK80" s="754"/>
      <c r="PJL80" s="754"/>
      <c r="PJM80" s="754"/>
      <c r="PJN80" s="754"/>
      <c r="PJO80" s="754"/>
      <c r="PJP80" s="754"/>
      <c r="PJQ80" s="754"/>
      <c r="PJR80" s="754"/>
      <c r="PJS80" s="754"/>
      <c r="PJT80" s="754"/>
      <c r="PJU80" s="754"/>
      <c r="PJV80" s="754"/>
      <c r="PJW80" s="754"/>
      <c r="PJX80" s="754"/>
      <c r="PJY80" s="754"/>
      <c r="PJZ80" s="754"/>
      <c r="PKA80" s="754"/>
      <c r="PKB80" s="754"/>
      <c r="PKC80" s="754"/>
      <c r="PKD80" s="754"/>
      <c r="PKE80" s="754"/>
      <c r="PKF80" s="754"/>
      <c r="PKG80" s="754"/>
      <c r="PKH80" s="754"/>
      <c r="PKI80" s="754"/>
      <c r="PKJ80" s="754"/>
      <c r="PKK80" s="754"/>
      <c r="PKL80" s="754"/>
      <c r="PKM80" s="754"/>
      <c r="PKN80" s="754"/>
      <c r="PKO80" s="754"/>
      <c r="PKP80" s="754"/>
      <c r="PKQ80" s="754"/>
      <c r="PKR80" s="754"/>
      <c r="PKS80" s="754"/>
      <c r="PKT80" s="754"/>
      <c r="PKU80" s="754"/>
      <c r="PKV80" s="754"/>
      <c r="PKW80" s="754"/>
      <c r="PKX80" s="754"/>
      <c r="PKY80" s="754"/>
      <c r="PKZ80" s="754"/>
      <c r="PLA80" s="754"/>
      <c r="PLB80" s="754"/>
      <c r="PLC80" s="754"/>
      <c r="PLD80" s="754"/>
      <c r="PLE80" s="754"/>
      <c r="PLF80" s="754"/>
      <c r="PLG80" s="754"/>
      <c r="PLH80" s="754"/>
      <c r="PLI80" s="754"/>
      <c r="PLJ80" s="754"/>
      <c r="PLK80" s="754"/>
      <c r="PLL80" s="754"/>
      <c r="PLM80" s="754"/>
      <c r="PLN80" s="754"/>
      <c r="PLO80" s="754"/>
      <c r="PLP80" s="754"/>
      <c r="PLQ80" s="754"/>
      <c r="PLR80" s="754"/>
      <c r="PLS80" s="754"/>
      <c r="PLT80" s="754"/>
      <c r="PLU80" s="754"/>
      <c r="PLV80" s="754"/>
      <c r="PLW80" s="754"/>
      <c r="PLX80" s="754"/>
      <c r="PLY80" s="754"/>
      <c r="PLZ80" s="754"/>
      <c r="PMA80" s="754"/>
      <c r="PMB80" s="754"/>
      <c r="PMC80" s="754"/>
      <c r="PMD80" s="754"/>
      <c r="PME80" s="754"/>
      <c r="PMF80" s="754"/>
      <c r="PMG80" s="754"/>
      <c r="PMH80" s="754"/>
      <c r="PMI80" s="754"/>
      <c r="PMJ80" s="754"/>
      <c r="PMK80" s="754"/>
      <c r="PML80" s="754"/>
      <c r="PMM80" s="754"/>
      <c r="PMN80" s="754"/>
      <c r="PMO80" s="754"/>
      <c r="PMP80" s="754"/>
      <c r="PMQ80" s="754"/>
      <c r="PMR80" s="754"/>
      <c r="PMS80" s="754"/>
      <c r="PMT80" s="754"/>
      <c r="PMU80" s="754"/>
      <c r="PMV80" s="754"/>
      <c r="PMW80" s="754"/>
      <c r="PMX80" s="754"/>
      <c r="PMY80" s="754"/>
      <c r="PMZ80" s="754"/>
      <c r="PNA80" s="754"/>
      <c r="PNB80" s="754"/>
      <c r="PNC80" s="754"/>
      <c r="PND80" s="754"/>
      <c r="PNE80" s="754"/>
      <c r="PNF80" s="754"/>
      <c r="PNG80" s="754"/>
      <c r="PNH80" s="754"/>
      <c r="PNI80" s="754"/>
      <c r="PNJ80" s="754"/>
      <c r="PNK80" s="754"/>
      <c r="PNL80" s="754"/>
      <c r="PNM80" s="754"/>
      <c r="PNN80" s="754"/>
      <c r="PNO80" s="754"/>
      <c r="PNP80" s="754"/>
      <c r="PNQ80" s="754"/>
      <c r="PNR80" s="754"/>
      <c r="PNS80" s="754"/>
      <c r="PNT80" s="754"/>
      <c r="PNU80" s="754"/>
      <c r="PNV80" s="754"/>
      <c r="PNW80" s="754"/>
      <c r="PNX80" s="754"/>
      <c r="PNY80" s="754"/>
      <c r="PNZ80" s="754"/>
      <c r="POA80" s="754"/>
      <c r="POB80" s="754"/>
      <c r="POC80" s="754"/>
      <c r="POD80" s="754"/>
      <c r="POE80" s="754"/>
      <c r="POF80" s="754"/>
      <c r="POG80" s="754"/>
      <c r="POH80" s="754"/>
      <c r="POI80" s="754"/>
      <c r="POJ80" s="754"/>
      <c r="POK80" s="754"/>
      <c r="POL80" s="754"/>
      <c r="POM80" s="754"/>
      <c r="PON80" s="754"/>
      <c r="POO80" s="754"/>
      <c r="POP80" s="754"/>
      <c r="POQ80" s="754"/>
      <c r="POR80" s="754"/>
      <c r="POS80" s="754"/>
      <c r="POT80" s="754"/>
      <c r="POU80" s="754"/>
      <c r="POV80" s="754"/>
      <c r="POW80" s="754"/>
      <c r="POX80" s="754"/>
      <c r="POY80" s="754"/>
      <c r="POZ80" s="754"/>
      <c r="PPA80" s="754"/>
      <c r="PPB80" s="754"/>
      <c r="PPC80" s="754"/>
      <c r="PPD80" s="754"/>
      <c r="PPE80" s="754"/>
      <c r="PPF80" s="754"/>
      <c r="PPG80" s="754"/>
      <c r="PPH80" s="754"/>
      <c r="PPI80" s="754"/>
      <c r="PPJ80" s="754"/>
      <c r="PPK80" s="754"/>
      <c r="PPL80" s="754"/>
      <c r="PPM80" s="754"/>
      <c r="PPN80" s="754"/>
      <c r="PPO80" s="754"/>
      <c r="PPP80" s="754"/>
      <c r="PPQ80" s="754"/>
      <c r="PPR80" s="754"/>
      <c r="PPS80" s="754"/>
      <c r="PPT80" s="754"/>
      <c r="PPU80" s="754"/>
      <c r="PPV80" s="754"/>
      <c r="PPW80" s="754"/>
      <c r="PPX80" s="754"/>
      <c r="PPY80" s="754"/>
      <c r="PPZ80" s="754"/>
      <c r="PQA80" s="754"/>
      <c r="PQB80" s="754"/>
      <c r="PQC80" s="754"/>
      <c r="PQD80" s="754"/>
      <c r="PQE80" s="754"/>
      <c r="PQF80" s="754"/>
      <c r="PQG80" s="754"/>
      <c r="PQH80" s="754"/>
      <c r="PQI80" s="754"/>
      <c r="PQJ80" s="754"/>
      <c r="PQK80" s="754"/>
      <c r="PQL80" s="754"/>
      <c r="PQM80" s="754"/>
      <c r="PQN80" s="754"/>
      <c r="PQO80" s="754"/>
      <c r="PQP80" s="754"/>
      <c r="PQQ80" s="754"/>
      <c r="PQR80" s="754"/>
      <c r="PQS80" s="754"/>
      <c r="PQT80" s="754"/>
      <c r="PQU80" s="754"/>
      <c r="PQV80" s="754"/>
      <c r="PQW80" s="754"/>
      <c r="PQX80" s="754"/>
      <c r="PQY80" s="754"/>
      <c r="PQZ80" s="754"/>
      <c r="PRA80" s="754"/>
      <c r="PRB80" s="754"/>
      <c r="PRC80" s="754"/>
      <c r="PRD80" s="754"/>
      <c r="PRE80" s="754"/>
      <c r="PRF80" s="754"/>
      <c r="PRG80" s="754"/>
      <c r="PRH80" s="754"/>
      <c r="PRI80" s="754"/>
      <c r="PRJ80" s="754"/>
      <c r="PRK80" s="754"/>
      <c r="PRL80" s="754"/>
      <c r="PRM80" s="754"/>
      <c r="PRN80" s="754"/>
      <c r="PRO80" s="754"/>
      <c r="PRP80" s="754"/>
      <c r="PRQ80" s="754"/>
      <c r="PRR80" s="754"/>
      <c r="PRS80" s="754"/>
      <c r="PRT80" s="754"/>
      <c r="PRU80" s="754"/>
      <c r="PRV80" s="754"/>
      <c r="PRW80" s="754"/>
      <c r="PRX80" s="754"/>
      <c r="PRY80" s="754"/>
      <c r="PRZ80" s="754"/>
      <c r="PSA80" s="754"/>
      <c r="PSB80" s="754"/>
      <c r="PSC80" s="754"/>
      <c r="PSD80" s="754"/>
      <c r="PSE80" s="754"/>
      <c r="PSF80" s="754"/>
      <c r="PSG80" s="754"/>
      <c r="PSH80" s="754"/>
      <c r="PSI80" s="754"/>
      <c r="PSJ80" s="754"/>
      <c r="PSK80" s="754"/>
      <c r="PSL80" s="754"/>
      <c r="PSM80" s="754"/>
      <c r="PSN80" s="754"/>
      <c r="PSO80" s="754"/>
      <c r="PSP80" s="754"/>
      <c r="PSQ80" s="754"/>
      <c r="PSR80" s="754"/>
      <c r="PSS80" s="754"/>
      <c r="PST80" s="754"/>
      <c r="PSU80" s="754"/>
      <c r="PSV80" s="754"/>
      <c r="PSW80" s="754"/>
      <c r="PSX80" s="754"/>
      <c r="PSY80" s="754"/>
      <c r="PSZ80" s="754"/>
      <c r="PTA80" s="754"/>
      <c r="PTB80" s="754"/>
      <c r="PTC80" s="754"/>
      <c r="PTD80" s="754"/>
      <c r="PTE80" s="754"/>
      <c r="PTF80" s="754"/>
      <c r="PTG80" s="754"/>
      <c r="PTH80" s="754"/>
      <c r="PTI80" s="754"/>
      <c r="PTJ80" s="754"/>
      <c r="PTK80" s="754"/>
      <c r="PTL80" s="754"/>
      <c r="PTM80" s="754"/>
      <c r="PTN80" s="754"/>
      <c r="PTO80" s="754"/>
      <c r="PTP80" s="754"/>
      <c r="PTQ80" s="754"/>
      <c r="PTR80" s="754"/>
      <c r="PTS80" s="754"/>
      <c r="PTT80" s="754"/>
      <c r="PTU80" s="754"/>
      <c r="PTV80" s="754"/>
      <c r="PTW80" s="754"/>
      <c r="PTX80" s="754"/>
      <c r="PTY80" s="754"/>
      <c r="PTZ80" s="754"/>
      <c r="PUA80" s="754"/>
      <c r="PUB80" s="754"/>
      <c r="PUC80" s="754"/>
      <c r="PUD80" s="754"/>
      <c r="PUE80" s="754"/>
      <c r="PUF80" s="754"/>
      <c r="PUG80" s="754"/>
      <c r="PUH80" s="754"/>
      <c r="PUI80" s="754"/>
      <c r="PUJ80" s="754"/>
      <c r="PUK80" s="754"/>
      <c r="PUL80" s="754"/>
      <c r="PUM80" s="754"/>
      <c r="PUN80" s="754"/>
      <c r="PUO80" s="754"/>
      <c r="PUP80" s="754"/>
      <c r="PUQ80" s="754"/>
      <c r="PUR80" s="754"/>
      <c r="PUS80" s="754"/>
      <c r="PUT80" s="754"/>
      <c r="PUU80" s="754"/>
      <c r="PUV80" s="754"/>
      <c r="PUW80" s="754"/>
      <c r="PUX80" s="754"/>
      <c r="PUY80" s="754"/>
      <c r="PUZ80" s="754"/>
      <c r="PVA80" s="754"/>
      <c r="PVB80" s="754"/>
      <c r="PVC80" s="754"/>
      <c r="PVD80" s="754"/>
      <c r="PVE80" s="754"/>
      <c r="PVF80" s="754"/>
      <c r="PVG80" s="754"/>
      <c r="PVH80" s="754"/>
      <c r="PVI80" s="754"/>
      <c r="PVJ80" s="754"/>
      <c r="PVK80" s="754"/>
      <c r="PVL80" s="754"/>
      <c r="PVM80" s="754"/>
      <c r="PVN80" s="754"/>
      <c r="PVO80" s="754"/>
      <c r="PVP80" s="754"/>
      <c r="PVQ80" s="754"/>
      <c r="PVR80" s="754"/>
      <c r="PVS80" s="754"/>
      <c r="PVT80" s="754"/>
      <c r="PVU80" s="754"/>
      <c r="PVV80" s="754"/>
      <c r="PVW80" s="754"/>
      <c r="PVX80" s="754"/>
      <c r="PVY80" s="754"/>
      <c r="PVZ80" s="754"/>
      <c r="PWA80" s="754"/>
      <c r="PWB80" s="754"/>
      <c r="PWC80" s="754"/>
      <c r="PWD80" s="754"/>
      <c r="PWE80" s="754"/>
      <c r="PWF80" s="754"/>
      <c r="PWG80" s="754"/>
      <c r="PWH80" s="754"/>
      <c r="PWI80" s="754"/>
      <c r="PWJ80" s="754"/>
      <c r="PWK80" s="754"/>
      <c r="PWL80" s="754"/>
      <c r="PWM80" s="754"/>
      <c r="PWN80" s="754"/>
      <c r="PWO80" s="754"/>
      <c r="PWP80" s="754"/>
      <c r="PWQ80" s="754"/>
      <c r="PWR80" s="754"/>
      <c r="PWS80" s="754"/>
      <c r="PWT80" s="754"/>
      <c r="PWU80" s="754"/>
      <c r="PWV80" s="754"/>
      <c r="PWW80" s="754"/>
      <c r="PWX80" s="754"/>
      <c r="PWY80" s="754"/>
      <c r="PWZ80" s="754"/>
      <c r="PXA80" s="754"/>
      <c r="PXB80" s="754"/>
      <c r="PXC80" s="754"/>
      <c r="PXD80" s="754"/>
      <c r="PXE80" s="754"/>
      <c r="PXF80" s="754"/>
      <c r="PXG80" s="754"/>
      <c r="PXH80" s="754"/>
      <c r="PXI80" s="754"/>
      <c r="PXJ80" s="754"/>
      <c r="PXK80" s="754"/>
      <c r="PXL80" s="754"/>
      <c r="PXM80" s="754"/>
      <c r="PXN80" s="754"/>
      <c r="PXO80" s="754"/>
      <c r="PXP80" s="754"/>
      <c r="PXQ80" s="754"/>
      <c r="PXR80" s="754"/>
      <c r="PXS80" s="754"/>
      <c r="PXT80" s="754"/>
      <c r="PXU80" s="754"/>
      <c r="PXV80" s="754"/>
      <c r="PXW80" s="754"/>
      <c r="PXX80" s="754"/>
      <c r="PXY80" s="754"/>
      <c r="PXZ80" s="754"/>
      <c r="PYA80" s="754"/>
      <c r="PYB80" s="754"/>
      <c r="PYC80" s="754"/>
      <c r="PYD80" s="754"/>
      <c r="PYE80" s="754"/>
      <c r="PYF80" s="754"/>
      <c r="PYG80" s="754"/>
      <c r="PYH80" s="754"/>
      <c r="PYI80" s="754"/>
      <c r="PYJ80" s="754"/>
      <c r="PYK80" s="754"/>
      <c r="PYL80" s="754"/>
      <c r="PYM80" s="754"/>
      <c r="PYN80" s="754"/>
      <c r="PYO80" s="754"/>
      <c r="PYP80" s="754"/>
      <c r="PYQ80" s="754"/>
      <c r="PYR80" s="754"/>
      <c r="PYS80" s="754"/>
      <c r="PYT80" s="754"/>
      <c r="PYU80" s="754"/>
      <c r="PYV80" s="754"/>
      <c r="PYW80" s="754"/>
      <c r="PYX80" s="754"/>
      <c r="PYY80" s="754"/>
      <c r="PYZ80" s="754"/>
      <c r="PZA80" s="754"/>
      <c r="PZB80" s="754"/>
      <c r="PZC80" s="754"/>
      <c r="PZD80" s="754"/>
      <c r="PZE80" s="754"/>
      <c r="PZF80" s="754"/>
      <c r="PZG80" s="754"/>
      <c r="PZH80" s="754"/>
      <c r="PZI80" s="754"/>
      <c r="PZJ80" s="754"/>
      <c r="PZK80" s="754"/>
      <c r="PZL80" s="754"/>
      <c r="PZM80" s="754"/>
      <c r="PZN80" s="754"/>
      <c r="PZO80" s="754"/>
      <c r="PZP80" s="754"/>
      <c r="PZQ80" s="754"/>
      <c r="PZR80" s="754"/>
      <c r="PZS80" s="754"/>
      <c r="PZT80" s="754"/>
      <c r="PZU80" s="754"/>
      <c r="PZV80" s="754"/>
      <c r="PZW80" s="754"/>
      <c r="PZX80" s="754"/>
      <c r="PZY80" s="754"/>
      <c r="PZZ80" s="754"/>
      <c r="QAA80" s="754"/>
      <c r="QAB80" s="754"/>
      <c r="QAC80" s="754"/>
      <c r="QAD80" s="754"/>
      <c r="QAE80" s="754"/>
      <c r="QAF80" s="754"/>
      <c r="QAG80" s="754"/>
      <c r="QAH80" s="754"/>
      <c r="QAI80" s="754"/>
      <c r="QAJ80" s="754"/>
      <c r="QAK80" s="754"/>
      <c r="QAL80" s="754"/>
      <c r="QAM80" s="754"/>
      <c r="QAN80" s="754"/>
      <c r="QAO80" s="754"/>
      <c r="QAP80" s="754"/>
      <c r="QAQ80" s="754"/>
      <c r="QAR80" s="754"/>
      <c r="QAS80" s="754"/>
      <c r="QAT80" s="754"/>
      <c r="QAU80" s="754"/>
      <c r="QAV80" s="754"/>
      <c r="QAW80" s="754"/>
      <c r="QAX80" s="754"/>
      <c r="QAY80" s="754"/>
      <c r="QAZ80" s="754"/>
      <c r="QBA80" s="754"/>
      <c r="QBB80" s="754"/>
      <c r="QBC80" s="754"/>
      <c r="QBD80" s="754"/>
      <c r="QBE80" s="754"/>
      <c r="QBF80" s="754"/>
      <c r="QBG80" s="754"/>
      <c r="QBH80" s="754"/>
      <c r="QBI80" s="754"/>
      <c r="QBJ80" s="754"/>
      <c r="QBK80" s="754"/>
      <c r="QBL80" s="754"/>
      <c r="QBM80" s="754"/>
      <c r="QBN80" s="754"/>
      <c r="QBO80" s="754"/>
      <c r="QBP80" s="754"/>
      <c r="QBQ80" s="754"/>
      <c r="QBR80" s="754"/>
      <c r="QBS80" s="754"/>
      <c r="QBT80" s="754"/>
      <c r="QBU80" s="754"/>
      <c r="QBV80" s="754"/>
      <c r="QBW80" s="754"/>
      <c r="QBX80" s="754"/>
      <c r="QBY80" s="754"/>
      <c r="QBZ80" s="754"/>
      <c r="QCA80" s="754"/>
      <c r="QCB80" s="754"/>
      <c r="QCC80" s="754"/>
      <c r="QCD80" s="754"/>
      <c r="QCE80" s="754"/>
      <c r="QCF80" s="754"/>
      <c r="QCG80" s="754"/>
      <c r="QCH80" s="754"/>
      <c r="QCI80" s="754"/>
      <c r="QCJ80" s="754"/>
      <c r="QCK80" s="754"/>
      <c r="QCL80" s="754"/>
      <c r="QCM80" s="754"/>
      <c r="QCN80" s="754"/>
      <c r="QCO80" s="754"/>
      <c r="QCP80" s="754"/>
      <c r="QCQ80" s="754"/>
      <c r="QCR80" s="754"/>
      <c r="QCS80" s="754"/>
      <c r="QCT80" s="754"/>
      <c r="QCU80" s="754"/>
      <c r="QCV80" s="754"/>
      <c r="QCW80" s="754"/>
      <c r="QCX80" s="754"/>
      <c r="QCY80" s="754"/>
      <c r="QCZ80" s="754"/>
      <c r="QDA80" s="754"/>
      <c r="QDB80" s="754"/>
      <c r="QDC80" s="754"/>
      <c r="QDD80" s="754"/>
      <c r="QDE80" s="754"/>
      <c r="QDF80" s="754"/>
      <c r="QDG80" s="754"/>
      <c r="QDH80" s="754"/>
      <c r="QDI80" s="754"/>
      <c r="QDJ80" s="754"/>
      <c r="QDK80" s="754"/>
      <c r="QDL80" s="754"/>
      <c r="QDM80" s="754"/>
      <c r="QDN80" s="754"/>
      <c r="QDO80" s="754"/>
      <c r="QDP80" s="754"/>
      <c r="QDQ80" s="754"/>
      <c r="QDR80" s="754"/>
      <c r="QDS80" s="754"/>
      <c r="QDT80" s="754"/>
      <c r="QDU80" s="754"/>
      <c r="QDV80" s="754"/>
      <c r="QDW80" s="754"/>
      <c r="QDX80" s="754"/>
      <c r="QDY80" s="754"/>
      <c r="QDZ80" s="754"/>
      <c r="QEA80" s="754"/>
      <c r="QEB80" s="754"/>
      <c r="QEC80" s="754"/>
      <c r="QED80" s="754"/>
      <c r="QEE80" s="754"/>
      <c r="QEF80" s="754"/>
      <c r="QEG80" s="754"/>
      <c r="QEH80" s="754"/>
      <c r="QEI80" s="754"/>
      <c r="QEJ80" s="754"/>
      <c r="QEK80" s="754"/>
      <c r="QEL80" s="754"/>
      <c r="QEM80" s="754"/>
      <c r="QEN80" s="754"/>
      <c r="QEO80" s="754"/>
      <c r="QEP80" s="754"/>
      <c r="QEQ80" s="754"/>
      <c r="QER80" s="754"/>
      <c r="QES80" s="754"/>
      <c r="QET80" s="754"/>
      <c r="QEU80" s="754"/>
      <c r="QEV80" s="754"/>
      <c r="QEW80" s="754"/>
      <c r="QEX80" s="754"/>
      <c r="QEY80" s="754"/>
      <c r="QEZ80" s="754"/>
      <c r="QFA80" s="754"/>
      <c r="QFB80" s="754"/>
      <c r="QFC80" s="754"/>
      <c r="QFD80" s="754"/>
      <c r="QFE80" s="754"/>
      <c r="QFF80" s="754"/>
      <c r="QFG80" s="754"/>
      <c r="QFH80" s="754"/>
      <c r="QFI80" s="754"/>
      <c r="QFJ80" s="754"/>
      <c r="QFK80" s="754"/>
      <c r="QFL80" s="754"/>
      <c r="QFM80" s="754"/>
      <c r="QFN80" s="754"/>
      <c r="QFO80" s="754"/>
      <c r="QFP80" s="754"/>
      <c r="QFQ80" s="754"/>
      <c r="QFR80" s="754"/>
      <c r="QFS80" s="754"/>
      <c r="QFT80" s="754"/>
      <c r="QFU80" s="754"/>
      <c r="QFV80" s="754"/>
      <c r="QFW80" s="754"/>
      <c r="QFX80" s="754"/>
      <c r="QFY80" s="754"/>
      <c r="QFZ80" s="754"/>
      <c r="QGA80" s="754"/>
      <c r="QGB80" s="754"/>
      <c r="QGC80" s="754"/>
      <c r="QGD80" s="754"/>
      <c r="QGE80" s="754"/>
      <c r="QGF80" s="754"/>
      <c r="QGG80" s="754"/>
      <c r="QGH80" s="754"/>
      <c r="QGI80" s="754"/>
      <c r="QGJ80" s="754"/>
      <c r="QGK80" s="754"/>
      <c r="QGL80" s="754"/>
      <c r="QGM80" s="754"/>
      <c r="QGN80" s="754"/>
      <c r="QGO80" s="754"/>
      <c r="QGP80" s="754"/>
      <c r="QGQ80" s="754"/>
      <c r="QGR80" s="754"/>
      <c r="QGS80" s="754"/>
      <c r="QGT80" s="754"/>
      <c r="QGU80" s="754"/>
      <c r="QGV80" s="754"/>
      <c r="QGW80" s="754"/>
      <c r="QGX80" s="754"/>
      <c r="QGY80" s="754"/>
      <c r="QGZ80" s="754"/>
      <c r="QHA80" s="754"/>
      <c r="QHB80" s="754"/>
      <c r="QHC80" s="754"/>
      <c r="QHD80" s="754"/>
      <c r="QHE80" s="754"/>
      <c r="QHF80" s="754"/>
      <c r="QHG80" s="754"/>
      <c r="QHH80" s="754"/>
      <c r="QHI80" s="754"/>
      <c r="QHJ80" s="754"/>
      <c r="QHK80" s="754"/>
      <c r="QHL80" s="754"/>
      <c r="QHM80" s="754"/>
      <c r="QHN80" s="754"/>
      <c r="QHO80" s="754"/>
      <c r="QHP80" s="754"/>
      <c r="QHQ80" s="754"/>
      <c r="QHR80" s="754"/>
      <c r="QHS80" s="754"/>
      <c r="QHT80" s="754"/>
      <c r="QHU80" s="754"/>
      <c r="QHV80" s="754"/>
      <c r="QHW80" s="754"/>
      <c r="QHX80" s="754"/>
      <c r="QHY80" s="754"/>
      <c r="QHZ80" s="754"/>
      <c r="QIA80" s="754"/>
      <c r="QIB80" s="754"/>
      <c r="QIC80" s="754"/>
      <c r="QID80" s="754"/>
      <c r="QIE80" s="754"/>
      <c r="QIF80" s="754"/>
      <c r="QIG80" s="754"/>
      <c r="QIH80" s="754"/>
      <c r="QII80" s="754"/>
      <c r="QIJ80" s="754"/>
      <c r="QIK80" s="754"/>
      <c r="QIL80" s="754"/>
      <c r="QIM80" s="754"/>
      <c r="QIN80" s="754"/>
      <c r="QIO80" s="754"/>
      <c r="QIP80" s="754"/>
      <c r="QIQ80" s="754"/>
      <c r="QIR80" s="754"/>
      <c r="QIS80" s="754"/>
      <c r="QIT80" s="754"/>
      <c r="QIU80" s="754"/>
      <c r="QIV80" s="754"/>
      <c r="QIW80" s="754"/>
      <c r="QIX80" s="754"/>
      <c r="QIY80" s="754"/>
      <c r="QIZ80" s="754"/>
      <c r="QJA80" s="754"/>
      <c r="QJB80" s="754"/>
      <c r="QJC80" s="754"/>
      <c r="QJD80" s="754"/>
      <c r="QJE80" s="754"/>
      <c r="QJF80" s="754"/>
      <c r="QJG80" s="754"/>
      <c r="QJH80" s="754"/>
      <c r="QJI80" s="754"/>
      <c r="QJJ80" s="754"/>
      <c r="QJK80" s="754"/>
      <c r="QJL80" s="754"/>
      <c r="QJM80" s="754"/>
      <c r="QJN80" s="754"/>
      <c r="QJO80" s="754"/>
      <c r="QJP80" s="754"/>
      <c r="QJQ80" s="754"/>
      <c r="QJR80" s="754"/>
      <c r="QJS80" s="754"/>
      <c r="QJT80" s="754"/>
      <c r="QJU80" s="754"/>
      <c r="QJV80" s="754"/>
      <c r="QJW80" s="754"/>
      <c r="QJX80" s="754"/>
      <c r="QJY80" s="754"/>
      <c r="QJZ80" s="754"/>
      <c r="QKA80" s="754"/>
      <c r="QKB80" s="754"/>
      <c r="QKC80" s="754"/>
      <c r="QKD80" s="754"/>
      <c r="QKE80" s="754"/>
      <c r="QKF80" s="754"/>
      <c r="QKG80" s="754"/>
      <c r="QKH80" s="754"/>
      <c r="QKI80" s="754"/>
      <c r="QKJ80" s="754"/>
      <c r="QKK80" s="754"/>
      <c r="QKL80" s="754"/>
      <c r="QKM80" s="754"/>
      <c r="QKN80" s="754"/>
      <c r="QKO80" s="754"/>
      <c r="QKP80" s="754"/>
      <c r="QKQ80" s="754"/>
      <c r="QKR80" s="754"/>
      <c r="QKS80" s="754"/>
      <c r="QKT80" s="754"/>
      <c r="QKU80" s="754"/>
      <c r="QKV80" s="754"/>
      <c r="QKW80" s="754"/>
      <c r="QKX80" s="754"/>
      <c r="QKY80" s="754"/>
      <c r="QKZ80" s="754"/>
      <c r="QLA80" s="754"/>
      <c r="QLB80" s="754"/>
      <c r="QLC80" s="754"/>
      <c r="QLD80" s="754"/>
      <c r="QLE80" s="754"/>
      <c r="QLF80" s="754"/>
      <c r="QLG80" s="754"/>
      <c r="QLH80" s="754"/>
      <c r="QLI80" s="754"/>
      <c r="QLJ80" s="754"/>
      <c r="QLK80" s="754"/>
      <c r="QLL80" s="754"/>
      <c r="QLM80" s="754"/>
      <c r="QLN80" s="754"/>
      <c r="QLO80" s="754"/>
      <c r="QLP80" s="754"/>
      <c r="QLQ80" s="754"/>
      <c r="QLR80" s="754"/>
      <c r="QLS80" s="754"/>
      <c r="QLT80" s="754"/>
      <c r="QLU80" s="754"/>
      <c r="QLV80" s="754"/>
      <c r="QLW80" s="754"/>
      <c r="QLX80" s="754"/>
      <c r="QLY80" s="754"/>
      <c r="QLZ80" s="754"/>
      <c r="QMA80" s="754"/>
      <c r="QMB80" s="754"/>
      <c r="QMC80" s="754"/>
      <c r="QMD80" s="754"/>
      <c r="QME80" s="754"/>
      <c r="QMF80" s="754"/>
      <c r="QMG80" s="754"/>
      <c r="QMH80" s="754"/>
      <c r="QMI80" s="754"/>
      <c r="QMJ80" s="754"/>
      <c r="QMK80" s="754"/>
      <c r="QML80" s="754"/>
      <c r="QMM80" s="754"/>
      <c r="QMN80" s="754"/>
      <c r="QMO80" s="754"/>
      <c r="QMP80" s="754"/>
      <c r="QMQ80" s="754"/>
      <c r="QMR80" s="754"/>
      <c r="QMS80" s="754"/>
      <c r="QMT80" s="754"/>
      <c r="QMU80" s="754"/>
      <c r="QMV80" s="754"/>
      <c r="QMW80" s="754"/>
      <c r="QMX80" s="754"/>
      <c r="QMY80" s="754"/>
      <c r="QMZ80" s="754"/>
      <c r="QNA80" s="754"/>
      <c r="QNB80" s="754"/>
      <c r="QNC80" s="754"/>
      <c r="QND80" s="754"/>
      <c r="QNE80" s="754"/>
      <c r="QNF80" s="754"/>
      <c r="QNG80" s="754"/>
      <c r="QNH80" s="754"/>
      <c r="QNI80" s="754"/>
      <c r="QNJ80" s="754"/>
      <c r="QNK80" s="754"/>
      <c r="QNL80" s="754"/>
      <c r="QNM80" s="754"/>
      <c r="QNN80" s="754"/>
      <c r="QNO80" s="754"/>
      <c r="QNP80" s="754"/>
      <c r="QNQ80" s="754"/>
      <c r="QNR80" s="754"/>
      <c r="QNS80" s="754"/>
      <c r="QNT80" s="754"/>
      <c r="QNU80" s="754"/>
      <c r="QNV80" s="754"/>
      <c r="QNW80" s="754"/>
      <c r="QNX80" s="754"/>
      <c r="QNY80" s="754"/>
      <c r="QNZ80" s="754"/>
      <c r="QOA80" s="754"/>
      <c r="QOB80" s="754"/>
      <c r="QOC80" s="754"/>
      <c r="QOD80" s="754"/>
      <c r="QOE80" s="754"/>
      <c r="QOF80" s="754"/>
      <c r="QOG80" s="754"/>
      <c r="QOH80" s="754"/>
      <c r="QOI80" s="754"/>
      <c r="QOJ80" s="754"/>
      <c r="QOK80" s="754"/>
      <c r="QOL80" s="754"/>
      <c r="QOM80" s="754"/>
      <c r="QON80" s="754"/>
      <c r="QOO80" s="754"/>
      <c r="QOP80" s="754"/>
      <c r="QOQ80" s="754"/>
      <c r="QOR80" s="754"/>
      <c r="QOS80" s="754"/>
      <c r="QOT80" s="754"/>
      <c r="QOU80" s="754"/>
      <c r="QOV80" s="754"/>
      <c r="QOW80" s="754"/>
      <c r="QOX80" s="754"/>
      <c r="QOY80" s="754"/>
      <c r="QOZ80" s="754"/>
      <c r="QPA80" s="754"/>
      <c r="QPB80" s="754"/>
      <c r="QPC80" s="754"/>
      <c r="QPD80" s="754"/>
      <c r="QPE80" s="754"/>
      <c r="QPF80" s="754"/>
      <c r="QPG80" s="754"/>
      <c r="QPH80" s="754"/>
      <c r="QPI80" s="754"/>
      <c r="QPJ80" s="754"/>
      <c r="QPK80" s="754"/>
      <c r="QPL80" s="754"/>
      <c r="QPM80" s="754"/>
      <c r="QPN80" s="754"/>
      <c r="QPO80" s="754"/>
      <c r="QPP80" s="754"/>
      <c r="QPQ80" s="754"/>
      <c r="QPR80" s="754"/>
      <c r="QPS80" s="754"/>
      <c r="QPT80" s="754"/>
      <c r="QPU80" s="754"/>
      <c r="QPV80" s="754"/>
      <c r="QPW80" s="754"/>
      <c r="QPX80" s="754"/>
      <c r="QPY80" s="754"/>
      <c r="QPZ80" s="754"/>
      <c r="QQA80" s="754"/>
      <c r="QQB80" s="754"/>
      <c r="QQC80" s="754"/>
      <c r="QQD80" s="754"/>
      <c r="QQE80" s="754"/>
      <c r="QQF80" s="754"/>
      <c r="QQG80" s="754"/>
      <c r="QQH80" s="754"/>
      <c r="QQI80" s="754"/>
      <c r="QQJ80" s="754"/>
      <c r="QQK80" s="754"/>
      <c r="QQL80" s="754"/>
      <c r="QQM80" s="754"/>
      <c r="QQN80" s="754"/>
      <c r="QQO80" s="754"/>
      <c r="QQP80" s="754"/>
      <c r="QQQ80" s="754"/>
      <c r="QQR80" s="754"/>
      <c r="QQS80" s="754"/>
      <c r="QQT80" s="754"/>
      <c r="QQU80" s="754"/>
      <c r="QQV80" s="754"/>
      <c r="QQW80" s="754"/>
      <c r="QQX80" s="754"/>
      <c r="QQY80" s="754"/>
      <c r="QQZ80" s="754"/>
      <c r="QRA80" s="754"/>
      <c r="QRB80" s="754"/>
      <c r="QRC80" s="754"/>
      <c r="QRD80" s="754"/>
      <c r="QRE80" s="754"/>
      <c r="QRF80" s="754"/>
      <c r="QRG80" s="754"/>
      <c r="QRH80" s="754"/>
      <c r="QRI80" s="754"/>
      <c r="QRJ80" s="754"/>
      <c r="QRK80" s="754"/>
      <c r="QRL80" s="754"/>
      <c r="QRM80" s="754"/>
      <c r="QRN80" s="754"/>
      <c r="QRO80" s="754"/>
      <c r="QRP80" s="754"/>
      <c r="QRQ80" s="754"/>
      <c r="QRR80" s="754"/>
      <c r="QRS80" s="754"/>
      <c r="QRT80" s="754"/>
      <c r="QRU80" s="754"/>
      <c r="QRV80" s="754"/>
      <c r="QRW80" s="754"/>
      <c r="QRX80" s="754"/>
      <c r="QRY80" s="754"/>
      <c r="QRZ80" s="754"/>
      <c r="QSA80" s="754"/>
      <c r="QSB80" s="754"/>
      <c r="QSC80" s="754"/>
      <c r="QSD80" s="754"/>
      <c r="QSE80" s="754"/>
      <c r="QSF80" s="754"/>
      <c r="QSG80" s="754"/>
      <c r="QSH80" s="754"/>
      <c r="QSI80" s="754"/>
      <c r="QSJ80" s="754"/>
      <c r="QSK80" s="754"/>
      <c r="QSL80" s="754"/>
      <c r="QSM80" s="754"/>
      <c r="QSN80" s="754"/>
      <c r="QSO80" s="754"/>
      <c r="QSP80" s="754"/>
      <c r="QSQ80" s="754"/>
      <c r="QSR80" s="754"/>
      <c r="QSS80" s="754"/>
      <c r="QST80" s="754"/>
      <c r="QSU80" s="754"/>
      <c r="QSV80" s="754"/>
      <c r="QSW80" s="754"/>
      <c r="QSX80" s="754"/>
      <c r="QSY80" s="754"/>
      <c r="QSZ80" s="754"/>
      <c r="QTA80" s="754"/>
      <c r="QTB80" s="754"/>
      <c r="QTC80" s="754"/>
      <c r="QTD80" s="754"/>
      <c r="QTE80" s="754"/>
      <c r="QTF80" s="754"/>
      <c r="QTG80" s="754"/>
      <c r="QTH80" s="754"/>
      <c r="QTI80" s="754"/>
      <c r="QTJ80" s="754"/>
      <c r="QTK80" s="754"/>
      <c r="QTL80" s="754"/>
      <c r="QTM80" s="754"/>
      <c r="QTN80" s="754"/>
      <c r="QTO80" s="754"/>
      <c r="QTP80" s="754"/>
      <c r="QTQ80" s="754"/>
      <c r="QTR80" s="754"/>
      <c r="QTS80" s="754"/>
      <c r="QTT80" s="754"/>
      <c r="QTU80" s="754"/>
      <c r="QTV80" s="754"/>
      <c r="QTW80" s="754"/>
      <c r="QTX80" s="754"/>
      <c r="QTY80" s="754"/>
      <c r="QTZ80" s="754"/>
      <c r="QUA80" s="754"/>
      <c r="QUB80" s="754"/>
      <c r="QUC80" s="754"/>
      <c r="QUD80" s="754"/>
      <c r="QUE80" s="754"/>
      <c r="QUF80" s="754"/>
      <c r="QUG80" s="754"/>
      <c r="QUH80" s="754"/>
      <c r="QUI80" s="754"/>
      <c r="QUJ80" s="754"/>
      <c r="QUK80" s="754"/>
      <c r="QUL80" s="754"/>
      <c r="QUM80" s="754"/>
      <c r="QUN80" s="754"/>
      <c r="QUO80" s="754"/>
      <c r="QUP80" s="754"/>
      <c r="QUQ80" s="754"/>
      <c r="QUR80" s="754"/>
      <c r="QUS80" s="754"/>
      <c r="QUT80" s="754"/>
      <c r="QUU80" s="754"/>
      <c r="QUV80" s="754"/>
      <c r="QUW80" s="754"/>
      <c r="QUX80" s="754"/>
      <c r="QUY80" s="754"/>
      <c r="QUZ80" s="754"/>
      <c r="QVA80" s="754"/>
      <c r="QVB80" s="754"/>
      <c r="QVC80" s="754"/>
      <c r="QVD80" s="754"/>
      <c r="QVE80" s="754"/>
      <c r="QVF80" s="754"/>
      <c r="QVG80" s="754"/>
      <c r="QVH80" s="754"/>
      <c r="QVI80" s="754"/>
      <c r="QVJ80" s="754"/>
      <c r="QVK80" s="754"/>
      <c r="QVL80" s="754"/>
      <c r="QVM80" s="754"/>
      <c r="QVN80" s="754"/>
      <c r="QVO80" s="754"/>
      <c r="QVP80" s="754"/>
      <c r="QVQ80" s="754"/>
      <c r="QVR80" s="754"/>
      <c r="QVS80" s="754"/>
      <c r="QVT80" s="754"/>
      <c r="QVU80" s="754"/>
      <c r="QVV80" s="754"/>
      <c r="QVW80" s="754"/>
      <c r="QVX80" s="754"/>
      <c r="QVY80" s="754"/>
      <c r="QVZ80" s="754"/>
      <c r="QWA80" s="754"/>
      <c r="QWB80" s="754"/>
      <c r="QWC80" s="754"/>
      <c r="QWD80" s="754"/>
      <c r="QWE80" s="754"/>
      <c r="QWF80" s="754"/>
      <c r="QWG80" s="754"/>
      <c r="QWH80" s="754"/>
      <c r="QWI80" s="754"/>
      <c r="QWJ80" s="754"/>
      <c r="QWK80" s="754"/>
      <c r="QWL80" s="754"/>
      <c r="QWM80" s="754"/>
      <c r="QWN80" s="754"/>
      <c r="QWO80" s="754"/>
      <c r="QWP80" s="754"/>
      <c r="QWQ80" s="754"/>
      <c r="QWR80" s="754"/>
      <c r="QWS80" s="754"/>
      <c r="QWT80" s="754"/>
      <c r="QWU80" s="754"/>
      <c r="QWV80" s="754"/>
      <c r="QWW80" s="754"/>
      <c r="QWX80" s="754"/>
      <c r="QWY80" s="754"/>
      <c r="QWZ80" s="754"/>
      <c r="QXA80" s="754"/>
      <c r="QXB80" s="754"/>
      <c r="QXC80" s="754"/>
      <c r="QXD80" s="754"/>
      <c r="QXE80" s="754"/>
      <c r="QXF80" s="754"/>
      <c r="QXG80" s="754"/>
      <c r="QXH80" s="754"/>
      <c r="QXI80" s="754"/>
      <c r="QXJ80" s="754"/>
      <c r="QXK80" s="754"/>
      <c r="QXL80" s="754"/>
      <c r="QXM80" s="754"/>
      <c r="QXN80" s="754"/>
      <c r="QXO80" s="754"/>
      <c r="QXP80" s="754"/>
      <c r="QXQ80" s="754"/>
      <c r="QXR80" s="754"/>
      <c r="QXS80" s="754"/>
      <c r="QXT80" s="754"/>
      <c r="QXU80" s="754"/>
      <c r="QXV80" s="754"/>
      <c r="QXW80" s="754"/>
      <c r="QXX80" s="754"/>
      <c r="QXY80" s="754"/>
      <c r="QXZ80" s="754"/>
      <c r="QYA80" s="754"/>
      <c r="QYB80" s="754"/>
      <c r="QYC80" s="754"/>
      <c r="QYD80" s="754"/>
      <c r="QYE80" s="754"/>
      <c r="QYF80" s="754"/>
      <c r="QYG80" s="754"/>
      <c r="QYH80" s="754"/>
      <c r="QYI80" s="754"/>
      <c r="QYJ80" s="754"/>
      <c r="QYK80" s="754"/>
      <c r="QYL80" s="754"/>
      <c r="QYM80" s="754"/>
      <c r="QYN80" s="754"/>
      <c r="QYO80" s="754"/>
      <c r="QYP80" s="754"/>
      <c r="QYQ80" s="754"/>
      <c r="QYR80" s="754"/>
      <c r="QYS80" s="754"/>
      <c r="QYT80" s="754"/>
      <c r="QYU80" s="754"/>
      <c r="QYV80" s="754"/>
      <c r="QYW80" s="754"/>
      <c r="QYX80" s="754"/>
      <c r="QYY80" s="754"/>
      <c r="QYZ80" s="754"/>
      <c r="QZA80" s="754"/>
      <c r="QZB80" s="754"/>
      <c r="QZC80" s="754"/>
      <c r="QZD80" s="754"/>
      <c r="QZE80" s="754"/>
      <c r="QZF80" s="754"/>
      <c r="QZG80" s="754"/>
      <c r="QZH80" s="754"/>
      <c r="QZI80" s="754"/>
      <c r="QZJ80" s="754"/>
      <c r="QZK80" s="754"/>
      <c r="QZL80" s="754"/>
      <c r="QZM80" s="754"/>
      <c r="QZN80" s="754"/>
      <c r="QZO80" s="754"/>
      <c r="QZP80" s="754"/>
      <c r="QZQ80" s="754"/>
      <c r="QZR80" s="754"/>
      <c r="QZS80" s="754"/>
      <c r="QZT80" s="754"/>
      <c r="QZU80" s="754"/>
      <c r="QZV80" s="754"/>
      <c r="QZW80" s="754"/>
      <c r="QZX80" s="754"/>
      <c r="QZY80" s="754"/>
      <c r="QZZ80" s="754"/>
      <c r="RAA80" s="754"/>
      <c r="RAB80" s="754"/>
      <c r="RAC80" s="754"/>
      <c r="RAD80" s="754"/>
      <c r="RAE80" s="754"/>
      <c r="RAF80" s="754"/>
      <c r="RAG80" s="754"/>
      <c r="RAH80" s="754"/>
      <c r="RAI80" s="754"/>
      <c r="RAJ80" s="754"/>
      <c r="RAK80" s="754"/>
      <c r="RAL80" s="754"/>
      <c r="RAM80" s="754"/>
      <c r="RAN80" s="754"/>
      <c r="RAO80" s="754"/>
      <c r="RAP80" s="754"/>
      <c r="RAQ80" s="754"/>
      <c r="RAR80" s="754"/>
      <c r="RAS80" s="754"/>
      <c r="RAT80" s="754"/>
      <c r="RAU80" s="754"/>
      <c r="RAV80" s="754"/>
      <c r="RAW80" s="754"/>
      <c r="RAX80" s="754"/>
      <c r="RAY80" s="754"/>
      <c r="RAZ80" s="754"/>
      <c r="RBA80" s="754"/>
      <c r="RBB80" s="754"/>
      <c r="RBC80" s="754"/>
      <c r="RBD80" s="754"/>
      <c r="RBE80" s="754"/>
      <c r="RBF80" s="754"/>
      <c r="RBG80" s="754"/>
      <c r="RBH80" s="754"/>
      <c r="RBI80" s="754"/>
      <c r="RBJ80" s="754"/>
      <c r="RBK80" s="754"/>
      <c r="RBL80" s="754"/>
      <c r="RBM80" s="754"/>
      <c r="RBN80" s="754"/>
      <c r="RBO80" s="754"/>
      <c r="RBP80" s="754"/>
      <c r="RBQ80" s="754"/>
      <c r="RBR80" s="754"/>
      <c r="RBS80" s="754"/>
      <c r="RBT80" s="754"/>
      <c r="RBU80" s="754"/>
      <c r="RBV80" s="754"/>
      <c r="RBW80" s="754"/>
      <c r="RBX80" s="754"/>
      <c r="RBY80" s="754"/>
      <c r="RBZ80" s="754"/>
      <c r="RCA80" s="754"/>
      <c r="RCB80" s="754"/>
      <c r="RCC80" s="754"/>
      <c r="RCD80" s="754"/>
      <c r="RCE80" s="754"/>
      <c r="RCF80" s="754"/>
      <c r="RCG80" s="754"/>
      <c r="RCH80" s="754"/>
      <c r="RCI80" s="754"/>
      <c r="RCJ80" s="754"/>
      <c r="RCK80" s="754"/>
      <c r="RCL80" s="754"/>
      <c r="RCM80" s="754"/>
      <c r="RCN80" s="754"/>
      <c r="RCO80" s="754"/>
      <c r="RCP80" s="754"/>
      <c r="RCQ80" s="754"/>
      <c r="RCR80" s="754"/>
      <c r="RCS80" s="754"/>
      <c r="RCT80" s="754"/>
      <c r="RCU80" s="754"/>
      <c r="RCV80" s="754"/>
      <c r="RCW80" s="754"/>
      <c r="RCX80" s="754"/>
      <c r="RCY80" s="754"/>
      <c r="RCZ80" s="754"/>
      <c r="RDA80" s="754"/>
      <c r="RDB80" s="754"/>
      <c r="RDC80" s="754"/>
      <c r="RDD80" s="754"/>
      <c r="RDE80" s="754"/>
      <c r="RDF80" s="754"/>
      <c r="RDG80" s="754"/>
      <c r="RDH80" s="754"/>
      <c r="RDI80" s="754"/>
      <c r="RDJ80" s="754"/>
      <c r="RDK80" s="754"/>
      <c r="RDL80" s="754"/>
      <c r="RDM80" s="754"/>
      <c r="RDN80" s="754"/>
      <c r="RDO80" s="754"/>
      <c r="RDP80" s="754"/>
      <c r="RDQ80" s="754"/>
      <c r="RDR80" s="754"/>
      <c r="RDS80" s="754"/>
      <c r="RDT80" s="754"/>
      <c r="RDU80" s="754"/>
      <c r="RDV80" s="754"/>
      <c r="RDW80" s="754"/>
      <c r="RDX80" s="754"/>
      <c r="RDY80" s="754"/>
      <c r="RDZ80" s="754"/>
      <c r="REA80" s="754"/>
      <c r="REB80" s="754"/>
      <c r="REC80" s="754"/>
      <c r="RED80" s="754"/>
      <c r="REE80" s="754"/>
      <c r="REF80" s="754"/>
      <c r="REG80" s="754"/>
      <c r="REH80" s="754"/>
      <c r="REI80" s="754"/>
      <c r="REJ80" s="754"/>
      <c r="REK80" s="754"/>
      <c r="REL80" s="754"/>
      <c r="REM80" s="754"/>
      <c r="REN80" s="754"/>
      <c r="REO80" s="754"/>
      <c r="REP80" s="754"/>
      <c r="REQ80" s="754"/>
      <c r="RER80" s="754"/>
      <c r="RES80" s="754"/>
      <c r="RET80" s="754"/>
      <c r="REU80" s="754"/>
      <c r="REV80" s="754"/>
      <c r="REW80" s="754"/>
      <c r="REX80" s="754"/>
      <c r="REY80" s="754"/>
      <c r="REZ80" s="754"/>
      <c r="RFA80" s="754"/>
      <c r="RFB80" s="754"/>
      <c r="RFC80" s="754"/>
      <c r="RFD80" s="754"/>
      <c r="RFE80" s="754"/>
      <c r="RFF80" s="754"/>
      <c r="RFG80" s="754"/>
      <c r="RFH80" s="754"/>
      <c r="RFI80" s="754"/>
      <c r="RFJ80" s="754"/>
      <c r="RFK80" s="754"/>
      <c r="RFL80" s="754"/>
      <c r="RFM80" s="754"/>
      <c r="RFN80" s="754"/>
      <c r="RFO80" s="754"/>
      <c r="RFP80" s="754"/>
      <c r="RFQ80" s="754"/>
      <c r="RFR80" s="754"/>
      <c r="RFS80" s="754"/>
      <c r="RFT80" s="754"/>
      <c r="RFU80" s="754"/>
      <c r="RFV80" s="754"/>
      <c r="RFW80" s="754"/>
      <c r="RFX80" s="754"/>
      <c r="RFY80" s="754"/>
      <c r="RFZ80" s="754"/>
      <c r="RGA80" s="754"/>
      <c r="RGB80" s="754"/>
      <c r="RGC80" s="754"/>
      <c r="RGD80" s="754"/>
      <c r="RGE80" s="754"/>
      <c r="RGF80" s="754"/>
      <c r="RGG80" s="754"/>
      <c r="RGH80" s="754"/>
      <c r="RGI80" s="754"/>
      <c r="RGJ80" s="754"/>
      <c r="RGK80" s="754"/>
      <c r="RGL80" s="754"/>
      <c r="RGM80" s="754"/>
      <c r="RGN80" s="754"/>
      <c r="RGO80" s="754"/>
      <c r="RGP80" s="754"/>
      <c r="RGQ80" s="754"/>
      <c r="RGR80" s="754"/>
      <c r="RGS80" s="754"/>
      <c r="RGT80" s="754"/>
      <c r="RGU80" s="754"/>
      <c r="RGV80" s="754"/>
      <c r="RGW80" s="754"/>
      <c r="RGX80" s="754"/>
      <c r="RGY80" s="754"/>
      <c r="RGZ80" s="754"/>
      <c r="RHA80" s="754"/>
      <c r="RHB80" s="754"/>
      <c r="RHC80" s="754"/>
      <c r="RHD80" s="754"/>
      <c r="RHE80" s="754"/>
      <c r="RHF80" s="754"/>
      <c r="RHG80" s="754"/>
      <c r="RHH80" s="754"/>
      <c r="RHI80" s="754"/>
      <c r="RHJ80" s="754"/>
      <c r="RHK80" s="754"/>
      <c r="RHL80" s="754"/>
      <c r="RHM80" s="754"/>
      <c r="RHN80" s="754"/>
      <c r="RHO80" s="754"/>
      <c r="RHP80" s="754"/>
      <c r="RHQ80" s="754"/>
      <c r="RHR80" s="754"/>
      <c r="RHS80" s="754"/>
      <c r="RHT80" s="754"/>
      <c r="RHU80" s="754"/>
      <c r="RHV80" s="754"/>
      <c r="RHW80" s="754"/>
      <c r="RHX80" s="754"/>
      <c r="RHY80" s="754"/>
      <c r="RHZ80" s="754"/>
      <c r="RIA80" s="754"/>
      <c r="RIB80" s="754"/>
      <c r="RIC80" s="754"/>
      <c r="RID80" s="754"/>
      <c r="RIE80" s="754"/>
      <c r="RIF80" s="754"/>
      <c r="RIG80" s="754"/>
      <c r="RIH80" s="754"/>
      <c r="RII80" s="754"/>
      <c r="RIJ80" s="754"/>
      <c r="RIK80" s="754"/>
      <c r="RIL80" s="754"/>
      <c r="RIM80" s="754"/>
      <c r="RIN80" s="754"/>
      <c r="RIO80" s="754"/>
      <c r="RIP80" s="754"/>
      <c r="RIQ80" s="754"/>
      <c r="RIR80" s="754"/>
      <c r="RIS80" s="754"/>
      <c r="RIT80" s="754"/>
      <c r="RIU80" s="754"/>
      <c r="RIV80" s="754"/>
      <c r="RIW80" s="754"/>
      <c r="RIX80" s="754"/>
      <c r="RIY80" s="754"/>
      <c r="RIZ80" s="754"/>
      <c r="RJA80" s="754"/>
      <c r="RJB80" s="754"/>
      <c r="RJC80" s="754"/>
      <c r="RJD80" s="754"/>
      <c r="RJE80" s="754"/>
      <c r="RJF80" s="754"/>
      <c r="RJG80" s="754"/>
      <c r="RJH80" s="754"/>
      <c r="RJI80" s="754"/>
      <c r="RJJ80" s="754"/>
      <c r="RJK80" s="754"/>
      <c r="RJL80" s="754"/>
      <c r="RJM80" s="754"/>
      <c r="RJN80" s="754"/>
      <c r="RJO80" s="754"/>
      <c r="RJP80" s="754"/>
      <c r="RJQ80" s="754"/>
      <c r="RJR80" s="754"/>
      <c r="RJS80" s="754"/>
      <c r="RJT80" s="754"/>
      <c r="RJU80" s="754"/>
      <c r="RJV80" s="754"/>
      <c r="RJW80" s="754"/>
      <c r="RJX80" s="754"/>
      <c r="RJY80" s="754"/>
      <c r="RJZ80" s="754"/>
      <c r="RKA80" s="754"/>
      <c r="RKB80" s="754"/>
      <c r="RKC80" s="754"/>
      <c r="RKD80" s="754"/>
      <c r="RKE80" s="754"/>
      <c r="RKF80" s="754"/>
      <c r="RKG80" s="754"/>
      <c r="RKH80" s="754"/>
      <c r="RKI80" s="754"/>
      <c r="RKJ80" s="754"/>
      <c r="RKK80" s="754"/>
      <c r="RKL80" s="754"/>
      <c r="RKM80" s="754"/>
      <c r="RKN80" s="754"/>
      <c r="RKO80" s="754"/>
      <c r="RKP80" s="754"/>
      <c r="RKQ80" s="754"/>
      <c r="RKR80" s="754"/>
      <c r="RKS80" s="754"/>
      <c r="RKT80" s="754"/>
      <c r="RKU80" s="754"/>
      <c r="RKV80" s="754"/>
      <c r="RKW80" s="754"/>
      <c r="RKX80" s="754"/>
      <c r="RKY80" s="754"/>
      <c r="RKZ80" s="754"/>
      <c r="RLA80" s="754"/>
      <c r="RLB80" s="754"/>
      <c r="RLC80" s="754"/>
      <c r="RLD80" s="754"/>
      <c r="RLE80" s="754"/>
      <c r="RLF80" s="754"/>
      <c r="RLG80" s="754"/>
      <c r="RLH80" s="754"/>
      <c r="RLI80" s="754"/>
      <c r="RLJ80" s="754"/>
      <c r="RLK80" s="754"/>
      <c r="RLL80" s="754"/>
      <c r="RLM80" s="754"/>
      <c r="RLN80" s="754"/>
      <c r="RLO80" s="754"/>
      <c r="RLP80" s="754"/>
      <c r="RLQ80" s="754"/>
      <c r="RLR80" s="754"/>
      <c r="RLS80" s="754"/>
      <c r="RLT80" s="754"/>
      <c r="RLU80" s="754"/>
      <c r="RLV80" s="754"/>
      <c r="RLW80" s="754"/>
      <c r="RLX80" s="754"/>
      <c r="RLY80" s="754"/>
      <c r="RLZ80" s="754"/>
      <c r="RMA80" s="754"/>
      <c r="RMB80" s="754"/>
      <c r="RMC80" s="754"/>
      <c r="RMD80" s="754"/>
      <c r="RME80" s="754"/>
      <c r="RMF80" s="754"/>
      <c r="RMG80" s="754"/>
      <c r="RMH80" s="754"/>
      <c r="RMI80" s="754"/>
      <c r="RMJ80" s="754"/>
      <c r="RMK80" s="754"/>
      <c r="RML80" s="754"/>
      <c r="RMM80" s="754"/>
      <c r="RMN80" s="754"/>
      <c r="RMO80" s="754"/>
      <c r="RMP80" s="754"/>
      <c r="RMQ80" s="754"/>
      <c r="RMR80" s="754"/>
      <c r="RMS80" s="754"/>
      <c r="RMT80" s="754"/>
      <c r="RMU80" s="754"/>
      <c r="RMV80" s="754"/>
      <c r="RMW80" s="754"/>
      <c r="RMX80" s="754"/>
      <c r="RMY80" s="754"/>
      <c r="RMZ80" s="754"/>
      <c r="RNA80" s="754"/>
      <c r="RNB80" s="754"/>
      <c r="RNC80" s="754"/>
      <c r="RND80" s="754"/>
      <c r="RNE80" s="754"/>
      <c r="RNF80" s="754"/>
      <c r="RNG80" s="754"/>
      <c r="RNH80" s="754"/>
      <c r="RNI80" s="754"/>
      <c r="RNJ80" s="754"/>
      <c r="RNK80" s="754"/>
      <c r="RNL80" s="754"/>
      <c r="RNM80" s="754"/>
      <c r="RNN80" s="754"/>
      <c r="RNO80" s="754"/>
      <c r="RNP80" s="754"/>
      <c r="RNQ80" s="754"/>
      <c r="RNR80" s="754"/>
      <c r="RNS80" s="754"/>
      <c r="RNT80" s="754"/>
      <c r="RNU80" s="754"/>
      <c r="RNV80" s="754"/>
      <c r="RNW80" s="754"/>
      <c r="RNX80" s="754"/>
      <c r="RNY80" s="754"/>
      <c r="RNZ80" s="754"/>
      <c r="ROA80" s="754"/>
      <c r="ROB80" s="754"/>
      <c r="ROC80" s="754"/>
      <c r="ROD80" s="754"/>
      <c r="ROE80" s="754"/>
      <c r="ROF80" s="754"/>
      <c r="ROG80" s="754"/>
      <c r="ROH80" s="754"/>
      <c r="ROI80" s="754"/>
      <c r="ROJ80" s="754"/>
      <c r="ROK80" s="754"/>
      <c r="ROL80" s="754"/>
      <c r="ROM80" s="754"/>
      <c r="RON80" s="754"/>
      <c r="ROO80" s="754"/>
      <c r="ROP80" s="754"/>
      <c r="ROQ80" s="754"/>
      <c r="ROR80" s="754"/>
      <c r="ROS80" s="754"/>
      <c r="ROT80" s="754"/>
      <c r="ROU80" s="754"/>
      <c r="ROV80" s="754"/>
      <c r="ROW80" s="754"/>
      <c r="ROX80" s="754"/>
      <c r="ROY80" s="754"/>
      <c r="ROZ80" s="754"/>
      <c r="RPA80" s="754"/>
      <c r="RPB80" s="754"/>
      <c r="RPC80" s="754"/>
      <c r="RPD80" s="754"/>
      <c r="RPE80" s="754"/>
      <c r="RPF80" s="754"/>
      <c r="RPG80" s="754"/>
      <c r="RPH80" s="754"/>
      <c r="RPI80" s="754"/>
      <c r="RPJ80" s="754"/>
      <c r="RPK80" s="754"/>
      <c r="RPL80" s="754"/>
      <c r="RPM80" s="754"/>
      <c r="RPN80" s="754"/>
      <c r="RPO80" s="754"/>
      <c r="RPP80" s="754"/>
      <c r="RPQ80" s="754"/>
      <c r="RPR80" s="754"/>
      <c r="RPS80" s="754"/>
      <c r="RPT80" s="754"/>
      <c r="RPU80" s="754"/>
      <c r="RPV80" s="754"/>
      <c r="RPW80" s="754"/>
      <c r="RPX80" s="754"/>
      <c r="RPY80" s="754"/>
      <c r="RPZ80" s="754"/>
      <c r="RQA80" s="754"/>
      <c r="RQB80" s="754"/>
      <c r="RQC80" s="754"/>
      <c r="RQD80" s="754"/>
      <c r="RQE80" s="754"/>
      <c r="RQF80" s="754"/>
      <c r="RQG80" s="754"/>
      <c r="RQH80" s="754"/>
      <c r="RQI80" s="754"/>
      <c r="RQJ80" s="754"/>
      <c r="RQK80" s="754"/>
      <c r="RQL80" s="754"/>
      <c r="RQM80" s="754"/>
      <c r="RQN80" s="754"/>
      <c r="RQO80" s="754"/>
      <c r="RQP80" s="754"/>
      <c r="RQQ80" s="754"/>
      <c r="RQR80" s="754"/>
      <c r="RQS80" s="754"/>
      <c r="RQT80" s="754"/>
      <c r="RQU80" s="754"/>
      <c r="RQV80" s="754"/>
      <c r="RQW80" s="754"/>
      <c r="RQX80" s="754"/>
      <c r="RQY80" s="754"/>
      <c r="RQZ80" s="754"/>
      <c r="RRA80" s="754"/>
      <c r="RRB80" s="754"/>
      <c r="RRC80" s="754"/>
      <c r="RRD80" s="754"/>
      <c r="RRE80" s="754"/>
      <c r="RRF80" s="754"/>
      <c r="RRG80" s="754"/>
      <c r="RRH80" s="754"/>
      <c r="RRI80" s="754"/>
      <c r="RRJ80" s="754"/>
      <c r="RRK80" s="754"/>
      <c r="RRL80" s="754"/>
      <c r="RRM80" s="754"/>
      <c r="RRN80" s="754"/>
      <c r="RRO80" s="754"/>
      <c r="RRP80" s="754"/>
      <c r="RRQ80" s="754"/>
      <c r="RRR80" s="754"/>
      <c r="RRS80" s="754"/>
      <c r="RRT80" s="754"/>
      <c r="RRU80" s="754"/>
      <c r="RRV80" s="754"/>
      <c r="RRW80" s="754"/>
      <c r="RRX80" s="754"/>
      <c r="RRY80" s="754"/>
      <c r="RRZ80" s="754"/>
      <c r="RSA80" s="754"/>
      <c r="RSB80" s="754"/>
      <c r="RSC80" s="754"/>
      <c r="RSD80" s="754"/>
      <c r="RSE80" s="754"/>
      <c r="RSF80" s="754"/>
      <c r="RSG80" s="754"/>
      <c r="RSH80" s="754"/>
      <c r="RSI80" s="754"/>
      <c r="RSJ80" s="754"/>
      <c r="RSK80" s="754"/>
      <c r="RSL80" s="754"/>
      <c r="RSM80" s="754"/>
      <c r="RSN80" s="754"/>
      <c r="RSO80" s="754"/>
      <c r="RSP80" s="754"/>
      <c r="RSQ80" s="754"/>
      <c r="RSR80" s="754"/>
      <c r="RSS80" s="754"/>
      <c r="RST80" s="754"/>
      <c r="RSU80" s="754"/>
      <c r="RSV80" s="754"/>
      <c r="RSW80" s="754"/>
      <c r="RSX80" s="754"/>
      <c r="RSY80" s="754"/>
      <c r="RSZ80" s="754"/>
      <c r="RTA80" s="754"/>
      <c r="RTB80" s="754"/>
      <c r="RTC80" s="754"/>
      <c r="RTD80" s="754"/>
      <c r="RTE80" s="754"/>
      <c r="RTF80" s="754"/>
      <c r="RTG80" s="754"/>
      <c r="RTH80" s="754"/>
      <c r="RTI80" s="754"/>
      <c r="RTJ80" s="754"/>
      <c r="RTK80" s="754"/>
      <c r="RTL80" s="754"/>
      <c r="RTM80" s="754"/>
      <c r="RTN80" s="754"/>
      <c r="RTO80" s="754"/>
      <c r="RTP80" s="754"/>
      <c r="RTQ80" s="754"/>
      <c r="RTR80" s="754"/>
      <c r="RTS80" s="754"/>
      <c r="RTT80" s="754"/>
      <c r="RTU80" s="754"/>
      <c r="RTV80" s="754"/>
      <c r="RTW80" s="754"/>
      <c r="RTX80" s="754"/>
      <c r="RTY80" s="754"/>
      <c r="RTZ80" s="754"/>
      <c r="RUA80" s="754"/>
      <c r="RUB80" s="754"/>
      <c r="RUC80" s="754"/>
      <c r="RUD80" s="754"/>
      <c r="RUE80" s="754"/>
      <c r="RUF80" s="754"/>
      <c r="RUG80" s="754"/>
      <c r="RUH80" s="754"/>
      <c r="RUI80" s="754"/>
      <c r="RUJ80" s="754"/>
      <c r="RUK80" s="754"/>
      <c r="RUL80" s="754"/>
      <c r="RUM80" s="754"/>
      <c r="RUN80" s="754"/>
      <c r="RUO80" s="754"/>
      <c r="RUP80" s="754"/>
      <c r="RUQ80" s="754"/>
      <c r="RUR80" s="754"/>
      <c r="RUS80" s="754"/>
      <c r="RUT80" s="754"/>
      <c r="RUU80" s="754"/>
      <c r="RUV80" s="754"/>
      <c r="RUW80" s="754"/>
      <c r="RUX80" s="754"/>
      <c r="RUY80" s="754"/>
      <c r="RUZ80" s="754"/>
      <c r="RVA80" s="754"/>
      <c r="RVB80" s="754"/>
      <c r="RVC80" s="754"/>
      <c r="RVD80" s="754"/>
      <c r="RVE80" s="754"/>
      <c r="RVF80" s="754"/>
      <c r="RVG80" s="754"/>
      <c r="RVH80" s="754"/>
      <c r="RVI80" s="754"/>
      <c r="RVJ80" s="754"/>
      <c r="RVK80" s="754"/>
      <c r="RVL80" s="754"/>
      <c r="RVM80" s="754"/>
      <c r="RVN80" s="754"/>
      <c r="RVO80" s="754"/>
      <c r="RVP80" s="754"/>
      <c r="RVQ80" s="754"/>
      <c r="RVR80" s="754"/>
      <c r="RVS80" s="754"/>
      <c r="RVT80" s="754"/>
      <c r="RVU80" s="754"/>
      <c r="RVV80" s="754"/>
      <c r="RVW80" s="754"/>
      <c r="RVX80" s="754"/>
      <c r="RVY80" s="754"/>
      <c r="RVZ80" s="754"/>
      <c r="RWA80" s="754"/>
      <c r="RWB80" s="754"/>
      <c r="RWC80" s="754"/>
      <c r="RWD80" s="754"/>
      <c r="RWE80" s="754"/>
      <c r="RWF80" s="754"/>
      <c r="RWG80" s="754"/>
      <c r="RWH80" s="754"/>
      <c r="RWI80" s="754"/>
      <c r="RWJ80" s="754"/>
      <c r="RWK80" s="754"/>
      <c r="RWL80" s="754"/>
      <c r="RWM80" s="754"/>
      <c r="RWN80" s="754"/>
      <c r="RWO80" s="754"/>
      <c r="RWP80" s="754"/>
      <c r="RWQ80" s="754"/>
      <c r="RWR80" s="754"/>
      <c r="RWS80" s="754"/>
      <c r="RWT80" s="754"/>
      <c r="RWU80" s="754"/>
      <c r="RWV80" s="754"/>
      <c r="RWW80" s="754"/>
      <c r="RWX80" s="754"/>
      <c r="RWY80" s="754"/>
      <c r="RWZ80" s="754"/>
      <c r="RXA80" s="754"/>
      <c r="RXB80" s="754"/>
      <c r="RXC80" s="754"/>
      <c r="RXD80" s="754"/>
      <c r="RXE80" s="754"/>
      <c r="RXF80" s="754"/>
      <c r="RXG80" s="754"/>
      <c r="RXH80" s="754"/>
      <c r="RXI80" s="754"/>
      <c r="RXJ80" s="754"/>
      <c r="RXK80" s="754"/>
      <c r="RXL80" s="754"/>
      <c r="RXM80" s="754"/>
      <c r="RXN80" s="754"/>
      <c r="RXO80" s="754"/>
      <c r="RXP80" s="754"/>
      <c r="RXQ80" s="754"/>
      <c r="RXR80" s="754"/>
      <c r="RXS80" s="754"/>
      <c r="RXT80" s="754"/>
      <c r="RXU80" s="754"/>
      <c r="RXV80" s="754"/>
      <c r="RXW80" s="754"/>
      <c r="RXX80" s="754"/>
      <c r="RXY80" s="754"/>
      <c r="RXZ80" s="754"/>
      <c r="RYA80" s="754"/>
      <c r="RYB80" s="754"/>
      <c r="RYC80" s="754"/>
      <c r="RYD80" s="754"/>
      <c r="RYE80" s="754"/>
      <c r="RYF80" s="754"/>
      <c r="RYG80" s="754"/>
      <c r="RYH80" s="754"/>
      <c r="RYI80" s="754"/>
      <c r="RYJ80" s="754"/>
      <c r="RYK80" s="754"/>
      <c r="RYL80" s="754"/>
      <c r="RYM80" s="754"/>
      <c r="RYN80" s="754"/>
      <c r="RYO80" s="754"/>
      <c r="RYP80" s="754"/>
      <c r="RYQ80" s="754"/>
      <c r="RYR80" s="754"/>
      <c r="RYS80" s="754"/>
      <c r="RYT80" s="754"/>
      <c r="RYU80" s="754"/>
      <c r="RYV80" s="754"/>
      <c r="RYW80" s="754"/>
      <c r="RYX80" s="754"/>
      <c r="RYY80" s="754"/>
      <c r="RYZ80" s="754"/>
      <c r="RZA80" s="754"/>
      <c r="RZB80" s="754"/>
      <c r="RZC80" s="754"/>
      <c r="RZD80" s="754"/>
      <c r="RZE80" s="754"/>
      <c r="RZF80" s="754"/>
      <c r="RZG80" s="754"/>
      <c r="RZH80" s="754"/>
      <c r="RZI80" s="754"/>
      <c r="RZJ80" s="754"/>
      <c r="RZK80" s="754"/>
      <c r="RZL80" s="754"/>
      <c r="RZM80" s="754"/>
      <c r="RZN80" s="754"/>
      <c r="RZO80" s="754"/>
      <c r="RZP80" s="754"/>
      <c r="RZQ80" s="754"/>
      <c r="RZR80" s="754"/>
      <c r="RZS80" s="754"/>
      <c r="RZT80" s="754"/>
      <c r="RZU80" s="754"/>
      <c r="RZV80" s="754"/>
      <c r="RZW80" s="754"/>
      <c r="RZX80" s="754"/>
      <c r="RZY80" s="754"/>
      <c r="RZZ80" s="754"/>
      <c r="SAA80" s="754"/>
      <c r="SAB80" s="754"/>
      <c r="SAC80" s="754"/>
      <c r="SAD80" s="754"/>
      <c r="SAE80" s="754"/>
      <c r="SAF80" s="754"/>
      <c r="SAG80" s="754"/>
      <c r="SAH80" s="754"/>
      <c r="SAI80" s="754"/>
      <c r="SAJ80" s="754"/>
      <c r="SAK80" s="754"/>
      <c r="SAL80" s="754"/>
      <c r="SAM80" s="754"/>
      <c r="SAN80" s="754"/>
      <c r="SAO80" s="754"/>
      <c r="SAP80" s="754"/>
      <c r="SAQ80" s="754"/>
      <c r="SAR80" s="754"/>
      <c r="SAS80" s="754"/>
      <c r="SAT80" s="754"/>
      <c r="SAU80" s="754"/>
      <c r="SAV80" s="754"/>
      <c r="SAW80" s="754"/>
      <c r="SAX80" s="754"/>
      <c r="SAY80" s="754"/>
      <c r="SAZ80" s="754"/>
      <c r="SBA80" s="754"/>
      <c r="SBB80" s="754"/>
      <c r="SBC80" s="754"/>
      <c r="SBD80" s="754"/>
      <c r="SBE80" s="754"/>
      <c r="SBF80" s="754"/>
      <c r="SBG80" s="754"/>
      <c r="SBH80" s="754"/>
      <c r="SBI80" s="754"/>
      <c r="SBJ80" s="754"/>
      <c r="SBK80" s="754"/>
      <c r="SBL80" s="754"/>
      <c r="SBM80" s="754"/>
      <c r="SBN80" s="754"/>
      <c r="SBO80" s="754"/>
      <c r="SBP80" s="754"/>
      <c r="SBQ80" s="754"/>
      <c r="SBR80" s="754"/>
      <c r="SBS80" s="754"/>
      <c r="SBT80" s="754"/>
      <c r="SBU80" s="754"/>
      <c r="SBV80" s="754"/>
      <c r="SBW80" s="754"/>
      <c r="SBX80" s="754"/>
      <c r="SBY80" s="754"/>
      <c r="SBZ80" s="754"/>
      <c r="SCA80" s="754"/>
      <c r="SCB80" s="754"/>
      <c r="SCC80" s="754"/>
      <c r="SCD80" s="754"/>
      <c r="SCE80" s="754"/>
      <c r="SCF80" s="754"/>
      <c r="SCG80" s="754"/>
      <c r="SCH80" s="754"/>
      <c r="SCI80" s="754"/>
      <c r="SCJ80" s="754"/>
      <c r="SCK80" s="754"/>
      <c r="SCL80" s="754"/>
      <c r="SCM80" s="754"/>
      <c r="SCN80" s="754"/>
      <c r="SCO80" s="754"/>
      <c r="SCP80" s="754"/>
      <c r="SCQ80" s="754"/>
      <c r="SCR80" s="754"/>
      <c r="SCS80" s="754"/>
      <c r="SCT80" s="754"/>
      <c r="SCU80" s="754"/>
      <c r="SCV80" s="754"/>
      <c r="SCW80" s="754"/>
      <c r="SCX80" s="754"/>
      <c r="SCY80" s="754"/>
      <c r="SCZ80" s="754"/>
      <c r="SDA80" s="754"/>
      <c r="SDB80" s="754"/>
      <c r="SDC80" s="754"/>
      <c r="SDD80" s="754"/>
      <c r="SDE80" s="754"/>
      <c r="SDF80" s="754"/>
      <c r="SDG80" s="754"/>
      <c r="SDH80" s="754"/>
      <c r="SDI80" s="754"/>
      <c r="SDJ80" s="754"/>
      <c r="SDK80" s="754"/>
      <c r="SDL80" s="754"/>
      <c r="SDM80" s="754"/>
      <c r="SDN80" s="754"/>
      <c r="SDO80" s="754"/>
      <c r="SDP80" s="754"/>
      <c r="SDQ80" s="754"/>
      <c r="SDR80" s="754"/>
      <c r="SDS80" s="754"/>
      <c r="SDT80" s="754"/>
      <c r="SDU80" s="754"/>
      <c r="SDV80" s="754"/>
      <c r="SDW80" s="754"/>
      <c r="SDX80" s="754"/>
      <c r="SDY80" s="754"/>
      <c r="SDZ80" s="754"/>
      <c r="SEA80" s="754"/>
      <c r="SEB80" s="754"/>
      <c r="SEC80" s="754"/>
      <c r="SED80" s="754"/>
      <c r="SEE80" s="754"/>
      <c r="SEF80" s="754"/>
      <c r="SEG80" s="754"/>
      <c r="SEH80" s="754"/>
      <c r="SEI80" s="754"/>
      <c r="SEJ80" s="754"/>
      <c r="SEK80" s="754"/>
      <c r="SEL80" s="754"/>
      <c r="SEM80" s="754"/>
      <c r="SEN80" s="754"/>
      <c r="SEO80" s="754"/>
      <c r="SEP80" s="754"/>
      <c r="SEQ80" s="754"/>
      <c r="SER80" s="754"/>
      <c r="SES80" s="754"/>
      <c r="SET80" s="754"/>
      <c r="SEU80" s="754"/>
      <c r="SEV80" s="754"/>
      <c r="SEW80" s="754"/>
      <c r="SEX80" s="754"/>
      <c r="SEY80" s="754"/>
      <c r="SEZ80" s="754"/>
      <c r="SFA80" s="754"/>
      <c r="SFB80" s="754"/>
      <c r="SFC80" s="754"/>
      <c r="SFD80" s="754"/>
      <c r="SFE80" s="754"/>
      <c r="SFF80" s="754"/>
      <c r="SFG80" s="754"/>
      <c r="SFH80" s="754"/>
      <c r="SFI80" s="754"/>
      <c r="SFJ80" s="754"/>
      <c r="SFK80" s="754"/>
      <c r="SFL80" s="754"/>
      <c r="SFM80" s="754"/>
      <c r="SFN80" s="754"/>
      <c r="SFO80" s="754"/>
      <c r="SFP80" s="754"/>
      <c r="SFQ80" s="754"/>
      <c r="SFR80" s="754"/>
      <c r="SFS80" s="754"/>
      <c r="SFT80" s="754"/>
      <c r="SFU80" s="754"/>
      <c r="SFV80" s="754"/>
      <c r="SFW80" s="754"/>
      <c r="SFX80" s="754"/>
      <c r="SFY80" s="754"/>
      <c r="SFZ80" s="754"/>
      <c r="SGA80" s="754"/>
      <c r="SGB80" s="754"/>
      <c r="SGC80" s="754"/>
      <c r="SGD80" s="754"/>
      <c r="SGE80" s="754"/>
      <c r="SGF80" s="754"/>
      <c r="SGG80" s="754"/>
      <c r="SGH80" s="754"/>
      <c r="SGI80" s="754"/>
      <c r="SGJ80" s="754"/>
      <c r="SGK80" s="754"/>
      <c r="SGL80" s="754"/>
      <c r="SGM80" s="754"/>
      <c r="SGN80" s="754"/>
      <c r="SGO80" s="754"/>
      <c r="SGP80" s="754"/>
      <c r="SGQ80" s="754"/>
      <c r="SGR80" s="754"/>
      <c r="SGS80" s="754"/>
      <c r="SGT80" s="754"/>
      <c r="SGU80" s="754"/>
      <c r="SGV80" s="754"/>
      <c r="SGW80" s="754"/>
      <c r="SGX80" s="754"/>
      <c r="SGY80" s="754"/>
      <c r="SGZ80" s="754"/>
      <c r="SHA80" s="754"/>
      <c r="SHB80" s="754"/>
      <c r="SHC80" s="754"/>
      <c r="SHD80" s="754"/>
      <c r="SHE80" s="754"/>
      <c r="SHF80" s="754"/>
      <c r="SHG80" s="754"/>
      <c r="SHH80" s="754"/>
      <c r="SHI80" s="754"/>
      <c r="SHJ80" s="754"/>
      <c r="SHK80" s="754"/>
      <c r="SHL80" s="754"/>
      <c r="SHM80" s="754"/>
      <c r="SHN80" s="754"/>
      <c r="SHO80" s="754"/>
      <c r="SHP80" s="754"/>
      <c r="SHQ80" s="754"/>
      <c r="SHR80" s="754"/>
      <c r="SHS80" s="754"/>
      <c r="SHT80" s="754"/>
      <c r="SHU80" s="754"/>
      <c r="SHV80" s="754"/>
      <c r="SHW80" s="754"/>
      <c r="SHX80" s="754"/>
      <c r="SHY80" s="754"/>
      <c r="SHZ80" s="754"/>
      <c r="SIA80" s="754"/>
      <c r="SIB80" s="754"/>
      <c r="SIC80" s="754"/>
      <c r="SID80" s="754"/>
      <c r="SIE80" s="754"/>
      <c r="SIF80" s="754"/>
      <c r="SIG80" s="754"/>
      <c r="SIH80" s="754"/>
      <c r="SII80" s="754"/>
      <c r="SIJ80" s="754"/>
      <c r="SIK80" s="754"/>
      <c r="SIL80" s="754"/>
      <c r="SIM80" s="754"/>
      <c r="SIN80" s="754"/>
      <c r="SIO80" s="754"/>
      <c r="SIP80" s="754"/>
      <c r="SIQ80" s="754"/>
      <c r="SIR80" s="754"/>
      <c r="SIS80" s="754"/>
      <c r="SIT80" s="754"/>
      <c r="SIU80" s="754"/>
      <c r="SIV80" s="754"/>
      <c r="SIW80" s="754"/>
      <c r="SIX80" s="754"/>
      <c r="SIY80" s="754"/>
      <c r="SIZ80" s="754"/>
      <c r="SJA80" s="754"/>
      <c r="SJB80" s="754"/>
      <c r="SJC80" s="754"/>
      <c r="SJD80" s="754"/>
      <c r="SJE80" s="754"/>
      <c r="SJF80" s="754"/>
      <c r="SJG80" s="754"/>
      <c r="SJH80" s="754"/>
      <c r="SJI80" s="754"/>
      <c r="SJJ80" s="754"/>
      <c r="SJK80" s="754"/>
      <c r="SJL80" s="754"/>
      <c r="SJM80" s="754"/>
      <c r="SJN80" s="754"/>
      <c r="SJO80" s="754"/>
      <c r="SJP80" s="754"/>
      <c r="SJQ80" s="754"/>
      <c r="SJR80" s="754"/>
      <c r="SJS80" s="754"/>
      <c r="SJT80" s="754"/>
      <c r="SJU80" s="754"/>
      <c r="SJV80" s="754"/>
      <c r="SJW80" s="754"/>
      <c r="SJX80" s="754"/>
      <c r="SJY80" s="754"/>
      <c r="SJZ80" s="754"/>
      <c r="SKA80" s="754"/>
      <c r="SKB80" s="754"/>
      <c r="SKC80" s="754"/>
      <c r="SKD80" s="754"/>
      <c r="SKE80" s="754"/>
      <c r="SKF80" s="754"/>
      <c r="SKG80" s="754"/>
      <c r="SKH80" s="754"/>
      <c r="SKI80" s="754"/>
      <c r="SKJ80" s="754"/>
      <c r="SKK80" s="754"/>
      <c r="SKL80" s="754"/>
      <c r="SKM80" s="754"/>
      <c r="SKN80" s="754"/>
      <c r="SKO80" s="754"/>
      <c r="SKP80" s="754"/>
      <c r="SKQ80" s="754"/>
      <c r="SKR80" s="754"/>
      <c r="SKS80" s="754"/>
      <c r="SKT80" s="754"/>
      <c r="SKU80" s="754"/>
      <c r="SKV80" s="754"/>
      <c r="SKW80" s="754"/>
      <c r="SKX80" s="754"/>
      <c r="SKY80" s="754"/>
      <c r="SKZ80" s="754"/>
      <c r="SLA80" s="754"/>
      <c r="SLB80" s="754"/>
      <c r="SLC80" s="754"/>
      <c r="SLD80" s="754"/>
      <c r="SLE80" s="754"/>
      <c r="SLF80" s="754"/>
      <c r="SLG80" s="754"/>
      <c r="SLH80" s="754"/>
      <c r="SLI80" s="754"/>
      <c r="SLJ80" s="754"/>
      <c r="SLK80" s="754"/>
      <c r="SLL80" s="754"/>
      <c r="SLM80" s="754"/>
      <c r="SLN80" s="754"/>
      <c r="SLO80" s="754"/>
      <c r="SLP80" s="754"/>
      <c r="SLQ80" s="754"/>
      <c r="SLR80" s="754"/>
      <c r="SLS80" s="754"/>
      <c r="SLT80" s="754"/>
      <c r="SLU80" s="754"/>
      <c r="SLV80" s="754"/>
      <c r="SLW80" s="754"/>
      <c r="SLX80" s="754"/>
      <c r="SLY80" s="754"/>
      <c r="SLZ80" s="754"/>
      <c r="SMA80" s="754"/>
      <c r="SMB80" s="754"/>
      <c r="SMC80" s="754"/>
      <c r="SMD80" s="754"/>
      <c r="SME80" s="754"/>
      <c r="SMF80" s="754"/>
      <c r="SMG80" s="754"/>
      <c r="SMH80" s="754"/>
      <c r="SMI80" s="754"/>
      <c r="SMJ80" s="754"/>
      <c r="SMK80" s="754"/>
      <c r="SML80" s="754"/>
      <c r="SMM80" s="754"/>
      <c r="SMN80" s="754"/>
      <c r="SMO80" s="754"/>
      <c r="SMP80" s="754"/>
      <c r="SMQ80" s="754"/>
      <c r="SMR80" s="754"/>
      <c r="SMS80" s="754"/>
      <c r="SMT80" s="754"/>
      <c r="SMU80" s="754"/>
      <c r="SMV80" s="754"/>
      <c r="SMW80" s="754"/>
      <c r="SMX80" s="754"/>
      <c r="SMY80" s="754"/>
      <c r="SMZ80" s="754"/>
      <c r="SNA80" s="754"/>
      <c r="SNB80" s="754"/>
      <c r="SNC80" s="754"/>
      <c r="SND80" s="754"/>
      <c r="SNE80" s="754"/>
      <c r="SNF80" s="754"/>
      <c r="SNG80" s="754"/>
      <c r="SNH80" s="754"/>
      <c r="SNI80" s="754"/>
      <c r="SNJ80" s="754"/>
      <c r="SNK80" s="754"/>
      <c r="SNL80" s="754"/>
      <c r="SNM80" s="754"/>
      <c r="SNN80" s="754"/>
      <c r="SNO80" s="754"/>
      <c r="SNP80" s="754"/>
      <c r="SNQ80" s="754"/>
      <c r="SNR80" s="754"/>
      <c r="SNS80" s="754"/>
      <c r="SNT80" s="754"/>
      <c r="SNU80" s="754"/>
      <c r="SNV80" s="754"/>
      <c r="SNW80" s="754"/>
      <c r="SNX80" s="754"/>
      <c r="SNY80" s="754"/>
      <c r="SNZ80" s="754"/>
      <c r="SOA80" s="754"/>
      <c r="SOB80" s="754"/>
      <c r="SOC80" s="754"/>
      <c r="SOD80" s="754"/>
      <c r="SOE80" s="754"/>
      <c r="SOF80" s="754"/>
      <c r="SOG80" s="754"/>
      <c r="SOH80" s="754"/>
      <c r="SOI80" s="754"/>
      <c r="SOJ80" s="754"/>
      <c r="SOK80" s="754"/>
      <c r="SOL80" s="754"/>
      <c r="SOM80" s="754"/>
      <c r="SON80" s="754"/>
      <c r="SOO80" s="754"/>
      <c r="SOP80" s="754"/>
      <c r="SOQ80" s="754"/>
      <c r="SOR80" s="754"/>
      <c r="SOS80" s="754"/>
      <c r="SOT80" s="754"/>
      <c r="SOU80" s="754"/>
      <c r="SOV80" s="754"/>
      <c r="SOW80" s="754"/>
      <c r="SOX80" s="754"/>
      <c r="SOY80" s="754"/>
      <c r="SOZ80" s="754"/>
      <c r="SPA80" s="754"/>
      <c r="SPB80" s="754"/>
      <c r="SPC80" s="754"/>
      <c r="SPD80" s="754"/>
      <c r="SPE80" s="754"/>
      <c r="SPF80" s="754"/>
      <c r="SPG80" s="754"/>
      <c r="SPH80" s="754"/>
      <c r="SPI80" s="754"/>
      <c r="SPJ80" s="754"/>
      <c r="SPK80" s="754"/>
      <c r="SPL80" s="754"/>
      <c r="SPM80" s="754"/>
      <c r="SPN80" s="754"/>
      <c r="SPO80" s="754"/>
      <c r="SPP80" s="754"/>
      <c r="SPQ80" s="754"/>
      <c r="SPR80" s="754"/>
      <c r="SPS80" s="754"/>
      <c r="SPT80" s="754"/>
      <c r="SPU80" s="754"/>
      <c r="SPV80" s="754"/>
      <c r="SPW80" s="754"/>
      <c r="SPX80" s="754"/>
      <c r="SPY80" s="754"/>
      <c r="SPZ80" s="754"/>
      <c r="SQA80" s="754"/>
      <c r="SQB80" s="754"/>
      <c r="SQC80" s="754"/>
      <c r="SQD80" s="754"/>
      <c r="SQE80" s="754"/>
      <c r="SQF80" s="754"/>
      <c r="SQG80" s="754"/>
      <c r="SQH80" s="754"/>
      <c r="SQI80" s="754"/>
      <c r="SQJ80" s="754"/>
      <c r="SQK80" s="754"/>
      <c r="SQL80" s="754"/>
      <c r="SQM80" s="754"/>
      <c r="SQN80" s="754"/>
      <c r="SQO80" s="754"/>
      <c r="SQP80" s="754"/>
      <c r="SQQ80" s="754"/>
      <c r="SQR80" s="754"/>
      <c r="SQS80" s="754"/>
      <c r="SQT80" s="754"/>
      <c r="SQU80" s="754"/>
      <c r="SQV80" s="754"/>
      <c r="SQW80" s="754"/>
      <c r="SQX80" s="754"/>
      <c r="SQY80" s="754"/>
      <c r="SQZ80" s="754"/>
      <c r="SRA80" s="754"/>
      <c r="SRB80" s="754"/>
      <c r="SRC80" s="754"/>
      <c r="SRD80" s="754"/>
      <c r="SRE80" s="754"/>
      <c r="SRF80" s="754"/>
      <c r="SRG80" s="754"/>
      <c r="SRH80" s="754"/>
      <c r="SRI80" s="754"/>
      <c r="SRJ80" s="754"/>
      <c r="SRK80" s="754"/>
      <c r="SRL80" s="754"/>
      <c r="SRM80" s="754"/>
      <c r="SRN80" s="754"/>
      <c r="SRO80" s="754"/>
      <c r="SRP80" s="754"/>
      <c r="SRQ80" s="754"/>
      <c r="SRR80" s="754"/>
      <c r="SRS80" s="754"/>
      <c r="SRT80" s="754"/>
      <c r="SRU80" s="754"/>
      <c r="SRV80" s="754"/>
      <c r="SRW80" s="754"/>
      <c r="SRX80" s="754"/>
      <c r="SRY80" s="754"/>
      <c r="SRZ80" s="754"/>
      <c r="SSA80" s="754"/>
      <c r="SSB80" s="754"/>
      <c r="SSC80" s="754"/>
      <c r="SSD80" s="754"/>
      <c r="SSE80" s="754"/>
      <c r="SSF80" s="754"/>
      <c r="SSG80" s="754"/>
      <c r="SSH80" s="754"/>
      <c r="SSI80" s="754"/>
      <c r="SSJ80" s="754"/>
      <c r="SSK80" s="754"/>
      <c r="SSL80" s="754"/>
      <c r="SSM80" s="754"/>
      <c r="SSN80" s="754"/>
      <c r="SSO80" s="754"/>
      <c r="SSP80" s="754"/>
      <c r="SSQ80" s="754"/>
      <c r="SSR80" s="754"/>
      <c r="SSS80" s="754"/>
      <c r="SST80" s="754"/>
      <c r="SSU80" s="754"/>
      <c r="SSV80" s="754"/>
      <c r="SSW80" s="754"/>
      <c r="SSX80" s="754"/>
      <c r="SSY80" s="754"/>
      <c r="SSZ80" s="754"/>
      <c r="STA80" s="754"/>
      <c r="STB80" s="754"/>
      <c r="STC80" s="754"/>
      <c r="STD80" s="754"/>
      <c r="STE80" s="754"/>
      <c r="STF80" s="754"/>
      <c r="STG80" s="754"/>
      <c r="STH80" s="754"/>
      <c r="STI80" s="754"/>
      <c r="STJ80" s="754"/>
      <c r="STK80" s="754"/>
      <c r="STL80" s="754"/>
      <c r="STM80" s="754"/>
      <c r="STN80" s="754"/>
      <c r="STO80" s="754"/>
      <c r="STP80" s="754"/>
      <c r="STQ80" s="754"/>
      <c r="STR80" s="754"/>
      <c r="STS80" s="754"/>
      <c r="STT80" s="754"/>
      <c r="STU80" s="754"/>
      <c r="STV80" s="754"/>
      <c r="STW80" s="754"/>
      <c r="STX80" s="754"/>
      <c r="STY80" s="754"/>
      <c r="STZ80" s="754"/>
      <c r="SUA80" s="754"/>
      <c r="SUB80" s="754"/>
      <c r="SUC80" s="754"/>
      <c r="SUD80" s="754"/>
      <c r="SUE80" s="754"/>
      <c r="SUF80" s="754"/>
      <c r="SUG80" s="754"/>
      <c r="SUH80" s="754"/>
      <c r="SUI80" s="754"/>
      <c r="SUJ80" s="754"/>
      <c r="SUK80" s="754"/>
      <c r="SUL80" s="754"/>
      <c r="SUM80" s="754"/>
      <c r="SUN80" s="754"/>
      <c r="SUO80" s="754"/>
      <c r="SUP80" s="754"/>
      <c r="SUQ80" s="754"/>
      <c r="SUR80" s="754"/>
      <c r="SUS80" s="754"/>
      <c r="SUT80" s="754"/>
      <c r="SUU80" s="754"/>
      <c r="SUV80" s="754"/>
      <c r="SUW80" s="754"/>
      <c r="SUX80" s="754"/>
      <c r="SUY80" s="754"/>
      <c r="SUZ80" s="754"/>
      <c r="SVA80" s="754"/>
      <c r="SVB80" s="754"/>
      <c r="SVC80" s="754"/>
      <c r="SVD80" s="754"/>
      <c r="SVE80" s="754"/>
      <c r="SVF80" s="754"/>
      <c r="SVG80" s="754"/>
      <c r="SVH80" s="754"/>
      <c r="SVI80" s="754"/>
      <c r="SVJ80" s="754"/>
      <c r="SVK80" s="754"/>
      <c r="SVL80" s="754"/>
      <c r="SVM80" s="754"/>
      <c r="SVN80" s="754"/>
      <c r="SVO80" s="754"/>
      <c r="SVP80" s="754"/>
      <c r="SVQ80" s="754"/>
      <c r="SVR80" s="754"/>
      <c r="SVS80" s="754"/>
      <c r="SVT80" s="754"/>
      <c r="SVU80" s="754"/>
      <c r="SVV80" s="754"/>
      <c r="SVW80" s="754"/>
      <c r="SVX80" s="754"/>
      <c r="SVY80" s="754"/>
      <c r="SVZ80" s="754"/>
      <c r="SWA80" s="754"/>
      <c r="SWB80" s="754"/>
      <c r="SWC80" s="754"/>
      <c r="SWD80" s="754"/>
      <c r="SWE80" s="754"/>
      <c r="SWF80" s="754"/>
      <c r="SWG80" s="754"/>
      <c r="SWH80" s="754"/>
      <c r="SWI80" s="754"/>
      <c r="SWJ80" s="754"/>
      <c r="SWK80" s="754"/>
      <c r="SWL80" s="754"/>
      <c r="SWM80" s="754"/>
      <c r="SWN80" s="754"/>
      <c r="SWO80" s="754"/>
      <c r="SWP80" s="754"/>
      <c r="SWQ80" s="754"/>
      <c r="SWR80" s="754"/>
      <c r="SWS80" s="754"/>
      <c r="SWT80" s="754"/>
      <c r="SWU80" s="754"/>
      <c r="SWV80" s="754"/>
      <c r="SWW80" s="754"/>
      <c r="SWX80" s="754"/>
      <c r="SWY80" s="754"/>
      <c r="SWZ80" s="754"/>
      <c r="SXA80" s="754"/>
      <c r="SXB80" s="754"/>
      <c r="SXC80" s="754"/>
      <c r="SXD80" s="754"/>
      <c r="SXE80" s="754"/>
      <c r="SXF80" s="754"/>
      <c r="SXG80" s="754"/>
      <c r="SXH80" s="754"/>
      <c r="SXI80" s="754"/>
      <c r="SXJ80" s="754"/>
      <c r="SXK80" s="754"/>
      <c r="SXL80" s="754"/>
      <c r="SXM80" s="754"/>
      <c r="SXN80" s="754"/>
      <c r="SXO80" s="754"/>
      <c r="SXP80" s="754"/>
      <c r="SXQ80" s="754"/>
      <c r="SXR80" s="754"/>
      <c r="SXS80" s="754"/>
      <c r="SXT80" s="754"/>
      <c r="SXU80" s="754"/>
      <c r="SXV80" s="754"/>
      <c r="SXW80" s="754"/>
      <c r="SXX80" s="754"/>
      <c r="SXY80" s="754"/>
      <c r="SXZ80" s="754"/>
      <c r="SYA80" s="754"/>
      <c r="SYB80" s="754"/>
      <c r="SYC80" s="754"/>
      <c r="SYD80" s="754"/>
      <c r="SYE80" s="754"/>
      <c r="SYF80" s="754"/>
      <c r="SYG80" s="754"/>
      <c r="SYH80" s="754"/>
      <c r="SYI80" s="754"/>
      <c r="SYJ80" s="754"/>
      <c r="SYK80" s="754"/>
      <c r="SYL80" s="754"/>
      <c r="SYM80" s="754"/>
      <c r="SYN80" s="754"/>
      <c r="SYO80" s="754"/>
      <c r="SYP80" s="754"/>
      <c r="SYQ80" s="754"/>
      <c r="SYR80" s="754"/>
      <c r="SYS80" s="754"/>
      <c r="SYT80" s="754"/>
      <c r="SYU80" s="754"/>
      <c r="SYV80" s="754"/>
      <c r="SYW80" s="754"/>
      <c r="SYX80" s="754"/>
      <c r="SYY80" s="754"/>
      <c r="SYZ80" s="754"/>
      <c r="SZA80" s="754"/>
      <c r="SZB80" s="754"/>
      <c r="SZC80" s="754"/>
      <c r="SZD80" s="754"/>
      <c r="SZE80" s="754"/>
      <c r="SZF80" s="754"/>
      <c r="SZG80" s="754"/>
      <c r="SZH80" s="754"/>
      <c r="SZI80" s="754"/>
      <c r="SZJ80" s="754"/>
      <c r="SZK80" s="754"/>
      <c r="SZL80" s="754"/>
      <c r="SZM80" s="754"/>
      <c r="SZN80" s="754"/>
      <c r="SZO80" s="754"/>
      <c r="SZP80" s="754"/>
      <c r="SZQ80" s="754"/>
      <c r="SZR80" s="754"/>
      <c r="SZS80" s="754"/>
      <c r="SZT80" s="754"/>
      <c r="SZU80" s="754"/>
      <c r="SZV80" s="754"/>
      <c r="SZW80" s="754"/>
      <c r="SZX80" s="754"/>
      <c r="SZY80" s="754"/>
      <c r="SZZ80" s="754"/>
      <c r="TAA80" s="754"/>
      <c r="TAB80" s="754"/>
      <c r="TAC80" s="754"/>
      <c r="TAD80" s="754"/>
      <c r="TAE80" s="754"/>
      <c r="TAF80" s="754"/>
      <c r="TAG80" s="754"/>
      <c r="TAH80" s="754"/>
      <c r="TAI80" s="754"/>
      <c r="TAJ80" s="754"/>
      <c r="TAK80" s="754"/>
      <c r="TAL80" s="754"/>
      <c r="TAM80" s="754"/>
      <c r="TAN80" s="754"/>
      <c r="TAO80" s="754"/>
      <c r="TAP80" s="754"/>
      <c r="TAQ80" s="754"/>
      <c r="TAR80" s="754"/>
      <c r="TAS80" s="754"/>
      <c r="TAT80" s="754"/>
      <c r="TAU80" s="754"/>
      <c r="TAV80" s="754"/>
      <c r="TAW80" s="754"/>
      <c r="TAX80" s="754"/>
      <c r="TAY80" s="754"/>
      <c r="TAZ80" s="754"/>
      <c r="TBA80" s="754"/>
      <c r="TBB80" s="754"/>
      <c r="TBC80" s="754"/>
      <c r="TBD80" s="754"/>
      <c r="TBE80" s="754"/>
      <c r="TBF80" s="754"/>
      <c r="TBG80" s="754"/>
      <c r="TBH80" s="754"/>
      <c r="TBI80" s="754"/>
      <c r="TBJ80" s="754"/>
      <c r="TBK80" s="754"/>
      <c r="TBL80" s="754"/>
      <c r="TBM80" s="754"/>
      <c r="TBN80" s="754"/>
      <c r="TBO80" s="754"/>
      <c r="TBP80" s="754"/>
      <c r="TBQ80" s="754"/>
      <c r="TBR80" s="754"/>
      <c r="TBS80" s="754"/>
      <c r="TBT80" s="754"/>
      <c r="TBU80" s="754"/>
      <c r="TBV80" s="754"/>
      <c r="TBW80" s="754"/>
      <c r="TBX80" s="754"/>
      <c r="TBY80" s="754"/>
      <c r="TBZ80" s="754"/>
      <c r="TCA80" s="754"/>
      <c r="TCB80" s="754"/>
      <c r="TCC80" s="754"/>
      <c r="TCD80" s="754"/>
      <c r="TCE80" s="754"/>
      <c r="TCF80" s="754"/>
      <c r="TCG80" s="754"/>
      <c r="TCH80" s="754"/>
      <c r="TCI80" s="754"/>
      <c r="TCJ80" s="754"/>
      <c r="TCK80" s="754"/>
      <c r="TCL80" s="754"/>
      <c r="TCM80" s="754"/>
      <c r="TCN80" s="754"/>
      <c r="TCO80" s="754"/>
      <c r="TCP80" s="754"/>
      <c r="TCQ80" s="754"/>
      <c r="TCR80" s="754"/>
      <c r="TCS80" s="754"/>
      <c r="TCT80" s="754"/>
      <c r="TCU80" s="754"/>
      <c r="TCV80" s="754"/>
      <c r="TCW80" s="754"/>
      <c r="TCX80" s="754"/>
      <c r="TCY80" s="754"/>
      <c r="TCZ80" s="754"/>
      <c r="TDA80" s="754"/>
      <c r="TDB80" s="754"/>
      <c r="TDC80" s="754"/>
      <c r="TDD80" s="754"/>
      <c r="TDE80" s="754"/>
      <c r="TDF80" s="754"/>
      <c r="TDG80" s="754"/>
      <c r="TDH80" s="754"/>
      <c r="TDI80" s="754"/>
      <c r="TDJ80" s="754"/>
      <c r="TDK80" s="754"/>
      <c r="TDL80" s="754"/>
      <c r="TDM80" s="754"/>
      <c r="TDN80" s="754"/>
      <c r="TDO80" s="754"/>
      <c r="TDP80" s="754"/>
      <c r="TDQ80" s="754"/>
      <c r="TDR80" s="754"/>
      <c r="TDS80" s="754"/>
      <c r="TDT80" s="754"/>
      <c r="TDU80" s="754"/>
      <c r="TDV80" s="754"/>
      <c r="TDW80" s="754"/>
      <c r="TDX80" s="754"/>
      <c r="TDY80" s="754"/>
      <c r="TDZ80" s="754"/>
      <c r="TEA80" s="754"/>
      <c r="TEB80" s="754"/>
      <c r="TEC80" s="754"/>
      <c r="TED80" s="754"/>
      <c r="TEE80" s="754"/>
      <c r="TEF80" s="754"/>
      <c r="TEG80" s="754"/>
      <c r="TEH80" s="754"/>
      <c r="TEI80" s="754"/>
      <c r="TEJ80" s="754"/>
      <c r="TEK80" s="754"/>
      <c r="TEL80" s="754"/>
      <c r="TEM80" s="754"/>
      <c r="TEN80" s="754"/>
      <c r="TEO80" s="754"/>
      <c r="TEP80" s="754"/>
      <c r="TEQ80" s="754"/>
      <c r="TER80" s="754"/>
      <c r="TES80" s="754"/>
      <c r="TET80" s="754"/>
      <c r="TEU80" s="754"/>
      <c r="TEV80" s="754"/>
      <c r="TEW80" s="754"/>
      <c r="TEX80" s="754"/>
      <c r="TEY80" s="754"/>
      <c r="TEZ80" s="754"/>
      <c r="TFA80" s="754"/>
      <c r="TFB80" s="754"/>
      <c r="TFC80" s="754"/>
      <c r="TFD80" s="754"/>
      <c r="TFE80" s="754"/>
      <c r="TFF80" s="754"/>
      <c r="TFG80" s="754"/>
      <c r="TFH80" s="754"/>
      <c r="TFI80" s="754"/>
      <c r="TFJ80" s="754"/>
      <c r="TFK80" s="754"/>
      <c r="TFL80" s="754"/>
      <c r="TFM80" s="754"/>
      <c r="TFN80" s="754"/>
      <c r="TFO80" s="754"/>
      <c r="TFP80" s="754"/>
      <c r="TFQ80" s="754"/>
      <c r="TFR80" s="754"/>
      <c r="TFS80" s="754"/>
      <c r="TFT80" s="754"/>
      <c r="TFU80" s="754"/>
      <c r="TFV80" s="754"/>
      <c r="TFW80" s="754"/>
      <c r="TFX80" s="754"/>
      <c r="TFY80" s="754"/>
      <c r="TFZ80" s="754"/>
      <c r="TGA80" s="754"/>
      <c r="TGB80" s="754"/>
      <c r="TGC80" s="754"/>
      <c r="TGD80" s="754"/>
      <c r="TGE80" s="754"/>
      <c r="TGF80" s="754"/>
      <c r="TGG80" s="754"/>
      <c r="TGH80" s="754"/>
      <c r="TGI80" s="754"/>
      <c r="TGJ80" s="754"/>
      <c r="TGK80" s="754"/>
      <c r="TGL80" s="754"/>
      <c r="TGM80" s="754"/>
      <c r="TGN80" s="754"/>
      <c r="TGO80" s="754"/>
      <c r="TGP80" s="754"/>
      <c r="TGQ80" s="754"/>
      <c r="TGR80" s="754"/>
      <c r="TGS80" s="754"/>
      <c r="TGT80" s="754"/>
      <c r="TGU80" s="754"/>
      <c r="TGV80" s="754"/>
      <c r="TGW80" s="754"/>
      <c r="TGX80" s="754"/>
      <c r="TGY80" s="754"/>
      <c r="TGZ80" s="754"/>
      <c r="THA80" s="754"/>
      <c r="THB80" s="754"/>
      <c r="THC80" s="754"/>
      <c r="THD80" s="754"/>
      <c r="THE80" s="754"/>
      <c r="THF80" s="754"/>
      <c r="THG80" s="754"/>
      <c r="THH80" s="754"/>
      <c r="THI80" s="754"/>
      <c r="THJ80" s="754"/>
      <c r="THK80" s="754"/>
      <c r="THL80" s="754"/>
      <c r="THM80" s="754"/>
      <c r="THN80" s="754"/>
      <c r="THO80" s="754"/>
      <c r="THP80" s="754"/>
      <c r="THQ80" s="754"/>
      <c r="THR80" s="754"/>
      <c r="THS80" s="754"/>
      <c r="THT80" s="754"/>
      <c r="THU80" s="754"/>
      <c r="THV80" s="754"/>
      <c r="THW80" s="754"/>
      <c r="THX80" s="754"/>
      <c r="THY80" s="754"/>
      <c r="THZ80" s="754"/>
      <c r="TIA80" s="754"/>
      <c r="TIB80" s="754"/>
      <c r="TIC80" s="754"/>
      <c r="TID80" s="754"/>
      <c r="TIE80" s="754"/>
      <c r="TIF80" s="754"/>
      <c r="TIG80" s="754"/>
      <c r="TIH80" s="754"/>
      <c r="TII80" s="754"/>
      <c r="TIJ80" s="754"/>
      <c r="TIK80" s="754"/>
      <c r="TIL80" s="754"/>
      <c r="TIM80" s="754"/>
      <c r="TIN80" s="754"/>
      <c r="TIO80" s="754"/>
      <c r="TIP80" s="754"/>
      <c r="TIQ80" s="754"/>
      <c r="TIR80" s="754"/>
      <c r="TIS80" s="754"/>
      <c r="TIT80" s="754"/>
      <c r="TIU80" s="754"/>
      <c r="TIV80" s="754"/>
      <c r="TIW80" s="754"/>
      <c r="TIX80" s="754"/>
      <c r="TIY80" s="754"/>
      <c r="TIZ80" s="754"/>
      <c r="TJA80" s="754"/>
      <c r="TJB80" s="754"/>
      <c r="TJC80" s="754"/>
      <c r="TJD80" s="754"/>
      <c r="TJE80" s="754"/>
      <c r="TJF80" s="754"/>
      <c r="TJG80" s="754"/>
      <c r="TJH80" s="754"/>
      <c r="TJI80" s="754"/>
      <c r="TJJ80" s="754"/>
      <c r="TJK80" s="754"/>
      <c r="TJL80" s="754"/>
      <c r="TJM80" s="754"/>
      <c r="TJN80" s="754"/>
      <c r="TJO80" s="754"/>
      <c r="TJP80" s="754"/>
      <c r="TJQ80" s="754"/>
      <c r="TJR80" s="754"/>
      <c r="TJS80" s="754"/>
      <c r="TJT80" s="754"/>
      <c r="TJU80" s="754"/>
      <c r="TJV80" s="754"/>
      <c r="TJW80" s="754"/>
      <c r="TJX80" s="754"/>
      <c r="TJY80" s="754"/>
      <c r="TJZ80" s="754"/>
      <c r="TKA80" s="754"/>
      <c r="TKB80" s="754"/>
      <c r="TKC80" s="754"/>
      <c r="TKD80" s="754"/>
      <c r="TKE80" s="754"/>
      <c r="TKF80" s="754"/>
      <c r="TKG80" s="754"/>
      <c r="TKH80" s="754"/>
      <c r="TKI80" s="754"/>
      <c r="TKJ80" s="754"/>
      <c r="TKK80" s="754"/>
      <c r="TKL80" s="754"/>
      <c r="TKM80" s="754"/>
      <c r="TKN80" s="754"/>
      <c r="TKO80" s="754"/>
      <c r="TKP80" s="754"/>
      <c r="TKQ80" s="754"/>
      <c r="TKR80" s="754"/>
      <c r="TKS80" s="754"/>
      <c r="TKT80" s="754"/>
      <c r="TKU80" s="754"/>
      <c r="TKV80" s="754"/>
      <c r="TKW80" s="754"/>
      <c r="TKX80" s="754"/>
      <c r="TKY80" s="754"/>
      <c r="TKZ80" s="754"/>
      <c r="TLA80" s="754"/>
      <c r="TLB80" s="754"/>
      <c r="TLC80" s="754"/>
      <c r="TLD80" s="754"/>
      <c r="TLE80" s="754"/>
      <c r="TLF80" s="754"/>
      <c r="TLG80" s="754"/>
      <c r="TLH80" s="754"/>
      <c r="TLI80" s="754"/>
      <c r="TLJ80" s="754"/>
      <c r="TLK80" s="754"/>
      <c r="TLL80" s="754"/>
      <c r="TLM80" s="754"/>
      <c r="TLN80" s="754"/>
      <c r="TLO80" s="754"/>
      <c r="TLP80" s="754"/>
      <c r="TLQ80" s="754"/>
      <c r="TLR80" s="754"/>
      <c r="TLS80" s="754"/>
      <c r="TLT80" s="754"/>
      <c r="TLU80" s="754"/>
      <c r="TLV80" s="754"/>
      <c r="TLW80" s="754"/>
      <c r="TLX80" s="754"/>
      <c r="TLY80" s="754"/>
      <c r="TLZ80" s="754"/>
      <c r="TMA80" s="754"/>
      <c r="TMB80" s="754"/>
      <c r="TMC80" s="754"/>
      <c r="TMD80" s="754"/>
      <c r="TME80" s="754"/>
      <c r="TMF80" s="754"/>
      <c r="TMG80" s="754"/>
      <c r="TMH80" s="754"/>
      <c r="TMI80" s="754"/>
      <c r="TMJ80" s="754"/>
      <c r="TMK80" s="754"/>
      <c r="TML80" s="754"/>
      <c r="TMM80" s="754"/>
      <c r="TMN80" s="754"/>
      <c r="TMO80" s="754"/>
      <c r="TMP80" s="754"/>
      <c r="TMQ80" s="754"/>
      <c r="TMR80" s="754"/>
      <c r="TMS80" s="754"/>
      <c r="TMT80" s="754"/>
      <c r="TMU80" s="754"/>
      <c r="TMV80" s="754"/>
      <c r="TMW80" s="754"/>
      <c r="TMX80" s="754"/>
      <c r="TMY80" s="754"/>
      <c r="TMZ80" s="754"/>
      <c r="TNA80" s="754"/>
      <c r="TNB80" s="754"/>
      <c r="TNC80" s="754"/>
      <c r="TND80" s="754"/>
      <c r="TNE80" s="754"/>
      <c r="TNF80" s="754"/>
      <c r="TNG80" s="754"/>
      <c r="TNH80" s="754"/>
      <c r="TNI80" s="754"/>
      <c r="TNJ80" s="754"/>
      <c r="TNK80" s="754"/>
      <c r="TNL80" s="754"/>
      <c r="TNM80" s="754"/>
      <c r="TNN80" s="754"/>
      <c r="TNO80" s="754"/>
      <c r="TNP80" s="754"/>
      <c r="TNQ80" s="754"/>
      <c r="TNR80" s="754"/>
      <c r="TNS80" s="754"/>
      <c r="TNT80" s="754"/>
      <c r="TNU80" s="754"/>
      <c r="TNV80" s="754"/>
      <c r="TNW80" s="754"/>
      <c r="TNX80" s="754"/>
      <c r="TNY80" s="754"/>
      <c r="TNZ80" s="754"/>
      <c r="TOA80" s="754"/>
      <c r="TOB80" s="754"/>
      <c r="TOC80" s="754"/>
      <c r="TOD80" s="754"/>
      <c r="TOE80" s="754"/>
      <c r="TOF80" s="754"/>
      <c r="TOG80" s="754"/>
      <c r="TOH80" s="754"/>
      <c r="TOI80" s="754"/>
      <c r="TOJ80" s="754"/>
      <c r="TOK80" s="754"/>
      <c r="TOL80" s="754"/>
      <c r="TOM80" s="754"/>
      <c r="TON80" s="754"/>
      <c r="TOO80" s="754"/>
      <c r="TOP80" s="754"/>
      <c r="TOQ80" s="754"/>
      <c r="TOR80" s="754"/>
      <c r="TOS80" s="754"/>
      <c r="TOT80" s="754"/>
      <c r="TOU80" s="754"/>
      <c r="TOV80" s="754"/>
      <c r="TOW80" s="754"/>
      <c r="TOX80" s="754"/>
      <c r="TOY80" s="754"/>
      <c r="TOZ80" s="754"/>
      <c r="TPA80" s="754"/>
      <c r="TPB80" s="754"/>
      <c r="TPC80" s="754"/>
      <c r="TPD80" s="754"/>
      <c r="TPE80" s="754"/>
      <c r="TPF80" s="754"/>
      <c r="TPG80" s="754"/>
      <c r="TPH80" s="754"/>
      <c r="TPI80" s="754"/>
      <c r="TPJ80" s="754"/>
      <c r="TPK80" s="754"/>
      <c r="TPL80" s="754"/>
      <c r="TPM80" s="754"/>
      <c r="TPN80" s="754"/>
      <c r="TPO80" s="754"/>
      <c r="TPP80" s="754"/>
      <c r="TPQ80" s="754"/>
      <c r="TPR80" s="754"/>
      <c r="TPS80" s="754"/>
      <c r="TPT80" s="754"/>
      <c r="TPU80" s="754"/>
      <c r="TPV80" s="754"/>
      <c r="TPW80" s="754"/>
      <c r="TPX80" s="754"/>
      <c r="TPY80" s="754"/>
      <c r="TPZ80" s="754"/>
      <c r="TQA80" s="754"/>
      <c r="TQB80" s="754"/>
      <c r="TQC80" s="754"/>
      <c r="TQD80" s="754"/>
      <c r="TQE80" s="754"/>
      <c r="TQF80" s="754"/>
      <c r="TQG80" s="754"/>
      <c r="TQH80" s="754"/>
      <c r="TQI80" s="754"/>
      <c r="TQJ80" s="754"/>
      <c r="TQK80" s="754"/>
      <c r="TQL80" s="754"/>
      <c r="TQM80" s="754"/>
      <c r="TQN80" s="754"/>
      <c r="TQO80" s="754"/>
      <c r="TQP80" s="754"/>
      <c r="TQQ80" s="754"/>
      <c r="TQR80" s="754"/>
      <c r="TQS80" s="754"/>
      <c r="TQT80" s="754"/>
      <c r="TQU80" s="754"/>
      <c r="TQV80" s="754"/>
      <c r="TQW80" s="754"/>
      <c r="TQX80" s="754"/>
      <c r="TQY80" s="754"/>
      <c r="TQZ80" s="754"/>
      <c r="TRA80" s="754"/>
      <c r="TRB80" s="754"/>
      <c r="TRC80" s="754"/>
      <c r="TRD80" s="754"/>
      <c r="TRE80" s="754"/>
      <c r="TRF80" s="754"/>
      <c r="TRG80" s="754"/>
      <c r="TRH80" s="754"/>
      <c r="TRI80" s="754"/>
      <c r="TRJ80" s="754"/>
      <c r="TRK80" s="754"/>
      <c r="TRL80" s="754"/>
      <c r="TRM80" s="754"/>
      <c r="TRN80" s="754"/>
      <c r="TRO80" s="754"/>
      <c r="TRP80" s="754"/>
      <c r="TRQ80" s="754"/>
      <c r="TRR80" s="754"/>
      <c r="TRS80" s="754"/>
      <c r="TRT80" s="754"/>
      <c r="TRU80" s="754"/>
      <c r="TRV80" s="754"/>
      <c r="TRW80" s="754"/>
      <c r="TRX80" s="754"/>
      <c r="TRY80" s="754"/>
      <c r="TRZ80" s="754"/>
      <c r="TSA80" s="754"/>
      <c r="TSB80" s="754"/>
      <c r="TSC80" s="754"/>
      <c r="TSD80" s="754"/>
      <c r="TSE80" s="754"/>
      <c r="TSF80" s="754"/>
      <c r="TSG80" s="754"/>
      <c r="TSH80" s="754"/>
      <c r="TSI80" s="754"/>
      <c r="TSJ80" s="754"/>
      <c r="TSK80" s="754"/>
      <c r="TSL80" s="754"/>
      <c r="TSM80" s="754"/>
      <c r="TSN80" s="754"/>
      <c r="TSO80" s="754"/>
      <c r="TSP80" s="754"/>
      <c r="TSQ80" s="754"/>
      <c r="TSR80" s="754"/>
      <c r="TSS80" s="754"/>
      <c r="TST80" s="754"/>
      <c r="TSU80" s="754"/>
      <c r="TSV80" s="754"/>
      <c r="TSW80" s="754"/>
      <c r="TSX80" s="754"/>
      <c r="TSY80" s="754"/>
      <c r="TSZ80" s="754"/>
      <c r="TTA80" s="754"/>
      <c r="TTB80" s="754"/>
      <c r="TTC80" s="754"/>
      <c r="TTD80" s="754"/>
      <c r="TTE80" s="754"/>
      <c r="TTF80" s="754"/>
      <c r="TTG80" s="754"/>
      <c r="TTH80" s="754"/>
      <c r="TTI80" s="754"/>
      <c r="TTJ80" s="754"/>
      <c r="TTK80" s="754"/>
      <c r="TTL80" s="754"/>
      <c r="TTM80" s="754"/>
      <c r="TTN80" s="754"/>
      <c r="TTO80" s="754"/>
      <c r="TTP80" s="754"/>
      <c r="TTQ80" s="754"/>
      <c r="TTR80" s="754"/>
      <c r="TTS80" s="754"/>
      <c r="TTT80" s="754"/>
      <c r="TTU80" s="754"/>
      <c r="TTV80" s="754"/>
      <c r="TTW80" s="754"/>
      <c r="TTX80" s="754"/>
      <c r="TTY80" s="754"/>
      <c r="TTZ80" s="754"/>
      <c r="TUA80" s="754"/>
      <c r="TUB80" s="754"/>
      <c r="TUC80" s="754"/>
      <c r="TUD80" s="754"/>
      <c r="TUE80" s="754"/>
      <c r="TUF80" s="754"/>
      <c r="TUG80" s="754"/>
      <c r="TUH80" s="754"/>
      <c r="TUI80" s="754"/>
      <c r="TUJ80" s="754"/>
      <c r="TUK80" s="754"/>
      <c r="TUL80" s="754"/>
      <c r="TUM80" s="754"/>
      <c r="TUN80" s="754"/>
      <c r="TUO80" s="754"/>
      <c r="TUP80" s="754"/>
      <c r="TUQ80" s="754"/>
      <c r="TUR80" s="754"/>
      <c r="TUS80" s="754"/>
      <c r="TUT80" s="754"/>
      <c r="TUU80" s="754"/>
      <c r="TUV80" s="754"/>
      <c r="TUW80" s="754"/>
      <c r="TUX80" s="754"/>
      <c r="TUY80" s="754"/>
      <c r="TUZ80" s="754"/>
      <c r="TVA80" s="754"/>
      <c r="TVB80" s="754"/>
      <c r="TVC80" s="754"/>
      <c r="TVD80" s="754"/>
      <c r="TVE80" s="754"/>
      <c r="TVF80" s="754"/>
      <c r="TVG80" s="754"/>
      <c r="TVH80" s="754"/>
      <c r="TVI80" s="754"/>
      <c r="TVJ80" s="754"/>
      <c r="TVK80" s="754"/>
      <c r="TVL80" s="754"/>
      <c r="TVM80" s="754"/>
      <c r="TVN80" s="754"/>
      <c r="TVO80" s="754"/>
      <c r="TVP80" s="754"/>
      <c r="TVQ80" s="754"/>
      <c r="TVR80" s="754"/>
      <c r="TVS80" s="754"/>
      <c r="TVT80" s="754"/>
      <c r="TVU80" s="754"/>
      <c r="TVV80" s="754"/>
      <c r="TVW80" s="754"/>
      <c r="TVX80" s="754"/>
      <c r="TVY80" s="754"/>
      <c r="TVZ80" s="754"/>
      <c r="TWA80" s="754"/>
      <c r="TWB80" s="754"/>
      <c r="TWC80" s="754"/>
      <c r="TWD80" s="754"/>
      <c r="TWE80" s="754"/>
      <c r="TWF80" s="754"/>
      <c r="TWG80" s="754"/>
      <c r="TWH80" s="754"/>
      <c r="TWI80" s="754"/>
      <c r="TWJ80" s="754"/>
      <c r="TWK80" s="754"/>
      <c r="TWL80" s="754"/>
      <c r="TWM80" s="754"/>
      <c r="TWN80" s="754"/>
      <c r="TWO80" s="754"/>
      <c r="TWP80" s="754"/>
      <c r="TWQ80" s="754"/>
      <c r="TWR80" s="754"/>
      <c r="TWS80" s="754"/>
      <c r="TWT80" s="754"/>
      <c r="TWU80" s="754"/>
      <c r="TWV80" s="754"/>
      <c r="TWW80" s="754"/>
      <c r="TWX80" s="754"/>
      <c r="TWY80" s="754"/>
      <c r="TWZ80" s="754"/>
      <c r="TXA80" s="754"/>
      <c r="TXB80" s="754"/>
      <c r="TXC80" s="754"/>
      <c r="TXD80" s="754"/>
      <c r="TXE80" s="754"/>
      <c r="TXF80" s="754"/>
      <c r="TXG80" s="754"/>
      <c r="TXH80" s="754"/>
      <c r="TXI80" s="754"/>
      <c r="TXJ80" s="754"/>
      <c r="TXK80" s="754"/>
      <c r="TXL80" s="754"/>
      <c r="TXM80" s="754"/>
      <c r="TXN80" s="754"/>
      <c r="TXO80" s="754"/>
      <c r="TXP80" s="754"/>
      <c r="TXQ80" s="754"/>
      <c r="TXR80" s="754"/>
      <c r="TXS80" s="754"/>
      <c r="TXT80" s="754"/>
      <c r="TXU80" s="754"/>
      <c r="TXV80" s="754"/>
      <c r="TXW80" s="754"/>
      <c r="TXX80" s="754"/>
      <c r="TXY80" s="754"/>
      <c r="TXZ80" s="754"/>
      <c r="TYA80" s="754"/>
      <c r="TYB80" s="754"/>
      <c r="TYC80" s="754"/>
      <c r="TYD80" s="754"/>
      <c r="TYE80" s="754"/>
      <c r="TYF80" s="754"/>
      <c r="TYG80" s="754"/>
      <c r="TYH80" s="754"/>
      <c r="TYI80" s="754"/>
      <c r="TYJ80" s="754"/>
      <c r="TYK80" s="754"/>
      <c r="TYL80" s="754"/>
      <c r="TYM80" s="754"/>
      <c r="TYN80" s="754"/>
      <c r="TYO80" s="754"/>
      <c r="TYP80" s="754"/>
      <c r="TYQ80" s="754"/>
      <c r="TYR80" s="754"/>
      <c r="TYS80" s="754"/>
      <c r="TYT80" s="754"/>
      <c r="TYU80" s="754"/>
      <c r="TYV80" s="754"/>
      <c r="TYW80" s="754"/>
      <c r="TYX80" s="754"/>
      <c r="TYY80" s="754"/>
      <c r="TYZ80" s="754"/>
      <c r="TZA80" s="754"/>
      <c r="TZB80" s="754"/>
      <c r="TZC80" s="754"/>
      <c r="TZD80" s="754"/>
      <c r="TZE80" s="754"/>
      <c r="TZF80" s="754"/>
      <c r="TZG80" s="754"/>
      <c r="TZH80" s="754"/>
      <c r="TZI80" s="754"/>
      <c r="TZJ80" s="754"/>
      <c r="TZK80" s="754"/>
      <c r="TZL80" s="754"/>
      <c r="TZM80" s="754"/>
      <c r="TZN80" s="754"/>
      <c r="TZO80" s="754"/>
      <c r="TZP80" s="754"/>
      <c r="TZQ80" s="754"/>
      <c r="TZR80" s="754"/>
      <c r="TZS80" s="754"/>
      <c r="TZT80" s="754"/>
      <c r="TZU80" s="754"/>
      <c r="TZV80" s="754"/>
      <c r="TZW80" s="754"/>
      <c r="TZX80" s="754"/>
      <c r="TZY80" s="754"/>
      <c r="TZZ80" s="754"/>
      <c r="UAA80" s="754"/>
      <c r="UAB80" s="754"/>
      <c r="UAC80" s="754"/>
      <c r="UAD80" s="754"/>
      <c r="UAE80" s="754"/>
      <c r="UAF80" s="754"/>
      <c r="UAG80" s="754"/>
      <c r="UAH80" s="754"/>
      <c r="UAI80" s="754"/>
      <c r="UAJ80" s="754"/>
      <c r="UAK80" s="754"/>
      <c r="UAL80" s="754"/>
      <c r="UAM80" s="754"/>
      <c r="UAN80" s="754"/>
      <c r="UAO80" s="754"/>
      <c r="UAP80" s="754"/>
      <c r="UAQ80" s="754"/>
      <c r="UAR80" s="754"/>
      <c r="UAS80" s="754"/>
      <c r="UAT80" s="754"/>
      <c r="UAU80" s="754"/>
      <c r="UAV80" s="754"/>
      <c r="UAW80" s="754"/>
      <c r="UAX80" s="754"/>
      <c r="UAY80" s="754"/>
      <c r="UAZ80" s="754"/>
      <c r="UBA80" s="754"/>
      <c r="UBB80" s="754"/>
      <c r="UBC80" s="754"/>
      <c r="UBD80" s="754"/>
      <c r="UBE80" s="754"/>
      <c r="UBF80" s="754"/>
      <c r="UBG80" s="754"/>
      <c r="UBH80" s="754"/>
      <c r="UBI80" s="754"/>
      <c r="UBJ80" s="754"/>
      <c r="UBK80" s="754"/>
      <c r="UBL80" s="754"/>
      <c r="UBM80" s="754"/>
      <c r="UBN80" s="754"/>
      <c r="UBO80" s="754"/>
      <c r="UBP80" s="754"/>
      <c r="UBQ80" s="754"/>
      <c r="UBR80" s="754"/>
      <c r="UBS80" s="754"/>
      <c r="UBT80" s="754"/>
      <c r="UBU80" s="754"/>
      <c r="UBV80" s="754"/>
      <c r="UBW80" s="754"/>
      <c r="UBX80" s="754"/>
      <c r="UBY80" s="754"/>
      <c r="UBZ80" s="754"/>
      <c r="UCA80" s="754"/>
      <c r="UCB80" s="754"/>
      <c r="UCC80" s="754"/>
      <c r="UCD80" s="754"/>
      <c r="UCE80" s="754"/>
      <c r="UCF80" s="754"/>
      <c r="UCG80" s="754"/>
      <c r="UCH80" s="754"/>
      <c r="UCI80" s="754"/>
      <c r="UCJ80" s="754"/>
      <c r="UCK80" s="754"/>
      <c r="UCL80" s="754"/>
      <c r="UCM80" s="754"/>
      <c r="UCN80" s="754"/>
      <c r="UCO80" s="754"/>
      <c r="UCP80" s="754"/>
      <c r="UCQ80" s="754"/>
      <c r="UCR80" s="754"/>
      <c r="UCS80" s="754"/>
      <c r="UCT80" s="754"/>
      <c r="UCU80" s="754"/>
      <c r="UCV80" s="754"/>
      <c r="UCW80" s="754"/>
      <c r="UCX80" s="754"/>
      <c r="UCY80" s="754"/>
      <c r="UCZ80" s="754"/>
      <c r="UDA80" s="754"/>
      <c r="UDB80" s="754"/>
      <c r="UDC80" s="754"/>
      <c r="UDD80" s="754"/>
      <c r="UDE80" s="754"/>
      <c r="UDF80" s="754"/>
      <c r="UDG80" s="754"/>
      <c r="UDH80" s="754"/>
      <c r="UDI80" s="754"/>
      <c r="UDJ80" s="754"/>
      <c r="UDK80" s="754"/>
      <c r="UDL80" s="754"/>
      <c r="UDM80" s="754"/>
      <c r="UDN80" s="754"/>
      <c r="UDO80" s="754"/>
      <c r="UDP80" s="754"/>
      <c r="UDQ80" s="754"/>
      <c r="UDR80" s="754"/>
      <c r="UDS80" s="754"/>
      <c r="UDT80" s="754"/>
      <c r="UDU80" s="754"/>
      <c r="UDV80" s="754"/>
      <c r="UDW80" s="754"/>
      <c r="UDX80" s="754"/>
      <c r="UDY80" s="754"/>
      <c r="UDZ80" s="754"/>
      <c r="UEA80" s="754"/>
      <c r="UEB80" s="754"/>
      <c r="UEC80" s="754"/>
      <c r="UED80" s="754"/>
      <c r="UEE80" s="754"/>
      <c r="UEF80" s="754"/>
      <c r="UEG80" s="754"/>
      <c r="UEH80" s="754"/>
      <c r="UEI80" s="754"/>
      <c r="UEJ80" s="754"/>
      <c r="UEK80" s="754"/>
      <c r="UEL80" s="754"/>
      <c r="UEM80" s="754"/>
      <c r="UEN80" s="754"/>
      <c r="UEO80" s="754"/>
      <c r="UEP80" s="754"/>
      <c r="UEQ80" s="754"/>
      <c r="UER80" s="754"/>
      <c r="UES80" s="754"/>
      <c r="UET80" s="754"/>
      <c r="UEU80" s="754"/>
      <c r="UEV80" s="754"/>
      <c r="UEW80" s="754"/>
      <c r="UEX80" s="754"/>
      <c r="UEY80" s="754"/>
      <c r="UEZ80" s="754"/>
      <c r="UFA80" s="754"/>
      <c r="UFB80" s="754"/>
      <c r="UFC80" s="754"/>
      <c r="UFD80" s="754"/>
      <c r="UFE80" s="754"/>
      <c r="UFF80" s="754"/>
      <c r="UFG80" s="754"/>
      <c r="UFH80" s="754"/>
      <c r="UFI80" s="754"/>
      <c r="UFJ80" s="754"/>
      <c r="UFK80" s="754"/>
      <c r="UFL80" s="754"/>
      <c r="UFM80" s="754"/>
      <c r="UFN80" s="754"/>
      <c r="UFO80" s="754"/>
      <c r="UFP80" s="754"/>
      <c r="UFQ80" s="754"/>
      <c r="UFR80" s="754"/>
      <c r="UFS80" s="754"/>
      <c r="UFT80" s="754"/>
      <c r="UFU80" s="754"/>
      <c r="UFV80" s="754"/>
      <c r="UFW80" s="754"/>
      <c r="UFX80" s="754"/>
      <c r="UFY80" s="754"/>
      <c r="UFZ80" s="754"/>
      <c r="UGA80" s="754"/>
      <c r="UGB80" s="754"/>
      <c r="UGC80" s="754"/>
      <c r="UGD80" s="754"/>
      <c r="UGE80" s="754"/>
      <c r="UGF80" s="754"/>
      <c r="UGG80" s="754"/>
      <c r="UGH80" s="754"/>
      <c r="UGI80" s="754"/>
      <c r="UGJ80" s="754"/>
      <c r="UGK80" s="754"/>
      <c r="UGL80" s="754"/>
      <c r="UGM80" s="754"/>
      <c r="UGN80" s="754"/>
      <c r="UGO80" s="754"/>
      <c r="UGP80" s="754"/>
      <c r="UGQ80" s="754"/>
      <c r="UGR80" s="754"/>
      <c r="UGS80" s="754"/>
      <c r="UGT80" s="754"/>
      <c r="UGU80" s="754"/>
      <c r="UGV80" s="754"/>
      <c r="UGW80" s="754"/>
      <c r="UGX80" s="754"/>
      <c r="UGY80" s="754"/>
      <c r="UGZ80" s="754"/>
      <c r="UHA80" s="754"/>
      <c r="UHB80" s="754"/>
      <c r="UHC80" s="754"/>
      <c r="UHD80" s="754"/>
      <c r="UHE80" s="754"/>
      <c r="UHF80" s="754"/>
      <c r="UHG80" s="754"/>
      <c r="UHH80" s="754"/>
      <c r="UHI80" s="754"/>
      <c r="UHJ80" s="754"/>
      <c r="UHK80" s="754"/>
      <c r="UHL80" s="754"/>
      <c r="UHM80" s="754"/>
      <c r="UHN80" s="754"/>
      <c r="UHO80" s="754"/>
      <c r="UHP80" s="754"/>
      <c r="UHQ80" s="754"/>
      <c r="UHR80" s="754"/>
      <c r="UHS80" s="754"/>
      <c r="UHT80" s="754"/>
      <c r="UHU80" s="754"/>
      <c r="UHV80" s="754"/>
      <c r="UHW80" s="754"/>
      <c r="UHX80" s="754"/>
      <c r="UHY80" s="754"/>
      <c r="UHZ80" s="754"/>
      <c r="UIA80" s="754"/>
      <c r="UIB80" s="754"/>
      <c r="UIC80" s="754"/>
      <c r="UID80" s="754"/>
      <c r="UIE80" s="754"/>
      <c r="UIF80" s="754"/>
      <c r="UIG80" s="754"/>
      <c r="UIH80" s="754"/>
      <c r="UII80" s="754"/>
      <c r="UIJ80" s="754"/>
      <c r="UIK80" s="754"/>
      <c r="UIL80" s="754"/>
      <c r="UIM80" s="754"/>
      <c r="UIN80" s="754"/>
      <c r="UIO80" s="754"/>
      <c r="UIP80" s="754"/>
      <c r="UIQ80" s="754"/>
      <c r="UIR80" s="754"/>
      <c r="UIS80" s="754"/>
      <c r="UIT80" s="754"/>
      <c r="UIU80" s="754"/>
      <c r="UIV80" s="754"/>
      <c r="UIW80" s="754"/>
      <c r="UIX80" s="754"/>
      <c r="UIY80" s="754"/>
      <c r="UIZ80" s="754"/>
      <c r="UJA80" s="754"/>
      <c r="UJB80" s="754"/>
      <c r="UJC80" s="754"/>
      <c r="UJD80" s="754"/>
      <c r="UJE80" s="754"/>
      <c r="UJF80" s="754"/>
      <c r="UJG80" s="754"/>
      <c r="UJH80" s="754"/>
      <c r="UJI80" s="754"/>
      <c r="UJJ80" s="754"/>
      <c r="UJK80" s="754"/>
      <c r="UJL80" s="754"/>
      <c r="UJM80" s="754"/>
      <c r="UJN80" s="754"/>
      <c r="UJO80" s="754"/>
      <c r="UJP80" s="754"/>
      <c r="UJQ80" s="754"/>
      <c r="UJR80" s="754"/>
      <c r="UJS80" s="754"/>
      <c r="UJT80" s="754"/>
      <c r="UJU80" s="754"/>
      <c r="UJV80" s="754"/>
      <c r="UJW80" s="754"/>
      <c r="UJX80" s="754"/>
      <c r="UJY80" s="754"/>
      <c r="UJZ80" s="754"/>
      <c r="UKA80" s="754"/>
      <c r="UKB80" s="754"/>
      <c r="UKC80" s="754"/>
      <c r="UKD80" s="754"/>
      <c r="UKE80" s="754"/>
      <c r="UKF80" s="754"/>
      <c r="UKG80" s="754"/>
      <c r="UKH80" s="754"/>
      <c r="UKI80" s="754"/>
      <c r="UKJ80" s="754"/>
      <c r="UKK80" s="754"/>
      <c r="UKL80" s="754"/>
      <c r="UKM80" s="754"/>
      <c r="UKN80" s="754"/>
      <c r="UKO80" s="754"/>
      <c r="UKP80" s="754"/>
      <c r="UKQ80" s="754"/>
      <c r="UKR80" s="754"/>
      <c r="UKS80" s="754"/>
      <c r="UKT80" s="754"/>
      <c r="UKU80" s="754"/>
      <c r="UKV80" s="754"/>
      <c r="UKW80" s="754"/>
      <c r="UKX80" s="754"/>
      <c r="UKY80" s="754"/>
      <c r="UKZ80" s="754"/>
      <c r="ULA80" s="754"/>
      <c r="ULB80" s="754"/>
      <c r="ULC80" s="754"/>
      <c r="ULD80" s="754"/>
      <c r="ULE80" s="754"/>
      <c r="ULF80" s="754"/>
      <c r="ULG80" s="754"/>
      <c r="ULH80" s="754"/>
      <c r="ULI80" s="754"/>
      <c r="ULJ80" s="754"/>
      <c r="ULK80" s="754"/>
      <c r="ULL80" s="754"/>
      <c r="ULM80" s="754"/>
      <c r="ULN80" s="754"/>
      <c r="ULO80" s="754"/>
      <c r="ULP80" s="754"/>
      <c r="ULQ80" s="754"/>
      <c r="ULR80" s="754"/>
      <c r="ULS80" s="754"/>
      <c r="ULT80" s="754"/>
      <c r="ULU80" s="754"/>
      <c r="ULV80" s="754"/>
      <c r="ULW80" s="754"/>
      <c r="ULX80" s="754"/>
      <c r="ULY80" s="754"/>
      <c r="ULZ80" s="754"/>
      <c r="UMA80" s="754"/>
      <c r="UMB80" s="754"/>
      <c r="UMC80" s="754"/>
      <c r="UMD80" s="754"/>
      <c r="UME80" s="754"/>
      <c r="UMF80" s="754"/>
      <c r="UMG80" s="754"/>
      <c r="UMH80" s="754"/>
      <c r="UMI80" s="754"/>
      <c r="UMJ80" s="754"/>
      <c r="UMK80" s="754"/>
      <c r="UML80" s="754"/>
      <c r="UMM80" s="754"/>
      <c r="UMN80" s="754"/>
      <c r="UMO80" s="754"/>
      <c r="UMP80" s="754"/>
      <c r="UMQ80" s="754"/>
      <c r="UMR80" s="754"/>
      <c r="UMS80" s="754"/>
      <c r="UMT80" s="754"/>
      <c r="UMU80" s="754"/>
      <c r="UMV80" s="754"/>
      <c r="UMW80" s="754"/>
      <c r="UMX80" s="754"/>
      <c r="UMY80" s="754"/>
      <c r="UMZ80" s="754"/>
      <c r="UNA80" s="754"/>
      <c r="UNB80" s="754"/>
      <c r="UNC80" s="754"/>
      <c r="UND80" s="754"/>
      <c r="UNE80" s="754"/>
      <c r="UNF80" s="754"/>
      <c r="UNG80" s="754"/>
      <c r="UNH80" s="754"/>
      <c r="UNI80" s="754"/>
      <c r="UNJ80" s="754"/>
      <c r="UNK80" s="754"/>
      <c r="UNL80" s="754"/>
      <c r="UNM80" s="754"/>
      <c r="UNN80" s="754"/>
      <c r="UNO80" s="754"/>
      <c r="UNP80" s="754"/>
      <c r="UNQ80" s="754"/>
      <c r="UNR80" s="754"/>
      <c r="UNS80" s="754"/>
      <c r="UNT80" s="754"/>
      <c r="UNU80" s="754"/>
      <c r="UNV80" s="754"/>
      <c r="UNW80" s="754"/>
      <c r="UNX80" s="754"/>
      <c r="UNY80" s="754"/>
      <c r="UNZ80" s="754"/>
      <c r="UOA80" s="754"/>
      <c r="UOB80" s="754"/>
      <c r="UOC80" s="754"/>
      <c r="UOD80" s="754"/>
      <c r="UOE80" s="754"/>
      <c r="UOF80" s="754"/>
      <c r="UOG80" s="754"/>
      <c r="UOH80" s="754"/>
      <c r="UOI80" s="754"/>
      <c r="UOJ80" s="754"/>
      <c r="UOK80" s="754"/>
      <c r="UOL80" s="754"/>
      <c r="UOM80" s="754"/>
      <c r="UON80" s="754"/>
      <c r="UOO80" s="754"/>
      <c r="UOP80" s="754"/>
      <c r="UOQ80" s="754"/>
      <c r="UOR80" s="754"/>
      <c r="UOS80" s="754"/>
      <c r="UOT80" s="754"/>
      <c r="UOU80" s="754"/>
      <c r="UOV80" s="754"/>
      <c r="UOW80" s="754"/>
      <c r="UOX80" s="754"/>
      <c r="UOY80" s="754"/>
      <c r="UOZ80" s="754"/>
      <c r="UPA80" s="754"/>
      <c r="UPB80" s="754"/>
      <c r="UPC80" s="754"/>
      <c r="UPD80" s="754"/>
      <c r="UPE80" s="754"/>
      <c r="UPF80" s="754"/>
      <c r="UPG80" s="754"/>
      <c r="UPH80" s="754"/>
      <c r="UPI80" s="754"/>
      <c r="UPJ80" s="754"/>
      <c r="UPK80" s="754"/>
      <c r="UPL80" s="754"/>
      <c r="UPM80" s="754"/>
      <c r="UPN80" s="754"/>
      <c r="UPO80" s="754"/>
      <c r="UPP80" s="754"/>
      <c r="UPQ80" s="754"/>
      <c r="UPR80" s="754"/>
      <c r="UPS80" s="754"/>
      <c r="UPT80" s="754"/>
      <c r="UPU80" s="754"/>
      <c r="UPV80" s="754"/>
      <c r="UPW80" s="754"/>
      <c r="UPX80" s="754"/>
      <c r="UPY80" s="754"/>
      <c r="UPZ80" s="754"/>
      <c r="UQA80" s="754"/>
      <c r="UQB80" s="754"/>
      <c r="UQC80" s="754"/>
      <c r="UQD80" s="754"/>
      <c r="UQE80" s="754"/>
      <c r="UQF80" s="754"/>
      <c r="UQG80" s="754"/>
      <c r="UQH80" s="754"/>
      <c r="UQI80" s="754"/>
      <c r="UQJ80" s="754"/>
      <c r="UQK80" s="754"/>
      <c r="UQL80" s="754"/>
      <c r="UQM80" s="754"/>
      <c r="UQN80" s="754"/>
      <c r="UQO80" s="754"/>
      <c r="UQP80" s="754"/>
      <c r="UQQ80" s="754"/>
      <c r="UQR80" s="754"/>
      <c r="UQS80" s="754"/>
      <c r="UQT80" s="754"/>
      <c r="UQU80" s="754"/>
      <c r="UQV80" s="754"/>
      <c r="UQW80" s="754"/>
      <c r="UQX80" s="754"/>
      <c r="UQY80" s="754"/>
      <c r="UQZ80" s="754"/>
      <c r="URA80" s="754"/>
      <c r="URB80" s="754"/>
      <c r="URC80" s="754"/>
      <c r="URD80" s="754"/>
      <c r="URE80" s="754"/>
      <c r="URF80" s="754"/>
      <c r="URG80" s="754"/>
      <c r="URH80" s="754"/>
      <c r="URI80" s="754"/>
      <c r="URJ80" s="754"/>
      <c r="URK80" s="754"/>
      <c r="URL80" s="754"/>
      <c r="URM80" s="754"/>
      <c r="URN80" s="754"/>
      <c r="URO80" s="754"/>
      <c r="URP80" s="754"/>
      <c r="URQ80" s="754"/>
      <c r="URR80" s="754"/>
      <c r="URS80" s="754"/>
      <c r="URT80" s="754"/>
      <c r="URU80" s="754"/>
      <c r="URV80" s="754"/>
      <c r="URW80" s="754"/>
      <c r="URX80" s="754"/>
      <c r="URY80" s="754"/>
      <c r="URZ80" s="754"/>
      <c r="USA80" s="754"/>
      <c r="USB80" s="754"/>
      <c r="USC80" s="754"/>
      <c r="USD80" s="754"/>
      <c r="USE80" s="754"/>
      <c r="USF80" s="754"/>
      <c r="USG80" s="754"/>
      <c r="USH80" s="754"/>
      <c r="USI80" s="754"/>
      <c r="USJ80" s="754"/>
      <c r="USK80" s="754"/>
      <c r="USL80" s="754"/>
      <c r="USM80" s="754"/>
      <c r="USN80" s="754"/>
      <c r="USO80" s="754"/>
      <c r="USP80" s="754"/>
      <c r="USQ80" s="754"/>
      <c r="USR80" s="754"/>
      <c r="USS80" s="754"/>
      <c r="UST80" s="754"/>
      <c r="USU80" s="754"/>
      <c r="USV80" s="754"/>
      <c r="USW80" s="754"/>
      <c r="USX80" s="754"/>
      <c r="USY80" s="754"/>
      <c r="USZ80" s="754"/>
      <c r="UTA80" s="754"/>
      <c r="UTB80" s="754"/>
      <c r="UTC80" s="754"/>
      <c r="UTD80" s="754"/>
      <c r="UTE80" s="754"/>
      <c r="UTF80" s="754"/>
      <c r="UTG80" s="754"/>
      <c r="UTH80" s="754"/>
      <c r="UTI80" s="754"/>
      <c r="UTJ80" s="754"/>
      <c r="UTK80" s="754"/>
      <c r="UTL80" s="754"/>
      <c r="UTM80" s="754"/>
      <c r="UTN80" s="754"/>
      <c r="UTO80" s="754"/>
      <c r="UTP80" s="754"/>
      <c r="UTQ80" s="754"/>
      <c r="UTR80" s="754"/>
      <c r="UTS80" s="754"/>
      <c r="UTT80" s="754"/>
      <c r="UTU80" s="754"/>
      <c r="UTV80" s="754"/>
      <c r="UTW80" s="754"/>
      <c r="UTX80" s="754"/>
      <c r="UTY80" s="754"/>
      <c r="UTZ80" s="754"/>
      <c r="UUA80" s="754"/>
      <c r="UUB80" s="754"/>
      <c r="UUC80" s="754"/>
      <c r="UUD80" s="754"/>
      <c r="UUE80" s="754"/>
      <c r="UUF80" s="754"/>
      <c r="UUG80" s="754"/>
      <c r="UUH80" s="754"/>
      <c r="UUI80" s="754"/>
      <c r="UUJ80" s="754"/>
      <c r="UUK80" s="754"/>
      <c r="UUL80" s="754"/>
      <c r="UUM80" s="754"/>
      <c r="UUN80" s="754"/>
      <c r="UUO80" s="754"/>
      <c r="UUP80" s="754"/>
      <c r="UUQ80" s="754"/>
      <c r="UUR80" s="754"/>
      <c r="UUS80" s="754"/>
      <c r="UUT80" s="754"/>
      <c r="UUU80" s="754"/>
      <c r="UUV80" s="754"/>
      <c r="UUW80" s="754"/>
      <c r="UUX80" s="754"/>
      <c r="UUY80" s="754"/>
      <c r="UUZ80" s="754"/>
      <c r="UVA80" s="754"/>
      <c r="UVB80" s="754"/>
      <c r="UVC80" s="754"/>
      <c r="UVD80" s="754"/>
      <c r="UVE80" s="754"/>
      <c r="UVF80" s="754"/>
      <c r="UVG80" s="754"/>
      <c r="UVH80" s="754"/>
      <c r="UVI80" s="754"/>
      <c r="UVJ80" s="754"/>
      <c r="UVK80" s="754"/>
      <c r="UVL80" s="754"/>
      <c r="UVM80" s="754"/>
      <c r="UVN80" s="754"/>
      <c r="UVO80" s="754"/>
      <c r="UVP80" s="754"/>
      <c r="UVQ80" s="754"/>
      <c r="UVR80" s="754"/>
      <c r="UVS80" s="754"/>
      <c r="UVT80" s="754"/>
      <c r="UVU80" s="754"/>
      <c r="UVV80" s="754"/>
      <c r="UVW80" s="754"/>
      <c r="UVX80" s="754"/>
      <c r="UVY80" s="754"/>
      <c r="UVZ80" s="754"/>
      <c r="UWA80" s="754"/>
      <c r="UWB80" s="754"/>
      <c r="UWC80" s="754"/>
      <c r="UWD80" s="754"/>
      <c r="UWE80" s="754"/>
      <c r="UWF80" s="754"/>
      <c r="UWG80" s="754"/>
      <c r="UWH80" s="754"/>
      <c r="UWI80" s="754"/>
      <c r="UWJ80" s="754"/>
      <c r="UWK80" s="754"/>
      <c r="UWL80" s="754"/>
      <c r="UWM80" s="754"/>
      <c r="UWN80" s="754"/>
      <c r="UWO80" s="754"/>
      <c r="UWP80" s="754"/>
      <c r="UWQ80" s="754"/>
      <c r="UWR80" s="754"/>
      <c r="UWS80" s="754"/>
      <c r="UWT80" s="754"/>
      <c r="UWU80" s="754"/>
      <c r="UWV80" s="754"/>
      <c r="UWW80" s="754"/>
      <c r="UWX80" s="754"/>
      <c r="UWY80" s="754"/>
      <c r="UWZ80" s="754"/>
      <c r="UXA80" s="754"/>
      <c r="UXB80" s="754"/>
      <c r="UXC80" s="754"/>
      <c r="UXD80" s="754"/>
      <c r="UXE80" s="754"/>
      <c r="UXF80" s="754"/>
      <c r="UXG80" s="754"/>
      <c r="UXH80" s="754"/>
      <c r="UXI80" s="754"/>
      <c r="UXJ80" s="754"/>
      <c r="UXK80" s="754"/>
      <c r="UXL80" s="754"/>
      <c r="UXM80" s="754"/>
      <c r="UXN80" s="754"/>
      <c r="UXO80" s="754"/>
      <c r="UXP80" s="754"/>
      <c r="UXQ80" s="754"/>
      <c r="UXR80" s="754"/>
      <c r="UXS80" s="754"/>
      <c r="UXT80" s="754"/>
      <c r="UXU80" s="754"/>
      <c r="UXV80" s="754"/>
      <c r="UXW80" s="754"/>
      <c r="UXX80" s="754"/>
      <c r="UXY80" s="754"/>
      <c r="UXZ80" s="754"/>
      <c r="UYA80" s="754"/>
      <c r="UYB80" s="754"/>
      <c r="UYC80" s="754"/>
      <c r="UYD80" s="754"/>
      <c r="UYE80" s="754"/>
      <c r="UYF80" s="754"/>
      <c r="UYG80" s="754"/>
      <c r="UYH80" s="754"/>
      <c r="UYI80" s="754"/>
      <c r="UYJ80" s="754"/>
      <c r="UYK80" s="754"/>
      <c r="UYL80" s="754"/>
      <c r="UYM80" s="754"/>
      <c r="UYN80" s="754"/>
      <c r="UYO80" s="754"/>
      <c r="UYP80" s="754"/>
      <c r="UYQ80" s="754"/>
      <c r="UYR80" s="754"/>
      <c r="UYS80" s="754"/>
      <c r="UYT80" s="754"/>
      <c r="UYU80" s="754"/>
      <c r="UYV80" s="754"/>
      <c r="UYW80" s="754"/>
      <c r="UYX80" s="754"/>
      <c r="UYY80" s="754"/>
      <c r="UYZ80" s="754"/>
      <c r="UZA80" s="754"/>
      <c r="UZB80" s="754"/>
      <c r="UZC80" s="754"/>
      <c r="UZD80" s="754"/>
      <c r="UZE80" s="754"/>
      <c r="UZF80" s="754"/>
      <c r="UZG80" s="754"/>
      <c r="UZH80" s="754"/>
      <c r="UZI80" s="754"/>
      <c r="UZJ80" s="754"/>
      <c r="UZK80" s="754"/>
      <c r="UZL80" s="754"/>
      <c r="UZM80" s="754"/>
      <c r="UZN80" s="754"/>
      <c r="UZO80" s="754"/>
      <c r="UZP80" s="754"/>
      <c r="UZQ80" s="754"/>
      <c r="UZR80" s="754"/>
      <c r="UZS80" s="754"/>
      <c r="UZT80" s="754"/>
      <c r="UZU80" s="754"/>
      <c r="UZV80" s="754"/>
      <c r="UZW80" s="754"/>
      <c r="UZX80" s="754"/>
      <c r="UZY80" s="754"/>
      <c r="UZZ80" s="754"/>
      <c r="VAA80" s="754"/>
      <c r="VAB80" s="754"/>
      <c r="VAC80" s="754"/>
      <c r="VAD80" s="754"/>
      <c r="VAE80" s="754"/>
      <c r="VAF80" s="754"/>
      <c r="VAG80" s="754"/>
      <c r="VAH80" s="754"/>
      <c r="VAI80" s="754"/>
      <c r="VAJ80" s="754"/>
      <c r="VAK80" s="754"/>
      <c r="VAL80" s="754"/>
      <c r="VAM80" s="754"/>
      <c r="VAN80" s="754"/>
      <c r="VAO80" s="754"/>
      <c r="VAP80" s="754"/>
      <c r="VAQ80" s="754"/>
      <c r="VAR80" s="754"/>
      <c r="VAS80" s="754"/>
      <c r="VAT80" s="754"/>
      <c r="VAU80" s="754"/>
      <c r="VAV80" s="754"/>
      <c r="VAW80" s="754"/>
      <c r="VAX80" s="754"/>
      <c r="VAY80" s="754"/>
      <c r="VAZ80" s="754"/>
      <c r="VBA80" s="754"/>
      <c r="VBB80" s="754"/>
      <c r="VBC80" s="754"/>
      <c r="VBD80" s="754"/>
      <c r="VBE80" s="754"/>
      <c r="VBF80" s="754"/>
      <c r="VBG80" s="754"/>
      <c r="VBH80" s="754"/>
      <c r="VBI80" s="754"/>
      <c r="VBJ80" s="754"/>
      <c r="VBK80" s="754"/>
      <c r="VBL80" s="754"/>
      <c r="VBM80" s="754"/>
      <c r="VBN80" s="754"/>
      <c r="VBO80" s="754"/>
      <c r="VBP80" s="754"/>
      <c r="VBQ80" s="754"/>
      <c r="VBR80" s="754"/>
      <c r="VBS80" s="754"/>
      <c r="VBT80" s="754"/>
      <c r="VBU80" s="754"/>
      <c r="VBV80" s="754"/>
      <c r="VBW80" s="754"/>
      <c r="VBX80" s="754"/>
      <c r="VBY80" s="754"/>
      <c r="VBZ80" s="754"/>
      <c r="VCA80" s="754"/>
      <c r="VCB80" s="754"/>
      <c r="VCC80" s="754"/>
      <c r="VCD80" s="754"/>
      <c r="VCE80" s="754"/>
      <c r="VCF80" s="754"/>
      <c r="VCG80" s="754"/>
      <c r="VCH80" s="754"/>
      <c r="VCI80" s="754"/>
      <c r="VCJ80" s="754"/>
      <c r="VCK80" s="754"/>
      <c r="VCL80" s="754"/>
      <c r="VCM80" s="754"/>
      <c r="VCN80" s="754"/>
      <c r="VCO80" s="754"/>
      <c r="VCP80" s="754"/>
      <c r="VCQ80" s="754"/>
      <c r="VCR80" s="754"/>
      <c r="VCS80" s="754"/>
      <c r="VCT80" s="754"/>
      <c r="VCU80" s="754"/>
      <c r="VCV80" s="754"/>
      <c r="VCW80" s="754"/>
      <c r="VCX80" s="754"/>
      <c r="VCY80" s="754"/>
      <c r="VCZ80" s="754"/>
      <c r="VDA80" s="754"/>
      <c r="VDB80" s="754"/>
      <c r="VDC80" s="754"/>
      <c r="VDD80" s="754"/>
      <c r="VDE80" s="754"/>
      <c r="VDF80" s="754"/>
      <c r="VDG80" s="754"/>
      <c r="VDH80" s="754"/>
      <c r="VDI80" s="754"/>
      <c r="VDJ80" s="754"/>
      <c r="VDK80" s="754"/>
      <c r="VDL80" s="754"/>
      <c r="VDM80" s="754"/>
      <c r="VDN80" s="754"/>
      <c r="VDO80" s="754"/>
      <c r="VDP80" s="754"/>
      <c r="VDQ80" s="754"/>
      <c r="VDR80" s="754"/>
      <c r="VDS80" s="754"/>
      <c r="VDT80" s="754"/>
      <c r="VDU80" s="754"/>
      <c r="VDV80" s="754"/>
      <c r="VDW80" s="754"/>
      <c r="VDX80" s="754"/>
      <c r="VDY80" s="754"/>
      <c r="VDZ80" s="754"/>
      <c r="VEA80" s="754"/>
      <c r="VEB80" s="754"/>
      <c r="VEC80" s="754"/>
      <c r="VED80" s="754"/>
      <c r="VEE80" s="754"/>
      <c r="VEF80" s="754"/>
      <c r="VEG80" s="754"/>
      <c r="VEH80" s="754"/>
      <c r="VEI80" s="754"/>
      <c r="VEJ80" s="754"/>
      <c r="VEK80" s="754"/>
      <c r="VEL80" s="754"/>
      <c r="VEM80" s="754"/>
      <c r="VEN80" s="754"/>
      <c r="VEO80" s="754"/>
      <c r="VEP80" s="754"/>
      <c r="VEQ80" s="754"/>
      <c r="VER80" s="754"/>
      <c r="VES80" s="754"/>
      <c r="VET80" s="754"/>
      <c r="VEU80" s="754"/>
      <c r="VEV80" s="754"/>
      <c r="VEW80" s="754"/>
      <c r="VEX80" s="754"/>
      <c r="VEY80" s="754"/>
      <c r="VEZ80" s="754"/>
      <c r="VFA80" s="754"/>
      <c r="VFB80" s="754"/>
      <c r="VFC80" s="754"/>
      <c r="VFD80" s="754"/>
      <c r="VFE80" s="754"/>
      <c r="VFF80" s="754"/>
      <c r="VFG80" s="754"/>
      <c r="VFH80" s="754"/>
      <c r="VFI80" s="754"/>
      <c r="VFJ80" s="754"/>
      <c r="VFK80" s="754"/>
      <c r="VFL80" s="754"/>
      <c r="VFM80" s="754"/>
      <c r="VFN80" s="754"/>
      <c r="VFO80" s="754"/>
      <c r="VFP80" s="754"/>
      <c r="VFQ80" s="754"/>
      <c r="VFR80" s="754"/>
      <c r="VFS80" s="754"/>
      <c r="VFT80" s="754"/>
      <c r="VFU80" s="754"/>
      <c r="VFV80" s="754"/>
      <c r="VFW80" s="754"/>
      <c r="VFX80" s="754"/>
      <c r="VFY80" s="754"/>
      <c r="VFZ80" s="754"/>
      <c r="VGA80" s="754"/>
      <c r="VGB80" s="754"/>
      <c r="VGC80" s="754"/>
      <c r="VGD80" s="754"/>
      <c r="VGE80" s="754"/>
      <c r="VGF80" s="754"/>
      <c r="VGG80" s="754"/>
      <c r="VGH80" s="754"/>
      <c r="VGI80" s="754"/>
      <c r="VGJ80" s="754"/>
      <c r="VGK80" s="754"/>
      <c r="VGL80" s="754"/>
      <c r="VGM80" s="754"/>
      <c r="VGN80" s="754"/>
      <c r="VGO80" s="754"/>
      <c r="VGP80" s="754"/>
      <c r="VGQ80" s="754"/>
      <c r="VGR80" s="754"/>
      <c r="VGS80" s="754"/>
      <c r="VGT80" s="754"/>
      <c r="VGU80" s="754"/>
      <c r="VGV80" s="754"/>
      <c r="VGW80" s="754"/>
      <c r="VGX80" s="754"/>
      <c r="VGY80" s="754"/>
      <c r="VGZ80" s="754"/>
      <c r="VHA80" s="754"/>
      <c r="VHB80" s="754"/>
      <c r="VHC80" s="754"/>
      <c r="VHD80" s="754"/>
      <c r="VHE80" s="754"/>
      <c r="VHF80" s="754"/>
      <c r="VHG80" s="754"/>
      <c r="VHH80" s="754"/>
      <c r="VHI80" s="754"/>
      <c r="VHJ80" s="754"/>
      <c r="VHK80" s="754"/>
      <c r="VHL80" s="754"/>
      <c r="VHM80" s="754"/>
      <c r="VHN80" s="754"/>
      <c r="VHO80" s="754"/>
      <c r="VHP80" s="754"/>
      <c r="VHQ80" s="754"/>
      <c r="VHR80" s="754"/>
      <c r="VHS80" s="754"/>
      <c r="VHT80" s="754"/>
      <c r="VHU80" s="754"/>
      <c r="VHV80" s="754"/>
      <c r="VHW80" s="754"/>
      <c r="VHX80" s="754"/>
      <c r="VHY80" s="754"/>
      <c r="VHZ80" s="754"/>
      <c r="VIA80" s="754"/>
      <c r="VIB80" s="754"/>
      <c r="VIC80" s="754"/>
      <c r="VID80" s="754"/>
      <c r="VIE80" s="754"/>
      <c r="VIF80" s="754"/>
      <c r="VIG80" s="754"/>
      <c r="VIH80" s="754"/>
      <c r="VII80" s="754"/>
      <c r="VIJ80" s="754"/>
      <c r="VIK80" s="754"/>
      <c r="VIL80" s="754"/>
      <c r="VIM80" s="754"/>
      <c r="VIN80" s="754"/>
      <c r="VIO80" s="754"/>
      <c r="VIP80" s="754"/>
      <c r="VIQ80" s="754"/>
      <c r="VIR80" s="754"/>
      <c r="VIS80" s="754"/>
      <c r="VIT80" s="754"/>
      <c r="VIU80" s="754"/>
      <c r="VIV80" s="754"/>
      <c r="VIW80" s="754"/>
      <c r="VIX80" s="754"/>
      <c r="VIY80" s="754"/>
      <c r="VIZ80" s="754"/>
      <c r="VJA80" s="754"/>
      <c r="VJB80" s="754"/>
      <c r="VJC80" s="754"/>
      <c r="VJD80" s="754"/>
      <c r="VJE80" s="754"/>
      <c r="VJF80" s="754"/>
      <c r="VJG80" s="754"/>
      <c r="VJH80" s="754"/>
      <c r="VJI80" s="754"/>
      <c r="VJJ80" s="754"/>
      <c r="VJK80" s="754"/>
      <c r="VJL80" s="754"/>
      <c r="VJM80" s="754"/>
      <c r="VJN80" s="754"/>
      <c r="VJO80" s="754"/>
      <c r="VJP80" s="754"/>
      <c r="VJQ80" s="754"/>
      <c r="VJR80" s="754"/>
      <c r="VJS80" s="754"/>
      <c r="VJT80" s="754"/>
      <c r="VJU80" s="754"/>
      <c r="VJV80" s="754"/>
      <c r="VJW80" s="754"/>
      <c r="VJX80" s="754"/>
      <c r="VJY80" s="754"/>
      <c r="VJZ80" s="754"/>
      <c r="VKA80" s="754"/>
      <c r="VKB80" s="754"/>
      <c r="VKC80" s="754"/>
      <c r="VKD80" s="754"/>
      <c r="VKE80" s="754"/>
      <c r="VKF80" s="754"/>
      <c r="VKG80" s="754"/>
      <c r="VKH80" s="754"/>
      <c r="VKI80" s="754"/>
      <c r="VKJ80" s="754"/>
      <c r="VKK80" s="754"/>
      <c r="VKL80" s="754"/>
      <c r="VKM80" s="754"/>
      <c r="VKN80" s="754"/>
      <c r="VKO80" s="754"/>
      <c r="VKP80" s="754"/>
      <c r="VKQ80" s="754"/>
      <c r="VKR80" s="754"/>
      <c r="VKS80" s="754"/>
      <c r="VKT80" s="754"/>
      <c r="VKU80" s="754"/>
      <c r="VKV80" s="754"/>
      <c r="VKW80" s="754"/>
      <c r="VKX80" s="754"/>
      <c r="VKY80" s="754"/>
      <c r="VKZ80" s="754"/>
      <c r="VLA80" s="754"/>
      <c r="VLB80" s="754"/>
      <c r="VLC80" s="754"/>
      <c r="VLD80" s="754"/>
      <c r="VLE80" s="754"/>
      <c r="VLF80" s="754"/>
      <c r="VLG80" s="754"/>
      <c r="VLH80" s="754"/>
      <c r="VLI80" s="754"/>
      <c r="VLJ80" s="754"/>
      <c r="VLK80" s="754"/>
      <c r="VLL80" s="754"/>
      <c r="VLM80" s="754"/>
      <c r="VLN80" s="754"/>
      <c r="VLO80" s="754"/>
      <c r="VLP80" s="754"/>
      <c r="VLQ80" s="754"/>
      <c r="VLR80" s="754"/>
      <c r="VLS80" s="754"/>
      <c r="VLT80" s="754"/>
      <c r="VLU80" s="754"/>
      <c r="VLV80" s="754"/>
      <c r="VLW80" s="754"/>
      <c r="VLX80" s="754"/>
      <c r="VLY80" s="754"/>
      <c r="VLZ80" s="754"/>
      <c r="VMA80" s="754"/>
      <c r="VMB80" s="754"/>
      <c r="VMC80" s="754"/>
      <c r="VMD80" s="754"/>
      <c r="VME80" s="754"/>
      <c r="VMF80" s="754"/>
      <c r="VMG80" s="754"/>
      <c r="VMH80" s="754"/>
      <c r="VMI80" s="754"/>
      <c r="VMJ80" s="754"/>
      <c r="VMK80" s="754"/>
      <c r="VML80" s="754"/>
      <c r="VMM80" s="754"/>
      <c r="VMN80" s="754"/>
      <c r="VMO80" s="754"/>
      <c r="VMP80" s="754"/>
      <c r="VMQ80" s="754"/>
      <c r="VMR80" s="754"/>
      <c r="VMS80" s="754"/>
      <c r="VMT80" s="754"/>
      <c r="VMU80" s="754"/>
      <c r="VMV80" s="754"/>
      <c r="VMW80" s="754"/>
      <c r="VMX80" s="754"/>
      <c r="VMY80" s="754"/>
      <c r="VMZ80" s="754"/>
      <c r="VNA80" s="754"/>
      <c r="VNB80" s="754"/>
      <c r="VNC80" s="754"/>
      <c r="VND80" s="754"/>
      <c r="VNE80" s="754"/>
      <c r="VNF80" s="754"/>
      <c r="VNG80" s="754"/>
      <c r="VNH80" s="754"/>
      <c r="VNI80" s="754"/>
      <c r="VNJ80" s="754"/>
      <c r="VNK80" s="754"/>
      <c r="VNL80" s="754"/>
      <c r="VNM80" s="754"/>
      <c r="VNN80" s="754"/>
      <c r="VNO80" s="754"/>
      <c r="VNP80" s="754"/>
      <c r="VNQ80" s="754"/>
      <c r="VNR80" s="754"/>
      <c r="VNS80" s="754"/>
      <c r="VNT80" s="754"/>
      <c r="VNU80" s="754"/>
      <c r="VNV80" s="754"/>
      <c r="VNW80" s="754"/>
      <c r="VNX80" s="754"/>
      <c r="VNY80" s="754"/>
      <c r="VNZ80" s="754"/>
      <c r="VOA80" s="754"/>
      <c r="VOB80" s="754"/>
      <c r="VOC80" s="754"/>
      <c r="VOD80" s="754"/>
      <c r="VOE80" s="754"/>
      <c r="VOF80" s="754"/>
      <c r="VOG80" s="754"/>
      <c r="VOH80" s="754"/>
      <c r="VOI80" s="754"/>
      <c r="VOJ80" s="754"/>
      <c r="VOK80" s="754"/>
      <c r="VOL80" s="754"/>
      <c r="VOM80" s="754"/>
      <c r="VON80" s="754"/>
      <c r="VOO80" s="754"/>
      <c r="VOP80" s="754"/>
      <c r="VOQ80" s="754"/>
      <c r="VOR80" s="754"/>
      <c r="VOS80" s="754"/>
      <c r="VOT80" s="754"/>
      <c r="VOU80" s="754"/>
      <c r="VOV80" s="754"/>
      <c r="VOW80" s="754"/>
      <c r="VOX80" s="754"/>
      <c r="VOY80" s="754"/>
      <c r="VOZ80" s="754"/>
      <c r="VPA80" s="754"/>
      <c r="VPB80" s="754"/>
      <c r="VPC80" s="754"/>
      <c r="VPD80" s="754"/>
      <c r="VPE80" s="754"/>
      <c r="VPF80" s="754"/>
      <c r="VPG80" s="754"/>
      <c r="VPH80" s="754"/>
      <c r="VPI80" s="754"/>
      <c r="VPJ80" s="754"/>
      <c r="VPK80" s="754"/>
      <c r="VPL80" s="754"/>
      <c r="VPM80" s="754"/>
      <c r="VPN80" s="754"/>
      <c r="VPO80" s="754"/>
      <c r="VPP80" s="754"/>
      <c r="VPQ80" s="754"/>
      <c r="VPR80" s="754"/>
      <c r="VPS80" s="754"/>
      <c r="VPT80" s="754"/>
      <c r="VPU80" s="754"/>
      <c r="VPV80" s="754"/>
      <c r="VPW80" s="754"/>
      <c r="VPX80" s="754"/>
      <c r="VPY80" s="754"/>
      <c r="VPZ80" s="754"/>
      <c r="VQA80" s="754"/>
      <c r="VQB80" s="754"/>
      <c r="VQC80" s="754"/>
      <c r="VQD80" s="754"/>
      <c r="VQE80" s="754"/>
      <c r="VQF80" s="754"/>
      <c r="VQG80" s="754"/>
      <c r="VQH80" s="754"/>
      <c r="VQI80" s="754"/>
      <c r="VQJ80" s="754"/>
      <c r="VQK80" s="754"/>
      <c r="VQL80" s="754"/>
      <c r="VQM80" s="754"/>
      <c r="VQN80" s="754"/>
      <c r="VQO80" s="754"/>
      <c r="VQP80" s="754"/>
      <c r="VQQ80" s="754"/>
      <c r="VQR80" s="754"/>
      <c r="VQS80" s="754"/>
      <c r="VQT80" s="754"/>
      <c r="VQU80" s="754"/>
      <c r="VQV80" s="754"/>
      <c r="VQW80" s="754"/>
      <c r="VQX80" s="754"/>
      <c r="VQY80" s="754"/>
      <c r="VQZ80" s="754"/>
      <c r="VRA80" s="754"/>
      <c r="VRB80" s="754"/>
      <c r="VRC80" s="754"/>
      <c r="VRD80" s="754"/>
      <c r="VRE80" s="754"/>
      <c r="VRF80" s="754"/>
      <c r="VRG80" s="754"/>
      <c r="VRH80" s="754"/>
      <c r="VRI80" s="754"/>
      <c r="VRJ80" s="754"/>
      <c r="VRK80" s="754"/>
      <c r="VRL80" s="754"/>
      <c r="VRM80" s="754"/>
      <c r="VRN80" s="754"/>
      <c r="VRO80" s="754"/>
      <c r="VRP80" s="754"/>
      <c r="VRQ80" s="754"/>
      <c r="VRR80" s="754"/>
      <c r="VRS80" s="754"/>
      <c r="VRT80" s="754"/>
      <c r="VRU80" s="754"/>
      <c r="VRV80" s="754"/>
      <c r="VRW80" s="754"/>
      <c r="VRX80" s="754"/>
      <c r="VRY80" s="754"/>
      <c r="VRZ80" s="754"/>
      <c r="VSA80" s="754"/>
      <c r="VSB80" s="754"/>
      <c r="VSC80" s="754"/>
      <c r="VSD80" s="754"/>
      <c r="VSE80" s="754"/>
      <c r="VSF80" s="754"/>
      <c r="VSG80" s="754"/>
      <c r="VSH80" s="754"/>
      <c r="VSI80" s="754"/>
      <c r="VSJ80" s="754"/>
      <c r="VSK80" s="754"/>
      <c r="VSL80" s="754"/>
      <c r="VSM80" s="754"/>
      <c r="VSN80" s="754"/>
      <c r="VSO80" s="754"/>
      <c r="VSP80" s="754"/>
      <c r="VSQ80" s="754"/>
      <c r="VSR80" s="754"/>
      <c r="VSS80" s="754"/>
      <c r="VST80" s="754"/>
      <c r="VSU80" s="754"/>
      <c r="VSV80" s="754"/>
      <c r="VSW80" s="754"/>
      <c r="VSX80" s="754"/>
      <c r="VSY80" s="754"/>
      <c r="VSZ80" s="754"/>
      <c r="VTA80" s="754"/>
      <c r="VTB80" s="754"/>
      <c r="VTC80" s="754"/>
      <c r="VTD80" s="754"/>
      <c r="VTE80" s="754"/>
      <c r="VTF80" s="754"/>
      <c r="VTG80" s="754"/>
      <c r="VTH80" s="754"/>
      <c r="VTI80" s="754"/>
      <c r="VTJ80" s="754"/>
      <c r="VTK80" s="754"/>
      <c r="VTL80" s="754"/>
      <c r="VTM80" s="754"/>
      <c r="VTN80" s="754"/>
      <c r="VTO80" s="754"/>
      <c r="VTP80" s="754"/>
      <c r="VTQ80" s="754"/>
      <c r="VTR80" s="754"/>
      <c r="VTS80" s="754"/>
      <c r="VTT80" s="754"/>
      <c r="VTU80" s="754"/>
      <c r="VTV80" s="754"/>
      <c r="VTW80" s="754"/>
      <c r="VTX80" s="754"/>
      <c r="VTY80" s="754"/>
      <c r="VTZ80" s="754"/>
      <c r="VUA80" s="754"/>
      <c r="VUB80" s="754"/>
      <c r="VUC80" s="754"/>
      <c r="VUD80" s="754"/>
      <c r="VUE80" s="754"/>
      <c r="VUF80" s="754"/>
      <c r="VUG80" s="754"/>
      <c r="VUH80" s="754"/>
      <c r="VUI80" s="754"/>
      <c r="VUJ80" s="754"/>
      <c r="VUK80" s="754"/>
      <c r="VUL80" s="754"/>
      <c r="VUM80" s="754"/>
      <c r="VUN80" s="754"/>
      <c r="VUO80" s="754"/>
      <c r="VUP80" s="754"/>
      <c r="VUQ80" s="754"/>
      <c r="VUR80" s="754"/>
      <c r="VUS80" s="754"/>
      <c r="VUT80" s="754"/>
      <c r="VUU80" s="754"/>
      <c r="VUV80" s="754"/>
      <c r="VUW80" s="754"/>
      <c r="VUX80" s="754"/>
      <c r="VUY80" s="754"/>
      <c r="VUZ80" s="754"/>
      <c r="VVA80" s="754"/>
      <c r="VVB80" s="754"/>
      <c r="VVC80" s="754"/>
      <c r="VVD80" s="754"/>
      <c r="VVE80" s="754"/>
      <c r="VVF80" s="754"/>
      <c r="VVG80" s="754"/>
      <c r="VVH80" s="754"/>
      <c r="VVI80" s="754"/>
      <c r="VVJ80" s="754"/>
      <c r="VVK80" s="754"/>
      <c r="VVL80" s="754"/>
      <c r="VVM80" s="754"/>
      <c r="VVN80" s="754"/>
      <c r="VVO80" s="754"/>
      <c r="VVP80" s="754"/>
      <c r="VVQ80" s="754"/>
      <c r="VVR80" s="754"/>
      <c r="VVS80" s="754"/>
      <c r="VVT80" s="754"/>
      <c r="VVU80" s="754"/>
      <c r="VVV80" s="754"/>
      <c r="VVW80" s="754"/>
      <c r="VVX80" s="754"/>
      <c r="VVY80" s="754"/>
      <c r="VVZ80" s="754"/>
      <c r="VWA80" s="754"/>
      <c r="VWB80" s="754"/>
      <c r="VWC80" s="754"/>
      <c r="VWD80" s="754"/>
      <c r="VWE80" s="754"/>
      <c r="VWF80" s="754"/>
      <c r="VWG80" s="754"/>
      <c r="VWH80" s="754"/>
      <c r="VWI80" s="754"/>
      <c r="VWJ80" s="754"/>
      <c r="VWK80" s="754"/>
      <c r="VWL80" s="754"/>
      <c r="VWM80" s="754"/>
      <c r="VWN80" s="754"/>
      <c r="VWO80" s="754"/>
      <c r="VWP80" s="754"/>
      <c r="VWQ80" s="754"/>
      <c r="VWR80" s="754"/>
      <c r="VWS80" s="754"/>
      <c r="VWT80" s="754"/>
      <c r="VWU80" s="754"/>
      <c r="VWV80" s="754"/>
      <c r="VWW80" s="754"/>
      <c r="VWX80" s="754"/>
      <c r="VWY80" s="754"/>
      <c r="VWZ80" s="754"/>
      <c r="VXA80" s="754"/>
      <c r="VXB80" s="754"/>
      <c r="VXC80" s="754"/>
      <c r="VXD80" s="754"/>
      <c r="VXE80" s="754"/>
      <c r="VXF80" s="754"/>
      <c r="VXG80" s="754"/>
      <c r="VXH80" s="754"/>
      <c r="VXI80" s="754"/>
      <c r="VXJ80" s="754"/>
      <c r="VXK80" s="754"/>
      <c r="VXL80" s="754"/>
      <c r="VXM80" s="754"/>
      <c r="VXN80" s="754"/>
      <c r="VXO80" s="754"/>
      <c r="VXP80" s="754"/>
      <c r="VXQ80" s="754"/>
      <c r="VXR80" s="754"/>
      <c r="VXS80" s="754"/>
      <c r="VXT80" s="754"/>
      <c r="VXU80" s="754"/>
      <c r="VXV80" s="754"/>
      <c r="VXW80" s="754"/>
      <c r="VXX80" s="754"/>
      <c r="VXY80" s="754"/>
      <c r="VXZ80" s="754"/>
      <c r="VYA80" s="754"/>
      <c r="VYB80" s="754"/>
      <c r="VYC80" s="754"/>
      <c r="VYD80" s="754"/>
      <c r="VYE80" s="754"/>
      <c r="VYF80" s="754"/>
      <c r="VYG80" s="754"/>
      <c r="VYH80" s="754"/>
      <c r="VYI80" s="754"/>
      <c r="VYJ80" s="754"/>
      <c r="VYK80" s="754"/>
      <c r="VYL80" s="754"/>
      <c r="VYM80" s="754"/>
      <c r="VYN80" s="754"/>
      <c r="VYO80" s="754"/>
      <c r="VYP80" s="754"/>
      <c r="VYQ80" s="754"/>
      <c r="VYR80" s="754"/>
      <c r="VYS80" s="754"/>
      <c r="VYT80" s="754"/>
      <c r="VYU80" s="754"/>
      <c r="VYV80" s="754"/>
      <c r="VYW80" s="754"/>
      <c r="VYX80" s="754"/>
      <c r="VYY80" s="754"/>
      <c r="VYZ80" s="754"/>
      <c r="VZA80" s="754"/>
      <c r="VZB80" s="754"/>
      <c r="VZC80" s="754"/>
      <c r="VZD80" s="754"/>
      <c r="VZE80" s="754"/>
      <c r="VZF80" s="754"/>
      <c r="VZG80" s="754"/>
      <c r="VZH80" s="754"/>
      <c r="VZI80" s="754"/>
      <c r="VZJ80" s="754"/>
      <c r="VZK80" s="754"/>
      <c r="VZL80" s="754"/>
      <c r="VZM80" s="754"/>
      <c r="VZN80" s="754"/>
      <c r="VZO80" s="754"/>
      <c r="VZP80" s="754"/>
      <c r="VZQ80" s="754"/>
      <c r="VZR80" s="754"/>
      <c r="VZS80" s="754"/>
      <c r="VZT80" s="754"/>
      <c r="VZU80" s="754"/>
      <c r="VZV80" s="754"/>
      <c r="VZW80" s="754"/>
      <c r="VZX80" s="754"/>
      <c r="VZY80" s="754"/>
      <c r="VZZ80" s="754"/>
      <c r="WAA80" s="754"/>
      <c r="WAB80" s="754"/>
      <c r="WAC80" s="754"/>
      <c r="WAD80" s="754"/>
      <c r="WAE80" s="754"/>
      <c r="WAF80" s="754"/>
      <c r="WAG80" s="754"/>
      <c r="WAH80" s="754"/>
      <c r="WAI80" s="754"/>
      <c r="WAJ80" s="754"/>
      <c r="WAK80" s="754"/>
      <c r="WAL80" s="754"/>
      <c r="WAM80" s="754"/>
      <c r="WAN80" s="754"/>
      <c r="WAO80" s="754"/>
      <c r="WAP80" s="754"/>
      <c r="WAQ80" s="754"/>
      <c r="WAR80" s="754"/>
      <c r="WAS80" s="754"/>
      <c r="WAT80" s="754"/>
      <c r="WAU80" s="754"/>
      <c r="WAV80" s="754"/>
      <c r="WAW80" s="754"/>
      <c r="WAX80" s="754"/>
      <c r="WAY80" s="754"/>
      <c r="WAZ80" s="754"/>
      <c r="WBA80" s="754"/>
      <c r="WBB80" s="754"/>
      <c r="WBC80" s="754"/>
      <c r="WBD80" s="754"/>
      <c r="WBE80" s="754"/>
      <c r="WBF80" s="754"/>
      <c r="WBG80" s="754"/>
      <c r="WBH80" s="754"/>
      <c r="WBI80" s="754"/>
      <c r="WBJ80" s="754"/>
      <c r="WBK80" s="754"/>
      <c r="WBL80" s="754"/>
      <c r="WBM80" s="754"/>
      <c r="WBN80" s="754"/>
      <c r="WBO80" s="754"/>
      <c r="WBP80" s="754"/>
      <c r="WBQ80" s="754"/>
      <c r="WBR80" s="754"/>
      <c r="WBS80" s="754"/>
      <c r="WBT80" s="754"/>
      <c r="WBU80" s="754"/>
      <c r="WBV80" s="754"/>
      <c r="WBW80" s="754"/>
      <c r="WBX80" s="754"/>
      <c r="WBY80" s="754"/>
      <c r="WBZ80" s="754"/>
      <c r="WCA80" s="754"/>
      <c r="WCB80" s="754"/>
      <c r="WCC80" s="754"/>
      <c r="WCD80" s="754"/>
      <c r="WCE80" s="754"/>
      <c r="WCF80" s="754"/>
      <c r="WCG80" s="754"/>
      <c r="WCH80" s="754"/>
      <c r="WCI80" s="754"/>
      <c r="WCJ80" s="754"/>
      <c r="WCK80" s="754"/>
      <c r="WCL80" s="754"/>
      <c r="WCM80" s="754"/>
      <c r="WCN80" s="754"/>
      <c r="WCO80" s="754"/>
      <c r="WCP80" s="754"/>
      <c r="WCQ80" s="754"/>
      <c r="WCR80" s="754"/>
      <c r="WCS80" s="754"/>
      <c r="WCT80" s="754"/>
      <c r="WCU80" s="754"/>
      <c r="WCV80" s="754"/>
      <c r="WCW80" s="754"/>
      <c r="WCX80" s="754"/>
      <c r="WCY80" s="754"/>
      <c r="WCZ80" s="754"/>
      <c r="WDA80" s="754"/>
      <c r="WDB80" s="754"/>
      <c r="WDC80" s="754"/>
      <c r="WDD80" s="754"/>
      <c r="WDE80" s="754"/>
      <c r="WDF80" s="754"/>
      <c r="WDG80" s="754"/>
      <c r="WDH80" s="754"/>
      <c r="WDI80" s="754"/>
      <c r="WDJ80" s="754"/>
      <c r="WDK80" s="754"/>
      <c r="WDL80" s="754"/>
      <c r="WDM80" s="754"/>
      <c r="WDN80" s="754"/>
      <c r="WDO80" s="754"/>
      <c r="WDP80" s="754"/>
      <c r="WDQ80" s="754"/>
      <c r="WDR80" s="754"/>
      <c r="WDS80" s="754"/>
      <c r="WDT80" s="754"/>
      <c r="WDU80" s="754"/>
      <c r="WDV80" s="754"/>
      <c r="WDW80" s="754"/>
      <c r="WDX80" s="754"/>
      <c r="WDY80" s="754"/>
      <c r="WDZ80" s="754"/>
      <c r="WEA80" s="754"/>
      <c r="WEB80" s="754"/>
      <c r="WEC80" s="754"/>
      <c r="WED80" s="754"/>
      <c r="WEE80" s="754"/>
      <c r="WEF80" s="754"/>
      <c r="WEG80" s="754"/>
      <c r="WEH80" s="754"/>
      <c r="WEI80" s="754"/>
      <c r="WEJ80" s="754"/>
      <c r="WEK80" s="754"/>
      <c r="WEL80" s="754"/>
      <c r="WEM80" s="754"/>
      <c r="WEN80" s="754"/>
      <c r="WEO80" s="754"/>
      <c r="WEP80" s="754"/>
      <c r="WEQ80" s="754"/>
      <c r="WER80" s="754"/>
      <c r="WES80" s="754"/>
      <c r="WET80" s="754"/>
      <c r="WEU80" s="754"/>
      <c r="WEV80" s="754"/>
      <c r="WEW80" s="754"/>
      <c r="WEX80" s="754"/>
      <c r="WEY80" s="754"/>
      <c r="WEZ80" s="754"/>
      <c r="WFA80" s="754"/>
      <c r="WFB80" s="754"/>
      <c r="WFC80" s="754"/>
      <c r="WFD80" s="754"/>
      <c r="WFE80" s="754"/>
      <c r="WFF80" s="754"/>
      <c r="WFG80" s="754"/>
      <c r="WFH80" s="754"/>
      <c r="WFI80" s="754"/>
      <c r="WFJ80" s="754"/>
      <c r="WFK80" s="754"/>
      <c r="WFL80" s="754"/>
      <c r="WFM80" s="754"/>
      <c r="WFN80" s="754"/>
      <c r="WFO80" s="754"/>
      <c r="WFP80" s="754"/>
      <c r="WFQ80" s="754"/>
      <c r="WFR80" s="754"/>
      <c r="WFS80" s="754"/>
      <c r="WFT80" s="754"/>
      <c r="WFU80" s="754"/>
      <c r="WFV80" s="754"/>
      <c r="WFW80" s="754"/>
      <c r="WFX80" s="754"/>
      <c r="WFY80" s="754"/>
      <c r="WFZ80" s="754"/>
      <c r="WGA80" s="754"/>
      <c r="WGB80" s="754"/>
      <c r="WGC80" s="754"/>
      <c r="WGD80" s="754"/>
      <c r="WGE80" s="754"/>
      <c r="WGF80" s="754"/>
      <c r="WGG80" s="754"/>
      <c r="WGH80" s="754"/>
      <c r="WGI80" s="754"/>
      <c r="WGJ80" s="754"/>
      <c r="WGK80" s="754"/>
      <c r="WGL80" s="754"/>
      <c r="WGM80" s="754"/>
      <c r="WGN80" s="754"/>
      <c r="WGO80" s="754"/>
      <c r="WGP80" s="754"/>
      <c r="WGQ80" s="754"/>
      <c r="WGR80" s="754"/>
      <c r="WGS80" s="754"/>
      <c r="WGT80" s="754"/>
      <c r="WGU80" s="754"/>
      <c r="WGV80" s="754"/>
      <c r="WGW80" s="754"/>
      <c r="WGX80" s="754"/>
      <c r="WGY80" s="754"/>
      <c r="WGZ80" s="754"/>
      <c r="WHA80" s="754"/>
      <c r="WHB80" s="754"/>
      <c r="WHC80" s="754"/>
      <c r="WHD80" s="754"/>
      <c r="WHE80" s="754"/>
      <c r="WHF80" s="754"/>
      <c r="WHG80" s="754"/>
      <c r="WHH80" s="754"/>
      <c r="WHI80" s="754"/>
      <c r="WHJ80" s="754"/>
      <c r="WHK80" s="754"/>
      <c r="WHL80" s="754"/>
      <c r="WHM80" s="754"/>
      <c r="WHN80" s="754"/>
      <c r="WHO80" s="754"/>
      <c r="WHP80" s="754"/>
      <c r="WHQ80" s="754"/>
      <c r="WHR80" s="754"/>
      <c r="WHS80" s="754"/>
      <c r="WHT80" s="754"/>
      <c r="WHU80" s="754"/>
      <c r="WHV80" s="754"/>
      <c r="WHW80" s="754"/>
      <c r="WHX80" s="754"/>
      <c r="WHY80" s="754"/>
      <c r="WHZ80" s="754"/>
      <c r="WIA80" s="754"/>
      <c r="WIB80" s="754"/>
      <c r="WIC80" s="754"/>
      <c r="WID80" s="754"/>
      <c r="WIE80" s="754"/>
      <c r="WIF80" s="754"/>
      <c r="WIG80" s="754"/>
      <c r="WIH80" s="754"/>
      <c r="WII80" s="754"/>
      <c r="WIJ80" s="754"/>
      <c r="WIK80" s="754"/>
      <c r="WIL80" s="754"/>
      <c r="WIM80" s="754"/>
      <c r="WIN80" s="754"/>
      <c r="WIO80" s="754"/>
      <c r="WIP80" s="754"/>
      <c r="WIQ80" s="754"/>
      <c r="WIR80" s="754"/>
      <c r="WIS80" s="754"/>
      <c r="WIT80" s="754"/>
      <c r="WIU80" s="754"/>
      <c r="WIV80" s="754"/>
      <c r="WIW80" s="754"/>
      <c r="WIX80" s="754"/>
      <c r="WIY80" s="754"/>
      <c r="WIZ80" s="754"/>
      <c r="WJA80" s="754"/>
      <c r="WJB80" s="754"/>
      <c r="WJC80" s="754"/>
      <c r="WJD80" s="754"/>
      <c r="WJE80" s="754"/>
      <c r="WJF80" s="754"/>
      <c r="WJG80" s="754"/>
      <c r="WJH80" s="754"/>
      <c r="WJI80" s="754"/>
      <c r="WJJ80" s="754"/>
      <c r="WJK80" s="754"/>
      <c r="WJL80" s="754"/>
      <c r="WJM80" s="754"/>
      <c r="WJN80" s="754"/>
      <c r="WJO80" s="754"/>
      <c r="WJP80" s="754"/>
      <c r="WJQ80" s="754"/>
      <c r="WJR80" s="754"/>
      <c r="WJS80" s="754"/>
      <c r="WJT80" s="754"/>
      <c r="WJU80" s="754"/>
      <c r="WJV80" s="754"/>
      <c r="WJW80" s="754"/>
      <c r="WJX80" s="754"/>
      <c r="WJY80" s="754"/>
      <c r="WJZ80" s="754"/>
      <c r="WKA80" s="754"/>
      <c r="WKB80" s="754"/>
      <c r="WKC80" s="754"/>
      <c r="WKD80" s="754"/>
      <c r="WKE80" s="754"/>
      <c r="WKF80" s="754"/>
      <c r="WKG80" s="754"/>
      <c r="WKH80" s="754"/>
      <c r="WKI80" s="754"/>
      <c r="WKJ80" s="754"/>
      <c r="WKK80" s="754"/>
      <c r="WKL80" s="754"/>
      <c r="WKM80" s="754"/>
      <c r="WKN80" s="754"/>
      <c r="WKO80" s="754"/>
      <c r="WKP80" s="754"/>
      <c r="WKQ80" s="754"/>
      <c r="WKR80" s="754"/>
      <c r="WKS80" s="754"/>
      <c r="WKT80" s="754"/>
      <c r="WKU80" s="754"/>
      <c r="WKV80" s="754"/>
      <c r="WKW80" s="754"/>
      <c r="WKX80" s="754"/>
      <c r="WKY80" s="754"/>
      <c r="WKZ80" s="754"/>
      <c r="WLA80" s="754"/>
      <c r="WLB80" s="754"/>
      <c r="WLC80" s="754"/>
      <c r="WLD80" s="754"/>
      <c r="WLE80" s="754"/>
      <c r="WLF80" s="754"/>
      <c r="WLG80" s="754"/>
      <c r="WLH80" s="754"/>
      <c r="WLI80" s="754"/>
      <c r="WLJ80" s="754"/>
      <c r="WLK80" s="754"/>
      <c r="WLL80" s="754"/>
      <c r="WLM80" s="754"/>
      <c r="WLN80" s="754"/>
      <c r="WLO80" s="754"/>
      <c r="WLP80" s="754"/>
      <c r="WLQ80" s="754"/>
      <c r="WLR80" s="754"/>
      <c r="WLS80" s="754"/>
      <c r="WLT80" s="754"/>
      <c r="WLU80" s="754"/>
      <c r="WLV80" s="754"/>
      <c r="WLW80" s="754"/>
      <c r="WLX80" s="754"/>
      <c r="WLY80" s="754"/>
      <c r="WLZ80" s="754"/>
      <c r="WMA80" s="754"/>
      <c r="WMB80" s="754"/>
      <c r="WMC80" s="754"/>
      <c r="WMD80" s="754"/>
      <c r="WME80" s="754"/>
      <c r="WMF80" s="754"/>
      <c r="WMG80" s="754"/>
      <c r="WMH80" s="754"/>
      <c r="WMI80" s="754"/>
      <c r="WMJ80" s="754"/>
      <c r="WMK80" s="754"/>
      <c r="WML80" s="754"/>
      <c r="WMM80" s="754"/>
      <c r="WMN80" s="754"/>
      <c r="WMO80" s="754"/>
      <c r="WMP80" s="754"/>
      <c r="WMQ80" s="754"/>
      <c r="WMR80" s="754"/>
      <c r="WMS80" s="754"/>
      <c r="WMT80" s="754"/>
      <c r="WMU80" s="754"/>
      <c r="WMV80" s="754"/>
      <c r="WMW80" s="754"/>
      <c r="WMX80" s="754"/>
      <c r="WMY80" s="754"/>
      <c r="WMZ80" s="754"/>
      <c r="WNA80" s="754"/>
      <c r="WNB80" s="754"/>
      <c r="WNC80" s="754"/>
      <c r="WND80" s="754"/>
      <c r="WNE80" s="754"/>
      <c r="WNF80" s="754"/>
      <c r="WNG80" s="754"/>
      <c r="WNH80" s="754"/>
      <c r="WNI80" s="754"/>
      <c r="WNJ80" s="754"/>
      <c r="WNK80" s="754"/>
      <c r="WNL80" s="754"/>
      <c r="WNM80" s="754"/>
      <c r="WNN80" s="754"/>
      <c r="WNO80" s="754"/>
      <c r="WNP80" s="754"/>
      <c r="WNQ80" s="754"/>
      <c r="WNR80" s="754"/>
      <c r="WNS80" s="754"/>
      <c r="WNT80" s="754"/>
      <c r="WNU80" s="754"/>
      <c r="WNV80" s="754"/>
      <c r="WNW80" s="754"/>
      <c r="WNX80" s="754"/>
      <c r="WNY80" s="754"/>
      <c r="WNZ80" s="754"/>
      <c r="WOA80" s="754"/>
      <c r="WOB80" s="754"/>
      <c r="WOC80" s="754"/>
      <c r="WOD80" s="754"/>
      <c r="WOE80" s="754"/>
      <c r="WOF80" s="754"/>
      <c r="WOG80" s="754"/>
      <c r="WOH80" s="754"/>
      <c r="WOI80" s="754"/>
      <c r="WOJ80" s="754"/>
      <c r="WOK80" s="754"/>
      <c r="WOL80" s="754"/>
      <c r="WOM80" s="754"/>
      <c r="WON80" s="754"/>
      <c r="WOO80" s="754"/>
      <c r="WOP80" s="754"/>
      <c r="WOQ80" s="754"/>
      <c r="WOR80" s="754"/>
      <c r="WOS80" s="754"/>
      <c r="WOT80" s="754"/>
      <c r="WOU80" s="754"/>
      <c r="WOV80" s="754"/>
      <c r="WOW80" s="754"/>
      <c r="WOX80" s="754"/>
      <c r="WOY80" s="754"/>
      <c r="WOZ80" s="754"/>
      <c r="WPA80" s="754"/>
      <c r="WPB80" s="754"/>
      <c r="WPC80" s="754"/>
      <c r="WPD80" s="754"/>
      <c r="WPE80" s="754"/>
      <c r="WPF80" s="754"/>
      <c r="WPG80" s="754"/>
      <c r="WPH80" s="754"/>
      <c r="WPI80" s="754"/>
      <c r="WPJ80" s="754"/>
      <c r="WPK80" s="754"/>
      <c r="WPL80" s="754"/>
      <c r="WPM80" s="754"/>
      <c r="WPN80" s="754"/>
      <c r="WPO80" s="754"/>
      <c r="WPP80" s="754"/>
      <c r="WPQ80" s="754"/>
      <c r="WPR80" s="754"/>
      <c r="WPS80" s="754"/>
      <c r="WPT80" s="754"/>
      <c r="WPU80" s="754"/>
      <c r="WPV80" s="754"/>
      <c r="WPW80" s="754"/>
      <c r="WPX80" s="754"/>
      <c r="WPY80" s="754"/>
      <c r="WPZ80" s="754"/>
      <c r="WQA80" s="754"/>
      <c r="WQB80" s="754"/>
      <c r="WQC80" s="754"/>
      <c r="WQD80" s="754"/>
      <c r="WQE80" s="754"/>
      <c r="WQF80" s="754"/>
      <c r="WQG80" s="754"/>
      <c r="WQH80" s="754"/>
      <c r="WQI80" s="754"/>
      <c r="WQJ80" s="754"/>
      <c r="WQK80" s="754"/>
      <c r="WQL80" s="754"/>
      <c r="WQM80" s="754"/>
      <c r="WQN80" s="754"/>
      <c r="WQO80" s="754"/>
      <c r="WQP80" s="754"/>
      <c r="WQQ80" s="754"/>
      <c r="WQR80" s="754"/>
      <c r="WQS80" s="754"/>
      <c r="WQT80" s="754"/>
      <c r="WQU80" s="754"/>
      <c r="WQV80" s="754"/>
      <c r="WQW80" s="754"/>
      <c r="WQX80" s="754"/>
      <c r="WQY80" s="754"/>
      <c r="WQZ80" s="754"/>
      <c r="WRA80" s="754"/>
      <c r="WRB80" s="754"/>
      <c r="WRC80" s="754"/>
      <c r="WRD80" s="754"/>
      <c r="WRE80" s="754"/>
      <c r="WRF80" s="754"/>
      <c r="WRG80" s="754"/>
      <c r="WRH80" s="754"/>
      <c r="WRI80" s="754"/>
      <c r="WRJ80" s="754"/>
      <c r="WRK80" s="754"/>
      <c r="WRL80" s="754"/>
      <c r="WRM80" s="754"/>
      <c r="WRN80" s="754"/>
      <c r="WRO80" s="754"/>
      <c r="WRP80" s="754"/>
      <c r="WRQ80" s="754"/>
      <c r="WRR80" s="754"/>
      <c r="WRS80" s="754"/>
      <c r="WRT80" s="754"/>
      <c r="WRU80" s="754"/>
      <c r="WRV80" s="754"/>
      <c r="WRW80" s="754"/>
      <c r="WRX80" s="754"/>
      <c r="WRY80" s="754"/>
      <c r="WRZ80" s="754"/>
      <c r="WSA80" s="754"/>
      <c r="WSB80" s="754"/>
      <c r="WSC80" s="754"/>
      <c r="WSD80" s="754"/>
      <c r="WSE80" s="754"/>
      <c r="WSF80" s="754"/>
      <c r="WSG80" s="754"/>
      <c r="WSH80" s="754"/>
      <c r="WSI80" s="754"/>
      <c r="WSJ80" s="754"/>
      <c r="WSK80" s="754"/>
      <c r="WSL80" s="754"/>
      <c r="WSM80" s="754"/>
      <c r="WSN80" s="754"/>
      <c r="WSO80" s="754"/>
      <c r="WSP80" s="754"/>
      <c r="WSQ80" s="754"/>
      <c r="WSR80" s="754"/>
      <c r="WSS80" s="754"/>
      <c r="WST80" s="754"/>
      <c r="WSU80" s="754"/>
      <c r="WSV80" s="754"/>
      <c r="WSW80" s="754"/>
      <c r="WSX80" s="754"/>
      <c r="WSY80" s="754"/>
      <c r="WSZ80" s="754"/>
      <c r="WTA80" s="754"/>
      <c r="WTB80" s="754"/>
      <c r="WTC80" s="754"/>
      <c r="WTD80" s="754"/>
      <c r="WTE80" s="754"/>
      <c r="WTF80" s="754"/>
      <c r="WTG80" s="754"/>
      <c r="WTH80" s="754"/>
      <c r="WTI80" s="754"/>
      <c r="WTJ80" s="754"/>
      <c r="WTK80" s="754"/>
      <c r="WTL80" s="754"/>
      <c r="WTM80" s="754"/>
      <c r="WTN80" s="754"/>
      <c r="WTO80" s="754"/>
      <c r="WTP80" s="754"/>
      <c r="WTQ80" s="754"/>
      <c r="WTR80" s="754"/>
      <c r="WTS80" s="754"/>
      <c r="WTT80" s="754"/>
      <c r="WTU80" s="754"/>
      <c r="WTV80" s="754"/>
      <c r="WTW80" s="754"/>
      <c r="WTX80" s="754"/>
      <c r="WTY80" s="754"/>
      <c r="WTZ80" s="754"/>
      <c r="WUA80" s="754"/>
      <c r="WUB80" s="754"/>
      <c r="WUC80" s="754"/>
      <c r="WUD80" s="754"/>
      <c r="WUE80" s="754"/>
      <c r="WUF80" s="754"/>
      <c r="WUG80" s="754"/>
      <c r="WUH80" s="754"/>
      <c r="WUI80" s="754"/>
      <c r="WUJ80" s="754"/>
      <c r="WUK80" s="754"/>
      <c r="WUL80" s="754"/>
      <c r="WUM80" s="754"/>
      <c r="WUN80" s="754"/>
      <c r="WUO80" s="754"/>
      <c r="WUP80" s="754"/>
      <c r="WUQ80" s="754"/>
      <c r="WUR80" s="754"/>
      <c r="WUS80" s="754"/>
      <c r="WUT80" s="754"/>
      <c r="WUU80" s="754"/>
      <c r="WUV80" s="754"/>
      <c r="WUW80" s="754"/>
      <c r="WUX80" s="754"/>
      <c r="WUY80" s="754"/>
      <c r="WUZ80" s="754"/>
      <c r="WVA80" s="754"/>
      <c r="WVB80" s="754"/>
      <c r="WVC80" s="754"/>
      <c r="WVD80" s="754"/>
      <c r="WVE80" s="754"/>
      <c r="WVF80" s="754"/>
      <c r="WVG80" s="754"/>
      <c r="WVH80" s="754"/>
      <c r="WVI80" s="754"/>
      <c r="WVJ80" s="754"/>
      <c r="WVK80" s="754"/>
      <c r="WVL80" s="754"/>
      <c r="WVM80" s="754"/>
      <c r="WVN80" s="754"/>
      <c r="WVO80" s="754"/>
      <c r="WVP80" s="754"/>
      <c r="WVQ80" s="754"/>
      <c r="WVR80" s="754"/>
      <c r="WVS80" s="754"/>
      <c r="WVT80" s="754"/>
      <c r="WVU80" s="754"/>
      <c r="WVV80" s="754"/>
      <c r="WVW80" s="754"/>
      <c r="WVX80" s="754"/>
      <c r="WVY80" s="754"/>
      <c r="WVZ80" s="754"/>
      <c r="WWA80" s="754"/>
      <c r="WWB80" s="754"/>
      <c r="WWC80" s="754"/>
      <c r="WWD80" s="754"/>
      <c r="WWE80" s="754"/>
      <c r="WWF80" s="754"/>
      <c r="WWG80" s="754"/>
      <c r="WWH80" s="754"/>
      <c r="WWI80" s="754"/>
      <c r="WWJ80" s="754"/>
      <c r="WWK80" s="754"/>
      <c r="WWL80" s="754"/>
      <c r="WWM80" s="754"/>
      <c r="WWN80" s="754"/>
      <c r="WWO80" s="754"/>
      <c r="WWP80" s="754"/>
      <c r="WWQ80" s="754"/>
      <c r="WWR80" s="754"/>
      <c r="WWS80" s="754"/>
      <c r="WWT80" s="754"/>
      <c r="WWU80" s="754"/>
      <c r="WWV80" s="754"/>
      <c r="WWW80" s="754"/>
      <c r="WWX80" s="754"/>
      <c r="WWY80" s="754"/>
      <c r="WWZ80" s="754"/>
      <c r="WXA80" s="754"/>
      <c r="WXB80" s="754"/>
      <c r="WXC80" s="754"/>
      <c r="WXD80" s="754"/>
      <c r="WXE80" s="754"/>
      <c r="WXF80" s="754"/>
      <c r="WXG80" s="754"/>
      <c r="WXH80" s="754"/>
      <c r="WXI80" s="754"/>
      <c r="WXJ80" s="754"/>
      <c r="WXK80" s="754"/>
      <c r="WXL80" s="754"/>
      <c r="WXM80" s="754"/>
      <c r="WXN80" s="754"/>
      <c r="WXO80" s="754"/>
      <c r="WXP80" s="754"/>
      <c r="WXQ80" s="754"/>
      <c r="WXR80" s="754"/>
      <c r="WXS80" s="754"/>
      <c r="WXT80" s="754"/>
      <c r="WXU80" s="754"/>
      <c r="WXV80" s="754"/>
      <c r="WXW80" s="754"/>
      <c r="WXX80" s="754"/>
      <c r="WXY80" s="754"/>
      <c r="WXZ80" s="754"/>
      <c r="WYA80" s="754"/>
      <c r="WYB80" s="754"/>
      <c r="WYC80" s="754"/>
      <c r="WYD80" s="754"/>
      <c r="WYE80" s="754"/>
      <c r="WYF80" s="754"/>
      <c r="WYG80" s="754"/>
      <c r="WYH80" s="754"/>
      <c r="WYI80" s="754"/>
      <c r="WYJ80" s="754"/>
      <c r="WYK80" s="754"/>
      <c r="WYL80" s="754"/>
      <c r="WYM80" s="754"/>
      <c r="WYN80" s="754"/>
      <c r="WYO80" s="754"/>
      <c r="WYP80" s="754"/>
      <c r="WYQ80" s="754"/>
      <c r="WYR80" s="754"/>
      <c r="WYS80" s="754"/>
      <c r="WYT80" s="754"/>
      <c r="WYU80" s="754"/>
      <c r="WYV80" s="754"/>
      <c r="WYW80" s="754"/>
      <c r="WYX80" s="754"/>
      <c r="WYY80" s="754"/>
      <c r="WYZ80" s="754"/>
      <c r="WZA80" s="754"/>
      <c r="WZB80" s="754"/>
      <c r="WZC80" s="754"/>
      <c r="WZD80" s="754"/>
      <c r="WZE80" s="754"/>
      <c r="WZF80" s="754"/>
      <c r="WZG80" s="754"/>
      <c r="WZH80" s="754"/>
      <c r="WZI80" s="754"/>
      <c r="WZJ80" s="754"/>
      <c r="WZK80" s="754"/>
      <c r="WZL80" s="754"/>
      <c r="WZM80" s="754"/>
      <c r="WZN80" s="754"/>
      <c r="WZO80" s="754"/>
      <c r="WZP80" s="754"/>
      <c r="WZQ80" s="754"/>
      <c r="WZR80" s="754"/>
      <c r="WZS80" s="754"/>
      <c r="WZT80" s="754"/>
      <c r="WZU80" s="754"/>
      <c r="WZV80" s="754"/>
      <c r="WZW80" s="754"/>
      <c r="WZX80" s="754"/>
      <c r="WZY80" s="754"/>
      <c r="WZZ80" s="754"/>
      <c r="XAA80" s="754"/>
      <c r="XAB80" s="754"/>
      <c r="XAC80" s="754"/>
      <c r="XAD80" s="754"/>
      <c r="XAE80" s="754"/>
      <c r="XAF80" s="754"/>
      <c r="XAG80" s="754"/>
      <c r="XAH80" s="754"/>
      <c r="XAI80" s="754"/>
      <c r="XAJ80" s="754"/>
      <c r="XAK80" s="754"/>
      <c r="XAL80" s="754"/>
      <c r="XAM80" s="754"/>
      <c r="XAN80" s="754"/>
      <c r="XAO80" s="754"/>
      <c r="XAP80" s="754"/>
      <c r="XAQ80" s="754"/>
      <c r="XAR80" s="754"/>
      <c r="XAS80" s="754"/>
      <c r="XAT80" s="754"/>
      <c r="XAU80" s="754"/>
      <c r="XAV80" s="754"/>
      <c r="XAW80" s="754"/>
      <c r="XAX80" s="754"/>
      <c r="XAY80" s="754"/>
      <c r="XAZ80" s="754"/>
      <c r="XBA80" s="754"/>
      <c r="XBB80" s="754"/>
      <c r="XBC80" s="754"/>
      <c r="XBD80" s="754"/>
      <c r="XBE80" s="754"/>
      <c r="XBF80" s="754"/>
      <c r="XBG80" s="754"/>
      <c r="XBH80" s="754"/>
      <c r="XBI80" s="754"/>
      <c r="XBJ80" s="754"/>
      <c r="XBK80" s="754"/>
      <c r="XBL80" s="754"/>
      <c r="XBM80" s="754"/>
      <c r="XBN80" s="754"/>
      <c r="XBO80" s="754"/>
      <c r="XBP80" s="754"/>
      <c r="XBQ80" s="754"/>
      <c r="XBR80" s="754"/>
      <c r="XBS80" s="754"/>
      <c r="XBT80" s="754"/>
      <c r="XBU80" s="754"/>
      <c r="XBV80" s="754"/>
      <c r="XBW80" s="754"/>
      <c r="XBX80" s="754"/>
      <c r="XBY80" s="754"/>
      <c r="XBZ80" s="754"/>
      <c r="XCA80" s="754"/>
      <c r="XCB80" s="754"/>
      <c r="XCC80" s="754"/>
      <c r="XCD80" s="754"/>
      <c r="XCE80" s="754"/>
      <c r="XCF80" s="754"/>
      <c r="XCG80" s="754"/>
      <c r="XCH80" s="754"/>
      <c r="XCI80" s="754"/>
      <c r="XCJ80" s="754"/>
      <c r="XCK80" s="754"/>
      <c r="XCL80" s="754"/>
      <c r="XCM80" s="754"/>
      <c r="XCN80" s="754"/>
      <c r="XCO80" s="754"/>
      <c r="XCP80" s="754"/>
      <c r="XCQ80" s="754"/>
      <c r="XCR80" s="754"/>
      <c r="XCS80" s="754"/>
      <c r="XCT80" s="754"/>
      <c r="XCU80" s="754"/>
      <c r="XCV80" s="754"/>
      <c r="XCW80" s="754"/>
      <c r="XCX80" s="754"/>
      <c r="XCY80" s="754"/>
      <c r="XCZ80" s="754"/>
      <c r="XDA80" s="754"/>
      <c r="XDB80" s="754"/>
      <c r="XDC80" s="754"/>
      <c r="XDD80" s="754"/>
      <c r="XDE80" s="754"/>
      <c r="XDF80" s="754"/>
      <c r="XDG80" s="754"/>
      <c r="XDH80" s="754"/>
      <c r="XDI80" s="754"/>
      <c r="XDJ80" s="754"/>
      <c r="XDK80" s="754"/>
      <c r="XDL80" s="754"/>
      <c r="XDM80" s="754"/>
      <c r="XDN80" s="754"/>
      <c r="XDO80" s="754"/>
      <c r="XDP80" s="754"/>
      <c r="XDQ80" s="754"/>
      <c r="XDR80" s="754"/>
      <c r="XDS80" s="754"/>
      <c r="XDT80" s="754"/>
      <c r="XDU80" s="754"/>
      <c r="XDV80" s="754"/>
      <c r="XDW80" s="754"/>
      <c r="XDX80" s="754"/>
      <c r="XDY80" s="754"/>
      <c r="XDZ80" s="754"/>
      <c r="XEA80" s="754"/>
      <c r="XEB80" s="754"/>
      <c r="XEC80" s="754"/>
      <c r="XED80" s="754"/>
      <c r="XEE80" s="754"/>
      <c r="XEF80" s="754"/>
      <c r="XEG80" s="754"/>
      <c r="XEH80" s="754"/>
      <c r="XEI80" s="754"/>
      <c r="XEJ80" s="754"/>
      <c r="XEK80" s="754"/>
      <c r="XEL80" s="754"/>
      <c r="XEM80" s="754"/>
      <c r="XEN80" s="754"/>
      <c r="XEO80" s="754"/>
      <c r="XEP80" s="754"/>
      <c r="XEQ80" s="754"/>
      <c r="XER80" s="754"/>
      <c r="XES80" s="754"/>
      <c r="XET80" s="754"/>
      <c r="XEU80" s="754"/>
      <c r="XEV80" s="754"/>
      <c r="XEW80" s="754"/>
      <c r="XEX80" s="754"/>
      <c r="XEY80" s="754"/>
      <c r="XEZ80" s="754"/>
      <c r="XFA80" s="754"/>
      <c r="XFB80" s="754"/>
      <c r="XFC80" s="754"/>
      <c r="XFD80" s="754"/>
    </row>
    <row r="81" spans="1:16384" s="247" customFormat="1" ht="13.2" x14ac:dyDescent="0.3">
      <c r="A81" s="755" t="s">
        <v>2957</v>
      </c>
      <c r="B81" s="756"/>
      <c r="C81" s="756"/>
      <c r="D81" s="756"/>
      <c r="E81" s="756"/>
      <c r="F81" s="756"/>
      <c r="G81" s="756"/>
      <c r="H81" s="756"/>
      <c r="I81" s="756"/>
      <c r="J81" s="756"/>
      <c r="K81" s="756"/>
      <c r="L81" s="756"/>
      <c r="M81" s="756"/>
      <c r="N81" s="756"/>
      <c r="O81" s="756"/>
      <c r="P81" s="756"/>
      <c r="Q81" s="756"/>
      <c r="R81" s="756"/>
      <c r="S81" s="756"/>
      <c r="T81" s="756"/>
      <c r="U81" s="756"/>
      <c r="V81" s="756"/>
      <c r="W81" s="756"/>
      <c r="X81" s="756"/>
      <c r="Y81" s="756"/>
      <c r="Z81" s="756"/>
      <c r="AA81" s="756"/>
      <c r="AB81" s="756"/>
      <c r="AC81" s="756"/>
      <c r="AD81" s="756"/>
      <c r="AE81" s="756"/>
      <c r="AF81" s="756"/>
      <c r="AG81" s="756"/>
      <c r="AH81" s="756"/>
      <c r="AI81" s="756"/>
      <c r="AJ81" s="756"/>
      <c r="AK81" s="756"/>
      <c r="AL81" s="756"/>
      <c r="AM81" s="756"/>
      <c r="AN81" s="756"/>
      <c r="AO81" s="756"/>
      <c r="AP81" s="756"/>
      <c r="AQ81" s="756"/>
      <c r="AR81" s="756"/>
      <c r="AS81" s="756"/>
      <c r="AT81" s="756"/>
      <c r="AU81" s="756"/>
      <c r="AV81" s="756"/>
      <c r="AW81" s="756"/>
      <c r="AX81" s="756"/>
      <c r="AY81" s="756"/>
      <c r="AZ81" s="756"/>
      <c r="BA81" s="756"/>
      <c r="BB81" s="756"/>
      <c r="BC81" s="567"/>
      <c r="BD81" s="567"/>
      <c r="BE81" s="567"/>
      <c r="BF81" s="567"/>
      <c r="BG81" s="567"/>
      <c r="BH81" s="567"/>
      <c r="BI81" s="567"/>
      <c r="BJ81" s="567"/>
      <c r="BK81" s="567"/>
      <c r="BL81" s="567"/>
      <c r="BM81" s="567"/>
      <c r="BN81" s="567"/>
      <c r="BO81" s="567"/>
      <c r="BP81" s="567"/>
      <c r="BQ81" s="567"/>
      <c r="BR81" s="567"/>
      <c r="BS81" s="567"/>
      <c r="BT81" s="567"/>
      <c r="BU81" s="567"/>
      <c r="BV81" s="567"/>
      <c r="BW81" s="567"/>
      <c r="BX81" s="567"/>
      <c r="BY81" s="567"/>
      <c r="BZ81" s="567"/>
      <c r="CA81" s="567"/>
      <c r="CB81" s="567"/>
      <c r="CC81" s="567"/>
      <c r="CD81" s="567"/>
      <c r="CE81" s="567"/>
      <c r="CF81" s="567"/>
      <c r="CG81" s="567"/>
      <c r="CH81" s="567"/>
      <c r="CI81" s="567"/>
      <c r="CJ81" s="567"/>
      <c r="CK81" s="567"/>
      <c r="CL81" s="567"/>
      <c r="CM81" s="567"/>
      <c r="CN81" s="567"/>
      <c r="CO81" s="567"/>
      <c r="CP81" s="567"/>
      <c r="CQ81" s="567"/>
      <c r="CR81" s="567"/>
      <c r="CS81" s="567"/>
      <c r="CT81" s="567"/>
      <c r="CU81" s="567"/>
      <c r="CV81" s="567"/>
      <c r="CW81" s="567"/>
      <c r="CX81" s="567"/>
      <c r="CY81" s="567"/>
      <c r="CZ81" s="567"/>
      <c r="DA81" s="567"/>
      <c r="DB81" s="567"/>
      <c r="DC81" s="567"/>
      <c r="DD81" s="567"/>
      <c r="DE81" s="567"/>
      <c r="DF81" s="567"/>
      <c r="DG81" s="567"/>
      <c r="DH81" s="567"/>
      <c r="DI81" s="567"/>
      <c r="DJ81" s="567"/>
      <c r="DK81" s="567"/>
      <c r="DL81" s="567"/>
      <c r="DM81" s="567"/>
      <c r="DN81" s="567"/>
      <c r="DO81" s="567"/>
      <c r="DP81" s="567"/>
      <c r="DQ81" s="567"/>
      <c r="DR81" s="567"/>
      <c r="DS81" s="567"/>
      <c r="DT81" s="567"/>
      <c r="DU81" s="567"/>
      <c r="DV81" s="567"/>
      <c r="DW81" s="567"/>
      <c r="DX81" s="567"/>
      <c r="DY81" s="567"/>
      <c r="DZ81" s="567"/>
      <c r="EA81" s="567"/>
      <c r="EB81" s="567"/>
      <c r="EC81" s="567"/>
      <c r="ED81" s="567"/>
      <c r="EE81" s="567"/>
      <c r="EF81" s="567"/>
      <c r="EG81" s="567"/>
      <c r="EH81" s="567"/>
      <c r="EI81" s="567"/>
      <c r="EJ81" s="567"/>
      <c r="EK81" s="567"/>
      <c r="EL81" s="567"/>
      <c r="EM81" s="567"/>
      <c r="EN81" s="567"/>
      <c r="EO81" s="567"/>
      <c r="EP81" s="567"/>
      <c r="EQ81" s="567"/>
      <c r="ER81" s="567"/>
      <c r="ES81" s="567"/>
      <c r="ET81" s="567"/>
      <c r="EU81" s="567"/>
      <c r="EV81" s="567"/>
      <c r="EW81" s="567"/>
      <c r="EX81" s="567"/>
      <c r="EY81" s="567"/>
      <c r="EZ81" s="567"/>
      <c r="FA81" s="567"/>
      <c r="FB81" s="567"/>
      <c r="FC81" s="567"/>
      <c r="FD81" s="567"/>
      <c r="FE81" s="567"/>
      <c r="FF81" s="567"/>
      <c r="FG81" s="567"/>
      <c r="FH81" s="567"/>
      <c r="FI81" s="567"/>
      <c r="FJ81" s="567"/>
      <c r="FK81" s="567"/>
      <c r="FL81" s="567"/>
      <c r="FM81" s="567"/>
      <c r="FN81" s="567"/>
      <c r="FO81" s="567"/>
      <c r="FP81" s="567"/>
      <c r="FQ81" s="567"/>
      <c r="FR81" s="567"/>
      <c r="FS81" s="567"/>
      <c r="FT81" s="567"/>
      <c r="FU81" s="567"/>
      <c r="FV81" s="567"/>
      <c r="FW81" s="567"/>
      <c r="FX81" s="567"/>
      <c r="FY81" s="567"/>
      <c r="FZ81" s="567"/>
      <c r="GA81" s="567"/>
      <c r="GB81" s="567"/>
      <c r="GC81" s="567"/>
      <c r="GD81" s="567"/>
      <c r="GE81" s="567"/>
      <c r="GF81" s="567"/>
      <c r="GG81" s="567"/>
      <c r="GH81" s="567"/>
      <c r="GI81" s="567"/>
      <c r="GJ81" s="567"/>
      <c r="GK81" s="567"/>
      <c r="GL81" s="567"/>
      <c r="GM81" s="567"/>
      <c r="GN81" s="567"/>
      <c r="GO81" s="567"/>
      <c r="GP81" s="567"/>
      <c r="GQ81" s="567"/>
      <c r="GR81" s="567"/>
      <c r="GS81" s="567"/>
      <c r="GT81" s="567"/>
      <c r="GU81" s="567"/>
      <c r="GV81" s="567"/>
      <c r="GW81" s="567"/>
      <c r="GX81" s="567"/>
      <c r="GY81" s="567"/>
      <c r="GZ81" s="567"/>
      <c r="HA81" s="567"/>
      <c r="HB81" s="567"/>
      <c r="HC81" s="567"/>
      <c r="HD81" s="567"/>
      <c r="HE81" s="567"/>
      <c r="HF81" s="567"/>
      <c r="HG81" s="567"/>
      <c r="HH81" s="567"/>
      <c r="HI81" s="567"/>
      <c r="HJ81" s="567"/>
      <c r="HK81" s="567"/>
      <c r="HL81" s="567"/>
      <c r="HM81" s="567"/>
      <c r="HN81" s="567"/>
      <c r="HO81" s="567"/>
      <c r="HP81" s="567"/>
      <c r="HQ81" s="567"/>
      <c r="HR81" s="567"/>
      <c r="HS81" s="567"/>
      <c r="HT81" s="567"/>
      <c r="HU81" s="567"/>
      <c r="HV81" s="567"/>
      <c r="HW81" s="567"/>
      <c r="HX81" s="567"/>
      <c r="HY81" s="567"/>
      <c r="HZ81" s="567"/>
      <c r="IA81" s="567"/>
      <c r="IB81" s="567"/>
      <c r="IC81" s="567"/>
      <c r="ID81" s="567"/>
      <c r="IE81" s="567"/>
      <c r="IF81" s="567"/>
      <c r="IG81" s="567"/>
      <c r="IH81" s="567"/>
      <c r="II81" s="567"/>
      <c r="IJ81" s="567"/>
      <c r="IK81" s="567"/>
      <c r="IL81" s="567"/>
      <c r="IM81" s="567"/>
      <c r="IN81" s="567"/>
      <c r="IO81" s="567"/>
      <c r="IP81" s="567"/>
      <c r="IQ81" s="567"/>
      <c r="IR81" s="567"/>
      <c r="IS81" s="567"/>
      <c r="IT81" s="567"/>
      <c r="IU81" s="567"/>
      <c r="IV81" s="567"/>
      <c r="IW81" s="567"/>
      <c r="IX81" s="567"/>
      <c r="IY81" s="567"/>
      <c r="IZ81" s="567"/>
      <c r="JA81" s="567"/>
      <c r="JB81" s="567"/>
      <c r="JC81" s="567"/>
      <c r="JD81" s="567"/>
      <c r="JE81" s="567"/>
      <c r="JF81" s="567"/>
      <c r="JG81" s="567"/>
      <c r="JH81" s="567"/>
      <c r="JI81" s="567"/>
      <c r="JJ81" s="567"/>
      <c r="JK81" s="567"/>
      <c r="JL81" s="567"/>
      <c r="JM81" s="567"/>
      <c r="JN81" s="567"/>
      <c r="JO81" s="567"/>
      <c r="JP81" s="567"/>
      <c r="JQ81" s="567"/>
      <c r="JR81" s="567"/>
      <c r="JS81" s="567"/>
      <c r="JT81" s="567"/>
      <c r="JU81" s="567"/>
      <c r="JV81" s="567"/>
      <c r="JW81" s="567"/>
      <c r="JX81" s="567"/>
      <c r="JY81" s="567"/>
      <c r="JZ81" s="567"/>
      <c r="KA81" s="567"/>
      <c r="KB81" s="567"/>
      <c r="KC81" s="567"/>
      <c r="KD81" s="567"/>
      <c r="KE81" s="567"/>
      <c r="KF81" s="567"/>
      <c r="KG81" s="567"/>
      <c r="KH81" s="567"/>
      <c r="KI81" s="567"/>
      <c r="KJ81" s="567"/>
      <c r="KK81" s="567"/>
      <c r="KL81" s="567"/>
      <c r="KM81" s="567"/>
      <c r="KN81" s="567"/>
      <c r="KO81" s="567"/>
      <c r="KP81" s="567"/>
      <c r="KQ81" s="567"/>
      <c r="KR81" s="567"/>
      <c r="KS81" s="567"/>
      <c r="KT81" s="567"/>
      <c r="KU81" s="567"/>
      <c r="KV81" s="567"/>
      <c r="KW81" s="567"/>
      <c r="KX81" s="567"/>
      <c r="KY81" s="567"/>
      <c r="KZ81" s="567"/>
      <c r="LA81" s="567"/>
      <c r="LB81" s="567"/>
      <c r="LC81" s="567"/>
      <c r="LD81" s="567"/>
      <c r="LE81" s="567"/>
      <c r="LF81" s="567"/>
      <c r="LG81" s="567"/>
      <c r="LH81" s="567"/>
      <c r="LI81" s="567"/>
      <c r="LJ81" s="567"/>
      <c r="LK81" s="567"/>
      <c r="LL81" s="567"/>
      <c r="LM81" s="567"/>
      <c r="LN81" s="567"/>
      <c r="LO81" s="567"/>
      <c r="LP81" s="567"/>
      <c r="LQ81" s="567"/>
      <c r="LR81" s="567"/>
      <c r="LS81" s="567"/>
      <c r="LT81" s="567"/>
      <c r="LU81" s="567"/>
      <c r="LV81" s="567"/>
      <c r="LW81" s="567"/>
      <c r="LX81" s="567"/>
      <c r="LY81" s="567"/>
      <c r="LZ81" s="567"/>
      <c r="MA81" s="567"/>
      <c r="MB81" s="567"/>
      <c r="MC81" s="567"/>
      <c r="MD81" s="567"/>
      <c r="ME81" s="567"/>
      <c r="MF81" s="567"/>
      <c r="MG81" s="567"/>
      <c r="MH81" s="567"/>
      <c r="MI81" s="567"/>
      <c r="MJ81" s="567"/>
      <c r="MK81" s="567"/>
      <c r="ML81" s="567"/>
      <c r="MM81" s="567"/>
      <c r="MN81" s="567"/>
      <c r="MO81" s="567"/>
      <c r="MP81" s="567"/>
      <c r="MQ81" s="567"/>
      <c r="MR81" s="567"/>
      <c r="MS81" s="567"/>
      <c r="MT81" s="567"/>
      <c r="MU81" s="567"/>
      <c r="MV81" s="567"/>
      <c r="MW81" s="567"/>
      <c r="MX81" s="567"/>
      <c r="MY81" s="567"/>
      <c r="MZ81" s="567"/>
      <c r="NA81" s="567"/>
      <c r="NB81" s="567"/>
      <c r="NC81" s="567"/>
      <c r="ND81" s="567"/>
      <c r="NE81" s="567"/>
      <c r="NF81" s="567"/>
      <c r="NG81" s="567"/>
      <c r="NH81" s="567"/>
      <c r="NI81" s="567"/>
      <c r="NJ81" s="567"/>
      <c r="NK81" s="567"/>
      <c r="NL81" s="567"/>
      <c r="NM81" s="567"/>
      <c r="NN81" s="567"/>
      <c r="NO81" s="567"/>
      <c r="NP81" s="567"/>
      <c r="NQ81" s="567"/>
      <c r="NR81" s="567"/>
      <c r="NS81" s="567"/>
      <c r="NT81" s="567"/>
      <c r="NU81" s="567"/>
      <c r="NV81" s="567"/>
      <c r="NW81" s="567"/>
      <c r="NX81" s="567"/>
      <c r="NY81" s="567"/>
      <c r="NZ81" s="567"/>
      <c r="OA81" s="567"/>
      <c r="OB81" s="567"/>
      <c r="OC81" s="567"/>
      <c r="OD81" s="567"/>
      <c r="OE81" s="567"/>
      <c r="OF81" s="567"/>
      <c r="OG81" s="567"/>
      <c r="OH81" s="567"/>
      <c r="OI81" s="567"/>
      <c r="OJ81" s="567"/>
      <c r="OK81" s="567"/>
      <c r="OL81" s="567"/>
      <c r="OM81" s="567"/>
      <c r="ON81" s="567"/>
      <c r="OO81" s="567"/>
      <c r="OP81" s="567"/>
      <c r="OQ81" s="567"/>
      <c r="OR81" s="567"/>
      <c r="OS81" s="567"/>
      <c r="OT81" s="567"/>
      <c r="OU81" s="567"/>
      <c r="OV81" s="567"/>
      <c r="OW81" s="567"/>
      <c r="OX81" s="567"/>
      <c r="OY81" s="567"/>
      <c r="OZ81" s="567"/>
      <c r="PA81" s="567"/>
      <c r="PB81" s="567"/>
      <c r="PC81" s="567"/>
      <c r="PD81" s="567"/>
      <c r="PE81" s="567"/>
      <c r="PF81" s="567"/>
      <c r="PG81" s="567"/>
      <c r="PH81" s="567"/>
      <c r="PI81" s="567"/>
      <c r="PJ81" s="567"/>
      <c r="PK81" s="567"/>
      <c r="PL81" s="567"/>
      <c r="PM81" s="567"/>
      <c r="PN81" s="567"/>
      <c r="PO81" s="567"/>
      <c r="PP81" s="567"/>
      <c r="PQ81" s="567"/>
      <c r="PR81" s="567"/>
      <c r="PS81" s="567"/>
      <c r="PT81" s="567"/>
      <c r="PU81" s="567"/>
      <c r="PV81" s="567"/>
      <c r="PW81" s="567"/>
      <c r="PX81" s="567"/>
      <c r="PY81" s="567"/>
      <c r="PZ81" s="567"/>
      <c r="QA81" s="567"/>
      <c r="QB81" s="567"/>
      <c r="QC81" s="567"/>
      <c r="QD81" s="567"/>
      <c r="QE81" s="567"/>
      <c r="QF81" s="567"/>
      <c r="QG81" s="567"/>
      <c r="QH81" s="567"/>
      <c r="QI81" s="567"/>
      <c r="QJ81" s="567"/>
      <c r="QK81" s="567"/>
      <c r="QL81" s="567"/>
      <c r="QM81" s="567"/>
      <c r="QN81" s="567"/>
      <c r="QO81" s="567"/>
      <c r="QP81" s="567"/>
      <c r="QQ81" s="567"/>
      <c r="QR81" s="567"/>
      <c r="QS81" s="567"/>
      <c r="QT81" s="567"/>
      <c r="QU81" s="567"/>
      <c r="QV81" s="567"/>
      <c r="QW81" s="567"/>
      <c r="QX81" s="567"/>
      <c r="QY81" s="567"/>
      <c r="QZ81" s="567"/>
      <c r="RA81" s="567"/>
      <c r="RB81" s="567"/>
      <c r="RC81" s="567"/>
      <c r="RD81" s="567"/>
      <c r="RE81" s="567"/>
      <c r="RF81" s="567"/>
      <c r="RG81" s="567"/>
      <c r="RH81" s="567"/>
      <c r="RI81" s="567"/>
      <c r="RJ81" s="567"/>
      <c r="RK81" s="567"/>
      <c r="RL81" s="567"/>
      <c r="RM81" s="567"/>
      <c r="RN81" s="567"/>
      <c r="RO81" s="567"/>
      <c r="RP81" s="567"/>
      <c r="RQ81" s="567"/>
      <c r="RR81" s="567"/>
      <c r="RS81" s="567"/>
      <c r="RT81" s="567"/>
      <c r="RU81" s="567"/>
      <c r="RV81" s="567"/>
      <c r="RW81" s="567"/>
      <c r="RX81" s="567"/>
      <c r="RY81" s="567"/>
      <c r="RZ81" s="567"/>
      <c r="SA81" s="567"/>
      <c r="SB81" s="567"/>
      <c r="SC81" s="567"/>
      <c r="SD81" s="567"/>
      <c r="SE81" s="567"/>
      <c r="SF81" s="567"/>
      <c r="SG81" s="567"/>
      <c r="SH81" s="567"/>
      <c r="SI81" s="567"/>
      <c r="SJ81" s="567"/>
      <c r="SK81" s="567"/>
      <c r="SL81" s="567"/>
      <c r="SM81" s="567"/>
      <c r="SN81" s="567"/>
      <c r="SO81" s="567"/>
      <c r="SP81" s="567"/>
      <c r="SQ81" s="567"/>
      <c r="SR81" s="567"/>
      <c r="SS81" s="567"/>
      <c r="ST81" s="567"/>
      <c r="SU81" s="567"/>
      <c r="SV81" s="567"/>
      <c r="SW81" s="567"/>
      <c r="SX81" s="567"/>
      <c r="SY81" s="567"/>
      <c r="SZ81" s="567"/>
      <c r="TA81" s="567"/>
      <c r="TB81" s="567"/>
      <c r="TC81" s="567"/>
      <c r="TD81" s="567"/>
      <c r="TE81" s="567"/>
      <c r="TF81" s="567"/>
      <c r="TG81" s="567"/>
      <c r="TH81" s="567"/>
      <c r="TI81" s="567"/>
      <c r="TJ81" s="567"/>
      <c r="TK81" s="567"/>
      <c r="TL81" s="567"/>
      <c r="TM81" s="567"/>
      <c r="TN81" s="567"/>
      <c r="TO81" s="567"/>
      <c r="TP81" s="567"/>
      <c r="TQ81" s="567"/>
      <c r="TR81" s="567"/>
      <c r="TS81" s="567"/>
      <c r="TT81" s="567"/>
      <c r="TU81" s="567"/>
      <c r="TV81" s="567"/>
      <c r="TW81" s="567"/>
      <c r="TX81" s="567"/>
      <c r="TY81" s="567"/>
      <c r="TZ81" s="567"/>
      <c r="UA81" s="567"/>
      <c r="UB81" s="567"/>
      <c r="UC81" s="567"/>
      <c r="UD81" s="567"/>
      <c r="UE81" s="567"/>
      <c r="UF81" s="567"/>
      <c r="UG81" s="567"/>
      <c r="UH81" s="567"/>
      <c r="UI81" s="567"/>
      <c r="UJ81" s="567"/>
      <c r="UK81" s="567"/>
      <c r="UL81" s="567"/>
      <c r="UM81" s="567"/>
      <c r="UN81" s="567"/>
      <c r="UO81" s="567"/>
      <c r="UP81" s="567"/>
      <c r="UQ81" s="567"/>
      <c r="UR81" s="567"/>
      <c r="US81" s="567"/>
      <c r="UT81" s="567"/>
      <c r="UU81" s="567"/>
      <c r="UV81" s="567"/>
      <c r="UW81" s="567"/>
      <c r="UX81" s="567"/>
      <c r="UY81" s="567"/>
      <c r="UZ81" s="567"/>
      <c r="VA81" s="567"/>
      <c r="VB81" s="567"/>
      <c r="VC81" s="567"/>
      <c r="VD81" s="567"/>
      <c r="VE81" s="567"/>
      <c r="VF81" s="567"/>
      <c r="VG81" s="567"/>
      <c r="VH81" s="567"/>
      <c r="VI81" s="567"/>
      <c r="VJ81" s="567"/>
      <c r="VK81" s="567"/>
      <c r="VL81" s="567"/>
      <c r="VM81" s="567"/>
      <c r="VN81" s="567"/>
      <c r="VO81" s="567"/>
      <c r="VP81" s="567"/>
      <c r="VQ81" s="567"/>
      <c r="VR81" s="567"/>
      <c r="VS81" s="567"/>
      <c r="VT81" s="567"/>
      <c r="VU81" s="567"/>
      <c r="VV81" s="567"/>
      <c r="VW81" s="567"/>
      <c r="VX81" s="567"/>
      <c r="VY81" s="567"/>
      <c r="VZ81" s="567"/>
      <c r="WA81" s="567"/>
      <c r="WB81" s="567"/>
      <c r="WC81" s="567"/>
      <c r="WD81" s="567"/>
      <c r="WE81" s="567"/>
      <c r="WF81" s="567"/>
      <c r="WG81" s="567"/>
      <c r="WH81" s="567"/>
      <c r="WI81" s="567"/>
      <c r="WJ81" s="567"/>
      <c r="WK81" s="567"/>
      <c r="WL81" s="567"/>
      <c r="WM81" s="567"/>
      <c r="WN81" s="567"/>
      <c r="WO81" s="567"/>
      <c r="WP81" s="567"/>
      <c r="WQ81" s="567"/>
      <c r="WR81" s="567"/>
      <c r="WS81" s="567"/>
      <c r="WT81" s="567"/>
      <c r="WU81" s="567"/>
      <c r="WV81" s="567"/>
      <c r="WW81" s="567"/>
      <c r="WX81" s="567"/>
      <c r="WY81" s="567"/>
      <c r="WZ81" s="567"/>
      <c r="XA81" s="567"/>
      <c r="XB81" s="567"/>
      <c r="XC81" s="567"/>
      <c r="XD81" s="567"/>
      <c r="XE81" s="567"/>
      <c r="XF81" s="567"/>
      <c r="XG81" s="567"/>
      <c r="XH81" s="567"/>
      <c r="XI81" s="567"/>
      <c r="XJ81" s="567"/>
      <c r="XK81" s="567"/>
      <c r="XL81" s="567"/>
      <c r="XM81" s="567"/>
      <c r="XN81" s="567"/>
      <c r="XO81" s="567"/>
      <c r="XP81" s="567"/>
      <c r="XQ81" s="567"/>
      <c r="XR81" s="567"/>
      <c r="XS81" s="567"/>
      <c r="XT81" s="567"/>
      <c r="XU81" s="567"/>
      <c r="XV81" s="567"/>
      <c r="XW81" s="567"/>
      <c r="XX81" s="567"/>
      <c r="XY81" s="567"/>
      <c r="XZ81" s="567"/>
      <c r="YA81" s="567"/>
      <c r="YB81" s="567"/>
      <c r="YC81" s="567"/>
      <c r="YD81" s="567"/>
      <c r="YE81" s="567"/>
      <c r="YF81" s="567"/>
      <c r="YG81" s="567"/>
      <c r="YH81" s="567"/>
      <c r="YI81" s="567"/>
      <c r="YJ81" s="567"/>
      <c r="YK81" s="567"/>
      <c r="YL81" s="567"/>
      <c r="YM81" s="567"/>
      <c r="YN81" s="567"/>
      <c r="YO81" s="567"/>
      <c r="YP81" s="567"/>
      <c r="YQ81" s="567"/>
      <c r="YR81" s="567"/>
      <c r="YS81" s="567"/>
      <c r="YT81" s="567"/>
      <c r="YU81" s="567"/>
      <c r="YV81" s="567"/>
      <c r="YW81" s="567"/>
      <c r="YX81" s="567"/>
      <c r="YY81" s="567"/>
      <c r="YZ81" s="567"/>
      <c r="ZA81" s="567"/>
      <c r="ZB81" s="567"/>
      <c r="ZC81" s="567"/>
      <c r="ZD81" s="567"/>
      <c r="ZE81" s="567"/>
      <c r="ZF81" s="567"/>
      <c r="ZG81" s="567"/>
      <c r="ZH81" s="567"/>
      <c r="ZI81" s="567"/>
      <c r="ZJ81" s="567"/>
      <c r="ZK81" s="567"/>
      <c r="ZL81" s="567"/>
      <c r="ZM81" s="567"/>
      <c r="ZN81" s="567"/>
      <c r="ZO81" s="567"/>
      <c r="ZP81" s="567"/>
      <c r="ZQ81" s="567"/>
      <c r="ZR81" s="567"/>
      <c r="ZS81" s="567"/>
      <c r="ZT81" s="567"/>
      <c r="ZU81" s="567"/>
      <c r="ZV81" s="567"/>
      <c r="ZW81" s="567"/>
      <c r="ZX81" s="567"/>
      <c r="ZY81" s="567"/>
      <c r="ZZ81" s="567"/>
      <c r="AAA81" s="567"/>
      <c r="AAB81" s="567"/>
      <c r="AAC81" s="567"/>
      <c r="AAD81" s="567"/>
      <c r="AAE81" s="567"/>
      <c r="AAF81" s="567"/>
      <c r="AAG81" s="567"/>
      <c r="AAH81" s="567"/>
      <c r="AAI81" s="567"/>
      <c r="AAJ81" s="567"/>
      <c r="AAK81" s="567"/>
      <c r="AAL81" s="567"/>
      <c r="AAM81" s="567"/>
      <c r="AAN81" s="567"/>
      <c r="AAO81" s="567"/>
      <c r="AAP81" s="567"/>
      <c r="AAQ81" s="567"/>
      <c r="AAR81" s="567"/>
      <c r="AAS81" s="567"/>
      <c r="AAT81" s="567"/>
      <c r="AAU81" s="567"/>
      <c r="AAV81" s="567"/>
      <c r="AAW81" s="567"/>
      <c r="AAX81" s="567"/>
      <c r="AAY81" s="567"/>
      <c r="AAZ81" s="567"/>
      <c r="ABA81" s="567"/>
      <c r="ABB81" s="567"/>
      <c r="ABC81" s="567"/>
      <c r="ABD81" s="567"/>
      <c r="ABE81" s="567"/>
      <c r="ABF81" s="567"/>
      <c r="ABG81" s="567"/>
      <c r="ABH81" s="567"/>
      <c r="ABI81" s="567"/>
      <c r="ABJ81" s="567"/>
      <c r="ABK81" s="567"/>
      <c r="ABL81" s="567"/>
      <c r="ABM81" s="567"/>
      <c r="ABN81" s="567"/>
      <c r="ABO81" s="567"/>
      <c r="ABP81" s="567"/>
      <c r="ABQ81" s="567"/>
      <c r="ABR81" s="567"/>
      <c r="ABS81" s="567"/>
      <c r="ABT81" s="567"/>
      <c r="ABU81" s="567"/>
      <c r="ABV81" s="567"/>
      <c r="ABW81" s="567"/>
      <c r="ABX81" s="567"/>
      <c r="ABY81" s="567"/>
      <c r="ABZ81" s="567"/>
      <c r="ACA81" s="567"/>
      <c r="ACB81" s="567"/>
      <c r="ACC81" s="567"/>
      <c r="ACD81" s="567"/>
      <c r="ACE81" s="567"/>
      <c r="ACF81" s="567"/>
      <c r="ACG81" s="567"/>
      <c r="ACH81" s="567"/>
      <c r="ACI81" s="567"/>
      <c r="ACJ81" s="567"/>
      <c r="ACK81" s="567"/>
      <c r="ACL81" s="567"/>
      <c r="ACM81" s="567"/>
      <c r="ACN81" s="567"/>
      <c r="ACO81" s="567"/>
      <c r="ACP81" s="567"/>
      <c r="ACQ81" s="567"/>
      <c r="ACR81" s="567"/>
      <c r="ACS81" s="567"/>
      <c r="ACT81" s="567"/>
      <c r="ACU81" s="567"/>
      <c r="ACV81" s="567"/>
      <c r="ACW81" s="567"/>
      <c r="ACX81" s="567"/>
      <c r="ACY81" s="567"/>
      <c r="ACZ81" s="567"/>
      <c r="ADA81" s="567"/>
      <c r="ADB81" s="567"/>
      <c r="ADC81" s="567"/>
      <c r="ADD81" s="567"/>
      <c r="ADE81" s="567"/>
      <c r="ADF81" s="567"/>
      <c r="ADG81" s="567"/>
      <c r="ADH81" s="567"/>
      <c r="ADI81" s="567"/>
      <c r="ADJ81" s="567"/>
      <c r="ADK81" s="567"/>
      <c r="ADL81" s="567"/>
      <c r="ADM81" s="567"/>
      <c r="ADN81" s="567"/>
      <c r="ADO81" s="567"/>
      <c r="ADP81" s="567"/>
      <c r="ADQ81" s="567"/>
      <c r="ADR81" s="567"/>
      <c r="ADS81" s="567"/>
      <c r="ADT81" s="567"/>
      <c r="ADU81" s="567"/>
      <c r="ADV81" s="567"/>
      <c r="ADW81" s="567"/>
      <c r="ADX81" s="567"/>
      <c r="ADY81" s="567"/>
      <c r="ADZ81" s="567"/>
      <c r="AEA81" s="567"/>
      <c r="AEB81" s="567"/>
      <c r="AEC81" s="567"/>
      <c r="AED81" s="567"/>
      <c r="AEE81" s="567"/>
      <c r="AEF81" s="567"/>
      <c r="AEG81" s="567"/>
      <c r="AEH81" s="567"/>
      <c r="AEI81" s="567"/>
      <c r="AEJ81" s="567"/>
      <c r="AEK81" s="567"/>
      <c r="AEL81" s="567"/>
      <c r="AEM81" s="567"/>
      <c r="AEN81" s="567"/>
      <c r="AEO81" s="567"/>
      <c r="AEP81" s="567"/>
      <c r="AEQ81" s="567"/>
      <c r="AER81" s="567"/>
      <c r="AES81" s="567"/>
      <c r="AET81" s="567"/>
      <c r="AEU81" s="567"/>
      <c r="AEV81" s="567"/>
      <c r="AEW81" s="567"/>
      <c r="AEX81" s="567"/>
      <c r="AEY81" s="567"/>
      <c r="AEZ81" s="567"/>
      <c r="AFA81" s="567"/>
      <c r="AFB81" s="567"/>
      <c r="AFC81" s="567"/>
      <c r="AFD81" s="567"/>
      <c r="AFE81" s="567"/>
      <c r="AFF81" s="567"/>
      <c r="AFG81" s="567"/>
      <c r="AFH81" s="567"/>
      <c r="AFI81" s="567"/>
      <c r="AFJ81" s="567"/>
      <c r="AFK81" s="567"/>
      <c r="AFL81" s="567"/>
      <c r="AFM81" s="567"/>
      <c r="AFN81" s="567"/>
      <c r="AFO81" s="567"/>
      <c r="AFP81" s="567"/>
      <c r="AFQ81" s="567"/>
      <c r="AFR81" s="567"/>
      <c r="AFS81" s="567"/>
      <c r="AFT81" s="567"/>
      <c r="AFU81" s="567"/>
      <c r="AFV81" s="567"/>
      <c r="AFW81" s="567"/>
      <c r="AFX81" s="567"/>
      <c r="AFY81" s="567"/>
      <c r="AFZ81" s="567"/>
      <c r="AGA81" s="567"/>
      <c r="AGB81" s="567"/>
      <c r="AGC81" s="567"/>
      <c r="AGD81" s="567"/>
      <c r="AGE81" s="567"/>
      <c r="AGF81" s="567"/>
      <c r="AGG81" s="567"/>
      <c r="AGH81" s="567"/>
      <c r="AGI81" s="567"/>
      <c r="AGJ81" s="567"/>
      <c r="AGK81" s="567"/>
      <c r="AGL81" s="567"/>
      <c r="AGM81" s="567"/>
      <c r="AGN81" s="567"/>
      <c r="AGO81" s="567"/>
      <c r="AGP81" s="567"/>
      <c r="AGQ81" s="567"/>
      <c r="AGR81" s="567"/>
      <c r="AGS81" s="567"/>
      <c r="AGT81" s="567"/>
      <c r="AGU81" s="567"/>
      <c r="AGV81" s="567"/>
      <c r="AGW81" s="567"/>
      <c r="AGX81" s="567"/>
      <c r="AGY81" s="567"/>
      <c r="AGZ81" s="567"/>
      <c r="AHA81" s="567"/>
      <c r="AHB81" s="567"/>
      <c r="AHC81" s="567"/>
      <c r="AHD81" s="567"/>
      <c r="AHE81" s="567"/>
      <c r="AHF81" s="567"/>
      <c r="AHG81" s="567"/>
      <c r="AHH81" s="567"/>
      <c r="AHI81" s="567"/>
      <c r="AHJ81" s="567"/>
      <c r="AHK81" s="567"/>
      <c r="AHL81" s="567"/>
      <c r="AHM81" s="567"/>
      <c r="AHN81" s="567"/>
      <c r="AHO81" s="567"/>
      <c r="AHP81" s="567"/>
      <c r="AHQ81" s="567"/>
      <c r="AHR81" s="567"/>
      <c r="AHS81" s="567"/>
      <c r="AHT81" s="567"/>
      <c r="AHU81" s="567"/>
      <c r="AHV81" s="567"/>
      <c r="AHW81" s="567"/>
      <c r="AHX81" s="567"/>
      <c r="AHY81" s="567"/>
      <c r="AHZ81" s="567"/>
      <c r="AIA81" s="567"/>
      <c r="AIB81" s="567"/>
      <c r="AIC81" s="567"/>
      <c r="AID81" s="567"/>
      <c r="AIE81" s="567"/>
      <c r="AIF81" s="567"/>
      <c r="AIG81" s="567"/>
      <c r="AIH81" s="567"/>
      <c r="AII81" s="567"/>
      <c r="AIJ81" s="567"/>
      <c r="AIK81" s="567"/>
      <c r="AIL81" s="567"/>
      <c r="AIM81" s="567"/>
      <c r="AIN81" s="567"/>
      <c r="AIO81" s="567"/>
      <c r="AIP81" s="567"/>
      <c r="AIQ81" s="567"/>
      <c r="AIR81" s="567"/>
      <c r="AIS81" s="567"/>
      <c r="AIT81" s="567"/>
      <c r="AIU81" s="567"/>
      <c r="AIV81" s="567"/>
      <c r="AIW81" s="567"/>
      <c r="AIX81" s="567"/>
      <c r="AIY81" s="567"/>
      <c r="AIZ81" s="567"/>
      <c r="AJA81" s="567"/>
      <c r="AJB81" s="567"/>
      <c r="AJC81" s="567"/>
      <c r="AJD81" s="567"/>
      <c r="AJE81" s="567"/>
      <c r="AJF81" s="567"/>
      <c r="AJG81" s="567"/>
      <c r="AJH81" s="567"/>
      <c r="AJI81" s="567"/>
      <c r="AJJ81" s="567"/>
      <c r="AJK81" s="567"/>
      <c r="AJL81" s="567"/>
      <c r="AJM81" s="567"/>
      <c r="AJN81" s="567"/>
      <c r="AJO81" s="567"/>
      <c r="AJP81" s="567"/>
      <c r="AJQ81" s="567"/>
      <c r="AJR81" s="567"/>
      <c r="AJS81" s="567"/>
      <c r="AJT81" s="567"/>
      <c r="AJU81" s="567"/>
      <c r="AJV81" s="567"/>
      <c r="AJW81" s="567"/>
      <c r="AJX81" s="567"/>
      <c r="AJY81" s="567"/>
      <c r="AJZ81" s="567"/>
      <c r="AKA81" s="567"/>
      <c r="AKB81" s="567"/>
      <c r="AKC81" s="567"/>
      <c r="AKD81" s="567"/>
      <c r="AKE81" s="567"/>
      <c r="AKF81" s="567"/>
      <c r="AKG81" s="567"/>
      <c r="AKH81" s="567"/>
      <c r="AKI81" s="567"/>
      <c r="AKJ81" s="567"/>
      <c r="AKK81" s="567"/>
      <c r="AKL81" s="567"/>
      <c r="AKM81" s="567"/>
      <c r="AKN81" s="567"/>
      <c r="AKO81" s="567"/>
      <c r="AKP81" s="567"/>
      <c r="AKQ81" s="567"/>
      <c r="AKR81" s="567"/>
      <c r="AKS81" s="567"/>
      <c r="AKT81" s="567"/>
      <c r="AKU81" s="567"/>
      <c r="AKV81" s="567"/>
      <c r="AKW81" s="567"/>
      <c r="AKX81" s="567"/>
      <c r="AKY81" s="567"/>
      <c r="AKZ81" s="567"/>
      <c r="ALA81" s="567"/>
      <c r="ALB81" s="567"/>
      <c r="ALC81" s="567"/>
      <c r="ALD81" s="567"/>
      <c r="ALE81" s="567"/>
      <c r="ALF81" s="567"/>
      <c r="ALG81" s="567"/>
      <c r="ALH81" s="567"/>
      <c r="ALI81" s="567"/>
      <c r="ALJ81" s="567"/>
      <c r="ALK81" s="567"/>
      <c r="ALL81" s="567"/>
      <c r="ALM81" s="567"/>
      <c r="ALN81" s="567"/>
      <c r="ALO81" s="567"/>
      <c r="ALP81" s="567"/>
      <c r="ALQ81" s="567"/>
      <c r="ALR81" s="567"/>
      <c r="ALS81" s="567"/>
      <c r="ALT81" s="567"/>
      <c r="ALU81" s="567"/>
      <c r="ALV81" s="567"/>
      <c r="ALW81" s="567"/>
      <c r="ALX81" s="567"/>
      <c r="ALY81" s="567"/>
      <c r="ALZ81" s="567"/>
      <c r="AMA81" s="567"/>
      <c r="AMB81" s="567"/>
      <c r="AMC81" s="567"/>
      <c r="AMD81" s="567"/>
      <c r="AME81" s="567"/>
      <c r="AMF81" s="567"/>
      <c r="AMG81" s="567"/>
      <c r="AMH81" s="567"/>
      <c r="AMI81" s="567"/>
      <c r="AMJ81" s="567"/>
      <c r="AMK81" s="567"/>
      <c r="AML81" s="567"/>
      <c r="AMM81" s="567"/>
      <c r="AMN81" s="567"/>
      <c r="AMO81" s="567"/>
      <c r="AMP81" s="567"/>
      <c r="AMQ81" s="567"/>
      <c r="AMR81" s="567"/>
      <c r="AMS81" s="567"/>
      <c r="AMT81" s="567"/>
      <c r="AMU81" s="567"/>
      <c r="AMV81" s="567"/>
      <c r="AMW81" s="567"/>
      <c r="AMX81" s="567"/>
      <c r="AMY81" s="567"/>
      <c r="AMZ81" s="567"/>
      <c r="ANA81" s="567"/>
      <c r="ANB81" s="567"/>
      <c r="ANC81" s="567"/>
      <c r="AND81" s="567"/>
      <c r="ANE81" s="567"/>
      <c r="ANF81" s="567"/>
      <c r="ANG81" s="567"/>
      <c r="ANH81" s="567"/>
      <c r="ANI81" s="567"/>
      <c r="ANJ81" s="567"/>
      <c r="ANK81" s="567"/>
      <c r="ANL81" s="567"/>
      <c r="ANM81" s="567"/>
      <c r="ANN81" s="567"/>
      <c r="ANO81" s="567"/>
      <c r="ANP81" s="567"/>
      <c r="ANQ81" s="567"/>
      <c r="ANR81" s="567"/>
      <c r="ANS81" s="567"/>
      <c r="ANT81" s="567"/>
      <c r="ANU81" s="567"/>
      <c r="ANV81" s="567"/>
      <c r="ANW81" s="567"/>
      <c r="ANX81" s="567"/>
      <c r="ANY81" s="567"/>
      <c r="ANZ81" s="567"/>
      <c r="AOA81" s="567"/>
      <c r="AOB81" s="567"/>
      <c r="AOC81" s="567"/>
      <c r="AOD81" s="567"/>
      <c r="AOE81" s="567"/>
      <c r="AOF81" s="567"/>
      <c r="AOG81" s="567"/>
      <c r="AOH81" s="567"/>
      <c r="AOI81" s="567"/>
      <c r="AOJ81" s="567"/>
      <c r="AOK81" s="567"/>
      <c r="AOL81" s="567"/>
      <c r="AOM81" s="567"/>
      <c r="AON81" s="567"/>
      <c r="AOO81" s="567"/>
      <c r="AOP81" s="567"/>
      <c r="AOQ81" s="567"/>
      <c r="AOR81" s="567"/>
      <c r="AOS81" s="567"/>
      <c r="AOT81" s="567"/>
      <c r="AOU81" s="567"/>
      <c r="AOV81" s="567"/>
      <c r="AOW81" s="567"/>
      <c r="AOX81" s="567"/>
      <c r="AOY81" s="567"/>
      <c r="AOZ81" s="567"/>
      <c r="APA81" s="567"/>
      <c r="APB81" s="567"/>
      <c r="APC81" s="567"/>
      <c r="APD81" s="567"/>
      <c r="APE81" s="567"/>
      <c r="APF81" s="567"/>
      <c r="APG81" s="567"/>
      <c r="APH81" s="567"/>
      <c r="API81" s="567"/>
      <c r="APJ81" s="567"/>
      <c r="APK81" s="567"/>
      <c r="APL81" s="567"/>
      <c r="APM81" s="567"/>
      <c r="APN81" s="567"/>
      <c r="APO81" s="567"/>
      <c r="APP81" s="567"/>
      <c r="APQ81" s="567"/>
      <c r="APR81" s="567"/>
      <c r="APS81" s="567"/>
      <c r="APT81" s="567"/>
      <c r="APU81" s="567"/>
      <c r="APV81" s="567"/>
      <c r="APW81" s="567"/>
      <c r="APX81" s="567"/>
      <c r="APY81" s="567"/>
      <c r="APZ81" s="567"/>
      <c r="AQA81" s="567"/>
      <c r="AQB81" s="567"/>
      <c r="AQC81" s="567"/>
      <c r="AQD81" s="567"/>
      <c r="AQE81" s="567"/>
      <c r="AQF81" s="567"/>
      <c r="AQG81" s="567"/>
      <c r="AQH81" s="567"/>
      <c r="AQI81" s="567"/>
      <c r="AQJ81" s="567"/>
      <c r="AQK81" s="567"/>
      <c r="AQL81" s="567"/>
      <c r="AQM81" s="567"/>
      <c r="AQN81" s="567"/>
      <c r="AQO81" s="567"/>
      <c r="AQP81" s="567"/>
      <c r="AQQ81" s="567"/>
      <c r="AQR81" s="567"/>
      <c r="AQS81" s="567"/>
      <c r="AQT81" s="567"/>
      <c r="AQU81" s="567"/>
      <c r="AQV81" s="567"/>
      <c r="AQW81" s="567"/>
      <c r="AQX81" s="567"/>
      <c r="AQY81" s="567"/>
      <c r="AQZ81" s="567"/>
      <c r="ARA81" s="567"/>
      <c r="ARB81" s="567"/>
      <c r="ARC81" s="567"/>
      <c r="ARD81" s="567"/>
      <c r="ARE81" s="567"/>
      <c r="ARF81" s="567"/>
      <c r="ARG81" s="567"/>
      <c r="ARH81" s="567"/>
      <c r="ARI81" s="567"/>
      <c r="ARJ81" s="567"/>
      <c r="ARK81" s="567"/>
      <c r="ARL81" s="567"/>
      <c r="ARM81" s="567"/>
      <c r="ARN81" s="567"/>
      <c r="ARO81" s="567"/>
      <c r="ARP81" s="567"/>
      <c r="ARQ81" s="567"/>
      <c r="ARR81" s="567"/>
      <c r="ARS81" s="567"/>
      <c r="ART81" s="567"/>
      <c r="ARU81" s="567"/>
      <c r="ARV81" s="567"/>
      <c r="ARW81" s="567"/>
      <c r="ARX81" s="567"/>
      <c r="ARY81" s="567"/>
      <c r="ARZ81" s="567"/>
      <c r="ASA81" s="567"/>
      <c r="ASB81" s="567"/>
      <c r="ASC81" s="567"/>
      <c r="ASD81" s="567"/>
      <c r="ASE81" s="567"/>
      <c r="ASF81" s="567"/>
      <c r="ASG81" s="567"/>
      <c r="ASH81" s="567"/>
      <c r="ASI81" s="567"/>
      <c r="ASJ81" s="567"/>
      <c r="ASK81" s="567"/>
      <c r="ASL81" s="567"/>
      <c r="ASM81" s="567"/>
      <c r="ASN81" s="567"/>
      <c r="ASO81" s="567"/>
      <c r="ASP81" s="567"/>
      <c r="ASQ81" s="567"/>
      <c r="ASR81" s="567"/>
      <c r="ASS81" s="567"/>
      <c r="AST81" s="567"/>
      <c r="ASU81" s="567"/>
      <c r="ASV81" s="567"/>
      <c r="ASW81" s="567"/>
      <c r="ASX81" s="567"/>
      <c r="ASY81" s="567"/>
      <c r="ASZ81" s="567"/>
      <c r="ATA81" s="567"/>
      <c r="ATB81" s="567"/>
      <c r="ATC81" s="567"/>
      <c r="ATD81" s="567"/>
      <c r="ATE81" s="567"/>
      <c r="ATF81" s="567"/>
      <c r="ATG81" s="567"/>
      <c r="ATH81" s="567"/>
      <c r="ATI81" s="567"/>
      <c r="ATJ81" s="567"/>
      <c r="ATK81" s="567"/>
      <c r="ATL81" s="567"/>
      <c r="ATM81" s="567"/>
      <c r="ATN81" s="567"/>
      <c r="ATO81" s="567"/>
      <c r="ATP81" s="567"/>
      <c r="ATQ81" s="567"/>
      <c r="ATR81" s="567"/>
      <c r="ATS81" s="567"/>
      <c r="ATT81" s="567"/>
      <c r="ATU81" s="567"/>
      <c r="ATV81" s="567"/>
      <c r="ATW81" s="567"/>
      <c r="ATX81" s="567"/>
      <c r="ATY81" s="567"/>
      <c r="ATZ81" s="567"/>
      <c r="AUA81" s="567"/>
      <c r="AUB81" s="567"/>
      <c r="AUC81" s="567"/>
      <c r="AUD81" s="567"/>
      <c r="AUE81" s="567"/>
      <c r="AUF81" s="567"/>
      <c r="AUG81" s="567"/>
      <c r="AUH81" s="567"/>
      <c r="AUI81" s="567"/>
      <c r="AUJ81" s="567"/>
      <c r="AUK81" s="567"/>
      <c r="AUL81" s="567"/>
      <c r="AUM81" s="567"/>
      <c r="AUN81" s="567"/>
      <c r="AUO81" s="567"/>
      <c r="AUP81" s="567"/>
      <c r="AUQ81" s="567"/>
      <c r="AUR81" s="567"/>
      <c r="AUS81" s="567"/>
      <c r="AUT81" s="567"/>
      <c r="AUU81" s="567"/>
      <c r="AUV81" s="567"/>
      <c r="AUW81" s="567"/>
      <c r="AUX81" s="567"/>
      <c r="AUY81" s="567"/>
      <c r="AUZ81" s="567"/>
      <c r="AVA81" s="567"/>
      <c r="AVB81" s="567"/>
      <c r="AVC81" s="567"/>
      <c r="AVD81" s="567"/>
      <c r="AVE81" s="567"/>
      <c r="AVF81" s="567"/>
      <c r="AVG81" s="567"/>
      <c r="AVH81" s="567"/>
      <c r="AVI81" s="567"/>
      <c r="AVJ81" s="567"/>
      <c r="AVK81" s="567"/>
      <c r="AVL81" s="567"/>
      <c r="AVM81" s="567"/>
      <c r="AVN81" s="567"/>
      <c r="AVO81" s="567"/>
      <c r="AVP81" s="567"/>
      <c r="AVQ81" s="567"/>
      <c r="AVR81" s="567"/>
      <c r="AVS81" s="567"/>
      <c r="AVT81" s="567"/>
      <c r="AVU81" s="567"/>
      <c r="AVV81" s="567"/>
      <c r="AVW81" s="567"/>
      <c r="AVX81" s="567"/>
      <c r="AVY81" s="567"/>
      <c r="AVZ81" s="567"/>
      <c r="AWA81" s="567"/>
      <c r="AWB81" s="567"/>
      <c r="AWC81" s="567"/>
      <c r="AWD81" s="567"/>
      <c r="AWE81" s="567"/>
      <c r="AWF81" s="567"/>
      <c r="AWG81" s="567"/>
      <c r="AWH81" s="567"/>
      <c r="AWI81" s="567"/>
      <c r="AWJ81" s="567"/>
      <c r="AWK81" s="567"/>
      <c r="AWL81" s="567"/>
      <c r="AWM81" s="567"/>
      <c r="AWN81" s="567"/>
      <c r="AWO81" s="567"/>
      <c r="AWP81" s="567"/>
      <c r="AWQ81" s="567"/>
      <c r="AWR81" s="567"/>
      <c r="AWS81" s="567"/>
      <c r="AWT81" s="567"/>
      <c r="AWU81" s="567"/>
      <c r="AWV81" s="567"/>
      <c r="AWW81" s="567"/>
      <c r="AWX81" s="567"/>
      <c r="AWY81" s="567"/>
      <c r="AWZ81" s="567"/>
      <c r="AXA81" s="567"/>
      <c r="AXB81" s="567"/>
      <c r="AXC81" s="567"/>
      <c r="AXD81" s="567"/>
      <c r="AXE81" s="567"/>
      <c r="AXF81" s="567"/>
      <c r="AXG81" s="567"/>
      <c r="AXH81" s="567"/>
      <c r="AXI81" s="567"/>
      <c r="AXJ81" s="567"/>
      <c r="AXK81" s="567"/>
      <c r="AXL81" s="567"/>
      <c r="AXM81" s="567"/>
      <c r="AXN81" s="567"/>
      <c r="AXO81" s="567"/>
      <c r="AXP81" s="567"/>
      <c r="AXQ81" s="567"/>
      <c r="AXR81" s="567"/>
      <c r="AXS81" s="567"/>
      <c r="AXT81" s="567"/>
      <c r="AXU81" s="567"/>
      <c r="AXV81" s="567"/>
      <c r="AXW81" s="567"/>
      <c r="AXX81" s="567"/>
      <c r="AXY81" s="567"/>
      <c r="AXZ81" s="567"/>
      <c r="AYA81" s="567"/>
      <c r="AYB81" s="567"/>
      <c r="AYC81" s="567"/>
      <c r="AYD81" s="567"/>
      <c r="AYE81" s="567"/>
      <c r="AYF81" s="567"/>
      <c r="AYG81" s="567"/>
      <c r="AYH81" s="567"/>
      <c r="AYI81" s="567"/>
      <c r="AYJ81" s="567"/>
      <c r="AYK81" s="567"/>
      <c r="AYL81" s="567"/>
      <c r="AYM81" s="567"/>
      <c r="AYN81" s="567"/>
      <c r="AYO81" s="567"/>
      <c r="AYP81" s="567"/>
      <c r="AYQ81" s="567"/>
      <c r="AYR81" s="567"/>
      <c r="AYS81" s="567"/>
      <c r="AYT81" s="567"/>
      <c r="AYU81" s="567"/>
      <c r="AYV81" s="567"/>
      <c r="AYW81" s="567"/>
      <c r="AYX81" s="567"/>
      <c r="AYY81" s="567"/>
      <c r="AYZ81" s="567"/>
      <c r="AZA81" s="567"/>
      <c r="AZB81" s="567"/>
      <c r="AZC81" s="567"/>
      <c r="AZD81" s="567"/>
      <c r="AZE81" s="567"/>
      <c r="AZF81" s="567"/>
      <c r="AZG81" s="567"/>
      <c r="AZH81" s="567"/>
      <c r="AZI81" s="567"/>
      <c r="AZJ81" s="567"/>
      <c r="AZK81" s="567"/>
      <c r="AZL81" s="567"/>
      <c r="AZM81" s="567"/>
      <c r="AZN81" s="567"/>
      <c r="AZO81" s="567"/>
      <c r="AZP81" s="567"/>
      <c r="AZQ81" s="567"/>
      <c r="AZR81" s="567"/>
      <c r="AZS81" s="567"/>
      <c r="AZT81" s="567"/>
      <c r="AZU81" s="567"/>
      <c r="AZV81" s="567"/>
      <c r="AZW81" s="567"/>
      <c r="AZX81" s="567"/>
      <c r="AZY81" s="567"/>
      <c r="AZZ81" s="567"/>
      <c r="BAA81" s="567"/>
      <c r="BAB81" s="567"/>
      <c r="BAC81" s="567"/>
      <c r="BAD81" s="567"/>
      <c r="BAE81" s="567"/>
      <c r="BAF81" s="567"/>
      <c r="BAG81" s="567"/>
      <c r="BAH81" s="567"/>
      <c r="BAI81" s="567"/>
      <c r="BAJ81" s="567"/>
      <c r="BAK81" s="567"/>
      <c r="BAL81" s="567"/>
      <c r="BAM81" s="567"/>
      <c r="BAN81" s="567"/>
      <c r="BAO81" s="567"/>
      <c r="BAP81" s="567"/>
      <c r="BAQ81" s="567"/>
      <c r="BAR81" s="567"/>
      <c r="BAS81" s="567"/>
      <c r="BAT81" s="567"/>
      <c r="BAU81" s="567"/>
      <c r="BAV81" s="567"/>
      <c r="BAW81" s="567"/>
      <c r="BAX81" s="567"/>
      <c r="BAY81" s="567"/>
      <c r="BAZ81" s="567"/>
      <c r="BBA81" s="567"/>
      <c r="BBB81" s="567"/>
      <c r="BBC81" s="567"/>
      <c r="BBD81" s="567"/>
      <c r="BBE81" s="567"/>
      <c r="BBF81" s="567"/>
      <c r="BBG81" s="567"/>
      <c r="BBH81" s="567"/>
      <c r="BBI81" s="567"/>
      <c r="BBJ81" s="567"/>
      <c r="BBK81" s="567"/>
      <c r="BBL81" s="567"/>
      <c r="BBM81" s="567"/>
      <c r="BBN81" s="567"/>
      <c r="BBO81" s="567"/>
      <c r="BBP81" s="567"/>
      <c r="BBQ81" s="567"/>
      <c r="BBR81" s="567"/>
      <c r="BBS81" s="567"/>
      <c r="BBT81" s="567"/>
      <c r="BBU81" s="567"/>
      <c r="BBV81" s="567"/>
      <c r="BBW81" s="567"/>
      <c r="BBX81" s="567"/>
      <c r="BBY81" s="567"/>
      <c r="BBZ81" s="567"/>
      <c r="BCA81" s="567"/>
      <c r="BCB81" s="567"/>
      <c r="BCC81" s="567"/>
      <c r="BCD81" s="567"/>
      <c r="BCE81" s="567"/>
      <c r="BCF81" s="567"/>
      <c r="BCG81" s="567"/>
      <c r="BCH81" s="567"/>
      <c r="BCI81" s="567"/>
      <c r="BCJ81" s="567"/>
      <c r="BCK81" s="567"/>
      <c r="BCL81" s="567"/>
      <c r="BCM81" s="567"/>
      <c r="BCN81" s="567"/>
      <c r="BCO81" s="567"/>
      <c r="BCP81" s="567"/>
      <c r="BCQ81" s="567"/>
      <c r="BCR81" s="567"/>
      <c r="BCS81" s="567"/>
      <c r="BCT81" s="567"/>
      <c r="BCU81" s="567"/>
      <c r="BCV81" s="567"/>
      <c r="BCW81" s="567"/>
      <c r="BCX81" s="567"/>
      <c r="BCY81" s="567"/>
      <c r="BCZ81" s="567"/>
      <c r="BDA81" s="567"/>
      <c r="BDB81" s="567"/>
      <c r="BDC81" s="567"/>
      <c r="BDD81" s="567"/>
      <c r="BDE81" s="567"/>
      <c r="BDF81" s="567"/>
      <c r="BDG81" s="567"/>
      <c r="BDH81" s="567"/>
      <c r="BDI81" s="567"/>
      <c r="BDJ81" s="567"/>
      <c r="BDK81" s="567"/>
      <c r="BDL81" s="567"/>
      <c r="BDM81" s="567"/>
      <c r="BDN81" s="567"/>
      <c r="BDO81" s="567"/>
      <c r="BDP81" s="567"/>
      <c r="BDQ81" s="567"/>
      <c r="BDR81" s="567"/>
      <c r="BDS81" s="567"/>
      <c r="BDT81" s="567"/>
      <c r="BDU81" s="567"/>
      <c r="BDV81" s="567"/>
      <c r="BDW81" s="567"/>
      <c r="BDX81" s="567"/>
      <c r="BDY81" s="567"/>
      <c r="BDZ81" s="567"/>
      <c r="BEA81" s="567"/>
      <c r="BEB81" s="567"/>
      <c r="BEC81" s="567"/>
      <c r="BED81" s="567"/>
      <c r="BEE81" s="567"/>
      <c r="BEF81" s="567"/>
      <c r="BEG81" s="567"/>
      <c r="BEH81" s="567"/>
      <c r="BEI81" s="567"/>
      <c r="BEJ81" s="567"/>
      <c r="BEK81" s="567"/>
      <c r="BEL81" s="567"/>
      <c r="BEM81" s="567"/>
      <c r="BEN81" s="567"/>
      <c r="BEO81" s="567"/>
      <c r="BEP81" s="567"/>
      <c r="BEQ81" s="567"/>
      <c r="BER81" s="567"/>
      <c r="BES81" s="567"/>
      <c r="BET81" s="567"/>
      <c r="BEU81" s="567"/>
      <c r="BEV81" s="567"/>
      <c r="BEW81" s="567"/>
      <c r="BEX81" s="567"/>
      <c r="BEY81" s="567"/>
      <c r="BEZ81" s="567"/>
      <c r="BFA81" s="567"/>
      <c r="BFB81" s="567"/>
      <c r="BFC81" s="567"/>
      <c r="BFD81" s="567"/>
      <c r="BFE81" s="567"/>
      <c r="BFF81" s="567"/>
      <c r="BFG81" s="567"/>
      <c r="BFH81" s="567"/>
      <c r="BFI81" s="567"/>
      <c r="BFJ81" s="567"/>
      <c r="BFK81" s="567"/>
      <c r="BFL81" s="567"/>
      <c r="BFM81" s="567"/>
      <c r="BFN81" s="567"/>
      <c r="BFO81" s="567"/>
      <c r="BFP81" s="567"/>
      <c r="BFQ81" s="567"/>
      <c r="BFR81" s="567"/>
      <c r="BFS81" s="567"/>
      <c r="BFT81" s="567"/>
      <c r="BFU81" s="567"/>
      <c r="BFV81" s="567"/>
      <c r="BFW81" s="567"/>
      <c r="BFX81" s="567"/>
      <c r="BFY81" s="567"/>
      <c r="BFZ81" s="567"/>
      <c r="BGA81" s="567"/>
      <c r="BGB81" s="567"/>
      <c r="BGC81" s="567"/>
      <c r="BGD81" s="567"/>
      <c r="BGE81" s="567"/>
      <c r="BGF81" s="567"/>
      <c r="BGG81" s="567"/>
      <c r="BGH81" s="567"/>
      <c r="BGI81" s="567"/>
      <c r="BGJ81" s="567"/>
      <c r="BGK81" s="567"/>
      <c r="BGL81" s="567"/>
      <c r="BGM81" s="567"/>
      <c r="BGN81" s="567"/>
      <c r="BGO81" s="567"/>
      <c r="BGP81" s="567"/>
      <c r="BGQ81" s="567"/>
      <c r="BGR81" s="567"/>
      <c r="BGS81" s="567"/>
      <c r="BGT81" s="567"/>
      <c r="BGU81" s="567"/>
      <c r="BGV81" s="567"/>
      <c r="BGW81" s="567"/>
      <c r="BGX81" s="567"/>
      <c r="BGY81" s="567"/>
      <c r="BGZ81" s="567"/>
      <c r="BHA81" s="567"/>
      <c r="BHB81" s="567"/>
      <c r="BHC81" s="567"/>
      <c r="BHD81" s="567"/>
      <c r="BHE81" s="567"/>
      <c r="BHF81" s="567"/>
      <c r="BHG81" s="567"/>
      <c r="BHH81" s="567"/>
      <c r="BHI81" s="567"/>
      <c r="BHJ81" s="567"/>
      <c r="BHK81" s="567"/>
      <c r="BHL81" s="567"/>
      <c r="BHM81" s="567"/>
      <c r="BHN81" s="567"/>
      <c r="BHO81" s="567"/>
      <c r="BHP81" s="567"/>
      <c r="BHQ81" s="567"/>
      <c r="BHR81" s="567"/>
      <c r="BHS81" s="567"/>
      <c r="BHT81" s="567"/>
      <c r="BHU81" s="567"/>
      <c r="BHV81" s="567"/>
      <c r="BHW81" s="567"/>
      <c r="BHX81" s="567"/>
      <c r="BHY81" s="567"/>
      <c r="BHZ81" s="567"/>
      <c r="BIA81" s="567"/>
      <c r="BIB81" s="567"/>
      <c r="BIC81" s="567"/>
      <c r="BID81" s="567"/>
      <c r="BIE81" s="567"/>
      <c r="BIF81" s="567"/>
      <c r="BIG81" s="567"/>
      <c r="BIH81" s="567"/>
      <c r="BII81" s="567"/>
      <c r="BIJ81" s="567"/>
      <c r="BIK81" s="567"/>
      <c r="BIL81" s="567"/>
      <c r="BIM81" s="567"/>
      <c r="BIN81" s="567"/>
      <c r="BIO81" s="567"/>
      <c r="BIP81" s="567"/>
      <c r="BIQ81" s="567"/>
      <c r="BIR81" s="567"/>
      <c r="BIS81" s="567"/>
      <c r="BIT81" s="567"/>
      <c r="BIU81" s="567"/>
      <c r="BIV81" s="567"/>
      <c r="BIW81" s="567"/>
      <c r="BIX81" s="567"/>
      <c r="BIY81" s="567"/>
      <c r="BIZ81" s="567"/>
      <c r="BJA81" s="567"/>
      <c r="BJB81" s="567"/>
      <c r="BJC81" s="567"/>
      <c r="BJD81" s="567"/>
      <c r="BJE81" s="567"/>
      <c r="BJF81" s="567"/>
      <c r="BJG81" s="567"/>
      <c r="BJH81" s="567"/>
      <c r="BJI81" s="567"/>
      <c r="BJJ81" s="567"/>
      <c r="BJK81" s="567"/>
      <c r="BJL81" s="567"/>
      <c r="BJM81" s="567"/>
      <c r="BJN81" s="567"/>
      <c r="BJO81" s="567"/>
      <c r="BJP81" s="567"/>
      <c r="BJQ81" s="567"/>
      <c r="BJR81" s="567"/>
      <c r="BJS81" s="567"/>
      <c r="BJT81" s="567"/>
      <c r="BJU81" s="567"/>
      <c r="BJV81" s="567"/>
      <c r="BJW81" s="567"/>
      <c r="BJX81" s="567"/>
      <c r="BJY81" s="567"/>
      <c r="BJZ81" s="567"/>
      <c r="BKA81" s="567"/>
      <c r="BKB81" s="567"/>
      <c r="BKC81" s="567"/>
      <c r="BKD81" s="567"/>
      <c r="BKE81" s="567"/>
      <c r="BKF81" s="567"/>
      <c r="BKG81" s="567"/>
      <c r="BKH81" s="567"/>
      <c r="BKI81" s="567"/>
      <c r="BKJ81" s="567"/>
      <c r="BKK81" s="567"/>
      <c r="BKL81" s="567"/>
      <c r="BKM81" s="567"/>
      <c r="BKN81" s="567"/>
      <c r="BKO81" s="567"/>
      <c r="BKP81" s="567"/>
      <c r="BKQ81" s="567"/>
      <c r="BKR81" s="567"/>
      <c r="BKS81" s="567"/>
      <c r="BKT81" s="567"/>
      <c r="BKU81" s="567"/>
      <c r="BKV81" s="567"/>
      <c r="BKW81" s="567"/>
      <c r="BKX81" s="567"/>
      <c r="BKY81" s="567"/>
      <c r="BKZ81" s="567"/>
      <c r="BLA81" s="567"/>
      <c r="BLB81" s="567"/>
      <c r="BLC81" s="567"/>
      <c r="BLD81" s="567"/>
      <c r="BLE81" s="567"/>
      <c r="BLF81" s="567"/>
      <c r="BLG81" s="567"/>
      <c r="BLH81" s="567"/>
      <c r="BLI81" s="567"/>
      <c r="BLJ81" s="567"/>
      <c r="BLK81" s="567"/>
      <c r="BLL81" s="567"/>
      <c r="BLM81" s="567"/>
      <c r="BLN81" s="567"/>
      <c r="BLO81" s="567"/>
      <c r="BLP81" s="567"/>
      <c r="BLQ81" s="567"/>
      <c r="BLR81" s="567"/>
      <c r="BLS81" s="567"/>
      <c r="BLT81" s="567"/>
      <c r="BLU81" s="567"/>
      <c r="BLV81" s="567"/>
      <c r="BLW81" s="567"/>
      <c r="BLX81" s="567"/>
      <c r="BLY81" s="567"/>
      <c r="BLZ81" s="567"/>
      <c r="BMA81" s="567"/>
      <c r="BMB81" s="567"/>
      <c r="BMC81" s="567"/>
      <c r="BMD81" s="567"/>
      <c r="BME81" s="567"/>
      <c r="BMF81" s="567"/>
      <c r="BMG81" s="567"/>
      <c r="BMH81" s="567"/>
      <c r="BMI81" s="567"/>
      <c r="BMJ81" s="567"/>
      <c r="BMK81" s="567"/>
      <c r="BML81" s="567"/>
      <c r="BMM81" s="567"/>
      <c r="BMN81" s="567"/>
      <c r="BMO81" s="567"/>
      <c r="BMP81" s="567"/>
      <c r="BMQ81" s="567"/>
      <c r="BMR81" s="567"/>
      <c r="BMS81" s="567"/>
      <c r="BMT81" s="567"/>
      <c r="BMU81" s="567"/>
      <c r="BMV81" s="567"/>
      <c r="BMW81" s="567"/>
      <c r="BMX81" s="567"/>
      <c r="BMY81" s="567"/>
      <c r="BMZ81" s="567"/>
      <c r="BNA81" s="567"/>
      <c r="BNB81" s="567"/>
      <c r="BNC81" s="567"/>
      <c r="BND81" s="567"/>
      <c r="BNE81" s="567"/>
      <c r="BNF81" s="567"/>
      <c r="BNG81" s="567"/>
      <c r="BNH81" s="567"/>
      <c r="BNI81" s="567"/>
      <c r="BNJ81" s="567"/>
      <c r="BNK81" s="567"/>
      <c r="BNL81" s="567"/>
      <c r="BNM81" s="567"/>
      <c r="BNN81" s="567"/>
      <c r="BNO81" s="567"/>
      <c r="BNP81" s="567"/>
      <c r="BNQ81" s="567"/>
      <c r="BNR81" s="567"/>
      <c r="BNS81" s="567"/>
      <c r="BNT81" s="567"/>
      <c r="BNU81" s="567"/>
      <c r="BNV81" s="567"/>
      <c r="BNW81" s="567"/>
      <c r="BNX81" s="567"/>
      <c r="BNY81" s="567"/>
      <c r="BNZ81" s="567"/>
      <c r="BOA81" s="567"/>
      <c r="BOB81" s="567"/>
      <c r="BOC81" s="567"/>
      <c r="BOD81" s="567"/>
      <c r="BOE81" s="567"/>
      <c r="BOF81" s="567"/>
      <c r="BOG81" s="567"/>
      <c r="BOH81" s="567"/>
      <c r="BOI81" s="567"/>
      <c r="BOJ81" s="567"/>
      <c r="BOK81" s="567"/>
      <c r="BOL81" s="567"/>
      <c r="BOM81" s="567"/>
      <c r="BON81" s="567"/>
      <c r="BOO81" s="567"/>
      <c r="BOP81" s="567"/>
      <c r="BOQ81" s="567"/>
      <c r="BOR81" s="567"/>
      <c r="BOS81" s="567"/>
      <c r="BOT81" s="567"/>
      <c r="BOU81" s="567"/>
      <c r="BOV81" s="567"/>
      <c r="BOW81" s="567"/>
      <c r="BOX81" s="567"/>
      <c r="BOY81" s="567"/>
      <c r="BOZ81" s="567"/>
      <c r="BPA81" s="567"/>
      <c r="BPB81" s="567"/>
      <c r="BPC81" s="567"/>
      <c r="BPD81" s="567"/>
      <c r="BPE81" s="567"/>
      <c r="BPF81" s="567"/>
      <c r="BPG81" s="567"/>
      <c r="BPH81" s="567"/>
      <c r="BPI81" s="567"/>
      <c r="BPJ81" s="567"/>
      <c r="BPK81" s="567"/>
      <c r="BPL81" s="567"/>
      <c r="BPM81" s="567"/>
      <c r="BPN81" s="567"/>
      <c r="BPO81" s="567"/>
      <c r="BPP81" s="567"/>
      <c r="BPQ81" s="567"/>
      <c r="BPR81" s="567"/>
      <c r="BPS81" s="567"/>
      <c r="BPT81" s="567"/>
      <c r="BPU81" s="567"/>
      <c r="BPV81" s="567"/>
      <c r="BPW81" s="567"/>
      <c r="BPX81" s="567"/>
      <c r="BPY81" s="567"/>
      <c r="BPZ81" s="567"/>
      <c r="BQA81" s="567"/>
      <c r="BQB81" s="567"/>
      <c r="BQC81" s="567"/>
      <c r="BQD81" s="567"/>
      <c r="BQE81" s="567"/>
      <c r="BQF81" s="567"/>
      <c r="BQG81" s="567"/>
      <c r="BQH81" s="567"/>
      <c r="BQI81" s="567"/>
      <c r="BQJ81" s="567"/>
      <c r="BQK81" s="567"/>
      <c r="BQL81" s="567"/>
      <c r="BQM81" s="567"/>
      <c r="BQN81" s="567"/>
      <c r="BQO81" s="567"/>
      <c r="BQP81" s="567"/>
      <c r="BQQ81" s="567"/>
      <c r="BQR81" s="567"/>
      <c r="BQS81" s="567"/>
      <c r="BQT81" s="567"/>
      <c r="BQU81" s="567"/>
      <c r="BQV81" s="567"/>
      <c r="BQW81" s="567"/>
      <c r="BQX81" s="567"/>
      <c r="BQY81" s="567"/>
      <c r="BQZ81" s="567"/>
      <c r="BRA81" s="567"/>
      <c r="BRB81" s="567"/>
      <c r="BRC81" s="567"/>
      <c r="BRD81" s="567"/>
      <c r="BRE81" s="567"/>
      <c r="BRF81" s="567"/>
      <c r="BRG81" s="567"/>
      <c r="BRH81" s="567"/>
      <c r="BRI81" s="567"/>
      <c r="BRJ81" s="567"/>
      <c r="BRK81" s="567"/>
      <c r="BRL81" s="567"/>
      <c r="BRM81" s="567"/>
      <c r="BRN81" s="567"/>
      <c r="BRO81" s="567"/>
      <c r="BRP81" s="567"/>
      <c r="BRQ81" s="567"/>
      <c r="BRR81" s="567"/>
      <c r="BRS81" s="567"/>
      <c r="BRT81" s="567"/>
      <c r="BRU81" s="567"/>
      <c r="BRV81" s="567"/>
      <c r="BRW81" s="567"/>
      <c r="BRX81" s="567"/>
      <c r="BRY81" s="567"/>
      <c r="BRZ81" s="567"/>
      <c r="BSA81" s="567"/>
      <c r="BSB81" s="567"/>
      <c r="BSC81" s="567"/>
      <c r="BSD81" s="567"/>
      <c r="BSE81" s="567"/>
      <c r="BSF81" s="567"/>
      <c r="BSG81" s="567"/>
      <c r="BSH81" s="567"/>
      <c r="BSI81" s="567"/>
      <c r="BSJ81" s="567"/>
      <c r="BSK81" s="567"/>
      <c r="BSL81" s="567"/>
      <c r="BSM81" s="567"/>
      <c r="BSN81" s="567"/>
      <c r="BSO81" s="567"/>
      <c r="BSP81" s="567"/>
      <c r="BSQ81" s="567"/>
      <c r="BSR81" s="567"/>
      <c r="BSS81" s="567"/>
      <c r="BST81" s="567"/>
      <c r="BSU81" s="567"/>
      <c r="BSV81" s="567"/>
      <c r="BSW81" s="567"/>
      <c r="BSX81" s="567"/>
      <c r="BSY81" s="567"/>
      <c r="BSZ81" s="567"/>
      <c r="BTA81" s="567"/>
      <c r="BTB81" s="567"/>
      <c r="BTC81" s="567"/>
      <c r="BTD81" s="567"/>
      <c r="BTE81" s="567"/>
      <c r="BTF81" s="567"/>
      <c r="BTG81" s="567"/>
      <c r="BTH81" s="567"/>
      <c r="BTI81" s="567"/>
      <c r="BTJ81" s="567"/>
      <c r="BTK81" s="567"/>
      <c r="BTL81" s="567"/>
      <c r="BTM81" s="567"/>
      <c r="BTN81" s="567"/>
      <c r="BTO81" s="567"/>
      <c r="BTP81" s="567"/>
      <c r="BTQ81" s="567"/>
      <c r="BTR81" s="567"/>
      <c r="BTS81" s="567"/>
      <c r="BTT81" s="567"/>
      <c r="BTU81" s="567"/>
      <c r="BTV81" s="567"/>
      <c r="BTW81" s="567"/>
      <c r="BTX81" s="567"/>
      <c r="BTY81" s="567"/>
      <c r="BTZ81" s="567"/>
      <c r="BUA81" s="567"/>
      <c r="BUB81" s="567"/>
      <c r="BUC81" s="567"/>
      <c r="BUD81" s="567"/>
      <c r="BUE81" s="567"/>
      <c r="BUF81" s="567"/>
      <c r="BUG81" s="567"/>
      <c r="BUH81" s="567"/>
      <c r="BUI81" s="567"/>
      <c r="BUJ81" s="567"/>
      <c r="BUK81" s="567"/>
      <c r="BUL81" s="567"/>
      <c r="BUM81" s="567"/>
      <c r="BUN81" s="567"/>
      <c r="BUO81" s="567"/>
      <c r="BUP81" s="567"/>
      <c r="BUQ81" s="567"/>
      <c r="BUR81" s="567"/>
      <c r="BUS81" s="567"/>
      <c r="BUT81" s="567"/>
      <c r="BUU81" s="567"/>
      <c r="BUV81" s="567"/>
      <c r="BUW81" s="567"/>
      <c r="BUX81" s="567"/>
      <c r="BUY81" s="567"/>
      <c r="BUZ81" s="567"/>
      <c r="BVA81" s="567"/>
      <c r="BVB81" s="567"/>
      <c r="BVC81" s="567"/>
      <c r="BVD81" s="567"/>
      <c r="BVE81" s="567"/>
      <c r="BVF81" s="567"/>
      <c r="BVG81" s="567"/>
      <c r="BVH81" s="567"/>
      <c r="BVI81" s="567"/>
      <c r="BVJ81" s="567"/>
      <c r="BVK81" s="567"/>
      <c r="BVL81" s="567"/>
      <c r="BVM81" s="567"/>
      <c r="BVN81" s="567"/>
      <c r="BVO81" s="567"/>
      <c r="BVP81" s="567"/>
      <c r="BVQ81" s="567"/>
      <c r="BVR81" s="567"/>
      <c r="BVS81" s="567"/>
      <c r="BVT81" s="567"/>
      <c r="BVU81" s="567"/>
      <c r="BVV81" s="567"/>
      <c r="BVW81" s="567"/>
      <c r="BVX81" s="567"/>
      <c r="BVY81" s="567"/>
      <c r="BVZ81" s="567"/>
      <c r="BWA81" s="567"/>
      <c r="BWB81" s="567"/>
      <c r="BWC81" s="567"/>
      <c r="BWD81" s="567"/>
      <c r="BWE81" s="567"/>
      <c r="BWF81" s="567"/>
      <c r="BWG81" s="567"/>
      <c r="BWH81" s="567"/>
      <c r="BWI81" s="567"/>
      <c r="BWJ81" s="567"/>
      <c r="BWK81" s="567"/>
      <c r="BWL81" s="567"/>
      <c r="BWM81" s="567"/>
      <c r="BWN81" s="567"/>
      <c r="BWO81" s="567"/>
      <c r="BWP81" s="567"/>
      <c r="BWQ81" s="567"/>
      <c r="BWR81" s="567"/>
      <c r="BWS81" s="567"/>
      <c r="BWT81" s="567"/>
      <c r="BWU81" s="567"/>
      <c r="BWV81" s="567"/>
      <c r="BWW81" s="567"/>
      <c r="BWX81" s="567"/>
      <c r="BWY81" s="567"/>
      <c r="BWZ81" s="567"/>
      <c r="BXA81" s="567"/>
      <c r="BXB81" s="567"/>
      <c r="BXC81" s="567"/>
      <c r="BXD81" s="567"/>
      <c r="BXE81" s="567"/>
      <c r="BXF81" s="567"/>
      <c r="BXG81" s="567"/>
      <c r="BXH81" s="567"/>
      <c r="BXI81" s="567"/>
      <c r="BXJ81" s="567"/>
      <c r="BXK81" s="567"/>
      <c r="BXL81" s="567"/>
      <c r="BXM81" s="567"/>
      <c r="BXN81" s="567"/>
      <c r="BXO81" s="567"/>
      <c r="BXP81" s="567"/>
      <c r="BXQ81" s="567"/>
      <c r="BXR81" s="567"/>
      <c r="BXS81" s="567"/>
      <c r="BXT81" s="567"/>
      <c r="BXU81" s="567"/>
      <c r="BXV81" s="567"/>
      <c r="BXW81" s="567"/>
      <c r="BXX81" s="567"/>
      <c r="BXY81" s="567"/>
      <c r="BXZ81" s="567"/>
      <c r="BYA81" s="567"/>
      <c r="BYB81" s="567"/>
      <c r="BYC81" s="567"/>
      <c r="BYD81" s="567"/>
      <c r="BYE81" s="567"/>
      <c r="BYF81" s="567"/>
      <c r="BYG81" s="567"/>
      <c r="BYH81" s="567"/>
      <c r="BYI81" s="567"/>
      <c r="BYJ81" s="567"/>
      <c r="BYK81" s="567"/>
      <c r="BYL81" s="567"/>
      <c r="BYM81" s="567"/>
      <c r="BYN81" s="567"/>
      <c r="BYO81" s="567"/>
      <c r="BYP81" s="567"/>
      <c r="BYQ81" s="567"/>
      <c r="BYR81" s="567"/>
      <c r="BYS81" s="567"/>
      <c r="BYT81" s="567"/>
      <c r="BYU81" s="567"/>
      <c r="BYV81" s="567"/>
      <c r="BYW81" s="567"/>
      <c r="BYX81" s="567"/>
      <c r="BYY81" s="567"/>
      <c r="BYZ81" s="567"/>
      <c r="BZA81" s="567"/>
      <c r="BZB81" s="567"/>
      <c r="BZC81" s="567"/>
      <c r="BZD81" s="567"/>
      <c r="BZE81" s="567"/>
      <c r="BZF81" s="567"/>
      <c r="BZG81" s="567"/>
      <c r="BZH81" s="567"/>
      <c r="BZI81" s="567"/>
      <c r="BZJ81" s="567"/>
      <c r="BZK81" s="567"/>
      <c r="BZL81" s="567"/>
      <c r="BZM81" s="567"/>
      <c r="BZN81" s="567"/>
      <c r="BZO81" s="567"/>
      <c r="BZP81" s="567"/>
      <c r="BZQ81" s="567"/>
      <c r="BZR81" s="567"/>
      <c r="BZS81" s="567"/>
      <c r="BZT81" s="567"/>
      <c r="BZU81" s="567"/>
      <c r="BZV81" s="567"/>
      <c r="BZW81" s="567"/>
      <c r="BZX81" s="567"/>
      <c r="BZY81" s="567"/>
      <c r="BZZ81" s="567"/>
      <c r="CAA81" s="567"/>
      <c r="CAB81" s="567"/>
      <c r="CAC81" s="567"/>
      <c r="CAD81" s="567"/>
      <c r="CAE81" s="567"/>
      <c r="CAF81" s="567"/>
      <c r="CAG81" s="567"/>
      <c r="CAH81" s="567"/>
      <c r="CAI81" s="567"/>
      <c r="CAJ81" s="567"/>
      <c r="CAK81" s="567"/>
      <c r="CAL81" s="567"/>
      <c r="CAM81" s="567"/>
      <c r="CAN81" s="567"/>
      <c r="CAO81" s="567"/>
      <c r="CAP81" s="567"/>
      <c r="CAQ81" s="567"/>
      <c r="CAR81" s="567"/>
      <c r="CAS81" s="567"/>
      <c r="CAT81" s="567"/>
      <c r="CAU81" s="567"/>
      <c r="CAV81" s="567"/>
      <c r="CAW81" s="567"/>
      <c r="CAX81" s="567"/>
      <c r="CAY81" s="567"/>
      <c r="CAZ81" s="567"/>
      <c r="CBA81" s="567"/>
      <c r="CBB81" s="567"/>
      <c r="CBC81" s="567"/>
      <c r="CBD81" s="567"/>
      <c r="CBE81" s="567"/>
      <c r="CBF81" s="567"/>
      <c r="CBG81" s="567"/>
      <c r="CBH81" s="567"/>
      <c r="CBI81" s="567"/>
      <c r="CBJ81" s="567"/>
      <c r="CBK81" s="567"/>
      <c r="CBL81" s="567"/>
      <c r="CBM81" s="567"/>
      <c r="CBN81" s="567"/>
      <c r="CBO81" s="567"/>
      <c r="CBP81" s="567"/>
      <c r="CBQ81" s="567"/>
      <c r="CBR81" s="567"/>
      <c r="CBS81" s="567"/>
      <c r="CBT81" s="567"/>
      <c r="CBU81" s="567"/>
      <c r="CBV81" s="567"/>
      <c r="CBW81" s="567"/>
      <c r="CBX81" s="567"/>
      <c r="CBY81" s="567"/>
      <c r="CBZ81" s="567"/>
      <c r="CCA81" s="567"/>
      <c r="CCB81" s="567"/>
      <c r="CCC81" s="567"/>
      <c r="CCD81" s="567"/>
      <c r="CCE81" s="567"/>
      <c r="CCF81" s="567"/>
      <c r="CCG81" s="567"/>
      <c r="CCH81" s="567"/>
      <c r="CCI81" s="567"/>
      <c r="CCJ81" s="567"/>
      <c r="CCK81" s="567"/>
      <c r="CCL81" s="567"/>
      <c r="CCM81" s="567"/>
      <c r="CCN81" s="567"/>
      <c r="CCO81" s="567"/>
      <c r="CCP81" s="567"/>
      <c r="CCQ81" s="567"/>
      <c r="CCR81" s="567"/>
      <c r="CCS81" s="567"/>
      <c r="CCT81" s="567"/>
      <c r="CCU81" s="567"/>
      <c r="CCV81" s="567"/>
      <c r="CCW81" s="567"/>
      <c r="CCX81" s="567"/>
      <c r="CCY81" s="567"/>
      <c r="CCZ81" s="567"/>
      <c r="CDA81" s="567"/>
      <c r="CDB81" s="567"/>
      <c r="CDC81" s="567"/>
      <c r="CDD81" s="567"/>
      <c r="CDE81" s="567"/>
      <c r="CDF81" s="567"/>
      <c r="CDG81" s="567"/>
      <c r="CDH81" s="567"/>
      <c r="CDI81" s="567"/>
      <c r="CDJ81" s="567"/>
      <c r="CDK81" s="567"/>
      <c r="CDL81" s="567"/>
      <c r="CDM81" s="567"/>
      <c r="CDN81" s="567"/>
      <c r="CDO81" s="567"/>
      <c r="CDP81" s="567"/>
      <c r="CDQ81" s="567"/>
      <c r="CDR81" s="567"/>
      <c r="CDS81" s="567"/>
      <c r="CDT81" s="567"/>
      <c r="CDU81" s="567"/>
      <c r="CDV81" s="567"/>
      <c r="CDW81" s="567"/>
      <c r="CDX81" s="567"/>
      <c r="CDY81" s="567"/>
      <c r="CDZ81" s="567"/>
      <c r="CEA81" s="567"/>
      <c r="CEB81" s="567"/>
      <c r="CEC81" s="567"/>
      <c r="CED81" s="567"/>
      <c r="CEE81" s="567"/>
      <c r="CEF81" s="567"/>
      <c r="CEG81" s="567"/>
      <c r="CEH81" s="567"/>
      <c r="CEI81" s="567"/>
      <c r="CEJ81" s="567"/>
      <c r="CEK81" s="567"/>
      <c r="CEL81" s="567"/>
      <c r="CEM81" s="567"/>
      <c r="CEN81" s="567"/>
      <c r="CEO81" s="567"/>
      <c r="CEP81" s="567"/>
      <c r="CEQ81" s="567"/>
      <c r="CER81" s="567"/>
      <c r="CES81" s="567"/>
      <c r="CET81" s="567"/>
      <c r="CEU81" s="567"/>
      <c r="CEV81" s="567"/>
      <c r="CEW81" s="567"/>
      <c r="CEX81" s="567"/>
      <c r="CEY81" s="567"/>
      <c r="CEZ81" s="567"/>
      <c r="CFA81" s="567"/>
      <c r="CFB81" s="567"/>
      <c r="CFC81" s="567"/>
      <c r="CFD81" s="567"/>
      <c r="CFE81" s="567"/>
      <c r="CFF81" s="567"/>
      <c r="CFG81" s="567"/>
      <c r="CFH81" s="567"/>
      <c r="CFI81" s="567"/>
      <c r="CFJ81" s="567"/>
      <c r="CFK81" s="567"/>
      <c r="CFL81" s="567"/>
      <c r="CFM81" s="567"/>
      <c r="CFN81" s="567"/>
      <c r="CFO81" s="567"/>
      <c r="CFP81" s="567"/>
      <c r="CFQ81" s="567"/>
      <c r="CFR81" s="567"/>
      <c r="CFS81" s="567"/>
      <c r="CFT81" s="567"/>
      <c r="CFU81" s="567"/>
      <c r="CFV81" s="567"/>
      <c r="CFW81" s="567"/>
      <c r="CFX81" s="567"/>
      <c r="CFY81" s="567"/>
      <c r="CFZ81" s="567"/>
      <c r="CGA81" s="567"/>
      <c r="CGB81" s="567"/>
      <c r="CGC81" s="567"/>
      <c r="CGD81" s="567"/>
      <c r="CGE81" s="567"/>
      <c r="CGF81" s="567"/>
      <c r="CGG81" s="567"/>
      <c r="CGH81" s="567"/>
      <c r="CGI81" s="567"/>
      <c r="CGJ81" s="567"/>
      <c r="CGK81" s="567"/>
      <c r="CGL81" s="567"/>
      <c r="CGM81" s="567"/>
      <c r="CGN81" s="567"/>
      <c r="CGO81" s="567"/>
      <c r="CGP81" s="567"/>
      <c r="CGQ81" s="567"/>
      <c r="CGR81" s="567"/>
      <c r="CGS81" s="567"/>
      <c r="CGT81" s="567"/>
      <c r="CGU81" s="567"/>
      <c r="CGV81" s="567"/>
      <c r="CGW81" s="567"/>
      <c r="CGX81" s="567"/>
      <c r="CGY81" s="567"/>
      <c r="CGZ81" s="567"/>
      <c r="CHA81" s="567"/>
      <c r="CHB81" s="567"/>
      <c r="CHC81" s="567"/>
      <c r="CHD81" s="567"/>
      <c r="CHE81" s="567"/>
      <c r="CHF81" s="567"/>
      <c r="CHG81" s="567"/>
      <c r="CHH81" s="567"/>
      <c r="CHI81" s="567"/>
      <c r="CHJ81" s="567"/>
      <c r="CHK81" s="567"/>
      <c r="CHL81" s="567"/>
      <c r="CHM81" s="567"/>
      <c r="CHN81" s="567"/>
      <c r="CHO81" s="567"/>
      <c r="CHP81" s="567"/>
      <c r="CHQ81" s="567"/>
      <c r="CHR81" s="567"/>
      <c r="CHS81" s="567"/>
      <c r="CHT81" s="567"/>
      <c r="CHU81" s="567"/>
      <c r="CHV81" s="567"/>
      <c r="CHW81" s="567"/>
      <c r="CHX81" s="567"/>
      <c r="CHY81" s="567"/>
      <c r="CHZ81" s="567"/>
      <c r="CIA81" s="567"/>
      <c r="CIB81" s="567"/>
      <c r="CIC81" s="567"/>
      <c r="CID81" s="567"/>
      <c r="CIE81" s="567"/>
      <c r="CIF81" s="567"/>
      <c r="CIG81" s="567"/>
      <c r="CIH81" s="567"/>
      <c r="CII81" s="567"/>
      <c r="CIJ81" s="567"/>
      <c r="CIK81" s="567"/>
      <c r="CIL81" s="567"/>
      <c r="CIM81" s="567"/>
      <c r="CIN81" s="567"/>
      <c r="CIO81" s="567"/>
      <c r="CIP81" s="567"/>
      <c r="CIQ81" s="567"/>
      <c r="CIR81" s="567"/>
      <c r="CIS81" s="567"/>
      <c r="CIT81" s="567"/>
      <c r="CIU81" s="567"/>
      <c r="CIV81" s="567"/>
      <c r="CIW81" s="567"/>
      <c r="CIX81" s="567"/>
      <c r="CIY81" s="567"/>
      <c r="CIZ81" s="567"/>
      <c r="CJA81" s="567"/>
      <c r="CJB81" s="567"/>
      <c r="CJC81" s="567"/>
      <c r="CJD81" s="567"/>
      <c r="CJE81" s="567"/>
      <c r="CJF81" s="567"/>
      <c r="CJG81" s="567"/>
      <c r="CJH81" s="567"/>
      <c r="CJI81" s="567"/>
      <c r="CJJ81" s="567"/>
      <c r="CJK81" s="567"/>
      <c r="CJL81" s="567"/>
      <c r="CJM81" s="567"/>
      <c r="CJN81" s="567"/>
      <c r="CJO81" s="567"/>
      <c r="CJP81" s="567"/>
      <c r="CJQ81" s="567"/>
      <c r="CJR81" s="567"/>
      <c r="CJS81" s="567"/>
      <c r="CJT81" s="567"/>
      <c r="CJU81" s="567"/>
      <c r="CJV81" s="567"/>
      <c r="CJW81" s="567"/>
      <c r="CJX81" s="567"/>
      <c r="CJY81" s="567"/>
      <c r="CJZ81" s="567"/>
      <c r="CKA81" s="567"/>
      <c r="CKB81" s="567"/>
      <c r="CKC81" s="567"/>
      <c r="CKD81" s="567"/>
      <c r="CKE81" s="567"/>
      <c r="CKF81" s="567"/>
      <c r="CKG81" s="567"/>
      <c r="CKH81" s="567"/>
      <c r="CKI81" s="567"/>
      <c r="CKJ81" s="567"/>
      <c r="CKK81" s="567"/>
      <c r="CKL81" s="567"/>
      <c r="CKM81" s="567"/>
      <c r="CKN81" s="567"/>
      <c r="CKO81" s="567"/>
      <c r="CKP81" s="567"/>
      <c r="CKQ81" s="567"/>
      <c r="CKR81" s="567"/>
      <c r="CKS81" s="567"/>
      <c r="CKT81" s="567"/>
      <c r="CKU81" s="567"/>
      <c r="CKV81" s="567"/>
      <c r="CKW81" s="567"/>
      <c r="CKX81" s="567"/>
      <c r="CKY81" s="567"/>
      <c r="CKZ81" s="567"/>
      <c r="CLA81" s="567"/>
      <c r="CLB81" s="567"/>
      <c r="CLC81" s="567"/>
      <c r="CLD81" s="567"/>
      <c r="CLE81" s="567"/>
      <c r="CLF81" s="567"/>
      <c r="CLG81" s="567"/>
      <c r="CLH81" s="567"/>
      <c r="CLI81" s="567"/>
      <c r="CLJ81" s="567"/>
      <c r="CLK81" s="567"/>
      <c r="CLL81" s="567"/>
      <c r="CLM81" s="567"/>
      <c r="CLN81" s="567"/>
      <c r="CLO81" s="567"/>
      <c r="CLP81" s="567"/>
      <c r="CLQ81" s="567"/>
      <c r="CLR81" s="567"/>
      <c r="CLS81" s="567"/>
      <c r="CLT81" s="567"/>
      <c r="CLU81" s="567"/>
      <c r="CLV81" s="567"/>
      <c r="CLW81" s="567"/>
      <c r="CLX81" s="567"/>
      <c r="CLY81" s="567"/>
      <c r="CLZ81" s="567"/>
      <c r="CMA81" s="567"/>
      <c r="CMB81" s="567"/>
      <c r="CMC81" s="567"/>
      <c r="CMD81" s="567"/>
      <c r="CME81" s="567"/>
      <c r="CMF81" s="567"/>
      <c r="CMG81" s="567"/>
      <c r="CMH81" s="567"/>
      <c r="CMI81" s="567"/>
      <c r="CMJ81" s="567"/>
      <c r="CMK81" s="567"/>
      <c r="CML81" s="567"/>
      <c r="CMM81" s="567"/>
      <c r="CMN81" s="567"/>
      <c r="CMO81" s="567"/>
      <c r="CMP81" s="567"/>
      <c r="CMQ81" s="567"/>
      <c r="CMR81" s="567"/>
      <c r="CMS81" s="567"/>
      <c r="CMT81" s="567"/>
      <c r="CMU81" s="567"/>
      <c r="CMV81" s="567"/>
      <c r="CMW81" s="567"/>
      <c r="CMX81" s="567"/>
      <c r="CMY81" s="567"/>
      <c r="CMZ81" s="567"/>
      <c r="CNA81" s="567"/>
      <c r="CNB81" s="567"/>
      <c r="CNC81" s="567"/>
      <c r="CND81" s="567"/>
      <c r="CNE81" s="567"/>
      <c r="CNF81" s="567"/>
      <c r="CNG81" s="567"/>
      <c r="CNH81" s="567"/>
      <c r="CNI81" s="567"/>
      <c r="CNJ81" s="567"/>
      <c r="CNK81" s="567"/>
      <c r="CNL81" s="567"/>
      <c r="CNM81" s="567"/>
      <c r="CNN81" s="567"/>
      <c r="CNO81" s="567"/>
      <c r="CNP81" s="567"/>
      <c r="CNQ81" s="567"/>
      <c r="CNR81" s="567"/>
      <c r="CNS81" s="567"/>
      <c r="CNT81" s="567"/>
      <c r="CNU81" s="567"/>
      <c r="CNV81" s="567"/>
      <c r="CNW81" s="567"/>
      <c r="CNX81" s="567"/>
      <c r="CNY81" s="567"/>
      <c r="CNZ81" s="567"/>
      <c r="COA81" s="567"/>
      <c r="COB81" s="567"/>
      <c r="COC81" s="567"/>
      <c r="COD81" s="567"/>
      <c r="COE81" s="567"/>
      <c r="COF81" s="567"/>
      <c r="COG81" s="567"/>
      <c r="COH81" s="567"/>
      <c r="COI81" s="567"/>
      <c r="COJ81" s="567"/>
      <c r="COK81" s="567"/>
      <c r="COL81" s="567"/>
      <c r="COM81" s="567"/>
      <c r="CON81" s="567"/>
      <c r="COO81" s="567"/>
      <c r="COP81" s="567"/>
      <c r="COQ81" s="567"/>
      <c r="COR81" s="567"/>
      <c r="COS81" s="567"/>
      <c r="COT81" s="567"/>
      <c r="COU81" s="567"/>
      <c r="COV81" s="567"/>
      <c r="COW81" s="567"/>
      <c r="COX81" s="567"/>
      <c r="COY81" s="567"/>
      <c r="COZ81" s="567"/>
      <c r="CPA81" s="567"/>
      <c r="CPB81" s="567"/>
      <c r="CPC81" s="567"/>
      <c r="CPD81" s="567"/>
      <c r="CPE81" s="567"/>
      <c r="CPF81" s="567"/>
      <c r="CPG81" s="567"/>
      <c r="CPH81" s="567"/>
      <c r="CPI81" s="567"/>
      <c r="CPJ81" s="567"/>
      <c r="CPK81" s="567"/>
      <c r="CPL81" s="567"/>
      <c r="CPM81" s="567"/>
      <c r="CPN81" s="567"/>
      <c r="CPO81" s="567"/>
      <c r="CPP81" s="567"/>
      <c r="CPQ81" s="567"/>
      <c r="CPR81" s="567"/>
      <c r="CPS81" s="567"/>
      <c r="CPT81" s="567"/>
      <c r="CPU81" s="567"/>
      <c r="CPV81" s="567"/>
      <c r="CPW81" s="567"/>
      <c r="CPX81" s="567"/>
      <c r="CPY81" s="567"/>
      <c r="CPZ81" s="567"/>
      <c r="CQA81" s="567"/>
      <c r="CQB81" s="567"/>
      <c r="CQC81" s="567"/>
      <c r="CQD81" s="567"/>
      <c r="CQE81" s="567"/>
      <c r="CQF81" s="567"/>
      <c r="CQG81" s="567"/>
      <c r="CQH81" s="567"/>
      <c r="CQI81" s="567"/>
      <c r="CQJ81" s="567"/>
      <c r="CQK81" s="567"/>
      <c r="CQL81" s="567"/>
      <c r="CQM81" s="567"/>
      <c r="CQN81" s="567"/>
      <c r="CQO81" s="567"/>
      <c r="CQP81" s="567"/>
      <c r="CQQ81" s="567"/>
      <c r="CQR81" s="567"/>
      <c r="CQS81" s="567"/>
      <c r="CQT81" s="567"/>
      <c r="CQU81" s="567"/>
      <c r="CQV81" s="567"/>
      <c r="CQW81" s="567"/>
      <c r="CQX81" s="567"/>
      <c r="CQY81" s="567"/>
      <c r="CQZ81" s="567"/>
      <c r="CRA81" s="567"/>
      <c r="CRB81" s="567"/>
      <c r="CRC81" s="567"/>
      <c r="CRD81" s="567"/>
      <c r="CRE81" s="567"/>
      <c r="CRF81" s="567"/>
      <c r="CRG81" s="567"/>
      <c r="CRH81" s="567"/>
      <c r="CRI81" s="567"/>
      <c r="CRJ81" s="567"/>
      <c r="CRK81" s="567"/>
      <c r="CRL81" s="567"/>
      <c r="CRM81" s="567"/>
      <c r="CRN81" s="567"/>
      <c r="CRO81" s="567"/>
      <c r="CRP81" s="567"/>
      <c r="CRQ81" s="567"/>
      <c r="CRR81" s="567"/>
      <c r="CRS81" s="567"/>
      <c r="CRT81" s="567"/>
      <c r="CRU81" s="567"/>
      <c r="CRV81" s="567"/>
      <c r="CRW81" s="567"/>
      <c r="CRX81" s="567"/>
      <c r="CRY81" s="567"/>
      <c r="CRZ81" s="567"/>
      <c r="CSA81" s="567"/>
      <c r="CSB81" s="567"/>
      <c r="CSC81" s="567"/>
      <c r="CSD81" s="567"/>
      <c r="CSE81" s="567"/>
      <c r="CSF81" s="567"/>
      <c r="CSG81" s="567"/>
      <c r="CSH81" s="567"/>
      <c r="CSI81" s="567"/>
      <c r="CSJ81" s="567"/>
      <c r="CSK81" s="567"/>
      <c r="CSL81" s="567"/>
      <c r="CSM81" s="567"/>
      <c r="CSN81" s="567"/>
      <c r="CSO81" s="567"/>
      <c r="CSP81" s="567"/>
      <c r="CSQ81" s="567"/>
      <c r="CSR81" s="567"/>
      <c r="CSS81" s="567"/>
      <c r="CST81" s="567"/>
      <c r="CSU81" s="567"/>
      <c r="CSV81" s="567"/>
      <c r="CSW81" s="567"/>
      <c r="CSX81" s="567"/>
      <c r="CSY81" s="567"/>
      <c r="CSZ81" s="567"/>
      <c r="CTA81" s="567"/>
      <c r="CTB81" s="567"/>
      <c r="CTC81" s="567"/>
      <c r="CTD81" s="567"/>
      <c r="CTE81" s="567"/>
      <c r="CTF81" s="567"/>
      <c r="CTG81" s="567"/>
      <c r="CTH81" s="567"/>
      <c r="CTI81" s="567"/>
      <c r="CTJ81" s="567"/>
      <c r="CTK81" s="567"/>
      <c r="CTL81" s="567"/>
      <c r="CTM81" s="567"/>
      <c r="CTN81" s="567"/>
      <c r="CTO81" s="567"/>
      <c r="CTP81" s="567"/>
      <c r="CTQ81" s="567"/>
      <c r="CTR81" s="567"/>
      <c r="CTS81" s="567"/>
      <c r="CTT81" s="567"/>
      <c r="CTU81" s="567"/>
      <c r="CTV81" s="567"/>
      <c r="CTW81" s="567"/>
      <c r="CTX81" s="567"/>
      <c r="CTY81" s="567"/>
      <c r="CTZ81" s="567"/>
      <c r="CUA81" s="567"/>
      <c r="CUB81" s="567"/>
      <c r="CUC81" s="567"/>
      <c r="CUD81" s="567"/>
      <c r="CUE81" s="567"/>
      <c r="CUF81" s="567"/>
      <c r="CUG81" s="567"/>
      <c r="CUH81" s="567"/>
      <c r="CUI81" s="567"/>
      <c r="CUJ81" s="567"/>
      <c r="CUK81" s="567"/>
      <c r="CUL81" s="567"/>
      <c r="CUM81" s="567"/>
      <c r="CUN81" s="567"/>
      <c r="CUO81" s="567"/>
      <c r="CUP81" s="567"/>
      <c r="CUQ81" s="567"/>
      <c r="CUR81" s="567"/>
      <c r="CUS81" s="567"/>
      <c r="CUT81" s="567"/>
      <c r="CUU81" s="567"/>
      <c r="CUV81" s="567"/>
      <c r="CUW81" s="567"/>
      <c r="CUX81" s="567"/>
      <c r="CUY81" s="567"/>
      <c r="CUZ81" s="567"/>
      <c r="CVA81" s="567"/>
      <c r="CVB81" s="567"/>
      <c r="CVC81" s="567"/>
      <c r="CVD81" s="567"/>
      <c r="CVE81" s="567"/>
      <c r="CVF81" s="567"/>
      <c r="CVG81" s="567"/>
      <c r="CVH81" s="567"/>
      <c r="CVI81" s="567"/>
      <c r="CVJ81" s="567"/>
      <c r="CVK81" s="567"/>
      <c r="CVL81" s="567"/>
      <c r="CVM81" s="567"/>
      <c r="CVN81" s="567"/>
      <c r="CVO81" s="567"/>
      <c r="CVP81" s="567"/>
      <c r="CVQ81" s="567"/>
      <c r="CVR81" s="567"/>
      <c r="CVS81" s="567"/>
      <c r="CVT81" s="567"/>
      <c r="CVU81" s="567"/>
      <c r="CVV81" s="567"/>
      <c r="CVW81" s="567"/>
      <c r="CVX81" s="567"/>
      <c r="CVY81" s="567"/>
      <c r="CVZ81" s="567"/>
      <c r="CWA81" s="567"/>
      <c r="CWB81" s="567"/>
      <c r="CWC81" s="567"/>
      <c r="CWD81" s="567"/>
      <c r="CWE81" s="567"/>
      <c r="CWF81" s="567"/>
      <c r="CWG81" s="567"/>
      <c r="CWH81" s="567"/>
      <c r="CWI81" s="567"/>
      <c r="CWJ81" s="567"/>
      <c r="CWK81" s="567"/>
      <c r="CWL81" s="567"/>
      <c r="CWM81" s="567"/>
      <c r="CWN81" s="567"/>
      <c r="CWO81" s="567"/>
      <c r="CWP81" s="567"/>
      <c r="CWQ81" s="567"/>
      <c r="CWR81" s="567"/>
      <c r="CWS81" s="567"/>
      <c r="CWT81" s="567"/>
      <c r="CWU81" s="567"/>
      <c r="CWV81" s="567"/>
      <c r="CWW81" s="567"/>
      <c r="CWX81" s="567"/>
      <c r="CWY81" s="567"/>
      <c r="CWZ81" s="567"/>
      <c r="CXA81" s="567"/>
      <c r="CXB81" s="567"/>
      <c r="CXC81" s="567"/>
      <c r="CXD81" s="567"/>
      <c r="CXE81" s="567"/>
      <c r="CXF81" s="567"/>
      <c r="CXG81" s="567"/>
      <c r="CXH81" s="567"/>
      <c r="CXI81" s="567"/>
      <c r="CXJ81" s="567"/>
      <c r="CXK81" s="567"/>
      <c r="CXL81" s="567"/>
      <c r="CXM81" s="567"/>
      <c r="CXN81" s="567"/>
      <c r="CXO81" s="567"/>
      <c r="CXP81" s="567"/>
      <c r="CXQ81" s="567"/>
      <c r="CXR81" s="567"/>
      <c r="CXS81" s="567"/>
      <c r="CXT81" s="567"/>
      <c r="CXU81" s="567"/>
      <c r="CXV81" s="567"/>
      <c r="CXW81" s="567"/>
      <c r="CXX81" s="567"/>
      <c r="CXY81" s="567"/>
      <c r="CXZ81" s="567"/>
      <c r="CYA81" s="567"/>
      <c r="CYB81" s="567"/>
      <c r="CYC81" s="567"/>
      <c r="CYD81" s="567"/>
      <c r="CYE81" s="567"/>
      <c r="CYF81" s="567"/>
      <c r="CYG81" s="567"/>
      <c r="CYH81" s="567"/>
      <c r="CYI81" s="567"/>
      <c r="CYJ81" s="567"/>
      <c r="CYK81" s="567"/>
      <c r="CYL81" s="567"/>
      <c r="CYM81" s="567"/>
      <c r="CYN81" s="567"/>
      <c r="CYO81" s="567"/>
      <c r="CYP81" s="567"/>
      <c r="CYQ81" s="567"/>
      <c r="CYR81" s="567"/>
      <c r="CYS81" s="567"/>
      <c r="CYT81" s="567"/>
      <c r="CYU81" s="567"/>
      <c r="CYV81" s="567"/>
      <c r="CYW81" s="567"/>
      <c r="CYX81" s="567"/>
      <c r="CYY81" s="567"/>
      <c r="CYZ81" s="567"/>
      <c r="CZA81" s="567"/>
      <c r="CZB81" s="567"/>
      <c r="CZC81" s="567"/>
      <c r="CZD81" s="567"/>
      <c r="CZE81" s="567"/>
      <c r="CZF81" s="567"/>
      <c r="CZG81" s="567"/>
      <c r="CZH81" s="567"/>
      <c r="CZI81" s="567"/>
      <c r="CZJ81" s="567"/>
      <c r="CZK81" s="567"/>
      <c r="CZL81" s="567"/>
      <c r="CZM81" s="567"/>
      <c r="CZN81" s="567"/>
      <c r="CZO81" s="567"/>
      <c r="CZP81" s="567"/>
      <c r="CZQ81" s="567"/>
      <c r="CZR81" s="567"/>
      <c r="CZS81" s="567"/>
      <c r="CZT81" s="567"/>
      <c r="CZU81" s="567"/>
      <c r="CZV81" s="567"/>
      <c r="CZW81" s="567"/>
      <c r="CZX81" s="567"/>
      <c r="CZY81" s="567"/>
      <c r="CZZ81" s="567"/>
      <c r="DAA81" s="567"/>
      <c r="DAB81" s="567"/>
      <c r="DAC81" s="567"/>
      <c r="DAD81" s="567"/>
      <c r="DAE81" s="567"/>
      <c r="DAF81" s="567"/>
      <c r="DAG81" s="567"/>
      <c r="DAH81" s="567"/>
      <c r="DAI81" s="567"/>
      <c r="DAJ81" s="567"/>
      <c r="DAK81" s="567"/>
      <c r="DAL81" s="567"/>
      <c r="DAM81" s="567"/>
      <c r="DAN81" s="567"/>
      <c r="DAO81" s="567"/>
      <c r="DAP81" s="567"/>
      <c r="DAQ81" s="567"/>
      <c r="DAR81" s="567"/>
      <c r="DAS81" s="567"/>
      <c r="DAT81" s="567"/>
      <c r="DAU81" s="567"/>
      <c r="DAV81" s="567"/>
      <c r="DAW81" s="567"/>
      <c r="DAX81" s="567"/>
      <c r="DAY81" s="567"/>
      <c r="DAZ81" s="567"/>
      <c r="DBA81" s="567"/>
      <c r="DBB81" s="567"/>
      <c r="DBC81" s="567"/>
      <c r="DBD81" s="567"/>
      <c r="DBE81" s="567"/>
      <c r="DBF81" s="567"/>
      <c r="DBG81" s="567"/>
      <c r="DBH81" s="567"/>
      <c r="DBI81" s="567"/>
      <c r="DBJ81" s="567"/>
      <c r="DBK81" s="567"/>
      <c r="DBL81" s="567"/>
      <c r="DBM81" s="567"/>
      <c r="DBN81" s="567"/>
      <c r="DBO81" s="567"/>
      <c r="DBP81" s="567"/>
      <c r="DBQ81" s="567"/>
      <c r="DBR81" s="567"/>
      <c r="DBS81" s="567"/>
      <c r="DBT81" s="567"/>
      <c r="DBU81" s="567"/>
      <c r="DBV81" s="567"/>
      <c r="DBW81" s="567"/>
      <c r="DBX81" s="567"/>
      <c r="DBY81" s="567"/>
      <c r="DBZ81" s="567"/>
      <c r="DCA81" s="567"/>
      <c r="DCB81" s="567"/>
      <c r="DCC81" s="567"/>
      <c r="DCD81" s="567"/>
      <c r="DCE81" s="567"/>
      <c r="DCF81" s="567"/>
      <c r="DCG81" s="567"/>
      <c r="DCH81" s="567"/>
      <c r="DCI81" s="567"/>
      <c r="DCJ81" s="567"/>
      <c r="DCK81" s="567"/>
      <c r="DCL81" s="567"/>
      <c r="DCM81" s="567"/>
      <c r="DCN81" s="567"/>
      <c r="DCO81" s="567"/>
      <c r="DCP81" s="567"/>
      <c r="DCQ81" s="567"/>
      <c r="DCR81" s="567"/>
      <c r="DCS81" s="567"/>
      <c r="DCT81" s="567"/>
      <c r="DCU81" s="567"/>
      <c r="DCV81" s="567"/>
      <c r="DCW81" s="567"/>
      <c r="DCX81" s="567"/>
      <c r="DCY81" s="567"/>
      <c r="DCZ81" s="567"/>
      <c r="DDA81" s="567"/>
      <c r="DDB81" s="567"/>
      <c r="DDC81" s="567"/>
      <c r="DDD81" s="567"/>
      <c r="DDE81" s="567"/>
      <c r="DDF81" s="567"/>
      <c r="DDG81" s="567"/>
      <c r="DDH81" s="567"/>
      <c r="DDI81" s="567"/>
      <c r="DDJ81" s="567"/>
      <c r="DDK81" s="567"/>
      <c r="DDL81" s="567"/>
      <c r="DDM81" s="567"/>
      <c r="DDN81" s="567"/>
      <c r="DDO81" s="567"/>
      <c r="DDP81" s="567"/>
      <c r="DDQ81" s="567"/>
      <c r="DDR81" s="567"/>
      <c r="DDS81" s="567"/>
      <c r="DDT81" s="567"/>
      <c r="DDU81" s="567"/>
      <c r="DDV81" s="567"/>
      <c r="DDW81" s="567"/>
      <c r="DDX81" s="567"/>
      <c r="DDY81" s="567"/>
      <c r="DDZ81" s="567"/>
      <c r="DEA81" s="567"/>
      <c r="DEB81" s="567"/>
      <c r="DEC81" s="567"/>
      <c r="DED81" s="567"/>
      <c r="DEE81" s="567"/>
      <c r="DEF81" s="567"/>
      <c r="DEG81" s="567"/>
      <c r="DEH81" s="567"/>
      <c r="DEI81" s="567"/>
      <c r="DEJ81" s="567"/>
      <c r="DEK81" s="567"/>
      <c r="DEL81" s="567"/>
      <c r="DEM81" s="567"/>
      <c r="DEN81" s="567"/>
      <c r="DEO81" s="567"/>
      <c r="DEP81" s="567"/>
      <c r="DEQ81" s="567"/>
      <c r="DER81" s="567"/>
      <c r="DES81" s="567"/>
      <c r="DET81" s="567"/>
      <c r="DEU81" s="567"/>
      <c r="DEV81" s="567"/>
      <c r="DEW81" s="567"/>
      <c r="DEX81" s="567"/>
      <c r="DEY81" s="567"/>
      <c r="DEZ81" s="567"/>
      <c r="DFA81" s="567"/>
      <c r="DFB81" s="567"/>
      <c r="DFC81" s="567"/>
      <c r="DFD81" s="567"/>
      <c r="DFE81" s="567"/>
      <c r="DFF81" s="567"/>
      <c r="DFG81" s="567"/>
      <c r="DFH81" s="567"/>
      <c r="DFI81" s="567"/>
      <c r="DFJ81" s="567"/>
      <c r="DFK81" s="567"/>
      <c r="DFL81" s="567"/>
      <c r="DFM81" s="567"/>
      <c r="DFN81" s="567"/>
      <c r="DFO81" s="567"/>
      <c r="DFP81" s="567"/>
      <c r="DFQ81" s="567"/>
      <c r="DFR81" s="567"/>
      <c r="DFS81" s="567"/>
      <c r="DFT81" s="567"/>
      <c r="DFU81" s="567"/>
      <c r="DFV81" s="567"/>
      <c r="DFW81" s="567"/>
      <c r="DFX81" s="567"/>
      <c r="DFY81" s="567"/>
      <c r="DFZ81" s="567"/>
      <c r="DGA81" s="567"/>
      <c r="DGB81" s="567"/>
      <c r="DGC81" s="567"/>
      <c r="DGD81" s="567"/>
      <c r="DGE81" s="567"/>
      <c r="DGF81" s="567"/>
      <c r="DGG81" s="567"/>
      <c r="DGH81" s="567"/>
      <c r="DGI81" s="567"/>
      <c r="DGJ81" s="567"/>
      <c r="DGK81" s="567"/>
      <c r="DGL81" s="567"/>
      <c r="DGM81" s="567"/>
      <c r="DGN81" s="567"/>
      <c r="DGO81" s="567"/>
      <c r="DGP81" s="567"/>
      <c r="DGQ81" s="567"/>
      <c r="DGR81" s="567"/>
      <c r="DGS81" s="567"/>
      <c r="DGT81" s="567"/>
      <c r="DGU81" s="567"/>
      <c r="DGV81" s="567"/>
      <c r="DGW81" s="567"/>
      <c r="DGX81" s="567"/>
      <c r="DGY81" s="567"/>
      <c r="DGZ81" s="567"/>
      <c r="DHA81" s="567"/>
      <c r="DHB81" s="567"/>
      <c r="DHC81" s="567"/>
      <c r="DHD81" s="567"/>
      <c r="DHE81" s="567"/>
      <c r="DHF81" s="567"/>
      <c r="DHG81" s="567"/>
      <c r="DHH81" s="567"/>
      <c r="DHI81" s="567"/>
      <c r="DHJ81" s="567"/>
      <c r="DHK81" s="567"/>
      <c r="DHL81" s="567"/>
      <c r="DHM81" s="567"/>
      <c r="DHN81" s="567"/>
      <c r="DHO81" s="567"/>
      <c r="DHP81" s="567"/>
      <c r="DHQ81" s="567"/>
      <c r="DHR81" s="567"/>
      <c r="DHS81" s="567"/>
      <c r="DHT81" s="567"/>
      <c r="DHU81" s="567"/>
      <c r="DHV81" s="567"/>
      <c r="DHW81" s="567"/>
      <c r="DHX81" s="567"/>
      <c r="DHY81" s="567"/>
      <c r="DHZ81" s="567"/>
      <c r="DIA81" s="567"/>
      <c r="DIB81" s="567"/>
      <c r="DIC81" s="567"/>
      <c r="DID81" s="567"/>
      <c r="DIE81" s="567"/>
      <c r="DIF81" s="567"/>
      <c r="DIG81" s="567"/>
      <c r="DIH81" s="567"/>
      <c r="DII81" s="567"/>
      <c r="DIJ81" s="567"/>
      <c r="DIK81" s="567"/>
      <c r="DIL81" s="567"/>
      <c r="DIM81" s="567"/>
      <c r="DIN81" s="567"/>
      <c r="DIO81" s="567"/>
      <c r="DIP81" s="567"/>
      <c r="DIQ81" s="567"/>
      <c r="DIR81" s="567"/>
      <c r="DIS81" s="567"/>
      <c r="DIT81" s="567"/>
      <c r="DIU81" s="567"/>
      <c r="DIV81" s="567"/>
      <c r="DIW81" s="567"/>
      <c r="DIX81" s="567"/>
      <c r="DIY81" s="567"/>
      <c r="DIZ81" s="567"/>
      <c r="DJA81" s="567"/>
      <c r="DJB81" s="567"/>
      <c r="DJC81" s="567"/>
      <c r="DJD81" s="567"/>
      <c r="DJE81" s="567"/>
      <c r="DJF81" s="567"/>
      <c r="DJG81" s="567"/>
      <c r="DJH81" s="567"/>
      <c r="DJI81" s="567"/>
      <c r="DJJ81" s="567"/>
      <c r="DJK81" s="567"/>
      <c r="DJL81" s="567"/>
      <c r="DJM81" s="567"/>
      <c r="DJN81" s="567"/>
      <c r="DJO81" s="567"/>
      <c r="DJP81" s="567"/>
      <c r="DJQ81" s="567"/>
      <c r="DJR81" s="567"/>
      <c r="DJS81" s="567"/>
      <c r="DJT81" s="567"/>
      <c r="DJU81" s="567"/>
      <c r="DJV81" s="567"/>
      <c r="DJW81" s="567"/>
      <c r="DJX81" s="567"/>
      <c r="DJY81" s="567"/>
      <c r="DJZ81" s="567"/>
      <c r="DKA81" s="567"/>
      <c r="DKB81" s="567"/>
      <c r="DKC81" s="567"/>
      <c r="DKD81" s="567"/>
      <c r="DKE81" s="567"/>
      <c r="DKF81" s="567"/>
      <c r="DKG81" s="567"/>
      <c r="DKH81" s="567"/>
      <c r="DKI81" s="567"/>
      <c r="DKJ81" s="567"/>
      <c r="DKK81" s="567"/>
      <c r="DKL81" s="567"/>
      <c r="DKM81" s="567"/>
      <c r="DKN81" s="567"/>
      <c r="DKO81" s="567"/>
      <c r="DKP81" s="567"/>
      <c r="DKQ81" s="567"/>
      <c r="DKR81" s="567"/>
      <c r="DKS81" s="567"/>
      <c r="DKT81" s="567"/>
      <c r="DKU81" s="567"/>
      <c r="DKV81" s="567"/>
      <c r="DKW81" s="567"/>
      <c r="DKX81" s="567"/>
      <c r="DKY81" s="567"/>
      <c r="DKZ81" s="567"/>
      <c r="DLA81" s="567"/>
      <c r="DLB81" s="567"/>
      <c r="DLC81" s="567"/>
      <c r="DLD81" s="567"/>
      <c r="DLE81" s="567"/>
      <c r="DLF81" s="567"/>
      <c r="DLG81" s="567"/>
      <c r="DLH81" s="567"/>
      <c r="DLI81" s="567"/>
      <c r="DLJ81" s="567"/>
      <c r="DLK81" s="567"/>
      <c r="DLL81" s="567"/>
      <c r="DLM81" s="567"/>
      <c r="DLN81" s="567"/>
      <c r="DLO81" s="567"/>
      <c r="DLP81" s="567"/>
      <c r="DLQ81" s="567"/>
      <c r="DLR81" s="567"/>
      <c r="DLS81" s="567"/>
      <c r="DLT81" s="567"/>
      <c r="DLU81" s="567"/>
      <c r="DLV81" s="567"/>
      <c r="DLW81" s="567"/>
      <c r="DLX81" s="567"/>
      <c r="DLY81" s="567"/>
      <c r="DLZ81" s="567"/>
      <c r="DMA81" s="567"/>
      <c r="DMB81" s="567"/>
      <c r="DMC81" s="567"/>
      <c r="DMD81" s="567"/>
      <c r="DME81" s="567"/>
      <c r="DMF81" s="567"/>
      <c r="DMG81" s="567"/>
      <c r="DMH81" s="567"/>
      <c r="DMI81" s="567"/>
      <c r="DMJ81" s="567"/>
      <c r="DMK81" s="567"/>
      <c r="DML81" s="567"/>
      <c r="DMM81" s="567"/>
      <c r="DMN81" s="567"/>
      <c r="DMO81" s="567"/>
      <c r="DMP81" s="567"/>
      <c r="DMQ81" s="567"/>
      <c r="DMR81" s="567"/>
      <c r="DMS81" s="567"/>
      <c r="DMT81" s="567"/>
      <c r="DMU81" s="567"/>
      <c r="DMV81" s="567"/>
      <c r="DMW81" s="567"/>
      <c r="DMX81" s="567"/>
      <c r="DMY81" s="567"/>
      <c r="DMZ81" s="567"/>
      <c r="DNA81" s="567"/>
      <c r="DNB81" s="567"/>
      <c r="DNC81" s="567"/>
      <c r="DND81" s="567"/>
      <c r="DNE81" s="567"/>
      <c r="DNF81" s="567"/>
      <c r="DNG81" s="567"/>
      <c r="DNH81" s="567"/>
      <c r="DNI81" s="567"/>
      <c r="DNJ81" s="567"/>
      <c r="DNK81" s="567"/>
      <c r="DNL81" s="567"/>
      <c r="DNM81" s="567"/>
      <c r="DNN81" s="567"/>
      <c r="DNO81" s="567"/>
      <c r="DNP81" s="567"/>
      <c r="DNQ81" s="567"/>
      <c r="DNR81" s="567"/>
      <c r="DNS81" s="567"/>
      <c r="DNT81" s="567"/>
      <c r="DNU81" s="567"/>
      <c r="DNV81" s="567"/>
      <c r="DNW81" s="567"/>
      <c r="DNX81" s="567"/>
      <c r="DNY81" s="567"/>
      <c r="DNZ81" s="567"/>
      <c r="DOA81" s="567"/>
      <c r="DOB81" s="567"/>
      <c r="DOC81" s="567"/>
      <c r="DOD81" s="567"/>
      <c r="DOE81" s="567"/>
      <c r="DOF81" s="567"/>
      <c r="DOG81" s="567"/>
      <c r="DOH81" s="567"/>
      <c r="DOI81" s="567"/>
      <c r="DOJ81" s="567"/>
      <c r="DOK81" s="567"/>
      <c r="DOL81" s="567"/>
      <c r="DOM81" s="567"/>
      <c r="DON81" s="567"/>
      <c r="DOO81" s="567"/>
      <c r="DOP81" s="567"/>
      <c r="DOQ81" s="567"/>
      <c r="DOR81" s="567"/>
      <c r="DOS81" s="567"/>
      <c r="DOT81" s="567"/>
      <c r="DOU81" s="567"/>
      <c r="DOV81" s="567"/>
      <c r="DOW81" s="567"/>
      <c r="DOX81" s="567"/>
      <c r="DOY81" s="567"/>
      <c r="DOZ81" s="567"/>
      <c r="DPA81" s="567"/>
      <c r="DPB81" s="567"/>
      <c r="DPC81" s="567"/>
      <c r="DPD81" s="567"/>
      <c r="DPE81" s="567"/>
      <c r="DPF81" s="567"/>
      <c r="DPG81" s="567"/>
      <c r="DPH81" s="567"/>
      <c r="DPI81" s="567"/>
      <c r="DPJ81" s="567"/>
      <c r="DPK81" s="567"/>
      <c r="DPL81" s="567"/>
      <c r="DPM81" s="567"/>
      <c r="DPN81" s="567"/>
      <c r="DPO81" s="567"/>
      <c r="DPP81" s="567"/>
      <c r="DPQ81" s="567"/>
      <c r="DPR81" s="567"/>
      <c r="DPS81" s="567"/>
      <c r="DPT81" s="567"/>
      <c r="DPU81" s="567"/>
      <c r="DPV81" s="567"/>
      <c r="DPW81" s="567"/>
      <c r="DPX81" s="567"/>
      <c r="DPY81" s="567"/>
      <c r="DPZ81" s="567"/>
      <c r="DQA81" s="567"/>
      <c r="DQB81" s="567"/>
      <c r="DQC81" s="567"/>
      <c r="DQD81" s="567"/>
      <c r="DQE81" s="567"/>
      <c r="DQF81" s="567"/>
      <c r="DQG81" s="567"/>
      <c r="DQH81" s="567"/>
      <c r="DQI81" s="567"/>
      <c r="DQJ81" s="567"/>
      <c r="DQK81" s="567"/>
      <c r="DQL81" s="567"/>
      <c r="DQM81" s="567"/>
      <c r="DQN81" s="567"/>
      <c r="DQO81" s="567"/>
      <c r="DQP81" s="567"/>
      <c r="DQQ81" s="567"/>
      <c r="DQR81" s="567"/>
      <c r="DQS81" s="567"/>
      <c r="DQT81" s="567"/>
      <c r="DQU81" s="567"/>
      <c r="DQV81" s="567"/>
      <c r="DQW81" s="567"/>
      <c r="DQX81" s="567"/>
      <c r="DQY81" s="567"/>
      <c r="DQZ81" s="567"/>
      <c r="DRA81" s="567"/>
      <c r="DRB81" s="567"/>
      <c r="DRC81" s="567"/>
      <c r="DRD81" s="567"/>
      <c r="DRE81" s="567"/>
      <c r="DRF81" s="567"/>
      <c r="DRG81" s="567"/>
      <c r="DRH81" s="567"/>
      <c r="DRI81" s="567"/>
      <c r="DRJ81" s="567"/>
      <c r="DRK81" s="567"/>
      <c r="DRL81" s="567"/>
      <c r="DRM81" s="567"/>
      <c r="DRN81" s="567"/>
      <c r="DRO81" s="567"/>
      <c r="DRP81" s="567"/>
      <c r="DRQ81" s="567"/>
      <c r="DRR81" s="567"/>
      <c r="DRS81" s="567"/>
      <c r="DRT81" s="567"/>
      <c r="DRU81" s="567"/>
      <c r="DRV81" s="567"/>
      <c r="DRW81" s="567"/>
      <c r="DRX81" s="567"/>
      <c r="DRY81" s="567"/>
      <c r="DRZ81" s="567"/>
      <c r="DSA81" s="567"/>
      <c r="DSB81" s="567"/>
      <c r="DSC81" s="567"/>
      <c r="DSD81" s="567"/>
      <c r="DSE81" s="567"/>
      <c r="DSF81" s="567"/>
      <c r="DSG81" s="567"/>
      <c r="DSH81" s="567"/>
      <c r="DSI81" s="567"/>
      <c r="DSJ81" s="567"/>
      <c r="DSK81" s="567"/>
      <c r="DSL81" s="567"/>
      <c r="DSM81" s="567"/>
      <c r="DSN81" s="567"/>
      <c r="DSO81" s="567"/>
      <c r="DSP81" s="567"/>
      <c r="DSQ81" s="567"/>
      <c r="DSR81" s="567"/>
      <c r="DSS81" s="567"/>
      <c r="DST81" s="567"/>
      <c r="DSU81" s="567"/>
      <c r="DSV81" s="567"/>
      <c r="DSW81" s="567"/>
      <c r="DSX81" s="567"/>
      <c r="DSY81" s="567"/>
      <c r="DSZ81" s="567"/>
      <c r="DTA81" s="567"/>
      <c r="DTB81" s="567"/>
      <c r="DTC81" s="567"/>
      <c r="DTD81" s="567"/>
      <c r="DTE81" s="567"/>
      <c r="DTF81" s="567"/>
      <c r="DTG81" s="567"/>
      <c r="DTH81" s="567"/>
      <c r="DTI81" s="567"/>
      <c r="DTJ81" s="567"/>
      <c r="DTK81" s="567"/>
      <c r="DTL81" s="567"/>
      <c r="DTM81" s="567"/>
      <c r="DTN81" s="567"/>
      <c r="DTO81" s="567"/>
      <c r="DTP81" s="567"/>
      <c r="DTQ81" s="567"/>
      <c r="DTR81" s="567"/>
      <c r="DTS81" s="567"/>
      <c r="DTT81" s="567"/>
      <c r="DTU81" s="567"/>
      <c r="DTV81" s="567"/>
      <c r="DTW81" s="567"/>
      <c r="DTX81" s="567"/>
      <c r="DTY81" s="567"/>
      <c r="DTZ81" s="567"/>
      <c r="DUA81" s="567"/>
      <c r="DUB81" s="567"/>
      <c r="DUC81" s="567"/>
      <c r="DUD81" s="567"/>
      <c r="DUE81" s="567"/>
      <c r="DUF81" s="567"/>
      <c r="DUG81" s="567"/>
      <c r="DUH81" s="567"/>
      <c r="DUI81" s="567"/>
      <c r="DUJ81" s="567"/>
      <c r="DUK81" s="567"/>
      <c r="DUL81" s="567"/>
      <c r="DUM81" s="567"/>
      <c r="DUN81" s="567"/>
      <c r="DUO81" s="567"/>
      <c r="DUP81" s="567"/>
      <c r="DUQ81" s="567"/>
      <c r="DUR81" s="567"/>
      <c r="DUS81" s="567"/>
      <c r="DUT81" s="567"/>
      <c r="DUU81" s="567"/>
      <c r="DUV81" s="567"/>
      <c r="DUW81" s="567"/>
      <c r="DUX81" s="567"/>
      <c r="DUY81" s="567"/>
      <c r="DUZ81" s="567"/>
      <c r="DVA81" s="567"/>
      <c r="DVB81" s="567"/>
      <c r="DVC81" s="567"/>
      <c r="DVD81" s="567"/>
      <c r="DVE81" s="567"/>
      <c r="DVF81" s="567"/>
      <c r="DVG81" s="567"/>
      <c r="DVH81" s="567"/>
      <c r="DVI81" s="567"/>
      <c r="DVJ81" s="567"/>
      <c r="DVK81" s="567"/>
      <c r="DVL81" s="567"/>
      <c r="DVM81" s="567"/>
      <c r="DVN81" s="567"/>
      <c r="DVO81" s="567"/>
      <c r="DVP81" s="567"/>
      <c r="DVQ81" s="567"/>
      <c r="DVR81" s="567"/>
      <c r="DVS81" s="567"/>
      <c r="DVT81" s="567"/>
      <c r="DVU81" s="567"/>
      <c r="DVV81" s="567"/>
      <c r="DVW81" s="567"/>
      <c r="DVX81" s="567"/>
      <c r="DVY81" s="567"/>
      <c r="DVZ81" s="567"/>
      <c r="DWA81" s="567"/>
      <c r="DWB81" s="567"/>
      <c r="DWC81" s="567"/>
      <c r="DWD81" s="567"/>
      <c r="DWE81" s="567"/>
      <c r="DWF81" s="567"/>
      <c r="DWG81" s="567"/>
      <c r="DWH81" s="567"/>
      <c r="DWI81" s="567"/>
      <c r="DWJ81" s="567"/>
      <c r="DWK81" s="567"/>
      <c r="DWL81" s="567"/>
      <c r="DWM81" s="567"/>
      <c r="DWN81" s="567"/>
      <c r="DWO81" s="567"/>
      <c r="DWP81" s="567"/>
      <c r="DWQ81" s="567"/>
      <c r="DWR81" s="567"/>
      <c r="DWS81" s="567"/>
      <c r="DWT81" s="567"/>
      <c r="DWU81" s="567"/>
      <c r="DWV81" s="567"/>
      <c r="DWW81" s="567"/>
      <c r="DWX81" s="567"/>
      <c r="DWY81" s="567"/>
      <c r="DWZ81" s="567"/>
      <c r="DXA81" s="567"/>
      <c r="DXB81" s="567"/>
      <c r="DXC81" s="567"/>
      <c r="DXD81" s="567"/>
      <c r="DXE81" s="567"/>
      <c r="DXF81" s="567"/>
      <c r="DXG81" s="567"/>
      <c r="DXH81" s="567"/>
      <c r="DXI81" s="567"/>
      <c r="DXJ81" s="567"/>
      <c r="DXK81" s="567"/>
      <c r="DXL81" s="567"/>
      <c r="DXM81" s="567"/>
      <c r="DXN81" s="567"/>
      <c r="DXO81" s="567"/>
      <c r="DXP81" s="567"/>
      <c r="DXQ81" s="567"/>
      <c r="DXR81" s="567"/>
      <c r="DXS81" s="567"/>
      <c r="DXT81" s="567"/>
      <c r="DXU81" s="567"/>
      <c r="DXV81" s="567"/>
      <c r="DXW81" s="567"/>
      <c r="DXX81" s="567"/>
      <c r="DXY81" s="567"/>
      <c r="DXZ81" s="567"/>
      <c r="DYA81" s="567"/>
      <c r="DYB81" s="567"/>
      <c r="DYC81" s="567"/>
      <c r="DYD81" s="567"/>
      <c r="DYE81" s="567"/>
      <c r="DYF81" s="567"/>
      <c r="DYG81" s="567"/>
      <c r="DYH81" s="567"/>
      <c r="DYI81" s="567"/>
      <c r="DYJ81" s="567"/>
      <c r="DYK81" s="567"/>
      <c r="DYL81" s="567"/>
      <c r="DYM81" s="567"/>
      <c r="DYN81" s="567"/>
      <c r="DYO81" s="567"/>
      <c r="DYP81" s="567"/>
      <c r="DYQ81" s="567"/>
      <c r="DYR81" s="567"/>
      <c r="DYS81" s="567"/>
      <c r="DYT81" s="567"/>
      <c r="DYU81" s="567"/>
      <c r="DYV81" s="567"/>
      <c r="DYW81" s="567"/>
      <c r="DYX81" s="567"/>
      <c r="DYY81" s="567"/>
      <c r="DYZ81" s="567"/>
      <c r="DZA81" s="567"/>
      <c r="DZB81" s="567"/>
      <c r="DZC81" s="567"/>
      <c r="DZD81" s="567"/>
      <c r="DZE81" s="567"/>
      <c r="DZF81" s="567"/>
      <c r="DZG81" s="567"/>
      <c r="DZH81" s="567"/>
      <c r="DZI81" s="567"/>
      <c r="DZJ81" s="567"/>
      <c r="DZK81" s="567"/>
      <c r="DZL81" s="567"/>
      <c r="DZM81" s="567"/>
      <c r="DZN81" s="567"/>
      <c r="DZO81" s="567"/>
      <c r="DZP81" s="567"/>
      <c r="DZQ81" s="567"/>
      <c r="DZR81" s="567"/>
      <c r="DZS81" s="567"/>
      <c r="DZT81" s="567"/>
      <c r="DZU81" s="567"/>
      <c r="DZV81" s="567"/>
      <c r="DZW81" s="567"/>
      <c r="DZX81" s="567"/>
      <c r="DZY81" s="567"/>
      <c r="DZZ81" s="567"/>
      <c r="EAA81" s="567"/>
      <c r="EAB81" s="567"/>
      <c r="EAC81" s="567"/>
      <c r="EAD81" s="567"/>
      <c r="EAE81" s="567"/>
      <c r="EAF81" s="567"/>
      <c r="EAG81" s="567"/>
      <c r="EAH81" s="567"/>
      <c r="EAI81" s="567"/>
      <c r="EAJ81" s="567"/>
      <c r="EAK81" s="567"/>
      <c r="EAL81" s="567"/>
      <c r="EAM81" s="567"/>
      <c r="EAN81" s="567"/>
      <c r="EAO81" s="567"/>
      <c r="EAP81" s="567"/>
      <c r="EAQ81" s="567"/>
      <c r="EAR81" s="567"/>
      <c r="EAS81" s="567"/>
      <c r="EAT81" s="567"/>
      <c r="EAU81" s="567"/>
      <c r="EAV81" s="567"/>
      <c r="EAW81" s="567"/>
      <c r="EAX81" s="567"/>
      <c r="EAY81" s="567"/>
      <c r="EAZ81" s="567"/>
      <c r="EBA81" s="567"/>
      <c r="EBB81" s="567"/>
      <c r="EBC81" s="567"/>
      <c r="EBD81" s="567"/>
      <c r="EBE81" s="567"/>
      <c r="EBF81" s="567"/>
      <c r="EBG81" s="567"/>
      <c r="EBH81" s="567"/>
      <c r="EBI81" s="567"/>
      <c r="EBJ81" s="567"/>
      <c r="EBK81" s="567"/>
      <c r="EBL81" s="567"/>
      <c r="EBM81" s="567"/>
      <c r="EBN81" s="567"/>
      <c r="EBO81" s="567"/>
      <c r="EBP81" s="567"/>
      <c r="EBQ81" s="567"/>
      <c r="EBR81" s="567"/>
      <c r="EBS81" s="567"/>
      <c r="EBT81" s="567"/>
      <c r="EBU81" s="567"/>
      <c r="EBV81" s="567"/>
      <c r="EBW81" s="567"/>
      <c r="EBX81" s="567"/>
      <c r="EBY81" s="567"/>
      <c r="EBZ81" s="567"/>
      <c r="ECA81" s="567"/>
      <c r="ECB81" s="567"/>
      <c r="ECC81" s="567"/>
      <c r="ECD81" s="567"/>
      <c r="ECE81" s="567"/>
      <c r="ECF81" s="567"/>
      <c r="ECG81" s="567"/>
      <c r="ECH81" s="567"/>
      <c r="ECI81" s="567"/>
      <c r="ECJ81" s="567"/>
      <c r="ECK81" s="567"/>
      <c r="ECL81" s="567"/>
      <c r="ECM81" s="567"/>
      <c r="ECN81" s="567"/>
      <c r="ECO81" s="567"/>
      <c r="ECP81" s="567"/>
      <c r="ECQ81" s="567"/>
      <c r="ECR81" s="567"/>
      <c r="ECS81" s="567"/>
      <c r="ECT81" s="567"/>
      <c r="ECU81" s="567"/>
      <c r="ECV81" s="567"/>
      <c r="ECW81" s="567"/>
      <c r="ECX81" s="567"/>
      <c r="ECY81" s="567"/>
      <c r="ECZ81" s="567"/>
      <c r="EDA81" s="567"/>
      <c r="EDB81" s="567"/>
      <c r="EDC81" s="567"/>
      <c r="EDD81" s="567"/>
      <c r="EDE81" s="567"/>
      <c r="EDF81" s="567"/>
      <c r="EDG81" s="567"/>
      <c r="EDH81" s="567"/>
      <c r="EDI81" s="567"/>
      <c r="EDJ81" s="567"/>
      <c r="EDK81" s="567"/>
      <c r="EDL81" s="567"/>
      <c r="EDM81" s="567"/>
      <c r="EDN81" s="567"/>
      <c r="EDO81" s="567"/>
      <c r="EDP81" s="567"/>
      <c r="EDQ81" s="567"/>
      <c r="EDR81" s="567"/>
      <c r="EDS81" s="567"/>
      <c r="EDT81" s="567"/>
      <c r="EDU81" s="567"/>
      <c r="EDV81" s="567"/>
      <c r="EDW81" s="567"/>
      <c r="EDX81" s="567"/>
      <c r="EDY81" s="567"/>
      <c r="EDZ81" s="567"/>
      <c r="EEA81" s="567"/>
      <c r="EEB81" s="567"/>
      <c r="EEC81" s="567"/>
      <c r="EED81" s="567"/>
      <c r="EEE81" s="567"/>
      <c r="EEF81" s="567"/>
      <c r="EEG81" s="567"/>
      <c r="EEH81" s="567"/>
      <c r="EEI81" s="567"/>
      <c r="EEJ81" s="567"/>
      <c r="EEK81" s="567"/>
      <c r="EEL81" s="567"/>
      <c r="EEM81" s="567"/>
      <c r="EEN81" s="567"/>
      <c r="EEO81" s="567"/>
      <c r="EEP81" s="567"/>
      <c r="EEQ81" s="567"/>
      <c r="EER81" s="567"/>
      <c r="EES81" s="567"/>
      <c r="EET81" s="567"/>
      <c r="EEU81" s="567"/>
      <c r="EEV81" s="567"/>
      <c r="EEW81" s="567"/>
      <c r="EEX81" s="567"/>
      <c r="EEY81" s="567"/>
      <c r="EEZ81" s="567"/>
      <c r="EFA81" s="567"/>
      <c r="EFB81" s="567"/>
      <c r="EFC81" s="567"/>
      <c r="EFD81" s="567"/>
      <c r="EFE81" s="567"/>
      <c r="EFF81" s="567"/>
      <c r="EFG81" s="567"/>
      <c r="EFH81" s="567"/>
      <c r="EFI81" s="567"/>
      <c r="EFJ81" s="567"/>
      <c r="EFK81" s="567"/>
      <c r="EFL81" s="567"/>
      <c r="EFM81" s="567"/>
      <c r="EFN81" s="567"/>
      <c r="EFO81" s="567"/>
      <c r="EFP81" s="567"/>
      <c r="EFQ81" s="567"/>
      <c r="EFR81" s="567"/>
      <c r="EFS81" s="567"/>
      <c r="EFT81" s="567"/>
      <c r="EFU81" s="567"/>
      <c r="EFV81" s="567"/>
      <c r="EFW81" s="567"/>
      <c r="EFX81" s="567"/>
      <c r="EFY81" s="567"/>
      <c r="EFZ81" s="567"/>
      <c r="EGA81" s="567"/>
      <c r="EGB81" s="567"/>
      <c r="EGC81" s="567"/>
      <c r="EGD81" s="567"/>
      <c r="EGE81" s="567"/>
      <c r="EGF81" s="567"/>
      <c r="EGG81" s="567"/>
      <c r="EGH81" s="567"/>
      <c r="EGI81" s="567"/>
      <c r="EGJ81" s="567"/>
      <c r="EGK81" s="567"/>
      <c r="EGL81" s="567"/>
      <c r="EGM81" s="567"/>
      <c r="EGN81" s="567"/>
      <c r="EGO81" s="567"/>
      <c r="EGP81" s="567"/>
      <c r="EGQ81" s="567"/>
      <c r="EGR81" s="567"/>
      <c r="EGS81" s="567"/>
      <c r="EGT81" s="567"/>
      <c r="EGU81" s="567"/>
      <c r="EGV81" s="567"/>
      <c r="EGW81" s="567"/>
      <c r="EGX81" s="567"/>
      <c r="EGY81" s="567"/>
      <c r="EGZ81" s="567"/>
      <c r="EHA81" s="567"/>
      <c r="EHB81" s="567"/>
      <c r="EHC81" s="567"/>
      <c r="EHD81" s="567"/>
      <c r="EHE81" s="567"/>
      <c r="EHF81" s="567"/>
      <c r="EHG81" s="567"/>
      <c r="EHH81" s="567"/>
      <c r="EHI81" s="567"/>
      <c r="EHJ81" s="567"/>
      <c r="EHK81" s="567"/>
      <c r="EHL81" s="567"/>
      <c r="EHM81" s="567"/>
      <c r="EHN81" s="567"/>
      <c r="EHO81" s="567"/>
      <c r="EHP81" s="567"/>
      <c r="EHQ81" s="567"/>
      <c r="EHR81" s="567"/>
      <c r="EHS81" s="567"/>
      <c r="EHT81" s="567"/>
      <c r="EHU81" s="567"/>
      <c r="EHV81" s="567"/>
      <c r="EHW81" s="567"/>
      <c r="EHX81" s="567"/>
      <c r="EHY81" s="567"/>
      <c r="EHZ81" s="567"/>
      <c r="EIA81" s="567"/>
      <c r="EIB81" s="567"/>
      <c r="EIC81" s="567"/>
      <c r="EID81" s="567"/>
      <c r="EIE81" s="567"/>
      <c r="EIF81" s="567"/>
      <c r="EIG81" s="567"/>
      <c r="EIH81" s="567"/>
      <c r="EII81" s="567"/>
      <c r="EIJ81" s="567"/>
      <c r="EIK81" s="567"/>
      <c r="EIL81" s="567"/>
      <c r="EIM81" s="567"/>
      <c r="EIN81" s="567"/>
      <c r="EIO81" s="567"/>
      <c r="EIP81" s="567"/>
      <c r="EIQ81" s="567"/>
      <c r="EIR81" s="567"/>
      <c r="EIS81" s="567"/>
      <c r="EIT81" s="567"/>
      <c r="EIU81" s="567"/>
      <c r="EIV81" s="567"/>
      <c r="EIW81" s="567"/>
      <c r="EIX81" s="567"/>
      <c r="EIY81" s="567"/>
      <c r="EIZ81" s="567"/>
      <c r="EJA81" s="567"/>
      <c r="EJB81" s="567"/>
      <c r="EJC81" s="567"/>
      <c r="EJD81" s="567"/>
      <c r="EJE81" s="567"/>
      <c r="EJF81" s="567"/>
      <c r="EJG81" s="567"/>
      <c r="EJH81" s="567"/>
      <c r="EJI81" s="567"/>
      <c r="EJJ81" s="567"/>
      <c r="EJK81" s="567"/>
      <c r="EJL81" s="567"/>
      <c r="EJM81" s="567"/>
      <c r="EJN81" s="567"/>
      <c r="EJO81" s="567"/>
      <c r="EJP81" s="567"/>
      <c r="EJQ81" s="567"/>
      <c r="EJR81" s="567"/>
      <c r="EJS81" s="567"/>
      <c r="EJT81" s="567"/>
      <c r="EJU81" s="567"/>
      <c r="EJV81" s="567"/>
      <c r="EJW81" s="567"/>
      <c r="EJX81" s="567"/>
      <c r="EJY81" s="567"/>
      <c r="EJZ81" s="567"/>
      <c r="EKA81" s="567"/>
      <c r="EKB81" s="567"/>
      <c r="EKC81" s="567"/>
      <c r="EKD81" s="567"/>
      <c r="EKE81" s="567"/>
      <c r="EKF81" s="567"/>
      <c r="EKG81" s="567"/>
      <c r="EKH81" s="567"/>
      <c r="EKI81" s="567"/>
      <c r="EKJ81" s="567"/>
      <c r="EKK81" s="567"/>
      <c r="EKL81" s="567"/>
      <c r="EKM81" s="567"/>
      <c r="EKN81" s="567"/>
      <c r="EKO81" s="567"/>
      <c r="EKP81" s="567"/>
      <c r="EKQ81" s="567"/>
      <c r="EKR81" s="567"/>
      <c r="EKS81" s="567"/>
      <c r="EKT81" s="567"/>
      <c r="EKU81" s="567"/>
      <c r="EKV81" s="567"/>
      <c r="EKW81" s="567"/>
      <c r="EKX81" s="567"/>
      <c r="EKY81" s="567"/>
      <c r="EKZ81" s="567"/>
      <c r="ELA81" s="567"/>
      <c r="ELB81" s="567"/>
      <c r="ELC81" s="567"/>
      <c r="ELD81" s="567"/>
      <c r="ELE81" s="567"/>
      <c r="ELF81" s="567"/>
      <c r="ELG81" s="567"/>
      <c r="ELH81" s="567"/>
      <c r="ELI81" s="567"/>
      <c r="ELJ81" s="567"/>
      <c r="ELK81" s="567"/>
      <c r="ELL81" s="567"/>
      <c r="ELM81" s="567"/>
      <c r="ELN81" s="567"/>
      <c r="ELO81" s="567"/>
      <c r="ELP81" s="567"/>
      <c r="ELQ81" s="567"/>
      <c r="ELR81" s="567"/>
      <c r="ELS81" s="567"/>
      <c r="ELT81" s="567"/>
      <c r="ELU81" s="567"/>
      <c r="ELV81" s="567"/>
      <c r="ELW81" s="567"/>
      <c r="ELX81" s="567"/>
      <c r="ELY81" s="567"/>
      <c r="ELZ81" s="567"/>
      <c r="EMA81" s="567"/>
      <c r="EMB81" s="567"/>
      <c r="EMC81" s="567"/>
      <c r="EMD81" s="567"/>
      <c r="EME81" s="567"/>
      <c r="EMF81" s="567"/>
      <c r="EMG81" s="567"/>
      <c r="EMH81" s="567"/>
      <c r="EMI81" s="567"/>
      <c r="EMJ81" s="567"/>
      <c r="EMK81" s="567"/>
      <c r="EML81" s="567"/>
      <c r="EMM81" s="567"/>
      <c r="EMN81" s="567"/>
      <c r="EMO81" s="567"/>
      <c r="EMP81" s="567"/>
      <c r="EMQ81" s="567"/>
      <c r="EMR81" s="567"/>
      <c r="EMS81" s="567"/>
      <c r="EMT81" s="567"/>
      <c r="EMU81" s="567"/>
      <c r="EMV81" s="567"/>
      <c r="EMW81" s="567"/>
      <c r="EMX81" s="567"/>
      <c r="EMY81" s="567"/>
      <c r="EMZ81" s="567"/>
      <c r="ENA81" s="567"/>
      <c r="ENB81" s="567"/>
      <c r="ENC81" s="567"/>
      <c r="END81" s="567"/>
      <c r="ENE81" s="567"/>
      <c r="ENF81" s="567"/>
      <c r="ENG81" s="567"/>
      <c r="ENH81" s="567"/>
      <c r="ENI81" s="567"/>
      <c r="ENJ81" s="567"/>
      <c r="ENK81" s="567"/>
      <c r="ENL81" s="567"/>
      <c r="ENM81" s="567"/>
      <c r="ENN81" s="567"/>
      <c r="ENO81" s="567"/>
      <c r="ENP81" s="567"/>
      <c r="ENQ81" s="567"/>
      <c r="ENR81" s="567"/>
      <c r="ENS81" s="567"/>
      <c r="ENT81" s="567"/>
      <c r="ENU81" s="567"/>
      <c r="ENV81" s="567"/>
      <c r="ENW81" s="567"/>
      <c r="ENX81" s="567"/>
      <c r="ENY81" s="567"/>
      <c r="ENZ81" s="567"/>
      <c r="EOA81" s="567"/>
      <c r="EOB81" s="567"/>
      <c r="EOC81" s="567"/>
      <c r="EOD81" s="567"/>
      <c r="EOE81" s="567"/>
      <c r="EOF81" s="567"/>
      <c r="EOG81" s="567"/>
      <c r="EOH81" s="567"/>
      <c r="EOI81" s="567"/>
      <c r="EOJ81" s="567"/>
      <c r="EOK81" s="567"/>
      <c r="EOL81" s="567"/>
      <c r="EOM81" s="567"/>
      <c r="EON81" s="567"/>
      <c r="EOO81" s="567"/>
      <c r="EOP81" s="567"/>
      <c r="EOQ81" s="567"/>
      <c r="EOR81" s="567"/>
      <c r="EOS81" s="567"/>
      <c r="EOT81" s="567"/>
      <c r="EOU81" s="567"/>
      <c r="EOV81" s="567"/>
      <c r="EOW81" s="567"/>
      <c r="EOX81" s="567"/>
      <c r="EOY81" s="567"/>
      <c r="EOZ81" s="567"/>
      <c r="EPA81" s="567"/>
      <c r="EPB81" s="567"/>
      <c r="EPC81" s="567"/>
      <c r="EPD81" s="567"/>
      <c r="EPE81" s="567"/>
      <c r="EPF81" s="567"/>
      <c r="EPG81" s="567"/>
      <c r="EPH81" s="567"/>
      <c r="EPI81" s="567"/>
      <c r="EPJ81" s="567"/>
      <c r="EPK81" s="567"/>
      <c r="EPL81" s="567"/>
      <c r="EPM81" s="567"/>
      <c r="EPN81" s="567"/>
      <c r="EPO81" s="567"/>
      <c r="EPP81" s="567"/>
      <c r="EPQ81" s="567"/>
      <c r="EPR81" s="567"/>
      <c r="EPS81" s="567"/>
      <c r="EPT81" s="567"/>
      <c r="EPU81" s="567"/>
      <c r="EPV81" s="567"/>
      <c r="EPW81" s="567"/>
      <c r="EPX81" s="567"/>
      <c r="EPY81" s="567"/>
      <c r="EPZ81" s="567"/>
      <c r="EQA81" s="567"/>
      <c r="EQB81" s="567"/>
      <c r="EQC81" s="567"/>
      <c r="EQD81" s="567"/>
      <c r="EQE81" s="567"/>
      <c r="EQF81" s="567"/>
      <c r="EQG81" s="567"/>
      <c r="EQH81" s="567"/>
      <c r="EQI81" s="567"/>
      <c r="EQJ81" s="567"/>
      <c r="EQK81" s="567"/>
      <c r="EQL81" s="567"/>
      <c r="EQM81" s="567"/>
      <c r="EQN81" s="567"/>
      <c r="EQO81" s="567"/>
      <c r="EQP81" s="567"/>
      <c r="EQQ81" s="567"/>
      <c r="EQR81" s="567"/>
      <c r="EQS81" s="567"/>
      <c r="EQT81" s="567"/>
      <c r="EQU81" s="567"/>
      <c r="EQV81" s="567"/>
      <c r="EQW81" s="567"/>
      <c r="EQX81" s="567"/>
      <c r="EQY81" s="567"/>
      <c r="EQZ81" s="567"/>
      <c r="ERA81" s="567"/>
      <c r="ERB81" s="567"/>
      <c r="ERC81" s="567"/>
      <c r="ERD81" s="567"/>
      <c r="ERE81" s="567"/>
      <c r="ERF81" s="567"/>
      <c r="ERG81" s="567"/>
      <c r="ERH81" s="567"/>
      <c r="ERI81" s="567"/>
      <c r="ERJ81" s="567"/>
      <c r="ERK81" s="567"/>
      <c r="ERL81" s="567"/>
      <c r="ERM81" s="567"/>
      <c r="ERN81" s="567"/>
      <c r="ERO81" s="567"/>
      <c r="ERP81" s="567"/>
      <c r="ERQ81" s="567"/>
      <c r="ERR81" s="567"/>
      <c r="ERS81" s="567"/>
      <c r="ERT81" s="567"/>
      <c r="ERU81" s="567"/>
      <c r="ERV81" s="567"/>
      <c r="ERW81" s="567"/>
      <c r="ERX81" s="567"/>
      <c r="ERY81" s="567"/>
      <c r="ERZ81" s="567"/>
      <c r="ESA81" s="567"/>
      <c r="ESB81" s="567"/>
      <c r="ESC81" s="567"/>
      <c r="ESD81" s="567"/>
      <c r="ESE81" s="567"/>
      <c r="ESF81" s="567"/>
      <c r="ESG81" s="567"/>
      <c r="ESH81" s="567"/>
      <c r="ESI81" s="567"/>
      <c r="ESJ81" s="567"/>
      <c r="ESK81" s="567"/>
      <c r="ESL81" s="567"/>
      <c r="ESM81" s="567"/>
      <c r="ESN81" s="567"/>
      <c r="ESO81" s="567"/>
      <c r="ESP81" s="567"/>
      <c r="ESQ81" s="567"/>
      <c r="ESR81" s="567"/>
      <c r="ESS81" s="567"/>
      <c r="EST81" s="567"/>
      <c r="ESU81" s="567"/>
      <c r="ESV81" s="567"/>
      <c r="ESW81" s="567"/>
      <c r="ESX81" s="567"/>
      <c r="ESY81" s="567"/>
      <c r="ESZ81" s="567"/>
      <c r="ETA81" s="567"/>
      <c r="ETB81" s="567"/>
      <c r="ETC81" s="567"/>
      <c r="ETD81" s="567"/>
      <c r="ETE81" s="567"/>
      <c r="ETF81" s="567"/>
      <c r="ETG81" s="567"/>
      <c r="ETH81" s="567"/>
      <c r="ETI81" s="567"/>
      <c r="ETJ81" s="567"/>
      <c r="ETK81" s="567"/>
      <c r="ETL81" s="567"/>
      <c r="ETM81" s="567"/>
      <c r="ETN81" s="567"/>
      <c r="ETO81" s="567"/>
      <c r="ETP81" s="567"/>
      <c r="ETQ81" s="567"/>
      <c r="ETR81" s="567"/>
      <c r="ETS81" s="567"/>
      <c r="ETT81" s="567"/>
      <c r="ETU81" s="567"/>
      <c r="ETV81" s="567"/>
      <c r="ETW81" s="567"/>
      <c r="ETX81" s="567"/>
      <c r="ETY81" s="567"/>
      <c r="ETZ81" s="567"/>
      <c r="EUA81" s="567"/>
      <c r="EUB81" s="567"/>
      <c r="EUC81" s="567"/>
      <c r="EUD81" s="567"/>
      <c r="EUE81" s="567"/>
      <c r="EUF81" s="567"/>
      <c r="EUG81" s="567"/>
      <c r="EUH81" s="567"/>
      <c r="EUI81" s="567"/>
      <c r="EUJ81" s="567"/>
      <c r="EUK81" s="567"/>
      <c r="EUL81" s="567"/>
      <c r="EUM81" s="567"/>
      <c r="EUN81" s="567"/>
      <c r="EUO81" s="567"/>
      <c r="EUP81" s="567"/>
      <c r="EUQ81" s="567"/>
      <c r="EUR81" s="567"/>
      <c r="EUS81" s="567"/>
      <c r="EUT81" s="567"/>
      <c r="EUU81" s="567"/>
      <c r="EUV81" s="567"/>
      <c r="EUW81" s="567"/>
      <c r="EUX81" s="567"/>
      <c r="EUY81" s="567"/>
      <c r="EUZ81" s="567"/>
      <c r="EVA81" s="567"/>
      <c r="EVB81" s="567"/>
      <c r="EVC81" s="567"/>
      <c r="EVD81" s="567"/>
      <c r="EVE81" s="567"/>
      <c r="EVF81" s="567"/>
      <c r="EVG81" s="567"/>
      <c r="EVH81" s="567"/>
      <c r="EVI81" s="567"/>
      <c r="EVJ81" s="567"/>
      <c r="EVK81" s="567"/>
      <c r="EVL81" s="567"/>
      <c r="EVM81" s="567"/>
      <c r="EVN81" s="567"/>
      <c r="EVO81" s="567"/>
      <c r="EVP81" s="567"/>
      <c r="EVQ81" s="567"/>
      <c r="EVR81" s="567"/>
      <c r="EVS81" s="567"/>
      <c r="EVT81" s="567"/>
      <c r="EVU81" s="567"/>
      <c r="EVV81" s="567"/>
      <c r="EVW81" s="567"/>
      <c r="EVX81" s="567"/>
      <c r="EVY81" s="567"/>
      <c r="EVZ81" s="567"/>
      <c r="EWA81" s="567"/>
      <c r="EWB81" s="567"/>
      <c r="EWC81" s="567"/>
      <c r="EWD81" s="567"/>
      <c r="EWE81" s="567"/>
      <c r="EWF81" s="567"/>
      <c r="EWG81" s="567"/>
      <c r="EWH81" s="567"/>
      <c r="EWI81" s="567"/>
      <c r="EWJ81" s="567"/>
      <c r="EWK81" s="567"/>
      <c r="EWL81" s="567"/>
      <c r="EWM81" s="567"/>
      <c r="EWN81" s="567"/>
      <c r="EWO81" s="567"/>
      <c r="EWP81" s="567"/>
      <c r="EWQ81" s="567"/>
      <c r="EWR81" s="567"/>
      <c r="EWS81" s="567"/>
      <c r="EWT81" s="567"/>
      <c r="EWU81" s="567"/>
      <c r="EWV81" s="567"/>
      <c r="EWW81" s="567"/>
      <c r="EWX81" s="567"/>
      <c r="EWY81" s="567"/>
      <c r="EWZ81" s="567"/>
      <c r="EXA81" s="567"/>
      <c r="EXB81" s="567"/>
      <c r="EXC81" s="567"/>
      <c r="EXD81" s="567"/>
      <c r="EXE81" s="567"/>
      <c r="EXF81" s="567"/>
      <c r="EXG81" s="567"/>
      <c r="EXH81" s="567"/>
      <c r="EXI81" s="567"/>
      <c r="EXJ81" s="567"/>
      <c r="EXK81" s="567"/>
      <c r="EXL81" s="567"/>
      <c r="EXM81" s="567"/>
      <c r="EXN81" s="567"/>
      <c r="EXO81" s="567"/>
      <c r="EXP81" s="567"/>
      <c r="EXQ81" s="567"/>
      <c r="EXR81" s="567"/>
      <c r="EXS81" s="567"/>
      <c r="EXT81" s="567"/>
      <c r="EXU81" s="567"/>
      <c r="EXV81" s="567"/>
      <c r="EXW81" s="567"/>
      <c r="EXX81" s="567"/>
      <c r="EXY81" s="567"/>
      <c r="EXZ81" s="567"/>
      <c r="EYA81" s="567"/>
      <c r="EYB81" s="567"/>
      <c r="EYC81" s="567"/>
      <c r="EYD81" s="567"/>
      <c r="EYE81" s="567"/>
      <c r="EYF81" s="567"/>
      <c r="EYG81" s="567"/>
      <c r="EYH81" s="567"/>
      <c r="EYI81" s="567"/>
      <c r="EYJ81" s="567"/>
      <c r="EYK81" s="567"/>
      <c r="EYL81" s="567"/>
      <c r="EYM81" s="567"/>
      <c r="EYN81" s="567"/>
      <c r="EYO81" s="567"/>
      <c r="EYP81" s="567"/>
      <c r="EYQ81" s="567"/>
      <c r="EYR81" s="567"/>
      <c r="EYS81" s="567"/>
      <c r="EYT81" s="567"/>
      <c r="EYU81" s="567"/>
      <c r="EYV81" s="567"/>
      <c r="EYW81" s="567"/>
      <c r="EYX81" s="567"/>
      <c r="EYY81" s="567"/>
      <c r="EYZ81" s="567"/>
      <c r="EZA81" s="567"/>
      <c r="EZB81" s="567"/>
      <c r="EZC81" s="567"/>
      <c r="EZD81" s="567"/>
      <c r="EZE81" s="567"/>
      <c r="EZF81" s="567"/>
      <c r="EZG81" s="567"/>
      <c r="EZH81" s="567"/>
      <c r="EZI81" s="567"/>
      <c r="EZJ81" s="567"/>
      <c r="EZK81" s="567"/>
      <c r="EZL81" s="567"/>
      <c r="EZM81" s="567"/>
      <c r="EZN81" s="567"/>
      <c r="EZO81" s="567"/>
      <c r="EZP81" s="567"/>
      <c r="EZQ81" s="567"/>
      <c r="EZR81" s="567"/>
      <c r="EZS81" s="567"/>
      <c r="EZT81" s="567"/>
      <c r="EZU81" s="567"/>
      <c r="EZV81" s="567"/>
      <c r="EZW81" s="567"/>
      <c r="EZX81" s="567"/>
      <c r="EZY81" s="567"/>
      <c r="EZZ81" s="567"/>
      <c r="FAA81" s="567"/>
      <c r="FAB81" s="567"/>
      <c r="FAC81" s="567"/>
      <c r="FAD81" s="567"/>
      <c r="FAE81" s="567"/>
      <c r="FAF81" s="567"/>
      <c r="FAG81" s="567"/>
      <c r="FAH81" s="567"/>
      <c r="FAI81" s="567"/>
      <c r="FAJ81" s="567"/>
      <c r="FAK81" s="567"/>
      <c r="FAL81" s="567"/>
      <c r="FAM81" s="567"/>
      <c r="FAN81" s="567"/>
      <c r="FAO81" s="567"/>
      <c r="FAP81" s="567"/>
      <c r="FAQ81" s="567"/>
      <c r="FAR81" s="567"/>
      <c r="FAS81" s="567"/>
      <c r="FAT81" s="567"/>
      <c r="FAU81" s="567"/>
      <c r="FAV81" s="567"/>
      <c r="FAW81" s="567"/>
      <c r="FAX81" s="567"/>
      <c r="FAY81" s="567"/>
      <c r="FAZ81" s="567"/>
      <c r="FBA81" s="567"/>
      <c r="FBB81" s="567"/>
      <c r="FBC81" s="567"/>
      <c r="FBD81" s="567"/>
      <c r="FBE81" s="567"/>
      <c r="FBF81" s="567"/>
      <c r="FBG81" s="567"/>
      <c r="FBH81" s="567"/>
      <c r="FBI81" s="567"/>
      <c r="FBJ81" s="567"/>
      <c r="FBK81" s="567"/>
      <c r="FBL81" s="567"/>
      <c r="FBM81" s="567"/>
      <c r="FBN81" s="567"/>
      <c r="FBO81" s="567"/>
      <c r="FBP81" s="567"/>
      <c r="FBQ81" s="567"/>
      <c r="FBR81" s="567"/>
      <c r="FBS81" s="567"/>
      <c r="FBT81" s="567"/>
      <c r="FBU81" s="567"/>
      <c r="FBV81" s="567"/>
      <c r="FBW81" s="567"/>
      <c r="FBX81" s="567"/>
      <c r="FBY81" s="567"/>
      <c r="FBZ81" s="567"/>
      <c r="FCA81" s="567"/>
      <c r="FCB81" s="567"/>
      <c r="FCC81" s="567"/>
      <c r="FCD81" s="567"/>
      <c r="FCE81" s="567"/>
      <c r="FCF81" s="567"/>
      <c r="FCG81" s="567"/>
      <c r="FCH81" s="567"/>
      <c r="FCI81" s="567"/>
      <c r="FCJ81" s="567"/>
      <c r="FCK81" s="567"/>
      <c r="FCL81" s="567"/>
      <c r="FCM81" s="567"/>
      <c r="FCN81" s="567"/>
      <c r="FCO81" s="567"/>
      <c r="FCP81" s="567"/>
      <c r="FCQ81" s="567"/>
      <c r="FCR81" s="567"/>
      <c r="FCS81" s="567"/>
      <c r="FCT81" s="567"/>
      <c r="FCU81" s="567"/>
      <c r="FCV81" s="567"/>
      <c r="FCW81" s="567"/>
      <c r="FCX81" s="567"/>
      <c r="FCY81" s="567"/>
      <c r="FCZ81" s="567"/>
      <c r="FDA81" s="567"/>
      <c r="FDB81" s="567"/>
      <c r="FDC81" s="567"/>
      <c r="FDD81" s="567"/>
      <c r="FDE81" s="567"/>
      <c r="FDF81" s="567"/>
      <c r="FDG81" s="567"/>
      <c r="FDH81" s="567"/>
      <c r="FDI81" s="567"/>
      <c r="FDJ81" s="567"/>
      <c r="FDK81" s="567"/>
      <c r="FDL81" s="567"/>
      <c r="FDM81" s="567"/>
      <c r="FDN81" s="567"/>
      <c r="FDO81" s="567"/>
      <c r="FDP81" s="567"/>
      <c r="FDQ81" s="567"/>
      <c r="FDR81" s="567"/>
      <c r="FDS81" s="567"/>
      <c r="FDT81" s="567"/>
      <c r="FDU81" s="567"/>
      <c r="FDV81" s="567"/>
      <c r="FDW81" s="567"/>
      <c r="FDX81" s="567"/>
      <c r="FDY81" s="567"/>
      <c r="FDZ81" s="567"/>
      <c r="FEA81" s="567"/>
      <c r="FEB81" s="567"/>
      <c r="FEC81" s="567"/>
      <c r="FED81" s="567"/>
      <c r="FEE81" s="567"/>
      <c r="FEF81" s="567"/>
      <c r="FEG81" s="567"/>
      <c r="FEH81" s="567"/>
      <c r="FEI81" s="567"/>
      <c r="FEJ81" s="567"/>
      <c r="FEK81" s="567"/>
      <c r="FEL81" s="567"/>
      <c r="FEM81" s="567"/>
      <c r="FEN81" s="567"/>
      <c r="FEO81" s="567"/>
      <c r="FEP81" s="567"/>
      <c r="FEQ81" s="567"/>
      <c r="FER81" s="567"/>
      <c r="FES81" s="567"/>
      <c r="FET81" s="567"/>
      <c r="FEU81" s="567"/>
      <c r="FEV81" s="567"/>
      <c r="FEW81" s="567"/>
      <c r="FEX81" s="567"/>
      <c r="FEY81" s="567"/>
      <c r="FEZ81" s="567"/>
      <c r="FFA81" s="567"/>
      <c r="FFB81" s="567"/>
      <c r="FFC81" s="567"/>
      <c r="FFD81" s="567"/>
      <c r="FFE81" s="567"/>
      <c r="FFF81" s="567"/>
      <c r="FFG81" s="567"/>
      <c r="FFH81" s="567"/>
      <c r="FFI81" s="567"/>
      <c r="FFJ81" s="567"/>
      <c r="FFK81" s="567"/>
      <c r="FFL81" s="567"/>
      <c r="FFM81" s="567"/>
      <c r="FFN81" s="567"/>
      <c r="FFO81" s="567"/>
      <c r="FFP81" s="567"/>
      <c r="FFQ81" s="567"/>
      <c r="FFR81" s="567"/>
      <c r="FFS81" s="567"/>
      <c r="FFT81" s="567"/>
      <c r="FFU81" s="567"/>
      <c r="FFV81" s="567"/>
      <c r="FFW81" s="567"/>
      <c r="FFX81" s="567"/>
      <c r="FFY81" s="567"/>
      <c r="FFZ81" s="567"/>
      <c r="FGA81" s="567"/>
      <c r="FGB81" s="567"/>
      <c r="FGC81" s="567"/>
      <c r="FGD81" s="567"/>
      <c r="FGE81" s="567"/>
      <c r="FGF81" s="567"/>
      <c r="FGG81" s="567"/>
      <c r="FGH81" s="567"/>
      <c r="FGI81" s="567"/>
      <c r="FGJ81" s="567"/>
      <c r="FGK81" s="567"/>
      <c r="FGL81" s="567"/>
      <c r="FGM81" s="567"/>
      <c r="FGN81" s="567"/>
      <c r="FGO81" s="567"/>
      <c r="FGP81" s="567"/>
      <c r="FGQ81" s="567"/>
      <c r="FGR81" s="567"/>
      <c r="FGS81" s="567"/>
      <c r="FGT81" s="567"/>
      <c r="FGU81" s="567"/>
      <c r="FGV81" s="567"/>
      <c r="FGW81" s="567"/>
      <c r="FGX81" s="567"/>
      <c r="FGY81" s="567"/>
      <c r="FGZ81" s="567"/>
      <c r="FHA81" s="567"/>
      <c r="FHB81" s="567"/>
      <c r="FHC81" s="567"/>
      <c r="FHD81" s="567"/>
      <c r="FHE81" s="567"/>
      <c r="FHF81" s="567"/>
      <c r="FHG81" s="567"/>
      <c r="FHH81" s="567"/>
      <c r="FHI81" s="567"/>
      <c r="FHJ81" s="567"/>
      <c r="FHK81" s="567"/>
      <c r="FHL81" s="567"/>
      <c r="FHM81" s="567"/>
      <c r="FHN81" s="567"/>
      <c r="FHO81" s="567"/>
      <c r="FHP81" s="567"/>
      <c r="FHQ81" s="567"/>
      <c r="FHR81" s="567"/>
      <c r="FHS81" s="567"/>
      <c r="FHT81" s="567"/>
      <c r="FHU81" s="567"/>
      <c r="FHV81" s="567"/>
      <c r="FHW81" s="567"/>
      <c r="FHX81" s="567"/>
      <c r="FHY81" s="567"/>
      <c r="FHZ81" s="567"/>
      <c r="FIA81" s="567"/>
      <c r="FIB81" s="567"/>
      <c r="FIC81" s="567"/>
      <c r="FID81" s="567"/>
      <c r="FIE81" s="567"/>
      <c r="FIF81" s="567"/>
      <c r="FIG81" s="567"/>
      <c r="FIH81" s="567"/>
      <c r="FII81" s="567"/>
      <c r="FIJ81" s="567"/>
      <c r="FIK81" s="567"/>
      <c r="FIL81" s="567"/>
      <c r="FIM81" s="567"/>
      <c r="FIN81" s="567"/>
      <c r="FIO81" s="567"/>
      <c r="FIP81" s="567"/>
      <c r="FIQ81" s="567"/>
      <c r="FIR81" s="567"/>
      <c r="FIS81" s="567"/>
      <c r="FIT81" s="567"/>
      <c r="FIU81" s="567"/>
      <c r="FIV81" s="567"/>
      <c r="FIW81" s="567"/>
      <c r="FIX81" s="567"/>
      <c r="FIY81" s="567"/>
      <c r="FIZ81" s="567"/>
      <c r="FJA81" s="567"/>
      <c r="FJB81" s="567"/>
      <c r="FJC81" s="567"/>
      <c r="FJD81" s="567"/>
      <c r="FJE81" s="567"/>
      <c r="FJF81" s="567"/>
      <c r="FJG81" s="567"/>
      <c r="FJH81" s="567"/>
      <c r="FJI81" s="567"/>
      <c r="FJJ81" s="567"/>
      <c r="FJK81" s="567"/>
      <c r="FJL81" s="567"/>
      <c r="FJM81" s="567"/>
      <c r="FJN81" s="567"/>
      <c r="FJO81" s="567"/>
      <c r="FJP81" s="567"/>
      <c r="FJQ81" s="567"/>
      <c r="FJR81" s="567"/>
      <c r="FJS81" s="567"/>
      <c r="FJT81" s="567"/>
      <c r="FJU81" s="567"/>
      <c r="FJV81" s="567"/>
      <c r="FJW81" s="567"/>
      <c r="FJX81" s="567"/>
      <c r="FJY81" s="567"/>
      <c r="FJZ81" s="567"/>
      <c r="FKA81" s="567"/>
      <c r="FKB81" s="567"/>
      <c r="FKC81" s="567"/>
      <c r="FKD81" s="567"/>
      <c r="FKE81" s="567"/>
      <c r="FKF81" s="567"/>
      <c r="FKG81" s="567"/>
      <c r="FKH81" s="567"/>
      <c r="FKI81" s="567"/>
      <c r="FKJ81" s="567"/>
      <c r="FKK81" s="567"/>
      <c r="FKL81" s="567"/>
      <c r="FKM81" s="567"/>
      <c r="FKN81" s="567"/>
      <c r="FKO81" s="567"/>
      <c r="FKP81" s="567"/>
      <c r="FKQ81" s="567"/>
      <c r="FKR81" s="567"/>
      <c r="FKS81" s="567"/>
      <c r="FKT81" s="567"/>
      <c r="FKU81" s="567"/>
      <c r="FKV81" s="567"/>
      <c r="FKW81" s="567"/>
      <c r="FKX81" s="567"/>
      <c r="FKY81" s="567"/>
      <c r="FKZ81" s="567"/>
      <c r="FLA81" s="567"/>
      <c r="FLB81" s="567"/>
      <c r="FLC81" s="567"/>
      <c r="FLD81" s="567"/>
      <c r="FLE81" s="567"/>
      <c r="FLF81" s="567"/>
      <c r="FLG81" s="567"/>
      <c r="FLH81" s="567"/>
      <c r="FLI81" s="567"/>
      <c r="FLJ81" s="567"/>
      <c r="FLK81" s="567"/>
      <c r="FLL81" s="567"/>
      <c r="FLM81" s="567"/>
      <c r="FLN81" s="567"/>
      <c r="FLO81" s="567"/>
      <c r="FLP81" s="567"/>
      <c r="FLQ81" s="567"/>
      <c r="FLR81" s="567"/>
      <c r="FLS81" s="567"/>
      <c r="FLT81" s="567"/>
      <c r="FLU81" s="567"/>
      <c r="FLV81" s="567"/>
      <c r="FLW81" s="567"/>
      <c r="FLX81" s="567"/>
      <c r="FLY81" s="567"/>
      <c r="FLZ81" s="567"/>
      <c r="FMA81" s="567"/>
      <c r="FMB81" s="567"/>
      <c r="FMC81" s="567"/>
      <c r="FMD81" s="567"/>
      <c r="FME81" s="567"/>
      <c r="FMF81" s="567"/>
      <c r="FMG81" s="567"/>
      <c r="FMH81" s="567"/>
      <c r="FMI81" s="567"/>
      <c r="FMJ81" s="567"/>
      <c r="FMK81" s="567"/>
      <c r="FML81" s="567"/>
      <c r="FMM81" s="567"/>
      <c r="FMN81" s="567"/>
      <c r="FMO81" s="567"/>
      <c r="FMP81" s="567"/>
      <c r="FMQ81" s="567"/>
      <c r="FMR81" s="567"/>
      <c r="FMS81" s="567"/>
      <c r="FMT81" s="567"/>
      <c r="FMU81" s="567"/>
      <c r="FMV81" s="567"/>
      <c r="FMW81" s="567"/>
      <c r="FMX81" s="567"/>
      <c r="FMY81" s="567"/>
      <c r="FMZ81" s="567"/>
      <c r="FNA81" s="567"/>
      <c r="FNB81" s="567"/>
      <c r="FNC81" s="567"/>
      <c r="FND81" s="567"/>
      <c r="FNE81" s="567"/>
      <c r="FNF81" s="567"/>
      <c r="FNG81" s="567"/>
      <c r="FNH81" s="567"/>
      <c r="FNI81" s="567"/>
      <c r="FNJ81" s="567"/>
      <c r="FNK81" s="567"/>
      <c r="FNL81" s="567"/>
      <c r="FNM81" s="567"/>
      <c r="FNN81" s="567"/>
      <c r="FNO81" s="567"/>
      <c r="FNP81" s="567"/>
      <c r="FNQ81" s="567"/>
      <c r="FNR81" s="567"/>
      <c r="FNS81" s="567"/>
      <c r="FNT81" s="567"/>
      <c r="FNU81" s="567"/>
      <c r="FNV81" s="567"/>
      <c r="FNW81" s="567"/>
      <c r="FNX81" s="567"/>
      <c r="FNY81" s="567"/>
      <c r="FNZ81" s="567"/>
      <c r="FOA81" s="567"/>
      <c r="FOB81" s="567"/>
      <c r="FOC81" s="567"/>
      <c r="FOD81" s="567"/>
      <c r="FOE81" s="567"/>
      <c r="FOF81" s="567"/>
      <c r="FOG81" s="567"/>
      <c r="FOH81" s="567"/>
      <c r="FOI81" s="567"/>
      <c r="FOJ81" s="567"/>
      <c r="FOK81" s="567"/>
      <c r="FOL81" s="567"/>
      <c r="FOM81" s="567"/>
      <c r="FON81" s="567"/>
      <c r="FOO81" s="567"/>
      <c r="FOP81" s="567"/>
      <c r="FOQ81" s="567"/>
      <c r="FOR81" s="567"/>
      <c r="FOS81" s="567"/>
      <c r="FOT81" s="567"/>
      <c r="FOU81" s="567"/>
      <c r="FOV81" s="567"/>
      <c r="FOW81" s="567"/>
      <c r="FOX81" s="567"/>
      <c r="FOY81" s="567"/>
      <c r="FOZ81" s="567"/>
      <c r="FPA81" s="567"/>
      <c r="FPB81" s="567"/>
      <c r="FPC81" s="567"/>
      <c r="FPD81" s="567"/>
      <c r="FPE81" s="567"/>
      <c r="FPF81" s="567"/>
      <c r="FPG81" s="567"/>
      <c r="FPH81" s="567"/>
      <c r="FPI81" s="567"/>
      <c r="FPJ81" s="567"/>
      <c r="FPK81" s="567"/>
      <c r="FPL81" s="567"/>
      <c r="FPM81" s="567"/>
      <c r="FPN81" s="567"/>
      <c r="FPO81" s="567"/>
      <c r="FPP81" s="567"/>
      <c r="FPQ81" s="567"/>
      <c r="FPR81" s="567"/>
      <c r="FPS81" s="567"/>
      <c r="FPT81" s="567"/>
      <c r="FPU81" s="567"/>
      <c r="FPV81" s="567"/>
      <c r="FPW81" s="567"/>
      <c r="FPX81" s="567"/>
      <c r="FPY81" s="567"/>
      <c r="FPZ81" s="567"/>
      <c r="FQA81" s="567"/>
      <c r="FQB81" s="567"/>
      <c r="FQC81" s="567"/>
      <c r="FQD81" s="567"/>
      <c r="FQE81" s="567"/>
      <c r="FQF81" s="567"/>
      <c r="FQG81" s="567"/>
      <c r="FQH81" s="567"/>
      <c r="FQI81" s="567"/>
      <c r="FQJ81" s="567"/>
      <c r="FQK81" s="567"/>
      <c r="FQL81" s="567"/>
      <c r="FQM81" s="567"/>
      <c r="FQN81" s="567"/>
      <c r="FQO81" s="567"/>
      <c r="FQP81" s="567"/>
      <c r="FQQ81" s="567"/>
      <c r="FQR81" s="567"/>
      <c r="FQS81" s="567"/>
      <c r="FQT81" s="567"/>
      <c r="FQU81" s="567"/>
      <c r="FQV81" s="567"/>
      <c r="FQW81" s="567"/>
      <c r="FQX81" s="567"/>
      <c r="FQY81" s="567"/>
      <c r="FQZ81" s="567"/>
      <c r="FRA81" s="567"/>
      <c r="FRB81" s="567"/>
      <c r="FRC81" s="567"/>
      <c r="FRD81" s="567"/>
      <c r="FRE81" s="567"/>
      <c r="FRF81" s="567"/>
      <c r="FRG81" s="567"/>
      <c r="FRH81" s="567"/>
      <c r="FRI81" s="567"/>
      <c r="FRJ81" s="567"/>
      <c r="FRK81" s="567"/>
      <c r="FRL81" s="567"/>
      <c r="FRM81" s="567"/>
      <c r="FRN81" s="567"/>
      <c r="FRO81" s="567"/>
      <c r="FRP81" s="567"/>
      <c r="FRQ81" s="567"/>
      <c r="FRR81" s="567"/>
      <c r="FRS81" s="567"/>
      <c r="FRT81" s="567"/>
      <c r="FRU81" s="567"/>
      <c r="FRV81" s="567"/>
      <c r="FRW81" s="567"/>
      <c r="FRX81" s="567"/>
      <c r="FRY81" s="567"/>
      <c r="FRZ81" s="567"/>
      <c r="FSA81" s="567"/>
      <c r="FSB81" s="567"/>
      <c r="FSC81" s="567"/>
      <c r="FSD81" s="567"/>
      <c r="FSE81" s="567"/>
      <c r="FSF81" s="567"/>
      <c r="FSG81" s="567"/>
      <c r="FSH81" s="567"/>
      <c r="FSI81" s="567"/>
      <c r="FSJ81" s="567"/>
      <c r="FSK81" s="567"/>
      <c r="FSL81" s="567"/>
      <c r="FSM81" s="567"/>
      <c r="FSN81" s="567"/>
      <c r="FSO81" s="567"/>
      <c r="FSP81" s="567"/>
      <c r="FSQ81" s="567"/>
      <c r="FSR81" s="567"/>
      <c r="FSS81" s="567"/>
      <c r="FST81" s="567"/>
      <c r="FSU81" s="567"/>
      <c r="FSV81" s="567"/>
      <c r="FSW81" s="567"/>
      <c r="FSX81" s="567"/>
      <c r="FSY81" s="567"/>
      <c r="FSZ81" s="567"/>
      <c r="FTA81" s="567"/>
      <c r="FTB81" s="567"/>
      <c r="FTC81" s="567"/>
      <c r="FTD81" s="567"/>
      <c r="FTE81" s="567"/>
      <c r="FTF81" s="567"/>
      <c r="FTG81" s="567"/>
      <c r="FTH81" s="567"/>
      <c r="FTI81" s="567"/>
      <c r="FTJ81" s="567"/>
      <c r="FTK81" s="567"/>
      <c r="FTL81" s="567"/>
      <c r="FTM81" s="567"/>
      <c r="FTN81" s="567"/>
      <c r="FTO81" s="567"/>
      <c r="FTP81" s="567"/>
      <c r="FTQ81" s="567"/>
      <c r="FTR81" s="567"/>
      <c r="FTS81" s="567"/>
      <c r="FTT81" s="567"/>
      <c r="FTU81" s="567"/>
      <c r="FTV81" s="567"/>
      <c r="FTW81" s="567"/>
      <c r="FTX81" s="567"/>
      <c r="FTY81" s="567"/>
      <c r="FTZ81" s="567"/>
      <c r="FUA81" s="567"/>
      <c r="FUB81" s="567"/>
      <c r="FUC81" s="567"/>
      <c r="FUD81" s="567"/>
      <c r="FUE81" s="567"/>
      <c r="FUF81" s="567"/>
      <c r="FUG81" s="567"/>
      <c r="FUH81" s="567"/>
      <c r="FUI81" s="567"/>
      <c r="FUJ81" s="567"/>
      <c r="FUK81" s="567"/>
      <c r="FUL81" s="567"/>
      <c r="FUM81" s="567"/>
      <c r="FUN81" s="567"/>
      <c r="FUO81" s="567"/>
      <c r="FUP81" s="567"/>
      <c r="FUQ81" s="567"/>
      <c r="FUR81" s="567"/>
      <c r="FUS81" s="567"/>
      <c r="FUT81" s="567"/>
      <c r="FUU81" s="567"/>
      <c r="FUV81" s="567"/>
      <c r="FUW81" s="567"/>
      <c r="FUX81" s="567"/>
      <c r="FUY81" s="567"/>
      <c r="FUZ81" s="567"/>
      <c r="FVA81" s="567"/>
      <c r="FVB81" s="567"/>
      <c r="FVC81" s="567"/>
      <c r="FVD81" s="567"/>
      <c r="FVE81" s="567"/>
      <c r="FVF81" s="567"/>
      <c r="FVG81" s="567"/>
      <c r="FVH81" s="567"/>
      <c r="FVI81" s="567"/>
      <c r="FVJ81" s="567"/>
      <c r="FVK81" s="567"/>
      <c r="FVL81" s="567"/>
      <c r="FVM81" s="567"/>
      <c r="FVN81" s="567"/>
      <c r="FVO81" s="567"/>
      <c r="FVP81" s="567"/>
      <c r="FVQ81" s="567"/>
      <c r="FVR81" s="567"/>
      <c r="FVS81" s="567"/>
      <c r="FVT81" s="567"/>
      <c r="FVU81" s="567"/>
      <c r="FVV81" s="567"/>
      <c r="FVW81" s="567"/>
      <c r="FVX81" s="567"/>
      <c r="FVY81" s="567"/>
      <c r="FVZ81" s="567"/>
      <c r="FWA81" s="567"/>
      <c r="FWB81" s="567"/>
      <c r="FWC81" s="567"/>
      <c r="FWD81" s="567"/>
      <c r="FWE81" s="567"/>
      <c r="FWF81" s="567"/>
      <c r="FWG81" s="567"/>
      <c r="FWH81" s="567"/>
      <c r="FWI81" s="567"/>
      <c r="FWJ81" s="567"/>
      <c r="FWK81" s="567"/>
      <c r="FWL81" s="567"/>
      <c r="FWM81" s="567"/>
      <c r="FWN81" s="567"/>
      <c r="FWO81" s="567"/>
      <c r="FWP81" s="567"/>
      <c r="FWQ81" s="567"/>
      <c r="FWR81" s="567"/>
      <c r="FWS81" s="567"/>
      <c r="FWT81" s="567"/>
      <c r="FWU81" s="567"/>
      <c r="FWV81" s="567"/>
      <c r="FWW81" s="567"/>
      <c r="FWX81" s="567"/>
      <c r="FWY81" s="567"/>
      <c r="FWZ81" s="567"/>
      <c r="FXA81" s="567"/>
      <c r="FXB81" s="567"/>
      <c r="FXC81" s="567"/>
      <c r="FXD81" s="567"/>
      <c r="FXE81" s="567"/>
      <c r="FXF81" s="567"/>
      <c r="FXG81" s="567"/>
      <c r="FXH81" s="567"/>
      <c r="FXI81" s="567"/>
      <c r="FXJ81" s="567"/>
      <c r="FXK81" s="567"/>
      <c r="FXL81" s="567"/>
      <c r="FXM81" s="567"/>
      <c r="FXN81" s="567"/>
      <c r="FXO81" s="567"/>
      <c r="FXP81" s="567"/>
      <c r="FXQ81" s="567"/>
      <c r="FXR81" s="567"/>
      <c r="FXS81" s="567"/>
      <c r="FXT81" s="567"/>
      <c r="FXU81" s="567"/>
      <c r="FXV81" s="567"/>
      <c r="FXW81" s="567"/>
      <c r="FXX81" s="567"/>
      <c r="FXY81" s="567"/>
      <c r="FXZ81" s="567"/>
      <c r="FYA81" s="567"/>
      <c r="FYB81" s="567"/>
      <c r="FYC81" s="567"/>
      <c r="FYD81" s="567"/>
      <c r="FYE81" s="567"/>
      <c r="FYF81" s="567"/>
      <c r="FYG81" s="567"/>
      <c r="FYH81" s="567"/>
      <c r="FYI81" s="567"/>
      <c r="FYJ81" s="567"/>
      <c r="FYK81" s="567"/>
      <c r="FYL81" s="567"/>
      <c r="FYM81" s="567"/>
      <c r="FYN81" s="567"/>
      <c r="FYO81" s="567"/>
      <c r="FYP81" s="567"/>
      <c r="FYQ81" s="567"/>
      <c r="FYR81" s="567"/>
      <c r="FYS81" s="567"/>
      <c r="FYT81" s="567"/>
      <c r="FYU81" s="567"/>
      <c r="FYV81" s="567"/>
      <c r="FYW81" s="567"/>
      <c r="FYX81" s="567"/>
      <c r="FYY81" s="567"/>
      <c r="FYZ81" s="567"/>
      <c r="FZA81" s="567"/>
      <c r="FZB81" s="567"/>
      <c r="FZC81" s="567"/>
      <c r="FZD81" s="567"/>
      <c r="FZE81" s="567"/>
      <c r="FZF81" s="567"/>
      <c r="FZG81" s="567"/>
      <c r="FZH81" s="567"/>
      <c r="FZI81" s="567"/>
      <c r="FZJ81" s="567"/>
      <c r="FZK81" s="567"/>
      <c r="FZL81" s="567"/>
      <c r="FZM81" s="567"/>
      <c r="FZN81" s="567"/>
      <c r="FZO81" s="567"/>
      <c r="FZP81" s="567"/>
      <c r="FZQ81" s="567"/>
      <c r="FZR81" s="567"/>
      <c r="FZS81" s="567"/>
      <c r="FZT81" s="567"/>
      <c r="FZU81" s="567"/>
      <c r="FZV81" s="567"/>
      <c r="FZW81" s="567"/>
      <c r="FZX81" s="567"/>
      <c r="FZY81" s="567"/>
      <c r="FZZ81" s="567"/>
      <c r="GAA81" s="567"/>
      <c r="GAB81" s="567"/>
      <c r="GAC81" s="567"/>
      <c r="GAD81" s="567"/>
      <c r="GAE81" s="567"/>
      <c r="GAF81" s="567"/>
      <c r="GAG81" s="567"/>
      <c r="GAH81" s="567"/>
      <c r="GAI81" s="567"/>
      <c r="GAJ81" s="567"/>
      <c r="GAK81" s="567"/>
      <c r="GAL81" s="567"/>
      <c r="GAM81" s="567"/>
      <c r="GAN81" s="567"/>
      <c r="GAO81" s="567"/>
      <c r="GAP81" s="567"/>
      <c r="GAQ81" s="567"/>
      <c r="GAR81" s="567"/>
      <c r="GAS81" s="567"/>
      <c r="GAT81" s="567"/>
      <c r="GAU81" s="567"/>
      <c r="GAV81" s="567"/>
      <c r="GAW81" s="567"/>
      <c r="GAX81" s="567"/>
      <c r="GAY81" s="567"/>
      <c r="GAZ81" s="567"/>
      <c r="GBA81" s="567"/>
      <c r="GBB81" s="567"/>
      <c r="GBC81" s="567"/>
      <c r="GBD81" s="567"/>
      <c r="GBE81" s="567"/>
      <c r="GBF81" s="567"/>
      <c r="GBG81" s="567"/>
      <c r="GBH81" s="567"/>
      <c r="GBI81" s="567"/>
      <c r="GBJ81" s="567"/>
      <c r="GBK81" s="567"/>
      <c r="GBL81" s="567"/>
      <c r="GBM81" s="567"/>
      <c r="GBN81" s="567"/>
      <c r="GBO81" s="567"/>
      <c r="GBP81" s="567"/>
      <c r="GBQ81" s="567"/>
      <c r="GBR81" s="567"/>
      <c r="GBS81" s="567"/>
      <c r="GBT81" s="567"/>
      <c r="GBU81" s="567"/>
      <c r="GBV81" s="567"/>
      <c r="GBW81" s="567"/>
      <c r="GBX81" s="567"/>
      <c r="GBY81" s="567"/>
      <c r="GBZ81" s="567"/>
      <c r="GCA81" s="567"/>
      <c r="GCB81" s="567"/>
      <c r="GCC81" s="567"/>
      <c r="GCD81" s="567"/>
      <c r="GCE81" s="567"/>
      <c r="GCF81" s="567"/>
      <c r="GCG81" s="567"/>
      <c r="GCH81" s="567"/>
      <c r="GCI81" s="567"/>
      <c r="GCJ81" s="567"/>
      <c r="GCK81" s="567"/>
      <c r="GCL81" s="567"/>
      <c r="GCM81" s="567"/>
      <c r="GCN81" s="567"/>
      <c r="GCO81" s="567"/>
      <c r="GCP81" s="567"/>
      <c r="GCQ81" s="567"/>
      <c r="GCR81" s="567"/>
      <c r="GCS81" s="567"/>
      <c r="GCT81" s="567"/>
      <c r="GCU81" s="567"/>
      <c r="GCV81" s="567"/>
      <c r="GCW81" s="567"/>
      <c r="GCX81" s="567"/>
      <c r="GCY81" s="567"/>
      <c r="GCZ81" s="567"/>
      <c r="GDA81" s="567"/>
      <c r="GDB81" s="567"/>
      <c r="GDC81" s="567"/>
      <c r="GDD81" s="567"/>
      <c r="GDE81" s="567"/>
      <c r="GDF81" s="567"/>
      <c r="GDG81" s="567"/>
      <c r="GDH81" s="567"/>
      <c r="GDI81" s="567"/>
      <c r="GDJ81" s="567"/>
      <c r="GDK81" s="567"/>
      <c r="GDL81" s="567"/>
      <c r="GDM81" s="567"/>
      <c r="GDN81" s="567"/>
      <c r="GDO81" s="567"/>
      <c r="GDP81" s="567"/>
      <c r="GDQ81" s="567"/>
      <c r="GDR81" s="567"/>
      <c r="GDS81" s="567"/>
      <c r="GDT81" s="567"/>
      <c r="GDU81" s="567"/>
      <c r="GDV81" s="567"/>
      <c r="GDW81" s="567"/>
      <c r="GDX81" s="567"/>
      <c r="GDY81" s="567"/>
      <c r="GDZ81" s="567"/>
      <c r="GEA81" s="567"/>
      <c r="GEB81" s="567"/>
      <c r="GEC81" s="567"/>
      <c r="GED81" s="567"/>
      <c r="GEE81" s="567"/>
      <c r="GEF81" s="567"/>
      <c r="GEG81" s="567"/>
      <c r="GEH81" s="567"/>
      <c r="GEI81" s="567"/>
      <c r="GEJ81" s="567"/>
      <c r="GEK81" s="567"/>
      <c r="GEL81" s="567"/>
      <c r="GEM81" s="567"/>
      <c r="GEN81" s="567"/>
      <c r="GEO81" s="567"/>
      <c r="GEP81" s="567"/>
      <c r="GEQ81" s="567"/>
      <c r="GER81" s="567"/>
      <c r="GES81" s="567"/>
      <c r="GET81" s="567"/>
      <c r="GEU81" s="567"/>
      <c r="GEV81" s="567"/>
      <c r="GEW81" s="567"/>
      <c r="GEX81" s="567"/>
      <c r="GEY81" s="567"/>
      <c r="GEZ81" s="567"/>
      <c r="GFA81" s="567"/>
      <c r="GFB81" s="567"/>
      <c r="GFC81" s="567"/>
      <c r="GFD81" s="567"/>
      <c r="GFE81" s="567"/>
      <c r="GFF81" s="567"/>
      <c r="GFG81" s="567"/>
      <c r="GFH81" s="567"/>
      <c r="GFI81" s="567"/>
      <c r="GFJ81" s="567"/>
      <c r="GFK81" s="567"/>
      <c r="GFL81" s="567"/>
      <c r="GFM81" s="567"/>
      <c r="GFN81" s="567"/>
      <c r="GFO81" s="567"/>
      <c r="GFP81" s="567"/>
      <c r="GFQ81" s="567"/>
      <c r="GFR81" s="567"/>
      <c r="GFS81" s="567"/>
      <c r="GFT81" s="567"/>
      <c r="GFU81" s="567"/>
      <c r="GFV81" s="567"/>
      <c r="GFW81" s="567"/>
      <c r="GFX81" s="567"/>
      <c r="GFY81" s="567"/>
      <c r="GFZ81" s="567"/>
      <c r="GGA81" s="567"/>
      <c r="GGB81" s="567"/>
      <c r="GGC81" s="567"/>
      <c r="GGD81" s="567"/>
      <c r="GGE81" s="567"/>
      <c r="GGF81" s="567"/>
      <c r="GGG81" s="567"/>
      <c r="GGH81" s="567"/>
      <c r="GGI81" s="567"/>
      <c r="GGJ81" s="567"/>
      <c r="GGK81" s="567"/>
      <c r="GGL81" s="567"/>
      <c r="GGM81" s="567"/>
      <c r="GGN81" s="567"/>
      <c r="GGO81" s="567"/>
      <c r="GGP81" s="567"/>
      <c r="GGQ81" s="567"/>
      <c r="GGR81" s="567"/>
      <c r="GGS81" s="567"/>
      <c r="GGT81" s="567"/>
      <c r="GGU81" s="567"/>
      <c r="GGV81" s="567"/>
      <c r="GGW81" s="567"/>
      <c r="GGX81" s="567"/>
      <c r="GGY81" s="567"/>
      <c r="GGZ81" s="567"/>
      <c r="GHA81" s="567"/>
      <c r="GHB81" s="567"/>
      <c r="GHC81" s="567"/>
      <c r="GHD81" s="567"/>
      <c r="GHE81" s="567"/>
      <c r="GHF81" s="567"/>
      <c r="GHG81" s="567"/>
      <c r="GHH81" s="567"/>
      <c r="GHI81" s="567"/>
      <c r="GHJ81" s="567"/>
      <c r="GHK81" s="567"/>
      <c r="GHL81" s="567"/>
      <c r="GHM81" s="567"/>
      <c r="GHN81" s="567"/>
      <c r="GHO81" s="567"/>
      <c r="GHP81" s="567"/>
      <c r="GHQ81" s="567"/>
      <c r="GHR81" s="567"/>
      <c r="GHS81" s="567"/>
      <c r="GHT81" s="567"/>
      <c r="GHU81" s="567"/>
      <c r="GHV81" s="567"/>
      <c r="GHW81" s="567"/>
      <c r="GHX81" s="567"/>
      <c r="GHY81" s="567"/>
      <c r="GHZ81" s="567"/>
      <c r="GIA81" s="567"/>
      <c r="GIB81" s="567"/>
      <c r="GIC81" s="567"/>
      <c r="GID81" s="567"/>
      <c r="GIE81" s="567"/>
      <c r="GIF81" s="567"/>
      <c r="GIG81" s="567"/>
      <c r="GIH81" s="567"/>
      <c r="GII81" s="567"/>
      <c r="GIJ81" s="567"/>
      <c r="GIK81" s="567"/>
      <c r="GIL81" s="567"/>
      <c r="GIM81" s="567"/>
      <c r="GIN81" s="567"/>
      <c r="GIO81" s="567"/>
      <c r="GIP81" s="567"/>
      <c r="GIQ81" s="567"/>
      <c r="GIR81" s="567"/>
      <c r="GIS81" s="567"/>
      <c r="GIT81" s="567"/>
      <c r="GIU81" s="567"/>
      <c r="GIV81" s="567"/>
      <c r="GIW81" s="567"/>
      <c r="GIX81" s="567"/>
      <c r="GIY81" s="567"/>
      <c r="GIZ81" s="567"/>
      <c r="GJA81" s="567"/>
      <c r="GJB81" s="567"/>
      <c r="GJC81" s="567"/>
      <c r="GJD81" s="567"/>
      <c r="GJE81" s="567"/>
      <c r="GJF81" s="567"/>
      <c r="GJG81" s="567"/>
      <c r="GJH81" s="567"/>
      <c r="GJI81" s="567"/>
      <c r="GJJ81" s="567"/>
      <c r="GJK81" s="567"/>
      <c r="GJL81" s="567"/>
      <c r="GJM81" s="567"/>
      <c r="GJN81" s="567"/>
      <c r="GJO81" s="567"/>
      <c r="GJP81" s="567"/>
      <c r="GJQ81" s="567"/>
      <c r="GJR81" s="567"/>
      <c r="GJS81" s="567"/>
      <c r="GJT81" s="567"/>
      <c r="GJU81" s="567"/>
      <c r="GJV81" s="567"/>
      <c r="GJW81" s="567"/>
      <c r="GJX81" s="567"/>
      <c r="GJY81" s="567"/>
      <c r="GJZ81" s="567"/>
      <c r="GKA81" s="567"/>
      <c r="GKB81" s="567"/>
      <c r="GKC81" s="567"/>
      <c r="GKD81" s="567"/>
      <c r="GKE81" s="567"/>
      <c r="GKF81" s="567"/>
      <c r="GKG81" s="567"/>
      <c r="GKH81" s="567"/>
      <c r="GKI81" s="567"/>
      <c r="GKJ81" s="567"/>
      <c r="GKK81" s="567"/>
      <c r="GKL81" s="567"/>
      <c r="GKM81" s="567"/>
      <c r="GKN81" s="567"/>
      <c r="GKO81" s="567"/>
      <c r="GKP81" s="567"/>
      <c r="GKQ81" s="567"/>
      <c r="GKR81" s="567"/>
      <c r="GKS81" s="567"/>
      <c r="GKT81" s="567"/>
      <c r="GKU81" s="567"/>
      <c r="GKV81" s="567"/>
      <c r="GKW81" s="567"/>
      <c r="GKX81" s="567"/>
      <c r="GKY81" s="567"/>
      <c r="GKZ81" s="567"/>
      <c r="GLA81" s="567"/>
      <c r="GLB81" s="567"/>
      <c r="GLC81" s="567"/>
      <c r="GLD81" s="567"/>
      <c r="GLE81" s="567"/>
      <c r="GLF81" s="567"/>
      <c r="GLG81" s="567"/>
      <c r="GLH81" s="567"/>
      <c r="GLI81" s="567"/>
      <c r="GLJ81" s="567"/>
      <c r="GLK81" s="567"/>
      <c r="GLL81" s="567"/>
      <c r="GLM81" s="567"/>
      <c r="GLN81" s="567"/>
      <c r="GLO81" s="567"/>
      <c r="GLP81" s="567"/>
      <c r="GLQ81" s="567"/>
      <c r="GLR81" s="567"/>
      <c r="GLS81" s="567"/>
      <c r="GLT81" s="567"/>
      <c r="GLU81" s="567"/>
      <c r="GLV81" s="567"/>
      <c r="GLW81" s="567"/>
      <c r="GLX81" s="567"/>
      <c r="GLY81" s="567"/>
      <c r="GLZ81" s="567"/>
      <c r="GMA81" s="567"/>
      <c r="GMB81" s="567"/>
      <c r="GMC81" s="567"/>
      <c r="GMD81" s="567"/>
      <c r="GME81" s="567"/>
      <c r="GMF81" s="567"/>
      <c r="GMG81" s="567"/>
      <c r="GMH81" s="567"/>
      <c r="GMI81" s="567"/>
      <c r="GMJ81" s="567"/>
      <c r="GMK81" s="567"/>
      <c r="GML81" s="567"/>
      <c r="GMM81" s="567"/>
      <c r="GMN81" s="567"/>
      <c r="GMO81" s="567"/>
      <c r="GMP81" s="567"/>
      <c r="GMQ81" s="567"/>
      <c r="GMR81" s="567"/>
      <c r="GMS81" s="567"/>
      <c r="GMT81" s="567"/>
      <c r="GMU81" s="567"/>
      <c r="GMV81" s="567"/>
      <c r="GMW81" s="567"/>
      <c r="GMX81" s="567"/>
      <c r="GMY81" s="567"/>
      <c r="GMZ81" s="567"/>
      <c r="GNA81" s="567"/>
      <c r="GNB81" s="567"/>
      <c r="GNC81" s="567"/>
      <c r="GND81" s="567"/>
      <c r="GNE81" s="567"/>
      <c r="GNF81" s="567"/>
      <c r="GNG81" s="567"/>
      <c r="GNH81" s="567"/>
      <c r="GNI81" s="567"/>
      <c r="GNJ81" s="567"/>
      <c r="GNK81" s="567"/>
      <c r="GNL81" s="567"/>
      <c r="GNM81" s="567"/>
      <c r="GNN81" s="567"/>
      <c r="GNO81" s="567"/>
      <c r="GNP81" s="567"/>
      <c r="GNQ81" s="567"/>
      <c r="GNR81" s="567"/>
      <c r="GNS81" s="567"/>
      <c r="GNT81" s="567"/>
      <c r="GNU81" s="567"/>
      <c r="GNV81" s="567"/>
      <c r="GNW81" s="567"/>
      <c r="GNX81" s="567"/>
      <c r="GNY81" s="567"/>
      <c r="GNZ81" s="567"/>
      <c r="GOA81" s="567"/>
      <c r="GOB81" s="567"/>
      <c r="GOC81" s="567"/>
      <c r="GOD81" s="567"/>
      <c r="GOE81" s="567"/>
      <c r="GOF81" s="567"/>
      <c r="GOG81" s="567"/>
      <c r="GOH81" s="567"/>
      <c r="GOI81" s="567"/>
      <c r="GOJ81" s="567"/>
      <c r="GOK81" s="567"/>
      <c r="GOL81" s="567"/>
      <c r="GOM81" s="567"/>
      <c r="GON81" s="567"/>
      <c r="GOO81" s="567"/>
      <c r="GOP81" s="567"/>
      <c r="GOQ81" s="567"/>
      <c r="GOR81" s="567"/>
      <c r="GOS81" s="567"/>
      <c r="GOT81" s="567"/>
      <c r="GOU81" s="567"/>
      <c r="GOV81" s="567"/>
      <c r="GOW81" s="567"/>
      <c r="GOX81" s="567"/>
      <c r="GOY81" s="567"/>
      <c r="GOZ81" s="567"/>
      <c r="GPA81" s="567"/>
      <c r="GPB81" s="567"/>
      <c r="GPC81" s="567"/>
      <c r="GPD81" s="567"/>
      <c r="GPE81" s="567"/>
      <c r="GPF81" s="567"/>
      <c r="GPG81" s="567"/>
      <c r="GPH81" s="567"/>
      <c r="GPI81" s="567"/>
      <c r="GPJ81" s="567"/>
      <c r="GPK81" s="567"/>
      <c r="GPL81" s="567"/>
      <c r="GPM81" s="567"/>
      <c r="GPN81" s="567"/>
      <c r="GPO81" s="567"/>
      <c r="GPP81" s="567"/>
      <c r="GPQ81" s="567"/>
      <c r="GPR81" s="567"/>
      <c r="GPS81" s="567"/>
      <c r="GPT81" s="567"/>
      <c r="GPU81" s="567"/>
      <c r="GPV81" s="567"/>
      <c r="GPW81" s="567"/>
      <c r="GPX81" s="567"/>
      <c r="GPY81" s="567"/>
      <c r="GPZ81" s="567"/>
      <c r="GQA81" s="567"/>
      <c r="GQB81" s="567"/>
      <c r="GQC81" s="567"/>
      <c r="GQD81" s="567"/>
      <c r="GQE81" s="567"/>
      <c r="GQF81" s="567"/>
      <c r="GQG81" s="567"/>
      <c r="GQH81" s="567"/>
      <c r="GQI81" s="567"/>
      <c r="GQJ81" s="567"/>
      <c r="GQK81" s="567"/>
      <c r="GQL81" s="567"/>
      <c r="GQM81" s="567"/>
      <c r="GQN81" s="567"/>
      <c r="GQO81" s="567"/>
      <c r="GQP81" s="567"/>
      <c r="GQQ81" s="567"/>
      <c r="GQR81" s="567"/>
      <c r="GQS81" s="567"/>
      <c r="GQT81" s="567"/>
      <c r="GQU81" s="567"/>
      <c r="GQV81" s="567"/>
      <c r="GQW81" s="567"/>
      <c r="GQX81" s="567"/>
      <c r="GQY81" s="567"/>
      <c r="GQZ81" s="567"/>
      <c r="GRA81" s="567"/>
      <c r="GRB81" s="567"/>
      <c r="GRC81" s="567"/>
      <c r="GRD81" s="567"/>
      <c r="GRE81" s="567"/>
      <c r="GRF81" s="567"/>
      <c r="GRG81" s="567"/>
      <c r="GRH81" s="567"/>
      <c r="GRI81" s="567"/>
      <c r="GRJ81" s="567"/>
      <c r="GRK81" s="567"/>
      <c r="GRL81" s="567"/>
      <c r="GRM81" s="567"/>
      <c r="GRN81" s="567"/>
      <c r="GRO81" s="567"/>
      <c r="GRP81" s="567"/>
      <c r="GRQ81" s="567"/>
      <c r="GRR81" s="567"/>
      <c r="GRS81" s="567"/>
      <c r="GRT81" s="567"/>
      <c r="GRU81" s="567"/>
      <c r="GRV81" s="567"/>
      <c r="GRW81" s="567"/>
      <c r="GRX81" s="567"/>
      <c r="GRY81" s="567"/>
      <c r="GRZ81" s="567"/>
      <c r="GSA81" s="567"/>
      <c r="GSB81" s="567"/>
      <c r="GSC81" s="567"/>
      <c r="GSD81" s="567"/>
      <c r="GSE81" s="567"/>
      <c r="GSF81" s="567"/>
      <c r="GSG81" s="567"/>
      <c r="GSH81" s="567"/>
      <c r="GSI81" s="567"/>
      <c r="GSJ81" s="567"/>
      <c r="GSK81" s="567"/>
      <c r="GSL81" s="567"/>
      <c r="GSM81" s="567"/>
      <c r="GSN81" s="567"/>
      <c r="GSO81" s="567"/>
      <c r="GSP81" s="567"/>
      <c r="GSQ81" s="567"/>
      <c r="GSR81" s="567"/>
      <c r="GSS81" s="567"/>
      <c r="GST81" s="567"/>
      <c r="GSU81" s="567"/>
      <c r="GSV81" s="567"/>
      <c r="GSW81" s="567"/>
      <c r="GSX81" s="567"/>
      <c r="GSY81" s="567"/>
      <c r="GSZ81" s="567"/>
      <c r="GTA81" s="567"/>
      <c r="GTB81" s="567"/>
      <c r="GTC81" s="567"/>
      <c r="GTD81" s="567"/>
      <c r="GTE81" s="567"/>
      <c r="GTF81" s="567"/>
      <c r="GTG81" s="567"/>
      <c r="GTH81" s="567"/>
      <c r="GTI81" s="567"/>
      <c r="GTJ81" s="567"/>
      <c r="GTK81" s="567"/>
      <c r="GTL81" s="567"/>
      <c r="GTM81" s="567"/>
      <c r="GTN81" s="567"/>
      <c r="GTO81" s="567"/>
      <c r="GTP81" s="567"/>
      <c r="GTQ81" s="567"/>
      <c r="GTR81" s="567"/>
      <c r="GTS81" s="567"/>
      <c r="GTT81" s="567"/>
      <c r="GTU81" s="567"/>
      <c r="GTV81" s="567"/>
      <c r="GTW81" s="567"/>
      <c r="GTX81" s="567"/>
      <c r="GTY81" s="567"/>
      <c r="GTZ81" s="567"/>
      <c r="GUA81" s="567"/>
      <c r="GUB81" s="567"/>
      <c r="GUC81" s="567"/>
      <c r="GUD81" s="567"/>
      <c r="GUE81" s="567"/>
      <c r="GUF81" s="567"/>
      <c r="GUG81" s="567"/>
      <c r="GUH81" s="567"/>
      <c r="GUI81" s="567"/>
      <c r="GUJ81" s="567"/>
      <c r="GUK81" s="567"/>
      <c r="GUL81" s="567"/>
      <c r="GUM81" s="567"/>
      <c r="GUN81" s="567"/>
      <c r="GUO81" s="567"/>
      <c r="GUP81" s="567"/>
      <c r="GUQ81" s="567"/>
      <c r="GUR81" s="567"/>
      <c r="GUS81" s="567"/>
      <c r="GUT81" s="567"/>
      <c r="GUU81" s="567"/>
      <c r="GUV81" s="567"/>
      <c r="GUW81" s="567"/>
      <c r="GUX81" s="567"/>
      <c r="GUY81" s="567"/>
      <c r="GUZ81" s="567"/>
      <c r="GVA81" s="567"/>
      <c r="GVB81" s="567"/>
      <c r="GVC81" s="567"/>
      <c r="GVD81" s="567"/>
      <c r="GVE81" s="567"/>
      <c r="GVF81" s="567"/>
      <c r="GVG81" s="567"/>
      <c r="GVH81" s="567"/>
      <c r="GVI81" s="567"/>
      <c r="GVJ81" s="567"/>
      <c r="GVK81" s="567"/>
      <c r="GVL81" s="567"/>
      <c r="GVM81" s="567"/>
      <c r="GVN81" s="567"/>
      <c r="GVO81" s="567"/>
      <c r="GVP81" s="567"/>
      <c r="GVQ81" s="567"/>
      <c r="GVR81" s="567"/>
      <c r="GVS81" s="567"/>
      <c r="GVT81" s="567"/>
      <c r="GVU81" s="567"/>
      <c r="GVV81" s="567"/>
      <c r="GVW81" s="567"/>
      <c r="GVX81" s="567"/>
      <c r="GVY81" s="567"/>
      <c r="GVZ81" s="567"/>
      <c r="GWA81" s="567"/>
      <c r="GWB81" s="567"/>
      <c r="GWC81" s="567"/>
      <c r="GWD81" s="567"/>
      <c r="GWE81" s="567"/>
      <c r="GWF81" s="567"/>
      <c r="GWG81" s="567"/>
      <c r="GWH81" s="567"/>
      <c r="GWI81" s="567"/>
      <c r="GWJ81" s="567"/>
      <c r="GWK81" s="567"/>
      <c r="GWL81" s="567"/>
      <c r="GWM81" s="567"/>
      <c r="GWN81" s="567"/>
      <c r="GWO81" s="567"/>
      <c r="GWP81" s="567"/>
      <c r="GWQ81" s="567"/>
      <c r="GWR81" s="567"/>
      <c r="GWS81" s="567"/>
      <c r="GWT81" s="567"/>
      <c r="GWU81" s="567"/>
      <c r="GWV81" s="567"/>
      <c r="GWW81" s="567"/>
      <c r="GWX81" s="567"/>
      <c r="GWY81" s="567"/>
      <c r="GWZ81" s="567"/>
      <c r="GXA81" s="567"/>
      <c r="GXB81" s="567"/>
      <c r="GXC81" s="567"/>
      <c r="GXD81" s="567"/>
      <c r="GXE81" s="567"/>
      <c r="GXF81" s="567"/>
      <c r="GXG81" s="567"/>
      <c r="GXH81" s="567"/>
      <c r="GXI81" s="567"/>
      <c r="GXJ81" s="567"/>
      <c r="GXK81" s="567"/>
      <c r="GXL81" s="567"/>
      <c r="GXM81" s="567"/>
      <c r="GXN81" s="567"/>
      <c r="GXO81" s="567"/>
      <c r="GXP81" s="567"/>
      <c r="GXQ81" s="567"/>
      <c r="GXR81" s="567"/>
      <c r="GXS81" s="567"/>
      <c r="GXT81" s="567"/>
      <c r="GXU81" s="567"/>
      <c r="GXV81" s="567"/>
      <c r="GXW81" s="567"/>
      <c r="GXX81" s="567"/>
      <c r="GXY81" s="567"/>
      <c r="GXZ81" s="567"/>
      <c r="GYA81" s="567"/>
      <c r="GYB81" s="567"/>
      <c r="GYC81" s="567"/>
      <c r="GYD81" s="567"/>
      <c r="GYE81" s="567"/>
      <c r="GYF81" s="567"/>
      <c r="GYG81" s="567"/>
      <c r="GYH81" s="567"/>
      <c r="GYI81" s="567"/>
      <c r="GYJ81" s="567"/>
      <c r="GYK81" s="567"/>
      <c r="GYL81" s="567"/>
      <c r="GYM81" s="567"/>
      <c r="GYN81" s="567"/>
      <c r="GYO81" s="567"/>
      <c r="GYP81" s="567"/>
      <c r="GYQ81" s="567"/>
      <c r="GYR81" s="567"/>
      <c r="GYS81" s="567"/>
      <c r="GYT81" s="567"/>
      <c r="GYU81" s="567"/>
      <c r="GYV81" s="567"/>
      <c r="GYW81" s="567"/>
      <c r="GYX81" s="567"/>
      <c r="GYY81" s="567"/>
      <c r="GYZ81" s="567"/>
      <c r="GZA81" s="567"/>
      <c r="GZB81" s="567"/>
      <c r="GZC81" s="567"/>
      <c r="GZD81" s="567"/>
      <c r="GZE81" s="567"/>
      <c r="GZF81" s="567"/>
      <c r="GZG81" s="567"/>
      <c r="GZH81" s="567"/>
      <c r="GZI81" s="567"/>
      <c r="GZJ81" s="567"/>
      <c r="GZK81" s="567"/>
      <c r="GZL81" s="567"/>
      <c r="GZM81" s="567"/>
      <c r="GZN81" s="567"/>
      <c r="GZO81" s="567"/>
      <c r="GZP81" s="567"/>
      <c r="GZQ81" s="567"/>
      <c r="GZR81" s="567"/>
      <c r="GZS81" s="567"/>
      <c r="GZT81" s="567"/>
      <c r="GZU81" s="567"/>
      <c r="GZV81" s="567"/>
      <c r="GZW81" s="567"/>
      <c r="GZX81" s="567"/>
      <c r="GZY81" s="567"/>
      <c r="GZZ81" s="567"/>
      <c r="HAA81" s="567"/>
      <c r="HAB81" s="567"/>
      <c r="HAC81" s="567"/>
      <c r="HAD81" s="567"/>
      <c r="HAE81" s="567"/>
      <c r="HAF81" s="567"/>
      <c r="HAG81" s="567"/>
      <c r="HAH81" s="567"/>
      <c r="HAI81" s="567"/>
      <c r="HAJ81" s="567"/>
      <c r="HAK81" s="567"/>
      <c r="HAL81" s="567"/>
      <c r="HAM81" s="567"/>
      <c r="HAN81" s="567"/>
      <c r="HAO81" s="567"/>
      <c r="HAP81" s="567"/>
      <c r="HAQ81" s="567"/>
      <c r="HAR81" s="567"/>
      <c r="HAS81" s="567"/>
      <c r="HAT81" s="567"/>
      <c r="HAU81" s="567"/>
      <c r="HAV81" s="567"/>
      <c r="HAW81" s="567"/>
      <c r="HAX81" s="567"/>
      <c r="HAY81" s="567"/>
      <c r="HAZ81" s="567"/>
      <c r="HBA81" s="567"/>
      <c r="HBB81" s="567"/>
      <c r="HBC81" s="567"/>
      <c r="HBD81" s="567"/>
      <c r="HBE81" s="567"/>
      <c r="HBF81" s="567"/>
      <c r="HBG81" s="567"/>
      <c r="HBH81" s="567"/>
      <c r="HBI81" s="567"/>
      <c r="HBJ81" s="567"/>
      <c r="HBK81" s="567"/>
      <c r="HBL81" s="567"/>
      <c r="HBM81" s="567"/>
      <c r="HBN81" s="567"/>
      <c r="HBO81" s="567"/>
      <c r="HBP81" s="567"/>
      <c r="HBQ81" s="567"/>
      <c r="HBR81" s="567"/>
      <c r="HBS81" s="567"/>
      <c r="HBT81" s="567"/>
      <c r="HBU81" s="567"/>
      <c r="HBV81" s="567"/>
      <c r="HBW81" s="567"/>
      <c r="HBX81" s="567"/>
      <c r="HBY81" s="567"/>
      <c r="HBZ81" s="567"/>
      <c r="HCA81" s="567"/>
      <c r="HCB81" s="567"/>
      <c r="HCC81" s="567"/>
      <c r="HCD81" s="567"/>
      <c r="HCE81" s="567"/>
      <c r="HCF81" s="567"/>
      <c r="HCG81" s="567"/>
      <c r="HCH81" s="567"/>
      <c r="HCI81" s="567"/>
      <c r="HCJ81" s="567"/>
      <c r="HCK81" s="567"/>
      <c r="HCL81" s="567"/>
      <c r="HCM81" s="567"/>
      <c r="HCN81" s="567"/>
      <c r="HCO81" s="567"/>
      <c r="HCP81" s="567"/>
      <c r="HCQ81" s="567"/>
      <c r="HCR81" s="567"/>
      <c r="HCS81" s="567"/>
      <c r="HCT81" s="567"/>
      <c r="HCU81" s="567"/>
      <c r="HCV81" s="567"/>
      <c r="HCW81" s="567"/>
      <c r="HCX81" s="567"/>
      <c r="HCY81" s="567"/>
      <c r="HCZ81" s="567"/>
      <c r="HDA81" s="567"/>
      <c r="HDB81" s="567"/>
      <c r="HDC81" s="567"/>
      <c r="HDD81" s="567"/>
      <c r="HDE81" s="567"/>
      <c r="HDF81" s="567"/>
      <c r="HDG81" s="567"/>
      <c r="HDH81" s="567"/>
      <c r="HDI81" s="567"/>
      <c r="HDJ81" s="567"/>
      <c r="HDK81" s="567"/>
      <c r="HDL81" s="567"/>
      <c r="HDM81" s="567"/>
      <c r="HDN81" s="567"/>
      <c r="HDO81" s="567"/>
      <c r="HDP81" s="567"/>
      <c r="HDQ81" s="567"/>
      <c r="HDR81" s="567"/>
      <c r="HDS81" s="567"/>
      <c r="HDT81" s="567"/>
      <c r="HDU81" s="567"/>
      <c r="HDV81" s="567"/>
      <c r="HDW81" s="567"/>
      <c r="HDX81" s="567"/>
      <c r="HDY81" s="567"/>
      <c r="HDZ81" s="567"/>
      <c r="HEA81" s="567"/>
      <c r="HEB81" s="567"/>
      <c r="HEC81" s="567"/>
      <c r="HED81" s="567"/>
      <c r="HEE81" s="567"/>
      <c r="HEF81" s="567"/>
      <c r="HEG81" s="567"/>
      <c r="HEH81" s="567"/>
      <c r="HEI81" s="567"/>
      <c r="HEJ81" s="567"/>
      <c r="HEK81" s="567"/>
      <c r="HEL81" s="567"/>
      <c r="HEM81" s="567"/>
      <c r="HEN81" s="567"/>
      <c r="HEO81" s="567"/>
      <c r="HEP81" s="567"/>
      <c r="HEQ81" s="567"/>
      <c r="HER81" s="567"/>
      <c r="HES81" s="567"/>
      <c r="HET81" s="567"/>
      <c r="HEU81" s="567"/>
      <c r="HEV81" s="567"/>
      <c r="HEW81" s="567"/>
      <c r="HEX81" s="567"/>
      <c r="HEY81" s="567"/>
      <c r="HEZ81" s="567"/>
      <c r="HFA81" s="567"/>
      <c r="HFB81" s="567"/>
      <c r="HFC81" s="567"/>
      <c r="HFD81" s="567"/>
      <c r="HFE81" s="567"/>
      <c r="HFF81" s="567"/>
      <c r="HFG81" s="567"/>
      <c r="HFH81" s="567"/>
      <c r="HFI81" s="567"/>
      <c r="HFJ81" s="567"/>
      <c r="HFK81" s="567"/>
      <c r="HFL81" s="567"/>
      <c r="HFM81" s="567"/>
      <c r="HFN81" s="567"/>
      <c r="HFO81" s="567"/>
      <c r="HFP81" s="567"/>
      <c r="HFQ81" s="567"/>
      <c r="HFR81" s="567"/>
      <c r="HFS81" s="567"/>
      <c r="HFT81" s="567"/>
      <c r="HFU81" s="567"/>
      <c r="HFV81" s="567"/>
      <c r="HFW81" s="567"/>
      <c r="HFX81" s="567"/>
      <c r="HFY81" s="567"/>
      <c r="HFZ81" s="567"/>
      <c r="HGA81" s="567"/>
      <c r="HGB81" s="567"/>
      <c r="HGC81" s="567"/>
      <c r="HGD81" s="567"/>
      <c r="HGE81" s="567"/>
      <c r="HGF81" s="567"/>
      <c r="HGG81" s="567"/>
      <c r="HGH81" s="567"/>
      <c r="HGI81" s="567"/>
      <c r="HGJ81" s="567"/>
      <c r="HGK81" s="567"/>
      <c r="HGL81" s="567"/>
      <c r="HGM81" s="567"/>
      <c r="HGN81" s="567"/>
      <c r="HGO81" s="567"/>
      <c r="HGP81" s="567"/>
      <c r="HGQ81" s="567"/>
      <c r="HGR81" s="567"/>
      <c r="HGS81" s="567"/>
      <c r="HGT81" s="567"/>
      <c r="HGU81" s="567"/>
      <c r="HGV81" s="567"/>
      <c r="HGW81" s="567"/>
      <c r="HGX81" s="567"/>
      <c r="HGY81" s="567"/>
      <c r="HGZ81" s="567"/>
      <c r="HHA81" s="567"/>
      <c r="HHB81" s="567"/>
      <c r="HHC81" s="567"/>
      <c r="HHD81" s="567"/>
      <c r="HHE81" s="567"/>
      <c r="HHF81" s="567"/>
      <c r="HHG81" s="567"/>
      <c r="HHH81" s="567"/>
      <c r="HHI81" s="567"/>
      <c r="HHJ81" s="567"/>
      <c r="HHK81" s="567"/>
      <c r="HHL81" s="567"/>
      <c r="HHM81" s="567"/>
      <c r="HHN81" s="567"/>
      <c r="HHO81" s="567"/>
      <c r="HHP81" s="567"/>
      <c r="HHQ81" s="567"/>
      <c r="HHR81" s="567"/>
      <c r="HHS81" s="567"/>
      <c r="HHT81" s="567"/>
      <c r="HHU81" s="567"/>
      <c r="HHV81" s="567"/>
      <c r="HHW81" s="567"/>
      <c r="HHX81" s="567"/>
      <c r="HHY81" s="567"/>
      <c r="HHZ81" s="567"/>
      <c r="HIA81" s="567"/>
      <c r="HIB81" s="567"/>
      <c r="HIC81" s="567"/>
      <c r="HID81" s="567"/>
      <c r="HIE81" s="567"/>
      <c r="HIF81" s="567"/>
      <c r="HIG81" s="567"/>
      <c r="HIH81" s="567"/>
      <c r="HII81" s="567"/>
      <c r="HIJ81" s="567"/>
      <c r="HIK81" s="567"/>
      <c r="HIL81" s="567"/>
      <c r="HIM81" s="567"/>
      <c r="HIN81" s="567"/>
      <c r="HIO81" s="567"/>
      <c r="HIP81" s="567"/>
      <c r="HIQ81" s="567"/>
      <c r="HIR81" s="567"/>
      <c r="HIS81" s="567"/>
      <c r="HIT81" s="567"/>
      <c r="HIU81" s="567"/>
      <c r="HIV81" s="567"/>
      <c r="HIW81" s="567"/>
      <c r="HIX81" s="567"/>
      <c r="HIY81" s="567"/>
      <c r="HIZ81" s="567"/>
      <c r="HJA81" s="567"/>
      <c r="HJB81" s="567"/>
      <c r="HJC81" s="567"/>
      <c r="HJD81" s="567"/>
      <c r="HJE81" s="567"/>
      <c r="HJF81" s="567"/>
      <c r="HJG81" s="567"/>
      <c r="HJH81" s="567"/>
      <c r="HJI81" s="567"/>
      <c r="HJJ81" s="567"/>
      <c r="HJK81" s="567"/>
      <c r="HJL81" s="567"/>
      <c r="HJM81" s="567"/>
      <c r="HJN81" s="567"/>
      <c r="HJO81" s="567"/>
      <c r="HJP81" s="567"/>
      <c r="HJQ81" s="567"/>
      <c r="HJR81" s="567"/>
      <c r="HJS81" s="567"/>
      <c r="HJT81" s="567"/>
      <c r="HJU81" s="567"/>
      <c r="HJV81" s="567"/>
      <c r="HJW81" s="567"/>
      <c r="HJX81" s="567"/>
      <c r="HJY81" s="567"/>
      <c r="HJZ81" s="567"/>
      <c r="HKA81" s="567"/>
      <c r="HKB81" s="567"/>
      <c r="HKC81" s="567"/>
      <c r="HKD81" s="567"/>
      <c r="HKE81" s="567"/>
      <c r="HKF81" s="567"/>
      <c r="HKG81" s="567"/>
      <c r="HKH81" s="567"/>
      <c r="HKI81" s="567"/>
      <c r="HKJ81" s="567"/>
      <c r="HKK81" s="567"/>
      <c r="HKL81" s="567"/>
      <c r="HKM81" s="567"/>
      <c r="HKN81" s="567"/>
      <c r="HKO81" s="567"/>
      <c r="HKP81" s="567"/>
      <c r="HKQ81" s="567"/>
      <c r="HKR81" s="567"/>
      <c r="HKS81" s="567"/>
      <c r="HKT81" s="567"/>
      <c r="HKU81" s="567"/>
      <c r="HKV81" s="567"/>
      <c r="HKW81" s="567"/>
      <c r="HKX81" s="567"/>
      <c r="HKY81" s="567"/>
      <c r="HKZ81" s="567"/>
      <c r="HLA81" s="567"/>
      <c r="HLB81" s="567"/>
      <c r="HLC81" s="567"/>
      <c r="HLD81" s="567"/>
      <c r="HLE81" s="567"/>
      <c r="HLF81" s="567"/>
      <c r="HLG81" s="567"/>
      <c r="HLH81" s="567"/>
      <c r="HLI81" s="567"/>
      <c r="HLJ81" s="567"/>
      <c r="HLK81" s="567"/>
      <c r="HLL81" s="567"/>
      <c r="HLM81" s="567"/>
      <c r="HLN81" s="567"/>
      <c r="HLO81" s="567"/>
      <c r="HLP81" s="567"/>
      <c r="HLQ81" s="567"/>
      <c r="HLR81" s="567"/>
      <c r="HLS81" s="567"/>
      <c r="HLT81" s="567"/>
      <c r="HLU81" s="567"/>
      <c r="HLV81" s="567"/>
      <c r="HLW81" s="567"/>
      <c r="HLX81" s="567"/>
      <c r="HLY81" s="567"/>
      <c r="HLZ81" s="567"/>
      <c r="HMA81" s="567"/>
      <c r="HMB81" s="567"/>
      <c r="HMC81" s="567"/>
      <c r="HMD81" s="567"/>
      <c r="HME81" s="567"/>
      <c r="HMF81" s="567"/>
      <c r="HMG81" s="567"/>
      <c r="HMH81" s="567"/>
      <c r="HMI81" s="567"/>
      <c r="HMJ81" s="567"/>
      <c r="HMK81" s="567"/>
      <c r="HML81" s="567"/>
      <c r="HMM81" s="567"/>
      <c r="HMN81" s="567"/>
      <c r="HMO81" s="567"/>
      <c r="HMP81" s="567"/>
      <c r="HMQ81" s="567"/>
      <c r="HMR81" s="567"/>
      <c r="HMS81" s="567"/>
      <c r="HMT81" s="567"/>
      <c r="HMU81" s="567"/>
      <c r="HMV81" s="567"/>
      <c r="HMW81" s="567"/>
      <c r="HMX81" s="567"/>
      <c r="HMY81" s="567"/>
      <c r="HMZ81" s="567"/>
      <c r="HNA81" s="567"/>
      <c r="HNB81" s="567"/>
      <c r="HNC81" s="567"/>
      <c r="HND81" s="567"/>
      <c r="HNE81" s="567"/>
      <c r="HNF81" s="567"/>
      <c r="HNG81" s="567"/>
      <c r="HNH81" s="567"/>
      <c r="HNI81" s="567"/>
      <c r="HNJ81" s="567"/>
      <c r="HNK81" s="567"/>
      <c r="HNL81" s="567"/>
      <c r="HNM81" s="567"/>
      <c r="HNN81" s="567"/>
      <c r="HNO81" s="567"/>
      <c r="HNP81" s="567"/>
      <c r="HNQ81" s="567"/>
      <c r="HNR81" s="567"/>
      <c r="HNS81" s="567"/>
      <c r="HNT81" s="567"/>
      <c r="HNU81" s="567"/>
      <c r="HNV81" s="567"/>
      <c r="HNW81" s="567"/>
      <c r="HNX81" s="567"/>
      <c r="HNY81" s="567"/>
      <c r="HNZ81" s="567"/>
      <c r="HOA81" s="567"/>
      <c r="HOB81" s="567"/>
      <c r="HOC81" s="567"/>
      <c r="HOD81" s="567"/>
      <c r="HOE81" s="567"/>
      <c r="HOF81" s="567"/>
      <c r="HOG81" s="567"/>
      <c r="HOH81" s="567"/>
      <c r="HOI81" s="567"/>
      <c r="HOJ81" s="567"/>
      <c r="HOK81" s="567"/>
      <c r="HOL81" s="567"/>
      <c r="HOM81" s="567"/>
      <c r="HON81" s="567"/>
      <c r="HOO81" s="567"/>
      <c r="HOP81" s="567"/>
      <c r="HOQ81" s="567"/>
      <c r="HOR81" s="567"/>
      <c r="HOS81" s="567"/>
      <c r="HOT81" s="567"/>
      <c r="HOU81" s="567"/>
      <c r="HOV81" s="567"/>
      <c r="HOW81" s="567"/>
      <c r="HOX81" s="567"/>
      <c r="HOY81" s="567"/>
      <c r="HOZ81" s="567"/>
      <c r="HPA81" s="567"/>
      <c r="HPB81" s="567"/>
      <c r="HPC81" s="567"/>
      <c r="HPD81" s="567"/>
      <c r="HPE81" s="567"/>
      <c r="HPF81" s="567"/>
      <c r="HPG81" s="567"/>
      <c r="HPH81" s="567"/>
      <c r="HPI81" s="567"/>
      <c r="HPJ81" s="567"/>
      <c r="HPK81" s="567"/>
      <c r="HPL81" s="567"/>
      <c r="HPM81" s="567"/>
      <c r="HPN81" s="567"/>
      <c r="HPO81" s="567"/>
      <c r="HPP81" s="567"/>
      <c r="HPQ81" s="567"/>
      <c r="HPR81" s="567"/>
      <c r="HPS81" s="567"/>
      <c r="HPT81" s="567"/>
      <c r="HPU81" s="567"/>
      <c r="HPV81" s="567"/>
      <c r="HPW81" s="567"/>
      <c r="HPX81" s="567"/>
      <c r="HPY81" s="567"/>
      <c r="HPZ81" s="567"/>
      <c r="HQA81" s="567"/>
      <c r="HQB81" s="567"/>
      <c r="HQC81" s="567"/>
      <c r="HQD81" s="567"/>
      <c r="HQE81" s="567"/>
      <c r="HQF81" s="567"/>
      <c r="HQG81" s="567"/>
      <c r="HQH81" s="567"/>
      <c r="HQI81" s="567"/>
      <c r="HQJ81" s="567"/>
      <c r="HQK81" s="567"/>
      <c r="HQL81" s="567"/>
      <c r="HQM81" s="567"/>
      <c r="HQN81" s="567"/>
      <c r="HQO81" s="567"/>
      <c r="HQP81" s="567"/>
      <c r="HQQ81" s="567"/>
      <c r="HQR81" s="567"/>
      <c r="HQS81" s="567"/>
      <c r="HQT81" s="567"/>
      <c r="HQU81" s="567"/>
      <c r="HQV81" s="567"/>
      <c r="HQW81" s="567"/>
      <c r="HQX81" s="567"/>
      <c r="HQY81" s="567"/>
      <c r="HQZ81" s="567"/>
      <c r="HRA81" s="567"/>
      <c r="HRB81" s="567"/>
      <c r="HRC81" s="567"/>
      <c r="HRD81" s="567"/>
      <c r="HRE81" s="567"/>
      <c r="HRF81" s="567"/>
      <c r="HRG81" s="567"/>
      <c r="HRH81" s="567"/>
      <c r="HRI81" s="567"/>
      <c r="HRJ81" s="567"/>
      <c r="HRK81" s="567"/>
      <c r="HRL81" s="567"/>
      <c r="HRM81" s="567"/>
      <c r="HRN81" s="567"/>
      <c r="HRO81" s="567"/>
      <c r="HRP81" s="567"/>
      <c r="HRQ81" s="567"/>
      <c r="HRR81" s="567"/>
      <c r="HRS81" s="567"/>
      <c r="HRT81" s="567"/>
      <c r="HRU81" s="567"/>
      <c r="HRV81" s="567"/>
      <c r="HRW81" s="567"/>
      <c r="HRX81" s="567"/>
      <c r="HRY81" s="567"/>
      <c r="HRZ81" s="567"/>
      <c r="HSA81" s="567"/>
      <c r="HSB81" s="567"/>
      <c r="HSC81" s="567"/>
      <c r="HSD81" s="567"/>
      <c r="HSE81" s="567"/>
      <c r="HSF81" s="567"/>
      <c r="HSG81" s="567"/>
      <c r="HSH81" s="567"/>
      <c r="HSI81" s="567"/>
      <c r="HSJ81" s="567"/>
      <c r="HSK81" s="567"/>
      <c r="HSL81" s="567"/>
      <c r="HSM81" s="567"/>
      <c r="HSN81" s="567"/>
      <c r="HSO81" s="567"/>
      <c r="HSP81" s="567"/>
      <c r="HSQ81" s="567"/>
      <c r="HSR81" s="567"/>
      <c r="HSS81" s="567"/>
      <c r="HST81" s="567"/>
      <c r="HSU81" s="567"/>
      <c r="HSV81" s="567"/>
      <c r="HSW81" s="567"/>
      <c r="HSX81" s="567"/>
      <c r="HSY81" s="567"/>
      <c r="HSZ81" s="567"/>
      <c r="HTA81" s="567"/>
      <c r="HTB81" s="567"/>
      <c r="HTC81" s="567"/>
      <c r="HTD81" s="567"/>
      <c r="HTE81" s="567"/>
      <c r="HTF81" s="567"/>
      <c r="HTG81" s="567"/>
      <c r="HTH81" s="567"/>
      <c r="HTI81" s="567"/>
      <c r="HTJ81" s="567"/>
      <c r="HTK81" s="567"/>
      <c r="HTL81" s="567"/>
      <c r="HTM81" s="567"/>
      <c r="HTN81" s="567"/>
      <c r="HTO81" s="567"/>
      <c r="HTP81" s="567"/>
      <c r="HTQ81" s="567"/>
      <c r="HTR81" s="567"/>
      <c r="HTS81" s="567"/>
      <c r="HTT81" s="567"/>
      <c r="HTU81" s="567"/>
      <c r="HTV81" s="567"/>
      <c r="HTW81" s="567"/>
      <c r="HTX81" s="567"/>
      <c r="HTY81" s="567"/>
      <c r="HTZ81" s="567"/>
      <c r="HUA81" s="567"/>
      <c r="HUB81" s="567"/>
      <c r="HUC81" s="567"/>
      <c r="HUD81" s="567"/>
      <c r="HUE81" s="567"/>
      <c r="HUF81" s="567"/>
      <c r="HUG81" s="567"/>
      <c r="HUH81" s="567"/>
      <c r="HUI81" s="567"/>
      <c r="HUJ81" s="567"/>
      <c r="HUK81" s="567"/>
      <c r="HUL81" s="567"/>
      <c r="HUM81" s="567"/>
      <c r="HUN81" s="567"/>
      <c r="HUO81" s="567"/>
      <c r="HUP81" s="567"/>
      <c r="HUQ81" s="567"/>
      <c r="HUR81" s="567"/>
      <c r="HUS81" s="567"/>
      <c r="HUT81" s="567"/>
      <c r="HUU81" s="567"/>
      <c r="HUV81" s="567"/>
      <c r="HUW81" s="567"/>
      <c r="HUX81" s="567"/>
      <c r="HUY81" s="567"/>
      <c r="HUZ81" s="567"/>
      <c r="HVA81" s="567"/>
      <c r="HVB81" s="567"/>
      <c r="HVC81" s="567"/>
      <c r="HVD81" s="567"/>
      <c r="HVE81" s="567"/>
      <c r="HVF81" s="567"/>
      <c r="HVG81" s="567"/>
      <c r="HVH81" s="567"/>
      <c r="HVI81" s="567"/>
      <c r="HVJ81" s="567"/>
      <c r="HVK81" s="567"/>
      <c r="HVL81" s="567"/>
      <c r="HVM81" s="567"/>
      <c r="HVN81" s="567"/>
      <c r="HVO81" s="567"/>
      <c r="HVP81" s="567"/>
      <c r="HVQ81" s="567"/>
      <c r="HVR81" s="567"/>
      <c r="HVS81" s="567"/>
      <c r="HVT81" s="567"/>
      <c r="HVU81" s="567"/>
      <c r="HVV81" s="567"/>
      <c r="HVW81" s="567"/>
      <c r="HVX81" s="567"/>
      <c r="HVY81" s="567"/>
      <c r="HVZ81" s="567"/>
      <c r="HWA81" s="567"/>
      <c r="HWB81" s="567"/>
      <c r="HWC81" s="567"/>
      <c r="HWD81" s="567"/>
      <c r="HWE81" s="567"/>
      <c r="HWF81" s="567"/>
      <c r="HWG81" s="567"/>
      <c r="HWH81" s="567"/>
      <c r="HWI81" s="567"/>
      <c r="HWJ81" s="567"/>
      <c r="HWK81" s="567"/>
      <c r="HWL81" s="567"/>
      <c r="HWM81" s="567"/>
      <c r="HWN81" s="567"/>
      <c r="HWO81" s="567"/>
      <c r="HWP81" s="567"/>
      <c r="HWQ81" s="567"/>
      <c r="HWR81" s="567"/>
      <c r="HWS81" s="567"/>
      <c r="HWT81" s="567"/>
      <c r="HWU81" s="567"/>
      <c r="HWV81" s="567"/>
      <c r="HWW81" s="567"/>
      <c r="HWX81" s="567"/>
      <c r="HWY81" s="567"/>
      <c r="HWZ81" s="567"/>
      <c r="HXA81" s="567"/>
      <c r="HXB81" s="567"/>
      <c r="HXC81" s="567"/>
      <c r="HXD81" s="567"/>
      <c r="HXE81" s="567"/>
      <c r="HXF81" s="567"/>
      <c r="HXG81" s="567"/>
      <c r="HXH81" s="567"/>
      <c r="HXI81" s="567"/>
      <c r="HXJ81" s="567"/>
      <c r="HXK81" s="567"/>
      <c r="HXL81" s="567"/>
      <c r="HXM81" s="567"/>
      <c r="HXN81" s="567"/>
      <c r="HXO81" s="567"/>
      <c r="HXP81" s="567"/>
      <c r="HXQ81" s="567"/>
      <c r="HXR81" s="567"/>
      <c r="HXS81" s="567"/>
      <c r="HXT81" s="567"/>
      <c r="HXU81" s="567"/>
      <c r="HXV81" s="567"/>
      <c r="HXW81" s="567"/>
      <c r="HXX81" s="567"/>
      <c r="HXY81" s="567"/>
      <c r="HXZ81" s="567"/>
      <c r="HYA81" s="567"/>
      <c r="HYB81" s="567"/>
      <c r="HYC81" s="567"/>
      <c r="HYD81" s="567"/>
      <c r="HYE81" s="567"/>
      <c r="HYF81" s="567"/>
      <c r="HYG81" s="567"/>
      <c r="HYH81" s="567"/>
      <c r="HYI81" s="567"/>
      <c r="HYJ81" s="567"/>
      <c r="HYK81" s="567"/>
      <c r="HYL81" s="567"/>
      <c r="HYM81" s="567"/>
      <c r="HYN81" s="567"/>
      <c r="HYO81" s="567"/>
      <c r="HYP81" s="567"/>
      <c r="HYQ81" s="567"/>
      <c r="HYR81" s="567"/>
      <c r="HYS81" s="567"/>
      <c r="HYT81" s="567"/>
      <c r="HYU81" s="567"/>
      <c r="HYV81" s="567"/>
      <c r="HYW81" s="567"/>
      <c r="HYX81" s="567"/>
      <c r="HYY81" s="567"/>
      <c r="HYZ81" s="567"/>
      <c r="HZA81" s="567"/>
      <c r="HZB81" s="567"/>
      <c r="HZC81" s="567"/>
      <c r="HZD81" s="567"/>
      <c r="HZE81" s="567"/>
      <c r="HZF81" s="567"/>
      <c r="HZG81" s="567"/>
      <c r="HZH81" s="567"/>
      <c r="HZI81" s="567"/>
      <c r="HZJ81" s="567"/>
      <c r="HZK81" s="567"/>
      <c r="HZL81" s="567"/>
      <c r="HZM81" s="567"/>
      <c r="HZN81" s="567"/>
      <c r="HZO81" s="567"/>
      <c r="HZP81" s="567"/>
      <c r="HZQ81" s="567"/>
      <c r="HZR81" s="567"/>
      <c r="HZS81" s="567"/>
      <c r="HZT81" s="567"/>
      <c r="HZU81" s="567"/>
      <c r="HZV81" s="567"/>
      <c r="HZW81" s="567"/>
      <c r="HZX81" s="567"/>
      <c r="HZY81" s="567"/>
      <c r="HZZ81" s="567"/>
      <c r="IAA81" s="567"/>
      <c r="IAB81" s="567"/>
      <c r="IAC81" s="567"/>
      <c r="IAD81" s="567"/>
      <c r="IAE81" s="567"/>
      <c r="IAF81" s="567"/>
      <c r="IAG81" s="567"/>
      <c r="IAH81" s="567"/>
      <c r="IAI81" s="567"/>
      <c r="IAJ81" s="567"/>
      <c r="IAK81" s="567"/>
      <c r="IAL81" s="567"/>
      <c r="IAM81" s="567"/>
      <c r="IAN81" s="567"/>
      <c r="IAO81" s="567"/>
      <c r="IAP81" s="567"/>
      <c r="IAQ81" s="567"/>
      <c r="IAR81" s="567"/>
      <c r="IAS81" s="567"/>
      <c r="IAT81" s="567"/>
      <c r="IAU81" s="567"/>
      <c r="IAV81" s="567"/>
      <c r="IAW81" s="567"/>
      <c r="IAX81" s="567"/>
      <c r="IAY81" s="567"/>
      <c r="IAZ81" s="567"/>
      <c r="IBA81" s="567"/>
      <c r="IBB81" s="567"/>
      <c r="IBC81" s="567"/>
      <c r="IBD81" s="567"/>
      <c r="IBE81" s="567"/>
      <c r="IBF81" s="567"/>
      <c r="IBG81" s="567"/>
      <c r="IBH81" s="567"/>
      <c r="IBI81" s="567"/>
      <c r="IBJ81" s="567"/>
      <c r="IBK81" s="567"/>
      <c r="IBL81" s="567"/>
      <c r="IBM81" s="567"/>
      <c r="IBN81" s="567"/>
      <c r="IBO81" s="567"/>
      <c r="IBP81" s="567"/>
      <c r="IBQ81" s="567"/>
      <c r="IBR81" s="567"/>
      <c r="IBS81" s="567"/>
      <c r="IBT81" s="567"/>
      <c r="IBU81" s="567"/>
      <c r="IBV81" s="567"/>
      <c r="IBW81" s="567"/>
      <c r="IBX81" s="567"/>
      <c r="IBY81" s="567"/>
      <c r="IBZ81" s="567"/>
      <c r="ICA81" s="567"/>
      <c r="ICB81" s="567"/>
      <c r="ICC81" s="567"/>
      <c r="ICD81" s="567"/>
      <c r="ICE81" s="567"/>
      <c r="ICF81" s="567"/>
      <c r="ICG81" s="567"/>
      <c r="ICH81" s="567"/>
      <c r="ICI81" s="567"/>
      <c r="ICJ81" s="567"/>
      <c r="ICK81" s="567"/>
      <c r="ICL81" s="567"/>
      <c r="ICM81" s="567"/>
      <c r="ICN81" s="567"/>
      <c r="ICO81" s="567"/>
      <c r="ICP81" s="567"/>
      <c r="ICQ81" s="567"/>
      <c r="ICR81" s="567"/>
      <c r="ICS81" s="567"/>
      <c r="ICT81" s="567"/>
      <c r="ICU81" s="567"/>
      <c r="ICV81" s="567"/>
      <c r="ICW81" s="567"/>
      <c r="ICX81" s="567"/>
      <c r="ICY81" s="567"/>
      <c r="ICZ81" s="567"/>
      <c r="IDA81" s="567"/>
      <c r="IDB81" s="567"/>
      <c r="IDC81" s="567"/>
      <c r="IDD81" s="567"/>
      <c r="IDE81" s="567"/>
      <c r="IDF81" s="567"/>
      <c r="IDG81" s="567"/>
      <c r="IDH81" s="567"/>
      <c r="IDI81" s="567"/>
      <c r="IDJ81" s="567"/>
      <c r="IDK81" s="567"/>
      <c r="IDL81" s="567"/>
      <c r="IDM81" s="567"/>
      <c r="IDN81" s="567"/>
      <c r="IDO81" s="567"/>
      <c r="IDP81" s="567"/>
      <c r="IDQ81" s="567"/>
      <c r="IDR81" s="567"/>
      <c r="IDS81" s="567"/>
      <c r="IDT81" s="567"/>
      <c r="IDU81" s="567"/>
      <c r="IDV81" s="567"/>
      <c r="IDW81" s="567"/>
      <c r="IDX81" s="567"/>
      <c r="IDY81" s="567"/>
      <c r="IDZ81" s="567"/>
      <c r="IEA81" s="567"/>
      <c r="IEB81" s="567"/>
      <c r="IEC81" s="567"/>
      <c r="IED81" s="567"/>
      <c r="IEE81" s="567"/>
      <c r="IEF81" s="567"/>
      <c r="IEG81" s="567"/>
      <c r="IEH81" s="567"/>
      <c r="IEI81" s="567"/>
      <c r="IEJ81" s="567"/>
      <c r="IEK81" s="567"/>
      <c r="IEL81" s="567"/>
      <c r="IEM81" s="567"/>
      <c r="IEN81" s="567"/>
      <c r="IEO81" s="567"/>
      <c r="IEP81" s="567"/>
      <c r="IEQ81" s="567"/>
      <c r="IER81" s="567"/>
      <c r="IES81" s="567"/>
      <c r="IET81" s="567"/>
      <c r="IEU81" s="567"/>
      <c r="IEV81" s="567"/>
      <c r="IEW81" s="567"/>
      <c r="IEX81" s="567"/>
      <c r="IEY81" s="567"/>
      <c r="IEZ81" s="567"/>
      <c r="IFA81" s="567"/>
      <c r="IFB81" s="567"/>
      <c r="IFC81" s="567"/>
      <c r="IFD81" s="567"/>
      <c r="IFE81" s="567"/>
      <c r="IFF81" s="567"/>
      <c r="IFG81" s="567"/>
      <c r="IFH81" s="567"/>
      <c r="IFI81" s="567"/>
      <c r="IFJ81" s="567"/>
      <c r="IFK81" s="567"/>
      <c r="IFL81" s="567"/>
      <c r="IFM81" s="567"/>
      <c r="IFN81" s="567"/>
      <c r="IFO81" s="567"/>
      <c r="IFP81" s="567"/>
      <c r="IFQ81" s="567"/>
      <c r="IFR81" s="567"/>
      <c r="IFS81" s="567"/>
      <c r="IFT81" s="567"/>
      <c r="IFU81" s="567"/>
      <c r="IFV81" s="567"/>
      <c r="IFW81" s="567"/>
      <c r="IFX81" s="567"/>
      <c r="IFY81" s="567"/>
      <c r="IFZ81" s="567"/>
      <c r="IGA81" s="567"/>
      <c r="IGB81" s="567"/>
      <c r="IGC81" s="567"/>
      <c r="IGD81" s="567"/>
      <c r="IGE81" s="567"/>
      <c r="IGF81" s="567"/>
      <c r="IGG81" s="567"/>
      <c r="IGH81" s="567"/>
      <c r="IGI81" s="567"/>
      <c r="IGJ81" s="567"/>
      <c r="IGK81" s="567"/>
      <c r="IGL81" s="567"/>
      <c r="IGM81" s="567"/>
      <c r="IGN81" s="567"/>
      <c r="IGO81" s="567"/>
      <c r="IGP81" s="567"/>
      <c r="IGQ81" s="567"/>
      <c r="IGR81" s="567"/>
      <c r="IGS81" s="567"/>
      <c r="IGT81" s="567"/>
      <c r="IGU81" s="567"/>
      <c r="IGV81" s="567"/>
      <c r="IGW81" s="567"/>
      <c r="IGX81" s="567"/>
      <c r="IGY81" s="567"/>
      <c r="IGZ81" s="567"/>
      <c r="IHA81" s="567"/>
      <c r="IHB81" s="567"/>
      <c r="IHC81" s="567"/>
      <c r="IHD81" s="567"/>
      <c r="IHE81" s="567"/>
      <c r="IHF81" s="567"/>
      <c r="IHG81" s="567"/>
      <c r="IHH81" s="567"/>
      <c r="IHI81" s="567"/>
      <c r="IHJ81" s="567"/>
      <c r="IHK81" s="567"/>
      <c r="IHL81" s="567"/>
      <c r="IHM81" s="567"/>
      <c r="IHN81" s="567"/>
      <c r="IHO81" s="567"/>
      <c r="IHP81" s="567"/>
      <c r="IHQ81" s="567"/>
      <c r="IHR81" s="567"/>
      <c r="IHS81" s="567"/>
      <c r="IHT81" s="567"/>
      <c r="IHU81" s="567"/>
      <c r="IHV81" s="567"/>
      <c r="IHW81" s="567"/>
      <c r="IHX81" s="567"/>
      <c r="IHY81" s="567"/>
      <c r="IHZ81" s="567"/>
      <c r="IIA81" s="567"/>
      <c r="IIB81" s="567"/>
      <c r="IIC81" s="567"/>
      <c r="IID81" s="567"/>
      <c r="IIE81" s="567"/>
      <c r="IIF81" s="567"/>
      <c r="IIG81" s="567"/>
      <c r="IIH81" s="567"/>
      <c r="III81" s="567"/>
      <c r="IIJ81" s="567"/>
      <c r="IIK81" s="567"/>
      <c r="IIL81" s="567"/>
      <c r="IIM81" s="567"/>
      <c r="IIN81" s="567"/>
      <c r="IIO81" s="567"/>
      <c r="IIP81" s="567"/>
      <c r="IIQ81" s="567"/>
      <c r="IIR81" s="567"/>
      <c r="IIS81" s="567"/>
      <c r="IIT81" s="567"/>
      <c r="IIU81" s="567"/>
      <c r="IIV81" s="567"/>
      <c r="IIW81" s="567"/>
      <c r="IIX81" s="567"/>
      <c r="IIY81" s="567"/>
      <c r="IIZ81" s="567"/>
      <c r="IJA81" s="567"/>
      <c r="IJB81" s="567"/>
      <c r="IJC81" s="567"/>
      <c r="IJD81" s="567"/>
      <c r="IJE81" s="567"/>
      <c r="IJF81" s="567"/>
      <c r="IJG81" s="567"/>
      <c r="IJH81" s="567"/>
      <c r="IJI81" s="567"/>
      <c r="IJJ81" s="567"/>
      <c r="IJK81" s="567"/>
      <c r="IJL81" s="567"/>
      <c r="IJM81" s="567"/>
      <c r="IJN81" s="567"/>
      <c r="IJO81" s="567"/>
      <c r="IJP81" s="567"/>
      <c r="IJQ81" s="567"/>
      <c r="IJR81" s="567"/>
      <c r="IJS81" s="567"/>
      <c r="IJT81" s="567"/>
      <c r="IJU81" s="567"/>
      <c r="IJV81" s="567"/>
      <c r="IJW81" s="567"/>
      <c r="IJX81" s="567"/>
      <c r="IJY81" s="567"/>
      <c r="IJZ81" s="567"/>
      <c r="IKA81" s="567"/>
      <c r="IKB81" s="567"/>
      <c r="IKC81" s="567"/>
      <c r="IKD81" s="567"/>
      <c r="IKE81" s="567"/>
      <c r="IKF81" s="567"/>
      <c r="IKG81" s="567"/>
      <c r="IKH81" s="567"/>
      <c r="IKI81" s="567"/>
      <c r="IKJ81" s="567"/>
      <c r="IKK81" s="567"/>
      <c r="IKL81" s="567"/>
      <c r="IKM81" s="567"/>
      <c r="IKN81" s="567"/>
      <c r="IKO81" s="567"/>
      <c r="IKP81" s="567"/>
      <c r="IKQ81" s="567"/>
      <c r="IKR81" s="567"/>
      <c r="IKS81" s="567"/>
      <c r="IKT81" s="567"/>
      <c r="IKU81" s="567"/>
      <c r="IKV81" s="567"/>
      <c r="IKW81" s="567"/>
      <c r="IKX81" s="567"/>
      <c r="IKY81" s="567"/>
      <c r="IKZ81" s="567"/>
      <c r="ILA81" s="567"/>
      <c r="ILB81" s="567"/>
      <c r="ILC81" s="567"/>
      <c r="ILD81" s="567"/>
      <c r="ILE81" s="567"/>
      <c r="ILF81" s="567"/>
      <c r="ILG81" s="567"/>
      <c r="ILH81" s="567"/>
      <c r="ILI81" s="567"/>
      <c r="ILJ81" s="567"/>
      <c r="ILK81" s="567"/>
      <c r="ILL81" s="567"/>
      <c r="ILM81" s="567"/>
      <c r="ILN81" s="567"/>
      <c r="ILO81" s="567"/>
      <c r="ILP81" s="567"/>
      <c r="ILQ81" s="567"/>
      <c r="ILR81" s="567"/>
      <c r="ILS81" s="567"/>
      <c r="ILT81" s="567"/>
      <c r="ILU81" s="567"/>
      <c r="ILV81" s="567"/>
      <c r="ILW81" s="567"/>
      <c r="ILX81" s="567"/>
      <c r="ILY81" s="567"/>
      <c r="ILZ81" s="567"/>
      <c r="IMA81" s="567"/>
      <c r="IMB81" s="567"/>
      <c r="IMC81" s="567"/>
      <c r="IMD81" s="567"/>
      <c r="IME81" s="567"/>
      <c r="IMF81" s="567"/>
      <c r="IMG81" s="567"/>
      <c r="IMH81" s="567"/>
      <c r="IMI81" s="567"/>
      <c r="IMJ81" s="567"/>
      <c r="IMK81" s="567"/>
      <c r="IML81" s="567"/>
      <c r="IMM81" s="567"/>
      <c r="IMN81" s="567"/>
      <c r="IMO81" s="567"/>
      <c r="IMP81" s="567"/>
      <c r="IMQ81" s="567"/>
      <c r="IMR81" s="567"/>
      <c r="IMS81" s="567"/>
      <c r="IMT81" s="567"/>
      <c r="IMU81" s="567"/>
      <c r="IMV81" s="567"/>
      <c r="IMW81" s="567"/>
      <c r="IMX81" s="567"/>
      <c r="IMY81" s="567"/>
      <c r="IMZ81" s="567"/>
      <c r="INA81" s="567"/>
      <c r="INB81" s="567"/>
      <c r="INC81" s="567"/>
      <c r="IND81" s="567"/>
      <c r="INE81" s="567"/>
      <c r="INF81" s="567"/>
      <c r="ING81" s="567"/>
      <c r="INH81" s="567"/>
      <c r="INI81" s="567"/>
      <c r="INJ81" s="567"/>
      <c r="INK81" s="567"/>
      <c r="INL81" s="567"/>
      <c r="INM81" s="567"/>
      <c r="INN81" s="567"/>
      <c r="INO81" s="567"/>
      <c r="INP81" s="567"/>
      <c r="INQ81" s="567"/>
      <c r="INR81" s="567"/>
      <c r="INS81" s="567"/>
      <c r="INT81" s="567"/>
      <c r="INU81" s="567"/>
      <c r="INV81" s="567"/>
      <c r="INW81" s="567"/>
      <c r="INX81" s="567"/>
      <c r="INY81" s="567"/>
      <c r="INZ81" s="567"/>
      <c r="IOA81" s="567"/>
      <c r="IOB81" s="567"/>
      <c r="IOC81" s="567"/>
      <c r="IOD81" s="567"/>
      <c r="IOE81" s="567"/>
      <c r="IOF81" s="567"/>
      <c r="IOG81" s="567"/>
      <c r="IOH81" s="567"/>
      <c r="IOI81" s="567"/>
      <c r="IOJ81" s="567"/>
      <c r="IOK81" s="567"/>
      <c r="IOL81" s="567"/>
      <c r="IOM81" s="567"/>
      <c r="ION81" s="567"/>
      <c r="IOO81" s="567"/>
      <c r="IOP81" s="567"/>
      <c r="IOQ81" s="567"/>
      <c r="IOR81" s="567"/>
      <c r="IOS81" s="567"/>
      <c r="IOT81" s="567"/>
      <c r="IOU81" s="567"/>
      <c r="IOV81" s="567"/>
      <c r="IOW81" s="567"/>
      <c r="IOX81" s="567"/>
      <c r="IOY81" s="567"/>
      <c r="IOZ81" s="567"/>
      <c r="IPA81" s="567"/>
      <c r="IPB81" s="567"/>
      <c r="IPC81" s="567"/>
      <c r="IPD81" s="567"/>
      <c r="IPE81" s="567"/>
      <c r="IPF81" s="567"/>
      <c r="IPG81" s="567"/>
      <c r="IPH81" s="567"/>
      <c r="IPI81" s="567"/>
      <c r="IPJ81" s="567"/>
      <c r="IPK81" s="567"/>
      <c r="IPL81" s="567"/>
      <c r="IPM81" s="567"/>
      <c r="IPN81" s="567"/>
      <c r="IPO81" s="567"/>
      <c r="IPP81" s="567"/>
      <c r="IPQ81" s="567"/>
      <c r="IPR81" s="567"/>
      <c r="IPS81" s="567"/>
      <c r="IPT81" s="567"/>
      <c r="IPU81" s="567"/>
      <c r="IPV81" s="567"/>
      <c r="IPW81" s="567"/>
      <c r="IPX81" s="567"/>
      <c r="IPY81" s="567"/>
      <c r="IPZ81" s="567"/>
      <c r="IQA81" s="567"/>
      <c r="IQB81" s="567"/>
      <c r="IQC81" s="567"/>
      <c r="IQD81" s="567"/>
      <c r="IQE81" s="567"/>
      <c r="IQF81" s="567"/>
      <c r="IQG81" s="567"/>
      <c r="IQH81" s="567"/>
      <c r="IQI81" s="567"/>
      <c r="IQJ81" s="567"/>
      <c r="IQK81" s="567"/>
      <c r="IQL81" s="567"/>
      <c r="IQM81" s="567"/>
      <c r="IQN81" s="567"/>
      <c r="IQO81" s="567"/>
      <c r="IQP81" s="567"/>
      <c r="IQQ81" s="567"/>
      <c r="IQR81" s="567"/>
      <c r="IQS81" s="567"/>
      <c r="IQT81" s="567"/>
      <c r="IQU81" s="567"/>
      <c r="IQV81" s="567"/>
      <c r="IQW81" s="567"/>
      <c r="IQX81" s="567"/>
      <c r="IQY81" s="567"/>
      <c r="IQZ81" s="567"/>
      <c r="IRA81" s="567"/>
      <c r="IRB81" s="567"/>
      <c r="IRC81" s="567"/>
      <c r="IRD81" s="567"/>
      <c r="IRE81" s="567"/>
      <c r="IRF81" s="567"/>
      <c r="IRG81" s="567"/>
      <c r="IRH81" s="567"/>
      <c r="IRI81" s="567"/>
      <c r="IRJ81" s="567"/>
      <c r="IRK81" s="567"/>
      <c r="IRL81" s="567"/>
      <c r="IRM81" s="567"/>
      <c r="IRN81" s="567"/>
      <c r="IRO81" s="567"/>
      <c r="IRP81" s="567"/>
      <c r="IRQ81" s="567"/>
      <c r="IRR81" s="567"/>
      <c r="IRS81" s="567"/>
      <c r="IRT81" s="567"/>
      <c r="IRU81" s="567"/>
      <c r="IRV81" s="567"/>
      <c r="IRW81" s="567"/>
      <c r="IRX81" s="567"/>
      <c r="IRY81" s="567"/>
      <c r="IRZ81" s="567"/>
      <c r="ISA81" s="567"/>
      <c r="ISB81" s="567"/>
      <c r="ISC81" s="567"/>
      <c r="ISD81" s="567"/>
      <c r="ISE81" s="567"/>
      <c r="ISF81" s="567"/>
      <c r="ISG81" s="567"/>
      <c r="ISH81" s="567"/>
      <c r="ISI81" s="567"/>
      <c r="ISJ81" s="567"/>
      <c r="ISK81" s="567"/>
      <c r="ISL81" s="567"/>
      <c r="ISM81" s="567"/>
      <c r="ISN81" s="567"/>
      <c r="ISO81" s="567"/>
      <c r="ISP81" s="567"/>
      <c r="ISQ81" s="567"/>
      <c r="ISR81" s="567"/>
      <c r="ISS81" s="567"/>
      <c r="IST81" s="567"/>
      <c r="ISU81" s="567"/>
      <c r="ISV81" s="567"/>
      <c r="ISW81" s="567"/>
      <c r="ISX81" s="567"/>
      <c r="ISY81" s="567"/>
      <c r="ISZ81" s="567"/>
      <c r="ITA81" s="567"/>
      <c r="ITB81" s="567"/>
      <c r="ITC81" s="567"/>
      <c r="ITD81" s="567"/>
      <c r="ITE81" s="567"/>
      <c r="ITF81" s="567"/>
      <c r="ITG81" s="567"/>
      <c r="ITH81" s="567"/>
      <c r="ITI81" s="567"/>
      <c r="ITJ81" s="567"/>
      <c r="ITK81" s="567"/>
      <c r="ITL81" s="567"/>
      <c r="ITM81" s="567"/>
      <c r="ITN81" s="567"/>
      <c r="ITO81" s="567"/>
      <c r="ITP81" s="567"/>
      <c r="ITQ81" s="567"/>
      <c r="ITR81" s="567"/>
      <c r="ITS81" s="567"/>
      <c r="ITT81" s="567"/>
      <c r="ITU81" s="567"/>
      <c r="ITV81" s="567"/>
      <c r="ITW81" s="567"/>
      <c r="ITX81" s="567"/>
      <c r="ITY81" s="567"/>
      <c r="ITZ81" s="567"/>
      <c r="IUA81" s="567"/>
      <c r="IUB81" s="567"/>
      <c r="IUC81" s="567"/>
      <c r="IUD81" s="567"/>
      <c r="IUE81" s="567"/>
      <c r="IUF81" s="567"/>
      <c r="IUG81" s="567"/>
      <c r="IUH81" s="567"/>
      <c r="IUI81" s="567"/>
      <c r="IUJ81" s="567"/>
      <c r="IUK81" s="567"/>
      <c r="IUL81" s="567"/>
      <c r="IUM81" s="567"/>
      <c r="IUN81" s="567"/>
      <c r="IUO81" s="567"/>
      <c r="IUP81" s="567"/>
      <c r="IUQ81" s="567"/>
      <c r="IUR81" s="567"/>
      <c r="IUS81" s="567"/>
      <c r="IUT81" s="567"/>
      <c r="IUU81" s="567"/>
      <c r="IUV81" s="567"/>
      <c r="IUW81" s="567"/>
      <c r="IUX81" s="567"/>
      <c r="IUY81" s="567"/>
      <c r="IUZ81" s="567"/>
      <c r="IVA81" s="567"/>
      <c r="IVB81" s="567"/>
      <c r="IVC81" s="567"/>
      <c r="IVD81" s="567"/>
      <c r="IVE81" s="567"/>
      <c r="IVF81" s="567"/>
      <c r="IVG81" s="567"/>
      <c r="IVH81" s="567"/>
      <c r="IVI81" s="567"/>
      <c r="IVJ81" s="567"/>
      <c r="IVK81" s="567"/>
      <c r="IVL81" s="567"/>
      <c r="IVM81" s="567"/>
      <c r="IVN81" s="567"/>
      <c r="IVO81" s="567"/>
      <c r="IVP81" s="567"/>
      <c r="IVQ81" s="567"/>
      <c r="IVR81" s="567"/>
      <c r="IVS81" s="567"/>
      <c r="IVT81" s="567"/>
      <c r="IVU81" s="567"/>
      <c r="IVV81" s="567"/>
      <c r="IVW81" s="567"/>
      <c r="IVX81" s="567"/>
      <c r="IVY81" s="567"/>
      <c r="IVZ81" s="567"/>
      <c r="IWA81" s="567"/>
      <c r="IWB81" s="567"/>
      <c r="IWC81" s="567"/>
      <c r="IWD81" s="567"/>
      <c r="IWE81" s="567"/>
      <c r="IWF81" s="567"/>
      <c r="IWG81" s="567"/>
      <c r="IWH81" s="567"/>
      <c r="IWI81" s="567"/>
      <c r="IWJ81" s="567"/>
      <c r="IWK81" s="567"/>
      <c r="IWL81" s="567"/>
      <c r="IWM81" s="567"/>
      <c r="IWN81" s="567"/>
      <c r="IWO81" s="567"/>
      <c r="IWP81" s="567"/>
      <c r="IWQ81" s="567"/>
      <c r="IWR81" s="567"/>
      <c r="IWS81" s="567"/>
      <c r="IWT81" s="567"/>
      <c r="IWU81" s="567"/>
      <c r="IWV81" s="567"/>
      <c r="IWW81" s="567"/>
      <c r="IWX81" s="567"/>
      <c r="IWY81" s="567"/>
      <c r="IWZ81" s="567"/>
      <c r="IXA81" s="567"/>
      <c r="IXB81" s="567"/>
      <c r="IXC81" s="567"/>
      <c r="IXD81" s="567"/>
      <c r="IXE81" s="567"/>
      <c r="IXF81" s="567"/>
      <c r="IXG81" s="567"/>
      <c r="IXH81" s="567"/>
      <c r="IXI81" s="567"/>
      <c r="IXJ81" s="567"/>
      <c r="IXK81" s="567"/>
      <c r="IXL81" s="567"/>
      <c r="IXM81" s="567"/>
      <c r="IXN81" s="567"/>
      <c r="IXO81" s="567"/>
      <c r="IXP81" s="567"/>
      <c r="IXQ81" s="567"/>
      <c r="IXR81" s="567"/>
      <c r="IXS81" s="567"/>
      <c r="IXT81" s="567"/>
      <c r="IXU81" s="567"/>
      <c r="IXV81" s="567"/>
      <c r="IXW81" s="567"/>
      <c r="IXX81" s="567"/>
      <c r="IXY81" s="567"/>
      <c r="IXZ81" s="567"/>
      <c r="IYA81" s="567"/>
      <c r="IYB81" s="567"/>
      <c r="IYC81" s="567"/>
      <c r="IYD81" s="567"/>
      <c r="IYE81" s="567"/>
      <c r="IYF81" s="567"/>
      <c r="IYG81" s="567"/>
      <c r="IYH81" s="567"/>
      <c r="IYI81" s="567"/>
      <c r="IYJ81" s="567"/>
      <c r="IYK81" s="567"/>
      <c r="IYL81" s="567"/>
      <c r="IYM81" s="567"/>
      <c r="IYN81" s="567"/>
      <c r="IYO81" s="567"/>
      <c r="IYP81" s="567"/>
      <c r="IYQ81" s="567"/>
      <c r="IYR81" s="567"/>
      <c r="IYS81" s="567"/>
      <c r="IYT81" s="567"/>
      <c r="IYU81" s="567"/>
      <c r="IYV81" s="567"/>
      <c r="IYW81" s="567"/>
      <c r="IYX81" s="567"/>
      <c r="IYY81" s="567"/>
      <c r="IYZ81" s="567"/>
      <c r="IZA81" s="567"/>
      <c r="IZB81" s="567"/>
      <c r="IZC81" s="567"/>
      <c r="IZD81" s="567"/>
      <c r="IZE81" s="567"/>
      <c r="IZF81" s="567"/>
      <c r="IZG81" s="567"/>
      <c r="IZH81" s="567"/>
      <c r="IZI81" s="567"/>
      <c r="IZJ81" s="567"/>
      <c r="IZK81" s="567"/>
      <c r="IZL81" s="567"/>
      <c r="IZM81" s="567"/>
      <c r="IZN81" s="567"/>
      <c r="IZO81" s="567"/>
      <c r="IZP81" s="567"/>
      <c r="IZQ81" s="567"/>
      <c r="IZR81" s="567"/>
      <c r="IZS81" s="567"/>
      <c r="IZT81" s="567"/>
      <c r="IZU81" s="567"/>
      <c r="IZV81" s="567"/>
      <c r="IZW81" s="567"/>
      <c r="IZX81" s="567"/>
      <c r="IZY81" s="567"/>
      <c r="IZZ81" s="567"/>
      <c r="JAA81" s="567"/>
      <c r="JAB81" s="567"/>
      <c r="JAC81" s="567"/>
      <c r="JAD81" s="567"/>
      <c r="JAE81" s="567"/>
      <c r="JAF81" s="567"/>
      <c r="JAG81" s="567"/>
      <c r="JAH81" s="567"/>
      <c r="JAI81" s="567"/>
      <c r="JAJ81" s="567"/>
      <c r="JAK81" s="567"/>
      <c r="JAL81" s="567"/>
      <c r="JAM81" s="567"/>
      <c r="JAN81" s="567"/>
      <c r="JAO81" s="567"/>
      <c r="JAP81" s="567"/>
      <c r="JAQ81" s="567"/>
      <c r="JAR81" s="567"/>
      <c r="JAS81" s="567"/>
      <c r="JAT81" s="567"/>
      <c r="JAU81" s="567"/>
      <c r="JAV81" s="567"/>
      <c r="JAW81" s="567"/>
      <c r="JAX81" s="567"/>
      <c r="JAY81" s="567"/>
      <c r="JAZ81" s="567"/>
      <c r="JBA81" s="567"/>
      <c r="JBB81" s="567"/>
      <c r="JBC81" s="567"/>
      <c r="JBD81" s="567"/>
      <c r="JBE81" s="567"/>
      <c r="JBF81" s="567"/>
      <c r="JBG81" s="567"/>
      <c r="JBH81" s="567"/>
      <c r="JBI81" s="567"/>
      <c r="JBJ81" s="567"/>
      <c r="JBK81" s="567"/>
      <c r="JBL81" s="567"/>
      <c r="JBM81" s="567"/>
      <c r="JBN81" s="567"/>
      <c r="JBO81" s="567"/>
      <c r="JBP81" s="567"/>
      <c r="JBQ81" s="567"/>
      <c r="JBR81" s="567"/>
      <c r="JBS81" s="567"/>
      <c r="JBT81" s="567"/>
      <c r="JBU81" s="567"/>
      <c r="JBV81" s="567"/>
      <c r="JBW81" s="567"/>
      <c r="JBX81" s="567"/>
      <c r="JBY81" s="567"/>
      <c r="JBZ81" s="567"/>
      <c r="JCA81" s="567"/>
      <c r="JCB81" s="567"/>
      <c r="JCC81" s="567"/>
      <c r="JCD81" s="567"/>
      <c r="JCE81" s="567"/>
      <c r="JCF81" s="567"/>
      <c r="JCG81" s="567"/>
      <c r="JCH81" s="567"/>
      <c r="JCI81" s="567"/>
      <c r="JCJ81" s="567"/>
      <c r="JCK81" s="567"/>
      <c r="JCL81" s="567"/>
      <c r="JCM81" s="567"/>
      <c r="JCN81" s="567"/>
      <c r="JCO81" s="567"/>
      <c r="JCP81" s="567"/>
      <c r="JCQ81" s="567"/>
      <c r="JCR81" s="567"/>
      <c r="JCS81" s="567"/>
      <c r="JCT81" s="567"/>
      <c r="JCU81" s="567"/>
      <c r="JCV81" s="567"/>
      <c r="JCW81" s="567"/>
      <c r="JCX81" s="567"/>
      <c r="JCY81" s="567"/>
      <c r="JCZ81" s="567"/>
      <c r="JDA81" s="567"/>
      <c r="JDB81" s="567"/>
      <c r="JDC81" s="567"/>
      <c r="JDD81" s="567"/>
      <c r="JDE81" s="567"/>
      <c r="JDF81" s="567"/>
      <c r="JDG81" s="567"/>
      <c r="JDH81" s="567"/>
      <c r="JDI81" s="567"/>
      <c r="JDJ81" s="567"/>
      <c r="JDK81" s="567"/>
      <c r="JDL81" s="567"/>
      <c r="JDM81" s="567"/>
      <c r="JDN81" s="567"/>
      <c r="JDO81" s="567"/>
      <c r="JDP81" s="567"/>
      <c r="JDQ81" s="567"/>
      <c r="JDR81" s="567"/>
      <c r="JDS81" s="567"/>
      <c r="JDT81" s="567"/>
      <c r="JDU81" s="567"/>
      <c r="JDV81" s="567"/>
      <c r="JDW81" s="567"/>
      <c r="JDX81" s="567"/>
      <c r="JDY81" s="567"/>
      <c r="JDZ81" s="567"/>
      <c r="JEA81" s="567"/>
      <c r="JEB81" s="567"/>
      <c r="JEC81" s="567"/>
      <c r="JED81" s="567"/>
      <c r="JEE81" s="567"/>
      <c r="JEF81" s="567"/>
      <c r="JEG81" s="567"/>
      <c r="JEH81" s="567"/>
      <c r="JEI81" s="567"/>
      <c r="JEJ81" s="567"/>
      <c r="JEK81" s="567"/>
      <c r="JEL81" s="567"/>
      <c r="JEM81" s="567"/>
      <c r="JEN81" s="567"/>
      <c r="JEO81" s="567"/>
      <c r="JEP81" s="567"/>
      <c r="JEQ81" s="567"/>
      <c r="JER81" s="567"/>
      <c r="JES81" s="567"/>
      <c r="JET81" s="567"/>
      <c r="JEU81" s="567"/>
      <c r="JEV81" s="567"/>
      <c r="JEW81" s="567"/>
      <c r="JEX81" s="567"/>
      <c r="JEY81" s="567"/>
      <c r="JEZ81" s="567"/>
      <c r="JFA81" s="567"/>
      <c r="JFB81" s="567"/>
      <c r="JFC81" s="567"/>
      <c r="JFD81" s="567"/>
      <c r="JFE81" s="567"/>
      <c r="JFF81" s="567"/>
      <c r="JFG81" s="567"/>
      <c r="JFH81" s="567"/>
      <c r="JFI81" s="567"/>
      <c r="JFJ81" s="567"/>
      <c r="JFK81" s="567"/>
      <c r="JFL81" s="567"/>
      <c r="JFM81" s="567"/>
      <c r="JFN81" s="567"/>
      <c r="JFO81" s="567"/>
      <c r="JFP81" s="567"/>
      <c r="JFQ81" s="567"/>
      <c r="JFR81" s="567"/>
      <c r="JFS81" s="567"/>
      <c r="JFT81" s="567"/>
      <c r="JFU81" s="567"/>
      <c r="JFV81" s="567"/>
      <c r="JFW81" s="567"/>
      <c r="JFX81" s="567"/>
      <c r="JFY81" s="567"/>
      <c r="JFZ81" s="567"/>
      <c r="JGA81" s="567"/>
      <c r="JGB81" s="567"/>
      <c r="JGC81" s="567"/>
      <c r="JGD81" s="567"/>
      <c r="JGE81" s="567"/>
      <c r="JGF81" s="567"/>
      <c r="JGG81" s="567"/>
      <c r="JGH81" s="567"/>
      <c r="JGI81" s="567"/>
      <c r="JGJ81" s="567"/>
      <c r="JGK81" s="567"/>
      <c r="JGL81" s="567"/>
      <c r="JGM81" s="567"/>
      <c r="JGN81" s="567"/>
      <c r="JGO81" s="567"/>
      <c r="JGP81" s="567"/>
      <c r="JGQ81" s="567"/>
      <c r="JGR81" s="567"/>
      <c r="JGS81" s="567"/>
      <c r="JGT81" s="567"/>
      <c r="JGU81" s="567"/>
      <c r="JGV81" s="567"/>
      <c r="JGW81" s="567"/>
      <c r="JGX81" s="567"/>
      <c r="JGY81" s="567"/>
      <c r="JGZ81" s="567"/>
      <c r="JHA81" s="567"/>
      <c r="JHB81" s="567"/>
      <c r="JHC81" s="567"/>
      <c r="JHD81" s="567"/>
      <c r="JHE81" s="567"/>
      <c r="JHF81" s="567"/>
      <c r="JHG81" s="567"/>
      <c r="JHH81" s="567"/>
      <c r="JHI81" s="567"/>
      <c r="JHJ81" s="567"/>
      <c r="JHK81" s="567"/>
      <c r="JHL81" s="567"/>
      <c r="JHM81" s="567"/>
      <c r="JHN81" s="567"/>
      <c r="JHO81" s="567"/>
      <c r="JHP81" s="567"/>
      <c r="JHQ81" s="567"/>
      <c r="JHR81" s="567"/>
      <c r="JHS81" s="567"/>
      <c r="JHT81" s="567"/>
      <c r="JHU81" s="567"/>
      <c r="JHV81" s="567"/>
      <c r="JHW81" s="567"/>
      <c r="JHX81" s="567"/>
      <c r="JHY81" s="567"/>
      <c r="JHZ81" s="567"/>
      <c r="JIA81" s="567"/>
      <c r="JIB81" s="567"/>
      <c r="JIC81" s="567"/>
      <c r="JID81" s="567"/>
      <c r="JIE81" s="567"/>
      <c r="JIF81" s="567"/>
      <c r="JIG81" s="567"/>
      <c r="JIH81" s="567"/>
      <c r="JII81" s="567"/>
      <c r="JIJ81" s="567"/>
      <c r="JIK81" s="567"/>
      <c r="JIL81" s="567"/>
      <c r="JIM81" s="567"/>
      <c r="JIN81" s="567"/>
      <c r="JIO81" s="567"/>
      <c r="JIP81" s="567"/>
      <c r="JIQ81" s="567"/>
      <c r="JIR81" s="567"/>
      <c r="JIS81" s="567"/>
      <c r="JIT81" s="567"/>
      <c r="JIU81" s="567"/>
      <c r="JIV81" s="567"/>
      <c r="JIW81" s="567"/>
      <c r="JIX81" s="567"/>
      <c r="JIY81" s="567"/>
      <c r="JIZ81" s="567"/>
      <c r="JJA81" s="567"/>
      <c r="JJB81" s="567"/>
      <c r="JJC81" s="567"/>
      <c r="JJD81" s="567"/>
      <c r="JJE81" s="567"/>
      <c r="JJF81" s="567"/>
      <c r="JJG81" s="567"/>
      <c r="JJH81" s="567"/>
      <c r="JJI81" s="567"/>
      <c r="JJJ81" s="567"/>
      <c r="JJK81" s="567"/>
      <c r="JJL81" s="567"/>
      <c r="JJM81" s="567"/>
      <c r="JJN81" s="567"/>
      <c r="JJO81" s="567"/>
      <c r="JJP81" s="567"/>
      <c r="JJQ81" s="567"/>
      <c r="JJR81" s="567"/>
      <c r="JJS81" s="567"/>
      <c r="JJT81" s="567"/>
      <c r="JJU81" s="567"/>
      <c r="JJV81" s="567"/>
      <c r="JJW81" s="567"/>
      <c r="JJX81" s="567"/>
      <c r="JJY81" s="567"/>
      <c r="JJZ81" s="567"/>
      <c r="JKA81" s="567"/>
      <c r="JKB81" s="567"/>
      <c r="JKC81" s="567"/>
      <c r="JKD81" s="567"/>
      <c r="JKE81" s="567"/>
      <c r="JKF81" s="567"/>
      <c r="JKG81" s="567"/>
      <c r="JKH81" s="567"/>
      <c r="JKI81" s="567"/>
      <c r="JKJ81" s="567"/>
      <c r="JKK81" s="567"/>
      <c r="JKL81" s="567"/>
      <c r="JKM81" s="567"/>
      <c r="JKN81" s="567"/>
      <c r="JKO81" s="567"/>
      <c r="JKP81" s="567"/>
      <c r="JKQ81" s="567"/>
      <c r="JKR81" s="567"/>
      <c r="JKS81" s="567"/>
      <c r="JKT81" s="567"/>
      <c r="JKU81" s="567"/>
      <c r="JKV81" s="567"/>
      <c r="JKW81" s="567"/>
      <c r="JKX81" s="567"/>
      <c r="JKY81" s="567"/>
      <c r="JKZ81" s="567"/>
      <c r="JLA81" s="567"/>
      <c r="JLB81" s="567"/>
      <c r="JLC81" s="567"/>
      <c r="JLD81" s="567"/>
      <c r="JLE81" s="567"/>
      <c r="JLF81" s="567"/>
      <c r="JLG81" s="567"/>
      <c r="JLH81" s="567"/>
      <c r="JLI81" s="567"/>
      <c r="JLJ81" s="567"/>
      <c r="JLK81" s="567"/>
      <c r="JLL81" s="567"/>
      <c r="JLM81" s="567"/>
      <c r="JLN81" s="567"/>
      <c r="JLO81" s="567"/>
      <c r="JLP81" s="567"/>
      <c r="JLQ81" s="567"/>
      <c r="JLR81" s="567"/>
      <c r="JLS81" s="567"/>
      <c r="JLT81" s="567"/>
      <c r="JLU81" s="567"/>
      <c r="JLV81" s="567"/>
      <c r="JLW81" s="567"/>
      <c r="JLX81" s="567"/>
      <c r="JLY81" s="567"/>
      <c r="JLZ81" s="567"/>
      <c r="JMA81" s="567"/>
      <c r="JMB81" s="567"/>
      <c r="JMC81" s="567"/>
      <c r="JMD81" s="567"/>
      <c r="JME81" s="567"/>
      <c r="JMF81" s="567"/>
      <c r="JMG81" s="567"/>
      <c r="JMH81" s="567"/>
      <c r="JMI81" s="567"/>
      <c r="JMJ81" s="567"/>
      <c r="JMK81" s="567"/>
      <c r="JML81" s="567"/>
      <c r="JMM81" s="567"/>
      <c r="JMN81" s="567"/>
      <c r="JMO81" s="567"/>
      <c r="JMP81" s="567"/>
      <c r="JMQ81" s="567"/>
      <c r="JMR81" s="567"/>
      <c r="JMS81" s="567"/>
      <c r="JMT81" s="567"/>
      <c r="JMU81" s="567"/>
      <c r="JMV81" s="567"/>
      <c r="JMW81" s="567"/>
      <c r="JMX81" s="567"/>
      <c r="JMY81" s="567"/>
      <c r="JMZ81" s="567"/>
      <c r="JNA81" s="567"/>
      <c r="JNB81" s="567"/>
      <c r="JNC81" s="567"/>
      <c r="JND81" s="567"/>
      <c r="JNE81" s="567"/>
      <c r="JNF81" s="567"/>
      <c r="JNG81" s="567"/>
      <c r="JNH81" s="567"/>
      <c r="JNI81" s="567"/>
      <c r="JNJ81" s="567"/>
      <c r="JNK81" s="567"/>
      <c r="JNL81" s="567"/>
      <c r="JNM81" s="567"/>
      <c r="JNN81" s="567"/>
      <c r="JNO81" s="567"/>
      <c r="JNP81" s="567"/>
      <c r="JNQ81" s="567"/>
      <c r="JNR81" s="567"/>
      <c r="JNS81" s="567"/>
      <c r="JNT81" s="567"/>
      <c r="JNU81" s="567"/>
      <c r="JNV81" s="567"/>
      <c r="JNW81" s="567"/>
      <c r="JNX81" s="567"/>
      <c r="JNY81" s="567"/>
      <c r="JNZ81" s="567"/>
      <c r="JOA81" s="567"/>
      <c r="JOB81" s="567"/>
      <c r="JOC81" s="567"/>
      <c r="JOD81" s="567"/>
      <c r="JOE81" s="567"/>
      <c r="JOF81" s="567"/>
      <c r="JOG81" s="567"/>
      <c r="JOH81" s="567"/>
      <c r="JOI81" s="567"/>
      <c r="JOJ81" s="567"/>
      <c r="JOK81" s="567"/>
      <c r="JOL81" s="567"/>
      <c r="JOM81" s="567"/>
      <c r="JON81" s="567"/>
      <c r="JOO81" s="567"/>
      <c r="JOP81" s="567"/>
      <c r="JOQ81" s="567"/>
      <c r="JOR81" s="567"/>
      <c r="JOS81" s="567"/>
      <c r="JOT81" s="567"/>
      <c r="JOU81" s="567"/>
      <c r="JOV81" s="567"/>
      <c r="JOW81" s="567"/>
      <c r="JOX81" s="567"/>
      <c r="JOY81" s="567"/>
      <c r="JOZ81" s="567"/>
      <c r="JPA81" s="567"/>
      <c r="JPB81" s="567"/>
      <c r="JPC81" s="567"/>
      <c r="JPD81" s="567"/>
      <c r="JPE81" s="567"/>
      <c r="JPF81" s="567"/>
      <c r="JPG81" s="567"/>
      <c r="JPH81" s="567"/>
      <c r="JPI81" s="567"/>
      <c r="JPJ81" s="567"/>
      <c r="JPK81" s="567"/>
      <c r="JPL81" s="567"/>
      <c r="JPM81" s="567"/>
      <c r="JPN81" s="567"/>
      <c r="JPO81" s="567"/>
      <c r="JPP81" s="567"/>
      <c r="JPQ81" s="567"/>
      <c r="JPR81" s="567"/>
      <c r="JPS81" s="567"/>
      <c r="JPT81" s="567"/>
      <c r="JPU81" s="567"/>
      <c r="JPV81" s="567"/>
      <c r="JPW81" s="567"/>
      <c r="JPX81" s="567"/>
      <c r="JPY81" s="567"/>
      <c r="JPZ81" s="567"/>
      <c r="JQA81" s="567"/>
      <c r="JQB81" s="567"/>
      <c r="JQC81" s="567"/>
      <c r="JQD81" s="567"/>
      <c r="JQE81" s="567"/>
      <c r="JQF81" s="567"/>
      <c r="JQG81" s="567"/>
      <c r="JQH81" s="567"/>
      <c r="JQI81" s="567"/>
      <c r="JQJ81" s="567"/>
      <c r="JQK81" s="567"/>
      <c r="JQL81" s="567"/>
      <c r="JQM81" s="567"/>
      <c r="JQN81" s="567"/>
      <c r="JQO81" s="567"/>
      <c r="JQP81" s="567"/>
      <c r="JQQ81" s="567"/>
      <c r="JQR81" s="567"/>
      <c r="JQS81" s="567"/>
      <c r="JQT81" s="567"/>
      <c r="JQU81" s="567"/>
      <c r="JQV81" s="567"/>
      <c r="JQW81" s="567"/>
      <c r="JQX81" s="567"/>
      <c r="JQY81" s="567"/>
      <c r="JQZ81" s="567"/>
      <c r="JRA81" s="567"/>
      <c r="JRB81" s="567"/>
      <c r="JRC81" s="567"/>
      <c r="JRD81" s="567"/>
      <c r="JRE81" s="567"/>
      <c r="JRF81" s="567"/>
      <c r="JRG81" s="567"/>
      <c r="JRH81" s="567"/>
      <c r="JRI81" s="567"/>
      <c r="JRJ81" s="567"/>
      <c r="JRK81" s="567"/>
      <c r="JRL81" s="567"/>
      <c r="JRM81" s="567"/>
      <c r="JRN81" s="567"/>
      <c r="JRO81" s="567"/>
      <c r="JRP81" s="567"/>
      <c r="JRQ81" s="567"/>
      <c r="JRR81" s="567"/>
      <c r="JRS81" s="567"/>
      <c r="JRT81" s="567"/>
      <c r="JRU81" s="567"/>
      <c r="JRV81" s="567"/>
      <c r="JRW81" s="567"/>
      <c r="JRX81" s="567"/>
      <c r="JRY81" s="567"/>
      <c r="JRZ81" s="567"/>
      <c r="JSA81" s="567"/>
      <c r="JSB81" s="567"/>
      <c r="JSC81" s="567"/>
      <c r="JSD81" s="567"/>
      <c r="JSE81" s="567"/>
      <c r="JSF81" s="567"/>
      <c r="JSG81" s="567"/>
      <c r="JSH81" s="567"/>
      <c r="JSI81" s="567"/>
      <c r="JSJ81" s="567"/>
      <c r="JSK81" s="567"/>
      <c r="JSL81" s="567"/>
      <c r="JSM81" s="567"/>
      <c r="JSN81" s="567"/>
      <c r="JSO81" s="567"/>
      <c r="JSP81" s="567"/>
      <c r="JSQ81" s="567"/>
      <c r="JSR81" s="567"/>
      <c r="JSS81" s="567"/>
      <c r="JST81" s="567"/>
      <c r="JSU81" s="567"/>
      <c r="JSV81" s="567"/>
      <c r="JSW81" s="567"/>
      <c r="JSX81" s="567"/>
      <c r="JSY81" s="567"/>
      <c r="JSZ81" s="567"/>
      <c r="JTA81" s="567"/>
      <c r="JTB81" s="567"/>
      <c r="JTC81" s="567"/>
      <c r="JTD81" s="567"/>
      <c r="JTE81" s="567"/>
      <c r="JTF81" s="567"/>
      <c r="JTG81" s="567"/>
      <c r="JTH81" s="567"/>
      <c r="JTI81" s="567"/>
      <c r="JTJ81" s="567"/>
      <c r="JTK81" s="567"/>
      <c r="JTL81" s="567"/>
      <c r="JTM81" s="567"/>
      <c r="JTN81" s="567"/>
      <c r="JTO81" s="567"/>
      <c r="JTP81" s="567"/>
      <c r="JTQ81" s="567"/>
      <c r="JTR81" s="567"/>
      <c r="JTS81" s="567"/>
      <c r="JTT81" s="567"/>
      <c r="JTU81" s="567"/>
      <c r="JTV81" s="567"/>
      <c r="JTW81" s="567"/>
      <c r="JTX81" s="567"/>
      <c r="JTY81" s="567"/>
      <c r="JTZ81" s="567"/>
      <c r="JUA81" s="567"/>
      <c r="JUB81" s="567"/>
      <c r="JUC81" s="567"/>
      <c r="JUD81" s="567"/>
      <c r="JUE81" s="567"/>
      <c r="JUF81" s="567"/>
      <c r="JUG81" s="567"/>
      <c r="JUH81" s="567"/>
      <c r="JUI81" s="567"/>
      <c r="JUJ81" s="567"/>
      <c r="JUK81" s="567"/>
      <c r="JUL81" s="567"/>
      <c r="JUM81" s="567"/>
      <c r="JUN81" s="567"/>
      <c r="JUO81" s="567"/>
      <c r="JUP81" s="567"/>
      <c r="JUQ81" s="567"/>
      <c r="JUR81" s="567"/>
      <c r="JUS81" s="567"/>
      <c r="JUT81" s="567"/>
      <c r="JUU81" s="567"/>
      <c r="JUV81" s="567"/>
      <c r="JUW81" s="567"/>
      <c r="JUX81" s="567"/>
      <c r="JUY81" s="567"/>
      <c r="JUZ81" s="567"/>
      <c r="JVA81" s="567"/>
      <c r="JVB81" s="567"/>
      <c r="JVC81" s="567"/>
      <c r="JVD81" s="567"/>
      <c r="JVE81" s="567"/>
      <c r="JVF81" s="567"/>
      <c r="JVG81" s="567"/>
      <c r="JVH81" s="567"/>
      <c r="JVI81" s="567"/>
      <c r="JVJ81" s="567"/>
      <c r="JVK81" s="567"/>
      <c r="JVL81" s="567"/>
      <c r="JVM81" s="567"/>
      <c r="JVN81" s="567"/>
      <c r="JVO81" s="567"/>
      <c r="JVP81" s="567"/>
      <c r="JVQ81" s="567"/>
      <c r="JVR81" s="567"/>
      <c r="JVS81" s="567"/>
      <c r="JVT81" s="567"/>
      <c r="JVU81" s="567"/>
      <c r="JVV81" s="567"/>
      <c r="JVW81" s="567"/>
      <c r="JVX81" s="567"/>
      <c r="JVY81" s="567"/>
      <c r="JVZ81" s="567"/>
      <c r="JWA81" s="567"/>
      <c r="JWB81" s="567"/>
      <c r="JWC81" s="567"/>
      <c r="JWD81" s="567"/>
      <c r="JWE81" s="567"/>
      <c r="JWF81" s="567"/>
      <c r="JWG81" s="567"/>
      <c r="JWH81" s="567"/>
      <c r="JWI81" s="567"/>
      <c r="JWJ81" s="567"/>
      <c r="JWK81" s="567"/>
      <c r="JWL81" s="567"/>
      <c r="JWM81" s="567"/>
      <c r="JWN81" s="567"/>
      <c r="JWO81" s="567"/>
      <c r="JWP81" s="567"/>
      <c r="JWQ81" s="567"/>
      <c r="JWR81" s="567"/>
      <c r="JWS81" s="567"/>
      <c r="JWT81" s="567"/>
      <c r="JWU81" s="567"/>
      <c r="JWV81" s="567"/>
      <c r="JWW81" s="567"/>
      <c r="JWX81" s="567"/>
      <c r="JWY81" s="567"/>
      <c r="JWZ81" s="567"/>
      <c r="JXA81" s="567"/>
      <c r="JXB81" s="567"/>
      <c r="JXC81" s="567"/>
      <c r="JXD81" s="567"/>
      <c r="JXE81" s="567"/>
      <c r="JXF81" s="567"/>
      <c r="JXG81" s="567"/>
      <c r="JXH81" s="567"/>
      <c r="JXI81" s="567"/>
      <c r="JXJ81" s="567"/>
      <c r="JXK81" s="567"/>
      <c r="JXL81" s="567"/>
      <c r="JXM81" s="567"/>
      <c r="JXN81" s="567"/>
      <c r="JXO81" s="567"/>
      <c r="JXP81" s="567"/>
      <c r="JXQ81" s="567"/>
      <c r="JXR81" s="567"/>
      <c r="JXS81" s="567"/>
      <c r="JXT81" s="567"/>
      <c r="JXU81" s="567"/>
      <c r="JXV81" s="567"/>
      <c r="JXW81" s="567"/>
      <c r="JXX81" s="567"/>
      <c r="JXY81" s="567"/>
      <c r="JXZ81" s="567"/>
      <c r="JYA81" s="567"/>
      <c r="JYB81" s="567"/>
      <c r="JYC81" s="567"/>
      <c r="JYD81" s="567"/>
      <c r="JYE81" s="567"/>
      <c r="JYF81" s="567"/>
      <c r="JYG81" s="567"/>
      <c r="JYH81" s="567"/>
      <c r="JYI81" s="567"/>
      <c r="JYJ81" s="567"/>
      <c r="JYK81" s="567"/>
      <c r="JYL81" s="567"/>
      <c r="JYM81" s="567"/>
      <c r="JYN81" s="567"/>
      <c r="JYO81" s="567"/>
      <c r="JYP81" s="567"/>
      <c r="JYQ81" s="567"/>
      <c r="JYR81" s="567"/>
      <c r="JYS81" s="567"/>
      <c r="JYT81" s="567"/>
      <c r="JYU81" s="567"/>
      <c r="JYV81" s="567"/>
      <c r="JYW81" s="567"/>
      <c r="JYX81" s="567"/>
      <c r="JYY81" s="567"/>
      <c r="JYZ81" s="567"/>
      <c r="JZA81" s="567"/>
      <c r="JZB81" s="567"/>
      <c r="JZC81" s="567"/>
      <c r="JZD81" s="567"/>
      <c r="JZE81" s="567"/>
      <c r="JZF81" s="567"/>
      <c r="JZG81" s="567"/>
      <c r="JZH81" s="567"/>
      <c r="JZI81" s="567"/>
      <c r="JZJ81" s="567"/>
      <c r="JZK81" s="567"/>
      <c r="JZL81" s="567"/>
      <c r="JZM81" s="567"/>
      <c r="JZN81" s="567"/>
      <c r="JZO81" s="567"/>
      <c r="JZP81" s="567"/>
      <c r="JZQ81" s="567"/>
      <c r="JZR81" s="567"/>
      <c r="JZS81" s="567"/>
      <c r="JZT81" s="567"/>
      <c r="JZU81" s="567"/>
      <c r="JZV81" s="567"/>
      <c r="JZW81" s="567"/>
      <c r="JZX81" s="567"/>
      <c r="JZY81" s="567"/>
      <c r="JZZ81" s="567"/>
      <c r="KAA81" s="567"/>
      <c r="KAB81" s="567"/>
      <c r="KAC81" s="567"/>
      <c r="KAD81" s="567"/>
      <c r="KAE81" s="567"/>
      <c r="KAF81" s="567"/>
      <c r="KAG81" s="567"/>
      <c r="KAH81" s="567"/>
      <c r="KAI81" s="567"/>
      <c r="KAJ81" s="567"/>
      <c r="KAK81" s="567"/>
      <c r="KAL81" s="567"/>
      <c r="KAM81" s="567"/>
      <c r="KAN81" s="567"/>
      <c r="KAO81" s="567"/>
      <c r="KAP81" s="567"/>
      <c r="KAQ81" s="567"/>
      <c r="KAR81" s="567"/>
      <c r="KAS81" s="567"/>
      <c r="KAT81" s="567"/>
      <c r="KAU81" s="567"/>
      <c r="KAV81" s="567"/>
      <c r="KAW81" s="567"/>
      <c r="KAX81" s="567"/>
      <c r="KAY81" s="567"/>
      <c r="KAZ81" s="567"/>
      <c r="KBA81" s="567"/>
      <c r="KBB81" s="567"/>
      <c r="KBC81" s="567"/>
      <c r="KBD81" s="567"/>
      <c r="KBE81" s="567"/>
      <c r="KBF81" s="567"/>
      <c r="KBG81" s="567"/>
      <c r="KBH81" s="567"/>
      <c r="KBI81" s="567"/>
      <c r="KBJ81" s="567"/>
      <c r="KBK81" s="567"/>
      <c r="KBL81" s="567"/>
      <c r="KBM81" s="567"/>
      <c r="KBN81" s="567"/>
      <c r="KBO81" s="567"/>
      <c r="KBP81" s="567"/>
      <c r="KBQ81" s="567"/>
      <c r="KBR81" s="567"/>
      <c r="KBS81" s="567"/>
      <c r="KBT81" s="567"/>
      <c r="KBU81" s="567"/>
      <c r="KBV81" s="567"/>
      <c r="KBW81" s="567"/>
      <c r="KBX81" s="567"/>
      <c r="KBY81" s="567"/>
      <c r="KBZ81" s="567"/>
      <c r="KCA81" s="567"/>
      <c r="KCB81" s="567"/>
      <c r="KCC81" s="567"/>
      <c r="KCD81" s="567"/>
      <c r="KCE81" s="567"/>
      <c r="KCF81" s="567"/>
      <c r="KCG81" s="567"/>
      <c r="KCH81" s="567"/>
      <c r="KCI81" s="567"/>
      <c r="KCJ81" s="567"/>
      <c r="KCK81" s="567"/>
      <c r="KCL81" s="567"/>
      <c r="KCM81" s="567"/>
      <c r="KCN81" s="567"/>
      <c r="KCO81" s="567"/>
      <c r="KCP81" s="567"/>
      <c r="KCQ81" s="567"/>
      <c r="KCR81" s="567"/>
      <c r="KCS81" s="567"/>
      <c r="KCT81" s="567"/>
      <c r="KCU81" s="567"/>
      <c r="KCV81" s="567"/>
      <c r="KCW81" s="567"/>
      <c r="KCX81" s="567"/>
      <c r="KCY81" s="567"/>
      <c r="KCZ81" s="567"/>
      <c r="KDA81" s="567"/>
      <c r="KDB81" s="567"/>
      <c r="KDC81" s="567"/>
      <c r="KDD81" s="567"/>
      <c r="KDE81" s="567"/>
      <c r="KDF81" s="567"/>
      <c r="KDG81" s="567"/>
      <c r="KDH81" s="567"/>
      <c r="KDI81" s="567"/>
      <c r="KDJ81" s="567"/>
      <c r="KDK81" s="567"/>
      <c r="KDL81" s="567"/>
      <c r="KDM81" s="567"/>
      <c r="KDN81" s="567"/>
      <c r="KDO81" s="567"/>
      <c r="KDP81" s="567"/>
      <c r="KDQ81" s="567"/>
      <c r="KDR81" s="567"/>
      <c r="KDS81" s="567"/>
      <c r="KDT81" s="567"/>
      <c r="KDU81" s="567"/>
      <c r="KDV81" s="567"/>
      <c r="KDW81" s="567"/>
      <c r="KDX81" s="567"/>
      <c r="KDY81" s="567"/>
      <c r="KDZ81" s="567"/>
      <c r="KEA81" s="567"/>
      <c r="KEB81" s="567"/>
      <c r="KEC81" s="567"/>
      <c r="KED81" s="567"/>
      <c r="KEE81" s="567"/>
      <c r="KEF81" s="567"/>
      <c r="KEG81" s="567"/>
      <c r="KEH81" s="567"/>
      <c r="KEI81" s="567"/>
      <c r="KEJ81" s="567"/>
      <c r="KEK81" s="567"/>
      <c r="KEL81" s="567"/>
      <c r="KEM81" s="567"/>
      <c r="KEN81" s="567"/>
      <c r="KEO81" s="567"/>
      <c r="KEP81" s="567"/>
      <c r="KEQ81" s="567"/>
      <c r="KER81" s="567"/>
      <c r="KES81" s="567"/>
      <c r="KET81" s="567"/>
      <c r="KEU81" s="567"/>
      <c r="KEV81" s="567"/>
      <c r="KEW81" s="567"/>
      <c r="KEX81" s="567"/>
      <c r="KEY81" s="567"/>
      <c r="KEZ81" s="567"/>
      <c r="KFA81" s="567"/>
      <c r="KFB81" s="567"/>
      <c r="KFC81" s="567"/>
      <c r="KFD81" s="567"/>
      <c r="KFE81" s="567"/>
      <c r="KFF81" s="567"/>
      <c r="KFG81" s="567"/>
      <c r="KFH81" s="567"/>
      <c r="KFI81" s="567"/>
      <c r="KFJ81" s="567"/>
      <c r="KFK81" s="567"/>
      <c r="KFL81" s="567"/>
      <c r="KFM81" s="567"/>
      <c r="KFN81" s="567"/>
      <c r="KFO81" s="567"/>
      <c r="KFP81" s="567"/>
      <c r="KFQ81" s="567"/>
      <c r="KFR81" s="567"/>
      <c r="KFS81" s="567"/>
      <c r="KFT81" s="567"/>
      <c r="KFU81" s="567"/>
      <c r="KFV81" s="567"/>
      <c r="KFW81" s="567"/>
      <c r="KFX81" s="567"/>
      <c r="KFY81" s="567"/>
      <c r="KFZ81" s="567"/>
      <c r="KGA81" s="567"/>
      <c r="KGB81" s="567"/>
      <c r="KGC81" s="567"/>
      <c r="KGD81" s="567"/>
      <c r="KGE81" s="567"/>
      <c r="KGF81" s="567"/>
      <c r="KGG81" s="567"/>
      <c r="KGH81" s="567"/>
      <c r="KGI81" s="567"/>
      <c r="KGJ81" s="567"/>
      <c r="KGK81" s="567"/>
      <c r="KGL81" s="567"/>
      <c r="KGM81" s="567"/>
      <c r="KGN81" s="567"/>
      <c r="KGO81" s="567"/>
      <c r="KGP81" s="567"/>
      <c r="KGQ81" s="567"/>
      <c r="KGR81" s="567"/>
      <c r="KGS81" s="567"/>
      <c r="KGT81" s="567"/>
      <c r="KGU81" s="567"/>
      <c r="KGV81" s="567"/>
      <c r="KGW81" s="567"/>
      <c r="KGX81" s="567"/>
      <c r="KGY81" s="567"/>
      <c r="KGZ81" s="567"/>
      <c r="KHA81" s="567"/>
      <c r="KHB81" s="567"/>
      <c r="KHC81" s="567"/>
      <c r="KHD81" s="567"/>
      <c r="KHE81" s="567"/>
      <c r="KHF81" s="567"/>
      <c r="KHG81" s="567"/>
      <c r="KHH81" s="567"/>
      <c r="KHI81" s="567"/>
      <c r="KHJ81" s="567"/>
      <c r="KHK81" s="567"/>
      <c r="KHL81" s="567"/>
      <c r="KHM81" s="567"/>
      <c r="KHN81" s="567"/>
      <c r="KHO81" s="567"/>
      <c r="KHP81" s="567"/>
      <c r="KHQ81" s="567"/>
      <c r="KHR81" s="567"/>
      <c r="KHS81" s="567"/>
      <c r="KHT81" s="567"/>
      <c r="KHU81" s="567"/>
      <c r="KHV81" s="567"/>
      <c r="KHW81" s="567"/>
      <c r="KHX81" s="567"/>
      <c r="KHY81" s="567"/>
      <c r="KHZ81" s="567"/>
      <c r="KIA81" s="567"/>
      <c r="KIB81" s="567"/>
      <c r="KIC81" s="567"/>
      <c r="KID81" s="567"/>
      <c r="KIE81" s="567"/>
      <c r="KIF81" s="567"/>
      <c r="KIG81" s="567"/>
      <c r="KIH81" s="567"/>
      <c r="KII81" s="567"/>
      <c r="KIJ81" s="567"/>
      <c r="KIK81" s="567"/>
      <c r="KIL81" s="567"/>
      <c r="KIM81" s="567"/>
      <c r="KIN81" s="567"/>
      <c r="KIO81" s="567"/>
      <c r="KIP81" s="567"/>
      <c r="KIQ81" s="567"/>
      <c r="KIR81" s="567"/>
      <c r="KIS81" s="567"/>
      <c r="KIT81" s="567"/>
      <c r="KIU81" s="567"/>
      <c r="KIV81" s="567"/>
      <c r="KIW81" s="567"/>
      <c r="KIX81" s="567"/>
      <c r="KIY81" s="567"/>
      <c r="KIZ81" s="567"/>
      <c r="KJA81" s="567"/>
      <c r="KJB81" s="567"/>
      <c r="KJC81" s="567"/>
      <c r="KJD81" s="567"/>
      <c r="KJE81" s="567"/>
      <c r="KJF81" s="567"/>
      <c r="KJG81" s="567"/>
      <c r="KJH81" s="567"/>
      <c r="KJI81" s="567"/>
      <c r="KJJ81" s="567"/>
      <c r="KJK81" s="567"/>
      <c r="KJL81" s="567"/>
      <c r="KJM81" s="567"/>
      <c r="KJN81" s="567"/>
      <c r="KJO81" s="567"/>
      <c r="KJP81" s="567"/>
      <c r="KJQ81" s="567"/>
      <c r="KJR81" s="567"/>
      <c r="KJS81" s="567"/>
      <c r="KJT81" s="567"/>
      <c r="KJU81" s="567"/>
      <c r="KJV81" s="567"/>
      <c r="KJW81" s="567"/>
      <c r="KJX81" s="567"/>
      <c r="KJY81" s="567"/>
      <c r="KJZ81" s="567"/>
      <c r="KKA81" s="567"/>
      <c r="KKB81" s="567"/>
      <c r="KKC81" s="567"/>
      <c r="KKD81" s="567"/>
      <c r="KKE81" s="567"/>
      <c r="KKF81" s="567"/>
      <c r="KKG81" s="567"/>
      <c r="KKH81" s="567"/>
      <c r="KKI81" s="567"/>
      <c r="KKJ81" s="567"/>
      <c r="KKK81" s="567"/>
      <c r="KKL81" s="567"/>
      <c r="KKM81" s="567"/>
      <c r="KKN81" s="567"/>
      <c r="KKO81" s="567"/>
      <c r="KKP81" s="567"/>
      <c r="KKQ81" s="567"/>
      <c r="KKR81" s="567"/>
      <c r="KKS81" s="567"/>
      <c r="KKT81" s="567"/>
      <c r="KKU81" s="567"/>
      <c r="KKV81" s="567"/>
      <c r="KKW81" s="567"/>
      <c r="KKX81" s="567"/>
      <c r="KKY81" s="567"/>
      <c r="KKZ81" s="567"/>
      <c r="KLA81" s="567"/>
      <c r="KLB81" s="567"/>
      <c r="KLC81" s="567"/>
      <c r="KLD81" s="567"/>
      <c r="KLE81" s="567"/>
      <c r="KLF81" s="567"/>
      <c r="KLG81" s="567"/>
      <c r="KLH81" s="567"/>
      <c r="KLI81" s="567"/>
      <c r="KLJ81" s="567"/>
      <c r="KLK81" s="567"/>
      <c r="KLL81" s="567"/>
      <c r="KLM81" s="567"/>
      <c r="KLN81" s="567"/>
      <c r="KLO81" s="567"/>
      <c r="KLP81" s="567"/>
      <c r="KLQ81" s="567"/>
      <c r="KLR81" s="567"/>
      <c r="KLS81" s="567"/>
      <c r="KLT81" s="567"/>
      <c r="KLU81" s="567"/>
      <c r="KLV81" s="567"/>
      <c r="KLW81" s="567"/>
      <c r="KLX81" s="567"/>
      <c r="KLY81" s="567"/>
      <c r="KLZ81" s="567"/>
      <c r="KMA81" s="567"/>
      <c r="KMB81" s="567"/>
      <c r="KMC81" s="567"/>
      <c r="KMD81" s="567"/>
      <c r="KME81" s="567"/>
      <c r="KMF81" s="567"/>
      <c r="KMG81" s="567"/>
      <c r="KMH81" s="567"/>
      <c r="KMI81" s="567"/>
      <c r="KMJ81" s="567"/>
      <c r="KMK81" s="567"/>
      <c r="KML81" s="567"/>
      <c r="KMM81" s="567"/>
      <c r="KMN81" s="567"/>
      <c r="KMO81" s="567"/>
      <c r="KMP81" s="567"/>
      <c r="KMQ81" s="567"/>
      <c r="KMR81" s="567"/>
      <c r="KMS81" s="567"/>
      <c r="KMT81" s="567"/>
      <c r="KMU81" s="567"/>
      <c r="KMV81" s="567"/>
      <c r="KMW81" s="567"/>
      <c r="KMX81" s="567"/>
      <c r="KMY81" s="567"/>
      <c r="KMZ81" s="567"/>
      <c r="KNA81" s="567"/>
      <c r="KNB81" s="567"/>
      <c r="KNC81" s="567"/>
      <c r="KND81" s="567"/>
      <c r="KNE81" s="567"/>
      <c r="KNF81" s="567"/>
      <c r="KNG81" s="567"/>
      <c r="KNH81" s="567"/>
      <c r="KNI81" s="567"/>
      <c r="KNJ81" s="567"/>
      <c r="KNK81" s="567"/>
      <c r="KNL81" s="567"/>
      <c r="KNM81" s="567"/>
      <c r="KNN81" s="567"/>
      <c r="KNO81" s="567"/>
      <c r="KNP81" s="567"/>
      <c r="KNQ81" s="567"/>
      <c r="KNR81" s="567"/>
      <c r="KNS81" s="567"/>
      <c r="KNT81" s="567"/>
      <c r="KNU81" s="567"/>
      <c r="KNV81" s="567"/>
      <c r="KNW81" s="567"/>
      <c r="KNX81" s="567"/>
      <c r="KNY81" s="567"/>
      <c r="KNZ81" s="567"/>
      <c r="KOA81" s="567"/>
      <c r="KOB81" s="567"/>
      <c r="KOC81" s="567"/>
      <c r="KOD81" s="567"/>
      <c r="KOE81" s="567"/>
      <c r="KOF81" s="567"/>
      <c r="KOG81" s="567"/>
      <c r="KOH81" s="567"/>
      <c r="KOI81" s="567"/>
      <c r="KOJ81" s="567"/>
      <c r="KOK81" s="567"/>
      <c r="KOL81" s="567"/>
      <c r="KOM81" s="567"/>
      <c r="KON81" s="567"/>
      <c r="KOO81" s="567"/>
      <c r="KOP81" s="567"/>
      <c r="KOQ81" s="567"/>
      <c r="KOR81" s="567"/>
      <c r="KOS81" s="567"/>
      <c r="KOT81" s="567"/>
      <c r="KOU81" s="567"/>
      <c r="KOV81" s="567"/>
      <c r="KOW81" s="567"/>
      <c r="KOX81" s="567"/>
      <c r="KOY81" s="567"/>
      <c r="KOZ81" s="567"/>
      <c r="KPA81" s="567"/>
      <c r="KPB81" s="567"/>
      <c r="KPC81" s="567"/>
      <c r="KPD81" s="567"/>
      <c r="KPE81" s="567"/>
      <c r="KPF81" s="567"/>
      <c r="KPG81" s="567"/>
      <c r="KPH81" s="567"/>
      <c r="KPI81" s="567"/>
      <c r="KPJ81" s="567"/>
      <c r="KPK81" s="567"/>
      <c r="KPL81" s="567"/>
      <c r="KPM81" s="567"/>
      <c r="KPN81" s="567"/>
      <c r="KPO81" s="567"/>
      <c r="KPP81" s="567"/>
      <c r="KPQ81" s="567"/>
      <c r="KPR81" s="567"/>
      <c r="KPS81" s="567"/>
      <c r="KPT81" s="567"/>
      <c r="KPU81" s="567"/>
      <c r="KPV81" s="567"/>
      <c r="KPW81" s="567"/>
      <c r="KPX81" s="567"/>
      <c r="KPY81" s="567"/>
      <c r="KPZ81" s="567"/>
      <c r="KQA81" s="567"/>
      <c r="KQB81" s="567"/>
      <c r="KQC81" s="567"/>
      <c r="KQD81" s="567"/>
      <c r="KQE81" s="567"/>
      <c r="KQF81" s="567"/>
      <c r="KQG81" s="567"/>
      <c r="KQH81" s="567"/>
      <c r="KQI81" s="567"/>
      <c r="KQJ81" s="567"/>
      <c r="KQK81" s="567"/>
      <c r="KQL81" s="567"/>
      <c r="KQM81" s="567"/>
      <c r="KQN81" s="567"/>
      <c r="KQO81" s="567"/>
      <c r="KQP81" s="567"/>
      <c r="KQQ81" s="567"/>
      <c r="KQR81" s="567"/>
      <c r="KQS81" s="567"/>
      <c r="KQT81" s="567"/>
      <c r="KQU81" s="567"/>
      <c r="KQV81" s="567"/>
      <c r="KQW81" s="567"/>
      <c r="KQX81" s="567"/>
      <c r="KQY81" s="567"/>
      <c r="KQZ81" s="567"/>
      <c r="KRA81" s="567"/>
      <c r="KRB81" s="567"/>
      <c r="KRC81" s="567"/>
      <c r="KRD81" s="567"/>
      <c r="KRE81" s="567"/>
      <c r="KRF81" s="567"/>
      <c r="KRG81" s="567"/>
      <c r="KRH81" s="567"/>
      <c r="KRI81" s="567"/>
      <c r="KRJ81" s="567"/>
      <c r="KRK81" s="567"/>
      <c r="KRL81" s="567"/>
      <c r="KRM81" s="567"/>
      <c r="KRN81" s="567"/>
      <c r="KRO81" s="567"/>
      <c r="KRP81" s="567"/>
      <c r="KRQ81" s="567"/>
      <c r="KRR81" s="567"/>
      <c r="KRS81" s="567"/>
      <c r="KRT81" s="567"/>
      <c r="KRU81" s="567"/>
      <c r="KRV81" s="567"/>
      <c r="KRW81" s="567"/>
      <c r="KRX81" s="567"/>
      <c r="KRY81" s="567"/>
      <c r="KRZ81" s="567"/>
      <c r="KSA81" s="567"/>
      <c r="KSB81" s="567"/>
      <c r="KSC81" s="567"/>
      <c r="KSD81" s="567"/>
      <c r="KSE81" s="567"/>
      <c r="KSF81" s="567"/>
      <c r="KSG81" s="567"/>
      <c r="KSH81" s="567"/>
      <c r="KSI81" s="567"/>
      <c r="KSJ81" s="567"/>
      <c r="KSK81" s="567"/>
      <c r="KSL81" s="567"/>
      <c r="KSM81" s="567"/>
      <c r="KSN81" s="567"/>
      <c r="KSO81" s="567"/>
      <c r="KSP81" s="567"/>
      <c r="KSQ81" s="567"/>
      <c r="KSR81" s="567"/>
      <c r="KSS81" s="567"/>
      <c r="KST81" s="567"/>
      <c r="KSU81" s="567"/>
      <c r="KSV81" s="567"/>
      <c r="KSW81" s="567"/>
      <c r="KSX81" s="567"/>
      <c r="KSY81" s="567"/>
      <c r="KSZ81" s="567"/>
      <c r="KTA81" s="567"/>
      <c r="KTB81" s="567"/>
      <c r="KTC81" s="567"/>
      <c r="KTD81" s="567"/>
      <c r="KTE81" s="567"/>
      <c r="KTF81" s="567"/>
      <c r="KTG81" s="567"/>
      <c r="KTH81" s="567"/>
      <c r="KTI81" s="567"/>
      <c r="KTJ81" s="567"/>
      <c r="KTK81" s="567"/>
      <c r="KTL81" s="567"/>
      <c r="KTM81" s="567"/>
      <c r="KTN81" s="567"/>
      <c r="KTO81" s="567"/>
      <c r="KTP81" s="567"/>
      <c r="KTQ81" s="567"/>
      <c r="KTR81" s="567"/>
      <c r="KTS81" s="567"/>
      <c r="KTT81" s="567"/>
      <c r="KTU81" s="567"/>
      <c r="KTV81" s="567"/>
      <c r="KTW81" s="567"/>
      <c r="KTX81" s="567"/>
      <c r="KTY81" s="567"/>
      <c r="KTZ81" s="567"/>
      <c r="KUA81" s="567"/>
      <c r="KUB81" s="567"/>
      <c r="KUC81" s="567"/>
      <c r="KUD81" s="567"/>
      <c r="KUE81" s="567"/>
      <c r="KUF81" s="567"/>
      <c r="KUG81" s="567"/>
      <c r="KUH81" s="567"/>
      <c r="KUI81" s="567"/>
      <c r="KUJ81" s="567"/>
      <c r="KUK81" s="567"/>
      <c r="KUL81" s="567"/>
      <c r="KUM81" s="567"/>
      <c r="KUN81" s="567"/>
      <c r="KUO81" s="567"/>
      <c r="KUP81" s="567"/>
      <c r="KUQ81" s="567"/>
      <c r="KUR81" s="567"/>
      <c r="KUS81" s="567"/>
      <c r="KUT81" s="567"/>
      <c r="KUU81" s="567"/>
      <c r="KUV81" s="567"/>
      <c r="KUW81" s="567"/>
      <c r="KUX81" s="567"/>
      <c r="KUY81" s="567"/>
      <c r="KUZ81" s="567"/>
      <c r="KVA81" s="567"/>
      <c r="KVB81" s="567"/>
      <c r="KVC81" s="567"/>
      <c r="KVD81" s="567"/>
      <c r="KVE81" s="567"/>
      <c r="KVF81" s="567"/>
      <c r="KVG81" s="567"/>
      <c r="KVH81" s="567"/>
      <c r="KVI81" s="567"/>
      <c r="KVJ81" s="567"/>
      <c r="KVK81" s="567"/>
      <c r="KVL81" s="567"/>
      <c r="KVM81" s="567"/>
      <c r="KVN81" s="567"/>
      <c r="KVO81" s="567"/>
      <c r="KVP81" s="567"/>
      <c r="KVQ81" s="567"/>
      <c r="KVR81" s="567"/>
      <c r="KVS81" s="567"/>
      <c r="KVT81" s="567"/>
      <c r="KVU81" s="567"/>
      <c r="KVV81" s="567"/>
      <c r="KVW81" s="567"/>
      <c r="KVX81" s="567"/>
      <c r="KVY81" s="567"/>
      <c r="KVZ81" s="567"/>
      <c r="KWA81" s="567"/>
      <c r="KWB81" s="567"/>
      <c r="KWC81" s="567"/>
      <c r="KWD81" s="567"/>
      <c r="KWE81" s="567"/>
      <c r="KWF81" s="567"/>
      <c r="KWG81" s="567"/>
      <c r="KWH81" s="567"/>
      <c r="KWI81" s="567"/>
      <c r="KWJ81" s="567"/>
      <c r="KWK81" s="567"/>
      <c r="KWL81" s="567"/>
      <c r="KWM81" s="567"/>
      <c r="KWN81" s="567"/>
      <c r="KWO81" s="567"/>
      <c r="KWP81" s="567"/>
      <c r="KWQ81" s="567"/>
      <c r="KWR81" s="567"/>
      <c r="KWS81" s="567"/>
      <c r="KWT81" s="567"/>
      <c r="KWU81" s="567"/>
      <c r="KWV81" s="567"/>
      <c r="KWW81" s="567"/>
      <c r="KWX81" s="567"/>
      <c r="KWY81" s="567"/>
      <c r="KWZ81" s="567"/>
      <c r="KXA81" s="567"/>
      <c r="KXB81" s="567"/>
      <c r="KXC81" s="567"/>
      <c r="KXD81" s="567"/>
      <c r="KXE81" s="567"/>
      <c r="KXF81" s="567"/>
      <c r="KXG81" s="567"/>
      <c r="KXH81" s="567"/>
      <c r="KXI81" s="567"/>
      <c r="KXJ81" s="567"/>
      <c r="KXK81" s="567"/>
      <c r="KXL81" s="567"/>
      <c r="KXM81" s="567"/>
      <c r="KXN81" s="567"/>
      <c r="KXO81" s="567"/>
      <c r="KXP81" s="567"/>
      <c r="KXQ81" s="567"/>
      <c r="KXR81" s="567"/>
      <c r="KXS81" s="567"/>
      <c r="KXT81" s="567"/>
      <c r="KXU81" s="567"/>
      <c r="KXV81" s="567"/>
      <c r="KXW81" s="567"/>
      <c r="KXX81" s="567"/>
      <c r="KXY81" s="567"/>
      <c r="KXZ81" s="567"/>
      <c r="KYA81" s="567"/>
      <c r="KYB81" s="567"/>
      <c r="KYC81" s="567"/>
      <c r="KYD81" s="567"/>
      <c r="KYE81" s="567"/>
      <c r="KYF81" s="567"/>
      <c r="KYG81" s="567"/>
      <c r="KYH81" s="567"/>
      <c r="KYI81" s="567"/>
      <c r="KYJ81" s="567"/>
      <c r="KYK81" s="567"/>
      <c r="KYL81" s="567"/>
      <c r="KYM81" s="567"/>
      <c r="KYN81" s="567"/>
      <c r="KYO81" s="567"/>
      <c r="KYP81" s="567"/>
      <c r="KYQ81" s="567"/>
      <c r="KYR81" s="567"/>
      <c r="KYS81" s="567"/>
      <c r="KYT81" s="567"/>
      <c r="KYU81" s="567"/>
      <c r="KYV81" s="567"/>
      <c r="KYW81" s="567"/>
      <c r="KYX81" s="567"/>
      <c r="KYY81" s="567"/>
      <c r="KYZ81" s="567"/>
      <c r="KZA81" s="567"/>
      <c r="KZB81" s="567"/>
      <c r="KZC81" s="567"/>
      <c r="KZD81" s="567"/>
      <c r="KZE81" s="567"/>
      <c r="KZF81" s="567"/>
      <c r="KZG81" s="567"/>
      <c r="KZH81" s="567"/>
      <c r="KZI81" s="567"/>
      <c r="KZJ81" s="567"/>
      <c r="KZK81" s="567"/>
      <c r="KZL81" s="567"/>
      <c r="KZM81" s="567"/>
      <c r="KZN81" s="567"/>
      <c r="KZO81" s="567"/>
      <c r="KZP81" s="567"/>
      <c r="KZQ81" s="567"/>
      <c r="KZR81" s="567"/>
      <c r="KZS81" s="567"/>
      <c r="KZT81" s="567"/>
      <c r="KZU81" s="567"/>
      <c r="KZV81" s="567"/>
      <c r="KZW81" s="567"/>
      <c r="KZX81" s="567"/>
      <c r="KZY81" s="567"/>
      <c r="KZZ81" s="567"/>
      <c r="LAA81" s="567"/>
      <c r="LAB81" s="567"/>
      <c r="LAC81" s="567"/>
      <c r="LAD81" s="567"/>
      <c r="LAE81" s="567"/>
      <c r="LAF81" s="567"/>
      <c r="LAG81" s="567"/>
      <c r="LAH81" s="567"/>
      <c r="LAI81" s="567"/>
      <c r="LAJ81" s="567"/>
      <c r="LAK81" s="567"/>
      <c r="LAL81" s="567"/>
      <c r="LAM81" s="567"/>
      <c r="LAN81" s="567"/>
      <c r="LAO81" s="567"/>
      <c r="LAP81" s="567"/>
      <c r="LAQ81" s="567"/>
      <c r="LAR81" s="567"/>
      <c r="LAS81" s="567"/>
      <c r="LAT81" s="567"/>
      <c r="LAU81" s="567"/>
      <c r="LAV81" s="567"/>
      <c r="LAW81" s="567"/>
      <c r="LAX81" s="567"/>
      <c r="LAY81" s="567"/>
      <c r="LAZ81" s="567"/>
      <c r="LBA81" s="567"/>
      <c r="LBB81" s="567"/>
      <c r="LBC81" s="567"/>
      <c r="LBD81" s="567"/>
      <c r="LBE81" s="567"/>
      <c r="LBF81" s="567"/>
      <c r="LBG81" s="567"/>
      <c r="LBH81" s="567"/>
      <c r="LBI81" s="567"/>
      <c r="LBJ81" s="567"/>
      <c r="LBK81" s="567"/>
      <c r="LBL81" s="567"/>
      <c r="LBM81" s="567"/>
      <c r="LBN81" s="567"/>
      <c r="LBO81" s="567"/>
      <c r="LBP81" s="567"/>
      <c r="LBQ81" s="567"/>
      <c r="LBR81" s="567"/>
      <c r="LBS81" s="567"/>
      <c r="LBT81" s="567"/>
      <c r="LBU81" s="567"/>
      <c r="LBV81" s="567"/>
      <c r="LBW81" s="567"/>
      <c r="LBX81" s="567"/>
      <c r="LBY81" s="567"/>
      <c r="LBZ81" s="567"/>
      <c r="LCA81" s="567"/>
      <c r="LCB81" s="567"/>
      <c r="LCC81" s="567"/>
      <c r="LCD81" s="567"/>
      <c r="LCE81" s="567"/>
      <c r="LCF81" s="567"/>
      <c r="LCG81" s="567"/>
      <c r="LCH81" s="567"/>
      <c r="LCI81" s="567"/>
      <c r="LCJ81" s="567"/>
      <c r="LCK81" s="567"/>
      <c r="LCL81" s="567"/>
      <c r="LCM81" s="567"/>
      <c r="LCN81" s="567"/>
      <c r="LCO81" s="567"/>
      <c r="LCP81" s="567"/>
      <c r="LCQ81" s="567"/>
      <c r="LCR81" s="567"/>
      <c r="LCS81" s="567"/>
      <c r="LCT81" s="567"/>
      <c r="LCU81" s="567"/>
      <c r="LCV81" s="567"/>
      <c r="LCW81" s="567"/>
      <c r="LCX81" s="567"/>
      <c r="LCY81" s="567"/>
      <c r="LCZ81" s="567"/>
      <c r="LDA81" s="567"/>
      <c r="LDB81" s="567"/>
      <c r="LDC81" s="567"/>
      <c r="LDD81" s="567"/>
      <c r="LDE81" s="567"/>
      <c r="LDF81" s="567"/>
      <c r="LDG81" s="567"/>
      <c r="LDH81" s="567"/>
      <c r="LDI81" s="567"/>
      <c r="LDJ81" s="567"/>
      <c r="LDK81" s="567"/>
      <c r="LDL81" s="567"/>
      <c r="LDM81" s="567"/>
      <c r="LDN81" s="567"/>
      <c r="LDO81" s="567"/>
      <c r="LDP81" s="567"/>
      <c r="LDQ81" s="567"/>
      <c r="LDR81" s="567"/>
      <c r="LDS81" s="567"/>
      <c r="LDT81" s="567"/>
      <c r="LDU81" s="567"/>
      <c r="LDV81" s="567"/>
      <c r="LDW81" s="567"/>
      <c r="LDX81" s="567"/>
      <c r="LDY81" s="567"/>
      <c r="LDZ81" s="567"/>
      <c r="LEA81" s="567"/>
      <c r="LEB81" s="567"/>
      <c r="LEC81" s="567"/>
      <c r="LED81" s="567"/>
      <c r="LEE81" s="567"/>
      <c r="LEF81" s="567"/>
      <c r="LEG81" s="567"/>
      <c r="LEH81" s="567"/>
      <c r="LEI81" s="567"/>
      <c r="LEJ81" s="567"/>
      <c r="LEK81" s="567"/>
      <c r="LEL81" s="567"/>
      <c r="LEM81" s="567"/>
      <c r="LEN81" s="567"/>
      <c r="LEO81" s="567"/>
      <c r="LEP81" s="567"/>
      <c r="LEQ81" s="567"/>
      <c r="LER81" s="567"/>
      <c r="LES81" s="567"/>
      <c r="LET81" s="567"/>
      <c r="LEU81" s="567"/>
      <c r="LEV81" s="567"/>
      <c r="LEW81" s="567"/>
      <c r="LEX81" s="567"/>
      <c r="LEY81" s="567"/>
      <c r="LEZ81" s="567"/>
      <c r="LFA81" s="567"/>
      <c r="LFB81" s="567"/>
      <c r="LFC81" s="567"/>
      <c r="LFD81" s="567"/>
      <c r="LFE81" s="567"/>
      <c r="LFF81" s="567"/>
      <c r="LFG81" s="567"/>
      <c r="LFH81" s="567"/>
      <c r="LFI81" s="567"/>
      <c r="LFJ81" s="567"/>
      <c r="LFK81" s="567"/>
      <c r="LFL81" s="567"/>
      <c r="LFM81" s="567"/>
      <c r="LFN81" s="567"/>
      <c r="LFO81" s="567"/>
      <c r="LFP81" s="567"/>
      <c r="LFQ81" s="567"/>
      <c r="LFR81" s="567"/>
      <c r="LFS81" s="567"/>
      <c r="LFT81" s="567"/>
      <c r="LFU81" s="567"/>
      <c r="LFV81" s="567"/>
      <c r="LFW81" s="567"/>
      <c r="LFX81" s="567"/>
      <c r="LFY81" s="567"/>
      <c r="LFZ81" s="567"/>
      <c r="LGA81" s="567"/>
      <c r="LGB81" s="567"/>
      <c r="LGC81" s="567"/>
      <c r="LGD81" s="567"/>
      <c r="LGE81" s="567"/>
      <c r="LGF81" s="567"/>
      <c r="LGG81" s="567"/>
      <c r="LGH81" s="567"/>
      <c r="LGI81" s="567"/>
      <c r="LGJ81" s="567"/>
      <c r="LGK81" s="567"/>
      <c r="LGL81" s="567"/>
      <c r="LGM81" s="567"/>
      <c r="LGN81" s="567"/>
      <c r="LGO81" s="567"/>
      <c r="LGP81" s="567"/>
      <c r="LGQ81" s="567"/>
      <c r="LGR81" s="567"/>
      <c r="LGS81" s="567"/>
      <c r="LGT81" s="567"/>
      <c r="LGU81" s="567"/>
      <c r="LGV81" s="567"/>
      <c r="LGW81" s="567"/>
      <c r="LGX81" s="567"/>
      <c r="LGY81" s="567"/>
      <c r="LGZ81" s="567"/>
      <c r="LHA81" s="567"/>
      <c r="LHB81" s="567"/>
      <c r="LHC81" s="567"/>
      <c r="LHD81" s="567"/>
      <c r="LHE81" s="567"/>
      <c r="LHF81" s="567"/>
      <c r="LHG81" s="567"/>
      <c r="LHH81" s="567"/>
      <c r="LHI81" s="567"/>
      <c r="LHJ81" s="567"/>
      <c r="LHK81" s="567"/>
      <c r="LHL81" s="567"/>
      <c r="LHM81" s="567"/>
      <c r="LHN81" s="567"/>
      <c r="LHO81" s="567"/>
      <c r="LHP81" s="567"/>
      <c r="LHQ81" s="567"/>
      <c r="LHR81" s="567"/>
      <c r="LHS81" s="567"/>
      <c r="LHT81" s="567"/>
      <c r="LHU81" s="567"/>
      <c r="LHV81" s="567"/>
      <c r="LHW81" s="567"/>
      <c r="LHX81" s="567"/>
      <c r="LHY81" s="567"/>
      <c r="LHZ81" s="567"/>
      <c r="LIA81" s="567"/>
      <c r="LIB81" s="567"/>
      <c r="LIC81" s="567"/>
      <c r="LID81" s="567"/>
      <c r="LIE81" s="567"/>
      <c r="LIF81" s="567"/>
      <c r="LIG81" s="567"/>
      <c r="LIH81" s="567"/>
      <c r="LII81" s="567"/>
      <c r="LIJ81" s="567"/>
      <c r="LIK81" s="567"/>
      <c r="LIL81" s="567"/>
      <c r="LIM81" s="567"/>
      <c r="LIN81" s="567"/>
      <c r="LIO81" s="567"/>
      <c r="LIP81" s="567"/>
      <c r="LIQ81" s="567"/>
      <c r="LIR81" s="567"/>
      <c r="LIS81" s="567"/>
      <c r="LIT81" s="567"/>
      <c r="LIU81" s="567"/>
      <c r="LIV81" s="567"/>
      <c r="LIW81" s="567"/>
      <c r="LIX81" s="567"/>
      <c r="LIY81" s="567"/>
      <c r="LIZ81" s="567"/>
      <c r="LJA81" s="567"/>
      <c r="LJB81" s="567"/>
      <c r="LJC81" s="567"/>
      <c r="LJD81" s="567"/>
      <c r="LJE81" s="567"/>
      <c r="LJF81" s="567"/>
      <c r="LJG81" s="567"/>
      <c r="LJH81" s="567"/>
      <c r="LJI81" s="567"/>
      <c r="LJJ81" s="567"/>
      <c r="LJK81" s="567"/>
      <c r="LJL81" s="567"/>
      <c r="LJM81" s="567"/>
      <c r="LJN81" s="567"/>
      <c r="LJO81" s="567"/>
      <c r="LJP81" s="567"/>
      <c r="LJQ81" s="567"/>
      <c r="LJR81" s="567"/>
      <c r="LJS81" s="567"/>
      <c r="LJT81" s="567"/>
      <c r="LJU81" s="567"/>
      <c r="LJV81" s="567"/>
      <c r="LJW81" s="567"/>
      <c r="LJX81" s="567"/>
      <c r="LJY81" s="567"/>
      <c r="LJZ81" s="567"/>
      <c r="LKA81" s="567"/>
      <c r="LKB81" s="567"/>
      <c r="LKC81" s="567"/>
      <c r="LKD81" s="567"/>
      <c r="LKE81" s="567"/>
      <c r="LKF81" s="567"/>
      <c r="LKG81" s="567"/>
      <c r="LKH81" s="567"/>
      <c r="LKI81" s="567"/>
      <c r="LKJ81" s="567"/>
      <c r="LKK81" s="567"/>
      <c r="LKL81" s="567"/>
      <c r="LKM81" s="567"/>
      <c r="LKN81" s="567"/>
      <c r="LKO81" s="567"/>
      <c r="LKP81" s="567"/>
      <c r="LKQ81" s="567"/>
      <c r="LKR81" s="567"/>
      <c r="LKS81" s="567"/>
      <c r="LKT81" s="567"/>
      <c r="LKU81" s="567"/>
      <c r="LKV81" s="567"/>
      <c r="LKW81" s="567"/>
      <c r="LKX81" s="567"/>
      <c r="LKY81" s="567"/>
      <c r="LKZ81" s="567"/>
      <c r="LLA81" s="567"/>
      <c r="LLB81" s="567"/>
      <c r="LLC81" s="567"/>
      <c r="LLD81" s="567"/>
      <c r="LLE81" s="567"/>
      <c r="LLF81" s="567"/>
      <c r="LLG81" s="567"/>
      <c r="LLH81" s="567"/>
      <c r="LLI81" s="567"/>
      <c r="LLJ81" s="567"/>
      <c r="LLK81" s="567"/>
      <c r="LLL81" s="567"/>
      <c r="LLM81" s="567"/>
      <c r="LLN81" s="567"/>
      <c r="LLO81" s="567"/>
      <c r="LLP81" s="567"/>
      <c r="LLQ81" s="567"/>
      <c r="LLR81" s="567"/>
      <c r="LLS81" s="567"/>
      <c r="LLT81" s="567"/>
      <c r="LLU81" s="567"/>
      <c r="LLV81" s="567"/>
      <c r="LLW81" s="567"/>
      <c r="LLX81" s="567"/>
      <c r="LLY81" s="567"/>
      <c r="LLZ81" s="567"/>
      <c r="LMA81" s="567"/>
      <c r="LMB81" s="567"/>
      <c r="LMC81" s="567"/>
      <c r="LMD81" s="567"/>
      <c r="LME81" s="567"/>
      <c r="LMF81" s="567"/>
      <c r="LMG81" s="567"/>
      <c r="LMH81" s="567"/>
      <c r="LMI81" s="567"/>
      <c r="LMJ81" s="567"/>
      <c r="LMK81" s="567"/>
      <c r="LML81" s="567"/>
      <c r="LMM81" s="567"/>
      <c r="LMN81" s="567"/>
      <c r="LMO81" s="567"/>
      <c r="LMP81" s="567"/>
      <c r="LMQ81" s="567"/>
      <c r="LMR81" s="567"/>
      <c r="LMS81" s="567"/>
      <c r="LMT81" s="567"/>
      <c r="LMU81" s="567"/>
      <c r="LMV81" s="567"/>
      <c r="LMW81" s="567"/>
      <c r="LMX81" s="567"/>
      <c r="LMY81" s="567"/>
      <c r="LMZ81" s="567"/>
      <c r="LNA81" s="567"/>
      <c r="LNB81" s="567"/>
      <c r="LNC81" s="567"/>
      <c r="LND81" s="567"/>
      <c r="LNE81" s="567"/>
      <c r="LNF81" s="567"/>
      <c r="LNG81" s="567"/>
      <c r="LNH81" s="567"/>
      <c r="LNI81" s="567"/>
      <c r="LNJ81" s="567"/>
      <c r="LNK81" s="567"/>
      <c r="LNL81" s="567"/>
      <c r="LNM81" s="567"/>
      <c r="LNN81" s="567"/>
      <c r="LNO81" s="567"/>
      <c r="LNP81" s="567"/>
      <c r="LNQ81" s="567"/>
      <c r="LNR81" s="567"/>
      <c r="LNS81" s="567"/>
      <c r="LNT81" s="567"/>
      <c r="LNU81" s="567"/>
      <c r="LNV81" s="567"/>
      <c r="LNW81" s="567"/>
      <c r="LNX81" s="567"/>
      <c r="LNY81" s="567"/>
      <c r="LNZ81" s="567"/>
      <c r="LOA81" s="567"/>
      <c r="LOB81" s="567"/>
      <c r="LOC81" s="567"/>
      <c r="LOD81" s="567"/>
      <c r="LOE81" s="567"/>
      <c r="LOF81" s="567"/>
      <c r="LOG81" s="567"/>
      <c r="LOH81" s="567"/>
      <c r="LOI81" s="567"/>
      <c r="LOJ81" s="567"/>
      <c r="LOK81" s="567"/>
      <c r="LOL81" s="567"/>
      <c r="LOM81" s="567"/>
      <c r="LON81" s="567"/>
      <c r="LOO81" s="567"/>
      <c r="LOP81" s="567"/>
      <c r="LOQ81" s="567"/>
      <c r="LOR81" s="567"/>
      <c r="LOS81" s="567"/>
      <c r="LOT81" s="567"/>
      <c r="LOU81" s="567"/>
      <c r="LOV81" s="567"/>
      <c r="LOW81" s="567"/>
      <c r="LOX81" s="567"/>
      <c r="LOY81" s="567"/>
      <c r="LOZ81" s="567"/>
      <c r="LPA81" s="567"/>
      <c r="LPB81" s="567"/>
      <c r="LPC81" s="567"/>
      <c r="LPD81" s="567"/>
      <c r="LPE81" s="567"/>
      <c r="LPF81" s="567"/>
      <c r="LPG81" s="567"/>
      <c r="LPH81" s="567"/>
      <c r="LPI81" s="567"/>
      <c r="LPJ81" s="567"/>
      <c r="LPK81" s="567"/>
      <c r="LPL81" s="567"/>
      <c r="LPM81" s="567"/>
      <c r="LPN81" s="567"/>
      <c r="LPO81" s="567"/>
      <c r="LPP81" s="567"/>
      <c r="LPQ81" s="567"/>
      <c r="LPR81" s="567"/>
      <c r="LPS81" s="567"/>
      <c r="LPT81" s="567"/>
      <c r="LPU81" s="567"/>
      <c r="LPV81" s="567"/>
      <c r="LPW81" s="567"/>
      <c r="LPX81" s="567"/>
      <c r="LPY81" s="567"/>
      <c r="LPZ81" s="567"/>
      <c r="LQA81" s="567"/>
      <c r="LQB81" s="567"/>
      <c r="LQC81" s="567"/>
      <c r="LQD81" s="567"/>
      <c r="LQE81" s="567"/>
      <c r="LQF81" s="567"/>
      <c r="LQG81" s="567"/>
      <c r="LQH81" s="567"/>
      <c r="LQI81" s="567"/>
      <c r="LQJ81" s="567"/>
      <c r="LQK81" s="567"/>
      <c r="LQL81" s="567"/>
      <c r="LQM81" s="567"/>
      <c r="LQN81" s="567"/>
      <c r="LQO81" s="567"/>
      <c r="LQP81" s="567"/>
      <c r="LQQ81" s="567"/>
      <c r="LQR81" s="567"/>
      <c r="LQS81" s="567"/>
      <c r="LQT81" s="567"/>
      <c r="LQU81" s="567"/>
      <c r="LQV81" s="567"/>
      <c r="LQW81" s="567"/>
      <c r="LQX81" s="567"/>
      <c r="LQY81" s="567"/>
      <c r="LQZ81" s="567"/>
      <c r="LRA81" s="567"/>
      <c r="LRB81" s="567"/>
      <c r="LRC81" s="567"/>
      <c r="LRD81" s="567"/>
      <c r="LRE81" s="567"/>
      <c r="LRF81" s="567"/>
      <c r="LRG81" s="567"/>
      <c r="LRH81" s="567"/>
      <c r="LRI81" s="567"/>
      <c r="LRJ81" s="567"/>
      <c r="LRK81" s="567"/>
      <c r="LRL81" s="567"/>
      <c r="LRM81" s="567"/>
      <c r="LRN81" s="567"/>
      <c r="LRO81" s="567"/>
      <c r="LRP81" s="567"/>
      <c r="LRQ81" s="567"/>
      <c r="LRR81" s="567"/>
      <c r="LRS81" s="567"/>
      <c r="LRT81" s="567"/>
      <c r="LRU81" s="567"/>
      <c r="LRV81" s="567"/>
      <c r="LRW81" s="567"/>
      <c r="LRX81" s="567"/>
      <c r="LRY81" s="567"/>
      <c r="LRZ81" s="567"/>
      <c r="LSA81" s="567"/>
      <c r="LSB81" s="567"/>
      <c r="LSC81" s="567"/>
      <c r="LSD81" s="567"/>
      <c r="LSE81" s="567"/>
      <c r="LSF81" s="567"/>
      <c r="LSG81" s="567"/>
      <c r="LSH81" s="567"/>
      <c r="LSI81" s="567"/>
      <c r="LSJ81" s="567"/>
      <c r="LSK81" s="567"/>
      <c r="LSL81" s="567"/>
      <c r="LSM81" s="567"/>
      <c r="LSN81" s="567"/>
      <c r="LSO81" s="567"/>
      <c r="LSP81" s="567"/>
      <c r="LSQ81" s="567"/>
      <c r="LSR81" s="567"/>
      <c r="LSS81" s="567"/>
      <c r="LST81" s="567"/>
      <c r="LSU81" s="567"/>
      <c r="LSV81" s="567"/>
      <c r="LSW81" s="567"/>
      <c r="LSX81" s="567"/>
      <c r="LSY81" s="567"/>
      <c r="LSZ81" s="567"/>
      <c r="LTA81" s="567"/>
      <c r="LTB81" s="567"/>
      <c r="LTC81" s="567"/>
      <c r="LTD81" s="567"/>
      <c r="LTE81" s="567"/>
      <c r="LTF81" s="567"/>
      <c r="LTG81" s="567"/>
      <c r="LTH81" s="567"/>
      <c r="LTI81" s="567"/>
      <c r="LTJ81" s="567"/>
      <c r="LTK81" s="567"/>
      <c r="LTL81" s="567"/>
      <c r="LTM81" s="567"/>
      <c r="LTN81" s="567"/>
      <c r="LTO81" s="567"/>
      <c r="LTP81" s="567"/>
      <c r="LTQ81" s="567"/>
      <c r="LTR81" s="567"/>
      <c r="LTS81" s="567"/>
      <c r="LTT81" s="567"/>
      <c r="LTU81" s="567"/>
      <c r="LTV81" s="567"/>
      <c r="LTW81" s="567"/>
      <c r="LTX81" s="567"/>
      <c r="LTY81" s="567"/>
      <c r="LTZ81" s="567"/>
      <c r="LUA81" s="567"/>
      <c r="LUB81" s="567"/>
      <c r="LUC81" s="567"/>
      <c r="LUD81" s="567"/>
      <c r="LUE81" s="567"/>
      <c r="LUF81" s="567"/>
      <c r="LUG81" s="567"/>
      <c r="LUH81" s="567"/>
      <c r="LUI81" s="567"/>
      <c r="LUJ81" s="567"/>
      <c r="LUK81" s="567"/>
      <c r="LUL81" s="567"/>
      <c r="LUM81" s="567"/>
      <c r="LUN81" s="567"/>
      <c r="LUO81" s="567"/>
      <c r="LUP81" s="567"/>
      <c r="LUQ81" s="567"/>
      <c r="LUR81" s="567"/>
      <c r="LUS81" s="567"/>
      <c r="LUT81" s="567"/>
      <c r="LUU81" s="567"/>
      <c r="LUV81" s="567"/>
      <c r="LUW81" s="567"/>
      <c r="LUX81" s="567"/>
      <c r="LUY81" s="567"/>
      <c r="LUZ81" s="567"/>
      <c r="LVA81" s="567"/>
      <c r="LVB81" s="567"/>
      <c r="LVC81" s="567"/>
      <c r="LVD81" s="567"/>
      <c r="LVE81" s="567"/>
      <c r="LVF81" s="567"/>
      <c r="LVG81" s="567"/>
      <c r="LVH81" s="567"/>
      <c r="LVI81" s="567"/>
      <c r="LVJ81" s="567"/>
      <c r="LVK81" s="567"/>
      <c r="LVL81" s="567"/>
      <c r="LVM81" s="567"/>
      <c r="LVN81" s="567"/>
      <c r="LVO81" s="567"/>
      <c r="LVP81" s="567"/>
      <c r="LVQ81" s="567"/>
      <c r="LVR81" s="567"/>
      <c r="LVS81" s="567"/>
      <c r="LVT81" s="567"/>
      <c r="LVU81" s="567"/>
      <c r="LVV81" s="567"/>
      <c r="LVW81" s="567"/>
      <c r="LVX81" s="567"/>
      <c r="LVY81" s="567"/>
      <c r="LVZ81" s="567"/>
      <c r="LWA81" s="567"/>
      <c r="LWB81" s="567"/>
      <c r="LWC81" s="567"/>
      <c r="LWD81" s="567"/>
      <c r="LWE81" s="567"/>
      <c r="LWF81" s="567"/>
      <c r="LWG81" s="567"/>
      <c r="LWH81" s="567"/>
      <c r="LWI81" s="567"/>
      <c r="LWJ81" s="567"/>
      <c r="LWK81" s="567"/>
      <c r="LWL81" s="567"/>
      <c r="LWM81" s="567"/>
      <c r="LWN81" s="567"/>
      <c r="LWO81" s="567"/>
      <c r="LWP81" s="567"/>
      <c r="LWQ81" s="567"/>
      <c r="LWR81" s="567"/>
      <c r="LWS81" s="567"/>
      <c r="LWT81" s="567"/>
      <c r="LWU81" s="567"/>
      <c r="LWV81" s="567"/>
      <c r="LWW81" s="567"/>
      <c r="LWX81" s="567"/>
      <c r="LWY81" s="567"/>
      <c r="LWZ81" s="567"/>
      <c r="LXA81" s="567"/>
      <c r="LXB81" s="567"/>
      <c r="LXC81" s="567"/>
      <c r="LXD81" s="567"/>
      <c r="LXE81" s="567"/>
      <c r="LXF81" s="567"/>
      <c r="LXG81" s="567"/>
      <c r="LXH81" s="567"/>
      <c r="LXI81" s="567"/>
      <c r="LXJ81" s="567"/>
      <c r="LXK81" s="567"/>
      <c r="LXL81" s="567"/>
      <c r="LXM81" s="567"/>
      <c r="LXN81" s="567"/>
      <c r="LXO81" s="567"/>
      <c r="LXP81" s="567"/>
      <c r="LXQ81" s="567"/>
      <c r="LXR81" s="567"/>
      <c r="LXS81" s="567"/>
      <c r="LXT81" s="567"/>
      <c r="LXU81" s="567"/>
      <c r="LXV81" s="567"/>
      <c r="LXW81" s="567"/>
      <c r="LXX81" s="567"/>
      <c r="LXY81" s="567"/>
      <c r="LXZ81" s="567"/>
      <c r="LYA81" s="567"/>
      <c r="LYB81" s="567"/>
      <c r="LYC81" s="567"/>
      <c r="LYD81" s="567"/>
      <c r="LYE81" s="567"/>
      <c r="LYF81" s="567"/>
      <c r="LYG81" s="567"/>
      <c r="LYH81" s="567"/>
      <c r="LYI81" s="567"/>
      <c r="LYJ81" s="567"/>
      <c r="LYK81" s="567"/>
      <c r="LYL81" s="567"/>
      <c r="LYM81" s="567"/>
      <c r="LYN81" s="567"/>
      <c r="LYO81" s="567"/>
      <c r="LYP81" s="567"/>
      <c r="LYQ81" s="567"/>
      <c r="LYR81" s="567"/>
      <c r="LYS81" s="567"/>
      <c r="LYT81" s="567"/>
      <c r="LYU81" s="567"/>
      <c r="LYV81" s="567"/>
      <c r="LYW81" s="567"/>
      <c r="LYX81" s="567"/>
      <c r="LYY81" s="567"/>
      <c r="LYZ81" s="567"/>
      <c r="LZA81" s="567"/>
      <c r="LZB81" s="567"/>
      <c r="LZC81" s="567"/>
      <c r="LZD81" s="567"/>
      <c r="LZE81" s="567"/>
      <c r="LZF81" s="567"/>
      <c r="LZG81" s="567"/>
      <c r="LZH81" s="567"/>
      <c r="LZI81" s="567"/>
      <c r="LZJ81" s="567"/>
      <c r="LZK81" s="567"/>
      <c r="LZL81" s="567"/>
      <c r="LZM81" s="567"/>
      <c r="LZN81" s="567"/>
      <c r="LZO81" s="567"/>
      <c r="LZP81" s="567"/>
      <c r="LZQ81" s="567"/>
      <c r="LZR81" s="567"/>
      <c r="LZS81" s="567"/>
      <c r="LZT81" s="567"/>
      <c r="LZU81" s="567"/>
      <c r="LZV81" s="567"/>
      <c r="LZW81" s="567"/>
      <c r="LZX81" s="567"/>
      <c r="LZY81" s="567"/>
      <c r="LZZ81" s="567"/>
      <c r="MAA81" s="567"/>
      <c r="MAB81" s="567"/>
      <c r="MAC81" s="567"/>
      <c r="MAD81" s="567"/>
      <c r="MAE81" s="567"/>
      <c r="MAF81" s="567"/>
      <c r="MAG81" s="567"/>
      <c r="MAH81" s="567"/>
      <c r="MAI81" s="567"/>
      <c r="MAJ81" s="567"/>
      <c r="MAK81" s="567"/>
      <c r="MAL81" s="567"/>
      <c r="MAM81" s="567"/>
      <c r="MAN81" s="567"/>
      <c r="MAO81" s="567"/>
      <c r="MAP81" s="567"/>
      <c r="MAQ81" s="567"/>
      <c r="MAR81" s="567"/>
      <c r="MAS81" s="567"/>
      <c r="MAT81" s="567"/>
      <c r="MAU81" s="567"/>
      <c r="MAV81" s="567"/>
      <c r="MAW81" s="567"/>
      <c r="MAX81" s="567"/>
      <c r="MAY81" s="567"/>
      <c r="MAZ81" s="567"/>
      <c r="MBA81" s="567"/>
      <c r="MBB81" s="567"/>
      <c r="MBC81" s="567"/>
      <c r="MBD81" s="567"/>
      <c r="MBE81" s="567"/>
      <c r="MBF81" s="567"/>
      <c r="MBG81" s="567"/>
      <c r="MBH81" s="567"/>
      <c r="MBI81" s="567"/>
      <c r="MBJ81" s="567"/>
      <c r="MBK81" s="567"/>
      <c r="MBL81" s="567"/>
      <c r="MBM81" s="567"/>
      <c r="MBN81" s="567"/>
      <c r="MBO81" s="567"/>
      <c r="MBP81" s="567"/>
      <c r="MBQ81" s="567"/>
      <c r="MBR81" s="567"/>
      <c r="MBS81" s="567"/>
      <c r="MBT81" s="567"/>
      <c r="MBU81" s="567"/>
      <c r="MBV81" s="567"/>
      <c r="MBW81" s="567"/>
      <c r="MBX81" s="567"/>
      <c r="MBY81" s="567"/>
      <c r="MBZ81" s="567"/>
      <c r="MCA81" s="567"/>
      <c r="MCB81" s="567"/>
      <c r="MCC81" s="567"/>
      <c r="MCD81" s="567"/>
      <c r="MCE81" s="567"/>
      <c r="MCF81" s="567"/>
      <c r="MCG81" s="567"/>
      <c r="MCH81" s="567"/>
      <c r="MCI81" s="567"/>
      <c r="MCJ81" s="567"/>
      <c r="MCK81" s="567"/>
      <c r="MCL81" s="567"/>
      <c r="MCM81" s="567"/>
      <c r="MCN81" s="567"/>
      <c r="MCO81" s="567"/>
      <c r="MCP81" s="567"/>
      <c r="MCQ81" s="567"/>
      <c r="MCR81" s="567"/>
      <c r="MCS81" s="567"/>
      <c r="MCT81" s="567"/>
      <c r="MCU81" s="567"/>
      <c r="MCV81" s="567"/>
      <c r="MCW81" s="567"/>
      <c r="MCX81" s="567"/>
      <c r="MCY81" s="567"/>
      <c r="MCZ81" s="567"/>
      <c r="MDA81" s="567"/>
      <c r="MDB81" s="567"/>
      <c r="MDC81" s="567"/>
      <c r="MDD81" s="567"/>
      <c r="MDE81" s="567"/>
      <c r="MDF81" s="567"/>
      <c r="MDG81" s="567"/>
      <c r="MDH81" s="567"/>
      <c r="MDI81" s="567"/>
      <c r="MDJ81" s="567"/>
      <c r="MDK81" s="567"/>
      <c r="MDL81" s="567"/>
      <c r="MDM81" s="567"/>
      <c r="MDN81" s="567"/>
      <c r="MDO81" s="567"/>
      <c r="MDP81" s="567"/>
      <c r="MDQ81" s="567"/>
      <c r="MDR81" s="567"/>
      <c r="MDS81" s="567"/>
      <c r="MDT81" s="567"/>
      <c r="MDU81" s="567"/>
      <c r="MDV81" s="567"/>
      <c r="MDW81" s="567"/>
      <c r="MDX81" s="567"/>
      <c r="MDY81" s="567"/>
      <c r="MDZ81" s="567"/>
      <c r="MEA81" s="567"/>
      <c r="MEB81" s="567"/>
      <c r="MEC81" s="567"/>
      <c r="MED81" s="567"/>
      <c r="MEE81" s="567"/>
      <c r="MEF81" s="567"/>
      <c r="MEG81" s="567"/>
      <c r="MEH81" s="567"/>
      <c r="MEI81" s="567"/>
      <c r="MEJ81" s="567"/>
      <c r="MEK81" s="567"/>
      <c r="MEL81" s="567"/>
      <c r="MEM81" s="567"/>
      <c r="MEN81" s="567"/>
      <c r="MEO81" s="567"/>
      <c r="MEP81" s="567"/>
      <c r="MEQ81" s="567"/>
      <c r="MER81" s="567"/>
      <c r="MES81" s="567"/>
      <c r="MET81" s="567"/>
      <c r="MEU81" s="567"/>
      <c r="MEV81" s="567"/>
      <c r="MEW81" s="567"/>
      <c r="MEX81" s="567"/>
      <c r="MEY81" s="567"/>
      <c r="MEZ81" s="567"/>
      <c r="MFA81" s="567"/>
      <c r="MFB81" s="567"/>
      <c r="MFC81" s="567"/>
      <c r="MFD81" s="567"/>
      <c r="MFE81" s="567"/>
      <c r="MFF81" s="567"/>
      <c r="MFG81" s="567"/>
      <c r="MFH81" s="567"/>
      <c r="MFI81" s="567"/>
      <c r="MFJ81" s="567"/>
      <c r="MFK81" s="567"/>
      <c r="MFL81" s="567"/>
      <c r="MFM81" s="567"/>
      <c r="MFN81" s="567"/>
      <c r="MFO81" s="567"/>
      <c r="MFP81" s="567"/>
      <c r="MFQ81" s="567"/>
      <c r="MFR81" s="567"/>
      <c r="MFS81" s="567"/>
      <c r="MFT81" s="567"/>
      <c r="MFU81" s="567"/>
      <c r="MFV81" s="567"/>
      <c r="MFW81" s="567"/>
      <c r="MFX81" s="567"/>
      <c r="MFY81" s="567"/>
      <c r="MFZ81" s="567"/>
      <c r="MGA81" s="567"/>
      <c r="MGB81" s="567"/>
      <c r="MGC81" s="567"/>
      <c r="MGD81" s="567"/>
      <c r="MGE81" s="567"/>
      <c r="MGF81" s="567"/>
      <c r="MGG81" s="567"/>
      <c r="MGH81" s="567"/>
      <c r="MGI81" s="567"/>
      <c r="MGJ81" s="567"/>
      <c r="MGK81" s="567"/>
      <c r="MGL81" s="567"/>
      <c r="MGM81" s="567"/>
      <c r="MGN81" s="567"/>
      <c r="MGO81" s="567"/>
      <c r="MGP81" s="567"/>
      <c r="MGQ81" s="567"/>
      <c r="MGR81" s="567"/>
      <c r="MGS81" s="567"/>
      <c r="MGT81" s="567"/>
      <c r="MGU81" s="567"/>
      <c r="MGV81" s="567"/>
      <c r="MGW81" s="567"/>
      <c r="MGX81" s="567"/>
      <c r="MGY81" s="567"/>
      <c r="MGZ81" s="567"/>
      <c r="MHA81" s="567"/>
      <c r="MHB81" s="567"/>
      <c r="MHC81" s="567"/>
      <c r="MHD81" s="567"/>
      <c r="MHE81" s="567"/>
      <c r="MHF81" s="567"/>
      <c r="MHG81" s="567"/>
      <c r="MHH81" s="567"/>
      <c r="MHI81" s="567"/>
      <c r="MHJ81" s="567"/>
      <c r="MHK81" s="567"/>
      <c r="MHL81" s="567"/>
      <c r="MHM81" s="567"/>
      <c r="MHN81" s="567"/>
      <c r="MHO81" s="567"/>
      <c r="MHP81" s="567"/>
      <c r="MHQ81" s="567"/>
      <c r="MHR81" s="567"/>
      <c r="MHS81" s="567"/>
      <c r="MHT81" s="567"/>
      <c r="MHU81" s="567"/>
      <c r="MHV81" s="567"/>
      <c r="MHW81" s="567"/>
      <c r="MHX81" s="567"/>
      <c r="MHY81" s="567"/>
      <c r="MHZ81" s="567"/>
      <c r="MIA81" s="567"/>
      <c r="MIB81" s="567"/>
      <c r="MIC81" s="567"/>
      <c r="MID81" s="567"/>
      <c r="MIE81" s="567"/>
      <c r="MIF81" s="567"/>
      <c r="MIG81" s="567"/>
      <c r="MIH81" s="567"/>
      <c r="MII81" s="567"/>
      <c r="MIJ81" s="567"/>
      <c r="MIK81" s="567"/>
      <c r="MIL81" s="567"/>
      <c r="MIM81" s="567"/>
      <c r="MIN81" s="567"/>
      <c r="MIO81" s="567"/>
      <c r="MIP81" s="567"/>
      <c r="MIQ81" s="567"/>
      <c r="MIR81" s="567"/>
      <c r="MIS81" s="567"/>
      <c r="MIT81" s="567"/>
      <c r="MIU81" s="567"/>
      <c r="MIV81" s="567"/>
      <c r="MIW81" s="567"/>
      <c r="MIX81" s="567"/>
      <c r="MIY81" s="567"/>
      <c r="MIZ81" s="567"/>
      <c r="MJA81" s="567"/>
      <c r="MJB81" s="567"/>
      <c r="MJC81" s="567"/>
      <c r="MJD81" s="567"/>
      <c r="MJE81" s="567"/>
      <c r="MJF81" s="567"/>
      <c r="MJG81" s="567"/>
      <c r="MJH81" s="567"/>
      <c r="MJI81" s="567"/>
      <c r="MJJ81" s="567"/>
      <c r="MJK81" s="567"/>
      <c r="MJL81" s="567"/>
      <c r="MJM81" s="567"/>
      <c r="MJN81" s="567"/>
      <c r="MJO81" s="567"/>
      <c r="MJP81" s="567"/>
      <c r="MJQ81" s="567"/>
      <c r="MJR81" s="567"/>
      <c r="MJS81" s="567"/>
      <c r="MJT81" s="567"/>
      <c r="MJU81" s="567"/>
      <c r="MJV81" s="567"/>
      <c r="MJW81" s="567"/>
      <c r="MJX81" s="567"/>
      <c r="MJY81" s="567"/>
      <c r="MJZ81" s="567"/>
      <c r="MKA81" s="567"/>
      <c r="MKB81" s="567"/>
      <c r="MKC81" s="567"/>
      <c r="MKD81" s="567"/>
      <c r="MKE81" s="567"/>
      <c r="MKF81" s="567"/>
      <c r="MKG81" s="567"/>
      <c r="MKH81" s="567"/>
      <c r="MKI81" s="567"/>
      <c r="MKJ81" s="567"/>
      <c r="MKK81" s="567"/>
      <c r="MKL81" s="567"/>
      <c r="MKM81" s="567"/>
      <c r="MKN81" s="567"/>
      <c r="MKO81" s="567"/>
      <c r="MKP81" s="567"/>
      <c r="MKQ81" s="567"/>
      <c r="MKR81" s="567"/>
      <c r="MKS81" s="567"/>
      <c r="MKT81" s="567"/>
      <c r="MKU81" s="567"/>
      <c r="MKV81" s="567"/>
      <c r="MKW81" s="567"/>
      <c r="MKX81" s="567"/>
      <c r="MKY81" s="567"/>
      <c r="MKZ81" s="567"/>
      <c r="MLA81" s="567"/>
      <c r="MLB81" s="567"/>
      <c r="MLC81" s="567"/>
      <c r="MLD81" s="567"/>
      <c r="MLE81" s="567"/>
      <c r="MLF81" s="567"/>
      <c r="MLG81" s="567"/>
      <c r="MLH81" s="567"/>
      <c r="MLI81" s="567"/>
      <c r="MLJ81" s="567"/>
      <c r="MLK81" s="567"/>
      <c r="MLL81" s="567"/>
      <c r="MLM81" s="567"/>
      <c r="MLN81" s="567"/>
      <c r="MLO81" s="567"/>
      <c r="MLP81" s="567"/>
      <c r="MLQ81" s="567"/>
      <c r="MLR81" s="567"/>
      <c r="MLS81" s="567"/>
      <c r="MLT81" s="567"/>
      <c r="MLU81" s="567"/>
      <c r="MLV81" s="567"/>
      <c r="MLW81" s="567"/>
      <c r="MLX81" s="567"/>
      <c r="MLY81" s="567"/>
      <c r="MLZ81" s="567"/>
      <c r="MMA81" s="567"/>
      <c r="MMB81" s="567"/>
      <c r="MMC81" s="567"/>
      <c r="MMD81" s="567"/>
      <c r="MME81" s="567"/>
      <c r="MMF81" s="567"/>
      <c r="MMG81" s="567"/>
      <c r="MMH81" s="567"/>
      <c r="MMI81" s="567"/>
      <c r="MMJ81" s="567"/>
      <c r="MMK81" s="567"/>
      <c r="MML81" s="567"/>
      <c r="MMM81" s="567"/>
      <c r="MMN81" s="567"/>
      <c r="MMO81" s="567"/>
      <c r="MMP81" s="567"/>
      <c r="MMQ81" s="567"/>
      <c r="MMR81" s="567"/>
      <c r="MMS81" s="567"/>
      <c r="MMT81" s="567"/>
      <c r="MMU81" s="567"/>
      <c r="MMV81" s="567"/>
      <c r="MMW81" s="567"/>
      <c r="MMX81" s="567"/>
      <c r="MMY81" s="567"/>
      <c r="MMZ81" s="567"/>
      <c r="MNA81" s="567"/>
      <c r="MNB81" s="567"/>
      <c r="MNC81" s="567"/>
      <c r="MND81" s="567"/>
      <c r="MNE81" s="567"/>
      <c r="MNF81" s="567"/>
      <c r="MNG81" s="567"/>
      <c r="MNH81" s="567"/>
      <c r="MNI81" s="567"/>
      <c r="MNJ81" s="567"/>
      <c r="MNK81" s="567"/>
      <c r="MNL81" s="567"/>
      <c r="MNM81" s="567"/>
      <c r="MNN81" s="567"/>
      <c r="MNO81" s="567"/>
      <c r="MNP81" s="567"/>
      <c r="MNQ81" s="567"/>
      <c r="MNR81" s="567"/>
      <c r="MNS81" s="567"/>
      <c r="MNT81" s="567"/>
      <c r="MNU81" s="567"/>
      <c r="MNV81" s="567"/>
      <c r="MNW81" s="567"/>
      <c r="MNX81" s="567"/>
      <c r="MNY81" s="567"/>
      <c r="MNZ81" s="567"/>
      <c r="MOA81" s="567"/>
      <c r="MOB81" s="567"/>
      <c r="MOC81" s="567"/>
      <c r="MOD81" s="567"/>
      <c r="MOE81" s="567"/>
      <c r="MOF81" s="567"/>
      <c r="MOG81" s="567"/>
      <c r="MOH81" s="567"/>
      <c r="MOI81" s="567"/>
      <c r="MOJ81" s="567"/>
      <c r="MOK81" s="567"/>
      <c r="MOL81" s="567"/>
      <c r="MOM81" s="567"/>
      <c r="MON81" s="567"/>
      <c r="MOO81" s="567"/>
      <c r="MOP81" s="567"/>
      <c r="MOQ81" s="567"/>
      <c r="MOR81" s="567"/>
      <c r="MOS81" s="567"/>
      <c r="MOT81" s="567"/>
      <c r="MOU81" s="567"/>
      <c r="MOV81" s="567"/>
      <c r="MOW81" s="567"/>
      <c r="MOX81" s="567"/>
      <c r="MOY81" s="567"/>
      <c r="MOZ81" s="567"/>
      <c r="MPA81" s="567"/>
      <c r="MPB81" s="567"/>
      <c r="MPC81" s="567"/>
      <c r="MPD81" s="567"/>
      <c r="MPE81" s="567"/>
      <c r="MPF81" s="567"/>
      <c r="MPG81" s="567"/>
      <c r="MPH81" s="567"/>
      <c r="MPI81" s="567"/>
      <c r="MPJ81" s="567"/>
      <c r="MPK81" s="567"/>
      <c r="MPL81" s="567"/>
      <c r="MPM81" s="567"/>
      <c r="MPN81" s="567"/>
      <c r="MPO81" s="567"/>
      <c r="MPP81" s="567"/>
      <c r="MPQ81" s="567"/>
      <c r="MPR81" s="567"/>
      <c r="MPS81" s="567"/>
      <c r="MPT81" s="567"/>
      <c r="MPU81" s="567"/>
      <c r="MPV81" s="567"/>
      <c r="MPW81" s="567"/>
      <c r="MPX81" s="567"/>
      <c r="MPY81" s="567"/>
      <c r="MPZ81" s="567"/>
      <c r="MQA81" s="567"/>
      <c r="MQB81" s="567"/>
      <c r="MQC81" s="567"/>
      <c r="MQD81" s="567"/>
      <c r="MQE81" s="567"/>
      <c r="MQF81" s="567"/>
      <c r="MQG81" s="567"/>
      <c r="MQH81" s="567"/>
      <c r="MQI81" s="567"/>
      <c r="MQJ81" s="567"/>
      <c r="MQK81" s="567"/>
      <c r="MQL81" s="567"/>
      <c r="MQM81" s="567"/>
      <c r="MQN81" s="567"/>
      <c r="MQO81" s="567"/>
      <c r="MQP81" s="567"/>
      <c r="MQQ81" s="567"/>
      <c r="MQR81" s="567"/>
      <c r="MQS81" s="567"/>
      <c r="MQT81" s="567"/>
      <c r="MQU81" s="567"/>
      <c r="MQV81" s="567"/>
      <c r="MQW81" s="567"/>
      <c r="MQX81" s="567"/>
      <c r="MQY81" s="567"/>
      <c r="MQZ81" s="567"/>
      <c r="MRA81" s="567"/>
      <c r="MRB81" s="567"/>
      <c r="MRC81" s="567"/>
      <c r="MRD81" s="567"/>
      <c r="MRE81" s="567"/>
      <c r="MRF81" s="567"/>
      <c r="MRG81" s="567"/>
      <c r="MRH81" s="567"/>
      <c r="MRI81" s="567"/>
      <c r="MRJ81" s="567"/>
      <c r="MRK81" s="567"/>
      <c r="MRL81" s="567"/>
      <c r="MRM81" s="567"/>
      <c r="MRN81" s="567"/>
      <c r="MRO81" s="567"/>
      <c r="MRP81" s="567"/>
      <c r="MRQ81" s="567"/>
      <c r="MRR81" s="567"/>
      <c r="MRS81" s="567"/>
      <c r="MRT81" s="567"/>
      <c r="MRU81" s="567"/>
      <c r="MRV81" s="567"/>
      <c r="MRW81" s="567"/>
      <c r="MRX81" s="567"/>
      <c r="MRY81" s="567"/>
      <c r="MRZ81" s="567"/>
      <c r="MSA81" s="567"/>
      <c r="MSB81" s="567"/>
      <c r="MSC81" s="567"/>
      <c r="MSD81" s="567"/>
      <c r="MSE81" s="567"/>
      <c r="MSF81" s="567"/>
      <c r="MSG81" s="567"/>
      <c r="MSH81" s="567"/>
      <c r="MSI81" s="567"/>
      <c r="MSJ81" s="567"/>
      <c r="MSK81" s="567"/>
      <c r="MSL81" s="567"/>
      <c r="MSM81" s="567"/>
      <c r="MSN81" s="567"/>
      <c r="MSO81" s="567"/>
      <c r="MSP81" s="567"/>
      <c r="MSQ81" s="567"/>
      <c r="MSR81" s="567"/>
      <c r="MSS81" s="567"/>
      <c r="MST81" s="567"/>
      <c r="MSU81" s="567"/>
      <c r="MSV81" s="567"/>
      <c r="MSW81" s="567"/>
      <c r="MSX81" s="567"/>
      <c r="MSY81" s="567"/>
      <c r="MSZ81" s="567"/>
      <c r="MTA81" s="567"/>
      <c r="MTB81" s="567"/>
      <c r="MTC81" s="567"/>
      <c r="MTD81" s="567"/>
      <c r="MTE81" s="567"/>
      <c r="MTF81" s="567"/>
      <c r="MTG81" s="567"/>
      <c r="MTH81" s="567"/>
      <c r="MTI81" s="567"/>
      <c r="MTJ81" s="567"/>
      <c r="MTK81" s="567"/>
      <c r="MTL81" s="567"/>
      <c r="MTM81" s="567"/>
      <c r="MTN81" s="567"/>
      <c r="MTO81" s="567"/>
      <c r="MTP81" s="567"/>
      <c r="MTQ81" s="567"/>
      <c r="MTR81" s="567"/>
      <c r="MTS81" s="567"/>
      <c r="MTT81" s="567"/>
      <c r="MTU81" s="567"/>
      <c r="MTV81" s="567"/>
      <c r="MTW81" s="567"/>
      <c r="MTX81" s="567"/>
      <c r="MTY81" s="567"/>
      <c r="MTZ81" s="567"/>
      <c r="MUA81" s="567"/>
      <c r="MUB81" s="567"/>
      <c r="MUC81" s="567"/>
      <c r="MUD81" s="567"/>
      <c r="MUE81" s="567"/>
      <c r="MUF81" s="567"/>
      <c r="MUG81" s="567"/>
      <c r="MUH81" s="567"/>
      <c r="MUI81" s="567"/>
      <c r="MUJ81" s="567"/>
      <c r="MUK81" s="567"/>
      <c r="MUL81" s="567"/>
      <c r="MUM81" s="567"/>
      <c r="MUN81" s="567"/>
      <c r="MUO81" s="567"/>
      <c r="MUP81" s="567"/>
      <c r="MUQ81" s="567"/>
      <c r="MUR81" s="567"/>
      <c r="MUS81" s="567"/>
      <c r="MUT81" s="567"/>
      <c r="MUU81" s="567"/>
      <c r="MUV81" s="567"/>
      <c r="MUW81" s="567"/>
      <c r="MUX81" s="567"/>
      <c r="MUY81" s="567"/>
      <c r="MUZ81" s="567"/>
      <c r="MVA81" s="567"/>
      <c r="MVB81" s="567"/>
      <c r="MVC81" s="567"/>
      <c r="MVD81" s="567"/>
      <c r="MVE81" s="567"/>
      <c r="MVF81" s="567"/>
      <c r="MVG81" s="567"/>
      <c r="MVH81" s="567"/>
      <c r="MVI81" s="567"/>
      <c r="MVJ81" s="567"/>
      <c r="MVK81" s="567"/>
      <c r="MVL81" s="567"/>
      <c r="MVM81" s="567"/>
      <c r="MVN81" s="567"/>
      <c r="MVO81" s="567"/>
      <c r="MVP81" s="567"/>
      <c r="MVQ81" s="567"/>
      <c r="MVR81" s="567"/>
      <c r="MVS81" s="567"/>
      <c r="MVT81" s="567"/>
      <c r="MVU81" s="567"/>
      <c r="MVV81" s="567"/>
      <c r="MVW81" s="567"/>
      <c r="MVX81" s="567"/>
      <c r="MVY81" s="567"/>
      <c r="MVZ81" s="567"/>
      <c r="MWA81" s="567"/>
      <c r="MWB81" s="567"/>
      <c r="MWC81" s="567"/>
      <c r="MWD81" s="567"/>
      <c r="MWE81" s="567"/>
      <c r="MWF81" s="567"/>
      <c r="MWG81" s="567"/>
      <c r="MWH81" s="567"/>
      <c r="MWI81" s="567"/>
      <c r="MWJ81" s="567"/>
      <c r="MWK81" s="567"/>
      <c r="MWL81" s="567"/>
      <c r="MWM81" s="567"/>
      <c r="MWN81" s="567"/>
      <c r="MWO81" s="567"/>
      <c r="MWP81" s="567"/>
      <c r="MWQ81" s="567"/>
      <c r="MWR81" s="567"/>
      <c r="MWS81" s="567"/>
      <c r="MWT81" s="567"/>
      <c r="MWU81" s="567"/>
      <c r="MWV81" s="567"/>
      <c r="MWW81" s="567"/>
      <c r="MWX81" s="567"/>
      <c r="MWY81" s="567"/>
      <c r="MWZ81" s="567"/>
      <c r="MXA81" s="567"/>
      <c r="MXB81" s="567"/>
      <c r="MXC81" s="567"/>
      <c r="MXD81" s="567"/>
      <c r="MXE81" s="567"/>
      <c r="MXF81" s="567"/>
      <c r="MXG81" s="567"/>
      <c r="MXH81" s="567"/>
      <c r="MXI81" s="567"/>
      <c r="MXJ81" s="567"/>
      <c r="MXK81" s="567"/>
      <c r="MXL81" s="567"/>
      <c r="MXM81" s="567"/>
      <c r="MXN81" s="567"/>
      <c r="MXO81" s="567"/>
      <c r="MXP81" s="567"/>
      <c r="MXQ81" s="567"/>
      <c r="MXR81" s="567"/>
      <c r="MXS81" s="567"/>
      <c r="MXT81" s="567"/>
      <c r="MXU81" s="567"/>
      <c r="MXV81" s="567"/>
      <c r="MXW81" s="567"/>
      <c r="MXX81" s="567"/>
      <c r="MXY81" s="567"/>
      <c r="MXZ81" s="567"/>
      <c r="MYA81" s="567"/>
      <c r="MYB81" s="567"/>
      <c r="MYC81" s="567"/>
      <c r="MYD81" s="567"/>
      <c r="MYE81" s="567"/>
      <c r="MYF81" s="567"/>
      <c r="MYG81" s="567"/>
      <c r="MYH81" s="567"/>
      <c r="MYI81" s="567"/>
      <c r="MYJ81" s="567"/>
      <c r="MYK81" s="567"/>
      <c r="MYL81" s="567"/>
      <c r="MYM81" s="567"/>
      <c r="MYN81" s="567"/>
      <c r="MYO81" s="567"/>
      <c r="MYP81" s="567"/>
      <c r="MYQ81" s="567"/>
      <c r="MYR81" s="567"/>
      <c r="MYS81" s="567"/>
      <c r="MYT81" s="567"/>
      <c r="MYU81" s="567"/>
      <c r="MYV81" s="567"/>
      <c r="MYW81" s="567"/>
      <c r="MYX81" s="567"/>
      <c r="MYY81" s="567"/>
      <c r="MYZ81" s="567"/>
      <c r="MZA81" s="567"/>
      <c r="MZB81" s="567"/>
      <c r="MZC81" s="567"/>
      <c r="MZD81" s="567"/>
      <c r="MZE81" s="567"/>
      <c r="MZF81" s="567"/>
      <c r="MZG81" s="567"/>
      <c r="MZH81" s="567"/>
      <c r="MZI81" s="567"/>
      <c r="MZJ81" s="567"/>
      <c r="MZK81" s="567"/>
      <c r="MZL81" s="567"/>
      <c r="MZM81" s="567"/>
      <c r="MZN81" s="567"/>
      <c r="MZO81" s="567"/>
      <c r="MZP81" s="567"/>
      <c r="MZQ81" s="567"/>
      <c r="MZR81" s="567"/>
      <c r="MZS81" s="567"/>
      <c r="MZT81" s="567"/>
      <c r="MZU81" s="567"/>
      <c r="MZV81" s="567"/>
      <c r="MZW81" s="567"/>
      <c r="MZX81" s="567"/>
      <c r="MZY81" s="567"/>
      <c r="MZZ81" s="567"/>
      <c r="NAA81" s="567"/>
      <c r="NAB81" s="567"/>
      <c r="NAC81" s="567"/>
      <c r="NAD81" s="567"/>
      <c r="NAE81" s="567"/>
      <c r="NAF81" s="567"/>
      <c r="NAG81" s="567"/>
      <c r="NAH81" s="567"/>
      <c r="NAI81" s="567"/>
      <c r="NAJ81" s="567"/>
      <c r="NAK81" s="567"/>
      <c r="NAL81" s="567"/>
      <c r="NAM81" s="567"/>
      <c r="NAN81" s="567"/>
      <c r="NAO81" s="567"/>
      <c r="NAP81" s="567"/>
      <c r="NAQ81" s="567"/>
      <c r="NAR81" s="567"/>
      <c r="NAS81" s="567"/>
      <c r="NAT81" s="567"/>
      <c r="NAU81" s="567"/>
      <c r="NAV81" s="567"/>
      <c r="NAW81" s="567"/>
      <c r="NAX81" s="567"/>
      <c r="NAY81" s="567"/>
      <c r="NAZ81" s="567"/>
      <c r="NBA81" s="567"/>
      <c r="NBB81" s="567"/>
      <c r="NBC81" s="567"/>
      <c r="NBD81" s="567"/>
      <c r="NBE81" s="567"/>
      <c r="NBF81" s="567"/>
      <c r="NBG81" s="567"/>
      <c r="NBH81" s="567"/>
      <c r="NBI81" s="567"/>
      <c r="NBJ81" s="567"/>
      <c r="NBK81" s="567"/>
      <c r="NBL81" s="567"/>
      <c r="NBM81" s="567"/>
      <c r="NBN81" s="567"/>
      <c r="NBO81" s="567"/>
      <c r="NBP81" s="567"/>
      <c r="NBQ81" s="567"/>
      <c r="NBR81" s="567"/>
      <c r="NBS81" s="567"/>
      <c r="NBT81" s="567"/>
      <c r="NBU81" s="567"/>
      <c r="NBV81" s="567"/>
      <c r="NBW81" s="567"/>
      <c r="NBX81" s="567"/>
      <c r="NBY81" s="567"/>
      <c r="NBZ81" s="567"/>
      <c r="NCA81" s="567"/>
      <c r="NCB81" s="567"/>
      <c r="NCC81" s="567"/>
      <c r="NCD81" s="567"/>
      <c r="NCE81" s="567"/>
      <c r="NCF81" s="567"/>
      <c r="NCG81" s="567"/>
      <c r="NCH81" s="567"/>
      <c r="NCI81" s="567"/>
      <c r="NCJ81" s="567"/>
      <c r="NCK81" s="567"/>
      <c r="NCL81" s="567"/>
      <c r="NCM81" s="567"/>
      <c r="NCN81" s="567"/>
      <c r="NCO81" s="567"/>
      <c r="NCP81" s="567"/>
      <c r="NCQ81" s="567"/>
      <c r="NCR81" s="567"/>
      <c r="NCS81" s="567"/>
      <c r="NCT81" s="567"/>
      <c r="NCU81" s="567"/>
      <c r="NCV81" s="567"/>
      <c r="NCW81" s="567"/>
      <c r="NCX81" s="567"/>
      <c r="NCY81" s="567"/>
      <c r="NCZ81" s="567"/>
      <c r="NDA81" s="567"/>
      <c r="NDB81" s="567"/>
      <c r="NDC81" s="567"/>
      <c r="NDD81" s="567"/>
      <c r="NDE81" s="567"/>
      <c r="NDF81" s="567"/>
      <c r="NDG81" s="567"/>
      <c r="NDH81" s="567"/>
      <c r="NDI81" s="567"/>
      <c r="NDJ81" s="567"/>
      <c r="NDK81" s="567"/>
      <c r="NDL81" s="567"/>
      <c r="NDM81" s="567"/>
      <c r="NDN81" s="567"/>
      <c r="NDO81" s="567"/>
      <c r="NDP81" s="567"/>
      <c r="NDQ81" s="567"/>
      <c r="NDR81" s="567"/>
      <c r="NDS81" s="567"/>
      <c r="NDT81" s="567"/>
      <c r="NDU81" s="567"/>
      <c r="NDV81" s="567"/>
      <c r="NDW81" s="567"/>
      <c r="NDX81" s="567"/>
      <c r="NDY81" s="567"/>
      <c r="NDZ81" s="567"/>
      <c r="NEA81" s="567"/>
      <c r="NEB81" s="567"/>
      <c r="NEC81" s="567"/>
      <c r="NED81" s="567"/>
      <c r="NEE81" s="567"/>
      <c r="NEF81" s="567"/>
      <c r="NEG81" s="567"/>
      <c r="NEH81" s="567"/>
      <c r="NEI81" s="567"/>
      <c r="NEJ81" s="567"/>
      <c r="NEK81" s="567"/>
      <c r="NEL81" s="567"/>
      <c r="NEM81" s="567"/>
      <c r="NEN81" s="567"/>
      <c r="NEO81" s="567"/>
      <c r="NEP81" s="567"/>
      <c r="NEQ81" s="567"/>
      <c r="NER81" s="567"/>
      <c r="NES81" s="567"/>
      <c r="NET81" s="567"/>
      <c r="NEU81" s="567"/>
      <c r="NEV81" s="567"/>
      <c r="NEW81" s="567"/>
      <c r="NEX81" s="567"/>
      <c r="NEY81" s="567"/>
      <c r="NEZ81" s="567"/>
      <c r="NFA81" s="567"/>
      <c r="NFB81" s="567"/>
      <c r="NFC81" s="567"/>
      <c r="NFD81" s="567"/>
      <c r="NFE81" s="567"/>
      <c r="NFF81" s="567"/>
      <c r="NFG81" s="567"/>
      <c r="NFH81" s="567"/>
      <c r="NFI81" s="567"/>
      <c r="NFJ81" s="567"/>
      <c r="NFK81" s="567"/>
      <c r="NFL81" s="567"/>
      <c r="NFM81" s="567"/>
      <c r="NFN81" s="567"/>
      <c r="NFO81" s="567"/>
      <c r="NFP81" s="567"/>
      <c r="NFQ81" s="567"/>
      <c r="NFR81" s="567"/>
      <c r="NFS81" s="567"/>
      <c r="NFT81" s="567"/>
      <c r="NFU81" s="567"/>
      <c r="NFV81" s="567"/>
      <c r="NFW81" s="567"/>
      <c r="NFX81" s="567"/>
      <c r="NFY81" s="567"/>
      <c r="NFZ81" s="567"/>
      <c r="NGA81" s="567"/>
      <c r="NGB81" s="567"/>
      <c r="NGC81" s="567"/>
      <c r="NGD81" s="567"/>
      <c r="NGE81" s="567"/>
      <c r="NGF81" s="567"/>
      <c r="NGG81" s="567"/>
      <c r="NGH81" s="567"/>
      <c r="NGI81" s="567"/>
      <c r="NGJ81" s="567"/>
      <c r="NGK81" s="567"/>
      <c r="NGL81" s="567"/>
      <c r="NGM81" s="567"/>
      <c r="NGN81" s="567"/>
      <c r="NGO81" s="567"/>
      <c r="NGP81" s="567"/>
      <c r="NGQ81" s="567"/>
      <c r="NGR81" s="567"/>
      <c r="NGS81" s="567"/>
      <c r="NGT81" s="567"/>
      <c r="NGU81" s="567"/>
      <c r="NGV81" s="567"/>
      <c r="NGW81" s="567"/>
      <c r="NGX81" s="567"/>
      <c r="NGY81" s="567"/>
      <c r="NGZ81" s="567"/>
      <c r="NHA81" s="567"/>
      <c r="NHB81" s="567"/>
      <c r="NHC81" s="567"/>
      <c r="NHD81" s="567"/>
      <c r="NHE81" s="567"/>
      <c r="NHF81" s="567"/>
      <c r="NHG81" s="567"/>
      <c r="NHH81" s="567"/>
      <c r="NHI81" s="567"/>
      <c r="NHJ81" s="567"/>
      <c r="NHK81" s="567"/>
      <c r="NHL81" s="567"/>
      <c r="NHM81" s="567"/>
      <c r="NHN81" s="567"/>
      <c r="NHO81" s="567"/>
      <c r="NHP81" s="567"/>
      <c r="NHQ81" s="567"/>
      <c r="NHR81" s="567"/>
      <c r="NHS81" s="567"/>
      <c r="NHT81" s="567"/>
      <c r="NHU81" s="567"/>
      <c r="NHV81" s="567"/>
      <c r="NHW81" s="567"/>
      <c r="NHX81" s="567"/>
      <c r="NHY81" s="567"/>
      <c r="NHZ81" s="567"/>
      <c r="NIA81" s="567"/>
      <c r="NIB81" s="567"/>
      <c r="NIC81" s="567"/>
      <c r="NID81" s="567"/>
      <c r="NIE81" s="567"/>
      <c r="NIF81" s="567"/>
      <c r="NIG81" s="567"/>
      <c r="NIH81" s="567"/>
      <c r="NII81" s="567"/>
      <c r="NIJ81" s="567"/>
      <c r="NIK81" s="567"/>
      <c r="NIL81" s="567"/>
      <c r="NIM81" s="567"/>
      <c r="NIN81" s="567"/>
      <c r="NIO81" s="567"/>
      <c r="NIP81" s="567"/>
      <c r="NIQ81" s="567"/>
      <c r="NIR81" s="567"/>
      <c r="NIS81" s="567"/>
      <c r="NIT81" s="567"/>
      <c r="NIU81" s="567"/>
      <c r="NIV81" s="567"/>
      <c r="NIW81" s="567"/>
      <c r="NIX81" s="567"/>
      <c r="NIY81" s="567"/>
      <c r="NIZ81" s="567"/>
      <c r="NJA81" s="567"/>
      <c r="NJB81" s="567"/>
      <c r="NJC81" s="567"/>
      <c r="NJD81" s="567"/>
      <c r="NJE81" s="567"/>
      <c r="NJF81" s="567"/>
      <c r="NJG81" s="567"/>
      <c r="NJH81" s="567"/>
      <c r="NJI81" s="567"/>
      <c r="NJJ81" s="567"/>
      <c r="NJK81" s="567"/>
      <c r="NJL81" s="567"/>
      <c r="NJM81" s="567"/>
      <c r="NJN81" s="567"/>
      <c r="NJO81" s="567"/>
      <c r="NJP81" s="567"/>
      <c r="NJQ81" s="567"/>
      <c r="NJR81" s="567"/>
      <c r="NJS81" s="567"/>
      <c r="NJT81" s="567"/>
      <c r="NJU81" s="567"/>
      <c r="NJV81" s="567"/>
      <c r="NJW81" s="567"/>
      <c r="NJX81" s="567"/>
      <c r="NJY81" s="567"/>
      <c r="NJZ81" s="567"/>
      <c r="NKA81" s="567"/>
      <c r="NKB81" s="567"/>
      <c r="NKC81" s="567"/>
      <c r="NKD81" s="567"/>
      <c r="NKE81" s="567"/>
      <c r="NKF81" s="567"/>
      <c r="NKG81" s="567"/>
      <c r="NKH81" s="567"/>
      <c r="NKI81" s="567"/>
      <c r="NKJ81" s="567"/>
      <c r="NKK81" s="567"/>
      <c r="NKL81" s="567"/>
      <c r="NKM81" s="567"/>
      <c r="NKN81" s="567"/>
      <c r="NKO81" s="567"/>
      <c r="NKP81" s="567"/>
      <c r="NKQ81" s="567"/>
      <c r="NKR81" s="567"/>
      <c r="NKS81" s="567"/>
      <c r="NKT81" s="567"/>
      <c r="NKU81" s="567"/>
      <c r="NKV81" s="567"/>
      <c r="NKW81" s="567"/>
      <c r="NKX81" s="567"/>
      <c r="NKY81" s="567"/>
      <c r="NKZ81" s="567"/>
      <c r="NLA81" s="567"/>
      <c r="NLB81" s="567"/>
      <c r="NLC81" s="567"/>
      <c r="NLD81" s="567"/>
      <c r="NLE81" s="567"/>
      <c r="NLF81" s="567"/>
      <c r="NLG81" s="567"/>
      <c r="NLH81" s="567"/>
      <c r="NLI81" s="567"/>
      <c r="NLJ81" s="567"/>
      <c r="NLK81" s="567"/>
      <c r="NLL81" s="567"/>
      <c r="NLM81" s="567"/>
      <c r="NLN81" s="567"/>
      <c r="NLO81" s="567"/>
      <c r="NLP81" s="567"/>
      <c r="NLQ81" s="567"/>
      <c r="NLR81" s="567"/>
      <c r="NLS81" s="567"/>
      <c r="NLT81" s="567"/>
      <c r="NLU81" s="567"/>
      <c r="NLV81" s="567"/>
      <c r="NLW81" s="567"/>
      <c r="NLX81" s="567"/>
      <c r="NLY81" s="567"/>
      <c r="NLZ81" s="567"/>
      <c r="NMA81" s="567"/>
      <c r="NMB81" s="567"/>
      <c r="NMC81" s="567"/>
      <c r="NMD81" s="567"/>
      <c r="NME81" s="567"/>
      <c r="NMF81" s="567"/>
      <c r="NMG81" s="567"/>
      <c r="NMH81" s="567"/>
      <c r="NMI81" s="567"/>
      <c r="NMJ81" s="567"/>
      <c r="NMK81" s="567"/>
      <c r="NML81" s="567"/>
      <c r="NMM81" s="567"/>
      <c r="NMN81" s="567"/>
      <c r="NMO81" s="567"/>
      <c r="NMP81" s="567"/>
      <c r="NMQ81" s="567"/>
      <c r="NMR81" s="567"/>
      <c r="NMS81" s="567"/>
      <c r="NMT81" s="567"/>
      <c r="NMU81" s="567"/>
      <c r="NMV81" s="567"/>
      <c r="NMW81" s="567"/>
      <c r="NMX81" s="567"/>
      <c r="NMY81" s="567"/>
      <c r="NMZ81" s="567"/>
      <c r="NNA81" s="567"/>
      <c r="NNB81" s="567"/>
      <c r="NNC81" s="567"/>
      <c r="NND81" s="567"/>
      <c r="NNE81" s="567"/>
      <c r="NNF81" s="567"/>
      <c r="NNG81" s="567"/>
      <c r="NNH81" s="567"/>
      <c r="NNI81" s="567"/>
      <c r="NNJ81" s="567"/>
      <c r="NNK81" s="567"/>
      <c r="NNL81" s="567"/>
      <c r="NNM81" s="567"/>
      <c r="NNN81" s="567"/>
      <c r="NNO81" s="567"/>
      <c r="NNP81" s="567"/>
      <c r="NNQ81" s="567"/>
      <c r="NNR81" s="567"/>
      <c r="NNS81" s="567"/>
      <c r="NNT81" s="567"/>
      <c r="NNU81" s="567"/>
      <c r="NNV81" s="567"/>
      <c r="NNW81" s="567"/>
      <c r="NNX81" s="567"/>
      <c r="NNY81" s="567"/>
      <c r="NNZ81" s="567"/>
      <c r="NOA81" s="567"/>
      <c r="NOB81" s="567"/>
      <c r="NOC81" s="567"/>
      <c r="NOD81" s="567"/>
      <c r="NOE81" s="567"/>
      <c r="NOF81" s="567"/>
      <c r="NOG81" s="567"/>
      <c r="NOH81" s="567"/>
      <c r="NOI81" s="567"/>
      <c r="NOJ81" s="567"/>
      <c r="NOK81" s="567"/>
      <c r="NOL81" s="567"/>
      <c r="NOM81" s="567"/>
      <c r="NON81" s="567"/>
      <c r="NOO81" s="567"/>
      <c r="NOP81" s="567"/>
      <c r="NOQ81" s="567"/>
      <c r="NOR81" s="567"/>
      <c r="NOS81" s="567"/>
      <c r="NOT81" s="567"/>
      <c r="NOU81" s="567"/>
      <c r="NOV81" s="567"/>
      <c r="NOW81" s="567"/>
      <c r="NOX81" s="567"/>
      <c r="NOY81" s="567"/>
      <c r="NOZ81" s="567"/>
      <c r="NPA81" s="567"/>
      <c r="NPB81" s="567"/>
      <c r="NPC81" s="567"/>
      <c r="NPD81" s="567"/>
      <c r="NPE81" s="567"/>
      <c r="NPF81" s="567"/>
      <c r="NPG81" s="567"/>
      <c r="NPH81" s="567"/>
      <c r="NPI81" s="567"/>
      <c r="NPJ81" s="567"/>
      <c r="NPK81" s="567"/>
      <c r="NPL81" s="567"/>
      <c r="NPM81" s="567"/>
      <c r="NPN81" s="567"/>
      <c r="NPO81" s="567"/>
      <c r="NPP81" s="567"/>
      <c r="NPQ81" s="567"/>
      <c r="NPR81" s="567"/>
      <c r="NPS81" s="567"/>
      <c r="NPT81" s="567"/>
      <c r="NPU81" s="567"/>
      <c r="NPV81" s="567"/>
      <c r="NPW81" s="567"/>
      <c r="NPX81" s="567"/>
      <c r="NPY81" s="567"/>
      <c r="NPZ81" s="567"/>
      <c r="NQA81" s="567"/>
      <c r="NQB81" s="567"/>
      <c r="NQC81" s="567"/>
      <c r="NQD81" s="567"/>
      <c r="NQE81" s="567"/>
      <c r="NQF81" s="567"/>
      <c r="NQG81" s="567"/>
      <c r="NQH81" s="567"/>
      <c r="NQI81" s="567"/>
      <c r="NQJ81" s="567"/>
      <c r="NQK81" s="567"/>
      <c r="NQL81" s="567"/>
      <c r="NQM81" s="567"/>
      <c r="NQN81" s="567"/>
      <c r="NQO81" s="567"/>
      <c r="NQP81" s="567"/>
      <c r="NQQ81" s="567"/>
      <c r="NQR81" s="567"/>
      <c r="NQS81" s="567"/>
      <c r="NQT81" s="567"/>
      <c r="NQU81" s="567"/>
      <c r="NQV81" s="567"/>
      <c r="NQW81" s="567"/>
      <c r="NQX81" s="567"/>
      <c r="NQY81" s="567"/>
      <c r="NQZ81" s="567"/>
      <c r="NRA81" s="567"/>
      <c r="NRB81" s="567"/>
      <c r="NRC81" s="567"/>
      <c r="NRD81" s="567"/>
      <c r="NRE81" s="567"/>
      <c r="NRF81" s="567"/>
      <c r="NRG81" s="567"/>
      <c r="NRH81" s="567"/>
      <c r="NRI81" s="567"/>
      <c r="NRJ81" s="567"/>
      <c r="NRK81" s="567"/>
      <c r="NRL81" s="567"/>
      <c r="NRM81" s="567"/>
      <c r="NRN81" s="567"/>
      <c r="NRO81" s="567"/>
      <c r="NRP81" s="567"/>
      <c r="NRQ81" s="567"/>
      <c r="NRR81" s="567"/>
      <c r="NRS81" s="567"/>
      <c r="NRT81" s="567"/>
      <c r="NRU81" s="567"/>
      <c r="NRV81" s="567"/>
      <c r="NRW81" s="567"/>
      <c r="NRX81" s="567"/>
      <c r="NRY81" s="567"/>
      <c r="NRZ81" s="567"/>
      <c r="NSA81" s="567"/>
      <c r="NSB81" s="567"/>
      <c r="NSC81" s="567"/>
      <c r="NSD81" s="567"/>
      <c r="NSE81" s="567"/>
      <c r="NSF81" s="567"/>
      <c r="NSG81" s="567"/>
      <c r="NSH81" s="567"/>
      <c r="NSI81" s="567"/>
      <c r="NSJ81" s="567"/>
      <c r="NSK81" s="567"/>
      <c r="NSL81" s="567"/>
      <c r="NSM81" s="567"/>
      <c r="NSN81" s="567"/>
      <c r="NSO81" s="567"/>
      <c r="NSP81" s="567"/>
      <c r="NSQ81" s="567"/>
      <c r="NSR81" s="567"/>
      <c r="NSS81" s="567"/>
      <c r="NST81" s="567"/>
      <c r="NSU81" s="567"/>
      <c r="NSV81" s="567"/>
      <c r="NSW81" s="567"/>
      <c r="NSX81" s="567"/>
      <c r="NSY81" s="567"/>
      <c r="NSZ81" s="567"/>
      <c r="NTA81" s="567"/>
      <c r="NTB81" s="567"/>
      <c r="NTC81" s="567"/>
      <c r="NTD81" s="567"/>
      <c r="NTE81" s="567"/>
      <c r="NTF81" s="567"/>
      <c r="NTG81" s="567"/>
      <c r="NTH81" s="567"/>
      <c r="NTI81" s="567"/>
      <c r="NTJ81" s="567"/>
      <c r="NTK81" s="567"/>
      <c r="NTL81" s="567"/>
      <c r="NTM81" s="567"/>
      <c r="NTN81" s="567"/>
      <c r="NTO81" s="567"/>
      <c r="NTP81" s="567"/>
      <c r="NTQ81" s="567"/>
      <c r="NTR81" s="567"/>
      <c r="NTS81" s="567"/>
      <c r="NTT81" s="567"/>
      <c r="NTU81" s="567"/>
      <c r="NTV81" s="567"/>
      <c r="NTW81" s="567"/>
      <c r="NTX81" s="567"/>
      <c r="NTY81" s="567"/>
      <c r="NTZ81" s="567"/>
      <c r="NUA81" s="567"/>
      <c r="NUB81" s="567"/>
      <c r="NUC81" s="567"/>
      <c r="NUD81" s="567"/>
      <c r="NUE81" s="567"/>
      <c r="NUF81" s="567"/>
      <c r="NUG81" s="567"/>
      <c r="NUH81" s="567"/>
      <c r="NUI81" s="567"/>
      <c r="NUJ81" s="567"/>
      <c r="NUK81" s="567"/>
      <c r="NUL81" s="567"/>
      <c r="NUM81" s="567"/>
      <c r="NUN81" s="567"/>
      <c r="NUO81" s="567"/>
      <c r="NUP81" s="567"/>
      <c r="NUQ81" s="567"/>
      <c r="NUR81" s="567"/>
      <c r="NUS81" s="567"/>
      <c r="NUT81" s="567"/>
      <c r="NUU81" s="567"/>
      <c r="NUV81" s="567"/>
      <c r="NUW81" s="567"/>
      <c r="NUX81" s="567"/>
      <c r="NUY81" s="567"/>
      <c r="NUZ81" s="567"/>
      <c r="NVA81" s="567"/>
      <c r="NVB81" s="567"/>
      <c r="NVC81" s="567"/>
      <c r="NVD81" s="567"/>
      <c r="NVE81" s="567"/>
      <c r="NVF81" s="567"/>
      <c r="NVG81" s="567"/>
      <c r="NVH81" s="567"/>
      <c r="NVI81" s="567"/>
      <c r="NVJ81" s="567"/>
      <c r="NVK81" s="567"/>
      <c r="NVL81" s="567"/>
      <c r="NVM81" s="567"/>
      <c r="NVN81" s="567"/>
      <c r="NVO81" s="567"/>
      <c r="NVP81" s="567"/>
      <c r="NVQ81" s="567"/>
      <c r="NVR81" s="567"/>
      <c r="NVS81" s="567"/>
      <c r="NVT81" s="567"/>
      <c r="NVU81" s="567"/>
      <c r="NVV81" s="567"/>
      <c r="NVW81" s="567"/>
      <c r="NVX81" s="567"/>
      <c r="NVY81" s="567"/>
      <c r="NVZ81" s="567"/>
      <c r="NWA81" s="567"/>
      <c r="NWB81" s="567"/>
      <c r="NWC81" s="567"/>
      <c r="NWD81" s="567"/>
      <c r="NWE81" s="567"/>
      <c r="NWF81" s="567"/>
      <c r="NWG81" s="567"/>
      <c r="NWH81" s="567"/>
      <c r="NWI81" s="567"/>
      <c r="NWJ81" s="567"/>
      <c r="NWK81" s="567"/>
      <c r="NWL81" s="567"/>
      <c r="NWM81" s="567"/>
      <c r="NWN81" s="567"/>
      <c r="NWO81" s="567"/>
      <c r="NWP81" s="567"/>
      <c r="NWQ81" s="567"/>
      <c r="NWR81" s="567"/>
      <c r="NWS81" s="567"/>
      <c r="NWT81" s="567"/>
      <c r="NWU81" s="567"/>
      <c r="NWV81" s="567"/>
      <c r="NWW81" s="567"/>
      <c r="NWX81" s="567"/>
      <c r="NWY81" s="567"/>
      <c r="NWZ81" s="567"/>
      <c r="NXA81" s="567"/>
      <c r="NXB81" s="567"/>
      <c r="NXC81" s="567"/>
      <c r="NXD81" s="567"/>
      <c r="NXE81" s="567"/>
      <c r="NXF81" s="567"/>
      <c r="NXG81" s="567"/>
      <c r="NXH81" s="567"/>
      <c r="NXI81" s="567"/>
      <c r="NXJ81" s="567"/>
      <c r="NXK81" s="567"/>
      <c r="NXL81" s="567"/>
      <c r="NXM81" s="567"/>
      <c r="NXN81" s="567"/>
      <c r="NXO81" s="567"/>
      <c r="NXP81" s="567"/>
      <c r="NXQ81" s="567"/>
      <c r="NXR81" s="567"/>
      <c r="NXS81" s="567"/>
      <c r="NXT81" s="567"/>
      <c r="NXU81" s="567"/>
      <c r="NXV81" s="567"/>
      <c r="NXW81" s="567"/>
      <c r="NXX81" s="567"/>
      <c r="NXY81" s="567"/>
      <c r="NXZ81" s="567"/>
      <c r="NYA81" s="567"/>
      <c r="NYB81" s="567"/>
      <c r="NYC81" s="567"/>
      <c r="NYD81" s="567"/>
      <c r="NYE81" s="567"/>
      <c r="NYF81" s="567"/>
      <c r="NYG81" s="567"/>
      <c r="NYH81" s="567"/>
      <c r="NYI81" s="567"/>
      <c r="NYJ81" s="567"/>
      <c r="NYK81" s="567"/>
      <c r="NYL81" s="567"/>
      <c r="NYM81" s="567"/>
      <c r="NYN81" s="567"/>
      <c r="NYO81" s="567"/>
      <c r="NYP81" s="567"/>
      <c r="NYQ81" s="567"/>
      <c r="NYR81" s="567"/>
      <c r="NYS81" s="567"/>
      <c r="NYT81" s="567"/>
      <c r="NYU81" s="567"/>
      <c r="NYV81" s="567"/>
      <c r="NYW81" s="567"/>
      <c r="NYX81" s="567"/>
      <c r="NYY81" s="567"/>
      <c r="NYZ81" s="567"/>
      <c r="NZA81" s="567"/>
      <c r="NZB81" s="567"/>
      <c r="NZC81" s="567"/>
      <c r="NZD81" s="567"/>
      <c r="NZE81" s="567"/>
      <c r="NZF81" s="567"/>
      <c r="NZG81" s="567"/>
      <c r="NZH81" s="567"/>
      <c r="NZI81" s="567"/>
      <c r="NZJ81" s="567"/>
      <c r="NZK81" s="567"/>
      <c r="NZL81" s="567"/>
      <c r="NZM81" s="567"/>
      <c r="NZN81" s="567"/>
      <c r="NZO81" s="567"/>
      <c r="NZP81" s="567"/>
      <c r="NZQ81" s="567"/>
      <c r="NZR81" s="567"/>
      <c r="NZS81" s="567"/>
      <c r="NZT81" s="567"/>
      <c r="NZU81" s="567"/>
      <c r="NZV81" s="567"/>
      <c r="NZW81" s="567"/>
      <c r="NZX81" s="567"/>
      <c r="NZY81" s="567"/>
      <c r="NZZ81" s="567"/>
      <c r="OAA81" s="567"/>
      <c r="OAB81" s="567"/>
      <c r="OAC81" s="567"/>
      <c r="OAD81" s="567"/>
      <c r="OAE81" s="567"/>
      <c r="OAF81" s="567"/>
      <c r="OAG81" s="567"/>
      <c r="OAH81" s="567"/>
      <c r="OAI81" s="567"/>
      <c r="OAJ81" s="567"/>
      <c r="OAK81" s="567"/>
      <c r="OAL81" s="567"/>
      <c r="OAM81" s="567"/>
      <c r="OAN81" s="567"/>
      <c r="OAO81" s="567"/>
      <c r="OAP81" s="567"/>
      <c r="OAQ81" s="567"/>
      <c r="OAR81" s="567"/>
      <c r="OAS81" s="567"/>
      <c r="OAT81" s="567"/>
      <c r="OAU81" s="567"/>
      <c r="OAV81" s="567"/>
      <c r="OAW81" s="567"/>
      <c r="OAX81" s="567"/>
      <c r="OAY81" s="567"/>
      <c r="OAZ81" s="567"/>
      <c r="OBA81" s="567"/>
      <c r="OBB81" s="567"/>
      <c r="OBC81" s="567"/>
      <c r="OBD81" s="567"/>
      <c r="OBE81" s="567"/>
      <c r="OBF81" s="567"/>
      <c r="OBG81" s="567"/>
      <c r="OBH81" s="567"/>
      <c r="OBI81" s="567"/>
      <c r="OBJ81" s="567"/>
      <c r="OBK81" s="567"/>
      <c r="OBL81" s="567"/>
      <c r="OBM81" s="567"/>
      <c r="OBN81" s="567"/>
      <c r="OBO81" s="567"/>
      <c r="OBP81" s="567"/>
      <c r="OBQ81" s="567"/>
      <c r="OBR81" s="567"/>
      <c r="OBS81" s="567"/>
      <c r="OBT81" s="567"/>
      <c r="OBU81" s="567"/>
      <c r="OBV81" s="567"/>
      <c r="OBW81" s="567"/>
      <c r="OBX81" s="567"/>
      <c r="OBY81" s="567"/>
      <c r="OBZ81" s="567"/>
      <c r="OCA81" s="567"/>
      <c r="OCB81" s="567"/>
      <c r="OCC81" s="567"/>
      <c r="OCD81" s="567"/>
      <c r="OCE81" s="567"/>
      <c r="OCF81" s="567"/>
      <c r="OCG81" s="567"/>
      <c r="OCH81" s="567"/>
      <c r="OCI81" s="567"/>
      <c r="OCJ81" s="567"/>
      <c r="OCK81" s="567"/>
      <c r="OCL81" s="567"/>
      <c r="OCM81" s="567"/>
      <c r="OCN81" s="567"/>
      <c r="OCO81" s="567"/>
      <c r="OCP81" s="567"/>
      <c r="OCQ81" s="567"/>
      <c r="OCR81" s="567"/>
      <c r="OCS81" s="567"/>
      <c r="OCT81" s="567"/>
      <c r="OCU81" s="567"/>
      <c r="OCV81" s="567"/>
      <c r="OCW81" s="567"/>
      <c r="OCX81" s="567"/>
      <c r="OCY81" s="567"/>
      <c r="OCZ81" s="567"/>
      <c r="ODA81" s="567"/>
      <c r="ODB81" s="567"/>
      <c r="ODC81" s="567"/>
      <c r="ODD81" s="567"/>
      <c r="ODE81" s="567"/>
      <c r="ODF81" s="567"/>
      <c r="ODG81" s="567"/>
      <c r="ODH81" s="567"/>
      <c r="ODI81" s="567"/>
      <c r="ODJ81" s="567"/>
      <c r="ODK81" s="567"/>
      <c r="ODL81" s="567"/>
      <c r="ODM81" s="567"/>
      <c r="ODN81" s="567"/>
      <c r="ODO81" s="567"/>
      <c r="ODP81" s="567"/>
      <c r="ODQ81" s="567"/>
      <c r="ODR81" s="567"/>
      <c r="ODS81" s="567"/>
      <c r="ODT81" s="567"/>
      <c r="ODU81" s="567"/>
      <c r="ODV81" s="567"/>
      <c r="ODW81" s="567"/>
      <c r="ODX81" s="567"/>
      <c r="ODY81" s="567"/>
      <c r="ODZ81" s="567"/>
      <c r="OEA81" s="567"/>
      <c r="OEB81" s="567"/>
      <c r="OEC81" s="567"/>
      <c r="OED81" s="567"/>
      <c r="OEE81" s="567"/>
      <c r="OEF81" s="567"/>
      <c r="OEG81" s="567"/>
      <c r="OEH81" s="567"/>
      <c r="OEI81" s="567"/>
      <c r="OEJ81" s="567"/>
      <c r="OEK81" s="567"/>
      <c r="OEL81" s="567"/>
      <c r="OEM81" s="567"/>
      <c r="OEN81" s="567"/>
      <c r="OEO81" s="567"/>
      <c r="OEP81" s="567"/>
      <c r="OEQ81" s="567"/>
      <c r="OER81" s="567"/>
      <c r="OES81" s="567"/>
      <c r="OET81" s="567"/>
      <c r="OEU81" s="567"/>
      <c r="OEV81" s="567"/>
      <c r="OEW81" s="567"/>
      <c r="OEX81" s="567"/>
      <c r="OEY81" s="567"/>
      <c r="OEZ81" s="567"/>
      <c r="OFA81" s="567"/>
      <c r="OFB81" s="567"/>
      <c r="OFC81" s="567"/>
      <c r="OFD81" s="567"/>
      <c r="OFE81" s="567"/>
      <c r="OFF81" s="567"/>
      <c r="OFG81" s="567"/>
      <c r="OFH81" s="567"/>
      <c r="OFI81" s="567"/>
      <c r="OFJ81" s="567"/>
      <c r="OFK81" s="567"/>
      <c r="OFL81" s="567"/>
      <c r="OFM81" s="567"/>
      <c r="OFN81" s="567"/>
      <c r="OFO81" s="567"/>
      <c r="OFP81" s="567"/>
      <c r="OFQ81" s="567"/>
      <c r="OFR81" s="567"/>
      <c r="OFS81" s="567"/>
      <c r="OFT81" s="567"/>
      <c r="OFU81" s="567"/>
      <c r="OFV81" s="567"/>
      <c r="OFW81" s="567"/>
      <c r="OFX81" s="567"/>
      <c r="OFY81" s="567"/>
      <c r="OFZ81" s="567"/>
      <c r="OGA81" s="567"/>
      <c r="OGB81" s="567"/>
      <c r="OGC81" s="567"/>
      <c r="OGD81" s="567"/>
      <c r="OGE81" s="567"/>
      <c r="OGF81" s="567"/>
      <c r="OGG81" s="567"/>
      <c r="OGH81" s="567"/>
      <c r="OGI81" s="567"/>
      <c r="OGJ81" s="567"/>
      <c r="OGK81" s="567"/>
      <c r="OGL81" s="567"/>
      <c r="OGM81" s="567"/>
      <c r="OGN81" s="567"/>
      <c r="OGO81" s="567"/>
      <c r="OGP81" s="567"/>
      <c r="OGQ81" s="567"/>
      <c r="OGR81" s="567"/>
      <c r="OGS81" s="567"/>
      <c r="OGT81" s="567"/>
      <c r="OGU81" s="567"/>
      <c r="OGV81" s="567"/>
      <c r="OGW81" s="567"/>
      <c r="OGX81" s="567"/>
      <c r="OGY81" s="567"/>
      <c r="OGZ81" s="567"/>
      <c r="OHA81" s="567"/>
      <c r="OHB81" s="567"/>
      <c r="OHC81" s="567"/>
      <c r="OHD81" s="567"/>
      <c r="OHE81" s="567"/>
      <c r="OHF81" s="567"/>
      <c r="OHG81" s="567"/>
      <c r="OHH81" s="567"/>
      <c r="OHI81" s="567"/>
      <c r="OHJ81" s="567"/>
      <c r="OHK81" s="567"/>
      <c r="OHL81" s="567"/>
      <c r="OHM81" s="567"/>
      <c r="OHN81" s="567"/>
      <c r="OHO81" s="567"/>
      <c r="OHP81" s="567"/>
      <c r="OHQ81" s="567"/>
      <c r="OHR81" s="567"/>
      <c r="OHS81" s="567"/>
      <c r="OHT81" s="567"/>
      <c r="OHU81" s="567"/>
      <c r="OHV81" s="567"/>
      <c r="OHW81" s="567"/>
      <c r="OHX81" s="567"/>
      <c r="OHY81" s="567"/>
      <c r="OHZ81" s="567"/>
      <c r="OIA81" s="567"/>
      <c r="OIB81" s="567"/>
      <c r="OIC81" s="567"/>
      <c r="OID81" s="567"/>
      <c r="OIE81" s="567"/>
      <c r="OIF81" s="567"/>
      <c r="OIG81" s="567"/>
      <c r="OIH81" s="567"/>
      <c r="OII81" s="567"/>
      <c r="OIJ81" s="567"/>
      <c r="OIK81" s="567"/>
      <c r="OIL81" s="567"/>
      <c r="OIM81" s="567"/>
      <c r="OIN81" s="567"/>
      <c r="OIO81" s="567"/>
      <c r="OIP81" s="567"/>
      <c r="OIQ81" s="567"/>
      <c r="OIR81" s="567"/>
      <c r="OIS81" s="567"/>
      <c r="OIT81" s="567"/>
      <c r="OIU81" s="567"/>
      <c r="OIV81" s="567"/>
      <c r="OIW81" s="567"/>
      <c r="OIX81" s="567"/>
      <c r="OIY81" s="567"/>
      <c r="OIZ81" s="567"/>
      <c r="OJA81" s="567"/>
      <c r="OJB81" s="567"/>
      <c r="OJC81" s="567"/>
      <c r="OJD81" s="567"/>
      <c r="OJE81" s="567"/>
      <c r="OJF81" s="567"/>
      <c r="OJG81" s="567"/>
      <c r="OJH81" s="567"/>
      <c r="OJI81" s="567"/>
      <c r="OJJ81" s="567"/>
      <c r="OJK81" s="567"/>
      <c r="OJL81" s="567"/>
      <c r="OJM81" s="567"/>
      <c r="OJN81" s="567"/>
      <c r="OJO81" s="567"/>
      <c r="OJP81" s="567"/>
      <c r="OJQ81" s="567"/>
      <c r="OJR81" s="567"/>
      <c r="OJS81" s="567"/>
      <c r="OJT81" s="567"/>
      <c r="OJU81" s="567"/>
      <c r="OJV81" s="567"/>
      <c r="OJW81" s="567"/>
      <c r="OJX81" s="567"/>
      <c r="OJY81" s="567"/>
      <c r="OJZ81" s="567"/>
      <c r="OKA81" s="567"/>
      <c r="OKB81" s="567"/>
      <c r="OKC81" s="567"/>
      <c r="OKD81" s="567"/>
      <c r="OKE81" s="567"/>
      <c r="OKF81" s="567"/>
      <c r="OKG81" s="567"/>
      <c r="OKH81" s="567"/>
      <c r="OKI81" s="567"/>
      <c r="OKJ81" s="567"/>
      <c r="OKK81" s="567"/>
      <c r="OKL81" s="567"/>
      <c r="OKM81" s="567"/>
      <c r="OKN81" s="567"/>
      <c r="OKO81" s="567"/>
      <c r="OKP81" s="567"/>
      <c r="OKQ81" s="567"/>
      <c r="OKR81" s="567"/>
      <c r="OKS81" s="567"/>
      <c r="OKT81" s="567"/>
      <c r="OKU81" s="567"/>
      <c r="OKV81" s="567"/>
      <c r="OKW81" s="567"/>
      <c r="OKX81" s="567"/>
      <c r="OKY81" s="567"/>
      <c r="OKZ81" s="567"/>
      <c r="OLA81" s="567"/>
      <c r="OLB81" s="567"/>
      <c r="OLC81" s="567"/>
      <c r="OLD81" s="567"/>
      <c r="OLE81" s="567"/>
      <c r="OLF81" s="567"/>
      <c r="OLG81" s="567"/>
      <c r="OLH81" s="567"/>
      <c r="OLI81" s="567"/>
      <c r="OLJ81" s="567"/>
      <c r="OLK81" s="567"/>
      <c r="OLL81" s="567"/>
      <c r="OLM81" s="567"/>
      <c r="OLN81" s="567"/>
      <c r="OLO81" s="567"/>
      <c r="OLP81" s="567"/>
      <c r="OLQ81" s="567"/>
      <c r="OLR81" s="567"/>
      <c r="OLS81" s="567"/>
      <c r="OLT81" s="567"/>
      <c r="OLU81" s="567"/>
      <c r="OLV81" s="567"/>
      <c r="OLW81" s="567"/>
      <c r="OLX81" s="567"/>
      <c r="OLY81" s="567"/>
      <c r="OLZ81" s="567"/>
      <c r="OMA81" s="567"/>
      <c r="OMB81" s="567"/>
      <c r="OMC81" s="567"/>
      <c r="OMD81" s="567"/>
      <c r="OME81" s="567"/>
      <c r="OMF81" s="567"/>
      <c r="OMG81" s="567"/>
      <c r="OMH81" s="567"/>
      <c r="OMI81" s="567"/>
      <c r="OMJ81" s="567"/>
      <c r="OMK81" s="567"/>
      <c r="OML81" s="567"/>
      <c r="OMM81" s="567"/>
      <c r="OMN81" s="567"/>
      <c r="OMO81" s="567"/>
      <c r="OMP81" s="567"/>
      <c r="OMQ81" s="567"/>
      <c r="OMR81" s="567"/>
      <c r="OMS81" s="567"/>
      <c r="OMT81" s="567"/>
      <c r="OMU81" s="567"/>
      <c r="OMV81" s="567"/>
      <c r="OMW81" s="567"/>
      <c r="OMX81" s="567"/>
      <c r="OMY81" s="567"/>
      <c r="OMZ81" s="567"/>
      <c r="ONA81" s="567"/>
      <c r="ONB81" s="567"/>
      <c r="ONC81" s="567"/>
      <c r="OND81" s="567"/>
      <c r="ONE81" s="567"/>
      <c r="ONF81" s="567"/>
      <c r="ONG81" s="567"/>
      <c r="ONH81" s="567"/>
      <c r="ONI81" s="567"/>
      <c r="ONJ81" s="567"/>
      <c r="ONK81" s="567"/>
      <c r="ONL81" s="567"/>
      <c r="ONM81" s="567"/>
      <c r="ONN81" s="567"/>
      <c r="ONO81" s="567"/>
      <c r="ONP81" s="567"/>
      <c r="ONQ81" s="567"/>
      <c r="ONR81" s="567"/>
      <c r="ONS81" s="567"/>
      <c r="ONT81" s="567"/>
      <c r="ONU81" s="567"/>
      <c r="ONV81" s="567"/>
      <c r="ONW81" s="567"/>
      <c r="ONX81" s="567"/>
      <c r="ONY81" s="567"/>
      <c r="ONZ81" s="567"/>
      <c r="OOA81" s="567"/>
      <c r="OOB81" s="567"/>
      <c r="OOC81" s="567"/>
      <c r="OOD81" s="567"/>
      <c r="OOE81" s="567"/>
      <c r="OOF81" s="567"/>
      <c r="OOG81" s="567"/>
      <c r="OOH81" s="567"/>
      <c r="OOI81" s="567"/>
      <c r="OOJ81" s="567"/>
      <c r="OOK81" s="567"/>
      <c r="OOL81" s="567"/>
      <c r="OOM81" s="567"/>
      <c r="OON81" s="567"/>
      <c r="OOO81" s="567"/>
      <c r="OOP81" s="567"/>
      <c r="OOQ81" s="567"/>
      <c r="OOR81" s="567"/>
      <c r="OOS81" s="567"/>
      <c r="OOT81" s="567"/>
      <c r="OOU81" s="567"/>
      <c r="OOV81" s="567"/>
      <c r="OOW81" s="567"/>
      <c r="OOX81" s="567"/>
      <c r="OOY81" s="567"/>
      <c r="OOZ81" s="567"/>
      <c r="OPA81" s="567"/>
      <c r="OPB81" s="567"/>
      <c r="OPC81" s="567"/>
      <c r="OPD81" s="567"/>
      <c r="OPE81" s="567"/>
      <c r="OPF81" s="567"/>
      <c r="OPG81" s="567"/>
      <c r="OPH81" s="567"/>
      <c r="OPI81" s="567"/>
      <c r="OPJ81" s="567"/>
      <c r="OPK81" s="567"/>
      <c r="OPL81" s="567"/>
      <c r="OPM81" s="567"/>
      <c r="OPN81" s="567"/>
      <c r="OPO81" s="567"/>
      <c r="OPP81" s="567"/>
      <c r="OPQ81" s="567"/>
      <c r="OPR81" s="567"/>
      <c r="OPS81" s="567"/>
      <c r="OPT81" s="567"/>
      <c r="OPU81" s="567"/>
      <c r="OPV81" s="567"/>
      <c r="OPW81" s="567"/>
      <c r="OPX81" s="567"/>
      <c r="OPY81" s="567"/>
      <c r="OPZ81" s="567"/>
      <c r="OQA81" s="567"/>
      <c r="OQB81" s="567"/>
      <c r="OQC81" s="567"/>
      <c r="OQD81" s="567"/>
      <c r="OQE81" s="567"/>
      <c r="OQF81" s="567"/>
      <c r="OQG81" s="567"/>
      <c r="OQH81" s="567"/>
      <c r="OQI81" s="567"/>
      <c r="OQJ81" s="567"/>
      <c r="OQK81" s="567"/>
      <c r="OQL81" s="567"/>
      <c r="OQM81" s="567"/>
      <c r="OQN81" s="567"/>
      <c r="OQO81" s="567"/>
      <c r="OQP81" s="567"/>
      <c r="OQQ81" s="567"/>
      <c r="OQR81" s="567"/>
      <c r="OQS81" s="567"/>
      <c r="OQT81" s="567"/>
      <c r="OQU81" s="567"/>
      <c r="OQV81" s="567"/>
      <c r="OQW81" s="567"/>
      <c r="OQX81" s="567"/>
      <c r="OQY81" s="567"/>
      <c r="OQZ81" s="567"/>
      <c r="ORA81" s="567"/>
      <c r="ORB81" s="567"/>
      <c r="ORC81" s="567"/>
      <c r="ORD81" s="567"/>
      <c r="ORE81" s="567"/>
      <c r="ORF81" s="567"/>
      <c r="ORG81" s="567"/>
      <c r="ORH81" s="567"/>
      <c r="ORI81" s="567"/>
      <c r="ORJ81" s="567"/>
      <c r="ORK81" s="567"/>
      <c r="ORL81" s="567"/>
      <c r="ORM81" s="567"/>
      <c r="ORN81" s="567"/>
      <c r="ORO81" s="567"/>
      <c r="ORP81" s="567"/>
      <c r="ORQ81" s="567"/>
      <c r="ORR81" s="567"/>
      <c r="ORS81" s="567"/>
      <c r="ORT81" s="567"/>
      <c r="ORU81" s="567"/>
      <c r="ORV81" s="567"/>
      <c r="ORW81" s="567"/>
      <c r="ORX81" s="567"/>
      <c r="ORY81" s="567"/>
      <c r="ORZ81" s="567"/>
      <c r="OSA81" s="567"/>
      <c r="OSB81" s="567"/>
      <c r="OSC81" s="567"/>
      <c r="OSD81" s="567"/>
      <c r="OSE81" s="567"/>
      <c r="OSF81" s="567"/>
      <c r="OSG81" s="567"/>
      <c r="OSH81" s="567"/>
      <c r="OSI81" s="567"/>
      <c r="OSJ81" s="567"/>
      <c r="OSK81" s="567"/>
      <c r="OSL81" s="567"/>
      <c r="OSM81" s="567"/>
      <c r="OSN81" s="567"/>
      <c r="OSO81" s="567"/>
      <c r="OSP81" s="567"/>
      <c r="OSQ81" s="567"/>
      <c r="OSR81" s="567"/>
      <c r="OSS81" s="567"/>
      <c r="OST81" s="567"/>
      <c r="OSU81" s="567"/>
      <c r="OSV81" s="567"/>
      <c r="OSW81" s="567"/>
      <c r="OSX81" s="567"/>
      <c r="OSY81" s="567"/>
      <c r="OSZ81" s="567"/>
      <c r="OTA81" s="567"/>
      <c r="OTB81" s="567"/>
      <c r="OTC81" s="567"/>
      <c r="OTD81" s="567"/>
      <c r="OTE81" s="567"/>
      <c r="OTF81" s="567"/>
      <c r="OTG81" s="567"/>
      <c r="OTH81" s="567"/>
      <c r="OTI81" s="567"/>
      <c r="OTJ81" s="567"/>
      <c r="OTK81" s="567"/>
      <c r="OTL81" s="567"/>
      <c r="OTM81" s="567"/>
      <c r="OTN81" s="567"/>
      <c r="OTO81" s="567"/>
      <c r="OTP81" s="567"/>
      <c r="OTQ81" s="567"/>
      <c r="OTR81" s="567"/>
      <c r="OTS81" s="567"/>
      <c r="OTT81" s="567"/>
      <c r="OTU81" s="567"/>
      <c r="OTV81" s="567"/>
      <c r="OTW81" s="567"/>
      <c r="OTX81" s="567"/>
      <c r="OTY81" s="567"/>
      <c r="OTZ81" s="567"/>
      <c r="OUA81" s="567"/>
      <c r="OUB81" s="567"/>
      <c r="OUC81" s="567"/>
      <c r="OUD81" s="567"/>
      <c r="OUE81" s="567"/>
      <c r="OUF81" s="567"/>
      <c r="OUG81" s="567"/>
      <c r="OUH81" s="567"/>
      <c r="OUI81" s="567"/>
      <c r="OUJ81" s="567"/>
      <c r="OUK81" s="567"/>
      <c r="OUL81" s="567"/>
      <c r="OUM81" s="567"/>
      <c r="OUN81" s="567"/>
      <c r="OUO81" s="567"/>
      <c r="OUP81" s="567"/>
      <c r="OUQ81" s="567"/>
      <c r="OUR81" s="567"/>
      <c r="OUS81" s="567"/>
      <c r="OUT81" s="567"/>
      <c r="OUU81" s="567"/>
      <c r="OUV81" s="567"/>
      <c r="OUW81" s="567"/>
      <c r="OUX81" s="567"/>
      <c r="OUY81" s="567"/>
      <c r="OUZ81" s="567"/>
      <c r="OVA81" s="567"/>
      <c r="OVB81" s="567"/>
      <c r="OVC81" s="567"/>
      <c r="OVD81" s="567"/>
      <c r="OVE81" s="567"/>
      <c r="OVF81" s="567"/>
      <c r="OVG81" s="567"/>
      <c r="OVH81" s="567"/>
      <c r="OVI81" s="567"/>
      <c r="OVJ81" s="567"/>
      <c r="OVK81" s="567"/>
      <c r="OVL81" s="567"/>
      <c r="OVM81" s="567"/>
      <c r="OVN81" s="567"/>
      <c r="OVO81" s="567"/>
      <c r="OVP81" s="567"/>
      <c r="OVQ81" s="567"/>
      <c r="OVR81" s="567"/>
      <c r="OVS81" s="567"/>
      <c r="OVT81" s="567"/>
      <c r="OVU81" s="567"/>
      <c r="OVV81" s="567"/>
      <c r="OVW81" s="567"/>
      <c r="OVX81" s="567"/>
      <c r="OVY81" s="567"/>
      <c r="OVZ81" s="567"/>
      <c r="OWA81" s="567"/>
      <c r="OWB81" s="567"/>
      <c r="OWC81" s="567"/>
      <c r="OWD81" s="567"/>
      <c r="OWE81" s="567"/>
      <c r="OWF81" s="567"/>
      <c r="OWG81" s="567"/>
      <c r="OWH81" s="567"/>
      <c r="OWI81" s="567"/>
      <c r="OWJ81" s="567"/>
      <c r="OWK81" s="567"/>
      <c r="OWL81" s="567"/>
      <c r="OWM81" s="567"/>
      <c r="OWN81" s="567"/>
      <c r="OWO81" s="567"/>
      <c r="OWP81" s="567"/>
      <c r="OWQ81" s="567"/>
      <c r="OWR81" s="567"/>
      <c r="OWS81" s="567"/>
      <c r="OWT81" s="567"/>
      <c r="OWU81" s="567"/>
      <c r="OWV81" s="567"/>
      <c r="OWW81" s="567"/>
      <c r="OWX81" s="567"/>
      <c r="OWY81" s="567"/>
      <c r="OWZ81" s="567"/>
      <c r="OXA81" s="567"/>
      <c r="OXB81" s="567"/>
      <c r="OXC81" s="567"/>
      <c r="OXD81" s="567"/>
      <c r="OXE81" s="567"/>
      <c r="OXF81" s="567"/>
      <c r="OXG81" s="567"/>
      <c r="OXH81" s="567"/>
      <c r="OXI81" s="567"/>
      <c r="OXJ81" s="567"/>
      <c r="OXK81" s="567"/>
      <c r="OXL81" s="567"/>
      <c r="OXM81" s="567"/>
      <c r="OXN81" s="567"/>
      <c r="OXO81" s="567"/>
      <c r="OXP81" s="567"/>
      <c r="OXQ81" s="567"/>
      <c r="OXR81" s="567"/>
      <c r="OXS81" s="567"/>
      <c r="OXT81" s="567"/>
      <c r="OXU81" s="567"/>
      <c r="OXV81" s="567"/>
      <c r="OXW81" s="567"/>
      <c r="OXX81" s="567"/>
      <c r="OXY81" s="567"/>
      <c r="OXZ81" s="567"/>
      <c r="OYA81" s="567"/>
      <c r="OYB81" s="567"/>
      <c r="OYC81" s="567"/>
      <c r="OYD81" s="567"/>
      <c r="OYE81" s="567"/>
      <c r="OYF81" s="567"/>
      <c r="OYG81" s="567"/>
      <c r="OYH81" s="567"/>
      <c r="OYI81" s="567"/>
      <c r="OYJ81" s="567"/>
      <c r="OYK81" s="567"/>
      <c r="OYL81" s="567"/>
      <c r="OYM81" s="567"/>
      <c r="OYN81" s="567"/>
      <c r="OYO81" s="567"/>
      <c r="OYP81" s="567"/>
      <c r="OYQ81" s="567"/>
      <c r="OYR81" s="567"/>
      <c r="OYS81" s="567"/>
      <c r="OYT81" s="567"/>
      <c r="OYU81" s="567"/>
      <c r="OYV81" s="567"/>
      <c r="OYW81" s="567"/>
      <c r="OYX81" s="567"/>
      <c r="OYY81" s="567"/>
      <c r="OYZ81" s="567"/>
      <c r="OZA81" s="567"/>
      <c r="OZB81" s="567"/>
      <c r="OZC81" s="567"/>
      <c r="OZD81" s="567"/>
      <c r="OZE81" s="567"/>
      <c r="OZF81" s="567"/>
      <c r="OZG81" s="567"/>
      <c r="OZH81" s="567"/>
      <c r="OZI81" s="567"/>
      <c r="OZJ81" s="567"/>
      <c r="OZK81" s="567"/>
      <c r="OZL81" s="567"/>
      <c r="OZM81" s="567"/>
      <c r="OZN81" s="567"/>
      <c r="OZO81" s="567"/>
      <c r="OZP81" s="567"/>
      <c r="OZQ81" s="567"/>
      <c r="OZR81" s="567"/>
      <c r="OZS81" s="567"/>
      <c r="OZT81" s="567"/>
      <c r="OZU81" s="567"/>
      <c r="OZV81" s="567"/>
      <c r="OZW81" s="567"/>
      <c r="OZX81" s="567"/>
      <c r="OZY81" s="567"/>
      <c r="OZZ81" s="567"/>
      <c r="PAA81" s="567"/>
      <c r="PAB81" s="567"/>
      <c r="PAC81" s="567"/>
      <c r="PAD81" s="567"/>
      <c r="PAE81" s="567"/>
      <c r="PAF81" s="567"/>
      <c r="PAG81" s="567"/>
      <c r="PAH81" s="567"/>
      <c r="PAI81" s="567"/>
      <c r="PAJ81" s="567"/>
      <c r="PAK81" s="567"/>
      <c r="PAL81" s="567"/>
      <c r="PAM81" s="567"/>
      <c r="PAN81" s="567"/>
      <c r="PAO81" s="567"/>
      <c r="PAP81" s="567"/>
      <c r="PAQ81" s="567"/>
      <c r="PAR81" s="567"/>
      <c r="PAS81" s="567"/>
      <c r="PAT81" s="567"/>
      <c r="PAU81" s="567"/>
      <c r="PAV81" s="567"/>
      <c r="PAW81" s="567"/>
      <c r="PAX81" s="567"/>
      <c r="PAY81" s="567"/>
      <c r="PAZ81" s="567"/>
      <c r="PBA81" s="567"/>
      <c r="PBB81" s="567"/>
      <c r="PBC81" s="567"/>
      <c r="PBD81" s="567"/>
      <c r="PBE81" s="567"/>
      <c r="PBF81" s="567"/>
      <c r="PBG81" s="567"/>
      <c r="PBH81" s="567"/>
      <c r="PBI81" s="567"/>
      <c r="PBJ81" s="567"/>
      <c r="PBK81" s="567"/>
      <c r="PBL81" s="567"/>
      <c r="PBM81" s="567"/>
      <c r="PBN81" s="567"/>
      <c r="PBO81" s="567"/>
      <c r="PBP81" s="567"/>
      <c r="PBQ81" s="567"/>
      <c r="PBR81" s="567"/>
      <c r="PBS81" s="567"/>
      <c r="PBT81" s="567"/>
      <c r="PBU81" s="567"/>
      <c r="PBV81" s="567"/>
      <c r="PBW81" s="567"/>
      <c r="PBX81" s="567"/>
      <c r="PBY81" s="567"/>
      <c r="PBZ81" s="567"/>
      <c r="PCA81" s="567"/>
      <c r="PCB81" s="567"/>
      <c r="PCC81" s="567"/>
      <c r="PCD81" s="567"/>
      <c r="PCE81" s="567"/>
      <c r="PCF81" s="567"/>
      <c r="PCG81" s="567"/>
      <c r="PCH81" s="567"/>
      <c r="PCI81" s="567"/>
      <c r="PCJ81" s="567"/>
      <c r="PCK81" s="567"/>
      <c r="PCL81" s="567"/>
      <c r="PCM81" s="567"/>
      <c r="PCN81" s="567"/>
      <c r="PCO81" s="567"/>
      <c r="PCP81" s="567"/>
      <c r="PCQ81" s="567"/>
      <c r="PCR81" s="567"/>
      <c r="PCS81" s="567"/>
      <c r="PCT81" s="567"/>
      <c r="PCU81" s="567"/>
      <c r="PCV81" s="567"/>
      <c r="PCW81" s="567"/>
      <c r="PCX81" s="567"/>
      <c r="PCY81" s="567"/>
      <c r="PCZ81" s="567"/>
      <c r="PDA81" s="567"/>
      <c r="PDB81" s="567"/>
      <c r="PDC81" s="567"/>
      <c r="PDD81" s="567"/>
      <c r="PDE81" s="567"/>
      <c r="PDF81" s="567"/>
      <c r="PDG81" s="567"/>
      <c r="PDH81" s="567"/>
      <c r="PDI81" s="567"/>
      <c r="PDJ81" s="567"/>
      <c r="PDK81" s="567"/>
      <c r="PDL81" s="567"/>
      <c r="PDM81" s="567"/>
      <c r="PDN81" s="567"/>
      <c r="PDO81" s="567"/>
      <c r="PDP81" s="567"/>
      <c r="PDQ81" s="567"/>
      <c r="PDR81" s="567"/>
      <c r="PDS81" s="567"/>
      <c r="PDT81" s="567"/>
      <c r="PDU81" s="567"/>
      <c r="PDV81" s="567"/>
      <c r="PDW81" s="567"/>
      <c r="PDX81" s="567"/>
      <c r="PDY81" s="567"/>
      <c r="PDZ81" s="567"/>
      <c r="PEA81" s="567"/>
      <c r="PEB81" s="567"/>
      <c r="PEC81" s="567"/>
      <c r="PED81" s="567"/>
      <c r="PEE81" s="567"/>
      <c r="PEF81" s="567"/>
      <c r="PEG81" s="567"/>
      <c r="PEH81" s="567"/>
      <c r="PEI81" s="567"/>
      <c r="PEJ81" s="567"/>
      <c r="PEK81" s="567"/>
      <c r="PEL81" s="567"/>
      <c r="PEM81" s="567"/>
      <c r="PEN81" s="567"/>
      <c r="PEO81" s="567"/>
      <c r="PEP81" s="567"/>
      <c r="PEQ81" s="567"/>
      <c r="PER81" s="567"/>
      <c r="PES81" s="567"/>
      <c r="PET81" s="567"/>
      <c r="PEU81" s="567"/>
      <c r="PEV81" s="567"/>
      <c r="PEW81" s="567"/>
      <c r="PEX81" s="567"/>
      <c r="PEY81" s="567"/>
      <c r="PEZ81" s="567"/>
      <c r="PFA81" s="567"/>
      <c r="PFB81" s="567"/>
      <c r="PFC81" s="567"/>
      <c r="PFD81" s="567"/>
      <c r="PFE81" s="567"/>
      <c r="PFF81" s="567"/>
      <c r="PFG81" s="567"/>
      <c r="PFH81" s="567"/>
      <c r="PFI81" s="567"/>
      <c r="PFJ81" s="567"/>
      <c r="PFK81" s="567"/>
      <c r="PFL81" s="567"/>
      <c r="PFM81" s="567"/>
      <c r="PFN81" s="567"/>
      <c r="PFO81" s="567"/>
      <c r="PFP81" s="567"/>
      <c r="PFQ81" s="567"/>
      <c r="PFR81" s="567"/>
      <c r="PFS81" s="567"/>
      <c r="PFT81" s="567"/>
      <c r="PFU81" s="567"/>
      <c r="PFV81" s="567"/>
      <c r="PFW81" s="567"/>
      <c r="PFX81" s="567"/>
      <c r="PFY81" s="567"/>
      <c r="PFZ81" s="567"/>
      <c r="PGA81" s="567"/>
      <c r="PGB81" s="567"/>
      <c r="PGC81" s="567"/>
      <c r="PGD81" s="567"/>
      <c r="PGE81" s="567"/>
      <c r="PGF81" s="567"/>
      <c r="PGG81" s="567"/>
      <c r="PGH81" s="567"/>
      <c r="PGI81" s="567"/>
      <c r="PGJ81" s="567"/>
      <c r="PGK81" s="567"/>
      <c r="PGL81" s="567"/>
      <c r="PGM81" s="567"/>
      <c r="PGN81" s="567"/>
      <c r="PGO81" s="567"/>
      <c r="PGP81" s="567"/>
      <c r="PGQ81" s="567"/>
      <c r="PGR81" s="567"/>
      <c r="PGS81" s="567"/>
      <c r="PGT81" s="567"/>
      <c r="PGU81" s="567"/>
      <c r="PGV81" s="567"/>
      <c r="PGW81" s="567"/>
      <c r="PGX81" s="567"/>
      <c r="PGY81" s="567"/>
      <c r="PGZ81" s="567"/>
      <c r="PHA81" s="567"/>
      <c r="PHB81" s="567"/>
      <c r="PHC81" s="567"/>
      <c r="PHD81" s="567"/>
      <c r="PHE81" s="567"/>
      <c r="PHF81" s="567"/>
      <c r="PHG81" s="567"/>
      <c r="PHH81" s="567"/>
      <c r="PHI81" s="567"/>
      <c r="PHJ81" s="567"/>
      <c r="PHK81" s="567"/>
      <c r="PHL81" s="567"/>
      <c r="PHM81" s="567"/>
      <c r="PHN81" s="567"/>
      <c r="PHO81" s="567"/>
      <c r="PHP81" s="567"/>
      <c r="PHQ81" s="567"/>
      <c r="PHR81" s="567"/>
      <c r="PHS81" s="567"/>
      <c r="PHT81" s="567"/>
      <c r="PHU81" s="567"/>
      <c r="PHV81" s="567"/>
      <c r="PHW81" s="567"/>
      <c r="PHX81" s="567"/>
      <c r="PHY81" s="567"/>
      <c r="PHZ81" s="567"/>
      <c r="PIA81" s="567"/>
      <c r="PIB81" s="567"/>
      <c r="PIC81" s="567"/>
      <c r="PID81" s="567"/>
      <c r="PIE81" s="567"/>
      <c r="PIF81" s="567"/>
      <c r="PIG81" s="567"/>
      <c r="PIH81" s="567"/>
      <c r="PII81" s="567"/>
      <c r="PIJ81" s="567"/>
      <c r="PIK81" s="567"/>
      <c r="PIL81" s="567"/>
      <c r="PIM81" s="567"/>
      <c r="PIN81" s="567"/>
      <c r="PIO81" s="567"/>
      <c r="PIP81" s="567"/>
      <c r="PIQ81" s="567"/>
      <c r="PIR81" s="567"/>
      <c r="PIS81" s="567"/>
      <c r="PIT81" s="567"/>
      <c r="PIU81" s="567"/>
      <c r="PIV81" s="567"/>
      <c r="PIW81" s="567"/>
      <c r="PIX81" s="567"/>
      <c r="PIY81" s="567"/>
      <c r="PIZ81" s="567"/>
      <c r="PJA81" s="567"/>
      <c r="PJB81" s="567"/>
      <c r="PJC81" s="567"/>
      <c r="PJD81" s="567"/>
      <c r="PJE81" s="567"/>
      <c r="PJF81" s="567"/>
      <c r="PJG81" s="567"/>
      <c r="PJH81" s="567"/>
      <c r="PJI81" s="567"/>
      <c r="PJJ81" s="567"/>
      <c r="PJK81" s="567"/>
      <c r="PJL81" s="567"/>
      <c r="PJM81" s="567"/>
      <c r="PJN81" s="567"/>
      <c r="PJO81" s="567"/>
      <c r="PJP81" s="567"/>
      <c r="PJQ81" s="567"/>
      <c r="PJR81" s="567"/>
      <c r="PJS81" s="567"/>
      <c r="PJT81" s="567"/>
      <c r="PJU81" s="567"/>
      <c r="PJV81" s="567"/>
      <c r="PJW81" s="567"/>
      <c r="PJX81" s="567"/>
      <c r="PJY81" s="567"/>
      <c r="PJZ81" s="567"/>
      <c r="PKA81" s="567"/>
      <c r="PKB81" s="567"/>
      <c r="PKC81" s="567"/>
      <c r="PKD81" s="567"/>
      <c r="PKE81" s="567"/>
      <c r="PKF81" s="567"/>
      <c r="PKG81" s="567"/>
      <c r="PKH81" s="567"/>
      <c r="PKI81" s="567"/>
      <c r="PKJ81" s="567"/>
      <c r="PKK81" s="567"/>
      <c r="PKL81" s="567"/>
      <c r="PKM81" s="567"/>
      <c r="PKN81" s="567"/>
      <c r="PKO81" s="567"/>
      <c r="PKP81" s="567"/>
      <c r="PKQ81" s="567"/>
      <c r="PKR81" s="567"/>
      <c r="PKS81" s="567"/>
      <c r="PKT81" s="567"/>
      <c r="PKU81" s="567"/>
      <c r="PKV81" s="567"/>
      <c r="PKW81" s="567"/>
      <c r="PKX81" s="567"/>
      <c r="PKY81" s="567"/>
      <c r="PKZ81" s="567"/>
      <c r="PLA81" s="567"/>
      <c r="PLB81" s="567"/>
      <c r="PLC81" s="567"/>
      <c r="PLD81" s="567"/>
      <c r="PLE81" s="567"/>
      <c r="PLF81" s="567"/>
      <c r="PLG81" s="567"/>
      <c r="PLH81" s="567"/>
      <c r="PLI81" s="567"/>
      <c r="PLJ81" s="567"/>
      <c r="PLK81" s="567"/>
      <c r="PLL81" s="567"/>
      <c r="PLM81" s="567"/>
      <c r="PLN81" s="567"/>
      <c r="PLO81" s="567"/>
      <c r="PLP81" s="567"/>
      <c r="PLQ81" s="567"/>
      <c r="PLR81" s="567"/>
      <c r="PLS81" s="567"/>
      <c r="PLT81" s="567"/>
      <c r="PLU81" s="567"/>
      <c r="PLV81" s="567"/>
      <c r="PLW81" s="567"/>
      <c r="PLX81" s="567"/>
      <c r="PLY81" s="567"/>
      <c r="PLZ81" s="567"/>
      <c r="PMA81" s="567"/>
      <c r="PMB81" s="567"/>
      <c r="PMC81" s="567"/>
      <c r="PMD81" s="567"/>
      <c r="PME81" s="567"/>
      <c r="PMF81" s="567"/>
      <c r="PMG81" s="567"/>
      <c r="PMH81" s="567"/>
      <c r="PMI81" s="567"/>
      <c r="PMJ81" s="567"/>
      <c r="PMK81" s="567"/>
      <c r="PML81" s="567"/>
      <c r="PMM81" s="567"/>
      <c r="PMN81" s="567"/>
      <c r="PMO81" s="567"/>
      <c r="PMP81" s="567"/>
      <c r="PMQ81" s="567"/>
      <c r="PMR81" s="567"/>
      <c r="PMS81" s="567"/>
      <c r="PMT81" s="567"/>
      <c r="PMU81" s="567"/>
      <c r="PMV81" s="567"/>
      <c r="PMW81" s="567"/>
      <c r="PMX81" s="567"/>
      <c r="PMY81" s="567"/>
      <c r="PMZ81" s="567"/>
      <c r="PNA81" s="567"/>
      <c r="PNB81" s="567"/>
      <c r="PNC81" s="567"/>
      <c r="PND81" s="567"/>
      <c r="PNE81" s="567"/>
      <c r="PNF81" s="567"/>
      <c r="PNG81" s="567"/>
      <c r="PNH81" s="567"/>
      <c r="PNI81" s="567"/>
      <c r="PNJ81" s="567"/>
      <c r="PNK81" s="567"/>
      <c r="PNL81" s="567"/>
      <c r="PNM81" s="567"/>
      <c r="PNN81" s="567"/>
      <c r="PNO81" s="567"/>
      <c r="PNP81" s="567"/>
      <c r="PNQ81" s="567"/>
      <c r="PNR81" s="567"/>
      <c r="PNS81" s="567"/>
      <c r="PNT81" s="567"/>
      <c r="PNU81" s="567"/>
      <c r="PNV81" s="567"/>
      <c r="PNW81" s="567"/>
      <c r="PNX81" s="567"/>
      <c r="PNY81" s="567"/>
      <c r="PNZ81" s="567"/>
      <c r="POA81" s="567"/>
      <c r="POB81" s="567"/>
      <c r="POC81" s="567"/>
      <c r="POD81" s="567"/>
      <c r="POE81" s="567"/>
      <c r="POF81" s="567"/>
      <c r="POG81" s="567"/>
      <c r="POH81" s="567"/>
      <c r="POI81" s="567"/>
      <c r="POJ81" s="567"/>
      <c r="POK81" s="567"/>
      <c r="POL81" s="567"/>
      <c r="POM81" s="567"/>
      <c r="PON81" s="567"/>
      <c r="POO81" s="567"/>
      <c r="POP81" s="567"/>
      <c r="POQ81" s="567"/>
      <c r="POR81" s="567"/>
      <c r="POS81" s="567"/>
      <c r="POT81" s="567"/>
      <c r="POU81" s="567"/>
      <c r="POV81" s="567"/>
      <c r="POW81" s="567"/>
      <c r="POX81" s="567"/>
      <c r="POY81" s="567"/>
      <c r="POZ81" s="567"/>
      <c r="PPA81" s="567"/>
      <c r="PPB81" s="567"/>
      <c r="PPC81" s="567"/>
      <c r="PPD81" s="567"/>
      <c r="PPE81" s="567"/>
      <c r="PPF81" s="567"/>
      <c r="PPG81" s="567"/>
      <c r="PPH81" s="567"/>
      <c r="PPI81" s="567"/>
      <c r="PPJ81" s="567"/>
      <c r="PPK81" s="567"/>
      <c r="PPL81" s="567"/>
      <c r="PPM81" s="567"/>
      <c r="PPN81" s="567"/>
      <c r="PPO81" s="567"/>
      <c r="PPP81" s="567"/>
      <c r="PPQ81" s="567"/>
      <c r="PPR81" s="567"/>
      <c r="PPS81" s="567"/>
      <c r="PPT81" s="567"/>
      <c r="PPU81" s="567"/>
      <c r="PPV81" s="567"/>
      <c r="PPW81" s="567"/>
      <c r="PPX81" s="567"/>
      <c r="PPY81" s="567"/>
      <c r="PPZ81" s="567"/>
      <c r="PQA81" s="567"/>
      <c r="PQB81" s="567"/>
      <c r="PQC81" s="567"/>
      <c r="PQD81" s="567"/>
      <c r="PQE81" s="567"/>
      <c r="PQF81" s="567"/>
      <c r="PQG81" s="567"/>
      <c r="PQH81" s="567"/>
      <c r="PQI81" s="567"/>
      <c r="PQJ81" s="567"/>
      <c r="PQK81" s="567"/>
      <c r="PQL81" s="567"/>
      <c r="PQM81" s="567"/>
      <c r="PQN81" s="567"/>
      <c r="PQO81" s="567"/>
      <c r="PQP81" s="567"/>
      <c r="PQQ81" s="567"/>
      <c r="PQR81" s="567"/>
      <c r="PQS81" s="567"/>
      <c r="PQT81" s="567"/>
      <c r="PQU81" s="567"/>
      <c r="PQV81" s="567"/>
      <c r="PQW81" s="567"/>
      <c r="PQX81" s="567"/>
      <c r="PQY81" s="567"/>
      <c r="PQZ81" s="567"/>
      <c r="PRA81" s="567"/>
      <c r="PRB81" s="567"/>
      <c r="PRC81" s="567"/>
      <c r="PRD81" s="567"/>
      <c r="PRE81" s="567"/>
      <c r="PRF81" s="567"/>
      <c r="PRG81" s="567"/>
      <c r="PRH81" s="567"/>
      <c r="PRI81" s="567"/>
      <c r="PRJ81" s="567"/>
      <c r="PRK81" s="567"/>
      <c r="PRL81" s="567"/>
      <c r="PRM81" s="567"/>
      <c r="PRN81" s="567"/>
      <c r="PRO81" s="567"/>
      <c r="PRP81" s="567"/>
      <c r="PRQ81" s="567"/>
      <c r="PRR81" s="567"/>
      <c r="PRS81" s="567"/>
      <c r="PRT81" s="567"/>
      <c r="PRU81" s="567"/>
      <c r="PRV81" s="567"/>
      <c r="PRW81" s="567"/>
      <c r="PRX81" s="567"/>
      <c r="PRY81" s="567"/>
      <c r="PRZ81" s="567"/>
      <c r="PSA81" s="567"/>
      <c r="PSB81" s="567"/>
      <c r="PSC81" s="567"/>
      <c r="PSD81" s="567"/>
      <c r="PSE81" s="567"/>
      <c r="PSF81" s="567"/>
      <c r="PSG81" s="567"/>
      <c r="PSH81" s="567"/>
      <c r="PSI81" s="567"/>
      <c r="PSJ81" s="567"/>
      <c r="PSK81" s="567"/>
      <c r="PSL81" s="567"/>
      <c r="PSM81" s="567"/>
      <c r="PSN81" s="567"/>
      <c r="PSO81" s="567"/>
      <c r="PSP81" s="567"/>
      <c r="PSQ81" s="567"/>
      <c r="PSR81" s="567"/>
      <c r="PSS81" s="567"/>
      <c r="PST81" s="567"/>
      <c r="PSU81" s="567"/>
      <c r="PSV81" s="567"/>
      <c r="PSW81" s="567"/>
      <c r="PSX81" s="567"/>
      <c r="PSY81" s="567"/>
      <c r="PSZ81" s="567"/>
      <c r="PTA81" s="567"/>
      <c r="PTB81" s="567"/>
      <c r="PTC81" s="567"/>
      <c r="PTD81" s="567"/>
      <c r="PTE81" s="567"/>
      <c r="PTF81" s="567"/>
      <c r="PTG81" s="567"/>
      <c r="PTH81" s="567"/>
      <c r="PTI81" s="567"/>
      <c r="PTJ81" s="567"/>
      <c r="PTK81" s="567"/>
      <c r="PTL81" s="567"/>
      <c r="PTM81" s="567"/>
      <c r="PTN81" s="567"/>
      <c r="PTO81" s="567"/>
      <c r="PTP81" s="567"/>
      <c r="PTQ81" s="567"/>
      <c r="PTR81" s="567"/>
      <c r="PTS81" s="567"/>
      <c r="PTT81" s="567"/>
      <c r="PTU81" s="567"/>
      <c r="PTV81" s="567"/>
      <c r="PTW81" s="567"/>
      <c r="PTX81" s="567"/>
      <c r="PTY81" s="567"/>
      <c r="PTZ81" s="567"/>
      <c r="PUA81" s="567"/>
      <c r="PUB81" s="567"/>
      <c r="PUC81" s="567"/>
      <c r="PUD81" s="567"/>
      <c r="PUE81" s="567"/>
      <c r="PUF81" s="567"/>
      <c r="PUG81" s="567"/>
      <c r="PUH81" s="567"/>
      <c r="PUI81" s="567"/>
      <c r="PUJ81" s="567"/>
      <c r="PUK81" s="567"/>
      <c r="PUL81" s="567"/>
      <c r="PUM81" s="567"/>
      <c r="PUN81" s="567"/>
      <c r="PUO81" s="567"/>
      <c r="PUP81" s="567"/>
      <c r="PUQ81" s="567"/>
      <c r="PUR81" s="567"/>
      <c r="PUS81" s="567"/>
      <c r="PUT81" s="567"/>
      <c r="PUU81" s="567"/>
      <c r="PUV81" s="567"/>
      <c r="PUW81" s="567"/>
      <c r="PUX81" s="567"/>
      <c r="PUY81" s="567"/>
      <c r="PUZ81" s="567"/>
      <c r="PVA81" s="567"/>
      <c r="PVB81" s="567"/>
      <c r="PVC81" s="567"/>
      <c r="PVD81" s="567"/>
      <c r="PVE81" s="567"/>
      <c r="PVF81" s="567"/>
      <c r="PVG81" s="567"/>
      <c r="PVH81" s="567"/>
      <c r="PVI81" s="567"/>
      <c r="PVJ81" s="567"/>
      <c r="PVK81" s="567"/>
      <c r="PVL81" s="567"/>
      <c r="PVM81" s="567"/>
      <c r="PVN81" s="567"/>
      <c r="PVO81" s="567"/>
      <c r="PVP81" s="567"/>
      <c r="PVQ81" s="567"/>
      <c r="PVR81" s="567"/>
      <c r="PVS81" s="567"/>
      <c r="PVT81" s="567"/>
      <c r="PVU81" s="567"/>
      <c r="PVV81" s="567"/>
      <c r="PVW81" s="567"/>
      <c r="PVX81" s="567"/>
      <c r="PVY81" s="567"/>
      <c r="PVZ81" s="567"/>
      <c r="PWA81" s="567"/>
      <c r="PWB81" s="567"/>
      <c r="PWC81" s="567"/>
      <c r="PWD81" s="567"/>
      <c r="PWE81" s="567"/>
      <c r="PWF81" s="567"/>
      <c r="PWG81" s="567"/>
      <c r="PWH81" s="567"/>
      <c r="PWI81" s="567"/>
      <c r="PWJ81" s="567"/>
      <c r="PWK81" s="567"/>
      <c r="PWL81" s="567"/>
      <c r="PWM81" s="567"/>
      <c r="PWN81" s="567"/>
      <c r="PWO81" s="567"/>
      <c r="PWP81" s="567"/>
      <c r="PWQ81" s="567"/>
      <c r="PWR81" s="567"/>
      <c r="PWS81" s="567"/>
      <c r="PWT81" s="567"/>
      <c r="PWU81" s="567"/>
      <c r="PWV81" s="567"/>
      <c r="PWW81" s="567"/>
      <c r="PWX81" s="567"/>
      <c r="PWY81" s="567"/>
      <c r="PWZ81" s="567"/>
      <c r="PXA81" s="567"/>
      <c r="PXB81" s="567"/>
      <c r="PXC81" s="567"/>
      <c r="PXD81" s="567"/>
      <c r="PXE81" s="567"/>
      <c r="PXF81" s="567"/>
      <c r="PXG81" s="567"/>
      <c r="PXH81" s="567"/>
      <c r="PXI81" s="567"/>
      <c r="PXJ81" s="567"/>
      <c r="PXK81" s="567"/>
      <c r="PXL81" s="567"/>
      <c r="PXM81" s="567"/>
      <c r="PXN81" s="567"/>
      <c r="PXO81" s="567"/>
      <c r="PXP81" s="567"/>
      <c r="PXQ81" s="567"/>
      <c r="PXR81" s="567"/>
      <c r="PXS81" s="567"/>
      <c r="PXT81" s="567"/>
      <c r="PXU81" s="567"/>
      <c r="PXV81" s="567"/>
      <c r="PXW81" s="567"/>
      <c r="PXX81" s="567"/>
      <c r="PXY81" s="567"/>
      <c r="PXZ81" s="567"/>
      <c r="PYA81" s="567"/>
      <c r="PYB81" s="567"/>
      <c r="PYC81" s="567"/>
      <c r="PYD81" s="567"/>
      <c r="PYE81" s="567"/>
      <c r="PYF81" s="567"/>
      <c r="PYG81" s="567"/>
      <c r="PYH81" s="567"/>
      <c r="PYI81" s="567"/>
      <c r="PYJ81" s="567"/>
      <c r="PYK81" s="567"/>
      <c r="PYL81" s="567"/>
      <c r="PYM81" s="567"/>
      <c r="PYN81" s="567"/>
      <c r="PYO81" s="567"/>
      <c r="PYP81" s="567"/>
      <c r="PYQ81" s="567"/>
      <c r="PYR81" s="567"/>
      <c r="PYS81" s="567"/>
      <c r="PYT81" s="567"/>
      <c r="PYU81" s="567"/>
      <c r="PYV81" s="567"/>
      <c r="PYW81" s="567"/>
      <c r="PYX81" s="567"/>
      <c r="PYY81" s="567"/>
      <c r="PYZ81" s="567"/>
      <c r="PZA81" s="567"/>
      <c r="PZB81" s="567"/>
      <c r="PZC81" s="567"/>
      <c r="PZD81" s="567"/>
      <c r="PZE81" s="567"/>
      <c r="PZF81" s="567"/>
      <c r="PZG81" s="567"/>
      <c r="PZH81" s="567"/>
      <c r="PZI81" s="567"/>
      <c r="PZJ81" s="567"/>
      <c r="PZK81" s="567"/>
      <c r="PZL81" s="567"/>
      <c r="PZM81" s="567"/>
      <c r="PZN81" s="567"/>
      <c r="PZO81" s="567"/>
      <c r="PZP81" s="567"/>
      <c r="PZQ81" s="567"/>
      <c r="PZR81" s="567"/>
      <c r="PZS81" s="567"/>
      <c r="PZT81" s="567"/>
      <c r="PZU81" s="567"/>
      <c r="PZV81" s="567"/>
      <c r="PZW81" s="567"/>
      <c r="PZX81" s="567"/>
      <c r="PZY81" s="567"/>
      <c r="PZZ81" s="567"/>
      <c r="QAA81" s="567"/>
      <c r="QAB81" s="567"/>
      <c r="QAC81" s="567"/>
      <c r="QAD81" s="567"/>
      <c r="QAE81" s="567"/>
      <c r="QAF81" s="567"/>
      <c r="QAG81" s="567"/>
      <c r="QAH81" s="567"/>
      <c r="QAI81" s="567"/>
      <c r="QAJ81" s="567"/>
      <c r="QAK81" s="567"/>
      <c r="QAL81" s="567"/>
      <c r="QAM81" s="567"/>
      <c r="QAN81" s="567"/>
      <c r="QAO81" s="567"/>
      <c r="QAP81" s="567"/>
      <c r="QAQ81" s="567"/>
      <c r="QAR81" s="567"/>
      <c r="QAS81" s="567"/>
      <c r="QAT81" s="567"/>
      <c r="QAU81" s="567"/>
      <c r="QAV81" s="567"/>
      <c r="QAW81" s="567"/>
      <c r="QAX81" s="567"/>
      <c r="QAY81" s="567"/>
      <c r="QAZ81" s="567"/>
      <c r="QBA81" s="567"/>
      <c r="QBB81" s="567"/>
      <c r="QBC81" s="567"/>
      <c r="QBD81" s="567"/>
      <c r="QBE81" s="567"/>
      <c r="QBF81" s="567"/>
      <c r="QBG81" s="567"/>
      <c r="QBH81" s="567"/>
      <c r="QBI81" s="567"/>
      <c r="QBJ81" s="567"/>
      <c r="QBK81" s="567"/>
      <c r="QBL81" s="567"/>
      <c r="QBM81" s="567"/>
      <c r="QBN81" s="567"/>
      <c r="QBO81" s="567"/>
      <c r="QBP81" s="567"/>
      <c r="QBQ81" s="567"/>
      <c r="QBR81" s="567"/>
      <c r="QBS81" s="567"/>
      <c r="QBT81" s="567"/>
      <c r="QBU81" s="567"/>
      <c r="QBV81" s="567"/>
      <c r="QBW81" s="567"/>
      <c r="QBX81" s="567"/>
      <c r="QBY81" s="567"/>
      <c r="QBZ81" s="567"/>
      <c r="QCA81" s="567"/>
      <c r="QCB81" s="567"/>
      <c r="QCC81" s="567"/>
      <c r="QCD81" s="567"/>
      <c r="QCE81" s="567"/>
      <c r="QCF81" s="567"/>
      <c r="QCG81" s="567"/>
      <c r="QCH81" s="567"/>
      <c r="QCI81" s="567"/>
      <c r="QCJ81" s="567"/>
      <c r="QCK81" s="567"/>
      <c r="QCL81" s="567"/>
      <c r="QCM81" s="567"/>
      <c r="QCN81" s="567"/>
      <c r="QCO81" s="567"/>
      <c r="QCP81" s="567"/>
      <c r="QCQ81" s="567"/>
      <c r="QCR81" s="567"/>
      <c r="QCS81" s="567"/>
      <c r="QCT81" s="567"/>
      <c r="QCU81" s="567"/>
      <c r="QCV81" s="567"/>
      <c r="QCW81" s="567"/>
      <c r="QCX81" s="567"/>
      <c r="QCY81" s="567"/>
      <c r="QCZ81" s="567"/>
      <c r="QDA81" s="567"/>
      <c r="QDB81" s="567"/>
      <c r="QDC81" s="567"/>
      <c r="QDD81" s="567"/>
      <c r="QDE81" s="567"/>
      <c r="QDF81" s="567"/>
      <c r="QDG81" s="567"/>
      <c r="QDH81" s="567"/>
      <c r="QDI81" s="567"/>
      <c r="QDJ81" s="567"/>
      <c r="QDK81" s="567"/>
      <c r="QDL81" s="567"/>
      <c r="QDM81" s="567"/>
      <c r="QDN81" s="567"/>
      <c r="QDO81" s="567"/>
      <c r="QDP81" s="567"/>
      <c r="QDQ81" s="567"/>
      <c r="QDR81" s="567"/>
      <c r="QDS81" s="567"/>
      <c r="QDT81" s="567"/>
      <c r="QDU81" s="567"/>
      <c r="QDV81" s="567"/>
      <c r="QDW81" s="567"/>
      <c r="QDX81" s="567"/>
      <c r="QDY81" s="567"/>
      <c r="QDZ81" s="567"/>
      <c r="QEA81" s="567"/>
      <c r="QEB81" s="567"/>
      <c r="QEC81" s="567"/>
      <c r="QED81" s="567"/>
      <c r="QEE81" s="567"/>
      <c r="QEF81" s="567"/>
      <c r="QEG81" s="567"/>
      <c r="QEH81" s="567"/>
      <c r="QEI81" s="567"/>
      <c r="QEJ81" s="567"/>
      <c r="QEK81" s="567"/>
      <c r="QEL81" s="567"/>
      <c r="QEM81" s="567"/>
      <c r="QEN81" s="567"/>
      <c r="QEO81" s="567"/>
      <c r="QEP81" s="567"/>
      <c r="QEQ81" s="567"/>
      <c r="QER81" s="567"/>
      <c r="QES81" s="567"/>
      <c r="QET81" s="567"/>
      <c r="QEU81" s="567"/>
      <c r="QEV81" s="567"/>
      <c r="QEW81" s="567"/>
      <c r="QEX81" s="567"/>
      <c r="QEY81" s="567"/>
      <c r="QEZ81" s="567"/>
      <c r="QFA81" s="567"/>
      <c r="QFB81" s="567"/>
      <c r="QFC81" s="567"/>
      <c r="QFD81" s="567"/>
      <c r="QFE81" s="567"/>
      <c r="QFF81" s="567"/>
      <c r="QFG81" s="567"/>
      <c r="QFH81" s="567"/>
      <c r="QFI81" s="567"/>
      <c r="QFJ81" s="567"/>
      <c r="QFK81" s="567"/>
      <c r="QFL81" s="567"/>
      <c r="QFM81" s="567"/>
      <c r="QFN81" s="567"/>
      <c r="QFO81" s="567"/>
      <c r="QFP81" s="567"/>
      <c r="QFQ81" s="567"/>
      <c r="QFR81" s="567"/>
      <c r="QFS81" s="567"/>
      <c r="QFT81" s="567"/>
      <c r="QFU81" s="567"/>
      <c r="QFV81" s="567"/>
      <c r="QFW81" s="567"/>
      <c r="QFX81" s="567"/>
      <c r="QFY81" s="567"/>
      <c r="QFZ81" s="567"/>
      <c r="QGA81" s="567"/>
      <c r="QGB81" s="567"/>
      <c r="QGC81" s="567"/>
      <c r="QGD81" s="567"/>
      <c r="QGE81" s="567"/>
      <c r="QGF81" s="567"/>
      <c r="QGG81" s="567"/>
      <c r="QGH81" s="567"/>
      <c r="QGI81" s="567"/>
      <c r="QGJ81" s="567"/>
      <c r="QGK81" s="567"/>
      <c r="QGL81" s="567"/>
      <c r="QGM81" s="567"/>
      <c r="QGN81" s="567"/>
      <c r="QGO81" s="567"/>
      <c r="QGP81" s="567"/>
      <c r="QGQ81" s="567"/>
      <c r="QGR81" s="567"/>
      <c r="QGS81" s="567"/>
      <c r="QGT81" s="567"/>
      <c r="QGU81" s="567"/>
      <c r="QGV81" s="567"/>
      <c r="QGW81" s="567"/>
      <c r="QGX81" s="567"/>
      <c r="QGY81" s="567"/>
      <c r="QGZ81" s="567"/>
      <c r="QHA81" s="567"/>
      <c r="QHB81" s="567"/>
      <c r="QHC81" s="567"/>
      <c r="QHD81" s="567"/>
      <c r="QHE81" s="567"/>
      <c r="QHF81" s="567"/>
      <c r="QHG81" s="567"/>
      <c r="QHH81" s="567"/>
      <c r="QHI81" s="567"/>
      <c r="QHJ81" s="567"/>
      <c r="QHK81" s="567"/>
      <c r="QHL81" s="567"/>
      <c r="QHM81" s="567"/>
      <c r="QHN81" s="567"/>
      <c r="QHO81" s="567"/>
      <c r="QHP81" s="567"/>
      <c r="QHQ81" s="567"/>
      <c r="QHR81" s="567"/>
      <c r="QHS81" s="567"/>
      <c r="QHT81" s="567"/>
      <c r="QHU81" s="567"/>
      <c r="QHV81" s="567"/>
      <c r="QHW81" s="567"/>
      <c r="QHX81" s="567"/>
      <c r="QHY81" s="567"/>
      <c r="QHZ81" s="567"/>
      <c r="QIA81" s="567"/>
      <c r="QIB81" s="567"/>
      <c r="QIC81" s="567"/>
      <c r="QID81" s="567"/>
      <c r="QIE81" s="567"/>
      <c r="QIF81" s="567"/>
      <c r="QIG81" s="567"/>
      <c r="QIH81" s="567"/>
      <c r="QII81" s="567"/>
      <c r="QIJ81" s="567"/>
      <c r="QIK81" s="567"/>
      <c r="QIL81" s="567"/>
      <c r="QIM81" s="567"/>
      <c r="QIN81" s="567"/>
      <c r="QIO81" s="567"/>
      <c r="QIP81" s="567"/>
      <c r="QIQ81" s="567"/>
      <c r="QIR81" s="567"/>
      <c r="QIS81" s="567"/>
      <c r="QIT81" s="567"/>
      <c r="QIU81" s="567"/>
      <c r="QIV81" s="567"/>
      <c r="QIW81" s="567"/>
      <c r="QIX81" s="567"/>
      <c r="QIY81" s="567"/>
      <c r="QIZ81" s="567"/>
      <c r="QJA81" s="567"/>
      <c r="QJB81" s="567"/>
      <c r="QJC81" s="567"/>
      <c r="QJD81" s="567"/>
      <c r="QJE81" s="567"/>
      <c r="QJF81" s="567"/>
      <c r="QJG81" s="567"/>
      <c r="QJH81" s="567"/>
      <c r="QJI81" s="567"/>
      <c r="QJJ81" s="567"/>
      <c r="QJK81" s="567"/>
      <c r="QJL81" s="567"/>
      <c r="QJM81" s="567"/>
      <c r="QJN81" s="567"/>
      <c r="QJO81" s="567"/>
      <c r="QJP81" s="567"/>
      <c r="QJQ81" s="567"/>
      <c r="QJR81" s="567"/>
      <c r="QJS81" s="567"/>
      <c r="QJT81" s="567"/>
      <c r="QJU81" s="567"/>
      <c r="QJV81" s="567"/>
      <c r="QJW81" s="567"/>
      <c r="QJX81" s="567"/>
      <c r="QJY81" s="567"/>
      <c r="QJZ81" s="567"/>
      <c r="QKA81" s="567"/>
      <c r="QKB81" s="567"/>
      <c r="QKC81" s="567"/>
      <c r="QKD81" s="567"/>
      <c r="QKE81" s="567"/>
      <c r="QKF81" s="567"/>
      <c r="QKG81" s="567"/>
      <c r="QKH81" s="567"/>
      <c r="QKI81" s="567"/>
      <c r="QKJ81" s="567"/>
      <c r="QKK81" s="567"/>
      <c r="QKL81" s="567"/>
      <c r="QKM81" s="567"/>
      <c r="QKN81" s="567"/>
      <c r="QKO81" s="567"/>
      <c r="QKP81" s="567"/>
      <c r="QKQ81" s="567"/>
      <c r="QKR81" s="567"/>
      <c r="QKS81" s="567"/>
      <c r="QKT81" s="567"/>
      <c r="QKU81" s="567"/>
      <c r="QKV81" s="567"/>
      <c r="QKW81" s="567"/>
      <c r="QKX81" s="567"/>
      <c r="QKY81" s="567"/>
      <c r="QKZ81" s="567"/>
      <c r="QLA81" s="567"/>
      <c r="QLB81" s="567"/>
      <c r="QLC81" s="567"/>
      <c r="QLD81" s="567"/>
      <c r="QLE81" s="567"/>
      <c r="QLF81" s="567"/>
      <c r="QLG81" s="567"/>
      <c r="QLH81" s="567"/>
      <c r="QLI81" s="567"/>
      <c r="QLJ81" s="567"/>
      <c r="QLK81" s="567"/>
      <c r="QLL81" s="567"/>
      <c r="QLM81" s="567"/>
      <c r="QLN81" s="567"/>
      <c r="QLO81" s="567"/>
      <c r="QLP81" s="567"/>
      <c r="QLQ81" s="567"/>
      <c r="QLR81" s="567"/>
      <c r="QLS81" s="567"/>
      <c r="QLT81" s="567"/>
      <c r="QLU81" s="567"/>
      <c r="QLV81" s="567"/>
      <c r="QLW81" s="567"/>
      <c r="QLX81" s="567"/>
      <c r="QLY81" s="567"/>
      <c r="QLZ81" s="567"/>
      <c r="QMA81" s="567"/>
      <c r="QMB81" s="567"/>
      <c r="QMC81" s="567"/>
      <c r="QMD81" s="567"/>
      <c r="QME81" s="567"/>
      <c r="QMF81" s="567"/>
      <c r="QMG81" s="567"/>
      <c r="QMH81" s="567"/>
      <c r="QMI81" s="567"/>
      <c r="QMJ81" s="567"/>
      <c r="QMK81" s="567"/>
      <c r="QML81" s="567"/>
      <c r="QMM81" s="567"/>
      <c r="QMN81" s="567"/>
      <c r="QMO81" s="567"/>
      <c r="QMP81" s="567"/>
      <c r="QMQ81" s="567"/>
      <c r="QMR81" s="567"/>
      <c r="QMS81" s="567"/>
      <c r="QMT81" s="567"/>
      <c r="QMU81" s="567"/>
      <c r="QMV81" s="567"/>
      <c r="QMW81" s="567"/>
      <c r="QMX81" s="567"/>
      <c r="QMY81" s="567"/>
      <c r="QMZ81" s="567"/>
      <c r="QNA81" s="567"/>
      <c r="QNB81" s="567"/>
      <c r="QNC81" s="567"/>
      <c r="QND81" s="567"/>
      <c r="QNE81" s="567"/>
      <c r="QNF81" s="567"/>
      <c r="QNG81" s="567"/>
      <c r="QNH81" s="567"/>
      <c r="QNI81" s="567"/>
      <c r="QNJ81" s="567"/>
      <c r="QNK81" s="567"/>
      <c r="QNL81" s="567"/>
      <c r="QNM81" s="567"/>
      <c r="QNN81" s="567"/>
      <c r="QNO81" s="567"/>
      <c r="QNP81" s="567"/>
      <c r="QNQ81" s="567"/>
      <c r="QNR81" s="567"/>
      <c r="QNS81" s="567"/>
      <c r="QNT81" s="567"/>
      <c r="QNU81" s="567"/>
      <c r="QNV81" s="567"/>
      <c r="QNW81" s="567"/>
      <c r="QNX81" s="567"/>
      <c r="QNY81" s="567"/>
      <c r="QNZ81" s="567"/>
      <c r="QOA81" s="567"/>
      <c r="QOB81" s="567"/>
      <c r="QOC81" s="567"/>
      <c r="QOD81" s="567"/>
      <c r="QOE81" s="567"/>
      <c r="QOF81" s="567"/>
      <c r="QOG81" s="567"/>
      <c r="QOH81" s="567"/>
      <c r="QOI81" s="567"/>
      <c r="QOJ81" s="567"/>
      <c r="QOK81" s="567"/>
      <c r="QOL81" s="567"/>
      <c r="QOM81" s="567"/>
      <c r="QON81" s="567"/>
      <c r="QOO81" s="567"/>
      <c r="QOP81" s="567"/>
      <c r="QOQ81" s="567"/>
      <c r="QOR81" s="567"/>
      <c r="QOS81" s="567"/>
      <c r="QOT81" s="567"/>
      <c r="QOU81" s="567"/>
      <c r="QOV81" s="567"/>
      <c r="QOW81" s="567"/>
      <c r="QOX81" s="567"/>
      <c r="QOY81" s="567"/>
      <c r="QOZ81" s="567"/>
      <c r="QPA81" s="567"/>
      <c r="QPB81" s="567"/>
      <c r="QPC81" s="567"/>
      <c r="QPD81" s="567"/>
      <c r="QPE81" s="567"/>
      <c r="QPF81" s="567"/>
      <c r="QPG81" s="567"/>
      <c r="QPH81" s="567"/>
      <c r="QPI81" s="567"/>
      <c r="QPJ81" s="567"/>
      <c r="QPK81" s="567"/>
      <c r="QPL81" s="567"/>
      <c r="QPM81" s="567"/>
      <c r="QPN81" s="567"/>
      <c r="QPO81" s="567"/>
      <c r="QPP81" s="567"/>
      <c r="QPQ81" s="567"/>
      <c r="QPR81" s="567"/>
      <c r="QPS81" s="567"/>
      <c r="QPT81" s="567"/>
      <c r="QPU81" s="567"/>
      <c r="QPV81" s="567"/>
      <c r="QPW81" s="567"/>
      <c r="QPX81" s="567"/>
      <c r="QPY81" s="567"/>
      <c r="QPZ81" s="567"/>
      <c r="QQA81" s="567"/>
      <c r="QQB81" s="567"/>
      <c r="QQC81" s="567"/>
      <c r="QQD81" s="567"/>
      <c r="QQE81" s="567"/>
      <c r="QQF81" s="567"/>
      <c r="QQG81" s="567"/>
      <c r="QQH81" s="567"/>
      <c r="QQI81" s="567"/>
      <c r="QQJ81" s="567"/>
      <c r="QQK81" s="567"/>
      <c r="QQL81" s="567"/>
      <c r="QQM81" s="567"/>
      <c r="QQN81" s="567"/>
      <c r="QQO81" s="567"/>
      <c r="QQP81" s="567"/>
      <c r="QQQ81" s="567"/>
      <c r="QQR81" s="567"/>
      <c r="QQS81" s="567"/>
      <c r="QQT81" s="567"/>
      <c r="QQU81" s="567"/>
      <c r="QQV81" s="567"/>
      <c r="QQW81" s="567"/>
      <c r="QQX81" s="567"/>
      <c r="QQY81" s="567"/>
      <c r="QQZ81" s="567"/>
      <c r="QRA81" s="567"/>
      <c r="QRB81" s="567"/>
      <c r="QRC81" s="567"/>
      <c r="QRD81" s="567"/>
      <c r="QRE81" s="567"/>
      <c r="QRF81" s="567"/>
      <c r="QRG81" s="567"/>
      <c r="QRH81" s="567"/>
      <c r="QRI81" s="567"/>
      <c r="QRJ81" s="567"/>
      <c r="QRK81" s="567"/>
      <c r="QRL81" s="567"/>
      <c r="QRM81" s="567"/>
      <c r="QRN81" s="567"/>
      <c r="QRO81" s="567"/>
      <c r="QRP81" s="567"/>
      <c r="QRQ81" s="567"/>
      <c r="QRR81" s="567"/>
      <c r="QRS81" s="567"/>
      <c r="QRT81" s="567"/>
      <c r="QRU81" s="567"/>
      <c r="QRV81" s="567"/>
      <c r="QRW81" s="567"/>
      <c r="QRX81" s="567"/>
      <c r="QRY81" s="567"/>
      <c r="QRZ81" s="567"/>
      <c r="QSA81" s="567"/>
      <c r="QSB81" s="567"/>
      <c r="QSC81" s="567"/>
      <c r="QSD81" s="567"/>
      <c r="QSE81" s="567"/>
      <c r="QSF81" s="567"/>
      <c r="QSG81" s="567"/>
      <c r="QSH81" s="567"/>
      <c r="QSI81" s="567"/>
      <c r="QSJ81" s="567"/>
      <c r="QSK81" s="567"/>
      <c r="QSL81" s="567"/>
      <c r="QSM81" s="567"/>
      <c r="QSN81" s="567"/>
      <c r="QSO81" s="567"/>
      <c r="QSP81" s="567"/>
      <c r="QSQ81" s="567"/>
      <c r="QSR81" s="567"/>
      <c r="QSS81" s="567"/>
      <c r="QST81" s="567"/>
      <c r="QSU81" s="567"/>
      <c r="QSV81" s="567"/>
      <c r="QSW81" s="567"/>
      <c r="QSX81" s="567"/>
      <c r="QSY81" s="567"/>
      <c r="QSZ81" s="567"/>
      <c r="QTA81" s="567"/>
      <c r="QTB81" s="567"/>
      <c r="QTC81" s="567"/>
      <c r="QTD81" s="567"/>
      <c r="QTE81" s="567"/>
      <c r="QTF81" s="567"/>
      <c r="QTG81" s="567"/>
      <c r="QTH81" s="567"/>
      <c r="QTI81" s="567"/>
      <c r="QTJ81" s="567"/>
      <c r="QTK81" s="567"/>
      <c r="QTL81" s="567"/>
      <c r="QTM81" s="567"/>
      <c r="QTN81" s="567"/>
      <c r="QTO81" s="567"/>
      <c r="QTP81" s="567"/>
      <c r="QTQ81" s="567"/>
      <c r="QTR81" s="567"/>
      <c r="QTS81" s="567"/>
      <c r="QTT81" s="567"/>
      <c r="QTU81" s="567"/>
      <c r="QTV81" s="567"/>
      <c r="QTW81" s="567"/>
      <c r="QTX81" s="567"/>
      <c r="QTY81" s="567"/>
      <c r="QTZ81" s="567"/>
      <c r="QUA81" s="567"/>
      <c r="QUB81" s="567"/>
      <c r="QUC81" s="567"/>
      <c r="QUD81" s="567"/>
      <c r="QUE81" s="567"/>
      <c r="QUF81" s="567"/>
      <c r="QUG81" s="567"/>
      <c r="QUH81" s="567"/>
      <c r="QUI81" s="567"/>
      <c r="QUJ81" s="567"/>
      <c r="QUK81" s="567"/>
      <c r="QUL81" s="567"/>
      <c r="QUM81" s="567"/>
      <c r="QUN81" s="567"/>
      <c r="QUO81" s="567"/>
      <c r="QUP81" s="567"/>
      <c r="QUQ81" s="567"/>
      <c r="QUR81" s="567"/>
      <c r="QUS81" s="567"/>
      <c r="QUT81" s="567"/>
      <c r="QUU81" s="567"/>
      <c r="QUV81" s="567"/>
      <c r="QUW81" s="567"/>
      <c r="QUX81" s="567"/>
      <c r="QUY81" s="567"/>
      <c r="QUZ81" s="567"/>
      <c r="QVA81" s="567"/>
      <c r="QVB81" s="567"/>
      <c r="QVC81" s="567"/>
      <c r="QVD81" s="567"/>
      <c r="QVE81" s="567"/>
      <c r="QVF81" s="567"/>
      <c r="QVG81" s="567"/>
      <c r="QVH81" s="567"/>
      <c r="QVI81" s="567"/>
      <c r="QVJ81" s="567"/>
      <c r="QVK81" s="567"/>
      <c r="QVL81" s="567"/>
      <c r="QVM81" s="567"/>
      <c r="QVN81" s="567"/>
      <c r="QVO81" s="567"/>
      <c r="QVP81" s="567"/>
      <c r="QVQ81" s="567"/>
      <c r="QVR81" s="567"/>
      <c r="QVS81" s="567"/>
      <c r="QVT81" s="567"/>
      <c r="QVU81" s="567"/>
      <c r="QVV81" s="567"/>
      <c r="QVW81" s="567"/>
      <c r="QVX81" s="567"/>
      <c r="QVY81" s="567"/>
      <c r="QVZ81" s="567"/>
      <c r="QWA81" s="567"/>
      <c r="QWB81" s="567"/>
      <c r="QWC81" s="567"/>
      <c r="QWD81" s="567"/>
      <c r="QWE81" s="567"/>
      <c r="QWF81" s="567"/>
      <c r="QWG81" s="567"/>
      <c r="QWH81" s="567"/>
      <c r="QWI81" s="567"/>
      <c r="QWJ81" s="567"/>
      <c r="QWK81" s="567"/>
      <c r="QWL81" s="567"/>
      <c r="QWM81" s="567"/>
      <c r="QWN81" s="567"/>
      <c r="QWO81" s="567"/>
      <c r="QWP81" s="567"/>
      <c r="QWQ81" s="567"/>
      <c r="QWR81" s="567"/>
      <c r="QWS81" s="567"/>
      <c r="QWT81" s="567"/>
      <c r="QWU81" s="567"/>
      <c r="QWV81" s="567"/>
      <c r="QWW81" s="567"/>
      <c r="QWX81" s="567"/>
      <c r="QWY81" s="567"/>
      <c r="QWZ81" s="567"/>
      <c r="QXA81" s="567"/>
      <c r="QXB81" s="567"/>
      <c r="QXC81" s="567"/>
      <c r="QXD81" s="567"/>
      <c r="QXE81" s="567"/>
      <c r="QXF81" s="567"/>
      <c r="QXG81" s="567"/>
      <c r="QXH81" s="567"/>
      <c r="QXI81" s="567"/>
      <c r="QXJ81" s="567"/>
      <c r="QXK81" s="567"/>
      <c r="QXL81" s="567"/>
      <c r="QXM81" s="567"/>
      <c r="QXN81" s="567"/>
      <c r="QXO81" s="567"/>
      <c r="QXP81" s="567"/>
      <c r="QXQ81" s="567"/>
      <c r="QXR81" s="567"/>
      <c r="QXS81" s="567"/>
      <c r="QXT81" s="567"/>
      <c r="QXU81" s="567"/>
      <c r="QXV81" s="567"/>
      <c r="QXW81" s="567"/>
      <c r="QXX81" s="567"/>
      <c r="QXY81" s="567"/>
      <c r="QXZ81" s="567"/>
      <c r="QYA81" s="567"/>
      <c r="QYB81" s="567"/>
      <c r="QYC81" s="567"/>
      <c r="QYD81" s="567"/>
      <c r="QYE81" s="567"/>
      <c r="QYF81" s="567"/>
      <c r="QYG81" s="567"/>
      <c r="QYH81" s="567"/>
      <c r="QYI81" s="567"/>
      <c r="QYJ81" s="567"/>
      <c r="QYK81" s="567"/>
      <c r="QYL81" s="567"/>
      <c r="QYM81" s="567"/>
      <c r="QYN81" s="567"/>
      <c r="QYO81" s="567"/>
      <c r="QYP81" s="567"/>
      <c r="QYQ81" s="567"/>
      <c r="QYR81" s="567"/>
      <c r="QYS81" s="567"/>
      <c r="QYT81" s="567"/>
      <c r="QYU81" s="567"/>
      <c r="QYV81" s="567"/>
      <c r="QYW81" s="567"/>
      <c r="QYX81" s="567"/>
      <c r="QYY81" s="567"/>
      <c r="QYZ81" s="567"/>
      <c r="QZA81" s="567"/>
      <c r="QZB81" s="567"/>
      <c r="QZC81" s="567"/>
      <c r="QZD81" s="567"/>
      <c r="QZE81" s="567"/>
      <c r="QZF81" s="567"/>
      <c r="QZG81" s="567"/>
      <c r="QZH81" s="567"/>
      <c r="QZI81" s="567"/>
      <c r="QZJ81" s="567"/>
      <c r="QZK81" s="567"/>
      <c r="QZL81" s="567"/>
      <c r="QZM81" s="567"/>
      <c r="QZN81" s="567"/>
      <c r="QZO81" s="567"/>
      <c r="QZP81" s="567"/>
      <c r="QZQ81" s="567"/>
      <c r="QZR81" s="567"/>
      <c r="QZS81" s="567"/>
      <c r="QZT81" s="567"/>
      <c r="QZU81" s="567"/>
      <c r="QZV81" s="567"/>
      <c r="QZW81" s="567"/>
      <c r="QZX81" s="567"/>
      <c r="QZY81" s="567"/>
      <c r="QZZ81" s="567"/>
      <c r="RAA81" s="567"/>
      <c r="RAB81" s="567"/>
      <c r="RAC81" s="567"/>
      <c r="RAD81" s="567"/>
      <c r="RAE81" s="567"/>
      <c r="RAF81" s="567"/>
      <c r="RAG81" s="567"/>
      <c r="RAH81" s="567"/>
      <c r="RAI81" s="567"/>
      <c r="RAJ81" s="567"/>
      <c r="RAK81" s="567"/>
      <c r="RAL81" s="567"/>
      <c r="RAM81" s="567"/>
      <c r="RAN81" s="567"/>
      <c r="RAO81" s="567"/>
      <c r="RAP81" s="567"/>
      <c r="RAQ81" s="567"/>
      <c r="RAR81" s="567"/>
      <c r="RAS81" s="567"/>
      <c r="RAT81" s="567"/>
      <c r="RAU81" s="567"/>
      <c r="RAV81" s="567"/>
      <c r="RAW81" s="567"/>
      <c r="RAX81" s="567"/>
      <c r="RAY81" s="567"/>
      <c r="RAZ81" s="567"/>
      <c r="RBA81" s="567"/>
      <c r="RBB81" s="567"/>
      <c r="RBC81" s="567"/>
      <c r="RBD81" s="567"/>
      <c r="RBE81" s="567"/>
      <c r="RBF81" s="567"/>
      <c r="RBG81" s="567"/>
      <c r="RBH81" s="567"/>
      <c r="RBI81" s="567"/>
      <c r="RBJ81" s="567"/>
      <c r="RBK81" s="567"/>
      <c r="RBL81" s="567"/>
      <c r="RBM81" s="567"/>
      <c r="RBN81" s="567"/>
      <c r="RBO81" s="567"/>
      <c r="RBP81" s="567"/>
      <c r="RBQ81" s="567"/>
      <c r="RBR81" s="567"/>
      <c r="RBS81" s="567"/>
      <c r="RBT81" s="567"/>
      <c r="RBU81" s="567"/>
      <c r="RBV81" s="567"/>
      <c r="RBW81" s="567"/>
      <c r="RBX81" s="567"/>
      <c r="RBY81" s="567"/>
      <c r="RBZ81" s="567"/>
      <c r="RCA81" s="567"/>
      <c r="RCB81" s="567"/>
      <c r="RCC81" s="567"/>
      <c r="RCD81" s="567"/>
      <c r="RCE81" s="567"/>
      <c r="RCF81" s="567"/>
      <c r="RCG81" s="567"/>
      <c r="RCH81" s="567"/>
      <c r="RCI81" s="567"/>
      <c r="RCJ81" s="567"/>
      <c r="RCK81" s="567"/>
      <c r="RCL81" s="567"/>
      <c r="RCM81" s="567"/>
      <c r="RCN81" s="567"/>
      <c r="RCO81" s="567"/>
      <c r="RCP81" s="567"/>
      <c r="RCQ81" s="567"/>
      <c r="RCR81" s="567"/>
      <c r="RCS81" s="567"/>
      <c r="RCT81" s="567"/>
      <c r="RCU81" s="567"/>
      <c r="RCV81" s="567"/>
      <c r="RCW81" s="567"/>
      <c r="RCX81" s="567"/>
      <c r="RCY81" s="567"/>
      <c r="RCZ81" s="567"/>
      <c r="RDA81" s="567"/>
      <c r="RDB81" s="567"/>
      <c r="RDC81" s="567"/>
      <c r="RDD81" s="567"/>
      <c r="RDE81" s="567"/>
      <c r="RDF81" s="567"/>
      <c r="RDG81" s="567"/>
      <c r="RDH81" s="567"/>
      <c r="RDI81" s="567"/>
      <c r="RDJ81" s="567"/>
      <c r="RDK81" s="567"/>
      <c r="RDL81" s="567"/>
      <c r="RDM81" s="567"/>
      <c r="RDN81" s="567"/>
      <c r="RDO81" s="567"/>
      <c r="RDP81" s="567"/>
      <c r="RDQ81" s="567"/>
      <c r="RDR81" s="567"/>
      <c r="RDS81" s="567"/>
      <c r="RDT81" s="567"/>
      <c r="RDU81" s="567"/>
      <c r="RDV81" s="567"/>
      <c r="RDW81" s="567"/>
      <c r="RDX81" s="567"/>
      <c r="RDY81" s="567"/>
      <c r="RDZ81" s="567"/>
      <c r="REA81" s="567"/>
      <c r="REB81" s="567"/>
      <c r="REC81" s="567"/>
      <c r="RED81" s="567"/>
      <c r="REE81" s="567"/>
      <c r="REF81" s="567"/>
      <c r="REG81" s="567"/>
      <c r="REH81" s="567"/>
      <c r="REI81" s="567"/>
      <c r="REJ81" s="567"/>
      <c r="REK81" s="567"/>
      <c r="REL81" s="567"/>
      <c r="REM81" s="567"/>
      <c r="REN81" s="567"/>
      <c r="REO81" s="567"/>
      <c r="REP81" s="567"/>
      <c r="REQ81" s="567"/>
      <c r="RER81" s="567"/>
      <c r="RES81" s="567"/>
      <c r="RET81" s="567"/>
      <c r="REU81" s="567"/>
      <c r="REV81" s="567"/>
      <c r="REW81" s="567"/>
      <c r="REX81" s="567"/>
      <c r="REY81" s="567"/>
      <c r="REZ81" s="567"/>
      <c r="RFA81" s="567"/>
      <c r="RFB81" s="567"/>
      <c r="RFC81" s="567"/>
      <c r="RFD81" s="567"/>
      <c r="RFE81" s="567"/>
      <c r="RFF81" s="567"/>
      <c r="RFG81" s="567"/>
      <c r="RFH81" s="567"/>
      <c r="RFI81" s="567"/>
      <c r="RFJ81" s="567"/>
      <c r="RFK81" s="567"/>
      <c r="RFL81" s="567"/>
      <c r="RFM81" s="567"/>
      <c r="RFN81" s="567"/>
      <c r="RFO81" s="567"/>
      <c r="RFP81" s="567"/>
      <c r="RFQ81" s="567"/>
      <c r="RFR81" s="567"/>
      <c r="RFS81" s="567"/>
      <c r="RFT81" s="567"/>
      <c r="RFU81" s="567"/>
      <c r="RFV81" s="567"/>
      <c r="RFW81" s="567"/>
      <c r="RFX81" s="567"/>
      <c r="RFY81" s="567"/>
      <c r="RFZ81" s="567"/>
      <c r="RGA81" s="567"/>
      <c r="RGB81" s="567"/>
      <c r="RGC81" s="567"/>
      <c r="RGD81" s="567"/>
      <c r="RGE81" s="567"/>
      <c r="RGF81" s="567"/>
      <c r="RGG81" s="567"/>
      <c r="RGH81" s="567"/>
      <c r="RGI81" s="567"/>
      <c r="RGJ81" s="567"/>
      <c r="RGK81" s="567"/>
      <c r="RGL81" s="567"/>
      <c r="RGM81" s="567"/>
      <c r="RGN81" s="567"/>
      <c r="RGO81" s="567"/>
      <c r="RGP81" s="567"/>
      <c r="RGQ81" s="567"/>
      <c r="RGR81" s="567"/>
      <c r="RGS81" s="567"/>
      <c r="RGT81" s="567"/>
      <c r="RGU81" s="567"/>
      <c r="RGV81" s="567"/>
      <c r="RGW81" s="567"/>
      <c r="RGX81" s="567"/>
      <c r="RGY81" s="567"/>
      <c r="RGZ81" s="567"/>
      <c r="RHA81" s="567"/>
      <c r="RHB81" s="567"/>
      <c r="RHC81" s="567"/>
      <c r="RHD81" s="567"/>
      <c r="RHE81" s="567"/>
      <c r="RHF81" s="567"/>
      <c r="RHG81" s="567"/>
      <c r="RHH81" s="567"/>
      <c r="RHI81" s="567"/>
      <c r="RHJ81" s="567"/>
      <c r="RHK81" s="567"/>
      <c r="RHL81" s="567"/>
      <c r="RHM81" s="567"/>
      <c r="RHN81" s="567"/>
      <c r="RHO81" s="567"/>
      <c r="RHP81" s="567"/>
      <c r="RHQ81" s="567"/>
      <c r="RHR81" s="567"/>
      <c r="RHS81" s="567"/>
      <c r="RHT81" s="567"/>
      <c r="RHU81" s="567"/>
      <c r="RHV81" s="567"/>
      <c r="RHW81" s="567"/>
      <c r="RHX81" s="567"/>
      <c r="RHY81" s="567"/>
      <c r="RHZ81" s="567"/>
      <c r="RIA81" s="567"/>
      <c r="RIB81" s="567"/>
      <c r="RIC81" s="567"/>
      <c r="RID81" s="567"/>
      <c r="RIE81" s="567"/>
      <c r="RIF81" s="567"/>
      <c r="RIG81" s="567"/>
      <c r="RIH81" s="567"/>
      <c r="RII81" s="567"/>
      <c r="RIJ81" s="567"/>
      <c r="RIK81" s="567"/>
      <c r="RIL81" s="567"/>
      <c r="RIM81" s="567"/>
      <c r="RIN81" s="567"/>
      <c r="RIO81" s="567"/>
      <c r="RIP81" s="567"/>
      <c r="RIQ81" s="567"/>
      <c r="RIR81" s="567"/>
      <c r="RIS81" s="567"/>
      <c r="RIT81" s="567"/>
      <c r="RIU81" s="567"/>
      <c r="RIV81" s="567"/>
      <c r="RIW81" s="567"/>
      <c r="RIX81" s="567"/>
      <c r="RIY81" s="567"/>
      <c r="RIZ81" s="567"/>
      <c r="RJA81" s="567"/>
      <c r="RJB81" s="567"/>
      <c r="RJC81" s="567"/>
      <c r="RJD81" s="567"/>
      <c r="RJE81" s="567"/>
      <c r="RJF81" s="567"/>
      <c r="RJG81" s="567"/>
      <c r="RJH81" s="567"/>
      <c r="RJI81" s="567"/>
      <c r="RJJ81" s="567"/>
      <c r="RJK81" s="567"/>
      <c r="RJL81" s="567"/>
      <c r="RJM81" s="567"/>
      <c r="RJN81" s="567"/>
      <c r="RJO81" s="567"/>
      <c r="RJP81" s="567"/>
      <c r="RJQ81" s="567"/>
      <c r="RJR81" s="567"/>
      <c r="RJS81" s="567"/>
      <c r="RJT81" s="567"/>
      <c r="RJU81" s="567"/>
      <c r="RJV81" s="567"/>
      <c r="RJW81" s="567"/>
      <c r="RJX81" s="567"/>
      <c r="RJY81" s="567"/>
      <c r="RJZ81" s="567"/>
      <c r="RKA81" s="567"/>
      <c r="RKB81" s="567"/>
      <c r="RKC81" s="567"/>
      <c r="RKD81" s="567"/>
      <c r="RKE81" s="567"/>
      <c r="RKF81" s="567"/>
      <c r="RKG81" s="567"/>
      <c r="RKH81" s="567"/>
      <c r="RKI81" s="567"/>
      <c r="RKJ81" s="567"/>
      <c r="RKK81" s="567"/>
      <c r="RKL81" s="567"/>
      <c r="RKM81" s="567"/>
      <c r="RKN81" s="567"/>
      <c r="RKO81" s="567"/>
      <c r="RKP81" s="567"/>
      <c r="RKQ81" s="567"/>
      <c r="RKR81" s="567"/>
      <c r="RKS81" s="567"/>
      <c r="RKT81" s="567"/>
      <c r="RKU81" s="567"/>
      <c r="RKV81" s="567"/>
      <c r="RKW81" s="567"/>
      <c r="RKX81" s="567"/>
      <c r="RKY81" s="567"/>
      <c r="RKZ81" s="567"/>
      <c r="RLA81" s="567"/>
      <c r="RLB81" s="567"/>
      <c r="RLC81" s="567"/>
      <c r="RLD81" s="567"/>
      <c r="RLE81" s="567"/>
      <c r="RLF81" s="567"/>
      <c r="RLG81" s="567"/>
      <c r="RLH81" s="567"/>
      <c r="RLI81" s="567"/>
      <c r="RLJ81" s="567"/>
      <c r="RLK81" s="567"/>
      <c r="RLL81" s="567"/>
      <c r="RLM81" s="567"/>
      <c r="RLN81" s="567"/>
      <c r="RLO81" s="567"/>
      <c r="RLP81" s="567"/>
      <c r="RLQ81" s="567"/>
      <c r="RLR81" s="567"/>
      <c r="RLS81" s="567"/>
      <c r="RLT81" s="567"/>
      <c r="RLU81" s="567"/>
      <c r="RLV81" s="567"/>
      <c r="RLW81" s="567"/>
      <c r="RLX81" s="567"/>
      <c r="RLY81" s="567"/>
      <c r="RLZ81" s="567"/>
      <c r="RMA81" s="567"/>
      <c r="RMB81" s="567"/>
      <c r="RMC81" s="567"/>
      <c r="RMD81" s="567"/>
      <c r="RME81" s="567"/>
      <c r="RMF81" s="567"/>
      <c r="RMG81" s="567"/>
      <c r="RMH81" s="567"/>
      <c r="RMI81" s="567"/>
      <c r="RMJ81" s="567"/>
      <c r="RMK81" s="567"/>
      <c r="RML81" s="567"/>
      <c r="RMM81" s="567"/>
      <c r="RMN81" s="567"/>
      <c r="RMO81" s="567"/>
      <c r="RMP81" s="567"/>
      <c r="RMQ81" s="567"/>
      <c r="RMR81" s="567"/>
      <c r="RMS81" s="567"/>
      <c r="RMT81" s="567"/>
      <c r="RMU81" s="567"/>
      <c r="RMV81" s="567"/>
      <c r="RMW81" s="567"/>
      <c r="RMX81" s="567"/>
      <c r="RMY81" s="567"/>
      <c r="RMZ81" s="567"/>
      <c r="RNA81" s="567"/>
      <c r="RNB81" s="567"/>
      <c r="RNC81" s="567"/>
      <c r="RND81" s="567"/>
      <c r="RNE81" s="567"/>
      <c r="RNF81" s="567"/>
      <c r="RNG81" s="567"/>
      <c r="RNH81" s="567"/>
      <c r="RNI81" s="567"/>
      <c r="RNJ81" s="567"/>
      <c r="RNK81" s="567"/>
      <c r="RNL81" s="567"/>
      <c r="RNM81" s="567"/>
      <c r="RNN81" s="567"/>
      <c r="RNO81" s="567"/>
      <c r="RNP81" s="567"/>
      <c r="RNQ81" s="567"/>
      <c r="RNR81" s="567"/>
      <c r="RNS81" s="567"/>
      <c r="RNT81" s="567"/>
      <c r="RNU81" s="567"/>
      <c r="RNV81" s="567"/>
      <c r="RNW81" s="567"/>
      <c r="RNX81" s="567"/>
      <c r="RNY81" s="567"/>
      <c r="RNZ81" s="567"/>
      <c r="ROA81" s="567"/>
      <c r="ROB81" s="567"/>
      <c r="ROC81" s="567"/>
      <c r="ROD81" s="567"/>
      <c r="ROE81" s="567"/>
      <c r="ROF81" s="567"/>
      <c r="ROG81" s="567"/>
      <c r="ROH81" s="567"/>
      <c r="ROI81" s="567"/>
      <c r="ROJ81" s="567"/>
      <c r="ROK81" s="567"/>
      <c r="ROL81" s="567"/>
      <c r="ROM81" s="567"/>
      <c r="RON81" s="567"/>
      <c r="ROO81" s="567"/>
      <c r="ROP81" s="567"/>
      <c r="ROQ81" s="567"/>
      <c r="ROR81" s="567"/>
      <c r="ROS81" s="567"/>
      <c r="ROT81" s="567"/>
      <c r="ROU81" s="567"/>
      <c r="ROV81" s="567"/>
      <c r="ROW81" s="567"/>
      <c r="ROX81" s="567"/>
      <c r="ROY81" s="567"/>
      <c r="ROZ81" s="567"/>
      <c r="RPA81" s="567"/>
      <c r="RPB81" s="567"/>
      <c r="RPC81" s="567"/>
      <c r="RPD81" s="567"/>
      <c r="RPE81" s="567"/>
      <c r="RPF81" s="567"/>
      <c r="RPG81" s="567"/>
      <c r="RPH81" s="567"/>
      <c r="RPI81" s="567"/>
      <c r="RPJ81" s="567"/>
      <c r="RPK81" s="567"/>
      <c r="RPL81" s="567"/>
      <c r="RPM81" s="567"/>
      <c r="RPN81" s="567"/>
      <c r="RPO81" s="567"/>
      <c r="RPP81" s="567"/>
      <c r="RPQ81" s="567"/>
      <c r="RPR81" s="567"/>
      <c r="RPS81" s="567"/>
      <c r="RPT81" s="567"/>
      <c r="RPU81" s="567"/>
      <c r="RPV81" s="567"/>
      <c r="RPW81" s="567"/>
      <c r="RPX81" s="567"/>
      <c r="RPY81" s="567"/>
      <c r="RPZ81" s="567"/>
      <c r="RQA81" s="567"/>
      <c r="RQB81" s="567"/>
      <c r="RQC81" s="567"/>
      <c r="RQD81" s="567"/>
      <c r="RQE81" s="567"/>
      <c r="RQF81" s="567"/>
      <c r="RQG81" s="567"/>
      <c r="RQH81" s="567"/>
      <c r="RQI81" s="567"/>
      <c r="RQJ81" s="567"/>
      <c r="RQK81" s="567"/>
      <c r="RQL81" s="567"/>
      <c r="RQM81" s="567"/>
      <c r="RQN81" s="567"/>
      <c r="RQO81" s="567"/>
      <c r="RQP81" s="567"/>
      <c r="RQQ81" s="567"/>
      <c r="RQR81" s="567"/>
      <c r="RQS81" s="567"/>
      <c r="RQT81" s="567"/>
      <c r="RQU81" s="567"/>
      <c r="RQV81" s="567"/>
      <c r="RQW81" s="567"/>
      <c r="RQX81" s="567"/>
      <c r="RQY81" s="567"/>
      <c r="RQZ81" s="567"/>
      <c r="RRA81" s="567"/>
      <c r="RRB81" s="567"/>
      <c r="RRC81" s="567"/>
      <c r="RRD81" s="567"/>
      <c r="RRE81" s="567"/>
      <c r="RRF81" s="567"/>
      <c r="RRG81" s="567"/>
      <c r="RRH81" s="567"/>
      <c r="RRI81" s="567"/>
      <c r="RRJ81" s="567"/>
      <c r="RRK81" s="567"/>
      <c r="RRL81" s="567"/>
      <c r="RRM81" s="567"/>
      <c r="RRN81" s="567"/>
      <c r="RRO81" s="567"/>
      <c r="RRP81" s="567"/>
      <c r="RRQ81" s="567"/>
      <c r="RRR81" s="567"/>
      <c r="RRS81" s="567"/>
      <c r="RRT81" s="567"/>
      <c r="RRU81" s="567"/>
      <c r="RRV81" s="567"/>
      <c r="RRW81" s="567"/>
      <c r="RRX81" s="567"/>
      <c r="RRY81" s="567"/>
      <c r="RRZ81" s="567"/>
      <c r="RSA81" s="567"/>
      <c r="RSB81" s="567"/>
      <c r="RSC81" s="567"/>
      <c r="RSD81" s="567"/>
      <c r="RSE81" s="567"/>
      <c r="RSF81" s="567"/>
      <c r="RSG81" s="567"/>
      <c r="RSH81" s="567"/>
      <c r="RSI81" s="567"/>
      <c r="RSJ81" s="567"/>
      <c r="RSK81" s="567"/>
      <c r="RSL81" s="567"/>
      <c r="RSM81" s="567"/>
      <c r="RSN81" s="567"/>
      <c r="RSO81" s="567"/>
      <c r="RSP81" s="567"/>
      <c r="RSQ81" s="567"/>
      <c r="RSR81" s="567"/>
      <c r="RSS81" s="567"/>
      <c r="RST81" s="567"/>
      <c r="RSU81" s="567"/>
      <c r="RSV81" s="567"/>
      <c r="RSW81" s="567"/>
      <c r="RSX81" s="567"/>
      <c r="RSY81" s="567"/>
      <c r="RSZ81" s="567"/>
      <c r="RTA81" s="567"/>
      <c r="RTB81" s="567"/>
      <c r="RTC81" s="567"/>
      <c r="RTD81" s="567"/>
      <c r="RTE81" s="567"/>
      <c r="RTF81" s="567"/>
      <c r="RTG81" s="567"/>
      <c r="RTH81" s="567"/>
      <c r="RTI81" s="567"/>
      <c r="RTJ81" s="567"/>
      <c r="RTK81" s="567"/>
      <c r="RTL81" s="567"/>
      <c r="RTM81" s="567"/>
      <c r="RTN81" s="567"/>
      <c r="RTO81" s="567"/>
      <c r="RTP81" s="567"/>
      <c r="RTQ81" s="567"/>
      <c r="RTR81" s="567"/>
      <c r="RTS81" s="567"/>
      <c r="RTT81" s="567"/>
      <c r="RTU81" s="567"/>
      <c r="RTV81" s="567"/>
      <c r="RTW81" s="567"/>
      <c r="RTX81" s="567"/>
      <c r="RTY81" s="567"/>
      <c r="RTZ81" s="567"/>
      <c r="RUA81" s="567"/>
      <c r="RUB81" s="567"/>
      <c r="RUC81" s="567"/>
      <c r="RUD81" s="567"/>
      <c r="RUE81" s="567"/>
      <c r="RUF81" s="567"/>
      <c r="RUG81" s="567"/>
      <c r="RUH81" s="567"/>
      <c r="RUI81" s="567"/>
      <c r="RUJ81" s="567"/>
      <c r="RUK81" s="567"/>
      <c r="RUL81" s="567"/>
      <c r="RUM81" s="567"/>
      <c r="RUN81" s="567"/>
      <c r="RUO81" s="567"/>
      <c r="RUP81" s="567"/>
      <c r="RUQ81" s="567"/>
      <c r="RUR81" s="567"/>
      <c r="RUS81" s="567"/>
      <c r="RUT81" s="567"/>
      <c r="RUU81" s="567"/>
      <c r="RUV81" s="567"/>
      <c r="RUW81" s="567"/>
      <c r="RUX81" s="567"/>
      <c r="RUY81" s="567"/>
      <c r="RUZ81" s="567"/>
      <c r="RVA81" s="567"/>
      <c r="RVB81" s="567"/>
      <c r="RVC81" s="567"/>
      <c r="RVD81" s="567"/>
      <c r="RVE81" s="567"/>
      <c r="RVF81" s="567"/>
      <c r="RVG81" s="567"/>
      <c r="RVH81" s="567"/>
      <c r="RVI81" s="567"/>
      <c r="RVJ81" s="567"/>
      <c r="RVK81" s="567"/>
      <c r="RVL81" s="567"/>
      <c r="RVM81" s="567"/>
      <c r="RVN81" s="567"/>
      <c r="RVO81" s="567"/>
      <c r="RVP81" s="567"/>
      <c r="RVQ81" s="567"/>
      <c r="RVR81" s="567"/>
      <c r="RVS81" s="567"/>
      <c r="RVT81" s="567"/>
      <c r="RVU81" s="567"/>
      <c r="RVV81" s="567"/>
      <c r="RVW81" s="567"/>
      <c r="RVX81" s="567"/>
      <c r="RVY81" s="567"/>
      <c r="RVZ81" s="567"/>
      <c r="RWA81" s="567"/>
      <c r="RWB81" s="567"/>
      <c r="RWC81" s="567"/>
      <c r="RWD81" s="567"/>
      <c r="RWE81" s="567"/>
      <c r="RWF81" s="567"/>
      <c r="RWG81" s="567"/>
      <c r="RWH81" s="567"/>
      <c r="RWI81" s="567"/>
      <c r="RWJ81" s="567"/>
      <c r="RWK81" s="567"/>
      <c r="RWL81" s="567"/>
      <c r="RWM81" s="567"/>
      <c r="RWN81" s="567"/>
      <c r="RWO81" s="567"/>
      <c r="RWP81" s="567"/>
      <c r="RWQ81" s="567"/>
      <c r="RWR81" s="567"/>
      <c r="RWS81" s="567"/>
      <c r="RWT81" s="567"/>
      <c r="RWU81" s="567"/>
      <c r="RWV81" s="567"/>
      <c r="RWW81" s="567"/>
      <c r="RWX81" s="567"/>
      <c r="RWY81" s="567"/>
      <c r="RWZ81" s="567"/>
      <c r="RXA81" s="567"/>
      <c r="RXB81" s="567"/>
      <c r="RXC81" s="567"/>
      <c r="RXD81" s="567"/>
      <c r="RXE81" s="567"/>
      <c r="RXF81" s="567"/>
      <c r="RXG81" s="567"/>
      <c r="RXH81" s="567"/>
      <c r="RXI81" s="567"/>
      <c r="RXJ81" s="567"/>
      <c r="RXK81" s="567"/>
      <c r="RXL81" s="567"/>
      <c r="RXM81" s="567"/>
      <c r="RXN81" s="567"/>
      <c r="RXO81" s="567"/>
      <c r="RXP81" s="567"/>
      <c r="RXQ81" s="567"/>
      <c r="RXR81" s="567"/>
      <c r="RXS81" s="567"/>
      <c r="RXT81" s="567"/>
      <c r="RXU81" s="567"/>
      <c r="RXV81" s="567"/>
      <c r="RXW81" s="567"/>
      <c r="RXX81" s="567"/>
      <c r="RXY81" s="567"/>
      <c r="RXZ81" s="567"/>
      <c r="RYA81" s="567"/>
      <c r="RYB81" s="567"/>
      <c r="RYC81" s="567"/>
      <c r="RYD81" s="567"/>
      <c r="RYE81" s="567"/>
      <c r="RYF81" s="567"/>
      <c r="RYG81" s="567"/>
      <c r="RYH81" s="567"/>
      <c r="RYI81" s="567"/>
      <c r="RYJ81" s="567"/>
      <c r="RYK81" s="567"/>
      <c r="RYL81" s="567"/>
      <c r="RYM81" s="567"/>
      <c r="RYN81" s="567"/>
      <c r="RYO81" s="567"/>
      <c r="RYP81" s="567"/>
      <c r="RYQ81" s="567"/>
      <c r="RYR81" s="567"/>
      <c r="RYS81" s="567"/>
      <c r="RYT81" s="567"/>
      <c r="RYU81" s="567"/>
      <c r="RYV81" s="567"/>
      <c r="RYW81" s="567"/>
      <c r="RYX81" s="567"/>
      <c r="RYY81" s="567"/>
      <c r="RYZ81" s="567"/>
      <c r="RZA81" s="567"/>
      <c r="RZB81" s="567"/>
      <c r="RZC81" s="567"/>
      <c r="RZD81" s="567"/>
      <c r="RZE81" s="567"/>
      <c r="RZF81" s="567"/>
      <c r="RZG81" s="567"/>
      <c r="RZH81" s="567"/>
      <c r="RZI81" s="567"/>
      <c r="RZJ81" s="567"/>
      <c r="RZK81" s="567"/>
      <c r="RZL81" s="567"/>
      <c r="RZM81" s="567"/>
      <c r="RZN81" s="567"/>
      <c r="RZO81" s="567"/>
      <c r="RZP81" s="567"/>
      <c r="RZQ81" s="567"/>
      <c r="RZR81" s="567"/>
      <c r="RZS81" s="567"/>
      <c r="RZT81" s="567"/>
      <c r="RZU81" s="567"/>
      <c r="RZV81" s="567"/>
      <c r="RZW81" s="567"/>
      <c r="RZX81" s="567"/>
      <c r="RZY81" s="567"/>
      <c r="RZZ81" s="567"/>
      <c r="SAA81" s="567"/>
      <c r="SAB81" s="567"/>
      <c r="SAC81" s="567"/>
      <c r="SAD81" s="567"/>
      <c r="SAE81" s="567"/>
      <c r="SAF81" s="567"/>
      <c r="SAG81" s="567"/>
      <c r="SAH81" s="567"/>
      <c r="SAI81" s="567"/>
      <c r="SAJ81" s="567"/>
      <c r="SAK81" s="567"/>
      <c r="SAL81" s="567"/>
      <c r="SAM81" s="567"/>
      <c r="SAN81" s="567"/>
      <c r="SAO81" s="567"/>
      <c r="SAP81" s="567"/>
      <c r="SAQ81" s="567"/>
      <c r="SAR81" s="567"/>
      <c r="SAS81" s="567"/>
      <c r="SAT81" s="567"/>
      <c r="SAU81" s="567"/>
      <c r="SAV81" s="567"/>
      <c r="SAW81" s="567"/>
      <c r="SAX81" s="567"/>
      <c r="SAY81" s="567"/>
      <c r="SAZ81" s="567"/>
      <c r="SBA81" s="567"/>
      <c r="SBB81" s="567"/>
      <c r="SBC81" s="567"/>
      <c r="SBD81" s="567"/>
      <c r="SBE81" s="567"/>
      <c r="SBF81" s="567"/>
      <c r="SBG81" s="567"/>
      <c r="SBH81" s="567"/>
      <c r="SBI81" s="567"/>
      <c r="SBJ81" s="567"/>
      <c r="SBK81" s="567"/>
      <c r="SBL81" s="567"/>
      <c r="SBM81" s="567"/>
      <c r="SBN81" s="567"/>
      <c r="SBO81" s="567"/>
      <c r="SBP81" s="567"/>
      <c r="SBQ81" s="567"/>
      <c r="SBR81" s="567"/>
      <c r="SBS81" s="567"/>
      <c r="SBT81" s="567"/>
      <c r="SBU81" s="567"/>
      <c r="SBV81" s="567"/>
      <c r="SBW81" s="567"/>
      <c r="SBX81" s="567"/>
      <c r="SBY81" s="567"/>
      <c r="SBZ81" s="567"/>
      <c r="SCA81" s="567"/>
      <c r="SCB81" s="567"/>
      <c r="SCC81" s="567"/>
      <c r="SCD81" s="567"/>
      <c r="SCE81" s="567"/>
      <c r="SCF81" s="567"/>
      <c r="SCG81" s="567"/>
      <c r="SCH81" s="567"/>
      <c r="SCI81" s="567"/>
      <c r="SCJ81" s="567"/>
      <c r="SCK81" s="567"/>
      <c r="SCL81" s="567"/>
      <c r="SCM81" s="567"/>
      <c r="SCN81" s="567"/>
      <c r="SCO81" s="567"/>
      <c r="SCP81" s="567"/>
      <c r="SCQ81" s="567"/>
      <c r="SCR81" s="567"/>
      <c r="SCS81" s="567"/>
      <c r="SCT81" s="567"/>
      <c r="SCU81" s="567"/>
      <c r="SCV81" s="567"/>
      <c r="SCW81" s="567"/>
      <c r="SCX81" s="567"/>
      <c r="SCY81" s="567"/>
      <c r="SCZ81" s="567"/>
      <c r="SDA81" s="567"/>
      <c r="SDB81" s="567"/>
      <c r="SDC81" s="567"/>
      <c r="SDD81" s="567"/>
      <c r="SDE81" s="567"/>
      <c r="SDF81" s="567"/>
      <c r="SDG81" s="567"/>
      <c r="SDH81" s="567"/>
      <c r="SDI81" s="567"/>
      <c r="SDJ81" s="567"/>
      <c r="SDK81" s="567"/>
      <c r="SDL81" s="567"/>
      <c r="SDM81" s="567"/>
      <c r="SDN81" s="567"/>
      <c r="SDO81" s="567"/>
      <c r="SDP81" s="567"/>
      <c r="SDQ81" s="567"/>
      <c r="SDR81" s="567"/>
      <c r="SDS81" s="567"/>
      <c r="SDT81" s="567"/>
      <c r="SDU81" s="567"/>
      <c r="SDV81" s="567"/>
      <c r="SDW81" s="567"/>
      <c r="SDX81" s="567"/>
      <c r="SDY81" s="567"/>
      <c r="SDZ81" s="567"/>
      <c r="SEA81" s="567"/>
      <c r="SEB81" s="567"/>
      <c r="SEC81" s="567"/>
      <c r="SED81" s="567"/>
      <c r="SEE81" s="567"/>
      <c r="SEF81" s="567"/>
      <c r="SEG81" s="567"/>
      <c r="SEH81" s="567"/>
      <c r="SEI81" s="567"/>
      <c r="SEJ81" s="567"/>
      <c r="SEK81" s="567"/>
      <c r="SEL81" s="567"/>
      <c r="SEM81" s="567"/>
      <c r="SEN81" s="567"/>
      <c r="SEO81" s="567"/>
      <c r="SEP81" s="567"/>
      <c r="SEQ81" s="567"/>
      <c r="SER81" s="567"/>
      <c r="SES81" s="567"/>
      <c r="SET81" s="567"/>
      <c r="SEU81" s="567"/>
      <c r="SEV81" s="567"/>
      <c r="SEW81" s="567"/>
      <c r="SEX81" s="567"/>
      <c r="SEY81" s="567"/>
      <c r="SEZ81" s="567"/>
      <c r="SFA81" s="567"/>
      <c r="SFB81" s="567"/>
      <c r="SFC81" s="567"/>
      <c r="SFD81" s="567"/>
      <c r="SFE81" s="567"/>
      <c r="SFF81" s="567"/>
      <c r="SFG81" s="567"/>
      <c r="SFH81" s="567"/>
      <c r="SFI81" s="567"/>
      <c r="SFJ81" s="567"/>
      <c r="SFK81" s="567"/>
      <c r="SFL81" s="567"/>
      <c r="SFM81" s="567"/>
      <c r="SFN81" s="567"/>
      <c r="SFO81" s="567"/>
      <c r="SFP81" s="567"/>
      <c r="SFQ81" s="567"/>
      <c r="SFR81" s="567"/>
      <c r="SFS81" s="567"/>
      <c r="SFT81" s="567"/>
      <c r="SFU81" s="567"/>
      <c r="SFV81" s="567"/>
      <c r="SFW81" s="567"/>
      <c r="SFX81" s="567"/>
      <c r="SFY81" s="567"/>
      <c r="SFZ81" s="567"/>
      <c r="SGA81" s="567"/>
      <c r="SGB81" s="567"/>
      <c r="SGC81" s="567"/>
      <c r="SGD81" s="567"/>
      <c r="SGE81" s="567"/>
      <c r="SGF81" s="567"/>
      <c r="SGG81" s="567"/>
      <c r="SGH81" s="567"/>
      <c r="SGI81" s="567"/>
      <c r="SGJ81" s="567"/>
      <c r="SGK81" s="567"/>
      <c r="SGL81" s="567"/>
      <c r="SGM81" s="567"/>
      <c r="SGN81" s="567"/>
      <c r="SGO81" s="567"/>
      <c r="SGP81" s="567"/>
      <c r="SGQ81" s="567"/>
      <c r="SGR81" s="567"/>
      <c r="SGS81" s="567"/>
      <c r="SGT81" s="567"/>
      <c r="SGU81" s="567"/>
      <c r="SGV81" s="567"/>
      <c r="SGW81" s="567"/>
      <c r="SGX81" s="567"/>
      <c r="SGY81" s="567"/>
      <c r="SGZ81" s="567"/>
      <c r="SHA81" s="567"/>
      <c r="SHB81" s="567"/>
      <c r="SHC81" s="567"/>
      <c r="SHD81" s="567"/>
      <c r="SHE81" s="567"/>
      <c r="SHF81" s="567"/>
      <c r="SHG81" s="567"/>
      <c r="SHH81" s="567"/>
      <c r="SHI81" s="567"/>
      <c r="SHJ81" s="567"/>
      <c r="SHK81" s="567"/>
      <c r="SHL81" s="567"/>
      <c r="SHM81" s="567"/>
      <c r="SHN81" s="567"/>
      <c r="SHO81" s="567"/>
      <c r="SHP81" s="567"/>
      <c r="SHQ81" s="567"/>
      <c r="SHR81" s="567"/>
      <c r="SHS81" s="567"/>
      <c r="SHT81" s="567"/>
      <c r="SHU81" s="567"/>
      <c r="SHV81" s="567"/>
      <c r="SHW81" s="567"/>
      <c r="SHX81" s="567"/>
      <c r="SHY81" s="567"/>
      <c r="SHZ81" s="567"/>
      <c r="SIA81" s="567"/>
      <c r="SIB81" s="567"/>
      <c r="SIC81" s="567"/>
      <c r="SID81" s="567"/>
      <c r="SIE81" s="567"/>
      <c r="SIF81" s="567"/>
      <c r="SIG81" s="567"/>
      <c r="SIH81" s="567"/>
      <c r="SII81" s="567"/>
      <c r="SIJ81" s="567"/>
      <c r="SIK81" s="567"/>
      <c r="SIL81" s="567"/>
      <c r="SIM81" s="567"/>
      <c r="SIN81" s="567"/>
      <c r="SIO81" s="567"/>
      <c r="SIP81" s="567"/>
      <c r="SIQ81" s="567"/>
      <c r="SIR81" s="567"/>
      <c r="SIS81" s="567"/>
      <c r="SIT81" s="567"/>
      <c r="SIU81" s="567"/>
      <c r="SIV81" s="567"/>
      <c r="SIW81" s="567"/>
      <c r="SIX81" s="567"/>
      <c r="SIY81" s="567"/>
      <c r="SIZ81" s="567"/>
      <c r="SJA81" s="567"/>
      <c r="SJB81" s="567"/>
      <c r="SJC81" s="567"/>
      <c r="SJD81" s="567"/>
      <c r="SJE81" s="567"/>
      <c r="SJF81" s="567"/>
      <c r="SJG81" s="567"/>
      <c r="SJH81" s="567"/>
      <c r="SJI81" s="567"/>
      <c r="SJJ81" s="567"/>
      <c r="SJK81" s="567"/>
      <c r="SJL81" s="567"/>
      <c r="SJM81" s="567"/>
      <c r="SJN81" s="567"/>
      <c r="SJO81" s="567"/>
      <c r="SJP81" s="567"/>
      <c r="SJQ81" s="567"/>
      <c r="SJR81" s="567"/>
      <c r="SJS81" s="567"/>
      <c r="SJT81" s="567"/>
      <c r="SJU81" s="567"/>
      <c r="SJV81" s="567"/>
      <c r="SJW81" s="567"/>
      <c r="SJX81" s="567"/>
      <c r="SJY81" s="567"/>
      <c r="SJZ81" s="567"/>
      <c r="SKA81" s="567"/>
      <c r="SKB81" s="567"/>
      <c r="SKC81" s="567"/>
      <c r="SKD81" s="567"/>
      <c r="SKE81" s="567"/>
      <c r="SKF81" s="567"/>
      <c r="SKG81" s="567"/>
      <c r="SKH81" s="567"/>
      <c r="SKI81" s="567"/>
      <c r="SKJ81" s="567"/>
      <c r="SKK81" s="567"/>
      <c r="SKL81" s="567"/>
      <c r="SKM81" s="567"/>
      <c r="SKN81" s="567"/>
      <c r="SKO81" s="567"/>
      <c r="SKP81" s="567"/>
      <c r="SKQ81" s="567"/>
      <c r="SKR81" s="567"/>
      <c r="SKS81" s="567"/>
      <c r="SKT81" s="567"/>
      <c r="SKU81" s="567"/>
      <c r="SKV81" s="567"/>
      <c r="SKW81" s="567"/>
      <c r="SKX81" s="567"/>
      <c r="SKY81" s="567"/>
      <c r="SKZ81" s="567"/>
      <c r="SLA81" s="567"/>
      <c r="SLB81" s="567"/>
      <c r="SLC81" s="567"/>
      <c r="SLD81" s="567"/>
      <c r="SLE81" s="567"/>
      <c r="SLF81" s="567"/>
      <c r="SLG81" s="567"/>
      <c r="SLH81" s="567"/>
      <c r="SLI81" s="567"/>
      <c r="SLJ81" s="567"/>
      <c r="SLK81" s="567"/>
      <c r="SLL81" s="567"/>
      <c r="SLM81" s="567"/>
      <c r="SLN81" s="567"/>
      <c r="SLO81" s="567"/>
      <c r="SLP81" s="567"/>
      <c r="SLQ81" s="567"/>
      <c r="SLR81" s="567"/>
      <c r="SLS81" s="567"/>
      <c r="SLT81" s="567"/>
      <c r="SLU81" s="567"/>
      <c r="SLV81" s="567"/>
      <c r="SLW81" s="567"/>
      <c r="SLX81" s="567"/>
      <c r="SLY81" s="567"/>
      <c r="SLZ81" s="567"/>
      <c r="SMA81" s="567"/>
      <c r="SMB81" s="567"/>
      <c r="SMC81" s="567"/>
      <c r="SMD81" s="567"/>
      <c r="SME81" s="567"/>
      <c r="SMF81" s="567"/>
      <c r="SMG81" s="567"/>
      <c r="SMH81" s="567"/>
      <c r="SMI81" s="567"/>
      <c r="SMJ81" s="567"/>
      <c r="SMK81" s="567"/>
      <c r="SML81" s="567"/>
      <c r="SMM81" s="567"/>
      <c r="SMN81" s="567"/>
      <c r="SMO81" s="567"/>
      <c r="SMP81" s="567"/>
      <c r="SMQ81" s="567"/>
      <c r="SMR81" s="567"/>
      <c r="SMS81" s="567"/>
      <c r="SMT81" s="567"/>
      <c r="SMU81" s="567"/>
      <c r="SMV81" s="567"/>
      <c r="SMW81" s="567"/>
      <c r="SMX81" s="567"/>
      <c r="SMY81" s="567"/>
      <c r="SMZ81" s="567"/>
      <c r="SNA81" s="567"/>
      <c r="SNB81" s="567"/>
      <c r="SNC81" s="567"/>
      <c r="SND81" s="567"/>
      <c r="SNE81" s="567"/>
      <c r="SNF81" s="567"/>
      <c r="SNG81" s="567"/>
      <c r="SNH81" s="567"/>
      <c r="SNI81" s="567"/>
      <c r="SNJ81" s="567"/>
      <c r="SNK81" s="567"/>
      <c r="SNL81" s="567"/>
      <c r="SNM81" s="567"/>
      <c r="SNN81" s="567"/>
      <c r="SNO81" s="567"/>
      <c r="SNP81" s="567"/>
      <c r="SNQ81" s="567"/>
      <c r="SNR81" s="567"/>
      <c r="SNS81" s="567"/>
      <c r="SNT81" s="567"/>
      <c r="SNU81" s="567"/>
      <c r="SNV81" s="567"/>
      <c r="SNW81" s="567"/>
      <c r="SNX81" s="567"/>
      <c r="SNY81" s="567"/>
      <c r="SNZ81" s="567"/>
      <c r="SOA81" s="567"/>
      <c r="SOB81" s="567"/>
      <c r="SOC81" s="567"/>
      <c r="SOD81" s="567"/>
      <c r="SOE81" s="567"/>
      <c r="SOF81" s="567"/>
      <c r="SOG81" s="567"/>
      <c r="SOH81" s="567"/>
      <c r="SOI81" s="567"/>
      <c r="SOJ81" s="567"/>
      <c r="SOK81" s="567"/>
      <c r="SOL81" s="567"/>
      <c r="SOM81" s="567"/>
      <c r="SON81" s="567"/>
      <c r="SOO81" s="567"/>
      <c r="SOP81" s="567"/>
      <c r="SOQ81" s="567"/>
      <c r="SOR81" s="567"/>
      <c r="SOS81" s="567"/>
      <c r="SOT81" s="567"/>
      <c r="SOU81" s="567"/>
      <c r="SOV81" s="567"/>
      <c r="SOW81" s="567"/>
      <c r="SOX81" s="567"/>
      <c r="SOY81" s="567"/>
      <c r="SOZ81" s="567"/>
      <c r="SPA81" s="567"/>
      <c r="SPB81" s="567"/>
      <c r="SPC81" s="567"/>
      <c r="SPD81" s="567"/>
      <c r="SPE81" s="567"/>
      <c r="SPF81" s="567"/>
      <c r="SPG81" s="567"/>
      <c r="SPH81" s="567"/>
      <c r="SPI81" s="567"/>
      <c r="SPJ81" s="567"/>
      <c r="SPK81" s="567"/>
      <c r="SPL81" s="567"/>
      <c r="SPM81" s="567"/>
      <c r="SPN81" s="567"/>
      <c r="SPO81" s="567"/>
      <c r="SPP81" s="567"/>
      <c r="SPQ81" s="567"/>
      <c r="SPR81" s="567"/>
      <c r="SPS81" s="567"/>
      <c r="SPT81" s="567"/>
      <c r="SPU81" s="567"/>
      <c r="SPV81" s="567"/>
      <c r="SPW81" s="567"/>
      <c r="SPX81" s="567"/>
      <c r="SPY81" s="567"/>
      <c r="SPZ81" s="567"/>
      <c r="SQA81" s="567"/>
      <c r="SQB81" s="567"/>
      <c r="SQC81" s="567"/>
      <c r="SQD81" s="567"/>
      <c r="SQE81" s="567"/>
      <c r="SQF81" s="567"/>
      <c r="SQG81" s="567"/>
      <c r="SQH81" s="567"/>
      <c r="SQI81" s="567"/>
      <c r="SQJ81" s="567"/>
      <c r="SQK81" s="567"/>
      <c r="SQL81" s="567"/>
      <c r="SQM81" s="567"/>
      <c r="SQN81" s="567"/>
      <c r="SQO81" s="567"/>
      <c r="SQP81" s="567"/>
      <c r="SQQ81" s="567"/>
      <c r="SQR81" s="567"/>
      <c r="SQS81" s="567"/>
      <c r="SQT81" s="567"/>
      <c r="SQU81" s="567"/>
      <c r="SQV81" s="567"/>
      <c r="SQW81" s="567"/>
      <c r="SQX81" s="567"/>
      <c r="SQY81" s="567"/>
      <c r="SQZ81" s="567"/>
      <c r="SRA81" s="567"/>
      <c r="SRB81" s="567"/>
      <c r="SRC81" s="567"/>
      <c r="SRD81" s="567"/>
      <c r="SRE81" s="567"/>
      <c r="SRF81" s="567"/>
      <c r="SRG81" s="567"/>
      <c r="SRH81" s="567"/>
      <c r="SRI81" s="567"/>
      <c r="SRJ81" s="567"/>
      <c r="SRK81" s="567"/>
      <c r="SRL81" s="567"/>
      <c r="SRM81" s="567"/>
      <c r="SRN81" s="567"/>
      <c r="SRO81" s="567"/>
      <c r="SRP81" s="567"/>
      <c r="SRQ81" s="567"/>
      <c r="SRR81" s="567"/>
      <c r="SRS81" s="567"/>
      <c r="SRT81" s="567"/>
      <c r="SRU81" s="567"/>
      <c r="SRV81" s="567"/>
      <c r="SRW81" s="567"/>
      <c r="SRX81" s="567"/>
      <c r="SRY81" s="567"/>
      <c r="SRZ81" s="567"/>
      <c r="SSA81" s="567"/>
      <c r="SSB81" s="567"/>
      <c r="SSC81" s="567"/>
      <c r="SSD81" s="567"/>
      <c r="SSE81" s="567"/>
      <c r="SSF81" s="567"/>
      <c r="SSG81" s="567"/>
      <c r="SSH81" s="567"/>
      <c r="SSI81" s="567"/>
      <c r="SSJ81" s="567"/>
      <c r="SSK81" s="567"/>
      <c r="SSL81" s="567"/>
      <c r="SSM81" s="567"/>
      <c r="SSN81" s="567"/>
      <c r="SSO81" s="567"/>
      <c r="SSP81" s="567"/>
      <c r="SSQ81" s="567"/>
      <c r="SSR81" s="567"/>
      <c r="SSS81" s="567"/>
      <c r="SST81" s="567"/>
      <c r="SSU81" s="567"/>
      <c r="SSV81" s="567"/>
      <c r="SSW81" s="567"/>
      <c r="SSX81" s="567"/>
      <c r="SSY81" s="567"/>
      <c r="SSZ81" s="567"/>
      <c r="STA81" s="567"/>
      <c r="STB81" s="567"/>
      <c r="STC81" s="567"/>
      <c r="STD81" s="567"/>
      <c r="STE81" s="567"/>
      <c r="STF81" s="567"/>
      <c r="STG81" s="567"/>
      <c r="STH81" s="567"/>
      <c r="STI81" s="567"/>
      <c r="STJ81" s="567"/>
      <c r="STK81" s="567"/>
      <c r="STL81" s="567"/>
      <c r="STM81" s="567"/>
      <c r="STN81" s="567"/>
      <c r="STO81" s="567"/>
      <c r="STP81" s="567"/>
      <c r="STQ81" s="567"/>
      <c r="STR81" s="567"/>
      <c r="STS81" s="567"/>
      <c r="STT81" s="567"/>
      <c r="STU81" s="567"/>
      <c r="STV81" s="567"/>
      <c r="STW81" s="567"/>
      <c r="STX81" s="567"/>
      <c r="STY81" s="567"/>
      <c r="STZ81" s="567"/>
      <c r="SUA81" s="567"/>
      <c r="SUB81" s="567"/>
      <c r="SUC81" s="567"/>
      <c r="SUD81" s="567"/>
      <c r="SUE81" s="567"/>
      <c r="SUF81" s="567"/>
      <c r="SUG81" s="567"/>
      <c r="SUH81" s="567"/>
      <c r="SUI81" s="567"/>
      <c r="SUJ81" s="567"/>
      <c r="SUK81" s="567"/>
      <c r="SUL81" s="567"/>
      <c r="SUM81" s="567"/>
      <c r="SUN81" s="567"/>
      <c r="SUO81" s="567"/>
      <c r="SUP81" s="567"/>
      <c r="SUQ81" s="567"/>
      <c r="SUR81" s="567"/>
      <c r="SUS81" s="567"/>
      <c r="SUT81" s="567"/>
      <c r="SUU81" s="567"/>
      <c r="SUV81" s="567"/>
      <c r="SUW81" s="567"/>
      <c r="SUX81" s="567"/>
      <c r="SUY81" s="567"/>
      <c r="SUZ81" s="567"/>
      <c r="SVA81" s="567"/>
      <c r="SVB81" s="567"/>
      <c r="SVC81" s="567"/>
      <c r="SVD81" s="567"/>
      <c r="SVE81" s="567"/>
      <c r="SVF81" s="567"/>
      <c r="SVG81" s="567"/>
      <c r="SVH81" s="567"/>
      <c r="SVI81" s="567"/>
      <c r="SVJ81" s="567"/>
      <c r="SVK81" s="567"/>
      <c r="SVL81" s="567"/>
      <c r="SVM81" s="567"/>
      <c r="SVN81" s="567"/>
      <c r="SVO81" s="567"/>
      <c r="SVP81" s="567"/>
      <c r="SVQ81" s="567"/>
      <c r="SVR81" s="567"/>
      <c r="SVS81" s="567"/>
      <c r="SVT81" s="567"/>
      <c r="SVU81" s="567"/>
      <c r="SVV81" s="567"/>
      <c r="SVW81" s="567"/>
      <c r="SVX81" s="567"/>
      <c r="SVY81" s="567"/>
      <c r="SVZ81" s="567"/>
      <c r="SWA81" s="567"/>
      <c r="SWB81" s="567"/>
      <c r="SWC81" s="567"/>
      <c r="SWD81" s="567"/>
      <c r="SWE81" s="567"/>
      <c r="SWF81" s="567"/>
      <c r="SWG81" s="567"/>
      <c r="SWH81" s="567"/>
      <c r="SWI81" s="567"/>
      <c r="SWJ81" s="567"/>
      <c r="SWK81" s="567"/>
      <c r="SWL81" s="567"/>
      <c r="SWM81" s="567"/>
      <c r="SWN81" s="567"/>
      <c r="SWO81" s="567"/>
      <c r="SWP81" s="567"/>
      <c r="SWQ81" s="567"/>
      <c r="SWR81" s="567"/>
      <c r="SWS81" s="567"/>
      <c r="SWT81" s="567"/>
      <c r="SWU81" s="567"/>
      <c r="SWV81" s="567"/>
      <c r="SWW81" s="567"/>
      <c r="SWX81" s="567"/>
      <c r="SWY81" s="567"/>
      <c r="SWZ81" s="567"/>
      <c r="SXA81" s="567"/>
      <c r="SXB81" s="567"/>
      <c r="SXC81" s="567"/>
      <c r="SXD81" s="567"/>
      <c r="SXE81" s="567"/>
      <c r="SXF81" s="567"/>
      <c r="SXG81" s="567"/>
      <c r="SXH81" s="567"/>
      <c r="SXI81" s="567"/>
      <c r="SXJ81" s="567"/>
      <c r="SXK81" s="567"/>
      <c r="SXL81" s="567"/>
      <c r="SXM81" s="567"/>
      <c r="SXN81" s="567"/>
      <c r="SXO81" s="567"/>
      <c r="SXP81" s="567"/>
      <c r="SXQ81" s="567"/>
      <c r="SXR81" s="567"/>
      <c r="SXS81" s="567"/>
      <c r="SXT81" s="567"/>
      <c r="SXU81" s="567"/>
      <c r="SXV81" s="567"/>
      <c r="SXW81" s="567"/>
      <c r="SXX81" s="567"/>
      <c r="SXY81" s="567"/>
      <c r="SXZ81" s="567"/>
      <c r="SYA81" s="567"/>
      <c r="SYB81" s="567"/>
      <c r="SYC81" s="567"/>
      <c r="SYD81" s="567"/>
      <c r="SYE81" s="567"/>
      <c r="SYF81" s="567"/>
      <c r="SYG81" s="567"/>
      <c r="SYH81" s="567"/>
      <c r="SYI81" s="567"/>
      <c r="SYJ81" s="567"/>
      <c r="SYK81" s="567"/>
      <c r="SYL81" s="567"/>
      <c r="SYM81" s="567"/>
      <c r="SYN81" s="567"/>
      <c r="SYO81" s="567"/>
      <c r="SYP81" s="567"/>
      <c r="SYQ81" s="567"/>
      <c r="SYR81" s="567"/>
      <c r="SYS81" s="567"/>
      <c r="SYT81" s="567"/>
      <c r="SYU81" s="567"/>
      <c r="SYV81" s="567"/>
      <c r="SYW81" s="567"/>
      <c r="SYX81" s="567"/>
      <c r="SYY81" s="567"/>
      <c r="SYZ81" s="567"/>
      <c r="SZA81" s="567"/>
      <c r="SZB81" s="567"/>
      <c r="SZC81" s="567"/>
      <c r="SZD81" s="567"/>
      <c r="SZE81" s="567"/>
      <c r="SZF81" s="567"/>
      <c r="SZG81" s="567"/>
      <c r="SZH81" s="567"/>
      <c r="SZI81" s="567"/>
      <c r="SZJ81" s="567"/>
      <c r="SZK81" s="567"/>
      <c r="SZL81" s="567"/>
      <c r="SZM81" s="567"/>
      <c r="SZN81" s="567"/>
      <c r="SZO81" s="567"/>
      <c r="SZP81" s="567"/>
      <c r="SZQ81" s="567"/>
      <c r="SZR81" s="567"/>
      <c r="SZS81" s="567"/>
      <c r="SZT81" s="567"/>
      <c r="SZU81" s="567"/>
      <c r="SZV81" s="567"/>
      <c r="SZW81" s="567"/>
      <c r="SZX81" s="567"/>
      <c r="SZY81" s="567"/>
      <c r="SZZ81" s="567"/>
      <c r="TAA81" s="567"/>
      <c r="TAB81" s="567"/>
      <c r="TAC81" s="567"/>
      <c r="TAD81" s="567"/>
      <c r="TAE81" s="567"/>
      <c r="TAF81" s="567"/>
      <c r="TAG81" s="567"/>
      <c r="TAH81" s="567"/>
      <c r="TAI81" s="567"/>
      <c r="TAJ81" s="567"/>
      <c r="TAK81" s="567"/>
      <c r="TAL81" s="567"/>
      <c r="TAM81" s="567"/>
      <c r="TAN81" s="567"/>
      <c r="TAO81" s="567"/>
      <c r="TAP81" s="567"/>
      <c r="TAQ81" s="567"/>
      <c r="TAR81" s="567"/>
      <c r="TAS81" s="567"/>
      <c r="TAT81" s="567"/>
      <c r="TAU81" s="567"/>
      <c r="TAV81" s="567"/>
      <c r="TAW81" s="567"/>
      <c r="TAX81" s="567"/>
      <c r="TAY81" s="567"/>
      <c r="TAZ81" s="567"/>
      <c r="TBA81" s="567"/>
      <c r="TBB81" s="567"/>
      <c r="TBC81" s="567"/>
      <c r="TBD81" s="567"/>
      <c r="TBE81" s="567"/>
      <c r="TBF81" s="567"/>
      <c r="TBG81" s="567"/>
      <c r="TBH81" s="567"/>
      <c r="TBI81" s="567"/>
      <c r="TBJ81" s="567"/>
      <c r="TBK81" s="567"/>
      <c r="TBL81" s="567"/>
      <c r="TBM81" s="567"/>
      <c r="TBN81" s="567"/>
      <c r="TBO81" s="567"/>
      <c r="TBP81" s="567"/>
      <c r="TBQ81" s="567"/>
      <c r="TBR81" s="567"/>
      <c r="TBS81" s="567"/>
      <c r="TBT81" s="567"/>
      <c r="TBU81" s="567"/>
      <c r="TBV81" s="567"/>
      <c r="TBW81" s="567"/>
      <c r="TBX81" s="567"/>
      <c r="TBY81" s="567"/>
      <c r="TBZ81" s="567"/>
      <c r="TCA81" s="567"/>
      <c r="TCB81" s="567"/>
      <c r="TCC81" s="567"/>
      <c r="TCD81" s="567"/>
      <c r="TCE81" s="567"/>
      <c r="TCF81" s="567"/>
      <c r="TCG81" s="567"/>
      <c r="TCH81" s="567"/>
      <c r="TCI81" s="567"/>
      <c r="TCJ81" s="567"/>
      <c r="TCK81" s="567"/>
      <c r="TCL81" s="567"/>
      <c r="TCM81" s="567"/>
      <c r="TCN81" s="567"/>
      <c r="TCO81" s="567"/>
      <c r="TCP81" s="567"/>
      <c r="TCQ81" s="567"/>
      <c r="TCR81" s="567"/>
      <c r="TCS81" s="567"/>
      <c r="TCT81" s="567"/>
      <c r="TCU81" s="567"/>
      <c r="TCV81" s="567"/>
      <c r="TCW81" s="567"/>
      <c r="TCX81" s="567"/>
      <c r="TCY81" s="567"/>
      <c r="TCZ81" s="567"/>
      <c r="TDA81" s="567"/>
      <c r="TDB81" s="567"/>
      <c r="TDC81" s="567"/>
      <c r="TDD81" s="567"/>
      <c r="TDE81" s="567"/>
      <c r="TDF81" s="567"/>
      <c r="TDG81" s="567"/>
      <c r="TDH81" s="567"/>
      <c r="TDI81" s="567"/>
      <c r="TDJ81" s="567"/>
      <c r="TDK81" s="567"/>
      <c r="TDL81" s="567"/>
      <c r="TDM81" s="567"/>
      <c r="TDN81" s="567"/>
      <c r="TDO81" s="567"/>
      <c r="TDP81" s="567"/>
      <c r="TDQ81" s="567"/>
      <c r="TDR81" s="567"/>
      <c r="TDS81" s="567"/>
      <c r="TDT81" s="567"/>
      <c r="TDU81" s="567"/>
      <c r="TDV81" s="567"/>
      <c r="TDW81" s="567"/>
      <c r="TDX81" s="567"/>
      <c r="TDY81" s="567"/>
      <c r="TDZ81" s="567"/>
      <c r="TEA81" s="567"/>
      <c r="TEB81" s="567"/>
      <c r="TEC81" s="567"/>
      <c r="TED81" s="567"/>
      <c r="TEE81" s="567"/>
      <c r="TEF81" s="567"/>
      <c r="TEG81" s="567"/>
      <c r="TEH81" s="567"/>
      <c r="TEI81" s="567"/>
      <c r="TEJ81" s="567"/>
      <c r="TEK81" s="567"/>
      <c r="TEL81" s="567"/>
      <c r="TEM81" s="567"/>
      <c r="TEN81" s="567"/>
      <c r="TEO81" s="567"/>
      <c r="TEP81" s="567"/>
      <c r="TEQ81" s="567"/>
      <c r="TER81" s="567"/>
      <c r="TES81" s="567"/>
      <c r="TET81" s="567"/>
      <c r="TEU81" s="567"/>
      <c r="TEV81" s="567"/>
      <c r="TEW81" s="567"/>
      <c r="TEX81" s="567"/>
      <c r="TEY81" s="567"/>
      <c r="TEZ81" s="567"/>
      <c r="TFA81" s="567"/>
      <c r="TFB81" s="567"/>
      <c r="TFC81" s="567"/>
      <c r="TFD81" s="567"/>
      <c r="TFE81" s="567"/>
      <c r="TFF81" s="567"/>
      <c r="TFG81" s="567"/>
      <c r="TFH81" s="567"/>
      <c r="TFI81" s="567"/>
      <c r="TFJ81" s="567"/>
      <c r="TFK81" s="567"/>
      <c r="TFL81" s="567"/>
      <c r="TFM81" s="567"/>
      <c r="TFN81" s="567"/>
      <c r="TFO81" s="567"/>
      <c r="TFP81" s="567"/>
      <c r="TFQ81" s="567"/>
      <c r="TFR81" s="567"/>
      <c r="TFS81" s="567"/>
      <c r="TFT81" s="567"/>
      <c r="TFU81" s="567"/>
      <c r="TFV81" s="567"/>
      <c r="TFW81" s="567"/>
      <c r="TFX81" s="567"/>
      <c r="TFY81" s="567"/>
      <c r="TFZ81" s="567"/>
      <c r="TGA81" s="567"/>
      <c r="TGB81" s="567"/>
      <c r="TGC81" s="567"/>
      <c r="TGD81" s="567"/>
      <c r="TGE81" s="567"/>
      <c r="TGF81" s="567"/>
      <c r="TGG81" s="567"/>
      <c r="TGH81" s="567"/>
      <c r="TGI81" s="567"/>
      <c r="TGJ81" s="567"/>
      <c r="TGK81" s="567"/>
      <c r="TGL81" s="567"/>
      <c r="TGM81" s="567"/>
      <c r="TGN81" s="567"/>
      <c r="TGO81" s="567"/>
      <c r="TGP81" s="567"/>
      <c r="TGQ81" s="567"/>
      <c r="TGR81" s="567"/>
      <c r="TGS81" s="567"/>
      <c r="TGT81" s="567"/>
      <c r="TGU81" s="567"/>
      <c r="TGV81" s="567"/>
      <c r="TGW81" s="567"/>
      <c r="TGX81" s="567"/>
      <c r="TGY81" s="567"/>
      <c r="TGZ81" s="567"/>
      <c r="THA81" s="567"/>
      <c r="THB81" s="567"/>
      <c r="THC81" s="567"/>
      <c r="THD81" s="567"/>
      <c r="THE81" s="567"/>
      <c r="THF81" s="567"/>
      <c r="THG81" s="567"/>
      <c r="THH81" s="567"/>
      <c r="THI81" s="567"/>
      <c r="THJ81" s="567"/>
      <c r="THK81" s="567"/>
      <c r="THL81" s="567"/>
      <c r="THM81" s="567"/>
      <c r="THN81" s="567"/>
      <c r="THO81" s="567"/>
      <c r="THP81" s="567"/>
      <c r="THQ81" s="567"/>
      <c r="THR81" s="567"/>
      <c r="THS81" s="567"/>
      <c r="THT81" s="567"/>
      <c r="THU81" s="567"/>
      <c r="THV81" s="567"/>
      <c r="THW81" s="567"/>
      <c r="THX81" s="567"/>
      <c r="THY81" s="567"/>
      <c r="THZ81" s="567"/>
      <c r="TIA81" s="567"/>
      <c r="TIB81" s="567"/>
      <c r="TIC81" s="567"/>
      <c r="TID81" s="567"/>
      <c r="TIE81" s="567"/>
      <c r="TIF81" s="567"/>
      <c r="TIG81" s="567"/>
      <c r="TIH81" s="567"/>
      <c r="TII81" s="567"/>
      <c r="TIJ81" s="567"/>
      <c r="TIK81" s="567"/>
      <c r="TIL81" s="567"/>
      <c r="TIM81" s="567"/>
      <c r="TIN81" s="567"/>
      <c r="TIO81" s="567"/>
      <c r="TIP81" s="567"/>
      <c r="TIQ81" s="567"/>
      <c r="TIR81" s="567"/>
      <c r="TIS81" s="567"/>
      <c r="TIT81" s="567"/>
      <c r="TIU81" s="567"/>
      <c r="TIV81" s="567"/>
      <c r="TIW81" s="567"/>
      <c r="TIX81" s="567"/>
      <c r="TIY81" s="567"/>
      <c r="TIZ81" s="567"/>
      <c r="TJA81" s="567"/>
      <c r="TJB81" s="567"/>
      <c r="TJC81" s="567"/>
      <c r="TJD81" s="567"/>
      <c r="TJE81" s="567"/>
      <c r="TJF81" s="567"/>
      <c r="TJG81" s="567"/>
      <c r="TJH81" s="567"/>
      <c r="TJI81" s="567"/>
      <c r="TJJ81" s="567"/>
      <c r="TJK81" s="567"/>
      <c r="TJL81" s="567"/>
      <c r="TJM81" s="567"/>
      <c r="TJN81" s="567"/>
      <c r="TJO81" s="567"/>
      <c r="TJP81" s="567"/>
      <c r="TJQ81" s="567"/>
      <c r="TJR81" s="567"/>
      <c r="TJS81" s="567"/>
      <c r="TJT81" s="567"/>
      <c r="TJU81" s="567"/>
      <c r="TJV81" s="567"/>
      <c r="TJW81" s="567"/>
      <c r="TJX81" s="567"/>
      <c r="TJY81" s="567"/>
      <c r="TJZ81" s="567"/>
      <c r="TKA81" s="567"/>
      <c r="TKB81" s="567"/>
      <c r="TKC81" s="567"/>
      <c r="TKD81" s="567"/>
      <c r="TKE81" s="567"/>
      <c r="TKF81" s="567"/>
      <c r="TKG81" s="567"/>
      <c r="TKH81" s="567"/>
      <c r="TKI81" s="567"/>
      <c r="TKJ81" s="567"/>
      <c r="TKK81" s="567"/>
      <c r="TKL81" s="567"/>
      <c r="TKM81" s="567"/>
      <c r="TKN81" s="567"/>
      <c r="TKO81" s="567"/>
      <c r="TKP81" s="567"/>
      <c r="TKQ81" s="567"/>
      <c r="TKR81" s="567"/>
      <c r="TKS81" s="567"/>
      <c r="TKT81" s="567"/>
      <c r="TKU81" s="567"/>
      <c r="TKV81" s="567"/>
      <c r="TKW81" s="567"/>
      <c r="TKX81" s="567"/>
      <c r="TKY81" s="567"/>
      <c r="TKZ81" s="567"/>
      <c r="TLA81" s="567"/>
      <c r="TLB81" s="567"/>
      <c r="TLC81" s="567"/>
      <c r="TLD81" s="567"/>
      <c r="TLE81" s="567"/>
      <c r="TLF81" s="567"/>
      <c r="TLG81" s="567"/>
      <c r="TLH81" s="567"/>
      <c r="TLI81" s="567"/>
      <c r="TLJ81" s="567"/>
      <c r="TLK81" s="567"/>
      <c r="TLL81" s="567"/>
      <c r="TLM81" s="567"/>
      <c r="TLN81" s="567"/>
      <c r="TLO81" s="567"/>
      <c r="TLP81" s="567"/>
      <c r="TLQ81" s="567"/>
      <c r="TLR81" s="567"/>
      <c r="TLS81" s="567"/>
      <c r="TLT81" s="567"/>
      <c r="TLU81" s="567"/>
      <c r="TLV81" s="567"/>
      <c r="TLW81" s="567"/>
      <c r="TLX81" s="567"/>
      <c r="TLY81" s="567"/>
      <c r="TLZ81" s="567"/>
      <c r="TMA81" s="567"/>
      <c r="TMB81" s="567"/>
      <c r="TMC81" s="567"/>
      <c r="TMD81" s="567"/>
      <c r="TME81" s="567"/>
      <c r="TMF81" s="567"/>
      <c r="TMG81" s="567"/>
      <c r="TMH81" s="567"/>
      <c r="TMI81" s="567"/>
      <c r="TMJ81" s="567"/>
      <c r="TMK81" s="567"/>
      <c r="TML81" s="567"/>
      <c r="TMM81" s="567"/>
      <c r="TMN81" s="567"/>
      <c r="TMO81" s="567"/>
      <c r="TMP81" s="567"/>
      <c r="TMQ81" s="567"/>
      <c r="TMR81" s="567"/>
      <c r="TMS81" s="567"/>
      <c r="TMT81" s="567"/>
      <c r="TMU81" s="567"/>
      <c r="TMV81" s="567"/>
      <c r="TMW81" s="567"/>
      <c r="TMX81" s="567"/>
      <c r="TMY81" s="567"/>
      <c r="TMZ81" s="567"/>
      <c r="TNA81" s="567"/>
      <c r="TNB81" s="567"/>
      <c r="TNC81" s="567"/>
      <c r="TND81" s="567"/>
      <c r="TNE81" s="567"/>
      <c r="TNF81" s="567"/>
      <c r="TNG81" s="567"/>
      <c r="TNH81" s="567"/>
      <c r="TNI81" s="567"/>
      <c r="TNJ81" s="567"/>
      <c r="TNK81" s="567"/>
      <c r="TNL81" s="567"/>
      <c r="TNM81" s="567"/>
      <c r="TNN81" s="567"/>
      <c r="TNO81" s="567"/>
      <c r="TNP81" s="567"/>
      <c r="TNQ81" s="567"/>
      <c r="TNR81" s="567"/>
      <c r="TNS81" s="567"/>
      <c r="TNT81" s="567"/>
      <c r="TNU81" s="567"/>
      <c r="TNV81" s="567"/>
      <c r="TNW81" s="567"/>
      <c r="TNX81" s="567"/>
      <c r="TNY81" s="567"/>
      <c r="TNZ81" s="567"/>
      <c r="TOA81" s="567"/>
      <c r="TOB81" s="567"/>
      <c r="TOC81" s="567"/>
      <c r="TOD81" s="567"/>
      <c r="TOE81" s="567"/>
      <c r="TOF81" s="567"/>
      <c r="TOG81" s="567"/>
      <c r="TOH81" s="567"/>
      <c r="TOI81" s="567"/>
      <c r="TOJ81" s="567"/>
      <c r="TOK81" s="567"/>
      <c r="TOL81" s="567"/>
      <c r="TOM81" s="567"/>
      <c r="TON81" s="567"/>
      <c r="TOO81" s="567"/>
      <c r="TOP81" s="567"/>
      <c r="TOQ81" s="567"/>
      <c r="TOR81" s="567"/>
      <c r="TOS81" s="567"/>
      <c r="TOT81" s="567"/>
      <c r="TOU81" s="567"/>
      <c r="TOV81" s="567"/>
      <c r="TOW81" s="567"/>
      <c r="TOX81" s="567"/>
      <c r="TOY81" s="567"/>
      <c r="TOZ81" s="567"/>
      <c r="TPA81" s="567"/>
      <c r="TPB81" s="567"/>
      <c r="TPC81" s="567"/>
      <c r="TPD81" s="567"/>
      <c r="TPE81" s="567"/>
      <c r="TPF81" s="567"/>
      <c r="TPG81" s="567"/>
      <c r="TPH81" s="567"/>
      <c r="TPI81" s="567"/>
      <c r="TPJ81" s="567"/>
      <c r="TPK81" s="567"/>
      <c r="TPL81" s="567"/>
      <c r="TPM81" s="567"/>
      <c r="TPN81" s="567"/>
      <c r="TPO81" s="567"/>
      <c r="TPP81" s="567"/>
      <c r="TPQ81" s="567"/>
      <c r="TPR81" s="567"/>
      <c r="TPS81" s="567"/>
      <c r="TPT81" s="567"/>
      <c r="TPU81" s="567"/>
      <c r="TPV81" s="567"/>
      <c r="TPW81" s="567"/>
      <c r="TPX81" s="567"/>
      <c r="TPY81" s="567"/>
      <c r="TPZ81" s="567"/>
      <c r="TQA81" s="567"/>
      <c r="TQB81" s="567"/>
      <c r="TQC81" s="567"/>
      <c r="TQD81" s="567"/>
      <c r="TQE81" s="567"/>
      <c r="TQF81" s="567"/>
      <c r="TQG81" s="567"/>
      <c r="TQH81" s="567"/>
      <c r="TQI81" s="567"/>
      <c r="TQJ81" s="567"/>
      <c r="TQK81" s="567"/>
      <c r="TQL81" s="567"/>
      <c r="TQM81" s="567"/>
      <c r="TQN81" s="567"/>
      <c r="TQO81" s="567"/>
      <c r="TQP81" s="567"/>
      <c r="TQQ81" s="567"/>
      <c r="TQR81" s="567"/>
      <c r="TQS81" s="567"/>
      <c r="TQT81" s="567"/>
      <c r="TQU81" s="567"/>
      <c r="TQV81" s="567"/>
      <c r="TQW81" s="567"/>
      <c r="TQX81" s="567"/>
      <c r="TQY81" s="567"/>
      <c r="TQZ81" s="567"/>
      <c r="TRA81" s="567"/>
      <c r="TRB81" s="567"/>
      <c r="TRC81" s="567"/>
      <c r="TRD81" s="567"/>
      <c r="TRE81" s="567"/>
      <c r="TRF81" s="567"/>
      <c r="TRG81" s="567"/>
      <c r="TRH81" s="567"/>
      <c r="TRI81" s="567"/>
      <c r="TRJ81" s="567"/>
      <c r="TRK81" s="567"/>
      <c r="TRL81" s="567"/>
      <c r="TRM81" s="567"/>
      <c r="TRN81" s="567"/>
      <c r="TRO81" s="567"/>
      <c r="TRP81" s="567"/>
      <c r="TRQ81" s="567"/>
      <c r="TRR81" s="567"/>
      <c r="TRS81" s="567"/>
      <c r="TRT81" s="567"/>
      <c r="TRU81" s="567"/>
      <c r="TRV81" s="567"/>
      <c r="TRW81" s="567"/>
      <c r="TRX81" s="567"/>
      <c r="TRY81" s="567"/>
      <c r="TRZ81" s="567"/>
      <c r="TSA81" s="567"/>
      <c r="TSB81" s="567"/>
      <c r="TSC81" s="567"/>
      <c r="TSD81" s="567"/>
      <c r="TSE81" s="567"/>
      <c r="TSF81" s="567"/>
      <c r="TSG81" s="567"/>
      <c r="TSH81" s="567"/>
      <c r="TSI81" s="567"/>
      <c r="TSJ81" s="567"/>
      <c r="TSK81" s="567"/>
      <c r="TSL81" s="567"/>
      <c r="TSM81" s="567"/>
      <c r="TSN81" s="567"/>
      <c r="TSO81" s="567"/>
      <c r="TSP81" s="567"/>
      <c r="TSQ81" s="567"/>
      <c r="TSR81" s="567"/>
      <c r="TSS81" s="567"/>
      <c r="TST81" s="567"/>
      <c r="TSU81" s="567"/>
      <c r="TSV81" s="567"/>
      <c r="TSW81" s="567"/>
      <c r="TSX81" s="567"/>
      <c r="TSY81" s="567"/>
      <c r="TSZ81" s="567"/>
      <c r="TTA81" s="567"/>
      <c r="TTB81" s="567"/>
      <c r="TTC81" s="567"/>
      <c r="TTD81" s="567"/>
      <c r="TTE81" s="567"/>
      <c r="TTF81" s="567"/>
      <c r="TTG81" s="567"/>
      <c r="TTH81" s="567"/>
      <c r="TTI81" s="567"/>
      <c r="TTJ81" s="567"/>
      <c r="TTK81" s="567"/>
      <c r="TTL81" s="567"/>
      <c r="TTM81" s="567"/>
      <c r="TTN81" s="567"/>
      <c r="TTO81" s="567"/>
      <c r="TTP81" s="567"/>
      <c r="TTQ81" s="567"/>
      <c r="TTR81" s="567"/>
      <c r="TTS81" s="567"/>
      <c r="TTT81" s="567"/>
      <c r="TTU81" s="567"/>
      <c r="TTV81" s="567"/>
      <c r="TTW81" s="567"/>
      <c r="TTX81" s="567"/>
      <c r="TTY81" s="567"/>
      <c r="TTZ81" s="567"/>
      <c r="TUA81" s="567"/>
      <c r="TUB81" s="567"/>
      <c r="TUC81" s="567"/>
      <c r="TUD81" s="567"/>
      <c r="TUE81" s="567"/>
      <c r="TUF81" s="567"/>
      <c r="TUG81" s="567"/>
      <c r="TUH81" s="567"/>
      <c r="TUI81" s="567"/>
      <c r="TUJ81" s="567"/>
      <c r="TUK81" s="567"/>
      <c r="TUL81" s="567"/>
      <c r="TUM81" s="567"/>
      <c r="TUN81" s="567"/>
      <c r="TUO81" s="567"/>
      <c r="TUP81" s="567"/>
      <c r="TUQ81" s="567"/>
      <c r="TUR81" s="567"/>
      <c r="TUS81" s="567"/>
      <c r="TUT81" s="567"/>
      <c r="TUU81" s="567"/>
      <c r="TUV81" s="567"/>
      <c r="TUW81" s="567"/>
      <c r="TUX81" s="567"/>
      <c r="TUY81" s="567"/>
      <c r="TUZ81" s="567"/>
      <c r="TVA81" s="567"/>
      <c r="TVB81" s="567"/>
      <c r="TVC81" s="567"/>
      <c r="TVD81" s="567"/>
      <c r="TVE81" s="567"/>
      <c r="TVF81" s="567"/>
      <c r="TVG81" s="567"/>
      <c r="TVH81" s="567"/>
      <c r="TVI81" s="567"/>
      <c r="TVJ81" s="567"/>
      <c r="TVK81" s="567"/>
      <c r="TVL81" s="567"/>
      <c r="TVM81" s="567"/>
      <c r="TVN81" s="567"/>
      <c r="TVO81" s="567"/>
      <c r="TVP81" s="567"/>
      <c r="TVQ81" s="567"/>
      <c r="TVR81" s="567"/>
      <c r="TVS81" s="567"/>
      <c r="TVT81" s="567"/>
      <c r="TVU81" s="567"/>
      <c r="TVV81" s="567"/>
      <c r="TVW81" s="567"/>
      <c r="TVX81" s="567"/>
      <c r="TVY81" s="567"/>
      <c r="TVZ81" s="567"/>
      <c r="TWA81" s="567"/>
      <c r="TWB81" s="567"/>
      <c r="TWC81" s="567"/>
      <c r="TWD81" s="567"/>
      <c r="TWE81" s="567"/>
      <c r="TWF81" s="567"/>
      <c r="TWG81" s="567"/>
      <c r="TWH81" s="567"/>
      <c r="TWI81" s="567"/>
      <c r="TWJ81" s="567"/>
      <c r="TWK81" s="567"/>
      <c r="TWL81" s="567"/>
      <c r="TWM81" s="567"/>
      <c r="TWN81" s="567"/>
      <c r="TWO81" s="567"/>
      <c r="TWP81" s="567"/>
      <c r="TWQ81" s="567"/>
      <c r="TWR81" s="567"/>
      <c r="TWS81" s="567"/>
      <c r="TWT81" s="567"/>
      <c r="TWU81" s="567"/>
      <c r="TWV81" s="567"/>
      <c r="TWW81" s="567"/>
      <c r="TWX81" s="567"/>
      <c r="TWY81" s="567"/>
      <c r="TWZ81" s="567"/>
      <c r="TXA81" s="567"/>
      <c r="TXB81" s="567"/>
      <c r="TXC81" s="567"/>
      <c r="TXD81" s="567"/>
      <c r="TXE81" s="567"/>
      <c r="TXF81" s="567"/>
      <c r="TXG81" s="567"/>
      <c r="TXH81" s="567"/>
      <c r="TXI81" s="567"/>
      <c r="TXJ81" s="567"/>
      <c r="TXK81" s="567"/>
      <c r="TXL81" s="567"/>
      <c r="TXM81" s="567"/>
      <c r="TXN81" s="567"/>
      <c r="TXO81" s="567"/>
      <c r="TXP81" s="567"/>
      <c r="TXQ81" s="567"/>
      <c r="TXR81" s="567"/>
      <c r="TXS81" s="567"/>
      <c r="TXT81" s="567"/>
      <c r="TXU81" s="567"/>
      <c r="TXV81" s="567"/>
      <c r="TXW81" s="567"/>
      <c r="TXX81" s="567"/>
      <c r="TXY81" s="567"/>
      <c r="TXZ81" s="567"/>
      <c r="TYA81" s="567"/>
      <c r="TYB81" s="567"/>
      <c r="TYC81" s="567"/>
      <c r="TYD81" s="567"/>
      <c r="TYE81" s="567"/>
      <c r="TYF81" s="567"/>
      <c r="TYG81" s="567"/>
      <c r="TYH81" s="567"/>
      <c r="TYI81" s="567"/>
      <c r="TYJ81" s="567"/>
      <c r="TYK81" s="567"/>
      <c r="TYL81" s="567"/>
      <c r="TYM81" s="567"/>
      <c r="TYN81" s="567"/>
      <c r="TYO81" s="567"/>
      <c r="TYP81" s="567"/>
      <c r="TYQ81" s="567"/>
      <c r="TYR81" s="567"/>
      <c r="TYS81" s="567"/>
      <c r="TYT81" s="567"/>
      <c r="TYU81" s="567"/>
      <c r="TYV81" s="567"/>
      <c r="TYW81" s="567"/>
      <c r="TYX81" s="567"/>
      <c r="TYY81" s="567"/>
      <c r="TYZ81" s="567"/>
      <c r="TZA81" s="567"/>
      <c r="TZB81" s="567"/>
      <c r="TZC81" s="567"/>
      <c r="TZD81" s="567"/>
      <c r="TZE81" s="567"/>
      <c r="TZF81" s="567"/>
      <c r="TZG81" s="567"/>
      <c r="TZH81" s="567"/>
      <c r="TZI81" s="567"/>
      <c r="TZJ81" s="567"/>
      <c r="TZK81" s="567"/>
      <c r="TZL81" s="567"/>
      <c r="TZM81" s="567"/>
      <c r="TZN81" s="567"/>
      <c r="TZO81" s="567"/>
      <c r="TZP81" s="567"/>
      <c r="TZQ81" s="567"/>
      <c r="TZR81" s="567"/>
      <c r="TZS81" s="567"/>
      <c r="TZT81" s="567"/>
      <c r="TZU81" s="567"/>
      <c r="TZV81" s="567"/>
      <c r="TZW81" s="567"/>
      <c r="TZX81" s="567"/>
      <c r="TZY81" s="567"/>
      <c r="TZZ81" s="567"/>
      <c r="UAA81" s="567"/>
      <c r="UAB81" s="567"/>
      <c r="UAC81" s="567"/>
      <c r="UAD81" s="567"/>
      <c r="UAE81" s="567"/>
      <c r="UAF81" s="567"/>
      <c r="UAG81" s="567"/>
      <c r="UAH81" s="567"/>
      <c r="UAI81" s="567"/>
      <c r="UAJ81" s="567"/>
      <c r="UAK81" s="567"/>
      <c r="UAL81" s="567"/>
      <c r="UAM81" s="567"/>
      <c r="UAN81" s="567"/>
      <c r="UAO81" s="567"/>
      <c r="UAP81" s="567"/>
      <c r="UAQ81" s="567"/>
      <c r="UAR81" s="567"/>
      <c r="UAS81" s="567"/>
      <c r="UAT81" s="567"/>
      <c r="UAU81" s="567"/>
      <c r="UAV81" s="567"/>
      <c r="UAW81" s="567"/>
      <c r="UAX81" s="567"/>
      <c r="UAY81" s="567"/>
      <c r="UAZ81" s="567"/>
      <c r="UBA81" s="567"/>
      <c r="UBB81" s="567"/>
      <c r="UBC81" s="567"/>
      <c r="UBD81" s="567"/>
      <c r="UBE81" s="567"/>
      <c r="UBF81" s="567"/>
      <c r="UBG81" s="567"/>
      <c r="UBH81" s="567"/>
      <c r="UBI81" s="567"/>
      <c r="UBJ81" s="567"/>
      <c r="UBK81" s="567"/>
      <c r="UBL81" s="567"/>
      <c r="UBM81" s="567"/>
      <c r="UBN81" s="567"/>
      <c r="UBO81" s="567"/>
      <c r="UBP81" s="567"/>
      <c r="UBQ81" s="567"/>
      <c r="UBR81" s="567"/>
      <c r="UBS81" s="567"/>
      <c r="UBT81" s="567"/>
      <c r="UBU81" s="567"/>
      <c r="UBV81" s="567"/>
      <c r="UBW81" s="567"/>
      <c r="UBX81" s="567"/>
      <c r="UBY81" s="567"/>
      <c r="UBZ81" s="567"/>
      <c r="UCA81" s="567"/>
      <c r="UCB81" s="567"/>
      <c r="UCC81" s="567"/>
      <c r="UCD81" s="567"/>
      <c r="UCE81" s="567"/>
      <c r="UCF81" s="567"/>
      <c r="UCG81" s="567"/>
      <c r="UCH81" s="567"/>
      <c r="UCI81" s="567"/>
      <c r="UCJ81" s="567"/>
      <c r="UCK81" s="567"/>
      <c r="UCL81" s="567"/>
      <c r="UCM81" s="567"/>
      <c r="UCN81" s="567"/>
      <c r="UCO81" s="567"/>
      <c r="UCP81" s="567"/>
      <c r="UCQ81" s="567"/>
      <c r="UCR81" s="567"/>
      <c r="UCS81" s="567"/>
      <c r="UCT81" s="567"/>
      <c r="UCU81" s="567"/>
      <c r="UCV81" s="567"/>
      <c r="UCW81" s="567"/>
      <c r="UCX81" s="567"/>
      <c r="UCY81" s="567"/>
      <c r="UCZ81" s="567"/>
      <c r="UDA81" s="567"/>
      <c r="UDB81" s="567"/>
      <c r="UDC81" s="567"/>
      <c r="UDD81" s="567"/>
      <c r="UDE81" s="567"/>
      <c r="UDF81" s="567"/>
      <c r="UDG81" s="567"/>
      <c r="UDH81" s="567"/>
      <c r="UDI81" s="567"/>
      <c r="UDJ81" s="567"/>
      <c r="UDK81" s="567"/>
      <c r="UDL81" s="567"/>
      <c r="UDM81" s="567"/>
      <c r="UDN81" s="567"/>
      <c r="UDO81" s="567"/>
      <c r="UDP81" s="567"/>
      <c r="UDQ81" s="567"/>
      <c r="UDR81" s="567"/>
      <c r="UDS81" s="567"/>
      <c r="UDT81" s="567"/>
      <c r="UDU81" s="567"/>
      <c r="UDV81" s="567"/>
      <c r="UDW81" s="567"/>
      <c r="UDX81" s="567"/>
      <c r="UDY81" s="567"/>
      <c r="UDZ81" s="567"/>
      <c r="UEA81" s="567"/>
      <c r="UEB81" s="567"/>
      <c r="UEC81" s="567"/>
      <c r="UED81" s="567"/>
      <c r="UEE81" s="567"/>
      <c r="UEF81" s="567"/>
      <c r="UEG81" s="567"/>
      <c r="UEH81" s="567"/>
      <c r="UEI81" s="567"/>
      <c r="UEJ81" s="567"/>
      <c r="UEK81" s="567"/>
      <c r="UEL81" s="567"/>
      <c r="UEM81" s="567"/>
      <c r="UEN81" s="567"/>
      <c r="UEO81" s="567"/>
      <c r="UEP81" s="567"/>
      <c r="UEQ81" s="567"/>
      <c r="UER81" s="567"/>
      <c r="UES81" s="567"/>
      <c r="UET81" s="567"/>
      <c r="UEU81" s="567"/>
      <c r="UEV81" s="567"/>
      <c r="UEW81" s="567"/>
      <c r="UEX81" s="567"/>
      <c r="UEY81" s="567"/>
      <c r="UEZ81" s="567"/>
      <c r="UFA81" s="567"/>
      <c r="UFB81" s="567"/>
      <c r="UFC81" s="567"/>
      <c r="UFD81" s="567"/>
      <c r="UFE81" s="567"/>
      <c r="UFF81" s="567"/>
      <c r="UFG81" s="567"/>
      <c r="UFH81" s="567"/>
      <c r="UFI81" s="567"/>
      <c r="UFJ81" s="567"/>
      <c r="UFK81" s="567"/>
      <c r="UFL81" s="567"/>
      <c r="UFM81" s="567"/>
      <c r="UFN81" s="567"/>
      <c r="UFO81" s="567"/>
      <c r="UFP81" s="567"/>
      <c r="UFQ81" s="567"/>
      <c r="UFR81" s="567"/>
      <c r="UFS81" s="567"/>
      <c r="UFT81" s="567"/>
      <c r="UFU81" s="567"/>
      <c r="UFV81" s="567"/>
      <c r="UFW81" s="567"/>
      <c r="UFX81" s="567"/>
      <c r="UFY81" s="567"/>
      <c r="UFZ81" s="567"/>
      <c r="UGA81" s="567"/>
      <c r="UGB81" s="567"/>
      <c r="UGC81" s="567"/>
      <c r="UGD81" s="567"/>
      <c r="UGE81" s="567"/>
      <c r="UGF81" s="567"/>
      <c r="UGG81" s="567"/>
      <c r="UGH81" s="567"/>
      <c r="UGI81" s="567"/>
      <c r="UGJ81" s="567"/>
      <c r="UGK81" s="567"/>
      <c r="UGL81" s="567"/>
      <c r="UGM81" s="567"/>
      <c r="UGN81" s="567"/>
      <c r="UGO81" s="567"/>
      <c r="UGP81" s="567"/>
      <c r="UGQ81" s="567"/>
      <c r="UGR81" s="567"/>
      <c r="UGS81" s="567"/>
      <c r="UGT81" s="567"/>
      <c r="UGU81" s="567"/>
      <c r="UGV81" s="567"/>
      <c r="UGW81" s="567"/>
      <c r="UGX81" s="567"/>
      <c r="UGY81" s="567"/>
      <c r="UGZ81" s="567"/>
      <c r="UHA81" s="567"/>
      <c r="UHB81" s="567"/>
      <c r="UHC81" s="567"/>
      <c r="UHD81" s="567"/>
      <c r="UHE81" s="567"/>
      <c r="UHF81" s="567"/>
      <c r="UHG81" s="567"/>
      <c r="UHH81" s="567"/>
      <c r="UHI81" s="567"/>
      <c r="UHJ81" s="567"/>
      <c r="UHK81" s="567"/>
      <c r="UHL81" s="567"/>
      <c r="UHM81" s="567"/>
      <c r="UHN81" s="567"/>
      <c r="UHO81" s="567"/>
      <c r="UHP81" s="567"/>
      <c r="UHQ81" s="567"/>
      <c r="UHR81" s="567"/>
      <c r="UHS81" s="567"/>
      <c r="UHT81" s="567"/>
      <c r="UHU81" s="567"/>
      <c r="UHV81" s="567"/>
      <c r="UHW81" s="567"/>
      <c r="UHX81" s="567"/>
      <c r="UHY81" s="567"/>
      <c r="UHZ81" s="567"/>
      <c r="UIA81" s="567"/>
      <c r="UIB81" s="567"/>
      <c r="UIC81" s="567"/>
      <c r="UID81" s="567"/>
      <c r="UIE81" s="567"/>
      <c r="UIF81" s="567"/>
      <c r="UIG81" s="567"/>
      <c r="UIH81" s="567"/>
      <c r="UII81" s="567"/>
      <c r="UIJ81" s="567"/>
      <c r="UIK81" s="567"/>
      <c r="UIL81" s="567"/>
      <c r="UIM81" s="567"/>
      <c r="UIN81" s="567"/>
      <c r="UIO81" s="567"/>
      <c r="UIP81" s="567"/>
      <c r="UIQ81" s="567"/>
      <c r="UIR81" s="567"/>
      <c r="UIS81" s="567"/>
      <c r="UIT81" s="567"/>
      <c r="UIU81" s="567"/>
      <c r="UIV81" s="567"/>
      <c r="UIW81" s="567"/>
      <c r="UIX81" s="567"/>
      <c r="UIY81" s="567"/>
      <c r="UIZ81" s="567"/>
      <c r="UJA81" s="567"/>
      <c r="UJB81" s="567"/>
      <c r="UJC81" s="567"/>
      <c r="UJD81" s="567"/>
      <c r="UJE81" s="567"/>
      <c r="UJF81" s="567"/>
      <c r="UJG81" s="567"/>
      <c r="UJH81" s="567"/>
      <c r="UJI81" s="567"/>
      <c r="UJJ81" s="567"/>
      <c r="UJK81" s="567"/>
      <c r="UJL81" s="567"/>
      <c r="UJM81" s="567"/>
      <c r="UJN81" s="567"/>
      <c r="UJO81" s="567"/>
      <c r="UJP81" s="567"/>
      <c r="UJQ81" s="567"/>
      <c r="UJR81" s="567"/>
      <c r="UJS81" s="567"/>
      <c r="UJT81" s="567"/>
      <c r="UJU81" s="567"/>
      <c r="UJV81" s="567"/>
      <c r="UJW81" s="567"/>
      <c r="UJX81" s="567"/>
      <c r="UJY81" s="567"/>
      <c r="UJZ81" s="567"/>
      <c r="UKA81" s="567"/>
      <c r="UKB81" s="567"/>
      <c r="UKC81" s="567"/>
      <c r="UKD81" s="567"/>
      <c r="UKE81" s="567"/>
      <c r="UKF81" s="567"/>
      <c r="UKG81" s="567"/>
      <c r="UKH81" s="567"/>
      <c r="UKI81" s="567"/>
      <c r="UKJ81" s="567"/>
      <c r="UKK81" s="567"/>
      <c r="UKL81" s="567"/>
      <c r="UKM81" s="567"/>
      <c r="UKN81" s="567"/>
      <c r="UKO81" s="567"/>
      <c r="UKP81" s="567"/>
      <c r="UKQ81" s="567"/>
      <c r="UKR81" s="567"/>
      <c r="UKS81" s="567"/>
      <c r="UKT81" s="567"/>
      <c r="UKU81" s="567"/>
      <c r="UKV81" s="567"/>
      <c r="UKW81" s="567"/>
      <c r="UKX81" s="567"/>
      <c r="UKY81" s="567"/>
      <c r="UKZ81" s="567"/>
      <c r="ULA81" s="567"/>
      <c r="ULB81" s="567"/>
      <c r="ULC81" s="567"/>
      <c r="ULD81" s="567"/>
      <c r="ULE81" s="567"/>
      <c r="ULF81" s="567"/>
      <c r="ULG81" s="567"/>
      <c r="ULH81" s="567"/>
      <c r="ULI81" s="567"/>
      <c r="ULJ81" s="567"/>
      <c r="ULK81" s="567"/>
      <c r="ULL81" s="567"/>
      <c r="ULM81" s="567"/>
      <c r="ULN81" s="567"/>
      <c r="ULO81" s="567"/>
      <c r="ULP81" s="567"/>
      <c r="ULQ81" s="567"/>
      <c r="ULR81" s="567"/>
      <c r="ULS81" s="567"/>
      <c r="ULT81" s="567"/>
      <c r="ULU81" s="567"/>
      <c r="ULV81" s="567"/>
      <c r="ULW81" s="567"/>
      <c r="ULX81" s="567"/>
      <c r="ULY81" s="567"/>
      <c r="ULZ81" s="567"/>
      <c r="UMA81" s="567"/>
      <c r="UMB81" s="567"/>
      <c r="UMC81" s="567"/>
      <c r="UMD81" s="567"/>
      <c r="UME81" s="567"/>
      <c r="UMF81" s="567"/>
      <c r="UMG81" s="567"/>
      <c r="UMH81" s="567"/>
      <c r="UMI81" s="567"/>
      <c r="UMJ81" s="567"/>
      <c r="UMK81" s="567"/>
      <c r="UML81" s="567"/>
      <c r="UMM81" s="567"/>
      <c r="UMN81" s="567"/>
      <c r="UMO81" s="567"/>
      <c r="UMP81" s="567"/>
      <c r="UMQ81" s="567"/>
      <c r="UMR81" s="567"/>
      <c r="UMS81" s="567"/>
      <c r="UMT81" s="567"/>
      <c r="UMU81" s="567"/>
      <c r="UMV81" s="567"/>
      <c r="UMW81" s="567"/>
      <c r="UMX81" s="567"/>
      <c r="UMY81" s="567"/>
      <c r="UMZ81" s="567"/>
      <c r="UNA81" s="567"/>
      <c r="UNB81" s="567"/>
      <c r="UNC81" s="567"/>
      <c r="UND81" s="567"/>
      <c r="UNE81" s="567"/>
      <c r="UNF81" s="567"/>
      <c r="UNG81" s="567"/>
      <c r="UNH81" s="567"/>
      <c r="UNI81" s="567"/>
      <c r="UNJ81" s="567"/>
      <c r="UNK81" s="567"/>
      <c r="UNL81" s="567"/>
      <c r="UNM81" s="567"/>
      <c r="UNN81" s="567"/>
      <c r="UNO81" s="567"/>
      <c r="UNP81" s="567"/>
      <c r="UNQ81" s="567"/>
      <c r="UNR81" s="567"/>
      <c r="UNS81" s="567"/>
      <c r="UNT81" s="567"/>
      <c r="UNU81" s="567"/>
      <c r="UNV81" s="567"/>
      <c r="UNW81" s="567"/>
      <c r="UNX81" s="567"/>
      <c r="UNY81" s="567"/>
      <c r="UNZ81" s="567"/>
      <c r="UOA81" s="567"/>
      <c r="UOB81" s="567"/>
      <c r="UOC81" s="567"/>
      <c r="UOD81" s="567"/>
      <c r="UOE81" s="567"/>
      <c r="UOF81" s="567"/>
      <c r="UOG81" s="567"/>
      <c r="UOH81" s="567"/>
      <c r="UOI81" s="567"/>
      <c r="UOJ81" s="567"/>
      <c r="UOK81" s="567"/>
      <c r="UOL81" s="567"/>
      <c r="UOM81" s="567"/>
      <c r="UON81" s="567"/>
      <c r="UOO81" s="567"/>
      <c r="UOP81" s="567"/>
      <c r="UOQ81" s="567"/>
      <c r="UOR81" s="567"/>
      <c r="UOS81" s="567"/>
      <c r="UOT81" s="567"/>
      <c r="UOU81" s="567"/>
      <c r="UOV81" s="567"/>
      <c r="UOW81" s="567"/>
      <c r="UOX81" s="567"/>
      <c r="UOY81" s="567"/>
      <c r="UOZ81" s="567"/>
      <c r="UPA81" s="567"/>
      <c r="UPB81" s="567"/>
      <c r="UPC81" s="567"/>
      <c r="UPD81" s="567"/>
      <c r="UPE81" s="567"/>
      <c r="UPF81" s="567"/>
      <c r="UPG81" s="567"/>
      <c r="UPH81" s="567"/>
      <c r="UPI81" s="567"/>
      <c r="UPJ81" s="567"/>
      <c r="UPK81" s="567"/>
      <c r="UPL81" s="567"/>
      <c r="UPM81" s="567"/>
      <c r="UPN81" s="567"/>
      <c r="UPO81" s="567"/>
      <c r="UPP81" s="567"/>
      <c r="UPQ81" s="567"/>
      <c r="UPR81" s="567"/>
      <c r="UPS81" s="567"/>
      <c r="UPT81" s="567"/>
      <c r="UPU81" s="567"/>
      <c r="UPV81" s="567"/>
      <c r="UPW81" s="567"/>
      <c r="UPX81" s="567"/>
      <c r="UPY81" s="567"/>
      <c r="UPZ81" s="567"/>
      <c r="UQA81" s="567"/>
      <c r="UQB81" s="567"/>
      <c r="UQC81" s="567"/>
      <c r="UQD81" s="567"/>
      <c r="UQE81" s="567"/>
      <c r="UQF81" s="567"/>
      <c r="UQG81" s="567"/>
      <c r="UQH81" s="567"/>
      <c r="UQI81" s="567"/>
      <c r="UQJ81" s="567"/>
      <c r="UQK81" s="567"/>
      <c r="UQL81" s="567"/>
      <c r="UQM81" s="567"/>
      <c r="UQN81" s="567"/>
      <c r="UQO81" s="567"/>
      <c r="UQP81" s="567"/>
      <c r="UQQ81" s="567"/>
      <c r="UQR81" s="567"/>
      <c r="UQS81" s="567"/>
      <c r="UQT81" s="567"/>
      <c r="UQU81" s="567"/>
      <c r="UQV81" s="567"/>
      <c r="UQW81" s="567"/>
      <c r="UQX81" s="567"/>
      <c r="UQY81" s="567"/>
      <c r="UQZ81" s="567"/>
      <c r="URA81" s="567"/>
      <c r="URB81" s="567"/>
      <c r="URC81" s="567"/>
      <c r="URD81" s="567"/>
      <c r="URE81" s="567"/>
      <c r="URF81" s="567"/>
      <c r="URG81" s="567"/>
      <c r="URH81" s="567"/>
      <c r="URI81" s="567"/>
      <c r="URJ81" s="567"/>
      <c r="URK81" s="567"/>
      <c r="URL81" s="567"/>
      <c r="URM81" s="567"/>
      <c r="URN81" s="567"/>
      <c r="URO81" s="567"/>
      <c r="URP81" s="567"/>
      <c r="URQ81" s="567"/>
      <c r="URR81" s="567"/>
      <c r="URS81" s="567"/>
      <c r="URT81" s="567"/>
      <c r="URU81" s="567"/>
      <c r="URV81" s="567"/>
      <c r="URW81" s="567"/>
      <c r="URX81" s="567"/>
      <c r="URY81" s="567"/>
      <c r="URZ81" s="567"/>
      <c r="USA81" s="567"/>
      <c r="USB81" s="567"/>
      <c r="USC81" s="567"/>
      <c r="USD81" s="567"/>
      <c r="USE81" s="567"/>
      <c r="USF81" s="567"/>
      <c r="USG81" s="567"/>
      <c r="USH81" s="567"/>
      <c r="USI81" s="567"/>
      <c r="USJ81" s="567"/>
      <c r="USK81" s="567"/>
      <c r="USL81" s="567"/>
      <c r="USM81" s="567"/>
      <c r="USN81" s="567"/>
      <c r="USO81" s="567"/>
      <c r="USP81" s="567"/>
      <c r="USQ81" s="567"/>
      <c r="USR81" s="567"/>
      <c r="USS81" s="567"/>
      <c r="UST81" s="567"/>
      <c r="USU81" s="567"/>
      <c r="USV81" s="567"/>
      <c r="USW81" s="567"/>
      <c r="USX81" s="567"/>
      <c r="USY81" s="567"/>
      <c r="USZ81" s="567"/>
      <c r="UTA81" s="567"/>
      <c r="UTB81" s="567"/>
      <c r="UTC81" s="567"/>
      <c r="UTD81" s="567"/>
      <c r="UTE81" s="567"/>
      <c r="UTF81" s="567"/>
      <c r="UTG81" s="567"/>
      <c r="UTH81" s="567"/>
      <c r="UTI81" s="567"/>
      <c r="UTJ81" s="567"/>
      <c r="UTK81" s="567"/>
      <c r="UTL81" s="567"/>
      <c r="UTM81" s="567"/>
      <c r="UTN81" s="567"/>
      <c r="UTO81" s="567"/>
      <c r="UTP81" s="567"/>
      <c r="UTQ81" s="567"/>
      <c r="UTR81" s="567"/>
      <c r="UTS81" s="567"/>
      <c r="UTT81" s="567"/>
      <c r="UTU81" s="567"/>
      <c r="UTV81" s="567"/>
      <c r="UTW81" s="567"/>
      <c r="UTX81" s="567"/>
      <c r="UTY81" s="567"/>
      <c r="UTZ81" s="567"/>
      <c r="UUA81" s="567"/>
      <c r="UUB81" s="567"/>
      <c r="UUC81" s="567"/>
      <c r="UUD81" s="567"/>
      <c r="UUE81" s="567"/>
      <c r="UUF81" s="567"/>
      <c r="UUG81" s="567"/>
      <c r="UUH81" s="567"/>
      <c r="UUI81" s="567"/>
      <c r="UUJ81" s="567"/>
      <c r="UUK81" s="567"/>
      <c r="UUL81" s="567"/>
      <c r="UUM81" s="567"/>
      <c r="UUN81" s="567"/>
      <c r="UUO81" s="567"/>
      <c r="UUP81" s="567"/>
      <c r="UUQ81" s="567"/>
      <c r="UUR81" s="567"/>
      <c r="UUS81" s="567"/>
      <c r="UUT81" s="567"/>
      <c r="UUU81" s="567"/>
      <c r="UUV81" s="567"/>
      <c r="UUW81" s="567"/>
      <c r="UUX81" s="567"/>
      <c r="UUY81" s="567"/>
      <c r="UUZ81" s="567"/>
      <c r="UVA81" s="567"/>
      <c r="UVB81" s="567"/>
      <c r="UVC81" s="567"/>
      <c r="UVD81" s="567"/>
      <c r="UVE81" s="567"/>
      <c r="UVF81" s="567"/>
      <c r="UVG81" s="567"/>
      <c r="UVH81" s="567"/>
      <c r="UVI81" s="567"/>
      <c r="UVJ81" s="567"/>
      <c r="UVK81" s="567"/>
      <c r="UVL81" s="567"/>
      <c r="UVM81" s="567"/>
      <c r="UVN81" s="567"/>
      <c r="UVO81" s="567"/>
      <c r="UVP81" s="567"/>
      <c r="UVQ81" s="567"/>
      <c r="UVR81" s="567"/>
      <c r="UVS81" s="567"/>
      <c r="UVT81" s="567"/>
      <c r="UVU81" s="567"/>
      <c r="UVV81" s="567"/>
      <c r="UVW81" s="567"/>
      <c r="UVX81" s="567"/>
      <c r="UVY81" s="567"/>
      <c r="UVZ81" s="567"/>
      <c r="UWA81" s="567"/>
      <c r="UWB81" s="567"/>
      <c r="UWC81" s="567"/>
      <c r="UWD81" s="567"/>
      <c r="UWE81" s="567"/>
      <c r="UWF81" s="567"/>
      <c r="UWG81" s="567"/>
      <c r="UWH81" s="567"/>
      <c r="UWI81" s="567"/>
      <c r="UWJ81" s="567"/>
      <c r="UWK81" s="567"/>
      <c r="UWL81" s="567"/>
      <c r="UWM81" s="567"/>
      <c r="UWN81" s="567"/>
      <c r="UWO81" s="567"/>
      <c r="UWP81" s="567"/>
      <c r="UWQ81" s="567"/>
      <c r="UWR81" s="567"/>
      <c r="UWS81" s="567"/>
      <c r="UWT81" s="567"/>
      <c r="UWU81" s="567"/>
      <c r="UWV81" s="567"/>
      <c r="UWW81" s="567"/>
      <c r="UWX81" s="567"/>
      <c r="UWY81" s="567"/>
      <c r="UWZ81" s="567"/>
      <c r="UXA81" s="567"/>
      <c r="UXB81" s="567"/>
      <c r="UXC81" s="567"/>
      <c r="UXD81" s="567"/>
      <c r="UXE81" s="567"/>
      <c r="UXF81" s="567"/>
      <c r="UXG81" s="567"/>
      <c r="UXH81" s="567"/>
      <c r="UXI81" s="567"/>
      <c r="UXJ81" s="567"/>
      <c r="UXK81" s="567"/>
      <c r="UXL81" s="567"/>
      <c r="UXM81" s="567"/>
      <c r="UXN81" s="567"/>
      <c r="UXO81" s="567"/>
      <c r="UXP81" s="567"/>
      <c r="UXQ81" s="567"/>
      <c r="UXR81" s="567"/>
      <c r="UXS81" s="567"/>
      <c r="UXT81" s="567"/>
      <c r="UXU81" s="567"/>
      <c r="UXV81" s="567"/>
      <c r="UXW81" s="567"/>
      <c r="UXX81" s="567"/>
      <c r="UXY81" s="567"/>
      <c r="UXZ81" s="567"/>
      <c r="UYA81" s="567"/>
      <c r="UYB81" s="567"/>
      <c r="UYC81" s="567"/>
      <c r="UYD81" s="567"/>
      <c r="UYE81" s="567"/>
      <c r="UYF81" s="567"/>
      <c r="UYG81" s="567"/>
      <c r="UYH81" s="567"/>
      <c r="UYI81" s="567"/>
      <c r="UYJ81" s="567"/>
      <c r="UYK81" s="567"/>
      <c r="UYL81" s="567"/>
      <c r="UYM81" s="567"/>
      <c r="UYN81" s="567"/>
      <c r="UYO81" s="567"/>
      <c r="UYP81" s="567"/>
      <c r="UYQ81" s="567"/>
      <c r="UYR81" s="567"/>
      <c r="UYS81" s="567"/>
      <c r="UYT81" s="567"/>
      <c r="UYU81" s="567"/>
      <c r="UYV81" s="567"/>
      <c r="UYW81" s="567"/>
      <c r="UYX81" s="567"/>
      <c r="UYY81" s="567"/>
      <c r="UYZ81" s="567"/>
      <c r="UZA81" s="567"/>
      <c r="UZB81" s="567"/>
      <c r="UZC81" s="567"/>
      <c r="UZD81" s="567"/>
      <c r="UZE81" s="567"/>
      <c r="UZF81" s="567"/>
      <c r="UZG81" s="567"/>
      <c r="UZH81" s="567"/>
      <c r="UZI81" s="567"/>
      <c r="UZJ81" s="567"/>
      <c r="UZK81" s="567"/>
      <c r="UZL81" s="567"/>
      <c r="UZM81" s="567"/>
      <c r="UZN81" s="567"/>
      <c r="UZO81" s="567"/>
      <c r="UZP81" s="567"/>
      <c r="UZQ81" s="567"/>
      <c r="UZR81" s="567"/>
      <c r="UZS81" s="567"/>
      <c r="UZT81" s="567"/>
      <c r="UZU81" s="567"/>
      <c r="UZV81" s="567"/>
      <c r="UZW81" s="567"/>
      <c r="UZX81" s="567"/>
      <c r="UZY81" s="567"/>
      <c r="UZZ81" s="567"/>
      <c r="VAA81" s="567"/>
      <c r="VAB81" s="567"/>
      <c r="VAC81" s="567"/>
      <c r="VAD81" s="567"/>
      <c r="VAE81" s="567"/>
      <c r="VAF81" s="567"/>
      <c r="VAG81" s="567"/>
      <c r="VAH81" s="567"/>
      <c r="VAI81" s="567"/>
      <c r="VAJ81" s="567"/>
      <c r="VAK81" s="567"/>
      <c r="VAL81" s="567"/>
      <c r="VAM81" s="567"/>
      <c r="VAN81" s="567"/>
      <c r="VAO81" s="567"/>
      <c r="VAP81" s="567"/>
      <c r="VAQ81" s="567"/>
      <c r="VAR81" s="567"/>
      <c r="VAS81" s="567"/>
      <c r="VAT81" s="567"/>
      <c r="VAU81" s="567"/>
      <c r="VAV81" s="567"/>
      <c r="VAW81" s="567"/>
      <c r="VAX81" s="567"/>
      <c r="VAY81" s="567"/>
      <c r="VAZ81" s="567"/>
      <c r="VBA81" s="567"/>
      <c r="VBB81" s="567"/>
      <c r="VBC81" s="567"/>
      <c r="VBD81" s="567"/>
      <c r="VBE81" s="567"/>
      <c r="VBF81" s="567"/>
      <c r="VBG81" s="567"/>
      <c r="VBH81" s="567"/>
      <c r="VBI81" s="567"/>
      <c r="VBJ81" s="567"/>
      <c r="VBK81" s="567"/>
      <c r="VBL81" s="567"/>
      <c r="VBM81" s="567"/>
      <c r="VBN81" s="567"/>
      <c r="VBO81" s="567"/>
      <c r="VBP81" s="567"/>
      <c r="VBQ81" s="567"/>
      <c r="VBR81" s="567"/>
      <c r="VBS81" s="567"/>
      <c r="VBT81" s="567"/>
      <c r="VBU81" s="567"/>
      <c r="VBV81" s="567"/>
      <c r="VBW81" s="567"/>
      <c r="VBX81" s="567"/>
      <c r="VBY81" s="567"/>
      <c r="VBZ81" s="567"/>
      <c r="VCA81" s="567"/>
      <c r="VCB81" s="567"/>
      <c r="VCC81" s="567"/>
      <c r="VCD81" s="567"/>
      <c r="VCE81" s="567"/>
      <c r="VCF81" s="567"/>
      <c r="VCG81" s="567"/>
      <c r="VCH81" s="567"/>
      <c r="VCI81" s="567"/>
      <c r="VCJ81" s="567"/>
      <c r="VCK81" s="567"/>
      <c r="VCL81" s="567"/>
      <c r="VCM81" s="567"/>
      <c r="VCN81" s="567"/>
      <c r="VCO81" s="567"/>
      <c r="VCP81" s="567"/>
      <c r="VCQ81" s="567"/>
      <c r="VCR81" s="567"/>
      <c r="VCS81" s="567"/>
      <c r="VCT81" s="567"/>
      <c r="VCU81" s="567"/>
      <c r="VCV81" s="567"/>
      <c r="VCW81" s="567"/>
      <c r="VCX81" s="567"/>
      <c r="VCY81" s="567"/>
      <c r="VCZ81" s="567"/>
      <c r="VDA81" s="567"/>
      <c r="VDB81" s="567"/>
      <c r="VDC81" s="567"/>
      <c r="VDD81" s="567"/>
      <c r="VDE81" s="567"/>
      <c r="VDF81" s="567"/>
      <c r="VDG81" s="567"/>
      <c r="VDH81" s="567"/>
      <c r="VDI81" s="567"/>
      <c r="VDJ81" s="567"/>
      <c r="VDK81" s="567"/>
      <c r="VDL81" s="567"/>
      <c r="VDM81" s="567"/>
      <c r="VDN81" s="567"/>
      <c r="VDO81" s="567"/>
      <c r="VDP81" s="567"/>
      <c r="VDQ81" s="567"/>
      <c r="VDR81" s="567"/>
      <c r="VDS81" s="567"/>
      <c r="VDT81" s="567"/>
      <c r="VDU81" s="567"/>
      <c r="VDV81" s="567"/>
      <c r="VDW81" s="567"/>
      <c r="VDX81" s="567"/>
      <c r="VDY81" s="567"/>
      <c r="VDZ81" s="567"/>
      <c r="VEA81" s="567"/>
      <c r="VEB81" s="567"/>
      <c r="VEC81" s="567"/>
      <c r="VED81" s="567"/>
      <c r="VEE81" s="567"/>
      <c r="VEF81" s="567"/>
      <c r="VEG81" s="567"/>
      <c r="VEH81" s="567"/>
      <c r="VEI81" s="567"/>
      <c r="VEJ81" s="567"/>
      <c r="VEK81" s="567"/>
      <c r="VEL81" s="567"/>
      <c r="VEM81" s="567"/>
      <c r="VEN81" s="567"/>
      <c r="VEO81" s="567"/>
      <c r="VEP81" s="567"/>
      <c r="VEQ81" s="567"/>
      <c r="VER81" s="567"/>
      <c r="VES81" s="567"/>
      <c r="VET81" s="567"/>
      <c r="VEU81" s="567"/>
      <c r="VEV81" s="567"/>
      <c r="VEW81" s="567"/>
      <c r="VEX81" s="567"/>
      <c r="VEY81" s="567"/>
      <c r="VEZ81" s="567"/>
      <c r="VFA81" s="567"/>
      <c r="VFB81" s="567"/>
      <c r="VFC81" s="567"/>
      <c r="VFD81" s="567"/>
      <c r="VFE81" s="567"/>
      <c r="VFF81" s="567"/>
      <c r="VFG81" s="567"/>
      <c r="VFH81" s="567"/>
      <c r="VFI81" s="567"/>
      <c r="VFJ81" s="567"/>
      <c r="VFK81" s="567"/>
      <c r="VFL81" s="567"/>
      <c r="VFM81" s="567"/>
      <c r="VFN81" s="567"/>
      <c r="VFO81" s="567"/>
      <c r="VFP81" s="567"/>
      <c r="VFQ81" s="567"/>
      <c r="VFR81" s="567"/>
      <c r="VFS81" s="567"/>
      <c r="VFT81" s="567"/>
      <c r="VFU81" s="567"/>
      <c r="VFV81" s="567"/>
      <c r="VFW81" s="567"/>
      <c r="VFX81" s="567"/>
      <c r="VFY81" s="567"/>
      <c r="VFZ81" s="567"/>
      <c r="VGA81" s="567"/>
      <c r="VGB81" s="567"/>
      <c r="VGC81" s="567"/>
      <c r="VGD81" s="567"/>
      <c r="VGE81" s="567"/>
      <c r="VGF81" s="567"/>
      <c r="VGG81" s="567"/>
      <c r="VGH81" s="567"/>
      <c r="VGI81" s="567"/>
      <c r="VGJ81" s="567"/>
      <c r="VGK81" s="567"/>
      <c r="VGL81" s="567"/>
      <c r="VGM81" s="567"/>
      <c r="VGN81" s="567"/>
      <c r="VGO81" s="567"/>
      <c r="VGP81" s="567"/>
      <c r="VGQ81" s="567"/>
      <c r="VGR81" s="567"/>
      <c r="VGS81" s="567"/>
      <c r="VGT81" s="567"/>
      <c r="VGU81" s="567"/>
      <c r="VGV81" s="567"/>
      <c r="VGW81" s="567"/>
      <c r="VGX81" s="567"/>
      <c r="VGY81" s="567"/>
      <c r="VGZ81" s="567"/>
      <c r="VHA81" s="567"/>
      <c r="VHB81" s="567"/>
      <c r="VHC81" s="567"/>
      <c r="VHD81" s="567"/>
      <c r="VHE81" s="567"/>
      <c r="VHF81" s="567"/>
      <c r="VHG81" s="567"/>
      <c r="VHH81" s="567"/>
      <c r="VHI81" s="567"/>
      <c r="VHJ81" s="567"/>
      <c r="VHK81" s="567"/>
      <c r="VHL81" s="567"/>
      <c r="VHM81" s="567"/>
      <c r="VHN81" s="567"/>
      <c r="VHO81" s="567"/>
      <c r="VHP81" s="567"/>
      <c r="VHQ81" s="567"/>
      <c r="VHR81" s="567"/>
      <c r="VHS81" s="567"/>
      <c r="VHT81" s="567"/>
      <c r="VHU81" s="567"/>
      <c r="VHV81" s="567"/>
      <c r="VHW81" s="567"/>
      <c r="VHX81" s="567"/>
      <c r="VHY81" s="567"/>
      <c r="VHZ81" s="567"/>
      <c r="VIA81" s="567"/>
      <c r="VIB81" s="567"/>
      <c r="VIC81" s="567"/>
      <c r="VID81" s="567"/>
      <c r="VIE81" s="567"/>
      <c r="VIF81" s="567"/>
      <c r="VIG81" s="567"/>
      <c r="VIH81" s="567"/>
      <c r="VII81" s="567"/>
      <c r="VIJ81" s="567"/>
      <c r="VIK81" s="567"/>
      <c r="VIL81" s="567"/>
      <c r="VIM81" s="567"/>
      <c r="VIN81" s="567"/>
      <c r="VIO81" s="567"/>
      <c r="VIP81" s="567"/>
      <c r="VIQ81" s="567"/>
      <c r="VIR81" s="567"/>
      <c r="VIS81" s="567"/>
      <c r="VIT81" s="567"/>
      <c r="VIU81" s="567"/>
      <c r="VIV81" s="567"/>
      <c r="VIW81" s="567"/>
      <c r="VIX81" s="567"/>
      <c r="VIY81" s="567"/>
      <c r="VIZ81" s="567"/>
      <c r="VJA81" s="567"/>
      <c r="VJB81" s="567"/>
      <c r="VJC81" s="567"/>
      <c r="VJD81" s="567"/>
      <c r="VJE81" s="567"/>
      <c r="VJF81" s="567"/>
      <c r="VJG81" s="567"/>
      <c r="VJH81" s="567"/>
      <c r="VJI81" s="567"/>
      <c r="VJJ81" s="567"/>
      <c r="VJK81" s="567"/>
      <c r="VJL81" s="567"/>
      <c r="VJM81" s="567"/>
      <c r="VJN81" s="567"/>
      <c r="VJO81" s="567"/>
      <c r="VJP81" s="567"/>
      <c r="VJQ81" s="567"/>
      <c r="VJR81" s="567"/>
      <c r="VJS81" s="567"/>
      <c r="VJT81" s="567"/>
      <c r="VJU81" s="567"/>
      <c r="VJV81" s="567"/>
      <c r="VJW81" s="567"/>
      <c r="VJX81" s="567"/>
      <c r="VJY81" s="567"/>
      <c r="VJZ81" s="567"/>
      <c r="VKA81" s="567"/>
      <c r="VKB81" s="567"/>
      <c r="VKC81" s="567"/>
      <c r="VKD81" s="567"/>
      <c r="VKE81" s="567"/>
      <c r="VKF81" s="567"/>
      <c r="VKG81" s="567"/>
      <c r="VKH81" s="567"/>
      <c r="VKI81" s="567"/>
      <c r="VKJ81" s="567"/>
      <c r="VKK81" s="567"/>
      <c r="VKL81" s="567"/>
      <c r="VKM81" s="567"/>
      <c r="VKN81" s="567"/>
      <c r="VKO81" s="567"/>
      <c r="VKP81" s="567"/>
      <c r="VKQ81" s="567"/>
      <c r="VKR81" s="567"/>
      <c r="VKS81" s="567"/>
      <c r="VKT81" s="567"/>
      <c r="VKU81" s="567"/>
      <c r="VKV81" s="567"/>
      <c r="VKW81" s="567"/>
      <c r="VKX81" s="567"/>
      <c r="VKY81" s="567"/>
      <c r="VKZ81" s="567"/>
      <c r="VLA81" s="567"/>
      <c r="VLB81" s="567"/>
      <c r="VLC81" s="567"/>
      <c r="VLD81" s="567"/>
      <c r="VLE81" s="567"/>
      <c r="VLF81" s="567"/>
      <c r="VLG81" s="567"/>
      <c r="VLH81" s="567"/>
      <c r="VLI81" s="567"/>
      <c r="VLJ81" s="567"/>
      <c r="VLK81" s="567"/>
      <c r="VLL81" s="567"/>
      <c r="VLM81" s="567"/>
      <c r="VLN81" s="567"/>
      <c r="VLO81" s="567"/>
      <c r="VLP81" s="567"/>
      <c r="VLQ81" s="567"/>
      <c r="VLR81" s="567"/>
      <c r="VLS81" s="567"/>
      <c r="VLT81" s="567"/>
      <c r="VLU81" s="567"/>
      <c r="VLV81" s="567"/>
      <c r="VLW81" s="567"/>
      <c r="VLX81" s="567"/>
      <c r="VLY81" s="567"/>
      <c r="VLZ81" s="567"/>
      <c r="VMA81" s="567"/>
      <c r="VMB81" s="567"/>
      <c r="VMC81" s="567"/>
      <c r="VMD81" s="567"/>
      <c r="VME81" s="567"/>
      <c r="VMF81" s="567"/>
      <c r="VMG81" s="567"/>
      <c r="VMH81" s="567"/>
      <c r="VMI81" s="567"/>
      <c r="VMJ81" s="567"/>
      <c r="VMK81" s="567"/>
      <c r="VML81" s="567"/>
      <c r="VMM81" s="567"/>
      <c r="VMN81" s="567"/>
      <c r="VMO81" s="567"/>
      <c r="VMP81" s="567"/>
      <c r="VMQ81" s="567"/>
      <c r="VMR81" s="567"/>
      <c r="VMS81" s="567"/>
      <c r="VMT81" s="567"/>
      <c r="VMU81" s="567"/>
      <c r="VMV81" s="567"/>
      <c r="VMW81" s="567"/>
      <c r="VMX81" s="567"/>
      <c r="VMY81" s="567"/>
      <c r="VMZ81" s="567"/>
      <c r="VNA81" s="567"/>
      <c r="VNB81" s="567"/>
      <c r="VNC81" s="567"/>
      <c r="VND81" s="567"/>
      <c r="VNE81" s="567"/>
      <c r="VNF81" s="567"/>
      <c r="VNG81" s="567"/>
      <c r="VNH81" s="567"/>
      <c r="VNI81" s="567"/>
      <c r="VNJ81" s="567"/>
      <c r="VNK81" s="567"/>
      <c r="VNL81" s="567"/>
      <c r="VNM81" s="567"/>
      <c r="VNN81" s="567"/>
      <c r="VNO81" s="567"/>
      <c r="VNP81" s="567"/>
      <c r="VNQ81" s="567"/>
      <c r="VNR81" s="567"/>
      <c r="VNS81" s="567"/>
      <c r="VNT81" s="567"/>
      <c r="VNU81" s="567"/>
      <c r="VNV81" s="567"/>
      <c r="VNW81" s="567"/>
      <c r="VNX81" s="567"/>
      <c r="VNY81" s="567"/>
      <c r="VNZ81" s="567"/>
      <c r="VOA81" s="567"/>
      <c r="VOB81" s="567"/>
      <c r="VOC81" s="567"/>
      <c r="VOD81" s="567"/>
      <c r="VOE81" s="567"/>
      <c r="VOF81" s="567"/>
      <c r="VOG81" s="567"/>
      <c r="VOH81" s="567"/>
      <c r="VOI81" s="567"/>
      <c r="VOJ81" s="567"/>
      <c r="VOK81" s="567"/>
      <c r="VOL81" s="567"/>
      <c r="VOM81" s="567"/>
      <c r="VON81" s="567"/>
      <c r="VOO81" s="567"/>
      <c r="VOP81" s="567"/>
      <c r="VOQ81" s="567"/>
      <c r="VOR81" s="567"/>
      <c r="VOS81" s="567"/>
      <c r="VOT81" s="567"/>
      <c r="VOU81" s="567"/>
      <c r="VOV81" s="567"/>
      <c r="VOW81" s="567"/>
      <c r="VOX81" s="567"/>
      <c r="VOY81" s="567"/>
      <c r="VOZ81" s="567"/>
      <c r="VPA81" s="567"/>
      <c r="VPB81" s="567"/>
      <c r="VPC81" s="567"/>
      <c r="VPD81" s="567"/>
      <c r="VPE81" s="567"/>
      <c r="VPF81" s="567"/>
      <c r="VPG81" s="567"/>
      <c r="VPH81" s="567"/>
      <c r="VPI81" s="567"/>
      <c r="VPJ81" s="567"/>
      <c r="VPK81" s="567"/>
      <c r="VPL81" s="567"/>
      <c r="VPM81" s="567"/>
      <c r="VPN81" s="567"/>
      <c r="VPO81" s="567"/>
      <c r="VPP81" s="567"/>
      <c r="VPQ81" s="567"/>
      <c r="VPR81" s="567"/>
      <c r="VPS81" s="567"/>
      <c r="VPT81" s="567"/>
      <c r="VPU81" s="567"/>
      <c r="VPV81" s="567"/>
      <c r="VPW81" s="567"/>
      <c r="VPX81" s="567"/>
      <c r="VPY81" s="567"/>
      <c r="VPZ81" s="567"/>
      <c r="VQA81" s="567"/>
      <c r="VQB81" s="567"/>
      <c r="VQC81" s="567"/>
      <c r="VQD81" s="567"/>
      <c r="VQE81" s="567"/>
      <c r="VQF81" s="567"/>
      <c r="VQG81" s="567"/>
      <c r="VQH81" s="567"/>
      <c r="VQI81" s="567"/>
      <c r="VQJ81" s="567"/>
      <c r="VQK81" s="567"/>
      <c r="VQL81" s="567"/>
      <c r="VQM81" s="567"/>
      <c r="VQN81" s="567"/>
      <c r="VQO81" s="567"/>
      <c r="VQP81" s="567"/>
      <c r="VQQ81" s="567"/>
      <c r="VQR81" s="567"/>
      <c r="VQS81" s="567"/>
      <c r="VQT81" s="567"/>
      <c r="VQU81" s="567"/>
      <c r="VQV81" s="567"/>
      <c r="VQW81" s="567"/>
      <c r="VQX81" s="567"/>
      <c r="VQY81" s="567"/>
      <c r="VQZ81" s="567"/>
      <c r="VRA81" s="567"/>
      <c r="VRB81" s="567"/>
      <c r="VRC81" s="567"/>
      <c r="VRD81" s="567"/>
      <c r="VRE81" s="567"/>
      <c r="VRF81" s="567"/>
      <c r="VRG81" s="567"/>
      <c r="VRH81" s="567"/>
      <c r="VRI81" s="567"/>
      <c r="VRJ81" s="567"/>
      <c r="VRK81" s="567"/>
      <c r="VRL81" s="567"/>
      <c r="VRM81" s="567"/>
      <c r="VRN81" s="567"/>
      <c r="VRO81" s="567"/>
      <c r="VRP81" s="567"/>
      <c r="VRQ81" s="567"/>
      <c r="VRR81" s="567"/>
      <c r="VRS81" s="567"/>
      <c r="VRT81" s="567"/>
      <c r="VRU81" s="567"/>
      <c r="VRV81" s="567"/>
      <c r="VRW81" s="567"/>
      <c r="VRX81" s="567"/>
      <c r="VRY81" s="567"/>
      <c r="VRZ81" s="567"/>
      <c r="VSA81" s="567"/>
      <c r="VSB81" s="567"/>
      <c r="VSC81" s="567"/>
      <c r="VSD81" s="567"/>
      <c r="VSE81" s="567"/>
      <c r="VSF81" s="567"/>
      <c r="VSG81" s="567"/>
      <c r="VSH81" s="567"/>
      <c r="VSI81" s="567"/>
      <c r="VSJ81" s="567"/>
      <c r="VSK81" s="567"/>
      <c r="VSL81" s="567"/>
      <c r="VSM81" s="567"/>
      <c r="VSN81" s="567"/>
      <c r="VSO81" s="567"/>
      <c r="VSP81" s="567"/>
      <c r="VSQ81" s="567"/>
      <c r="VSR81" s="567"/>
      <c r="VSS81" s="567"/>
      <c r="VST81" s="567"/>
      <c r="VSU81" s="567"/>
      <c r="VSV81" s="567"/>
      <c r="VSW81" s="567"/>
      <c r="VSX81" s="567"/>
      <c r="VSY81" s="567"/>
      <c r="VSZ81" s="567"/>
      <c r="VTA81" s="567"/>
      <c r="VTB81" s="567"/>
      <c r="VTC81" s="567"/>
      <c r="VTD81" s="567"/>
      <c r="VTE81" s="567"/>
      <c r="VTF81" s="567"/>
      <c r="VTG81" s="567"/>
      <c r="VTH81" s="567"/>
      <c r="VTI81" s="567"/>
      <c r="VTJ81" s="567"/>
      <c r="VTK81" s="567"/>
      <c r="VTL81" s="567"/>
      <c r="VTM81" s="567"/>
      <c r="VTN81" s="567"/>
      <c r="VTO81" s="567"/>
      <c r="VTP81" s="567"/>
      <c r="VTQ81" s="567"/>
      <c r="VTR81" s="567"/>
      <c r="VTS81" s="567"/>
      <c r="VTT81" s="567"/>
      <c r="VTU81" s="567"/>
      <c r="VTV81" s="567"/>
      <c r="VTW81" s="567"/>
      <c r="VTX81" s="567"/>
      <c r="VTY81" s="567"/>
      <c r="VTZ81" s="567"/>
      <c r="VUA81" s="567"/>
      <c r="VUB81" s="567"/>
      <c r="VUC81" s="567"/>
      <c r="VUD81" s="567"/>
      <c r="VUE81" s="567"/>
      <c r="VUF81" s="567"/>
      <c r="VUG81" s="567"/>
      <c r="VUH81" s="567"/>
      <c r="VUI81" s="567"/>
      <c r="VUJ81" s="567"/>
      <c r="VUK81" s="567"/>
      <c r="VUL81" s="567"/>
      <c r="VUM81" s="567"/>
      <c r="VUN81" s="567"/>
      <c r="VUO81" s="567"/>
      <c r="VUP81" s="567"/>
      <c r="VUQ81" s="567"/>
      <c r="VUR81" s="567"/>
      <c r="VUS81" s="567"/>
      <c r="VUT81" s="567"/>
      <c r="VUU81" s="567"/>
      <c r="VUV81" s="567"/>
      <c r="VUW81" s="567"/>
      <c r="VUX81" s="567"/>
      <c r="VUY81" s="567"/>
      <c r="VUZ81" s="567"/>
      <c r="VVA81" s="567"/>
      <c r="VVB81" s="567"/>
      <c r="VVC81" s="567"/>
      <c r="VVD81" s="567"/>
      <c r="VVE81" s="567"/>
      <c r="VVF81" s="567"/>
      <c r="VVG81" s="567"/>
      <c r="VVH81" s="567"/>
      <c r="VVI81" s="567"/>
      <c r="VVJ81" s="567"/>
      <c r="VVK81" s="567"/>
      <c r="VVL81" s="567"/>
      <c r="VVM81" s="567"/>
      <c r="VVN81" s="567"/>
      <c r="VVO81" s="567"/>
      <c r="VVP81" s="567"/>
      <c r="VVQ81" s="567"/>
      <c r="VVR81" s="567"/>
      <c r="VVS81" s="567"/>
      <c r="VVT81" s="567"/>
      <c r="VVU81" s="567"/>
      <c r="VVV81" s="567"/>
      <c r="VVW81" s="567"/>
      <c r="VVX81" s="567"/>
      <c r="VVY81" s="567"/>
      <c r="VVZ81" s="567"/>
      <c r="VWA81" s="567"/>
      <c r="VWB81" s="567"/>
      <c r="VWC81" s="567"/>
      <c r="VWD81" s="567"/>
      <c r="VWE81" s="567"/>
      <c r="VWF81" s="567"/>
      <c r="VWG81" s="567"/>
      <c r="VWH81" s="567"/>
      <c r="VWI81" s="567"/>
      <c r="VWJ81" s="567"/>
      <c r="VWK81" s="567"/>
      <c r="VWL81" s="567"/>
      <c r="VWM81" s="567"/>
      <c r="VWN81" s="567"/>
      <c r="VWO81" s="567"/>
      <c r="VWP81" s="567"/>
      <c r="VWQ81" s="567"/>
      <c r="VWR81" s="567"/>
      <c r="VWS81" s="567"/>
      <c r="VWT81" s="567"/>
      <c r="VWU81" s="567"/>
      <c r="VWV81" s="567"/>
      <c r="VWW81" s="567"/>
      <c r="VWX81" s="567"/>
      <c r="VWY81" s="567"/>
      <c r="VWZ81" s="567"/>
      <c r="VXA81" s="567"/>
      <c r="VXB81" s="567"/>
      <c r="VXC81" s="567"/>
      <c r="VXD81" s="567"/>
      <c r="VXE81" s="567"/>
      <c r="VXF81" s="567"/>
      <c r="VXG81" s="567"/>
      <c r="VXH81" s="567"/>
      <c r="VXI81" s="567"/>
      <c r="VXJ81" s="567"/>
      <c r="VXK81" s="567"/>
      <c r="VXL81" s="567"/>
      <c r="VXM81" s="567"/>
      <c r="VXN81" s="567"/>
      <c r="VXO81" s="567"/>
      <c r="VXP81" s="567"/>
      <c r="VXQ81" s="567"/>
      <c r="VXR81" s="567"/>
      <c r="VXS81" s="567"/>
      <c r="VXT81" s="567"/>
      <c r="VXU81" s="567"/>
      <c r="VXV81" s="567"/>
      <c r="VXW81" s="567"/>
      <c r="VXX81" s="567"/>
      <c r="VXY81" s="567"/>
      <c r="VXZ81" s="567"/>
      <c r="VYA81" s="567"/>
      <c r="VYB81" s="567"/>
      <c r="VYC81" s="567"/>
      <c r="VYD81" s="567"/>
      <c r="VYE81" s="567"/>
      <c r="VYF81" s="567"/>
      <c r="VYG81" s="567"/>
      <c r="VYH81" s="567"/>
      <c r="VYI81" s="567"/>
      <c r="VYJ81" s="567"/>
      <c r="VYK81" s="567"/>
      <c r="VYL81" s="567"/>
      <c r="VYM81" s="567"/>
      <c r="VYN81" s="567"/>
      <c r="VYO81" s="567"/>
      <c r="VYP81" s="567"/>
      <c r="VYQ81" s="567"/>
      <c r="VYR81" s="567"/>
      <c r="VYS81" s="567"/>
      <c r="VYT81" s="567"/>
      <c r="VYU81" s="567"/>
      <c r="VYV81" s="567"/>
      <c r="VYW81" s="567"/>
      <c r="VYX81" s="567"/>
      <c r="VYY81" s="567"/>
      <c r="VYZ81" s="567"/>
      <c r="VZA81" s="567"/>
      <c r="VZB81" s="567"/>
      <c r="VZC81" s="567"/>
      <c r="VZD81" s="567"/>
      <c r="VZE81" s="567"/>
      <c r="VZF81" s="567"/>
      <c r="VZG81" s="567"/>
      <c r="VZH81" s="567"/>
      <c r="VZI81" s="567"/>
      <c r="VZJ81" s="567"/>
      <c r="VZK81" s="567"/>
      <c r="VZL81" s="567"/>
      <c r="VZM81" s="567"/>
      <c r="VZN81" s="567"/>
      <c r="VZO81" s="567"/>
      <c r="VZP81" s="567"/>
      <c r="VZQ81" s="567"/>
      <c r="VZR81" s="567"/>
      <c r="VZS81" s="567"/>
      <c r="VZT81" s="567"/>
      <c r="VZU81" s="567"/>
      <c r="VZV81" s="567"/>
      <c r="VZW81" s="567"/>
      <c r="VZX81" s="567"/>
      <c r="VZY81" s="567"/>
      <c r="VZZ81" s="567"/>
      <c r="WAA81" s="567"/>
      <c r="WAB81" s="567"/>
      <c r="WAC81" s="567"/>
      <c r="WAD81" s="567"/>
      <c r="WAE81" s="567"/>
      <c r="WAF81" s="567"/>
      <c r="WAG81" s="567"/>
      <c r="WAH81" s="567"/>
      <c r="WAI81" s="567"/>
      <c r="WAJ81" s="567"/>
      <c r="WAK81" s="567"/>
      <c r="WAL81" s="567"/>
      <c r="WAM81" s="567"/>
      <c r="WAN81" s="567"/>
      <c r="WAO81" s="567"/>
      <c r="WAP81" s="567"/>
      <c r="WAQ81" s="567"/>
      <c r="WAR81" s="567"/>
      <c r="WAS81" s="567"/>
      <c r="WAT81" s="567"/>
      <c r="WAU81" s="567"/>
      <c r="WAV81" s="567"/>
      <c r="WAW81" s="567"/>
      <c r="WAX81" s="567"/>
      <c r="WAY81" s="567"/>
      <c r="WAZ81" s="567"/>
      <c r="WBA81" s="567"/>
      <c r="WBB81" s="567"/>
      <c r="WBC81" s="567"/>
      <c r="WBD81" s="567"/>
      <c r="WBE81" s="567"/>
      <c r="WBF81" s="567"/>
      <c r="WBG81" s="567"/>
      <c r="WBH81" s="567"/>
      <c r="WBI81" s="567"/>
      <c r="WBJ81" s="567"/>
      <c r="WBK81" s="567"/>
      <c r="WBL81" s="567"/>
      <c r="WBM81" s="567"/>
      <c r="WBN81" s="567"/>
      <c r="WBO81" s="567"/>
      <c r="WBP81" s="567"/>
      <c r="WBQ81" s="567"/>
      <c r="WBR81" s="567"/>
      <c r="WBS81" s="567"/>
      <c r="WBT81" s="567"/>
      <c r="WBU81" s="567"/>
      <c r="WBV81" s="567"/>
      <c r="WBW81" s="567"/>
      <c r="WBX81" s="567"/>
      <c r="WBY81" s="567"/>
      <c r="WBZ81" s="567"/>
      <c r="WCA81" s="567"/>
      <c r="WCB81" s="567"/>
      <c r="WCC81" s="567"/>
      <c r="WCD81" s="567"/>
      <c r="WCE81" s="567"/>
      <c r="WCF81" s="567"/>
      <c r="WCG81" s="567"/>
      <c r="WCH81" s="567"/>
      <c r="WCI81" s="567"/>
      <c r="WCJ81" s="567"/>
      <c r="WCK81" s="567"/>
      <c r="WCL81" s="567"/>
      <c r="WCM81" s="567"/>
      <c r="WCN81" s="567"/>
      <c r="WCO81" s="567"/>
      <c r="WCP81" s="567"/>
      <c r="WCQ81" s="567"/>
      <c r="WCR81" s="567"/>
      <c r="WCS81" s="567"/>
      <c r="WCT81" s="567"/>
      <c r="WCU81" s="567"/>
      <c r="WCV81" s="567"/>
      <c r="WCW81" s="567"/>
      <c r="WCX81" s="567"/>
      <c r="WCY81" s="567"/>
      <c r="WCZ81" s="567"/>
      <c r="WDA81" s="567"/>
      <c r="WDB81" s="567"/>
      <c r="WDC81" s="567"/>
      <c r="WDD81" s="567"/>
      <c r="WDE81" s="567"/>
      <c r="WDF81" s="567"/>
      <c r="WDG81" s="567"/>
      <c r="WDH81" s="567"/>
      <c r="WDI81" s="567"/>
      <c r="WDJ81" s="567"/>
      <c r="WDK81" s="567"/>
      <c r="WDL81" s="567"/>
      <c r="WDM81" s="567"/>
      <c r="WDN81" s="567"/>
      <c r="WDO81" s="567"/>
      <c r="WDP81" s="567"/>
      <c r="WDQ81" s="567"/>
      <c r="WDR81" s="567"/>
      <c r="WDS81" s="567"/>
      <c r="WDT81" s="567"/>
      <c r="WDU81" s="567"/>
      <c r="WDV81" s="567"/>
      <c r="WDW81" s="567"/>
      <c r="WDX81" s="567"/>
      <c r="WDY81" s="567"/>
      <c r="WDZ81" s="567"/>
      <c r="WEA81" s="567"/>
      <c r="WEB81" s="567"/>
      <c r="WEC81" s="567"/>
      <c r="WED81" s="567"/>
      <c r="WEE81" s="567"/>
      <c r="WEF81" s="567"/>
      <c r="WEG81" s="567"/>
      <c r="WEH81" s="567"/>
      <c r="WEI81" s="567"/>
      <c r="WEJ81" s="567"/>
      <c r="WEK81" s="567"/>
      <c r="WEL81" s="567"/>
      <c r="WEM81" s="567"/>
      <c r="WEN81" s="567"/>
      <c r="WEO81" s="567"/>
      <c r="WEP81" s="567"/>
      <c r="WEQ81" s="567"/>
      <c r="WER81" s="567"/>
      <c r="WES81" s="567"/>
      <c r="WET81" s="567"/>
      <c r="WEU81" s="567"/>
      <c r="WEV81" s="567"/>
      <c r="WEW81" s="567"/>
      <c r="WEX81" s="567"/>
      <c r="WEY81" s="567"/>
      <c r="WEZ81" s="567"/>
      <c r="WFA81" s="567"/>
      <c r="WFB81" s="567"/>
      <c r="WFC81" s="567"/>
      <c r="WFD81" s="567"/>
      <c r="WFE81" s="567"/>
      <c r="WFF81" s="567"/>
      <c r="WFG81" s="567"/>
      <c r="WFH81" s="567"/>
      <c r="WFI81" s="567"/>
      <c r="WFJ81" s="567"/>
      <c r="WFK81" s="567"/>
      <c r="WFL81" s="567"/>
      <c r="WFM81" s="567"/>
      <c r="WFN81" s="567"/>
      <c r="WFO81" s="567"/>
      <c r="WFP81" s="567"/>
      <c r="WFQ81" s="567"/>
      <c r="WFR81" s="567"/>
      <c r="WFS81" s="567"/>
      <c r="WFT81" s="567"/>
      <c r="WFU81" s="567"/>
      <c r="WFV81" s="567"/>
      <c r="WFW81" s="567"/>
      <c r="WFX81" s="567"/>
      <c r="WFY81" s="567"/>
      <c r="WFZ81" s="567"/>
      <c r="WGA81" s="567"/>
      <c r="WGB81" s="567"/>
      <c r="WGC81" s="567"/>
      <c r="WGD81" s="567"/>
      <c r="WGE81" s="567"/>
      <c r="WGF81" s="567"/>
      <c r="WGG81" s="567"/>
      <c r="WGH81" s="567"/>
      <c r="WGI81" s="567"/>
      <c r="WGJ81" s="567"/>
      <c r="WGK81" s="567"/>
      <c r="WGL81" s="567"/>
      <c r="WGM81" s="567"/>
      <c r="WGN81" s="567"/>
      <c r="WGO81" s="567"/>
      <c r="WGP81" s="567"/>
      <c r="WGQ81" s="567"/>
      <c r="WGR81" s="567"/>
      <c r="WGS81" s="567"/>
      <c r="WGT81" s="567"/>
      <c r="WGU81" s="567"/>
      <c r="WGV81" s="567"/>
      <c r="WGW81" s="567"/>
      <c r="WGX81" s="567"/>
      <c r="WGY81" s="567"/>
      <c r="WGZ81" s="567"/>
      <c r="WHA81" s="567"/>
      <c r="WHB81" s="567"/>
      <c r="WHC81" s="567"/>
      <c r="WHD81" s="567"/>
      <c r="WHE81" s="567"/>
      <c r="WHF81" s="567"/>
      <c r="WHG81" s="567"/>
      <c r="WHH81" s="567"/>
      <c r="WHI81" s="567"/>
      <c r="WHJ81" s="567"/>
      <c r="WHK81" s="567"/>
      <c r="WHL81" s="567"/>
      <c r="WHM81" s="567"/>
      <c r="WHN81" s="567"/>
      <c r="WHO81" s="567"/>
      <c r="WHP81" s="567"/>
      <c r="WHQ81" s="567"/>
      <c r="WHR81" s="567"/>
      <c r="WHS81" s="567"/>
      <c r="WHT81" s="567"/>
      <c r="WHU81" s="567"/>
      <c r="WHV81" s="567"/>
      <c r="WHW81" s="567"/>
      <c r="WHX81" s="567"/>
      <c r="WHY81" s="567"/>
      <c r="WHZ81" s="567"/>
      <c r="WIA81" s="567"/>
      <c r="WIB81" s="567"/>
      <c r="WIC81" s="567"/>
      <c r="WID81" s="567"/>
      <c r="WIE81" s="567"/>
      <c r="WIF81" s="567"/>
      <c r="WIG81" s="567"/>
      <c r="WIH81" s="567"/>
      <c r="WII81" s="567"/>
      <c r="WIJ81" s="567"/>
      <c r="WIK81" s="567"/>
      <c r="WIL81" s="567"/>
      <c r="WIM81" s="567"/>
      <c r="WIN81" s="567"/>
      <c r="WIO81" s="567"/>
      <c r="WIP81" s="567"/>
      <c r="WIQ81" s="567"/>
      <c r="WIR81" s="567"/>
      <c r="WIS81" s="567"/>
      <c r="WIT81" s="567"/>
      <c r="WIU81" s="567"/>
      <c r="WIV81" s="567"/>
      <c r="WIW81" s="567"/>
      <c r="WIX81" s="567"/>
      <c r="WIY81" s="567"/>
      <c r="WIZ81" s="567"/>
      <c r="WJA81" s="567"/>
      <c r="WJB81" s="567"/>
      <c r="WJC81" s="567"/>
      <c r="WJD81" s="567"/>
      <c r="WJE81" s="567"/>
      <c r="WJF81" s="567"/>
      <c r="WJG81" s="567"/>
      <c r="WJH81" s="567"/>
      <c r="WJI81" s="567"/>
      <c r="WJJ81" s="567"/>
      <c r="WJK81" s="567"/>
      <c r="WJL81" s="567"/>
      <c r="WJM81" s="567"/>
      <c r="WJN81" s="567"/>
      <c r="WJO81" s="567"/>
      <c r="WJP81" s="567"/>
      <c r="WJQ81" s="567"/>
      <c r="WJR81" s="567"/>
      <c r="WJS81" s="567"/>
      <c r="WJT81" s="567"/>
      <c r="WJU81" s="567"/>
      <c r="WJV81" s="567"/>
      <c r="WJW81" s="567"/>
      <c r="WJX81" s="567"/>
      <c r="WJY81" s="567"/>
      <c r="WJZ81" s="567"/>
      <c r="WKA81" s="567"/>
      <c r="WKB81" s="567"/>
      <c r="WKC81" s="567"/>
      <c r="WKD81" s="567"/>
      <c r="WKE81" s="567"/>
      <c r="WKF81" s="567"/>
      <c r="WKG81" s="567"/>
      <c r="WKH81" s="567"/>
      <c r="WKI81" s="567"/>
      <c r="WKJ81" s="567"/>
      <c r="WKK81" s="567"/>
      <c r="WKL81" s="567"/>
      <c r="WKM81" s="567"/>
      <c r="WKN81" s="567"/>
      <c r="WKO81" s="567"/>
      <c r="WKP81" s="567"/>
      <c r="WKQ81" s="567"/>
      <c r="WKR81" s="567"/>
      <c r="WKS81" s="567"/>
      <c r="WKT81" s="567"/>
      <c r="WKU81" s="567"/>
      <c r="WKV81" s="567"/>
      <c r="WKW81" s="567"/>
      <c r="WKX81" s="567"/>
      <c r="WKY81" s="567"/>
      <c r="WKZ81" s="567"/>
      <c r="WLA81" s="567"/>
      <c r="WLB81" s="567"/>
      <c r="WLC81" s="567"/>
      <c r="WLD81" s="567"/>
      <c r="WLE81" s="567"/>
      <c r="WLF81" s="567"/>
      <c r="WLG81" s="567"/>
      <c r="WLH81" s="567"/>
      <c r="WLI81" s="567"/>
      <c r="WLJ81" s="567"/>
      <c r="WLK81" s="567"/>
      <c r="WLL81" s="567"/>
      <c r="WLM81" s="567"/>
      <c r="WLN81" s="567"/>
      <c r="WLO81" s="567"/>
      <c r="WLP81" s="567"/>
      <c r="WLQ81" s="567"/>
      <c r="WLR81" s="567"/>
      <c r="WLS81" s="567"/>
      <c r="WLT81" s="567"/>
      <c r="WLU81" s="567"/>
      <c r="WLV81" s="567"/>
      <c r="WLW81" s="567"/>
      <c r="WLX81" s="567"/>
      <c r="WLY81" s="567"/>
      <c r="WLZ81" s="567"/>
      <c r="WMA81" s="567"/>
      <c r="WMB81" s="567"/>
      <c r="WMC81" s="567"/>
      <c r="WMD81" s="567"/>
      <c r="WME81" s="567"/>
      <c r="WMF81" s="567"/>
      <c r="WMG81" s="567"/>
      <c r="WMH81" s="567"/>
      <c r="WMI81" s="567"/>
      <c r="WMJ81" s="567"/>
      <c r="WMK81" s="567"/>
      <c r="WML81" s="567"/>
      <c r="WMM81" s="567"/>
      <c r="WMN81" s="567"/>
      <c r="WMO81" s="567"/>
      <c r="WMP81" s="567"/>
      <c r="WMQ81" s="567"/>
      <c r="WMR81" s="567"/>
      <c r="WMS81" s="567"/>
      <c r="WMT81" s="567"/>
      <c r="WMU81" s="567"/>
      <c r="WMV81" s="567"/>
      <c r="WMW81" s="567"/>
      <c r="WMX81" s="567"/>
      <c r="WMY81" s="567"/>
      <c r="WMZ81" s="567"/>
      <c r="WNA81" s="567"/>
      <c r="WNB81" s="567"/>
      <c r="WNC81" s="567"/>
      <c r="WND81" s="567"/>
      <c r="WNE81" s="567"/>
      <c r="WNF81" s="567"/>
      <c r="WNG81" s="567"/>
      <c r="WNH81" s="567"/>
      <c r="WNI81" s="567"/>
      <c r="WNJ81" s="567"/>
      <c r="WNK81" s="567"/>
      <c r="WNL81" s="567"/>
      <c r="WNM81" s="567"/>
      <c r="WNN81" s="567"/>
      <c r="WNO81" s="567"/>
      <c r="WNP81" s="567"/>
      <c r="WNQ81" s="567"/>
      <c r="WNR81" s="567"/>
      <c r="WNS81" s="567"/>
      <c r="WNT81" s="567"/>
      <c r="WNU81" s="567"/>
      <c r="WNV81" s="567"/>
      <c r="WNW81" s="567"/>
      <c r="WNX81" s="567"/>
      <c r="WNY81" s="567"/>
      <c r="WNZ81" s="567"/>
      <c r="WOA81" s="567"/>
      <c r="WOB81" s="567"/>
      <c r="WOC81" s="567"/>
      <c r="WOD81" s="567"/>
      <c r="WOE81" s="567"/>
      <c r="WOF81" s="567"/>
      <c r="WOG81" s="567"/>
      <c r="WOH81" s="567"/>
      <c r="WOI81" s="567"/>
      <c r="WOJ81" s="567"/>
      <c r="WOK81" s="567"/>
      <c r="WOL81" s="567"/>
      <c r="WOM81" s="567"/>
      <c r="WON81" s="567"/>
      <c r="WOO81" s="567"/>
      <c r="WOP81" s="567"/>
      <c r="WOQ81" s="567"/>
      <c r="WOR81" s="567"/>
      <c r="WOS81" s="567"/>
      <c r="WOT81" s="567"/>
      <c r="WOU81" s="567"/>
      <c r="WOV81" s="567"/>
      <c r="WOW81" s="567"/>
      <c r="WOX81" s="567"/>
      <c r="WOY81" s="567"/>
      <c r="WOZ81" s="567"/>
      <c r="WPA81" s="567"/>
      <c r="WPB81" s="567"/>
      <c r="WPC81" s="567"/>
      <c r="WPD81" s="567"/>
      <c r="WPE81" s="567"/>
      <c r="WPF81" s="567"/>
      <c r="WPG81" s="567"/>
      <c r="WPH81" s="567"/>
      <c r="WPI81" s="567"/>
      <c r="WPJ81" s="567"/>
      <c r="WPK81" s="567"/>
      <c r="WPL81" s="567"/>
      <c r="WPM81" s="567"/>
      <c r="WPN81" s="567"/>
      <c r="WPO81" s="567"/>
      <c r="WPP81" s="567"/>
      <c r="WPQ81" s="567"/>
      <c r="WPR81" s="567"/>
      <c r="WPS81" s="567"/>
      <c r="WPT81" s="567"/>
      <c r="WPU81" s="567"/>
      <c r="WPV81" s="567"/>
      <c r="WPW81" s="567"/>
      <c r="WPX81" s="567"/>
      <c r="WPY81" s="567"/>
      <c r="WPZ81" s="567"/>
      <c r="WQA81" s="567"/>
      <c r="WQB81" s="567"/>
      <c r="WQC81" s="567"/>
      <c r="WQD81" s="567"/>
      <c r="WQE81" s="567"/>
      <c r="WQF81" s="567"/>
      <c r="WQG81" s="567"/>
      <c r="WQH81" s="567"/>
      <c r="WQI81" s="567"/>
      <c r="WQJ81" s="567"/>
      <c r="WQK81" s="567"/>
      <c r="WQL81" s="567"/>
      <c r="WQM81" s="567"/>
      <c r="WQN81" s="567"/>
      <c r="WQO81" s="567"/>
      <c r="WQP81" s="567"/>
      <c r="WQQ81" s="567"/>
      <c r="WQR81" s="567"/>
      <c r="WQS81" s="567"/>
      <c r="WQT81" s="567"/>
      <c r="WQU81" s="567"/>
      <c r="WQV81" s="567"/>
      <c r="WQW81" s="567"/>
      <c r="WQX81" s="567"/>
      <c r="WQY81" s="567"/>
      <c r="WQZ81" s="567"/>
      <c r="WRA81" s="567"/>
      <c r="WRB81" s="567"/>
      <c r="WRC81" s="567"/>
      <c r="WRD81" s="567"/>
      <c r="WRE81" s="567"/>
      <c r="WRF81" s="567"/>
      <c r="WRG81" s="567"/>
      <c r="WRH81" s="567"/>
      <c r="WRI81" s="567"/>
      <c r="WRJ81" s="567"/>
      <c r="WRK81" s="567"/>
      <c r="WRL81" s="567"/>
      <c r="WRM81" s="567"/>
      <c r="WRN81" s="567"/>
      <c r="WRO81" s="567"/>
      <c r="WRP81" s="567"/>
      <c r="WRQ81" s="567"/>
      <c r="WRR81" s="567"/>
      <c r="WRS81" s="567"/>
      <c r="WRT81" s="567"/>
      <c r="WRU81" s="567"/>
      <c r="WRV81" s="567"/>
      <c r="WRW81" s="567"/>
      <c r="WRX81" s="567"/>
      <c r="WRY81" s="567"/>
      <c r="WRZ81" s="567"/>
      <c r="WSA81" s="567"/>
      <c r="WSB81" s="567"/>
      <c r="WSC81" s="567"/>
      <c r="WSD81" s="567"/>
      <c r="WSE81" s="567"/>
      <c r="WSF81" s="567"/>
      <c r="WSG81" s="567"/>
      <c r="WSH81" s="567"/>
      <c r="WSI81" s="567"/>
      <c r="WSJ81" s="567"/>
      <c r="WSK81" s="567"/>
      <c r="WSL81" s="567"/>
      <c r="WSM81" s="567"/>
      <c r="WSN81" s="567"/>
      <c r="WSO81" s="567"/>
      <c r="WSP81" s="567"/>
      <c r="WSQ81" s="567"/>
      <c r="WSR81" s="567"/>
      <c r="WSS81" s="567"/>
      <c r="WST81" s="567"/>
      <c r="WSU81" s="567"/>
      <c r="WSV81" s="567"/>
      <c r="WSW81" s="567"/>
      <c r="WSX81" s="567"/>
      <c r="WSY81" s="567"/>
      <c r="WSZ81" s="567"/>
      <c r="WTA81" s="567"/>
      <c r="WTB81" s="567"/>
      <c r="WTC81" s="567"/>
      <c r="WTD81" s="567"/>
      <c r="WTE81" s="567"/>
      <c r="WTF81" s="567"/>
      <c r="WTG81" s="567"/>
      <c r="WTH81" s="567"/>
      <c r="WTI81" s="567"/>
      <c r="WTJ81" s="567"/>
      <c r="WTK81" s="567"/>
      <c r="WTL81" s="567"/>
      <c r="WTM81" s="567"/>
      <c r="WTN81" s="567"/>
      <c r="WTO81" s="567"/>
      <c r="WTP81" s="567"/>
      <c r="WTQ81" s="567"/>
      <c r="WTR81" s="567"/>
      <c r="WTS81" s="567"/>
      <c r="WTT81" s="567"/>
      <c r="WTU81" s="567"/>
      <c r="WTV81" s="567"/>
      <c r="WTW81" s="567"/>
      <c r="WTX81" s="567"/>
      <c r="WTY81" s="567"/>
      <c r="WTZ81" s="567"/>
      <c r="WUA81" s="567"/>
      <c r="WUB81" s="567"/>
      <c r="WUC81" s="567"/>
      <c r="WUD81" s="567"/>
      <c r="WUE81" s="567"/>
      <c r="WUF81" s="567"/>
      <c r="WUG81" s="567"/>
      <c r="WUH81" s="567"/>
      <c r="WUI81" s="567"/>
      <c r="WUJ81" s="567"/>
      <c r="WUK81" s="567"/>
      <c r="WUL81" s="567"/>
      <c r="WUM81" s="567"/>
      <c r="WUN81" s="567"/>
      <c r="WUO81" s="567"/>
      <c r="WUP81" s="567"/>
      <c r="WUQ81" s="567"/>
      <c r="WUR81" s="567"/>
      <c r="WUS81" s="567"/>
      <c r="WUT81" s="567"/>
      <c r="WUU81" s="567"/>
      <c r="WUV81" s="567"/>
      <c r="WUW81" s="567"/>
      <c r="WUX81" s="567"/>
      <c r="WUY81" s="567"/>
      <c r="WUZ81" s="567"/>
      <c r="WVA81" s="567"/>
      <c r="WVB81" s="567"/>
      <c r="WVC81" s="567"/>
      <c r="WVD81" s="567"/>
      <c r="WVE81" s="567"/>
      <c r="WVF81" s="567"/>
      <c r="WVG81" s="567"/>
      <c r="WVH81" s="567"/>
      <c r="WVI81" s="567"/>
      <c r="WVJ81" s="567"/>
      <c r="WVK81" s="567"/>
      <c r="WVL81" s="567"/>
      <c r="WVM81" s="567"/>
      <c r="WVN81" s="567"/>
      <c r="WVO81" s="567"/>
      <c r="WVP81" s="567"/>
      <c r="WVQ81" s="567"/>
      <c r="WVR81" s="567"/>
      <c r="WVS81" s="567"/>
      <c r="WVT81" s="567"/>
      <c r="WVU81" s="567"/>
      <c r="WVV81" s="567"/>
      <c r="WVW81" s="567"/>
      <c r="WVX81" s="567"/>
      <c r="WVY81" s="567"/>
      <c r="WVZ81" s="567"/>
      <c r="WWA81" s="567"/>
      <c r="WWB81" s="567"/>
      <c r="WWC81" s="567"/>
      <c r="WWD81" s="567"/>
      <c r="WWE81" s="567"/>
      <c r="WWF81" s="567"/>
      <c r="WWG81" s="567"/>
      <c r="WWH81" s="567"/>
      <c r="WWI81" s="567"/>
      <c r="WWJ81" s="567"/>
      <c r="WWK81" s="567"/>
      <c r="WWL81" s="567"/>
      <c r="WWM81" s="567"/>
      <c r="WWN81" s="567"/>
      <c r="WWO81" s="567"/>
      <c r="WWP81" s="567"/>
      <c r="WWQ81" s="567"/>
      <c r="WWR81" s="567"/>
      <c r="WWS81" s="567"/>
      <c r="WWT81" s="567"/>
      <c r="WWU81" s="567"/>
      <c r="WWV81" s="567"/>
      <c r="WWW81" s="567"/>
      <c r="WWX81" s="567"/>
      <c r="WWY81" s="567"/>
      <c r="WWZ81" s="567"/>
      <c r="WXA81" s="567"/>
      <c r="WXB81" s="567"/>
      <c r="WXC81" s="567"/>
      <c r="WXD81" s="567"/>
      <c r="WXE81" s="567"/>
      <c r="WXF81" s="567"/>
      <c r="WXG81" s="567"/>
      <c r="WXH81" s="567"/>
      <c r="WXI81" s="567"/>
      <c r="WXJ81" s="567"/>
      <c r="WXK81" s="567"/>
      <c r="WXL81" s="567"/>
      <c r="WXM81" s="567"/>
      <c r="WXN81" s="567"/>
      <c r="WXO81" s="567"/>
      <c r="WXP81" s="567"/>
      <c r="WXQ81" s="567"/>
      <c r="WXR81" s="567"/>
      <c r="WXS81" s="567"/>
      <c r="WXT81" s="567"/>
      <c r="WXU81" s="567"/>
      <c r="WXV81" s="567"/>
      <c r="WXW81" s="567"/>
      <c r="WXX81" s="567"/>
      <c r="WXY81" s="567"/>
      <c r="WXZ81" s="567"/>
      <c r="WYA81" s="567"/>
      <c r="WYB81" s="567"/>
      <c r="WYC81" s="567"/>
      <c r="WYD81" s="567"/>
      <c r="WYE81" s="567"/>
      <c r="WYF81" s="567"/>
      <c r="WYG81" s="567"/>
      <c r="WYH81" s="567"/>
      <c r="WYI81" s="567"/>
      <c r="WYJ81" s="567"/>
      <c r="WYK81" s="567"/>
      <c r="WYL81" s="567"/>
      <c r="WYM81" s="567"/>
      <c r="WYN81" s="567"/>
      <c r="WYO81" s="567"/>
      <c r="WYP81" s="567"/>
      <c r="WYQ81" s="567"/>
      <c r="WYR81" s="567"/>
      <c r="WYS81" s="567"/>
      <c r="WYT81" s="567"/>
      <c r="WYU81" s="567"/>
      <c r="WYV81" s="567"/>
      <c r="WYW81" s="567"/>
      <c r="WYX81" s="567"/>
      <c r="WYY81" s="567"/>
      <c r="WYZ81" s="567"/>
      <c r="WZA81" s="567"/>
      <c r="WZB81" s="567"/>
      <c r="WZC81" s="567"/>
      <c r="WZD81" s="567"/>
      <c r="WZE81" s="567"/>
      <c r="WZF81" s="567"/>
      <c r="WZG81" s="567"/>
      <c r="WZH81" s="567"/>
      <c r="WZI81" s="567"/>
      <c r="WZJ81" s="567"/>
      <c r="WZK81" s="567"/>
      <c r="WZL81" s="567"/>
      <c r="WZM81" s="567"/>
      <c r="WZN81" s="567"/>
      <c r="WZO81" s="567"/>
      <c r="WZP81" s="567"/>
      <c r="WZQ81" s="567"/>
      <c r="WZR81" s="567"/>
      <c r="WZS81" s="567"/>
      <c r="WZT81" s="567"/>
      <c r="WZU81" s="567"/>
      <c r="WZV81" s="567"/>
      <c r="WZW81" s="567"/>
      <c r="WZX81" s="567"/>
      <c r="WZY81" s="567"/>
      <c r="WZZ81" s="567"/>
      <c r="XAA81" s="567"/>
      <c r="XAB81" s="567"/>
      <c r="XAC81" s="567"/>
      <c r="XAD81" s="567"/>
      <c r="XAE81" s="567"/>
      <c r="XAF81" s="567"/>
      <c r="XAG81" s="567"/>
      <c r="XAH81" s="567"/>
      <c r="XAI81" s="567"/>
      <c r="XAJ81" s="567"/>
      <c r="XAK81" s="567"/>
      <c r="XAL81" s="567"/>
      <c r="XAM81" s="567"/>
      <c r="XAN81" s="567"/>
      <c r="XAO81" s="567"/>
      <c r="XAP81" s="567"/>
      <c r="XAQ81" s="567"/>
      <c r="XAR81" s="567"/>
      <c r="XAS81" s="567"/>
      <c r="XAT81" s="567"/>
      <c r="XAU81" s="567"/>
      <c r="XAV81" s="567"/>
      <c r="XAW81" s="567"/>
      <c r="XAX81" s="567"/>
      <c r="XAY81" s="567"/>
      <c r="XAZ81" s="567"/>
      <c r="XBA81" s="567"/>
      <c r="XBB81" s="567"/>
      <c r="XBC81" s="567"/>
      <c r="XBD81" s="567"/>
      <c r="XBE81" s="567"/>
      <c r="XBF81" s="567"/>
      <c r="XBG81" s="567"/>
      <c r="XBH81" s="567"/>
      <c r="XBI81" s="567"/>
      <c r="XBJ81" s="567"/>
      <c r="XBK81" s="567"/>
      <c r="XBL81" s="567"/>
      <c r="XBM81" s="567"/>
      <c r="XBN81" s="567"/>
      <c r="XBO81" s="567"/>
      <c r="XBP81" s="567"/>
      <c r="XBQ81" s="567"/>
      <c r="XBR81" s="567"/>
      <c r="XBS81" s="567"/>
      <c r="XBT81" s="567"/>
      <c r="XBU81" s="567"/>
      <c r="XBV81" s="567"/>
      <c r="XBW81" s="567"/>
      <c r="XBX81" s="567"/>
      <c r="XBY81" s="567"/>
      <c r="XBZ81" s="567"/>
      <c r="XCA81" s="567"/>
      <c r="XCB81" s="567"/>
      <c r="XCC81" s="567"/>
      <c r="XCD81" s="567"/>
      <c r="XCE81" s="567"/>
      <c r="XCF81" s="567"/>
      <c r="XCG81" s="567"/>
      <c r="XCH81" s="567"/>
      <c r="XCI81" s="567"/>
      <c r="XCJ81" s="567"/>
      <c r="XCK81" s="567"/>
      <c r="XCL81" s="567"/>
      <c r="XCM81" s="567"/>
      <c r="XCN81" s="567"/>
      <c r="XCO81" s="567"/>
      <c r="XCP81" s="567"/>
      <c r="XCQ81" s="567"/>
      <c r="XCR81" s="567"/>
      <c r="XCS81" s="567"/>
      <c r="XCT81" s="567"/>
      <c r="XCU81" s="567"/>
      <c r="XCV81" s="567"/>
      <c r="XCW81" s="567"/>
      <c r="XCX81" s="567"/>
      <c r="XCY81" s="567"/>
      <c r="XCZ81" s="567"/>
      <c r="XDA81" s="567"/>
      <c r="XDB81" s="567"/>
      <c r="XDC81" s="567"/>
      <c r="XDD81" s="567"/>
      <c r="XDE81" s="567"/>
      <c r="XDF81" s="567"/>
      <c r="XDG81" s="567"/>
      <c r="XDH81" s="567"/>
      <c r="XDI81" s="567"/>
      <c r="XDJ81" s="567"/>
      <c r="XDK81" s="567"/>
      <c r="XDL81" s="567"/>
      <c r="XDM81" s="567"/>
      <c r="XDN81" s="567"/>
      <c r="XDO81" s="567"/>
      <c r="XDP81" s="567"/>
      <c r="XDQ81" s="567"/>
      <c r="XDR81" s="567"/>
      <c r="XDS81" s="567"/>
      <c r="XDT81" s="567"/>
      <c r="XDU81" s="567"/>
      <c r="XDV81" s="567"/>
      <c r="XDW81" s="567"/>
      <c r="XDX81" s="567"/>
      <c r="XDY81" s="567"/>
      <c r="XDZ81" s="567"/>
      <c r="XEA81" s="567"/>
      <c r="XEB81" s="567"/>
      <c r="XEC81" s="567"/>
      <c r="XED81" s="567"/>
      <c r="XEE81" s="567"/>
      <c r="XEF81" s="567"/>
      <c r="XEG81" s="567"/>
      <c r="XEH81" s="567"/>
      <c r="XEI81" s="567"/>
      <c r="XEJ81" s="567"/>
      <c r="XEK81" s="567"/>
      <c r="XEL81" s="567"/>
      <c r="XEM81" s="567"/>
      <c r="XEN81" s="567"/>
      <c r="XEO81" s="567"/>
      <c r="XEP81" s="567"/>
      <c r="XEQ81" s="567"/>
      <c r="XER81" s="567"/>
      <c r="XES81" s="567"/>
      <c r="XET81" s="567"/>
      <c r="XEU81" s="567"/>
      <c r="XEV81" s="567"/>
      <c r="XEW81" s="567"/>
      <c r="XEX81" s="567"/>
      <c r="XEY81" s="567"/>
      <c r="XEZ81" s="567"/>
      <c r="XFA81" s="567"/>
      <c r="XFB81" s="567"/>
      <c r="XFC81" s="567"/>
      <c r="XFD81" s="567"/>
    </row>
    <row r="82" spans="1:16384" s="247" customFormat="1" ht="44.25" customHeight="1" x14ac:dyDescent="0.3">
      <c r="A82" s="685" t="s">
        <v>2913</v>
      </c>
      <c r="B82" s="686"/>
      <c r="C82" s="686"/>
      <c r="D82" s="686"/>
      <c r="E82" s="686"/>
      <c r="F82" s="686"/>
      <c r="G82" s="686"/>
      <c r="H82" s="686"/>
      <c r="I82" s="686"/>
      <c r="J82" s="686"/>
      <c r="K82" s="686"/>
      <c r="L82" s="686"/>
      <c r="M82" s="686"/>
      <c r="N82" s="687"/>
      <c r="O82" s="685" t="s">
        <v>2914</v>
      </c>
      <c r="P82" s="686"/>
      <c r="Q82" s="686"/>
      <c r="R82" s="686"/>
      <c r="S82" s="686"/>
      <c r="T82" s="686"/>
      <c r="U82" s="686"/>
      <c r="V82" s="686"/>
      <c r="W82" s="686"/>
      <c r="X82" s="686"/>
      <c r="Y82" s="686"/>
      <c r="Z82" s="686"/>
      <c r="AA82" s="686"/>
      <c r="AB82" s="685" t="s">
        <v>2915</v>
      </c>
      <c r="AC82" s="686"/>
      <c r="AD82" s="686"/>
      <c r="AE82" s="686"/>
      <c r="AF82" s="686"/>
      <c r="AG82" s="686"/>
      <c r="AH82" s="686"/>
      <c r="AI82" s="686"/>
      <c r="AJ82" s="686"/>
      <c r="AK82" s="686"/>
      <c r="AL82" s="686"/>
      <c r="AM82" s="686"/>
      <c r="AN82" s="686"/>
      <c r="AO82" s="687"/>
      <c r="AP82" s="757" t="s">
        <v>2916</v>
      </c>
      <c r="AQ82" s="758"/>
      <c r="AR82" s="758"/>
      <c r="AS82" s="758"/>
      <c r="AT82" s="758"/>
      <c r="AU82" s="758"/>
      <c r="AV82" s="758"/>
      <c r="AW82" s="758"/>
      <c r="AX82" s="758"/>
      <c r="AY82" s="758"/>
      <c r="AZ82" s="759"/>
      <c r="BA82" s="569"/>
      <c r="BB82" s="569"/>
      <c r="BC82" s="567"/>
      <c r="BD82" s="567"/>
      <c r="BE82" s="567"/>
      <c r="BF82" s="567"/>
      <c r="BG82" s="567"/>
      <c r="BH82" s="567"/>
      <c r="BI82" s="567"/>
      <c r="BJ82" s="567"/>
      <c r="BK82" s="567"/>
      <c r="BL82" s="567"/>
      <c r="BM82" s="567"/>
      <c r="BN82" s="567"/>
      <c r="BO82" s="567"/>
      <c r="BP82" s="567"/>
      <c r="BQ82" s="567"/>
      <c r="BR82" s="567"/>
      <c r="BS82" s="567"/>
      <c r="BT82" s="567"/>
      <c r="BU82" s="567"/>
      <c r="BV82" s="567"/>
      <c r="BW82" s="567"/>
      <c r="BX82" s="567"/>
      <c r="BY82" s="567"/>
      <c r="BZ82" s="567"/>
      <c r="CA82" s="567"/>
      <c r="CB82" s="567"/>
      <c r="CC82" s="567"/>
      <c r="CD82" s="567"/>
      <c r="CE82" s="567"/>
      <c r="CF82" s="567"/>
      <c r="CG82" s="567"/>
      <c r="CH82" s="567"/>
      <c r="CI82" s="567"/>
      <c r="CJ82" s="567"/>
      <c r="CK82" s="567"/>
      <c r="CL82" s="567"/>
      <c r="CM82" s="567"/>
      <c r="CN82" s="567"/>
      <c r="CO82" s="567"/>
      <c r="CP82" s="567"/>
      <c r="CQ82" s="567"/>
      <c r="CR82" s="567"/>
      <c r="CS82" s="567"/>
      <c r="CT82" s="567"/>
      <c r="CU82" s="567"/>
      <c r="CV82" s="567"/>
      <c r="CW82" s="567"/>
      <c r="CX82" s="567"/>
      <c r="CY82" s="567"/>
      <c r="CZ82" s="567"/>
      <c r="DA82" s="567"/>
      <c r="DB82" s="567"/>
      <c r="DC82" s="567"/>
      <c r="DD82" s="567"/>
      <c r="DE82" s="567"/>
      <c r="DF82" s="567"/>
      <c r="DG82" s="567"/>
      <c r="DH82" s="567"/>
      <c r="DI82" s="567"/>
      <c r="DJ82" s="567"/>
      <c r="DK82" s="567"/>
      <c r="DL82" s="567"/>
      <c r="DM82" s="567"/>
      <c r="DN82" s="567"/>
      <c r="DO82" s="567"/>
      <c r="DP82" s="567"/>
      <c r="DQ82" s="567"/>
      <c r="DR82" s="567"/>
      <c r="DS82" s="567"/>
      <c r="DT82" s="567"/>
      <c r="DU82" s="567"/>
      <c r="DV82" s="567"/>
      <c r="DW82" s="567"/>
      <c r="DX82" s="567"/>
      <c r="DY82" s="567"/>
      <c r="DZ82" s="567"/>
      <c r="EA82" s="567"/>
      <c r="EB82" s="567"/>
      <c r="EC82" s="567"/>
      <c r="ED82" s="567"/>
      <c r="EE82" s="567"/>
      <c r="EF82" s="567"/>
      <c r="EG82" s="567"/>
      <c r="EH82" s="567"/>
      <c r="EI82" s="567"/>
      <c r="EJ82" s="567"/>
      <c r="EK82" s="567"/>
      <c r="EL82" s="567"/>
      <c r="EM82" s="567"/>
      <c r="EN82" s="567"/>
      <c r="EO82" s="567"/>
      <c r="EP82" s="567"/>
      <c r="EQ82" s="567"/>
      <c r="ER82" s="567"/>
      <c r="ES82" s="567"/>
      <c r="ET82" s="567"/>
      <c r="EU82" s="567"/>
      <c r="EV82" s="567"/>
      <c r="EW82" s="567"/>
      <c r="EX82" s="567"/>
      <c r="EY82" s="567"/>
      <c r="EZ82" s="567"/>
      <c r="FA82" s="567"/>
      <c r="FB82" s="567"/>
      <c r="FC82" s="567"/>
      <c r="FD82" s="567"/>
      <c r="FE82" s="567"/>
      <c r="FF82" s="567"/>
      <c r="FG82" s="567"/>
      <c r="FH82" s="567"/>
      <c r="FI82" s="567"/>
      <c r="FJ82" s="567"/>
      <c r="FK82" s="567"/>
      <c r="FL82" s="567"/>
      <c r="FM82" s="567"/>
      <c r="FN82" s="567"/>
      <c r="FO82" s="567"/>
      <c r="FP82" s="567"/>
      <c r="FQ82" s="567"/>
      <c r="FR82" s="567"/>
      <c r="FS82" s="567"/>
      <c r="FT82" s="567"/>
      <c r="FU82" s="567"/>
      <c r="FV82" s="567"/>
      <c r="FW82" s="567"/>
      <c r="FX82" s="567"/>
      <c r="FY82" s="567"/>
      <c r="FZ82" s="567"/>
      <c r="GA82" s="567"/>
      <c r="GB82" s="567"/>
      <c r="GC82" s="567"/>
      <c r="GD82" s="567"/>
      <c r="GE82" s="567"/>
      <c r="GF82" s="567"/>
      <c r="GG82" s="567"/>
      <c r="GH82" s="567"/>
      <c r="GI82" s="567"/>
      <c r="GJ82" s="567"/>
      <c r="GK82" s="567"/>
      <c r="GL82" s="567"/>
      <c r="GM82" s="567"/>
      <c r="GN82" s="567"/>
      <c r="GO82" s="567"/>
      <c r="GP82" s="567"/>
      <c r="GQ82" s="567"/>
      <c r="GR82" s="567"/>
      <c r="GS82" s="567"/>
      <c r="GT82" s="567"/>
      <c r="GU82" s="567"/>
      <c r="GV82" s="567"/>
      <c r="GW82" s="567"/>
      <c r="GX82" s="567"/>
      <c r="GY82" s="567"/>
      <c r="GZ82" s="567"/>
      <c r="HA82" s="567"/>
      <c r="HB82" s="567"/>
      <c r="HC82" s="567"/>
      <c r="HD82" s="567"/>
      <c r="HE82" s="567"/>
      <c r="HF82" s="567"/>
      <c r="HG82" s="567"/>
      <c r="HH82" s="567"/>
      <c r="HI82" s="567"/>
      <c r="HJ82" s="567"/>
      <c r="HK82" s="567"/>
      <c r="HL82" s="567"/>
      <c r="HM82" s="567"/>
      <c r="HN82" s="567"/>
      <c r="HO82" s="567"/>
      <c r="HP82" s="567"/>
      <c r="HQ82" s="567"/>
      <c r="HR82" s="567"/>
      <c r="HS82" s="567"/>
      <c r="HT82" s="567"/>
      <c r="HU82" s="567"/>
      <c r="HV82" s="567"/>
      <c r="HW82" s="567"/>
      <c r="HX82" s="567"/>
      <c r="HY82" s="567"/>
      <c r="HZ82" s="567"/>
      <c r="IA82" s="567"/>
      <c r="IB82" s="567"/>
      <c r="IC82" s="567"/>
      <c r="ID82" s="567"/>
      <c r="IE82" s="567"/>
      <c r="IF82" s="567"/>
      <c r="IG82" s="567"/>
      <c r="IH82" s="567"/>
      <c r="II82" s="567"/>
      <c r="IJ82" s="567"/>
      <c r="IK82" s="567"/>
      <c r="IL82" s="567"/>
      <c r="IM82" s="567"/>
      <c r="IN82" s="567"/>
      <c r="IO82" s="567"/>
      <c r="IP82" s="567"/>
      <c r="IQ82" s="567"/>
      <c r="IR82" s="567"/>
      <c r="IS82" s="567"/>
      <c r="IT82" s="567"/>
      <c r="IU82" s="567"/>
      <c r="IV82" s="567"/>
      <c r="IW82" s="567"/>
      <c r="IX82" s="567"/>
      <c r="IY82" s="567"/>
      <c r="IZ82" s="567"/>
      <c r="JA82" s="567"/>
      <c r="JB82" s="567"/>
      <c r="JC82" s="567"/>
      <c r="JD82" s="567"/>
      <c r="JE82" s="567"/>
      <c r="JF82" s="567"/>
      <c r="JG82" s="567"/>
      <c r="JH82" s="567"/>
      <c r="JI82" s="567"/>
      <c r="JJ82" s="567"/>
      <c r="JK82" s="567"/>
      <c r="JL82" s="567"/>
      <c r="JM82" s="567"/>
      <c r="JN82" s="567"/>
      <c r="JO82" s="567"/>
      <c r="JP82" s="567"/>
      <c r="JQ82" s="567"/>
      <c r="JR82" s="567"/>
      <c r="JS82" s="567"/>
      <c r="JT82" s="567"/>
      <c r="JU82" s="567"/>
      <c r="JV82" s="567"/>
      <c r="JW82" s="567"/>
      <c r="JX82" s="567"/>
      <c r="JY82" s="567"/>
      <c r="JZ82" s="567"/>
      <c r="KA82" s="567"/>
      <c r="KB82" s="567"/>
      <c r="KC82" s="567"/>
      <c r="KD82" s="567"/>
      <c r="KE82" s="567"/>
      <c r="KF82" s="567"/>
      <c r="KG82" s="567"/>
      <c r="KH82" s="567"/>
      <c r="KI82" s="567"/>
      <c r="KJ82" s="567"/>
      <c r="KK82" s="567"/>
      <c r="KL82" s="567"/>
      <c r="KM82" s="567"/>
      <c r="KN82" s="567"/>
      <c r="KO82" s="567"/>
      <c r="KP82" s="567"/>
      <c r="KQ82" s="567"/>
      <c r="KR82" s="567"/>
      <c r="KS82" s="567"/>
      <c r="KT82" s="567"/>
      <c r="KU82" s="567"/>
      <c r="KV82" s="567"/>
      <c r="KW82" s="567"/>
      <c r="KX82" s="567"/>
      <c r="KY82" s="567"/>
      <c r="KZ82" s="567"/>
      <c r="LA82" s="567"/>
      <c r="LB82" s="567"/>
      <c r="LC82" s="567"/>
      <c r="LD82" s="567"/>
      <c r="LE82" s="567"/>
      <c r="LF82" s="567"/>
      <c r="LG82" s="567"/>
      <c r="LH82" s="567"/>
      <c r="LI82" s="567"/>
      <c r="LJ82" s="567"/>
      <c r="LK82" s="567"/>
      <c r="LL82" s="567"/>
      <c r="LM82" s="567"/>
      <c r="LN82" s="567"/>
      <c r="LO82" s="567"/>
      <c r="LP82" s="567"/>
      <c r="LQ82" s="567"/>
      <c r="LR82" s="567"/>
      <c r="LS82" s="567"/>
      <c r="LT82" s="567"/>
      <c r="LU82" s="567"/>
      <c r="LV82" s="567"/>
      <c r="LW82" s="567"/>
      <c r="LX82" s="567"/>
      <c r="LY82" s="567"/>
      <c r="LZ82" s="567"/>
      <c r="MA82" s="567"/>
      <c r="MB82" s="567"/>
      <c r="MC82" s="567"/>
      <c r="MD82" s="567"/>
      <c r="ME82" s="567"/>
      <c r="MF82" s="567"/>
      <c r="MG82" s="567"/>
      <c r="MH82" s="567"/>
      <c r="MI82" s="567"/>
      <c r="MJ82" s="567"/>
      <c r="MK82" s="567"/>
      <c r="ML82" s="567"/>
      <c r="MM82" s="567"/>
      <c r="MN82" s="567"/>
      <c r="MO82" s="567"/>
      <c r="MP82" s="567"/>
      <c r="MQ82" s="567"/>
      <c r="MR82" s="567"/>
      <c r="MS82" s="567"/>
      <c r="MT82" s="567"/>
      <c r="MU82" s="567"/>
      <c r="MV82" s="567"/>
      <c r="MW82" s="567"/>
      <c r="MX82" s="567"/>
      <c r="MY82" s="567"/>
      <c r="MZ82" s="567"/>
      <c r="NA82" s="567"/>
      <c r="NB82" s="567"/>
      <c r="NC82" s="567"/>
      <c r="ND82" s="567"/>
      <c r="NE82" s="567"/>
      <c r="NF82" s="567"/>
      <c r="NG82" s="567"/>
      <c r="NH82" s="567"/>
      <c r="NI82" s="567"/>
      <c r="NJ82" s="567"/>
      <c r="NK82" s="567"/>
      <c r="NL82" s="567"/>
      <c r="NM82" s="567"/>
      <c r="NN82" s="567"/>
      <c r="NO82" s="567"/>
      <c r="NP82" s="567"/>
      <c r="NQ82" s="567"/>
      <c r="NR82" s="567"/>
      <c r="NS82" s="567"/>
      <c r="NT82" s="567"/>
      <c r="NU82" s="567"/>
      <c r="NV82" s="567"/>
      <c r="NW82" s="567"/>
      <c r="NX82" s="567"/>
      <c r="NY82" s="567"/>
      <c r="NZ82" s="567"/>
      <c r="OA82" s="567"/>
      <c r="OB82" s="567"/>
      <c r="OC82" s="567"/>
      <c r="OD82" s="567"/>
      <c r="OE82" s="567"/>
      <c r="OF82" s="567"/>
      <c r="OG82" s="567"/>
      <c r="OH82" s="567"/>
      <c r="OI82" s="567"/>
      <c r="OJ82" s="567"/>
      <c r="OK82" s="567"/>
      <c r="OL82" s="567"/>
      <c r="OM82" s="567"/>
      <c r="ON82" s="567"/>
      <c r="OO82" s="567"/>
      <c r="OP82" s="567"/>
      <c r="OQ82" s="567"/>
      <c r="OR82" s="567"/>
      <c r="OS82" s="567"/>
      <c r="OT82" s="567"/>
      <c r="OU82" s="567"/>
      <c r="OV82" s="567"/>
      <c r="OW82" s="567"/>
      <c r="OX82" s="567"/>
      <c r="OY82" s="567"/>
      <c r="OZ82" s="567"/>
      <c r="PA82" s="567"/>
      <c r="PB82" s="567"/>
      <c r="PC82" s="567"/>
      <c r="PD82" s="567"/>
      <c r="PE82" s="567"/>
      <c r="PF82" s="567"/>
      <c r="PG82" s="567"/>
      <c r="PH82" s="567"/>
      <c r="PI82" s="567"/>
      <c r="PJ82" s="567"/>
      <c r="PK82" s="567"/>
      <c r="PL82" s="567"/>
      <c r="PM82" s="567"/>
      <c r="PN82" s="567"/>
      <c r="PO82" s="567"/>
      <c r="PP82" s="567"/>
      <c r="PQ82" s="567"/>
      <c r="PR82" s="567"/>
      <c r="PS82" s="567"/>
      <c r="PT82" s="567"/>
      <c r="PU82" s="567"/>
      <c r="PV82" s="567"/>
      <c r="PW82" s="567"/>
      <c r="PX82" s="567"/>
      <c r="PY82" s="567"/>
      <c r="PZ82" s="567"/>
      <c r="QA82" s="567"/>
      <c r="QB82" s="567"/>
      <c r="QC82" s="567"/>
      <c r="QD82" s="567"/>
      <c r="QE82" s="567"/>
      <c r="QF82" s="567"/>
      <c r="QG82" s="567"/>
      <c r="QH82" s="567"/>
      <c r="QI82" s="567"/>
      <c r="QJ82" s="567"/>
      <c r="QK82" s="567"/>
      <c r="QL82" s="567"/>
      <c r="QM82" s="567"/>
      <c r="QN82" s="567"/>
      <c r="QO82" s="567"/>
      <c r="QP82" s="567"/>
      <c r="QQ82" s="567"/>
      <c r="QR82" s="567"/>
      <c r="QS82" s="567"/>
      <c r="QT82" s="567"/>
      <c r="QU82" s="567"/>
      <c r="QV82" s="567"/>
      <c r="QW82" s="567"/>
      <c r="QX82" s="567"/>
      <c r="QY82" s="567"/>
      <c r="QZ82" s="567"/>
      <c r="RA82" s="567"/>
      <c r="RB82" s="567"/>
      <c r="RC82" s="567"/>
      <c r="RD82" s="567"/>
      <c r="RE82" s="567"/>
      <c r="RF82" s="567"/>
      <c r="RG82" s="567"/>
      <c r="RH82" s="567"/>
      <c r="RI82" s="567"/>
      <c r="RJ82" s="567"/>
      <c r="RK82" s="567"/>
      <c r="RL82" s="567"/>
      <c r="RM82" s="567"/>
      <c r="RN82" s="567"/>
      <c r="RO82" s="567"/>
      <c r="RP82" s="567"/>
      <c r="RQ82" s="567"/>
      <c r="RR82" s="567"/>
      <c r="RS82" s="567"/>
      <c r="RT82" s="567"/>
      <c r="RU82" s="567"/>
      <c r="RV82" s="567"/>
      <c r="RW82" s="567"/>
      <c r="RX82" s="567"/>
      <c r="RY82" s="567"/>
      <c r="RZ82" s="567"/>
      <c r="SA82" s="567"/>
      <c r="SB82" s="567"/>
      <c r="SC82" s="567"/>
      <c r="SD82" s="567"/>
      <c r="SE82" s="567"/>
      <c r="SF82" s="567"/>
      <c r="SG82" s="567"/>
      <c r="SH82" s="567"/>
      <c r="SI82" s="567"/>
      <c r="SJ82" s="567"/>
      <c r="SK82" s="567"/>
      <c r="SL82" s="567"/>
      <c r="SM82" s="567"/>
      <c r="SN82" s="567"/>
      <c r="SO82" s="567"/>
      <c r="SP82" s="567"/>
      <c r="SQ82" s="567"/>
      <c r="SR82" s="567"/>
      <c r="SS82" s="567"/>
      <c r="ST82" s="567"/>
      <c r="SU82" s="567"/>
      <c r="SV82" s="567"/>
      <c r="SW82" s="567"/>
      <c r="SX82" s="567"/>
      <c r="SY82" s="567"/>
      <c r="SZ82" s="567"/>
      <c r="TA82" s="567"/>
      <c r="TB82" s="567"/>
      <c r="TC82" s="567"/>
      <c r="TD82" s="567"/>
      <c r="TE82" s="567"/>
      <c r="TF82" s="567"/>
      <c r="TG82" s="567"/>
      <c r="TH82" s="567"/>
      <c r="TI82" s="567"/>
      <c r="TJ82" s="567"/>
      <c r="TK82" s="567"/>
      <c r="TL82" s="567"/>
      <c r="TM82" s="567"/>
      <c r="TN82" s="567"/>
      <c r="TO82" s="567"/>
      <c r="TP82" s="567"/>
      <c r="TQ82" s="567"/>
      <c r="TR82" s="567"/>
      <c r="TS82" s="567"/>
      <c r="TT82" s="567"/>
      <c r="TU82" s="567"/>
      <c r="TV82" s="567"/>
      <c r="TW82" s="567"/>
      <c r="TX82" s="567"/>
      <c r="TY82" s="567"/>
      <c r="TZ82" s="567"/>
      <c r="UA82" s="567"/>
      <c r="UB82" s="567"/>
      <c r="UC82" s="567"/>
      <c r="UD82" s="567"/>
      <c r="UE82" s="567"/>
      <c r="UF82" s="567"/>
      <c r="UG82" s="567"/>
      <c r="UH82" s="567"/>
      <c r="UI82" s="567"/>
      <c r="UJ82" s="567"/>
      <c r="UK82" s="567"/>
      <c r="UL82" s="567"/>
      <c r="UM82" s="567"/>
      <c r="UN82" s="567"/>
      <c r="UO82" s="567"/>
      <c r="UP82" s="567"/>
      <c r="UQ82" s="567"/>
      <c r="UR82" s="567"/>
      <c r="US82" s="567"/>
      <c r="UT82" s="567"/>
      <c r="UU82" s="567"/>
      <c r="UV82" s="567"/>
      <c r="UW82" s="567"/>
      <c r="UX82" s="567"/>
      <c r="UY82" s="567"/>
      <c r="UZ82" s="567"/>
      <c r="VA82" s="567"/>
      <c r="VB82" s="567"/>
      <c r="VC82" s="567"/>
      <c r="VD82" s="567"/>
      <c r="VE82" s="567"/>
      <c r="VF82" s="567"/>
      <c r="VG82" s="567"/>
      <c r="VH82" s="567"/>
      <c r="VI82" s="567"/>
      <c r="VJ82" s="567"/>
      <c r="VK82" s="567"/>
      <c r="VL82" s="567"/>
      <c r="VM82" s="567"/>
      <c r="VN82" s="567"/>
      <c r="VO82" s="567"/>
      <c r="VP82" s="567"/>
      <c r="VQ82" s="567"/>
      <c r="VR82" s="567"/>
      <c r="VS82" s="567"/>
      <c r="VT82" s="567"/>
      <c r="VU82" s="567"/>
      <c r="VV82" s="567"/>
      <c r="VW82" s="567"/>
      <c r="VX82" s="567"/>
      <c r="VY82" s="567"/>
      <c r="VZ82" s="567"/>
      <c r="WA82" s="567"/>
      <c r="WB82" s="567"/>
      <c r="WC82" s="567"/>
      <c r="WD82" s="567"/>
      <c r="WE82" s="567"/>
      <c r="WF82" s="567"/>
      <c r="WG82" s="567"/>
      <c r="WH82" s="567"/>
      <c r="WI82" s="567"/>
      <c r="WJ82" s="567"/>
      <c r="WK82" s="567"/>
      <c r="WL82" s="567"/>
      <c r="WM82" s="567"/>
      <c r="WN82" s="567"/>
      <c r="WO82" s="567"/>
      <c r="WP82" s="567"/>
      <c r="WQ82" s="567"/>
      <c r="WR82" s="567"/>
      <c r="WS82" s="567"/>
      <c r="WT82" s="567"/>
      <c r="WU82" s="567"/>
      <c r="WV82" s="567"/>
      <c r="WW82" s="567"/>
      <c r="WX82" s="567"/>
      <c r="WY82" s="567"/>
      <c r="WZ82" s="567"/>
      <c r="XA82" s="567"/>
      <c r="XB82" s="567"/>
      <c r="XC82" s="567"/>
      <c r="XD82" s="567"/>
      <c r="XE82" s="567"/>
      <c r="XF82" s="567"/>
      <c r="XG82" s="567"/>
      <c r="XH82" s="567"/>
      <c r="XI82" s="567"/>
      <c r="XJ82" s="567"/>
      <c r="XK82" s="567"/>
      <c r="XL82" s="567"/>
      <c r="XM82" s="567"/>
      <c r="XN82" s="567"/>
      <c r="XO82" s="567"/>
      <c r="XP82" s="567"/>
      <c r="XQ82" s="567"/>
      <c r="XR82" s="567"/>
      <c r="XS82" s="567"/>
      <c r="XT82" s="567"/>
      <c r="XU82" s="567"/>
      <c r="XV82" s="567"/>
      <c r="XW82" s="567"/>
      <c r="XX82" s="567"/>
      <c r="XY82" s="567"/>
      <c r="XZ82" s="567"/>
      <c r="YA82" s="567"/>
      <c r="YB82" s="567"/>
      <c r="YC82" s="567"/>
      <c r="YD82" s="567"/>
      <c r="YE82" s="567"/>
      <c r="YF82" s="567"/>
      <c r="YG82" s="567"/>
      <c r="YH82" s="567"/>
      <c r="YI82" s="567"/>
      <c r="YJ82" s="567"/>
      <c r="YK82" s="567"/>
      <c r="YL82" s="567"/>
      <c r="YM82" s="567"/>
      <c r="YN82" s="567"/>
      <c r="YO82" s="567"/>
      <c r="YP82" s="567"/>
      <c r="YQ82" s="567"/>
      <c r="YR82" s="567"/>
      <c r="YS82" s="567"/>
      <c r="YT82" s="567"/>
      <c r="YU82" s="567"/>
      <c r="YV82" s="567"/>
      <c r="YW82" s="567"/>
      <c r="YX82" s="567"/>
      <c r="YY82" s="567"/>
      <c r="YZ82" s="567"/>
      <c r="ZA82" s="567"/>
      <c r="ZB82" s="567"/>
      <c r="ZC82" s="567"/>
      <c r="ZD82" s="567"/>
      <c r="ZE82" s="567"/>
      <c r="ZF82" s="567"/>
      <c r="ZG82" s="567"/>
      <c r="ZH82" s="567"/>
      <c r="ZI82" s="567"/>
      <c r="ZJ82" s="567"/>
      <c r="ZK82" s="567"/>
      <c r="ZL82" s="567"/>
      <c r="ZM82" s="567"/>
      <c r="ZN82" s="567"/>
      <c r="ZO82" s="567"/>
      <c r="ZP82" s="567"/>
      <c r="ZQ82" s="567"/>
      <c r="ZR82" s="567"/>
      <c r="ZS82" s="567"/>
      <c r="ZT82" s="567"/>
      <c r="ZU82" s="567"/>
      <c r="ZV82" s="567"/>
      <c r="ZW82" s="567"/>
      <c r="ZX82" s="567"/>
      <c r="ZY82" s="567"/>
      <c r="ZZ82" s="567"/>
      <c r="AAA82" s="567"/>
      <c r="AAB82" s="567"/>
      <c r="AAC82" s="567"/>
      <c r="AAD82" s="567"/>
      <c r="AAE82" s="567"/>
      <c r="AAF82" s="567"/>
      <c r="AAG82" s="567"/>
      <c r="AAH82" s="567"/>
      <c r="AAI82" s="567"/>
      <c r="AAJ82" s="567"/>
      <c r="AAK82" s="567"/>
      <c r="AAL82" s="567"/>
      <c r="AAM82" s="567"/>
      <c r="AAN82" s="567"/>
      <c r="AAO82" s="567"/>
      <c r="AAP82" s="567"/>
      <c r="AAQ82" s="567"/>
      <c r="AAR82" s="567"/>
      <c r="AAS82" s="567"/>
      <c r="AAT82" s="567"/>
      <c r="AAU82" s="567"/>
      <c r="AAV82" s="567"/>
      <c r="AAW82" s="567"/>
      <c r="AAX82" s="567"/>
      <c r="AAY82" s="567"/>
      <c r="AAZ82" s="567"/>
      <c r="ABA82" s="567"/>
      <c r="ABB82" s="567"/>
      <c r="ABC82" s="567"/>
      <c r="ABD82" s="567"/>
      <c r="ABE82" s="567"/>
      <c r="ABF82" s="567"/>
      <c r="ABG82" s="567"/>
      <c r="ABH82" s="567"/>
      <c r="ABI82" s="567"/>
      <c r="ABJ82" s="567"/>
      <c r="ABK82" s="567"/>
      <c r="ABL82" s="567"/>
      <c r="ABM82" s="567"/>
      <c r="ABN82" s="567"/>
      <c r="ABO82" s="567"/>
      <c r="ABP82" s="567"/>
      <c r="ABQ82" s="567"/>
      <c r="ABR82" s="567"/>
      <c r="ABS82" s="567"/>
      <c r="ABT82" s="567"/>
      <c r="ABU82" s="567"/>
      <c r="ABV82" s="567"/>
      <c r="ABW82" s="567"/>
      <c r="ABX82" s="567"/>
      <c r="ABY82" s="567"/>
      <c r="ABZ82" s="567"/>
      <c r="ACA82" s="567"/>
      <c r="ACB82" s="567"/>
      <c r="ACC82" s="567"/>
      <c r="ACD82" s="567"/>
      <c r="ACE82" s="567"/>
      <c r="ACF82" s="567"/>
      <c r="ACG82" s="567"/>
      <c r="ACH82" s="567"/>
      <c r="ACI82" s="567"/>
      <c r="ACJ82" s="567"/>
      <c r="ACK82" s="567"/>
      <c r="ACL82" s="567"/>
      <c r="ACM82" s="567"/>
      <c r="ACN82" s="567"/>
      <c r="ACO82" s="567"/>
      <c r="ACP82" s="567"/>
      <c r="ACQ82" s="567"/>
      <c r="ACR82" s="567"/>
      <c r="ACS82" s="567"/>
      <c r="ACT82" s="567"/>
      <c r="ACU82" s="567"/>
      <c r="ACV82" s="567"/>
      <c r="ACW82" s="567"/>
      <c r="ACX82" s="567"/>
      <c r="ACY82" s="567"/>
      <c r="ACZ82" s="567"/>
      <c r="ADA82" s="567"/>
      <c r="ADB82" s="567"/>
      <c r="ADC82" s="567"/>
      <c r="ADD82" s="567"/>
      <c r="ADE82" s="567"/>
      <c r="ADF82" s="567"/>
      <c r="ADG82" s="567"/>
      <c r="ADH82" s="567"/>
      <c r="ADI82" s="567"/>
      <c r="ADJ82" s="567"/>
      <c r="ADK82" s="567"/>
      <c r="ADL82" s="567"/>
      <c r="ADM82" s="567"/>
      <c r="ADN82" s="567"/>
      <c r="ADO82" s="567"/>
      <c r="ADP82" s="567"/>
      <c r="ADQ82" s="567"/>
      <c r="ADR82" s="567"/>
      <c r="ADS82" s="567"/>
      <c r="ADT82" s="567"/>
      <c r="ADU82" s="567"/>
      <c r="ADV82" s="567"/>
      <c r="ADW82" s="567"/>
      <c r="ADX82" s="567"/>
      <c r="ADY82" s="567"/>
      <c r="ADZ82" s="567"/>
      <c r="AEA82" s="567"/>
      <c r="AEB82" s="567"/>
      <c r="AEC82" s="567"/>
      <c r="AED82" s="567"/>
      <c r="AEE82" s="567"/>
      <c r="AEF82" s="567"/>
      <c r="AEG82" s="567"/>
      <c r="AEH82" s="567"/>
      <c r="AEI82" s="567"/>
      <c r="AEJ82" s="567"/>
      <c r="AEK82" s="567"/>
      <c r="AEL82" s="567"/>
      <c r="AEM82" s="567"/>
      <c r="AEN82" s="567"/>
      <c r="AEO82" s="567"/>
      <c r="AEP82" s="567"/>
      <c r="AEQ82" s="567"/>
      <c r="AER82" s="567"/>
      <c r="AES82" s="567"/>
      <c r="AET82" s="567"/>
      <c r="AEU82" s="567"/>
      <c r="AEV82" s="567"/>
      <c r="AEW82" s="567"/>
      <c r="AEX82" s="567"/>
      <c r="AEY82" s="567"/>
      <c r="AEZ82" s="567"/>
      <c r="AFA82" s="567"/>
      <c r="AFB82" s="567"/>
      <c r="AFC82" s="567"/>
      <c r="AFD82" s="567"/>
      <c r="AFE82" s="567"/>
      <c r="AFF82" s="567"/>
      <c r="AFG82" s="567"/>
      <c r="AFH82" s="567"/>
      <c r="AFI82" s="567"/>
      <c r="AFJ82" s="567"/>
      <c r="AFK82" s="567"/>
      <c r="AFL82" s="567"/>
      <c r="AFM82" s="567"/>
      <c r="AFN82" s="567"/>
      <c r="AFO82" s="567"/>
      <c r="AFP82" s="567"/>
      <c r="AFQ82" s="567"/>
      <c r="AFR82" s="567"/>
      <c r="AFS82" s="567"/>
      <c r="AFT82" s="567"/>
      <c r="AFU82" s="567"/>
      <c r="AFV82" s="567"/>
      <c r="AFW82" s="567"/>
      <c r="AFX82" s="567"/>
      <c r="AFY82" s="567"/>
      <c r="AFZ82" s="567"/>
      <c r="AGA82" s="567"/>
      <c r="AGB82" s="567"/>
      <c r="AGC82" s="567"/>
      <c r="AGD82" s="567"/>
      <c r="AGE82" s="567"/>
      <c r="AGF82" s="567"/>
      <c r="AGG82" s="567"/>
      <c r="AGH82" s="567"/>
      <c r="AGI82" s="567"/>
      <c r="AGJ82" s="567"/>
      <c r="AGK82" s="567"/>
      <c r="AGL82" s="567"/>
      <c r="AGM82" s="567"/>
      <c r="AGN82" s="567"/>
      <c r="AGO82" s="567"/>
      <c r="AGP82" s="567"/>
      <c r="AGQ82" s="567"/>
      <c r="AGR82" s="567"/>
      <c r="AGS82" s="567"/>
      <c r="AGT82" s="567"/>
      <c r="AGU82" s="567"/>
      <c r="AGV82" s="567"/>
      <c r="AGW82" s="567"/>
      <c r="AGX82" s="567"/>
      <c r="AGY82" s="567"/>
      <c r="AGZ82" s="567"/>
      <c r="AHA82" s="567"/>
      <c r="AHB82" s="567"/>
      <c r="AHC82" s="567"/>
      <c r="AHD82" s="567"/>
      <c r="AHE82" s="567"/>
      <c r="AHF82" s="567"/>
      <c r="AHG82" s="567"/>
      <c r="AHH82" s="567"/>
      <c r="AHI82" s="567"/>
      <c r="AHJ82" s="567"/>
      <c r="AHK82" s="567"/>
      <c r="AHL82" s="567"/>
      <c r="AHM82" s="567"/>
      <c r="AHN82" s="567"/>
      <c r="AHO82" s="567"/>
      <c r="AHP82" s="567"/>
      <c r="AHQ82" s="567"/>
      <c r="AHR82" s="567"/>
      <c r="AHS82" s="567"/>
      <c r="AHT82" s="567"/>
      <c r="AHU82" s="567"/>
      <c r="AHV82" s="567"/>
      <c r="AHW82" s="567"/>
      <c r="AHX82" s="567"/>
      <c r="AHY82" s="567"/>
      <c r="AHZ82" s="567"/>
      <c r="AIA82" s="567"/>
      <c r="AIB82" s="567"/>
      <c r="AIC82" s="567"/>
      <c r="AID82" s="567"/>
      <c r="AIE82" s="567"/>
      <c r="AIF82" s="567"/>
      <c r="AIG82" s="567"/>
      <c r="AIH82" s="567"/>
      <c r="AII82" s="567"/>
      <c r="AIJ82" s="567"/>
      <c r="AIK82" s="567"/>
      <c r="AIL82" s="567"/>
      <c r="AIM82" s="567"/>
      <c r="AIN82" s="567"/>
      <c r="AIO82" s="567"/>
      <c r="AIP82" s="567"/>
      <c r="AIQ82" s="567"/>
      <c r="AIR82" s="567"/>
      <c r="AIS82" s="567"/>
      <c r="AIT82" s="567"/>
      <c r="AIU82" s="567"/>
      <c r="AIV82" s="567"/>
      <c r="AIW82" s="567"/>
      <c r="AIX82" s="567"/>
      <c r="AIY82" s="567"/>
      <c r="AIZ82" s="567"/>
      <c r="AJA82" s="567"/>
      <c r="AJB82" s="567"/>
      <c r="AJC82" s="567"/>
      <c r="AJD82" s="567"/>
      <c r="AJE82" s="567"/>
      <c r="AJF82" s="567"/>
      <c r="AJG82" s="567"/>
      <c r="AJH82" s="567"/>
      <c r="AJI82" s="567"/>
      <c r="AJJ82" s="567"/>
      <c r="AJK82" s="567"/>
      <c r="AJL82" s="567"/>
      <c r="AJM82" s="567"/>
      <c r="AJN82" s="567"/>
      <c r="AJO82" s="567"/>
      <c r="AJP82" s="567"/>
      <c r="AJQ82" s="567"/>
      <c r="AJR82" s="567"/>
      <c r="AJS82" s="567"/>
      <c r="AJT82" s="567"/>
      <c r="AJU82" s="567"/>
      <c r="AJV82" s="567"/>
      <c r="AJW82" s="567"/>
      <c r="AJX82" s="567"/>
      <c r="AJY82" s="567"/>
      <c r="AJZ82" s="567"/>
      <c r="AKA82" s="567"/>
      <c r="AKB82" s="567"/>
      <c r="AKC82" s="567"/>
      <c r="AKD82" s="567"/>
      <c r="AKE82" s="567"/>
      <c r="AKF82" s="567"/>
      <c r="AKG82" s="567"/>
      <c r="AKH82" s="567"/>
      <c r="AKI82" s="567"/>
      <c r="AKJ82" s="567"/>
      <c r="AKK82" s="567"/>
      <c r="AKL82" s="567"/>
      <c r="AKM82" s="567"/>
      <c r="AKN82" s="567"/>
      <c r="AKO82" s="567"/>
      <c r="AKP82" s="567"/>
      <c r="AKQ82" s="567"/>
      <c r="AKR82" s="567"/>
      <c r="AKS82" s="567"/>
      <c r="AKT82" s="567"/>
      <c r="AKU82" s="567"/>
      <c r="AKV82" s="567"/>
      <c r="AKW82" s="567"/>
      <c r="AKX82" s="567"/>
      <c r="AKY82" s="567"/>
      <c r="AKZ82" s="567"/>
      <c r="ALA82" s="567"/>
      <c r="ALB82" s="567"/>
      <c r="ALC82" s="567"/>
      <c r="ALD82" s="567"/>
      <c r="ALE82" s="567"/>
      <c r="ALF82" s="567"/>
      <c r="ALG82" s="567"/>
      <c r="ALH82" s="567"/>
      <c r="ALI82" s="567"/>
      <c r="ALJ82" s="567"/>
      <c r="ALK82" s="567"/>
      <c r="ALL82" s="567"/>
      <c r="ALM82" s="567"/>
      <c r="ALN82" s="567"/>
      <c r="ALO82" s="567"/>
      <c r="ALP82" s="567"/>
      <c r="ALQ82" s="567"/>
      <c r="ALR82" s="567"/>
      <c r="ALS82" s="567"/>
      <c r="ALT82" s="567"/>
      <c r="ALU82" s="567"/>
      <c r="ALV82" s="567"/>
      <c r="ALW82" s="567"/>
      <c r="ALX82" s="567"/>
      <c r="ALY82" s="567"/>
      <c r="ALZ82" s="567"/>
      <c r="AMA82" s="567"/>
      <c r="AMB82" s="567"/>
      <c r="AMC82" s="567"/>
      <c r="AMD82" s="567"/>
      <c r="AME82" s="567"/>
      <c r="AMF82" s="567"/>
      <c r="AMG82" s="567"/>
      <c r="AMH82" s="567"/>
      <c r="AMI82" s="567"/>
      <c r="AMJ82" s="567"/>
      <c r="AMK82" s="567"/>
      <c r="AML82" s="567"/>
      <c r="AMM82" s="567"/>
      <c r="AMN82" s="567"/>
      <c r="AMO82" s="567"/>
      <c r="AMP82" s="567"/>
      <c r="AMQ82" s="567"/>
      <c r="AMR82" s="567"/>
      <c r="AMS82" s="567"/>
      <c r="AMT82" s="567"/>
      <c r="AMU82" s="567"/>
      <c r="AMV82" s="567"/>
      <c r="AMW82" s="567"/>
      <c r="AMX82" s="567"/>
      <c r="AMY82" s="567"/>
      <c r="AMZ82" s="567"/>
      <c r="ANA82" s="567"/>
      <c r="ANB82" s="567"/>
      <c r="ANC82" s="567"/>
      <c r="AND82" s="567"/>
      <c r="ANE82" s="567"/>
      <c r="ANF82" s="567"/>
      <c r="ANG82" s="567"/>
      <c r="ANH82" s="567"/>
      <c r="ANI82" s="567"/>
      <c r="ANJ82" s="567"/>
      <c r="ANK82" s="567"/>
      <c r="ANL82" s="567"/>
      <c r="ANM82" s="567"/>
      <c r="ANN82" s="567"/>
      <c r="ANO82" s="567"/>
      <c r="ANP82" s="567"/>
      <c r="ANQ82" s="567"/>
      <c r="ANR82" s="567"/>
      <c r="ANS82" s="567"/>
      <c r="ANT82" s="567"/>
      <c r="ANU82" s="567"/>
      <c r="ANV82" s="567"/>
      <c r="ANW82" s="567"/>
      <c r="ANX82" s="567"/>
      <c r="ANY82" s="567"/>
      <c r="ANZ82" s="567"/>
      <c r="AOA82" s="567"/>
      <c r="AOB82" s="567"/>
      <c r="AOC82" s="567"/>
      <c r="AOD82" s="567"/>
      <c r="AOE82" s="567"/>
      <c r="AOF82" s="567"/>
      <c r="AOG82" s="567"/>
      <c r="AOH82" s="567"/>
      <c r="AOI82" s="567"/>
      <c r="AOJ82" s="567"/>
      <c r="AOK82" s="567"/>
      <c r="AOL82" s="567"/>
      <c r="AOM82" s="567"/>
      <c r="AON82" s="567"/>
      <c r="AOO82" s="567"/>
      <c r="AOP82" s="567"/>
      <c r="AOQ82" s="567"/>
      <c r="AOR82" s="567"/>
      <c r="AOS82" s="567"/>
      <c r="AOT82" s="567"/>
      <c r="AOU82" s="567"/>
      <c r="AOV82" s="567"/>
      <c r="AOW82" s="567"/>
      <c r="AOX82" s="567"/>
      <c r="AOY82" s="567"/>
      <c r="AOZ82" s="567"/>
      <c r="APA82" s="567"/>
      <c r="APB82" s="567"/>
      <c r="APC82" s="567"/>
      <c r="APD82" s="567"/>
      <c r="APE82" s="567"/>
      <c r="APF82" s="567"/>
      <c r="APG82" s="567"/>
      <c r="APH82" s="567"/>
      <c r="API82" s="567"/>
      <c r="APJ82" s="567"/>
      <c r="APK82" s="567"/>
      <c r="APL82" s="567"/>
      <c r="APM82" s="567"/>
      <c r="APN82" s="567"/>
      <c r="APO82" s="567"/>
      <c r="APP82" s="567"/>
      <c r="APQ82" s="567"/>
      <c r="APR82" s="567"/>
      <c r="APS82" s="567"/>
      <c r="APT82" s="567"/>
      <c r="APU82" s="567"/>
      <c r="APV82" s="567"/>
      <c r="APW82" s="567"/>
      <c r="APX82" s="567"/>
      <c r="APY82" s="567"/>
      <c r="APZ82" s="567"/>
      <c r="AQA82" s="567"/>
      <c r="AQB82" s="567"/>
      <c r="AQC82" s="567"/>
      <c r="AQD82" s="567"/>
      <c r="AQE82" s="567"/>
      <c r="AQF82" s="567"/>
      <c r="AQG82" s="567"/>
      <c r="AQH82" s="567"/>
      <c r="AQI82" s="567"/>
      <c r="AQJ82" s="567"/>
      <c r="AQK82" s="567"/>
      <c r="AQL82" s="567"/>
      <c r="AQM82" s="567"/>
      <c r="AQN82" s="567"/>
      <c r="AQO82" s="567"/>
      <c r="AQP82" s="567"/>
      <c r="AQQ82" s="567"/>
      <c r="AQR82" s="567"/>
      <c r="AQS82" s="567"/>
      <c r="AQT82" s="567"/>
      <c r="AQU82" s="567"/>
      <c r="AQV82" s="567"/>
      <c r="AQW82" s="567"/>
      <c r="AQX82" s="567"/>
      <c r="AQY82" s="567"/>
      <c r="AQZ82" s="567"/>
      <c r="ARA82" s="567"/>
      <c r="ARB82" s="567"/>
      <c r="ARC82" s="567"/>
      <c r="ARD82" s="567"/>
      <c r="ARE82" s="567"/>
      <c r="ARF82" s="567"/>
      <c r="ARG82" s="567"/>
      <c r="ARH82" s="567"/>
      <c r="ARI82" s="567"/>
      <c r="ARJ82" s="567"/>
      <c r="ARK82" s="567"/>
      <c r="ARL82" s="567"/>
      <c r="ARM82" s="567"/>
      <c r="ARN82" s="567"/>
      <c r="ARO82" s="567"/>
      <c r="ARP82" s="567"/>
      <c r="ARQ82" s="567"/>
      <c r="ARR82" s="567"/>
      <c r="ARS82" s="567"/>
      <c r="ART82" s="567"/>
      <c r="ARU82" s="567"/>
      <c r="ARV82" s="567"/>
      <c r="ARW82" s="567"/>
      <c r="ARX82" s="567"/>
      <c r="ARY82" s="567"/>
      <c r="ARZ82" s="567"/>
      <c r="ASA82" s="567"/>
      <c r="ASB82" s="567"/>
      <c r="ASC82" s="567"/>
      <c r="ASD82" s="567"/>
      <c r="ASE82" s="567"/>
      <c r="ASF82" s="567"/>
      <c r="ASG82" s="567"/>
      <c r="ASH82" s="567"/>
      <c r="ASI82" s="567"/>
      <c r="ASJ82" s="567"/>
      <c r="ASK82" s="567"/>
      <c r="ASL82" s="567"/>
      <c r="ASM82" s="567"/>
      <c r="ASN82" s="567"/>
      <c r="ASO82" s="567"/>
      <c r="ASP82" s="567"/>
      <c r="ASQ82" s="567"/>
      <c r="ASR82" s="567"/>
      <c r="ASS82" s="567"/>
      <c r="AST82" s="567"/>
      <c r="ASU82" s="567"/>
      <c r="ASV82" s="567"/>
      <c r="ASW82" s="567"/>
      <c r="ASX82" s="567"/>
      <c r="ASY82" s="567"/>
      <c r="ASZ82" s="567"/>
      <c r="ATA82" s="567"/>
      <c r="ATB82" s="567"/>
      <c r="ATC82" s="567"/>
      <c r="ATD82" s="567"/>
      <c r="ATE82" s="567"/>
      <c r="ATF82" s="567"/>
      <c r="ATG82" s="567"/>
      <c r="ATH82" s="567"/>
      <c r="ATI82" s="567"/>
      <c r="ATJ82" s="567"/>
      <c r="ATK82" s="567"/>
      <c r="ATL82" s="567"/>
      <c r="ATM82" s="567"/>
      <c r="ATN82" s="567"/>
      <c r="ATO82" s="567"/>
      <c r="ATP82" s="567"/>
      <c r="ATQ82" s="567"/>
      <c r="ATR82" s="567"/>
      <c r="ATS82" s="567"/>
      <c r="ATT82" s="567"/>
      <c r="ATU82" s="567"/>
      <c r="ATV82" s="567"/>
      <c r="ATW82" s="567"/>
      <c r="ATX82" s="567"/>
      <c r="ATY82" s="567"/>
      <c r="ATZ82" s="567"/>
      <c r="AUA82" s="567"/>
      <c r="AUB82" s="567"/>
      <c r="AUC82" s="567"/>
      <c r="AUD82" s="567"/>
      <c r="AUE82" s="567"/>
      <c r="AUF82" s="567"/>
      <c r="AUG82" s="567"/>
      <c r="AUH82" s="567"/>
      <c r="AUI82" s="567"/>
      <c r="AUJ82" s="567"/>
      <c r="AUK82" s="567"/>
      <c r="AUL82" s="567"/>
      <c r="AUM82" s="567"/>
      <c r="AUN82" s="567"/>
      <c r="AUO82" s="567"/>
      <c r="AUP82" s="567"/>
      <c r="AUQ82" s="567"/>
      <c r="AUR82" s="567"/>
      <c r="AUS82" s="567"/>
      <c r="AUT82" s="567"/>
      <c r="AUU82" s="567"/>
      <c r="AUV82" s="567"/>
      <c r="AUW82" s="567"/>
      <c r="AUX82" s="567"/>
      <c r="AUY82" s="567"/>
      <c r="AUZ82" s="567"/>
      <c r="AVA82" s="567"/>
      <c r="AVB82" s="567"/>
      <c r="AVC82" s="567"/>
      <c r="AVD82" s="567"/>
      <c r="AVE82" s="567"/>
      <c r="AVF82" s="567"/>
      <c r="AVG82" s="567"/>
      <c r="AVH82" s="567"/>
      <c r="AVI82" s="567"/>
      <c r="AVJ82" s="567"/>
      <c r="AVK82" s="567"/>
      <c r="AVL82" s="567"/>
      <c r="AVM82" s="567"/>
      <c r="AVN82" s="567"/>
      <c r="AVO82" s="567"/>
      <c r="AVP82" s="567"/>
      <c r="AVQ82" s="567"/>
      <c r="AVR82" s="567"/>
      <c r="AVS82" s="567"/>
      <c r="AVT82" s="567"/>
      <c r="AVU82" s="567"/>
      <c r="AVV82" s="567"/>
      <c r="AVW82" s="567"/>
      <c r="AVX82" s="567"/>
      <c r="AVY82" s="567"/>
      <c r="AVZ82" s="567"/>
      <c r="AWA82" s="567"/>
      <c r="AWB82" s="567"/>
      <c r="AWC82" s="567"/>
      <c r="AWD82" s="567"/>
      <c r="AWE82" s="567"/>
      <c r="AWF82" s="567"/>
      <c r="AWG82" s="567"/>
      <c r="AWH82" s="567"/>
      <c r="AWI82" s="567"/>
      <c r="AWJ82" s="567"/>
      <c r="AWK82" s="567"/>
      <c r="AWL82" s="567"/>
      <c r="AWM82" s="567"/>
      <c r="AWN82" s="567"/>
      <c r="AWO82" s="567"/>
      <c r="AWP82" s="567"/>
      <c r="AWQ82" s="567"/>
      <c r="AWR82" s="567"/>
      <c r="AWS82" s="567"/>
      <c r="AWT82" s="567"/>
      <c r="AWU82" s="567"/>
      <c r="AWV82" s="567"/>
      <c r="AWW82" s="567"/>
      <c r="AWX82" s="567"/>
      <c r="AWY82" s="567"/>
      <c r="AWZ82" s="567"/>
      <c r="AXA82" s="567"/>
      <c r="AXB82" s="567"/>
      <c r="AXC82" s="567"/>
      <c r="AXD82" s="567"/>
      <c r="AXE82" s="567"/>
      <c r="AXF82" s="567"/>
      <c r="AXG82" s="567"/>
      <c r="AXH82" s="567"/>
      <c r="AXI82" s="567"/>
      <c r="AXJ82" s="567"/>
      <c r="AXK82" s="567"/>
      <c r="AXL82" s="567"/>
      <c r="AXM82" s="567"/>
      <c r="AXN82" s="567"/>
      <c r="AXO82" s="567"/>
      <c r="AXP82" s="567"/>
      <c r="AXQ82" s="567"/>
      <c r="AXR82" s="567"/>
      <c r="AXS82" s="567"/>
      <c r="AXT82" s="567"/>
      <c r="AXU82" s="567"/>
      <c r="AXV82" s="567"/>
      <c r="AXW82" s="567"/>
      <c r="AXX82" s="567"/>
      <c r="AXY82" s="567"/>
      <c r="AXZ82" s="567"/>
      <c r="AYA82" s="567"/>
      <c r="AYB82" s="567"/>
      <c r="AYC82" s="567"/>
      <c r="AYD82" s="567"/>
      <c r="AYE82" s="567"/>
      <c r="AYF82" s="567"/>
      <c r="AYG82" s="567"/>
      <c r="AYH82" s="567"/>
      <c r="AYI82" s="567"/>
      <c r="AYJ82" s="567"/>
      <c r="AYK82" s="567"/>
      <c r="AYL82" s="567"/>
      <c r="AYM82" s="567"/>
      <c r="AYN82" s="567"/>
      <c r="AYO82" s="567"/>
      <c r="AYP82" s="567"/>
      <c r="AYQ82" s="567"/>
      <c r="AYR82" s="567"/>
      <c r="AYS82" s="567"/>
      <c r="AYT82" s="567"/>
      <c r="AYU82" s="567"/>
      <c r="AYV82" s="567"/>
      <c r="AYW82" s="567"/>
      <c r="AYX82" s="567"/>
      <c r="AYY82" s="567"/>
      <c r="AYZ82" s="567"/>
      <c r="AZA82" s="567"/>
      <c r="AZB82" s="567"/>
      <c r="AZC82" s="567"/>
      <c r="AZD82" s="567"/>
      <c r="AZE82" s="567"/>
      <c r="AZF82" s="567"/>
      <c r="AZG82" s="567"/>
      <c r="AZH82" s="567"/>
      <c r="AZI82" s="567"/>
      <c r="AZJ82" s="567"/>
      <c r="AZK82" s="567"/>
      <c r="AZL82" s="567"/>
      <c r="AZM82" s="567"/>
      <c r="AZN82" s="567"/>
      <c r="AZO82" s="567"/>
      <c r="AZP82" s="567"/>
      <c r="AZQ82" s="567"/>
      <c r="AZR82" s="567"/>
      <c r="AZS82" s="567"/>
      <c r="AZT82" s="567"/>
      <c r="AZU82" s="567"/>
      <c r="AZV82" s="567"/>
      <c r="AZW82" s="567"/>
      <c r="AZX82" s="567"/>
      <c r="AZY82" s="567"/>
      <c r="AZZ82" s="567"/>
      <c r="BAA82" s="567"/>
      <c r="BAB82" s="567"/>
      <c r="BAC82" s="567"/>
      <c r="BAD82" s="567"/>
      <c r="BAE82" s="567"/>
      <c r="BAF82" s="567"/>
      <c r="BAG82" s="567"/>
      <c r="BAH82" s="567"/>
      <c r="BAI82" s="567"/>
      <c r="BAJ82" s="567"/>
      <c r="BAK82" s="567"/>
      <c r="BAL82" s="567"/>
      <c r="BAM82" s="567"/>
      <c r="BAN82" s="567"/>
      <c r="BAO82" s="567"/>
      <c r="BAP82" s="567"/>
      <c r="BAQ82" s="567"/>
      <c r="BAR82" s="567"/>
      <c r="BAS82" s="567"/>
      <c r="BAT82" s="567"/>
      <c r="BAU82" s="567"/>
      <c r="BAV82" s="567"/>
      <c r="BAW82" s="567"/>
      <c r="BAX82" s="567"/>
      <c r="BAY82" s="567"/>
      <c r="BAZ82" s="567"/>
      <c r="BBA82" s="567"/>
      <c r="BBB82" s="567"/>
      <c r="BBC82" s="567"/>
      <c r="BBD82" s="567"/>
      <c r="BBE82" s="567"/>
      <c r="BBF82" s="567"/>
      <c r="BBG82" s="567"/>
      <c r="BBH82" s="567"/>
      <c r="BBI82" s="567"/>
      <c r="BBJ82" s="567"/>
      <c r="BBK82" s="567"/>
      <c r="BBL82" s="567"/>
      <c r="BBM82" s="567"/>
      <c r="BBN82" s="567"/>
      <c r="BBO82" s="567"/>
      <c r="BBP82" s="567"/>
      <c r="BBQ82" s="567"/>
      <c r="BBR82" s="567"/>
      <c r="BBS82" s="567"/>
      <c r="BBT82" s="567"/>
      <c r="BBU82" s="567"/>
      <c r="BBV82" s="567"/>
      <c r="BBW82" s="567"/>
      <c r="BBX82" s="567"/>
      <c r="BBY82" s="567"/>
      <c r="BBZ82" s="567"/>
      <c r="BCA82" s="567"/>
      <c r="BCB82" s="567"/>
      <c r="BCC82" s="567"/>
      <c r="BCD82" s="567"/>
      <c r="BCE82" s="567"/>
      <c r="BCF82" s="567"/>
      <c r="BCG82" s="567"/>
      <c r="BCH82" s="567"/>
      <c r="BCI82" s="567"/>
      <c r="BCJ82" s="567"/>
      <c r="BCK82" s="567"/>
      <c r="BCL82" s="567"/>
      <c r="BCM82" s="567"/>
      <c r="BCN82" s="567"/>
      <c r="BCO82" s="567"/>
      <c r="BCP82" s="567"/>
      <c r="BCQ82" s="567"/>
      <c r="BCR82" s="567"/>
      <c r="BCS82" s="567"/>
      <c r="BCT82" s="567"/>
      <c r="BCU82" s="567"/>
      <c r="BCV82" s="567"/>
      <c r="BCW82" s="567"/>
      <c r="BCX82" s="567"/>
      <c r="BCY82" s="567"/>
      <c r="BCZ82" s="567"/>
      <c r="BDA82" s="567"/>
      <c r="BDB82" s="567"/>
      <c r="BDC82" s="567"/>
      <c r="BDD82" s="567"/>
      <c r="BDE82" s="567"/>
      <c r="BDF82" s="567"/>
      <c r="BDG82" s="567"/>
      <c r="BDH82" s="567"/>
      <c r="BDI82" s="567"/>
      <c r="BDJ82" s="567"/>
      <c r="BDK82" s="567"/>
      <c r="BDL82" s="567"/>
      <c r="BDM82" s="567"/>
      <c r="BDN82" s="567"/>
      <c r="BDO82" s="567"/>
      <c r="BDP82" s="567"/>
      <c r="BDQ82" s="567"/>
      <c r="BDR82" s="567"/>
      <c r="BDS82" s="567"/>
      <c r="BDT82" s="567"/>
      <c r="BDU82" s="567"/>
      <c r="BDV82" s="567"/>
      <c r="BDW82" s="567"/>
      <c r="BDX82" s="567"/>
      <c r="BDY82" s="567"/>
      <c r="BDZ82" s="567"/>
      <c r="BEA82" s="567"/>
      <c r="BEB82" s="567"/>
      <c r="BEC82" s="567"/>
      <c r="BED82" s="567"/>
      <c r="BEE82" s="567"/>
      <c r="BEF82" s="567"/>
      <c r="BEG82" s="567"/>
      <c r="BEH82" s="567"/>
      <c r="BEI82" s="567"/>
      <c r="BEJ82" s="567"/>
      <c r="BEK82" s="567"/>
      <c r="BEL82" s="567"/>
      <c r="BEM82" s="567"/>
      <c r="BEN82" s="567"/>
      <c r="BEO82" s="567"/>
      <c r="BEP82" s="567"/>
      <c r="BEQ82" s="567"/>
      <c r="BER82" s="567"/>
      <c r="BES82" s="567"/>
      <c r="BET82" s="567"/>
      <c r="BEU82" s="567"/>
      <c r="BEV82" s="567"/>
      <c r="BEW82" s="567"/>
      <c r="BEX82" s="567"/>
      <c r="BEY82" s="567"/>
      <c r="BEZ82" s="567"/>
      <c r="BFA82" s="567"/>
      <c r="BFB82" s="567"/>
      <c r="BFC82" s="567"/>
      <c r="BFD82" s="567"/>
      <c r="BFE82" s="567"/>
      <c r="BFF82" s="567"/>
      <c r="BFG82" s="567"/>
      <c r="BFH82" s="567"/>
      <c r="BFI82" s="567"/>
      <c r="BFJ82" s="567"/>
      <c r="BFK82" s="567"/>
      <c r="BFL82" s="567"/>
      <c r="BFM82" s="567"/>
      <c r="BFN82" s="567"/>
      <c r="BFO82" s="567"/>
      <c r="BFP82" s="567"/>
      <c r="BFQ82" s="567"/>
      <c r="BFR82" s="567"/>
      <c r="BFS82" s="567"/>
      <c r="BFT82" s="567"/>
      <c r="BFU82" s="567"/>
      <c r="BFV82" s="567"/>
      <c r="BFW82" s="567"/>
      <c r="BFX82" s="567"/>
      <c r="BFY82" s="567"/>
      <c r="BFZ82" s="567"/>
      <c r="BGA82" s="567"/>
      <c r="BGB82" s="567"/>
      <c r="BGC82" s="567"/>
      <c r="BGD82" s="567"/>
      <c r="BGE82" s="567"/>
      <c r="BGF82" s="567"/>
      <c r="BGG82" s="567"/>
      <c r="BGH82" s="567"/>
      <c r="BGI82" s="567"/>
      <c r="BGJ82" s="567"/>
      <c r="BGK82" s="567"/>
      <c r="BGL82" s="567"/>
      <c r="BGM82" s="567"/>
      <c r="BGN82" s="567"/>
      <c r="BGO82" s="567"/>
      <c r="BGP82" s="567"/>
      <c r="BGQ82" s="567"/>
      <c r="BGR82" s="567"/>
      <c r="BGS82" s="567"/>
      <c r="BGT82" s="567"/>
      <c r="BGU82" s="567"/>
      <c r="BGV82" s="567"/>
      <c r="BGW82" s="567"/>
      <c r="BGX82" s="567"/>
      <c r="BGY82" s="567"/>
      <c r="BGZ82" s="567"/>
      <c r="BHA82" s="567"/>
      <c r="BHB82" s="567"/>
      <c r="BHC82" s="567"/>
      <c r="BHD82" s="567"/>
      <c r="BHE82" s="567"/>
      <c r="BHF82" s="567"/>
      <c r="BHG82" s="567"/>
      <c r="BHH82" s="567"/>
      <c r="BHI82" s="567"/>
      <c r="BHJ82" s="567"/>
      <c r="BHK82" s="567"/>
      <c r="BHL82" s="567"/>
      <c r="BHM82" s="567"/>
      <c r="BHN82" s="567"/>
      <c r="BHO82" s="567"/>
      <c r="BHP82" s="567"/>
      <c r="BHQ82" s="567"/>
      <c r="BHR82" s="567"/>
      <c r="BHS82" s="567"/>
      <c r="BHT82" s="567"/>
      <c r="BHU82" s="567"/>
      <c r="BHV82" s="567"/>
      <c r="BHW82" s="567"/>
      <c r="BHX82" s="567"/>
      <c r="BHY82" s="567"/>
      <c r="BHZ82" s="567"/>
      <c r="BIA82" s="567"/>
      <c r="BIB82" s="567"/>
      <c r="BIC82" s="567"/>
      <c r="BID82" s="567"/>
      <c r="BIE82" s="567"/>
      <c r="BIF82" s="567"/>
      <c r="BIG82" s="567"/>
      <c r="BIH82" s="567"/>
      <c r="BII82" s="567"/>
      <c r="BIJ82" s="567"/>
      <c r="BIK82" s="567"/>
      <c r="BIL82" s="567"/>
      <c r="BIM82" s="567"/>
      <c r="BIN82" s="567"/>
      <c r="BIO82" s="567"/>
      <c r="BIP82" s="567"/>
      <c r="BIQ82" s="567"/>
      <c r="BIR82" s="567"/>
      <c r="BIS82" s="567"/>
      <c r="BIT82" s="567"/>
      <c r="BIU82" s="567"/>
      <c r="BIV82" s="567"/>
      <c r="BIW82" s="567"/>
      <c r="BIX82" s="567"/>
      <c r="BIY82" s="567"/>
      <c r="BIZ82" s="567"/>
      <c r="BJA82" s="567"/>
      <c r="BJB82" s="567"/>
      <c r="BJC82" s="567"/>
      <c r="BJD82" s="567"/>
      <c r="BJE82" s="567"/>
      <c r="BJF82" s="567"/>
      <c r="BJG82" s="567"/>
      <c r="BJH82" s="567"/>
      <c r="BJI82" s="567"/>
      <c r="BJJ82" s="567"/>
      <c r="BJK82" s="567"/>
      <c r="BJL82" s="567"/>
      <c r="BJM82" s="567"/>
      <c r="BJN82" s="567"/>
      <c r="BJO82" s="567"/>
      <c r="BJP82" s="567"/>
      <c r="BJQ82" s="567"/>
      <c r="BJR82" s="567"/>
      <c r="BJS82" s="567"/>
      <c r="BJT82" s="567"/>
      <c r="BJU82" s="567"/>
      <c r="BJV82" s="567"/>
      <c r="BJW82" s="567"/>
      <c r="BJX82" s="567"/>
      <c r="BJY82" s="567"/>
      <c r="BJZ82" s="567"/>
      <c r="BKA82" s="567"/>
      <c r="BKB82" s="567"/>
      <c r="BKC82" s="567"/>
      <c r="BKD82" s="567"/>
      <c r="BKE82" s="567"/>
      <c r="BKF82" s="567"/>
      <c r="BKG82" s="567"/>
      <c r="BKH82" s="567"/>
      <c r="BKI82" s="567"/>
      <c r="BKJ82" s="567"/>
      <c r="BKK82" s="567"/>
      <c r="BKL82" s="567"/>
      <c r="BKM82" s="567"/>
      <c r="BKN82" s="567"/>
      <c r="BKO82" s="567"/>
      <c r="BKP82" s="567"/>
      <c r="BKQ82" s="567"/>
      <c r="BKR82" s="567"/>
      <c r="BKS82" s="567"/>
      <c r="BKT82" s="567"/>
      <c r="BKU82" s="567"/>
      <c r="BKV82" s="567"/>
      <c r="BKW82" s="567"/>
      <c r="BKX82" s="567"/>
      <c r="BKY82" s="567"/>
      <c r="BKZ82" s="567"/>
      <c r="BLA82" s="567"/>
      <c r="BLB82" s="567"/>
      <c r="BLC82" s="567"/>
      <c r="BLD82" s="567"/>
      <c r="BLE82" s="567"/>
      <c r="BLF82" s="567"/>
      <c r="BLG82" s="567"/>
      <c r="BLH82" s="567"/>
      <c r="BLI82" s="567"/>
      <c r="BLJ82" s="567"/>
      <c r="BLK82" s="567"/>
      <c r="BLL82" s="567"/>
      <c r="BLM82" s="567"/>
      <c r="BLN82" s="567"/>
      <c r="BLO82" s="567"/>
      <c r="BLP82" s="567"/>
      <c r="BLQ82" s="567"/>
      <c r="BLR82" s="567"/>
      <c r="BLS82" s="567"/>
      <c r="BLT82" s="567"/>
      <c r="BLU82" s="567"/>
      <c r="BLV82" s="567"/>
      <c r="BLW82" s="567"/>
      <c r="BLX82" s="567"/>
      <c r="BLY82" s="567"/>
      <c r="BLZ82" s="567"/>
      <c r="BMA82" s="567"/>
      <c r="BMB82" s="567"/>
      <c r="BMC82" s="567"/>
      <c r="BMD82" s="567"/>
      <c r="BME82" s="567"/>
      <c r="BMF82" s="567"/>
      <c r="BMG82" s="567"/>
      <c r="BMH82" s="567"/>
      <c r="BMI82" s="567"/>
      <c r="BMJ82" s="567"/>
      <c r="BMK82" s="567"/>
      <c r="BML82" s="567"/>
      <c r="BMM82" s="567"/>
      <c r="BMN82" s="567"/>
      <c r="BMO82" s="567"/>
      <c r="BMP82" s="567"/>
      <c r="BMQ82" s="567"/>
      <c r="BMR82" s="567"/>
      <c r="BMS82" s="567"/>
      <c r="BMT82" s="567"/>
      <c r="BMU82" s="567"/>
      <c r="BMV82" s="567"/>
      <c r="BMW82" s="567"/>
      <c r="BMX82" s="567"/>
      <c r="BMY82" s="567"/>
      <c r="BMZ82" s="567"/>
      <c r="BNA82" s="567"/>
      <c r="BNB82" s="567"/>
      <c r="BNC82" s="567"/>
      <c r="BND82" s="567"/>
      <c r="BNE82" s="567"/>
      <c r="BNF82" s="567"/>
      <c r="BNG82" s="567"/>
      <c r="BNH82" s="567"/>
      <c r="BNI82" s="567"/>
      <c r="BNJ82" s="567"/>
      <c r="BNK82" s="567"/>
      <c r="BNL82" s="567"/>
      <c r="BNM82" s="567"/>
      <c r="BNN82" s="567"/>
      <c r="BNO82" s="567"/>
      <c r="BNP82" s="567"/>
      <c r="BNQ82" s="567"/>
      <c r="BNR82" s="567"/>
      <c r="BNS82" s="567"/>
      <c r="BNT82" s="567"/>
      <c r="BNU82" s="567"/>
      <c r="BNV82" s="567"/>
      <c r="BNW82" s="567"/>
      <c r="BNX82" s="567"/>
      <c r="BNY82" s="567"/>
      <c r="BNZ82" s="567"/>
      <c r="BOA82" s="567"/>
      <c r="BOB82" s="567"/>
      <c r="BOC82" s="567"/>
      <c r="BOD82" s="567"/>
      <c r="BOE82" s="567"/>
      <c r="BOF82" s="567"/>
      <c r="BOG82" s="567"/>
      <c r="BOH82" s="567"/>
      <c r="BOI82" s="567"/>
      <c r="BOJ82" s="567"/>
      <c r="BOK82" s="567"/>
      <c r="BOL82" s="567"/>
      <c r="BOM82" s="567"/>
      <c r="BON82" s="567"/>
      <c r="BOO82" s="567"/>
      <c r="BOP82" s="567"/>
      <c r="BOQ82" s="567"/>
      <c r="BOR82" s="567"/>
      <c r="BOS82" s="567"/>
      <c r="BOT82" s="567"/>
      <c r="BOU82" s="567"/>
      <c r="BOV82" s="567"/>
      <c r="BOW82" s="567"/>
      <c r="BOX82" s="567"/>
      <c r="BOY82" s="567"/>
      <c r="BOZ82" s="567"/>
      <c r="BPA82" s="567"/>
      <c r="BPB82" s="567"/>
      <c r="BPC82" s="567"/>
      <c r="BPD82" s="567"/>
      <c r="BPE82" s="567"/>
      <c r="BPF82" s="567"/>
      <c r="BPG82" s="567"/>
      <c r="BPH82" s="567"/>
      <c r="BPI82" s="567"/>
      <c r="BPJ82" s="567"/>
      <c r="BPK82" s="567"/>
      <c r="BPL82" s="567"/>
      <c r="BPM82" s="567"/>
      <c r="BPN82" s="567"/>
      <c r="BPO82" s="567"/>
      <c r="BPP82" s="567"/>
      <c r="BPQ82" s="567"/>
      <c r="BPR82" s="567"/>
      <c r="BPS82" s="567"/>
      <c r="BPT82" s="567"/>
      <c r="BPU82" s="567"/>
      <c r="BPV82" s="567"/>
      <c r="BPW82" s="567"/>
      <c r="BPX82" s="567"/>
      <c r="BPY82" s="567"/>
      <c r="BPZ82" s="567"/>
      <c r="BQA82" s="567"/>
      <c r="BQB82" s="567"/>
      <c r="BQC82" s="567"/>
      <c r="BQD82" s="567"/>
      <c r="BQE82" s="567"/>
      <c r="BQF82" s="567"/>
      <c r="BQG82" s="567"/>
      <c r="BQH82" s="567"/>
      <c r="BQI82" s="567"/>
      <c r="BQJ82" s="567"/>
      <c r="BQK82" s="567"/>
      <c r="BQL82" s="567"/>
      <c r="BQM82" s="567"/>
      <c r="BQN82" s="567"/>
      <c r="BQO82" s="567"/>
      <c r="BQP82" s="567"/>
      <c r="BQQ82" s="567"/>
      <c r="BQR82" s="567"/>
      <c r="BQS82" s="567"/>
      <c r="BQT82" s="567"/>
      <c r="BQU82" s="567"/>
      <c r="BQV82" s="567"/>
      <c r="BQW82" s="567"/>
      <c r="BQX82" s="567"/>
      <c r="BQY82" s="567"/>
      <c r="BQZ82" s="567"/>
      <c r="BRA82" s="567"/>
      <c r="BRB82" s="567"/>
      <c r="BRC82" s="567"/>
      <c r="BRD82" s="567"/>
      <c r="BRE82" s="567"/>
      <c r="BRF82" s="567"/>
      <c r="BRG82" s="567"/>
      <c r="BRH82" s="567"/>
      <c r="BRI82" s="567"/>
      <c r="BRJ82" s="567"/>
      <c r="BRK82" s="567"/>
      <c r="BRL82" s="567"/>
      <c r="BRM82" s="567"/>
      <c r="BRN82" s="567"/>
      <c r="BRO82" s="567"/>
      <c r="BRP82" s="567"/>
      <c r="BRQ82" s="567"/>
      <c r="BRR82" s="567"/>
      <c r="BRS82" s="567"/>
      <c r="BRT82" s="567"/>
      <c r="BRU82" s="567"/>
      <c r="BRV82" s="567"/>
      <c r="BRW82" s="567"/>
      <c r="BRX82" s="567"/>
      <c r="BRY82" s="567"/>
      <c r="BRZ82" s="567"/>
      <c r="BSA82" s="567"/>
      <c r="BSB82" s="567"/>
      <c r="BSC82" s="567"/>
      <c r="BSD82" s="567"/>
      <c r="BSE82" s="567"/>
      <c r="BSF82" s="567"/>
      <c r="BSG82" s="567"/>
      <c r="BSH82" s="567"/>
      <c r="BSI82" s="567"/>
      <c r="BSJ82" s="567"/>
      <c r="BSK82" s="567"/>
      <c r="BSL82" s="567"/>
      <c r="BSM82" s="567"/>
      <c r="BSN82" s="567"/>
      <c r="BSO82" s="567"/>
      <c r="BSP82" s="567"/>
      <c r="BSQ82" s="567"/>
      <c r="BSR82" s="567"/>
      <c r="BSS82" s="567"/>
      <c r="BST82" s="567"/>
      <c r="BSU82" s="567"/>
      <c r="BSV82" s="567"/>
      <c r="BSW82" s="567"/>
      <c r="BSX82" s="567"/>
      <c r="BSY82" s="567"/>
      <c r="BSZ82" s="567"/>
      <c r="BTA82" s="567"/>
      <c r="BTB82" s="567"/>
      <c r="BTC82" s="567"/>
      <c r="BTD82" s="567"/>
      <c r="BTE82" s="567"/>
      <c r="BTF82" s="567"/>
      <c r="BTG82" s="567"/>
      <c r="BTH82" s="567"/>
      <c r="BTI82" s="567"/>
      <c r="BTJ82" s="567"/>
      <c r="BTK82" s="567"/>
      <c r="BTL82" s="567"/>
      <c r="BTM82" s="567"/>
      <c r="BTN82" s="567"/>
      <c r="BTO82" s="567"/>
      <c r="BTP82" s="567"/>
      <c r="BTQ82" s="567"/>
      <c r="BTR82" s="567"/>
      <c r="BTS82" s="567"/>
      <c r="BTT82" s="567"/>
      <c r="BTU82" s="567"/>
      <c r="BTV82" s="567"/>
      <c r="BTW82" s="567"/>
      <c r="BTX82" s="567"/>
      <c r="BTY82" s="567"/>
      <c r="BTZ82" s="567"/>
      <c r="BUA82" s="567"/>
      <c r="BUB82" s="567"/>
      <c r="BUC82" s="567"/>
      <c r="BUD82" s="567"/>
      <c r="BUE82" s="567"/>
      <c r="BUF82" s="567"/>
      <c r="BUG82" s="567"/>
      <c r="BUH82" s="567"/>
      <c r="BUI82" s="567"/>
      <c r="BUJ82" s="567"/>
      <c r="BUK82" s="567"/>
      <c r="BUL82" s="567"/>
      <c r="BUM82" s="567"/>
      <c r="BUN82" s="567"/>
      <c r="BUO82" s="567"/>
      <c r="BUP82" s="567"/>
      <c r="BUQ82" s="567"/>
      <c r="BUR82" s="567"/>
      <c r="BUS82" s="567"/>
      <c r="BUT82" s="567"/>
      <c r="BUU82" s="567"/>
      <c r="BUV82" s="567"/>
      <c r="BUW82" s="567"/>
      <c r="BUX82" s="567"/>
      <c r="BUY82" s="567"/>
      <c r="BUZ82" s="567"/>
      <c r="BVA82" s="567"/>
      <c r="BVB82" s="567"/>
      <c r="BVC82" s="567"/>
      <c r="BVD82" s="567"/>
      <c r="BVE82" s="567"/>
      <c r="BVF82" s="567"/>
      <c r="BVG82" s="567"/>
      <c r="BVH82" s="567"/>
      <c r="BVI82" s="567"/>
      <c r="BVJ82" s="567"/>
      <c r="BVK82" s="567"/>
      <c r="BVL82" s="567"/>
      <c r="BVM82" s="567"/>
      <c r="BVN82" s="567"/>
      <c r="BVO82" s="567"/>
      <c r="BVP82" s="567"/>
      <c r="BVQ82" s="567"/>
      <c r="BVR82" s="567"/>
      <c r="BVS82" s="567"/>
      <c r="BVT82" s="567"/>
      <c r="BVU82" s="567"/>
      <c r="BVV82" s="567"/>
      <c r="BVW82" s="567"/>
      <c r="BVX82" s="567"/>
      <c r="BVY82" s="567"/>
      <c r="BVZ82" s="567"/>
      <c r="BWA82" s="567"/>
      <c r="BWB82" s="567"/>
      <c r="BWC82" s="567"/>
      <c r="BWD82" s="567"/>
      <c r="BWE82" s="567"/>
      <c r="BWF82" s="567"/>
      <c r="BWG82" s="567"/>
      <c r="BWH82" s="567"/>
      <c r="BWI82" s="567"/>
      <c r="BWJ82" s="567"/>
      <c r="BWK82" s="567"/>
      <c r="BWL82" s="567"/>
      <c r="BWM82" s="567"/>
      <c r="BWN82" s="567"/>
      <c r="BWO82" s="567"/>
      <c r="BWP82" s="567"/>
      <c r="BWQ82" s="567"/>
      <c r="BWR82" s="567"/>
      <c r="BWS82" s="567"/>
      <c r="BWT82" s="567"/>
      <c r="BWU82" s="567"/>
      <c r="BWV82" s="567"/>
      <c r="BWW82" s="567"/>
      <c r="BWX82" s="567"/>
      <c r="BWY82" s="567"/>
      <c r="BWZ82" s="567"/>
      <c r="BXA82" s="567"/>
      <c r="BXB82" s="567"/>
      <c r="BXC82" s="567"/>
      <c r="BXD82" s="567"/>
      <c r="BXE82" s="567"/>
      <c r="BXF82" s="567"/>
      <c r="BXG82" s="567"/>
      <c r="BXH82" s="567"/>
      <c r="BXI82" s="567"/>
      <c r="BXJ82" s="567"/>
      <c r="BXK82" s="567"/>
      <c r="BXL82" s="567"/>
      <c r="BXM82" s="567"/>
      <c r="BXN82" s="567"/>
      <c r="BXO82" s="567"/>
      <c r="BXP82" s="567"/>
      <c r="BXQ82" s="567"/>
      <c r="BXR82" s="567"/>
      <c r="BXS82" s="567"/>
      <c r="BXT82" s="567"/>
      <c r="BXU82" s="567"/>
      <c r="BXV82" s="567"/>
      <c r="BXW82" s="567"/>
      <c r="BXX82" s="567"/>
      <c r="BXY82" s="567"/>
      <c r="BXZ82" s="567"/>
      <c r="BYA82" s="567"/>
      <c r="BYB82" s="567"/>
      <c r="BYC82" s="567"/>
      <c r="BYD82" s="567"/>
      <c r="BYE82" s="567"/>
      <c r="BYF82" s="567"/>
      <c r="BYG82" s="567"/>
      <c r="BYH82" s="567"/>
      <c r="BYI82" s="567"/>
      <c r="BYJ82" s="567"/>
      <c r="BYK82" s="567"/>
      <c r="BYL82" s="567"/>
      <c r="BYM82" s="567"/>
      <c r="BYN82" s="567"/>
      <c r="BYO82" s="567"/>
      <c r="BYP82" s="567"/>
      <c r="BYQ82" s="567"/>
      <c r="BYR82" s="567"/>
      <c r="BYS82" s="567"/>
      <c r="BYT82" s="567"/>
      <c r="BYU82" s="567"/>
      <c r="BYV82" s="567"/>
      <c r="BYW82" s="567"/>
      <c r="BYX82" s="567"/>
      <c r="BYY82" s="567"/>
      <c r="BYZ82" s="567"/>
      <c r="BZA82" s="567"/>
      <c r="BZB82" s="567"/>
      <c r="BZC82" s="567"/>
      <c r="BZD82" s="567"/>
      <c r="BZE82" s="567"/>
      <c r="BZF82" s="567"/>
      <c r="BZG82" s="567"/>
      <c r="BZH82" s="567"/>
      <c r="BZI82" s="567"/>
      <c r="BZJ82" s="567"/>
      <c r="BZK82" s="567"/>
      <c r="BZL82" s="567"/>
      <c r="BZM82" s="567"/>
      <c r="BZN82" s="567"/>
      <c r="BZO82" s="567"/>
      <c r="BZP82" s="567"/>
      <c r="BZQ82" s="567"/>
      <c r="BZR82" s="567"/>
      <c r="BZS82" s="567"/>
      <c r="BZT82" s="567"/>
      <c r="BZU82" s="567"/>
      <c r="BZV82" s="567"/>
      <c r="BZW82" s="567"/>
      <c r="BZX82" s="567"/>
      <c r="BZY82" s="567"/>
      <c r="BZZ82" s="567"/>
      <c r="CAA82" s="567"/>
      <c r="CAB82" s="567"/>
      <c r="CAC82" s="567"/>
      <c r="CAD82" s="567"/>
      <c r="CAE82" s="567"/>
      <c r="CAF82" s="567"/>
      <c r="CAG82" s="567"/>
      <c r="CAH82" s="567"/>
      <c r="CAI82" s="567"/>
      <c r="CAJ82" s="567"/>
      <c r="CAK82" s="567"/>
      <c r="CAL82" s="567"/>
      <c r="CAM82" s="567"/>
      <c r="CAN82" s="567"/>
      <c r="CAO82" s="567"/>
      <c r="CAP82" s="567"/>
      <c r="CAQ82" s="567"/>
      <c r="CAR82" s="567"/>
      <c r="CAS82" s="567"/>
      <c r="CAT82" s="567"/>
      <c r="CAU82" s="567"/>
      <c r="CAV82" s="567"/>
      <c r="CAW82" s="567"/>
      <c r="CAX82" s="567"/>
      <c r="CAY82" s="567"/>
      <c r="CAZ82" s="567"/>
      <c r="CBA82" s="567"/>
      <c r="CBB82" s="567"/>
      <c r="CBC82" s="567"/>
      <c r="CBD82" s="567"/>
      <c r="CBE82" s="567"/>
      <c r="CBF82" s="567"/>
      <c r="CBG82" s="567"/>
      <c r="CBH82" s="567"/>
      <c r="CBI82" s="567"/>
      <c r="CBJ82" s="567"/>
      <c r="CBK82" s="567"/>
      <c r="CBL82" s="567"/>
      <c r="CBM82" s="567"/>
      <c r="CBN82" s="567"/>
      <c r="CBO82" s="567"/>
      <c r="CBP82" s="567"/>
      <c r="CBQ82" s="567"/>
      <c r="CBR82" s="567"/>
      <c r="CBS82" s="567"/>
      <c r="CBT82" s="567"/>
      <c r="CBU82" s="567"/>
      <c r="CBV82" s="567"/>
      <c r="CBW82" s="567"/>
      <c r="CBX82" s="567"/>
      <c r="CBY82" s="567"/>
      <c r="CBZ82" s="567"/>
      <c r="CCA82" s="567"/>
      <c r="CCB82" s="567"/>
      <c r="CCC82" s="567"/>
      <c r="CCD82" s="567"/>
      <c r="CCE82" s="567"/>
      <c r="CCF82" s="567"/>
      <c r="CCG82" s="567"/>
      <c r="CCH82" s="567"/>
      <c r="CCI82" s="567"/>
      <c r="CCJ82" s="567"/>
      <c r="CCK82" s="567"/>
      <c r="CCL82" s="567"/>
      <c r="CCM82" s="567"/>
      <c r="CCN82" s="567"/>
      <c r="CCO82" s="567"/>
      <c r="CCP82" s="567"/>
      <c r="CCQ82" s="567"/>
      <c r="CCR82" s="567"/>
      <c r="CCS82" s="567"/>
      <c r="CCT82" s="567"/>
      <c r="CCU82" s="567"/>
      <c r="CCV82" s="567"/>
      <c r="CCW82" s="567"/>
      <c r="CCX82" s="567"/>
      <c r="CCY82" s="567"/>
      <c r="CCZ82" s="567"/>
      <c r="CDA82" s="567"/>
      <c r="CDB82" s="567"/>
      <c r="CDC82" s="567"/>
      <c r="CDD82" s="567"/>
      <c r="CDE82" s="567"/>
      <c r="CDF82" s="567"/>
      <c r="CDG82" s="567"/>
      <c r="CDH82" s="567"/>
      <c r="CDI82" s="567"/>
      <c r="CDJ82" s="567"/>
      <c r="CDK82" s="567"/>
      <c r="CDL82" s="567"/>
      <c r="CDM82" s="567"/>
      <c r="CDN82" s="567"/>
      <c r="CDO82" s="567"/>
      <c r="CDP82" s="567"/>
      <c r="CDQ82" s="567"/>
      <c r="CDR82" s="567"/>
      <c r="CDS82" s="567"/>
      <c r="CDT82" s="567"/>
      <c r="CDU82" s="567"/>
      <c r="CDV82" s="567"/>
      <c r="CDW82" s="567"/>
      <c r="CDX82" s="567"/>
      <c r="CDY82" s="567"/>
      <c r="CDZ82" s="567"/>
      <c r="CEA82" s="567"/>
      <c r="CEB82" s="567"/>
      <c r="CEC82" s="567"/>
      <c r="CED82" s="567"/>
      <c r="CEE82" s="567"/>
      <c r="CEF82" s="567"/>
      <c r="CEG82" s="567"/>
      <c r="CEH82" s="567"/>
      <c r="CEI82" s="567"/>
      <c r="CEJ82" s="567"/>
      <c r="CEK82" s="567"/>
      <c r="CEL82" s="567"/>
      <c r="CEM82" s="567"/>
      <c r="CEN82" s="567"/>
      <c r="CEO82" s="567"/>
      <c r="CEP82" s="567"/>
      <c r="CEQ82" s="567"/>
      <c r="CER82" s="567"/>
      <c r="CES82" s="567"/>
      <c r="CET82" s="567"/>
      <c r="CEU82" s="567"/>
      <c r="CEV82" s="567"/>
      <c r="CEW82" s="567"/>
      <c r="CEX82" s="567"/>
      <c r="CEY82" s="567"/>
      <c r="CEZ82" s="567"/>
      <c r="CFA82" s="567"/>
      <c r="CFB82" s="567"/>
      <c r="CFC82" s="567"/>
      <c r="CFD82" s="567"/>
      <c r="CFE82" s="567"/>
      <c r="CFF82" s="567"/>
      <c r="CFG82" s="567"/>
      <c r="CFH82" s="567"/>
      <c r="CFI82" s="567"/>
      <c r="CFJ82" s="567"/>
      <c r="CFK82" s="567"/>
      <c r="CFL82" s="567"/>
      <c r="CFM82" s="567"/>
      <c r="CFN82" s="567"/>
      <c r="CFO82" s="567"/>
      <c r="CFP82" s="567"/>
      <c r="CFQ82" s="567"/>
      <c r="CFR82" s="567"/>
      <c r="CFS82" s="567"/>
      <c r="CFT82" s="567"/>
      <c r="CFU82" s="567"/>
      <c r="CFV82" s="567"/>
      <c r="CFW82" s="567"/>
      <c r="CFX82" s="567"/>
      <c r="CFY82" s="567"/>
      <c r="CFZ82" s="567"/>
      <c r="CGA82" s="567"/>
      <c r="CGB82" s="567"/>
      <c r="CGC82" s="567"/>
      <c r="CGD82" s="567"/>
      <c r="CGE82" s="567"/>
      <c r="CGF82" s="567"/>
      <c r="CGG82" s="567"/>
      <c r="CGH82" s="567"/>
      <c r="CGI82" s="567"/>
      <c r="CGJ82" s="567"/>
      <c r="CGK82" s="567"/>
      <c r="CGL82" s="567"/>
      <c r="CGM82" s="567"/>
      <c r="CGN82" s="567"/>
      <c r="CGO82" s="567"/>
      <c r="CGP82" s="567"/>
      <c r="CGQ82" s="567"/>
      <c r="CGR82" s="567"/>
      <c r="CGS82" s="567"/>
      <c r="CGT82" s="567"/>
      <c r="CGU82" s="567"/>
      <c r="CGV82" s="567"/>
      <c r="CGW82" s="567"/>
      <c r="CGX82" s="567"/>
      <c r="CGY82" s="567"/>
      <c r="CGZ82" s="567"/>
      <c r="CHA82" s="567"/>
      <c r="CHB82" s="567"/>
      <c r="CHC82" s="567"/>
      <c r="CHD82" s="567"/>
      <c r="CHE82" s="567"/>
      <c r="CHF82" s="567"/>
      <c r="CHG82" s="567"/>
      <c r="CHH82" s="567"/>
      <c r="CHI82" s="567"/>
      <c r="CHJ82" s="567"/>
      <c r="CHK82" s="567"/>
      <c r="CHL82" s="567"/>
      <c r="CHM82" s="567"/>
      <c r="CHN82" s="567"/>
      <c r="CHO82" s="567"/>
      <c r="CHP82" s="567"/>
      <c r="CHQ82" s="567"/>
      <c r="CHR82" s="567"/>
      <c r="CHS82" s="567"/>
      <c r="CHT82" s="567"/>
      <c r="CHU82" s="567"/>
      <c r="CHV82" s="567"/>
      <c r="CHW82" s="567"/>
      <c r="CHX82" s="567"/>
      <c r="CHY82" s="567"/>
      <c r="CHZ82" s="567"/>
      <c r="CIA82" s="567"/>
      <c r="CIB82" s="567"/>
      <c r="CIC82" s="567"/>
      <c r="CID82" s="567"/>
      <c r="CIE82" s="567"/>
      <c r="CIF82" s="567"/>
      <c r="CIG82" s="567"/>
      <c r="CIH82" s="567"/>
      <c r="CII82" s="567"/>
      <c r="CIJ82" s="567"/>
      <c r="CIK82" s="567"/>
      <c r="CIL82" s="567"/>
      <c r="CIM82" s="567"/>
      <c r="CIN82" s="567"/>
      <c r="CIO82" s="567"/>
      <c r="CIP82" s="567"/>
      <c r="CIQ82" s="567"/>
      <c r="CIR82" s="567"/>
      <c r="CIS82" s="567"/>
      <c r="CIT82" s="567"/>
      <c r="CIU82" s="567"/>
      <c r="CIV82" s="567"/>
      <c r="CIW82" s="567"/>
      <c r="CIX82" s="567"/>
      <c r="CIY82" s="567"/>
      <c r="CIZ82" s="567"/>
      <c r="CJA82" s="567"/>
      <c r="CJB82" s="567"/>
      <c r="CJC82" s="567"/>
      <c r="CJD82" s="567"/>
      <c r="CJE82" s="567"/>
      <c r="CJF82" s="567"/>
      <c r="CJG82" s="567"/>
      <c r="CJH82" s="567"/>
      <c r="CJI82" s="567"/>
      <c r="CJJ82" s="567"/>
      <c r="CJK82" s="567"/>
      <c r="CJL82" s="567"/>
      <c r="CJM82" s="567"/>
      <c r="CJN82" s="567"/>
      <c r="CJO82" s="567"/>
      <c r="CJP82" s="567"/>
      <c r="CJQ82" s="567"/>
      <c r="CJR82" s="567"/>
      <c r="CJS82" s="567"/>
      <c r="CJT82" s="567"/>
      <c r="CJU82" s="567"/>
      <c r="CJV82" s="567"/>
      <c r="CJW82" s="567"/>
      <c r="CJX82" s="567"/>
      <c r="CJY82" s="567"/>
      <c r="CJZ82" s="567"/>
      <c r="CKA82" s="567"/>
      <c r="CKB82" s="567"/>
      <c r="CKC82" s="567"/>
      <c r="CKD82" s="567"/>
      <c r="CKE82" s="567"/>
      <c r="CKF82" s="567"/>
      <c r="CKG82" s="567"/>
      <c r="CKH82" s="567"/>
      <c r="CKI82" s="567"/>
      <c r="CKJ82" s="567"/>
      <c r="CKK82" s="567"/>
      <c r="CKL82" s="567"/>
      <c r="CKM82" s="567"/>
      <c r="CKN82" s="567"/>
      <c r="CKO82" s="567"/>
      <c r="CKP82" s="567"/>
      <c r="CKQ82" s="567"/>
      <c r="CKR82" s="567"/>
      <c r="CKS82" s="567"/>
      <c r="CKT82" s="567"/>
      <c r="CKU82" s="567"/>
      <c r="CKV82" s="567"/>
      <c r="CKW82" s="567"/>
      <c r="CKX82" s="567"/>
      <c r="CKY82" s="567"/>
      <c r="CKZ82" s="567"/>
      <c r="CLA82" s="567"/>
      <c r="CLB82" s="567"/>
      <c r="CLC82" s="567"/>
      <c r="CLD82" s="567"/>
      <c r="CLE82" s="567"/>
      <c r="CLF82" s="567"/>
      <c r="CLG82" s="567"/>
      <c r="CLH82" s="567"/>
      <c r="CLI82" s="567"/>
      <c r="CLJ82" s="567"/>
      <c r="CLK82" s="567"/>
      <c r="CLL82" s="567"/>
      <c r="CLM82" s="567"/>
      <c r="CLN82" s="567"/>
      <c r="CLO82" s="567"/>
      <c r="CLP82" s="567"/>
      <c r="CLQ82" s="567"/>
      <c r="CLR82" s="567"/>
      <c r="CLS82" s="567"/>
      <c r="CLT82" s="567"/>
      <c r="CLU82" s="567"/>
      <c r="CLV82" s="567"/>
      <c r="CLW82" s="567"/>
      <c r="CLX82" s="567"/>
      <c r="CLY82" s="567"/>
      <c r="CLZ82" s="567"/>
      <c r="CMA82" s="567"/>
      <c r="CMB82" s="567"/>
      <c r="CMC82" s="567"/>
      <c r="CMD82" s="567"/>
      <c r="CME82" s="567"/>
      <c r="CMF82" s="567"/>
      <c r="CMG82" s="567"/>
      <c r="CMH82" s="567"/>
      <c r="CMI82" s="567"/>
      <c r="CMJ82" s="567"/>
      <c r="CMK82" s="567"/>
      <c r="CML82" s="567"/>
      <c r="CMM82" s="567"/>
      <c r="CMN82" s="567"/>
      <c r="CMO82" s="567"/>
      <c r="CMP82" s="567"/>
      <c r="CMQ82" s="567"/>
      <c r="CMR82" s="567"/>
      <c r="CMS82" s="567"/>
      <c r="CMT82" s="567"/>
      <c r="CMU82" s="567"/>
      <c r="CMV82" s="567"/>
      <c r="CMW82" s="567"/>
      <c r="CMX82" s="567"/>
      <c r="CMY82" s="567"/>
      <c r="CMZ82" s="567"/>
      <c r="CNA82" s="567"/>
      <c r="CNB82" s="567"/>
      <c r="CNC82" s="567"/>
      <c r="CND82" s="567"/>
      <c r="CNE82" s="567"/>
      <c r="CNF82" s="567"/>
      <c r="CNG82" s="567"/>
      <c r="CNH82" s="567"/>
      <c r="CNI82" s="567"/>
      <c r="CNJ82" s="567"/>
      <c r="CNK82" s="567"/>
      <c r="CNL82" s="567"/>
      <c r="CNM82" s="567"/>
      <c r="CNN82" s="567"/>
      <c r="CNO82" s="567"/>
      <c r="CNP82" s="567"/>
      <c r="CNQ82" s="567"/>
      <c r="CNR82" s="567"/>
      <c r="CNS82" s="567"/>
      <c r="CNT82" s="567"/>
      <c r="CNU82" s="567"/>
      <c r="CNV82" s="567"/>
      <c r="CNW82" s="567"/>
      <c r="CNX82" s="567"/>
      <c r="CNY82" s="567"/>
      <c r="CNZ82" s="567"/>
      <c r="COA82" s="567"/>
      <c r="COB82" s="567"/>
      <c r="COC82" s="567"/>
      <c r="COD82" s="567"/>
      <c r="COE82" s="567"/>
      <c r="COF82" s="567"/>
      <c r="COG82" s="567"/>
      <c r="COH82" s="567"/>
      <c r="COI82" s="567"/>
      <c r="COJ82" s="567"/>
      <c r="COK82" s="567"/>
      <c r="COL82" s="567"/>
      <c r="COM82" s="567"/>
      <c r="CON82" s="567"/>
      <c r="COO82" s="567"/>
      <c r="COP82" s="567"/>
      <c r="COQ82" s="567"/>
      <c r="COR82" s="567"/>
      <c r="COS82" s="567"/>
      <c r="COT82" s="567"/>
      <c r="COU82" s="567"/>
      <c r="COV82" s="567"/>
      <c r="COW82" s="567"/>
      <c r="COX82" s="567"/>
      <c r="COY82" s="567"/>
      <c r="COZ82" s="567"/>
      <c r="CPA82" s="567"/>
      <c r="CPB82" s="567"/>
      <c r="CPC82" s="567"/>
      <c r="CPD82" s="567"/>
      <c r="CPE82" s="567"/>
      <c r="CPF82" s="567"/>
      <c r="CPG82" s="567"/>
      <c r="CPH82" s="567"/>
      <c r="CPI82" s="567"/>
      <c r="CPJ82" s="567"/>
      <c r="CPK82" s="567"/>
      <c r="CPL82" s="567"/>
      <c r="CPM82" s="567"/>
      <c r="CPN82" s="567"/>
      <c r="CPO82" s="567"/>
      <c r="CPP82" s="567"/>
      <c r="CPQ82" s="567"/>
      <c r="CPR82" s="567"/>
      <c r="CPS82" s="567"/>
      <c r="CPT82" s="567"/>
      <c r="CPU82" s="567"/>
      <c r="CPV82" s="567"/>
      <c r="CPW82" s="567"/>
      <c r="CPX82" s="567"/>
      <c r="CPY82" s="567"/>
      <c r="CPZ82" s="567"/>
      <c r="CQA82" s="567"/>
      <c r="CQB82" s="567"/>
      <c r="CQC82" s="567"/>
      <c r="CQD82" s="567"/>
      <c r="CQE82" s="567"/>
      <c r="CQF82" s="567"/>
      <c r="CQG82" s="567"/>
      <c r="CQH82" s="567"/>
      <c r="CQI82" s="567"/>
      <c r="CQJ82" s="567"/>
      <c r="CQK82" s="567"/>
      <c r="CQL82" s="567"/>
      <c r="CQM82" s="567"/>
      <c r="CQN82" s="567"/>
      <c r="CQO82" s="567"/>
      <c r="CQP82" s="567"/>
      <c r="CQQ82" s="567"/>
      <c r="CQR82" s="567"/>
      <c r="CQS82" s="567"/>
      <c r="CQT82" s="567"/>
      <c r="CQU82" s="567"/>
      <c r="CQV82" s="567"/>
      <c r="CQW82" s="567"/>
      <c r="CQX82" s="567"/>
      <c r="CQY82" s="567"/>
      <c r="CQZ82" s="567"/>
      <c r="CRA82" s="567"/>
      <c r="CRB82" s="567"/>
      <c r="CRC82" s="567"/>
      <c r="CRD82" s="567"/>
      <c r="CRE82" s="567"/>
      <c r="CRF82" s="567"/>
      <c r="CRG82" s="567"/>
      <c r="CRH82" s="567"/>
      <c r="CRI82" s="567"/>
      <c r="CRJ82" s="567"/>
      <c r="CRK82" s="567"/>
      <c r="CRL82" s="567"/>
      <c r="CRM82" s="567"/>
      <c r="CRN82" s="567"/>
      <c r="CRO82" s="567"/>
      <c r="CRP82" s="567"/>
      <c r="CRQ82" s="567"/>
      <c r="CRR82" s="567"/>
      <c r="CRS82" s="567"/>
      <c r="CRT82" s="567"/>
      <c r="CRU82" s="567"/>
      <c r="CRV82" s="567"/>
      <c r="CRW82" s="567"/>
      <c r="CRX82" s="567"/>
      <c r="CRY82" s="567"/>
      <c r="CRZ82" s="567"/>
      <c r="CSA82" s="567"/>
      <c r="CSB82" s="567"/>
      <c r="CSC82" s="567"/>
      <c r="CSD82" s="567"/>
      <c r="CSE82" s="567"/>
      <c r="CSF82" s="567"/>
      <c r="CSG82" s="567"/>
      <c r="CSH82" s="567"/>
      <c r="CSI82" s="567"/>
      <c r="CSJ82" s="567"/>
      <c r="CSK82" s="567"/>
      <c r="CSL82" s="567"/>
      <c r="CSM82" s="567"/>
      <c r="CSN82" s="567"/>
      <c r="CSO82" s="567"/>
      <c r="CSP82" s="567"/>
      <c r="CSQ82" s="567"/>
      <c r="CSR82" s="567"/>
      <c r="CSS82" s="567"/>
      <c r="CST82" s="567"/>
      <c r="CSU82" s="567"/>
      <c r="CSV82" s="567"/>
      <c r="CSW82" s="567"/>
      <c r="CSX82" s="567"/>
      <c r="CSY82" s="567"/>
      <c r="CSZ82" s="567"/>
      <c r="CTA82" s="567"/>
      <c r="CTB82" s="567"/>
      <c r="CTC82" s="567"/>
      <c r="CTD82" s="567"/>
      <c r="CTE82" s="567"/>
      <c r="CTF82" s="567"/>
      <c r="CTG82" s="567"/>
      <c r="CTH82" s="567"/>
      <c r="CTI82" s="567"/>
      <c r="CTJ82" s="567"/>
      <c r="CTK82" s="567"/>
      <c r="CTL82" s="567"/>
      <c r="CTM82" s="567"/>
      <c r="CTN82" s="567"/>
      <c r="CTO82" s="567"/>
      <c r="CTP82" s="567"/>
      <c r="CTQ82" s="567"/>
      <c r="CTR82" s="567"/>
      <c r="CTS82" s="567"/>
      <c r="CTT82" s="567"/>
      <c r="CTU82" s="567"/>
      <c r="CTV82" s="567"/>
      <c r="CTW82" s="567"/>
      <c r="CTX82" s="567"/>
      <c r="CTY82" s="567"/>
      <c r="CTZ82" s="567"/>
      <c r="CUA82" s="567"/>
      <c r="CUB82" s="567"/>
      <c r="CUC82" s="567"/>
      <c r="CUD82" s="567"/>
      <c r="CUE82" s="567"/>
      <c r="CUF82" s="567"/>
      <c r="CUG82" s="567"/>
      <c r="CUH82" s="567"/>
      <c r="CUI82" s="567"/>
      <c r="CUJ82" s="567"/>
      <c r="CUK82" s="567"/>
      <c r="CUL82" s="567"/>
      <c r="CUM82" s="567"/>
      <c r="CUN82" s="567"/>
      <c r="CUO82" s="567"/>
      <c r="CUP82" s="567"/>
      <c r="CUQ82" s="567"/>
      <c r="CUR82" s="567"/>
      <c r="CUS82" s="567"/>
      <c r="CUT82" s="567"/>
      <c r="CUU82" s="567"/>
      <c r="CUV82" s="567"/>
      <c r="CUW82" s="567"/>
      <c r="CUX82" s="567"/>
      <c r="CUY82" s="567"/>
      <c r="CUZ82" s="567"/>
      <c r="CVA82" s="567"/>
      <c r="CVB82" s="567"/>
      <c r="CVC82" s="567"/>
      <c r="CVD82" s="567"/>
      <c r="CVE82" s="567"/>
      <c r="CVF82" s="567"/>
      <c r="CVG82" s="567"/>
      <c r="CVH82" s="567"/>
      <c r="CVI82" s="567"/>
      <c r="CVJ82" s="567"/>
      <c r="CVK82" s="567"/>
      <c r="CVL82" s="567"/>
      <c r="CVM82" s="567"/>
      <c r="CVN82" s="567"/>
      <c r="CVO82" s="567"/>
      <c r="CVP82" s="567"/>
      <c r="CVQ82" s="567"/>
      <c r="CVR82" s="567"/>
      <c r="CVS82" s="567"/>
      <c r="CVT82" s="567"/>
      <c r="CVU82" s="567"/>
      <c r="CVV82" s="567"/>
      <c r="CVW82" s="567"/>
      <c r="CVX82" s="567"/>
      <c r="CVY82" s="567"/>
      <c r="CVZ82" s="567"/>
      <c r="CWA82" s="567"/>
      <c r="CWB82" s="567"/>
      <c r="CWC82" s="567"/>
      <c r="CWD82" s="567"/>
      <c r="CWE82" s="567"/>
      <c r="CWF82" s="567"/>
      <c r="CWG82" s="567"/>
      <c r="CWH82" s="567"/>
      <c r="CWI82" s="567"/>
      <c r="CWJ82" s="567"/>
      <c r="CWK82" s="567"/>
      <c r="CWL82" s="567"/>
      <c r="CWM82" s="567"/>
      <c r="CWN82" s="567"/>
      <c r="CWO82" s="567"/>
      <c r="CWP82" s="567"/>
      <c r="CWQ82" s="567"/>
      <c r="CWR82" s="567"/>
      <c r="CWS82" s="567"/>
      <c r="CWT82" s="567"/>
      <c r="CWU82" s="567"/>
      <c r="CWV82" s="567"/>
      <c r="CWW82" s="567"/>
      <c r="CWX82" s="567"/>
      <c r="CWY82" s="567"/>
      <c r="CWZ82" s="567"/>
      <c r="CXA82" s="567"/>
      <c r="CXB82" s="567"/>
      <c r="CXC82" s="567"/>
      <c r="CXD82" s="567"/>
      <c r="CXE82" s="567"/>
      <c r="CXF82" s="567"/>
      <c r="CXG82" s="567"/>
      <c r="CXH82" s="567"/>
      <c r="CXI82" s="567"/>
      <c r="CXJ82" s="567"/>
      <c r="CXK82" s="567"/>
      <c r="CXL82" s="567"/>
      <c r="CXM82" s="567"/>
      <c r="CXN82" s="567"/>
      <c r="CXO82" s="567"/>
      <c r="CXP82" s="567"/>
      <c r="CXQ82" s="567"/>
      <c r="CXR82" s="567"/>
      <c r="CXS82" s="567"/>
      <c r="CXT82" s="567"/>
      <c r="CXU82" s="567"/>
      <c r="CXV82" s="567"/>
      <c r="CXW82" s="567"/>
      <c r="CXX82" s="567"/>
      <c r="CXY82" s="567"/>
      <c r="CXZ82" s="567"/>
      <c r="CYA82" s="567"/>
      <c r="CYB82" s="567"/>
      <c r="CYC82" s="567"/>
      <c r="CYD82" s="567"/>
      <c r="CYE82" s="567"/>
      <c r="CYF82" s="567"/>
      <c r="CYG82" s="567"/>
      <c r="CYH82" s="567"/>
      <c r="CYI82" s="567"/>
      <c r="CYJ82" s="567"/>
      <c r="CYK82" s="567"/>
      <c r="CYL82" s="567"/>
      <c r="CYM82" s="567"/>
      <c r="CYN82" s="567"/>
      <c r="CYO82" s="567"/>
      <c r="CYP82" s="567"/>
      <c r="CYQ82" s="567"/>
      <c r="CYR82" s="567"/>
      <c r="CYS82" s="567"/>
      <c r="CYT82" s="567"/>
      <c r="CYU82" s="567"/>
      <c r="CYV82" s="567"/>
      <c r="CYW82" s="567"/>
      <c r="CYX82" s="567"/>
      <c r="CYY82" s="567"/>
      <c r="CYZ82" s="567"/>
      <c r="CZA82" s="567"/>
      <c r="CZB82" s="567"/>
      <c r="CZC82" s="567"/>
      <c r="CZD82" s="567"/>
      <c r="CZE82" s="567"/>
      <c r="CZF82" s="567"/>
      <c r="CZG82" s="567"/>
      <c r="CZH82" s="567"/>
      <c r="CZI82" s="567"/>
      <c r="CZJ82" s="567"/>
      <c r="CZK82" s="567"/>
      <c r="CZL82" s="567"/>
      <c r="CZM82" s="567"/>
      <c r="CZN82" s="567"/>
      <c r="CZO82" s="567"/>
      <c r="CZP82" s="567"/>
      <c r="CZQ82" s="567"/>
      <c r="CZR82" s="567"/>
      <c r="CZS82" s="567"/>
      <c r="CZT82" s="567"/>
      <c r="CZU82" s="567"/>
      <c r="CZV82" s="567"/>
      <c r="CZW82" s="567"/>
      <c r="CZX82" s="567"/>
      <c r="CZY82" s="567"/>
      <c r="CZZ82" s="567"/>
      <c r="DAA82" s="567"/>
      <c r="DAB82" s="567"/>
      <c r="DAC82" s="567"/>
      <c r="DAD82" s="567"/>
      <c r="DAE82" s="567"/>
      <c r="DAF82" s="567"/>
      <c r="DAG82" s="567"/>
      <c r="DAH82" s="567"/>
      <c r="DAI82" s="567"/>
      <c r="DAJ82" s="567"/>
      <c r="DAK82" s="567"/>
      <c r="DAL82" s="567"/>
      <c r="DAM82" s="567"/>
      <c r="DAN82" s="567"/>
      <c r="DAO82" s="567"/>
      <c r="DAP82" s="567"/>
      <c r="DAQ82" s="567"/>
      <c r="DAR82" s="567"/>
      <c r="DAS82" s="567"/>
      <c r="DAT82" s="567"/>
      <c r="DAU82" s="567"/>
      <c r="DAV82" s="567"/>
      <c r="DAW82" s="567"/>
      <c r="DAX82" s="567"/>
      <c r="DAY82" s="567"/>
      <c r="DAZ82" s="567"/>
      <c r="DBA82" s="567"/>
      <c r="DBB82" s="567"/>
      <c r="DBC82" s="567"/>
      <c r="DBD82" s="567"/>
      <c r="DBE82" s="567"/>
      <c r="DBF82" s="567"/>
      <c r="DBG82" s="567"/>
      <c r="DBH82" s="567"/>
      <c r="DBI82" s="567"/>
      <c r="DBJ82" s="567"/>
      <c r="DBK82" s="567"/>
      <c r="DBL82" s="567"/>
      <c r="DBM82" s="567"/>
      <c r="DBN82" s="567"/>
      <c r="DBO82" s="567"/>
      <c r="DBP82" s="567"/>
      <c r="DBQ82" s="567"/>
      <c r="DBR82" s="567"/>
      <c r="DBS82" s="567"/>
      <c r="DBT82" s="567"/>
      <c r="DBU82" s="567"/>
      <c r="DBV82" s="567"/>
      <c r="DBW82" s="567"/>
      <c r="DBX82" s="567"/>
      <c r="DBY82" s="567"/>
      <c r="DBZ82" s="567"/>
      <c r="DCA82" s="567"/>
      <c r="DCB82" s="567"/>
      <c r="DCC82" s="567"/>
      <c r="DCD82" s="567"/>
      <c r="DCE82" s="567"/>
      <c r="DCF82" s="567"/>
      <c r="DCG82" s="567"/>
      <c r="DCH82" s="567"/>
      <c r="DCI82" s="567"/>
      <c r="DCJ82" s="567"/>
      <c r="DCK82" s="567"/>
      <c r="DCL82" s="567"/>
      <c r="DCM82" s="567"/>
      <c r="DCN82" s="567"/>
      <c r="DCO82" s="567"/>
      <c r="DCP82" s="567"/>
      <c r="DCQ82" s="567"/>
      <c r="DCR82" s="567"/>
      <c r="DCS82" s="567"/>
      <c r="DCT82" s="567"/>
      <c r="DCU82" s="567"/>
      <c r="DCV82" s="567"/>
      <c r="DCW82" s="567"/>
      <c r="DCX82" s="567"/>
      <c r="DCY82" s="567"/>
      <c r="DCZ82" s="567"/>
      <c r="DDA82" s="567"/>
      <c r="DDB82" s="567"/>
      <c r="DDC82" s="567"/>
      <c r="DDD82" s="567"/>
      <c r="DDE82" s="567"/>
      <c r="DDF82" s="567"/>
      <c r="DDG82" s="567"/>
      <c r="DDH82" s="567"/>
      <c r="DDI82" s="567"/>
      <c r="DDJ82" s="567"/>
      <c r="DDK82" s="567"/>
      <c r="DDL82" s="567"/>
      <c r="DDM82" s="567"/>
      <c r="DDN82" s="567"/>
      <c r="DDO82" s="567"/>
      <c r="DDP82" s="567"/>
      <c r="DDQ82" s="567"/>
      <c r="DDR82" s="567"/>
      <c r="DDS82" s="567"/>
      <c r="DDT82" s="567"/>
      <c r="DDU82" s="567"/>
      <c r="DDV82" s="567"/>
      <c r="DDW82" s="567"/>
      <c r="DDX82" s="567"/>
      <c r="DDY82" s="567"/>
      <c r="DDZ82" s="567"/>
      <c r="DEA82" s="567"/>
      <c r="DEB82" s="567"/>
      <c r="DEC82" s="567"/>
      <c r="DED82" s="567"/>
      <c r="DEE82" s="567"/>
      <c r="DEF82" s="567"/>
      <c r="DEG82" s="567"/>
      <c r="DEH82" s="567"/>
      <c r="DEI82" s="567"/>
      <c r="DEJ82" s="567"/>
      <c r="DEK82" s="567"/>
      <c r="DEL82" s="567"/>
      <c r="DEM82" s="567"/>
      <c r="DEN82" s="567"/>
      <c r="DEO82" s="567"/>
      <c r="DEP82" s="567"/>
      <c r="DEQ82" s="567"/>
      <c r="DER82" s="567"/>
      <c r="DES82" s="567"/>
      <c r="DET82" s="567"/>
      <c r="DEU82" s="567"/>
      <c r="DEV82" s="567"/>
      <c r="DEW82" s="567"/>
      <c r="DEX82" s="567"/>
      <c r="DEY82" s="567"/>
      <c r="DEZ82" s="567"/>
      <c r="DFA82" s="567"/>
      <c r="DFB82" s="567"/>
      <c r="DFC82" s="567"/>
      <c r="DFD82" s="567"/>
      <c r="DFE82" s="567"/>
      <c r="DFF82" s="567"/>
      <c r="DFG82" s="567"/>
      <c r="DFH82" s="567"/>
      <c r="DFI82" s="567"/>
      <c r="DFJ82" s="567"/>
      <c r="DFK82" s="567"/>
      <c r="DFL82" s="567"/>
      <c r="DFM82" s="567"/>
      <c r="DFN82" s="567"/>
      <c r="DFO82" s="567"/>
      <c r="DFP82" s="567"/>
      <c r="DFQ82" s="567"/>
      <c r="DFR82" s="567"/>
      <c r="DFS82" s="567"/>
      <c r="DFT82" s="567"/>
      <c r="DFU82" s="567"/>
      <c r="DFV82" s="567"/>
      <c r="DFW82" s="567"/>
      <c r="DFX82" s="567"/>
      <c r="DFY82" s="567"/>
      <c r="DFZ82" s="567"/>
      <c r="DGA82" s="567"/>
      <c r="DGB82" s="567"/>
      <c r="DGC82" s="567"/>
      <c r="DGD82" s="567"/>
      <c r="DGE82" s="567"/>
      <c r="DGF82" s="567"/>
      <c r="DGG82" s="567"/>
      <c r="DGH82" s="567"/>
      <c r="DGI82" s="567"/>
      <c r="DGJ82" s="567"/>
      <c r="DGK82" s="567"/>
      <c r="DGL82" s="567"/>
      <c r="DGM82" s="567"/>
      <c r="DGN82" s="567"/>
      <c r="DGO82" s="567"/>
      <c r="DGP82" s="567"/>
      <c r="DGQ82" s="567"/>
      <c r="DGR82" s="567"/>
      <c r="DGS82" s="567"/>
      <c r="DGT82" s="567"/>
      <c r="DGU82" s="567"/>
      <c r="DGV82" s="567"/>
      <c r="DGW82" s="567"/>
      <c r="DGX82" s="567"/>
      <c r="DGY82" s="567"/>
      <c r="DGZ82" s="567"/>
      <c r="DHA82" s="567"/>
      <c r="DHB82" s="567"/>
      <c r="DHC82" s="567"/>
      <c r="DHD82" s="567"/>
      <c r="DHE82" s="567"/>
      <c r="DHF82" s="567"/>
      <c r="DHG82" s="567"/>
      <c r="DHH82" s="567"/>
      <c r="DHI82" s="567"/>
      <c r="DHJ82" s="567"/>
      <c r="DHK82" s="567"/>
      <c r="DHL82" s="567"/>
      <c r="DHM82" s="567"/>
      <c r="DHN82" s="567"/>
      <c r="DHO82" s="567"/>
      <c r="DHP82" s="567"/>
      <c r="DHQ82" s="567"/>
      <c r="DHR82" s="567"/>
      <c r="DHS82" s="567"/>
      <c r="DHT82" s="567"/>
      <c r="DHU82" s="567"/>
      <c r="DHV82" s="567"/>
      <c r="DHW82" s="567"/>
      <c r="DHX82" s="567"/>
      <c r="DHY82" s="567"/>
      <c r="DHZ82" s="567"/>
      <c r="DIA82" s="567"/>
      <c r="DIB82" s="567"/>
      <c r="DIC82" s="567"/>
      <c r="DID82" s="567"/>
      <c r="DIE82" s="567"/>
      <c r="DIF82" s="567"/>
      <c r="DIG82" s="567"/>
      <c r="DIH82" s="567"/>
      <c r="DII82" s="567"/>
      <c r="DIJ82" s="567"/>
      <c r="DIK82" s="567"/>
      <c r="DIL82" s="567"/>
      <c r="DIM82" s="567"/>
      <c r="DIN82" s="567"/>
      <c r="DIO82" s="567"/>
      <c r="DIP82" s="567"/>
      <c r="DIQ82" s="567"/>
      <c r="DIR82" s="567"/>
      <c r="DIS82" s="567"/>
      <c r="DIT82" s="567"/>
      <c r="DIU82" s="567"/>
      <c r="DIV82" s="567"/>
      <c r="DIW82" s="567"/>
      <c r="DIX82" s="567"/>
      <c r="DIY82" s="567"/>
      <c r="DIZ82" s="567"/>
      <c r="DJA82" s="567"/>
      <c r="DJB82" s="567"/>
      <c r="DJC82" s="567"/>
      <c r="DJD82" s="567"/>
      <c r="DJE82" s="567"/>
      <c r="DJF82" s="567"/>
      <c r="DJG82" s="567"/>
      <c r="DJH82" s="567"/>
      <c r="DJI82" s="567"/>
      <c r="DJJ82" s="567"/>
      <c r="DJK82" s="567"/>
      <c r="DJL82" s="567"/>
      <c r="DJM82" s="567"/>
      <c r="DJN82" s="567"/>
      <c r="DJO82" s="567"/>
      <c r="DJP82" s="567"/>
      <c r="DJQ82" s="567"/>
      <c r="DJR82" s="567"/>
      <c r="DJS82" s="567"/>
      <c r="DJT82" s="567"/>
      <c r="DJU82" s="567"/>
      <c r="DJV82" s="567"/>
      <c r="DJW82" s="567"/>
      <c r="DJX82" s="567"/>
      <c r="DJY82" s="567"/>
      <c r="DJZ82" s="567"/>
      <c r="DKA82" s="567"/>
      <c r="DKB82" s="567"/>
      <c r="DKC82" s="567"/>
      <c r="DKD82" s="567"/>
      <c r="DKE82" s="567"/>
      <c r="DKF82" s="567"/>
      <c r="DKG82" s="567"/>
      <c r="DKH82" s="567"/>
      <c r="DKI82" s="567"/>
      <c r="DKJ82" s="567"/>
      <c r="DKK82" s="567"/>
      <c r="DKL82" s="567"/>
      <c r="DKM82" s="567"/>
      <c r="DKN82" s="567"/>
      <c r="DKO82" s="567"/>
      <c r="DKP82" s="567"/>
      <c r="DKQ82" s="567"/>
      <c r="DKR82" s="567"/>
      <c r="DKS82" s="567"/>
      <c r="DKT82" s="567"/>
      <c r="DKU82" s="567"/>
      <c r="DKV82" s="567"/>
      <c r="DKW82" s="567"/>
      <c r="DKX82" s="567"/>
      <c r="DKY82" s="567"/>
      <c r="DKZ82" s="567"/>
      <c r="DLA82" s="567"/>
      <c r="DLB82" s="567"/>
      <c r="DLC82" s="567"/>
      <c r="DLD82" s="567"/>
      <c r="DLE82" s="567"/>
      <c r="DLF82" s="567"/>
      <c r="DLG82" s="567"/>
      <c r="DLH82" s="567"/>
      <c r="DLI82" s="567"/>
      <c r="DLJ82" s="567"/>
      <c r="DLK82" s="567"/>
      <c r="DLL82" s="567"/>
      <c r="DLM82" s="567"/>
      <c r="DLN82" s="567"/>
      <c r="DLO82" s="567"/>
      <c r="DLP82" s="567"/>
      <c r="DLQ82" s="567"/>
      <c r="DLR82" s="567"/>
      <c r="DLS82" s="567"/>
      <c r="DLT82" s="567"/>
      <c r="DLU82" s="567"/>
      <c r="DLV82" s="567"/>
      <c r="DLW82" s="567"/>
      <c r="DLX82" s="567"/>
      <c r="DLY82" s="567"/>
      <c r="DLZ82" s="567"/>
      <c r="DMA82" s="567"/>
      <c r="DMB82" s="567"/>
      <c r="DMC82" s="567"/>
      <c r="DMD82" s="567"/>
      <c r="DME82" s="567"/>
      <c r="DMF82" s="567"/>
      <c r="DMG82" s="567"/>
      <c r="DMH82" s="567"/>
      <c r="DMI82" s="567"/>
      <c r="DMJ82" s="567"/>
      <c r="DMK82" s="567"/>
      <c r="DML82" s="567"/>
      <c r="DMM82" s="567"/>
      <c r="DMN82" s="567"/>
      <c r="DMO82" s="567"/>
      <c r="DMP82" s="567"/>
      <c r="DMQ82" s="567"/>
      <c r="DMR82" s="567"/>
      <c r="DMS82" s="567"/>
      <c r="DMT82" s="567"/>
      <c r="DMU82" s="567"/>
      <c r="DMV82" s="567"/>
      <c r="DMW82" s="567"/>
      <c r="DMX82" s="567"/>
      <c r="DMY82" s="567"/>
      <c r="DMZ82" s="567"/>
      <c r="DNA82" s="567"/>
      <c r="DNB82" s="567"/>
      <c r="DNC82" s="567"/>
      <c r="DND82" s="567"/>
      <c r="DNE82" s="567"/>
      <c r="DNF82" s="567"/>
      <c r="DNG82" s="567"/>
      <c r="DNH82" s="567"/>
      <c r="DNI82" s="567"/>
      <c r="DNJ82" s="567"/>
      <c r="DNK82" s="567"/>
      <c r="DNL82" s="567"/>
      <c r="DNM82" s="567"/>
      <c r="DNN82" s="567"/>
      <c r="DNO82" s="567"/>
      <c r="DNP82" s="567"/>
      <c r="DNQ82" s="567"/>
      <c r="DNR82" s="567"/>
      <c r="DNS82" s="567"/>
      <c r="DNT82" s="567"/>
      <c r="DNU82" s="567"/>
      <c r="DNV82" s="567"/>
      <c r="DNW82" s="567"/>
      <c r="DNX82" s="567"/>
      <c r="DNY82" s="567"/>
      <c r="DNZ82" s="567"/>
      <c r="DOA82" s="567"/>
      <c r="DOB82" s="567"/>
      <c r="DOC82" s="567"/>
      <c r="DOD82" s="567"/>
      <c r="DOE82" s="567"/>
      <c r="DOF82" s="567"/>
      <c r="DOG82" s="567"/>
      <c r="DOH82" s="567"/>
      <c r="DOI82" s="567"/>
      <c r="DOJ82" s="567"/>
      <c r="DOK82" s="567"/>
      <c r="DOL82" s="567"/>
      <c r="DOM82" s="567"/>
      <c r="DON82" s="567"/>
      <c r="DOO82" s="567"/>
      <c r="DOP82" s="567"/>
      <c r="DOQ82" s="567"/>
      <c r="DOR82" s="567"/>
      <c r="DOS82" s="567"/>
      <c r="DOT82" s="567"/>
      <c r="DOU82" s="567"/>
      <c r="DOV82" s="567"/>
      <c r="DOW82" s="567"/>
      <c r="DOX82" s="567"/>
      <c r="DOY82" s="567"/>
      <c r="DOZ82" s="567"/>
      <c r="DPA82" s="567"/>
      <c r="DPB82" s="567"/>
      <c r="DPC82" s="567"/>
      <c r="DPD82" s="567"/>
      <c r="DPE82" s="567"/>
      <c r="DPF82" s="567"/>
      <c r="DPG82" s="567"/>
      <c r="DPH82" s="567"/>
      <c r="DPI82" s="567"/>
      <c r="DPJ82" s="567"/>
      <c r="DPK82" s="567"/>
      <c r="DPL82" s="567"/>
      <c r="DPM82" s="567"/>
      <c r="DPN82" s="567"/>
      <c r="DPO82" s="567"/>
      <c r="DPP82" s="567"/>
      <c r="DPQ82" s="567"/>
      <c r="DPR82" s="567"/>
      <c r="DPS82" s="567"/>
      <c r="DPT82" s="567"/>
      <c r="DPU82" s="567"/>
      <c r="DPV82" s="567"/>
      <c r="DPW82" s="567"/>
      <c r="DPX82" s="567"/>
      <c r="DPY82" s="567"/>
      <c r="DPZ82" s="567"/>
      <c r="DQA82" s="567"/>
      <c r="DQB82" s="567"/>
      <c r="DQC82" s="567"/>
      <c r="DQD82" s="567"/>
      <c r="DQE82" s="567"/>
      <c r="DQF82" s="567"/>
      <c r="DQG82" s="567"/>
      <c r="DQH82" s="567"/>
      <c r="DQI82" s="567"/>
      <c r="DQJ82" s="567"/>
      <c r="DQK82" s="567"/>
      <c r="DQL82" s="567"/>
      <c r="DQM82" s="567"/>
      <c r="DQN82" s="567"/>
      <c r="DQO82" s="567"/>
      <c r="DQP82" s="567"/>
      <c r="DQQ82" s="567"/>
      <c r="DQR82" s="567"/>
      <c r="DQS82" s="567"/>
      <c r="DQT82" s="567"/>
      <c r="DQU82" s="567"/>
      <c r="DQV82" s="567"/>
      <c r="DQW82" s="567"/>
      <c r="DQX82" s="567"/>
      <c r="DQY82" s="567"/>
      <c r="DQZ82" s="567"/>
      <c r="DRA82" s="567"/>
      <c r="DRB82" s="567"/>
      <c r="DRC82" s="567"/>
      <c r="DRD82" s="567"/>
      <c r="DRE82" s="567"/>
      <c r="DRF82" s="567"/>
      <c r="DRG82" s="567"/>
      <c r="DRH82" s="567"/>
      <c r="DRI82" s="567"/>
      <c r="DRJ82" s="567"/>
      <c r="DRK82" s="567"/>
      <c r="DRL82" s="567"/>
      <c r="DRM82" s="567"/>
      <c r="DRN82" s="567"/>
      <c r="DRO82" s="567"/>
      <c r="DRP82" s="567"/>
      <c r="DRQ82" s="567"/>
      <c r="DRR82" s="567"/>
      <c r="DRS82" s="567"/>
      <c r="DRT82" s="567"/>
      <c r="DRU82" s="567"/>
      <c r="DRV82" s="567"/>
      <c r="DRW82" s="567"/>
      <c r="DRX82" s="567"/>
      <c r="DRY82" s="567"/>
      <c r="DRZ82" s="567"/>
      <c r="DSA82" s="567"/>
      <c r="DSB82" s="567"/>
      <c r="DSC82" s="567"/>
      <c r="DSD82" s="567"/>
      <c r="DSE82" s="567"/>
      <c r="DSF82" s="567"/>
      <c r="DSG82" s="567"/>
      <c r="DSH82" s="567"/>
      <c r="DSI82" s="567"/>
      <c r="DSJ82" s="567"/>
      <c r="DSK82" s="567"/>
      <c r="DSL82" s="567"/>
      <c r="DSM82" s="567"/>
      <c r="DSN82" s="567"/>
      <c r="DSO82" s="567"/>
      <c r="DSP82" s="567"/>
      <c r="DSQ82" s="567"/>
      <c r="DSR82" s="567"/>
      <c r="DSS82" s="567"/>
      <c r="DST82" s="567"/>
      <c r="DSU82" s="567"/>
      <c r="DSV82" s="567"/>
      <c r="DSW82" s="567"/>
      <c r="DSX82" s="567"/>
      <c r="DSY82" s="567"/>
      <c r="DSZ82" s="567"/>
      <c r="DTA82" s="567"/>
      <c r="DTB82" s="567"/>
      <c r="DTC82" s="567"/>
      <c r="DTD82" s="567"/>
      <c r="DTE82" s="567"/>
      <c r="DTF82" s="567"/>
      <c r="DTG82" s="567"/>
      <c r="DTH82" s="567"/>
      <c r="DTI82" s="567"/>
      <c r="DTJ82" s="567"/>
      <c r="DTK82" s="567"/>
      <c r="DTL82" s="567"/>
      <c r="DTM82" s="567"/>
      <c r="DTN82" s="567"/>
      <c r="DTO82" s="567"/>
      <c r="DTP82" s="567"/>
      <c r="DTQ82" s="567"/>
      <c r="DTR82" s="567"/>
      <c r="DTS82" s="567"/>
      <c r="DTT82" s="567"/>
      <c r="DTU82" s="567"/>
      <c r="DTV82" s="567"/>
      <c r="DTW82" s="567"/>
      <c r="DTX82" s="567"/>
      <c r="DTY82" s="567"/>
      <c r="DTZ82" s="567"/>
      <c r="DUA82" s="567"/>
      <c r="DUB82" s="567"/>
      <c r="DUC82" s="567"/>
      <c r="DUD82" s="567"/>
      <c r="DUE82" s="567"/>
      <c r="DUF82" s="567"/>
      <c r="DUG82" s="567"/>
      <c r="DUH82" s="567"/>
      <c r="DUI82" s="567"/>
      <c r="DUJ82" s="567"/>
      <c r="DUK82" s="567"/>
      <c r="DUL82" s="567"/>
      <c r="DUM82" s="567"/>
      <c r="DUN82" s="567"/>
      <c r="DUO82" s="567"/>
      <c r="DUP82" s="567"/>
      <c r="DUQ82" s="567"/>
      <c r="DUR82" s="567"/>
      <c r="DUS82" s="567"/>
      <c r="DUT82" s="567"/>
      <c r="DUU82" s="567"/>
      <c r="DUV82" s="567"/>
      <c r="DUW82" s="567"/>
      <c r="DUX82" s="567"/>
      <c r="DUY82" s="567"/>
      <c r="DUZ82" s="567"/>
      <c r="DVA82" s="567"/>
      <c r="DVB82" s="567"/>
      <c r="DVC82" s="567"/>
      <c r="DVD82" s="567"/>
      <c r="DVE82" s="567"/>
      <c r="DVF82" s="567"/>
      <c r="DVG82" s="567"/>
      <c r="DVH82" s="567"/>
      <c r="DVI82" s="567"/>
      <c r="DVJ82" s="567"/>
      <c r="DVK82" s="567"/>
      <c r="DVL82" s="567"/>
      <c r="DVM82" s="567"/>
      <c r="DVN82" s="567"/>
      <c r="DVO82" s="567"/>
      <c r="DVP82" s="567"/>
      <c r="DVQ82" s="567"/>
      <c r="DVR82" s="567"/>
      <c r="DVS82" s="567"/>
      <c r="DVT82" s="567"/>
      <c r="DVU82" s="567"/>
      <c r="DVV82" s="567"/>
      <c r="DVW82" s="567"/>
      <c r="DVX82" s="567"/>
      <c r="DVY82" s="567"/>
      <c r="DVZ82" s="567"/>
      <c r="DWA82" s="567"/>
      <c r="DWB82" s="567"/>
      <c r="DWC82" s="567"/>
      <c r="DWD82" s="567"/>
      <c r="DWE82" s="567"/>
      <c r="DWF82" s="567"/>
      <c r="DWG82" s="567"/>
      <c r="DWH82" s="567"/>
      <c r="DWI82" s="567"/>
      <c r="DWJ82" s="567"/>
      <c r="DWK82" s="567"/>
      <c r="DWL82" s="567"/>
      <c r="DWM82" s="567"/>
      <c r="DWN82" s="567"/>
      <c r="DWO82" s="567"/>
      <c r="DWP82" s="567"/>
      <c r="DWQ82" s="567"/>
      <c r="DWR82" s="567"/>
      <c r="DWS82" s="567"/>
      <c r="DWT82" s="567"/>
      <c r="DWU82" s="567"/>
      <c r="DWV82" s="567"/>
      <c r="DWW82" s="567"/>
      <c r="DWX82" s="567"/>
      <c r="DWY82" s="567"/>
      <c r="DWZ82" s="567"/>
      <c r="DXA82" s="567"/>
      <c r="DXB82" s="567"/>
      <c r="DXC82" s="567"/>
      <c r="DXD82" s="567"/>
      <c r="DXE82" s="567"/>
      <c r="DXF82" s="567"/>
      <c r="DXG82" s="567"/>
      <c r="DXH82" s="567"/>
      <c r="DXI82" s="567"/>
      <c r="DXJ82" s="567"/>
      <c r="DXK82" s="567"/>
      <c r="DXL82" s="567"/>
      <c r="DXM82" s="567"/>
      <c r="DXN82" s="567"/>
      <c r="DXO82" s="567"/>
      <c r="DXP82" s="567"/>
      <c r="DXQ82" s="567"/>
      <c r="DXR82" s="567"/>
      <c r="DXS82" s="567"/>
      <c r="DXT82" s="567"/>
      <c r="DXU82" s="567"/>
      <c r="DXV82" s="567"/>
      <c r="DXW82" s="567"/>
      <c r="DXX82" s="567"/>
      <c r="DXY82" s="567"/>
      <c r="DXZ82" s="567"/>
      <c r="DYA82" s="567"/>
      <c r="DYB82" s="567"/>
      <c r="DYC82" s="567"/>
      <c r="DYD82" s="567"/>
      <c r="DYE82" s="567"/>
      <c r="DYF82" s="567"/>
      <c r="DYG82" s="567"/>
      <c r="DYH82" s="567"/>
      <c r="DYI82" s="567"/>
      <c r="DYJ82" s="567"/>
      <c r="DYK82" s="567"/>
      <c r="DYL82" s="567"/>
      <c r="DYM82" s="567"/>
      <c r="DYN82" s="567"/>
      <c r="DYO82" s="567"/>
      <c r="DYP82" s="567"/>
      <c r="DYQ82" s="567"/>
      <c r="DYR82" s="567"/>
      <c r="DYS82" s="567"/>
      <c r="DYT82" s="567"/>
      <c r="DYU82" s="567"/>
      <c r="DYV82" s="567"/>
      <c r="DYW82" s="567"/>
      <c r="DYX82" s="567"/>
      <c r="DYY82" s="567"/>
      <c r="DYZ82" s="567"/>
      <c r="DZA82" s="567"/>
      <c r="DZB82" s="567"/>
      <c r="DZC82" s="567"/>
      <c r="DZD82" s="567"/>
      <c r="DZE82" s="567"/>
      <c r="DZF82" s="567"/>
      <c r="DZG82" s="567"/>
      <c r="DZH82" s="567"/>
      <c r="DZI82" s="567"/>
      <c r="DZJ82" s="567"/>
      <c r="DZK82" s="567"/>
      <c r="DZL82" s="567"/>
      <c r="DZM82" s="567"/>
      <c r="DZN82" s="567"/>
      <c r="DZO82" s="567"/>
      <c r="DZP82" s="567"/>
      <c r="DZQ82" s="567"/>
      <c r="DZR82" s="567"/>
      <c r="DZS82" s="567"/>
      <c r="DZT82" s="567"/>
      <c r="DZU82" s="567"/>
      <c r="DZV82" s="567"/>
      <c r="DZW82" s="567"/>
      <c r="DZX82" s="567"/>
      <c r="DZY82" s="567"/>
      <c r="DZZ82" s="567"/>
      <c r="EAA82" s="567"/>
      <c r="EAB82" s="567"/>
      <c r="EAC82" s="567"/>
      <c r="EAD82" s="567"/>
      <c r="EAE82" s="567"/>
      <c r="EAF82" s="567"/>
      <c r="EAG82" s="567"/>
      <c r="EAH82" s="567"/>
      <c r="EAI82" s="567"/>
      <c r="EAJ82" s="567"/>
      <c r="EAK82" s="567"/>
      <c r="EAL82" s="567"/>
      <c r="EAM82" s="567"/>
      <c r="EAN82" s="567"/>
      <c r="EAO82" s="567"/>
      <c r="EAP82" s="567"/>
      <c r="EAQ82" s="567"/>
      <c r="EAR82" s="567"/>
      <c r="EAS82" s="567"/>
      <c r="EAT82" s="567"/>
      <c r="EAU82" s="567"/>
      <c r="EAV82" s="567"/>
      <c r="EAW82" s="567"/>
      <c r="EAX82" s="567"/>
      <c r="EAY82" s="567"/>
      <c r="EAZ82" s="567"/>
      <c r="EBA82" s="567"/>
      <c r="EBB82" s="567"/>
      <c r="EBC82" s="567"/>
      <c r="EBD82" s="567"/>
      <c r="EBE82" s="567"/>
      <c r="EBF82" s="567"/>
      <c r="EBG82" s="567"/>
      <c r="EBH82" s="567"/>
      <c r="EBI82" s="567"/>
      <c r="EBJ82" s="567"/>
      <c r="EBK82" s="567"/>
      <c r="EBL82" s="567"/>
      <c r="EBM82" s="567"/>
      <c r="EBN82" s="567"/>
      <c r="EBO82" s="567"/>
      <c r="EBP82" s="567"/>
      <c r="EBQ82" s="567"/>
      <c r="EBR82" s="567"/>
      <c r="EBS82" s="567"/>
      <c r="EBT82" s="567"/>
      <c r="EBU82" s="567"/>
      <c r="EBV82" s="567"/>
      <c r="EBW82" s="567"/>
      <c r="EBX82" s="567"/>
      <c r="EBY82" s="567"/>
      <c r="EBZ82" s="567"/>
      <c r="ECA82" s="567"/>
      <c r="ECB82" s="567"/>
      <c r="ECC82" s="567"/>
      <c r="ECD82" s="567"/>
      <c r="ECE82" s="567"/>
      <c r="ECF82" s="567"/>
      <c r="ECG82" s="567"/>
      <c r="ECH82" s="567"/>
      <c r="ECI82" s="567"/>
      <c r="ECJ82" s="567"/>
      <c r="ECK82" s="567"/>
      <c r="ECL82" s="567"/>
      <c r="ECM82" s="567"/>
      <c r="ECN82" s="567"/>
      <c r="ECO82" s="567"/>
      <c r="ECP82" s="567"/>
      <c r="ECQ82" s="567"/>
      <c r="ECR82" s="567"/>
      <c r="ECS82" s="567"/>
      <c r="ECT82" s="567"/>
      <c r="ECU82" s="567"/>
      <c r="ECV82" s="567"/>
      <c r="ECW82" s="567"/>
      <c r="ECX82" s="567"/>
      <c r="ECY82" s="567"/>
      <c r="ECZ82" s="567"/>
      <c r="EDA82" s="567"/>
      <c r="EDB82" s="567"/>
      <c r="EDC82" s="567"/>
      <c r="EDD82" s="567"/>
      <c r="EDE82" s="567"/>
      <c r="EDF82" s="567"/>
      <c r="EDG82" s="567"/>
      <c r="EDH82" s="567"/>
      <c r="EDI82" s="567"/>
      <c r="EDJ82" s="567"/>
      <c r="EDK82" s="567"/>
      <c r="EDL82" s="567"/>
      <c r="EDM82" s="567"/>
      <c r="EDN82" s="567"/>
      <c r="EDO82" s="567"/>
      <c r="EDP82" s="567"/>
      <c r="EDQ82" s="567"/>
      <c r="EDR82" s="567"/>
      <c r="EDS82" s="567"/>
      <c r="EDT82" s="567"/>
      <c r="EDU82" s="567"/>
      <c r="EDV82" s="567"/>
      <c r="EDW82" s="567"/>
      <c r="EDX82" s="567"/>
      <c r="EDY82" s="567"/>
      <c r="EDZ82" s="567"/>
      <c r="EEA82" s="567"/>
      <c r="EEB82" s="567"/>
      <c r="EEC82" s="567"/>
      <c r="EED82" s="567"/>
      <c r="EEE82" s="567"/>
      <c r="EEF82" s="567"/>
      <c r="EEG82" s="567"/>
      <c r="EEH82" s="567"/>
      <c r="EEI82" s="567"/>
      <c r="EEJ82" s="567"/>
      <c r="EEK82" s="567"/>
      <c r="EEL82" s="567"/>
      <c r="EEM82" s="567"/>
      <c r="EEN82" s="567"/>
      <c r="EEO82" s="567"/>
      <c r="EEP82" s="567"/>
      <c r="EEQ82" s="567"/>
      <c r="EER82" s="567"/>
      <c r="EES82" s="567"/>
      <c r="EET82" s="567"/>
      <c r="EEU82" s="567"/>
      <c r="EEV82" s="567"/>
      <c r="EEW82" s="567"/>
      <c r="EEX82" s="567"/>
      <c r="EEY82" s="567"/>
      <c r="EEZ82" s="567"/>
      <c r="EFA82" s="567"/>
      <c r="EFB82" s="567"/>
      <c r="EFC82" s="567"/>
      <c r="EFD82" s="567"/>
      <c r="EFE82" s="567"/>
      <c r="EFF82" s="567"/>
      <c r="EFG82" s="567"/>
      <c r="EFH82" s="567"/>
      <c r="EFI82" s="567"/>
      <c r="EFJ82" s="567"/>
      <c r="EFK82" s="567"/>
      <c r="EFL82" s="567"/>
      <c r="EFM82" s="567"/>
      <c r="EFN82" s="567"/>
      <c r="EFO82" s="567"/>
      <c r="EFP82" s="567"/>
      <c r="EFQ82" s="567"/>
      <c r="EFR82" s="567"/>
      <c r="EFS82" s="567"/>
      <c r="EFT82" s="567"/>
      <c r="EFU82" s="567"/>
      <c r="EFV82" s="567"/>
      <c r="EFW82" s="567"/>
      <c r="EFX82" s="567"/>
      <c r="EFY82" s="567"/>
      <c r="EFZ82" s="567"/>
      <c r="EGA82" s="567"/>
      <c r="EGB82" s="567"/>
      <c r="EGC82" s="567"/>
      <c r="EGD82" s="567"/>
      <c r="EGE82" s="567"/>
      <c r="EGF82" s="567"/>
      <c r="EGG82" s="567"/>
      <c r="EGH82" s="567"/>
      <c r="EGI82" s="567"/>
      <c r="EGJ82" s="567"/>
      <c r="EGK82" s="567"/>
      <c r="EGL82" s="567"/>
      <c r="EGM82" s="567"/>
      <c r="EGN82" s="567"/>
      <c r="EGO82" s="567"/>
      <c r="EGP82" s="567"/>
      <c r="EGQ82" s="567"/>
      <c r="EGR82" s="567"/>
      <c r="EGS82" s="567"/>
      <c r="EGT82" s="567"/>
      <c r="EGU82" s="567"/>
      <c r="EGV82" s="567"/>
      <c r="EGW82" s="567"/>
      <c r="EGX82" s="567"/>
      <c r="EGY82" s="567"/>
      <c r="EGZ82" s="567"/>
      <c r="EHA82" s="567"/>
      <c r="EHB82" s="567"/>
      <c r="EHC82" s="567"/>
      <c r="EHD82" s="567"/>
      <c r="EHE82" s="567"/>
      <c r="EHF82" s="567"/>
      <c r="EHG82" s="567"/>
      <c r="EHH82" s="567"/>
      <c r="EHI82" s="567"/>
      <c r="EHJ82" s="567"/>
      <c r="EHK82" s="567"/>
      <c r="EHL82" s="567"/>
      <c r="EHM82" s="567"/>
      <c r="EHN82" s="567"/>
      <c r="EHO82" s="567"/>
      <c r="EHP82" s="567"/>
      <c r="EHQ82" s="567"/>
      <c r="EHR82" s="567"/>
      <c r="EHS82" s="567"/>
      <c r="EHT82" s="567"/>
      <c r="EHU82" s="567"/>
      <c r="EHV82" s="567"/>
      <c r="EHW82" s="567"/>
      <c r="EHX82" s="567"/>
      <c r="EHY82" s="567"/>
      <c r="EHZ82" s="567"/>
      <c r="EIA82" s="567"/>
      <c r="EIB82" s="567"/>
      <c r="EIC82" s="567"/>
      <c r="EID82" s="567"/>
      <c r="EIE82" s="567"/>
      <c r="EIF82" s="567"/>
      <c r="EIG82" s="567"/>
      <c r="EIH82" s="567"/>
      <c r="EII82" s="567"/>
      <c r="EIJ82" s="567"/>
      <c r="EIK82" s="567"/>
      <c r="EIL82" s="567"/>
      <c r="EIM82" s="567"/>
      <c r="EIN82" s="567"/>
      <c r="EIO82" s="567"/>
      <c r="EIP82" s="567"/>
      <c r="EIQ82" s="567"/>
      <c r="EIR82" s="567"/>
      <c r="EIS82" s="567"/>
      <c r="EIT82" s="567"/>
      <c r="EIU82" s="567"/>
      <c r="EIV82" s="567"/>
      <c r="EIW82" s="567"/>
      <c r="EIX82" s="567"/>
      <c r="EIY82" s="567"/>
      <c r="EIZ82" s="567"/>
      <c r="EJA82" s="567"/>
      <c r="EJB82" s="567"/>
      <c r="EJC82" s="567"/>
      <c r="EJD82" s="567"/>
      <c r="EJE82" s="567"/>
      <c r="EJF82" s="567"/>
      <c r="EJG82" s="567"/>
      <c r="EJH82" s="567"/>
      <c r="EJI82" s="567"/>
      <c r="EJJ82" s="567"/>
      <c r="EJK82" s="567"/>
      <c r="EJL82" s="567"/>
      <c r="EJM82" s="567"/>
      <c r="EJN82" s="567"/>
      <c r="EJO82" s="567"/>
      <c r="EJP82" s="567"/>
      <c r="EJQ82" s="567"/>
      <c r="EJR82" s="567"/>
      <c r="EJS82" s="567"/>
      <c r="EJT82" s="567"/>
      <c r="EJU82" s="567"/>
      <c r="EJV82" s="567"/>
      <c r="EJW82" s="567"/>
      <c r="EJX82" s="567"/>
      <c r="EJY82" s="567"/>
      <c r="EJZ82" s="567"/>
      <c r="EKA82" s="567"/>
      <c r="EKB82" s="567"/>
      <c r="EKC82" s="567"/>
      <c r="EKD82" s="567"/>
      <c r="EKE82" s="567"/>
      <c r="EKF82" s="567"/>
      <c r="EKG82" s="567"/>
      <c r="EKH82" s="567"/>
      <c r="EKI82" s="567"/>
      <c r="EKJ82" s="567"/>
      <c r="EKK82" s="567"/>
      <c r="EKL82" s="567"/>
      <c r="EKM82" s="567"/>
      <c r="EKN82" s="567"/>
      <c r="EKO82" s="567"/>
      <c r="EKP82" s="567"/>
      <c r="EKQ82" s="567"/>
      <c r="EKR82" s="567"/>
      <c r="EKS82" s="567"/>
      <c r="EKT82" s="567"/>
      <c r="EKU82" s="567"/>
      <c r="EKV82" s="567"/>
      <c r="EKW82" s="567"/>
      <c r="EKX82" s="567"/>
      <c r="EKY82" s="567"/>
      <c r="EKZ82" s="567"/>
      <c r="ELA82" s="567"/>
      <c r="ELB82" s="567"/>
      <c r="ELC82" s="567"/>
      <c r="ELD82" s="567"/>
      <c r="ELE82" s="567"/>
      <c r="ELF82" s="567"/>
      <c r="ELG82" s="567"/>
      <c r="ELH82" s="567"/>
      <c r="ELI82" s="567"/>
      <c r="ELJ82" s="567"/>
      <c r="ELK82" s="567"/>
      <c r="ELL82" s="567"/>
      <c r="ELM82" s="567"/>
      <c r="ELN82" s="567"/>
      <c r="ELO82" s="567"/>
      <c r="ELP82" s="567"/>
      <c r="ELQ82" s="567"/>
      <c r="ELR82" s="567"/>
      <c r="ELS82" s="567"/>
      <c r="ELT82" s="567"/>
      <c r="ELU82" s="567"/>
      <c r="ELV82" s="567"/>
      <c r="ELW82" s="567"/>
      <c r="ELX82" s="567"/>
      <c r="ELY82" s="567"/>
      <c r="ELZ82" s="567"/>
      <c r="EMA82" s="567"/>
      <c r="EMB82" s="567"/>
      <c r="EMC82" s="567"/>
      <c r="EMD82" s="567"/>
      <c r="EME82" s="567"/>
      <c r="EMF82" s="567"/>
      <c r="EMG82" s="567"/>
      <c r="EMH82" s="567"/>
      <c r="EMI82" s="567"/>
      <c r="EMJ82" s="567"/>
      <c r="EMK82" s="567"/>
      <c r="EML82" s="567"/>
      <c r="EMM82" s="567"/>
      <c r="EMN82" s="567"/>
      <c r="EMO82" s="567"/>
      <c r="EMP82" s="567"/>
      <c r="EMQ82" s="567"/>
      <c r="EMR82" s="567"/>
      <c r="EMS82" s="567"/>
      <c r="EMT82" s="567"/>
      <c r="EMU82" s="567"/>
      <c r="EMV82" s="567"/>
      <c r="EMW82" s="567"/>
      <c r="EMX82" s="567"/>
      <c r="EMY82" s="567"/>
      <c r="EMZ82" s="567"/>
      <c r="ENA82" s="567"/>
      <c r="ENB82" s="567"/>
      <c r="ENC82" s="567"/>
      <c r="END82" s="567"/>
      <c r="ENE82" s="567"/>
      <c r="ENF82" s="567"/>
      <c r="ENG82" s="567"/>
      <c r="ENH82" s="567"/>
      <c r="ENI82" s="567"/>
      <c r="ENJ82" s="567"/>
      <c r="ENK82" s="567"/>
      <c r="ENL82" s="567"/>
      <c r="ENM82" s="567"/>
      <c r="ENN82" s="567"/>
      <c r="ENO82" s="567"/>
      <c r="ENP82" s="567"/>
      <c r="ENQ82" s="567"/>
      <c r="ENR82" s="567"/>
      <c r="ENS82" s="567"/>
      <c r="ENT82" s="567"/>
      <c r="ENU82" s="567"/>
      <c r="ENV82" s="567"/>
      <c r="ENW82" s="567"/>
      <c r="ENX82" s="567"/>
      <c r="ENY82" s="567"/>
      <c r="ENZ82" s="567"/>
      <c r="EOA82" s="567"/>
      <c r="EOB82" s="567"/>
      <c r="EOC82" s="567"/>
      <c r="EOD82" s="567"/>
      <c r="EOE82" s="567"/>
      <c r="EOF82" s="567"/>
      <c r="EOG82" s="567"/>
      <c r="EOH82" s="567"/>
      <c r="EOI82" s="567"/>
      <c r="EOJ82" s="567"/>
      <c r="EOK82" s="567"/>
      <c r="EOL82" s="567"/>
      <c r="EOM82" s="567"/>
      <c r="EON82" s="567"/>
      <c r="EOO82" s="567"/>
      <c r="EOP82" s="567"/>
      <c r="EOQ82" s="567"/>
      <c r="EOR82" s="567"/>
      <c r="EOS82" s="567"/>
      <c r="EOT82" s="567"/>
      <c r="EOU82" s="567"/>
      <c r="EOV82" s="567"/>
      <c r="EOW82" s="567"/>
      <c r="EOX82" s="567"/>
      <c r="EOY82" s="567"/>
      <c r="EOZ82" s="567"/>
      <c r="EPA82" s="567"/>
      <c r="EPB82" s="567"/>
      <c r="EPC82" s="567"/>
      <c r="EPD82" s="567"/>
      <c r="EPE82" s="567"/>
      <c r="EPF82" s="567"/>
      <c r="EPG82" s="567"/>
      <c r="EPH82" s="567"/>
      <c r="EPI82" s="567"/>
      <c r="EPJ82" s="567"/>
      <c r="EPK82" s="567"/>
      <c r="EPL82" s="567"/>
      <c r="EPM82" s="567"/>
      <c r="EPN82" s="567"/>
      <c r="EPO82" s="567"/>
      <c r="EPP82" s="567"/>
      <c r="EPQ82" s="567"/>
      <c r="EPR82" s="567"/>
      <c r="EPS82" s="567"/>
      <c r="EPT82" s="567"/>
      <c r="EPU82" s="567"/>
      <c r="EPV82" s="567"/>
      <c r="EPW82" s="567"/>
      <c r="EPX82" s="567"/>
      <c r="EPY82" s="567"/>
      <c r="EPZ82" s="567"/>
      <c r="EQA82" s="567"/>
      <c r="EQB82" s="567"/>
      <c r="EQC82" s="567"/>
      <c r="EQD82" s="567"/>
      <c r="EQE82" s="567"/>
      <c r="EQF82" s="567"/>
      <c r="EQG82" s="567"/>
      <c r="EQH82" s="567"/>
      <c r="EQI82" s="567"/>
      <c r="EQJ82" s="567"/>
      <c r="EQK82" s="567"/>
      <c r="EQL82" s="567"/>
      <c r="EQM82" s="567"/>
      <c r="EQN82" s="567"/>
      <c r="EQO82" s="567"/>
      <c r="EQP82" s="567"/>
      <c r="EQQ82" s="567"/>
      <c r="EQR82" s="567"/>
      <c r="EQS82" s="567"/>
      <c r="EQT82" s="567"/>
      <c r="EQU82" s="567"/>
      <c r="EQV82" s="567"/>
      <c r="EQW82" s="567"/>
      <c r="EQX82" s="567"/>
      <c r="EQY82" s="567"/>
      <c r="EQZ82" s="567"/>
      <c r="ERA82" s="567"/>
      <c r="ERB82" s="567"/>
      <c r="ERC82" s="567"/>
      <c r="ERD82" s="567"/>
      <c r="ERE82" s="567"/>
      <c r="ERF82" s="567"/>
      <c r="ERG82" s="567"/>
      <c r="ERH82" s="567"/>
      <c r="ERI82" s="567"/>
      <c r="ERJ82" s="567"/>
      <c r="ERK82" s="567"/>
      <c r="ERL82" s="567"/>
      <c r="ERM82" s="567"/>
      <c r="ERN82" s="567"/>
      <c r="ERO82" s="567"/>
      <c r="ERP82" s="567"/>
      <c r="ERQ82" s="567"/>
      <c r="ERR82" s="567"/>
      <c r="ERS82" s="567"/>
      <c r="ERT82" s="567"/>
      <c r="ERU82" s="567"/>
      <c r="ERV82" s="567"/>
      <c r="ERW82" s="567"/>
      <c r="ERX82" s="567"/>
      <c r="ERY82" s="567"/>
      <c r="ERZ82" s="567"/>
      <c r="ESA82" s="567"/>
      <c r="ESB82" s="567"/>
      <c r="ESC82" s="567"/>
      <c r="ESD82" s="567"/>
      <c r="ESE82" s="567"/>
      <c r="ESF82" s="567"/>
      <c r="ESG82" s="567"/>
      <c r="ESH82" s="567"/>
      <c r="ESI82" s="567"/>
      <c r="ESJ82" s="567"/>
      <c r="ESK82" s="567"/>
      <c r="ESL82" s="567"/>
      <c r="ESM82" s="567"/>
      <c r="ESN82" s="567"/>
      <c r="ESO82" s="567"/>
      <c r="ESP82" s="567"/>
      <c r="ESQ82" s="567"/>
      <c r="ESR82" s="567"/>
      <c r="ESS82" s="567"/>
      <c r="EST82" s="567"/>
      <c r="ESU82" s="567"/>
      <c r="ESV82" s="567"/>
      <c r="ESW82" s="567"/>
      <c r="ESX82" s="567"/>
      <c r="ESY82" s="567"/>
      <c r="ESZ82" s="567"/>
      <c r="ETA82" s="567"/>
      <c r="ETB82" s="567"/>
      <c r="ETC82" s="567"/>
      <c r="ETD82" s="567"/>
      <c r="ETE82" s="567"/>
      <c r="ETF82" s="567"/>
      <c r="ETG82" s="567"/>
      <c r="ETH82" s="567"/>
      <c r="ETI82" s="567"/>
      <c r="ETJ82" s="567"/>
      <c r="ETK82" s="567"/>
      <c r="ETL82" s="567"/>
      <c r="ETM82" s="567"/>
      <c r="ETN82" s="567"/>
      <c r="ETO82" s="567"/>
      <c r="ETP82" s="567"/>
      <c r="ETQ82" s="567"/>
      <c r="ETR82" s="567"/>
      <c r="ETS82" s="567"/>
      <c r="ETT82" s="567"/>
      <c r="ETU82" s="567"/>
      <c r="ETV82" s="567"/>
      <c r="ETW82" s="567"/>
      <c r="ETX82" s="567"/>
      <c r="ETY82" s="567"/>
      <c r="ETZ82" s="567"/>
      <c r="EUA82" s="567"/>
      <c r="EUB82" s="567"/>
      <c r="EUC82" s="567"/>
      <c r="EUD82" s="567"/>
      <c r="EUE82" s="567"/>
      <c r="EUF82" s="567"/>
      <c r="EUG82" s="567"/>
      <c r="EUH82" s="567"/>
      <c r="EUI82" s="567"/>
      <c r="EUJ82" s="567"/>
      <c r="EUK82" s="567"/>
      <c r="EUL82" s="567"/>
      <c r="EUM82" s="567"/>
      <c r="EUN82" s="567"/>
      <c r="EUO82" s="567"/>
      <c r="EUP82" s="567"/>
      <c r="EUQ82" s="567"/>
      <c r="EUR82" s="567"/>
      <c r="EUS82" s="567"/>
      <c r="EUT82" s="567"/>
      <c r="EUU82" s="567"/>
      <c r="EUV82" s="567"/>
      <c r="EUW82" s="567"/>
      <c r="EUX82" s="567"/>
      <c r="EUY82" s="567"/>
      <c r="EUZ82" s="567"/>
      <c r="EVA82" s="567"/>
      <c r="EVB82" s="567"/>
      <c r="EVC82" s="567"/>
      <c r="EVD82" s="567"/>
      <c r="EVE82" s="567"/>
      <c r="EVF82" s="567"/>
      <c r="EVG82" s="567"/>
      <c r="EVH82" s="567"/>
      <c r="EVI82" s="567"/>
      <c r="EVJ82" s="567"/>
      <c r="EVK82" s="567"/>
      <c r="EVL82" s="567"/>
      <c r="EVM82" s="567"/>
      <c r="EVN82" s="567"/>
      <c r="EVO82" s="567"/>
      <c r="EVP82" s="567"/>
      <c r="EVQ82" s="567"/>
      <c r="EVR82" s="567"/>
      <c r="EVS82" s="567"/>
      <c r="EVT82" s="567"/>
      <c r="EVU82" s="567"/>
      <c r="EVV82" s="567"/>
      <c r="EVW82" s="567"/>
      <c r="EVX82" s="567"/>
      <c r="EVY82" s="567"/>
      <c r="EVZ82" s="567"/>
      <c r="EWA82" s="567"/>
      <c r="EWB82" s="567"/>
      <c r="EWC82" s="567"/>
      <c r="EWD82" s="567"/>
      <c r="EWE82" s="567"/>
      <c r="EWF82" s="567"/>
      <c r="EWG82" s="567"/>
      <c r="EWH82" s="567"/>
      <c r="EWI82" s="567"/>
      <c r="EWJ82" s="567"/>
      <c r="EWK82" s="567"/>
      <c r="EWL82" s="567"/>
      <c r="EWM82" s="567"/>
      <c r="EWN82" s="567"/>
      <c r="EWO82" s="567"/>
      <c r="EWP82" s="567"/>
      <c r="EWQ82" s="567"/>
      <c r="EWR82" s="567"/>
      <c r="EWS82" s="567"/>
      <c r="EWT82" s="567"/>
      <c r="EWU82" s="567"/>
      <c r="EWV82" s="567"/>
      <c r="EWW82" s="567"/>
      <c r="EWX82" s="567"/>
      <c r="EWY82" s="567"/>
      <c r="EWZ82" s="567"/>
      <c r="EXA82" s="567"/>
      <c r="EXB82" s="567"/>
      <c r="EXC82" s="567"/>
      <c r="EXD82" s="567"/>
      <c r="EXE82" s="567"/>
      <c r="EXF82" s="567"/>
      <c r="EXG82" s="567"/>
      <c r="EXH82" s="567"/>
      <c r="EXI82" s="567"/>
      <c r="EXJ82" s="567"/>
      <c r="EXK82" s="567"/>
      <c r="EXL82" s="567"/>
      <c r="EXM82" s="567"/>
      <c r="EXN82" s="567"/>
      <c r="EXO82" s="567"/>
      <c r="EXP82" s="567"/>
      <c r="EXQ82" s="567"/>
      <c r="EXR82" s="567"/>
      <c r="EXS82" s="567"/>
      <c r="EXT82" s="567"/>
      <c r="EXU82" s="567"/>
      <c r="EXV82" s="567"/>
      <c r="EXW82" s="567"/>
      <c r="EXX82" s="567"/>
      <c r="EXY82" s="567"/>
      <c r="EXZ82" s="567"/>
      <c r="EYA82" s="567"/>
      <c r="EYB82" s="567"/>
      <c r="EYC82" s="567"/>
      <c r="EYD82" s="567"/>
      <c r="EYE82" s="567"/>
      <c r="EYF82" s="567"/>
      <c r="EYG82" s="567"/>
      <c r="EYH82" s="567"/>
      <c r="EYI82" s="567"/>
      <c r="EYJ82" s="567"/>
      <c r="EYK82" s="567"/>
      <c r="EYL82" s="567"/>
      <c r="EYM82" s="567"/>
      <c r="EYN82" s="567"/>
      <c r="EYO82" s="567"/>
      <c r="EYP82" s="567"/>
      <c r="EYQ82" s="567"/>
      <c r="EYR82" s="567"/>
      <c r="EYS82" s="567"/>
      <c r="EYT82" s="567"/>
      <c r="EYU82" s="567"/>
      <c r="EYV82" s="567"/>
      <c r="EYW82" s="567"/>
      <c r="EYX82" s="567"/>
      <c r="EYY82" s="567"/>
      <c r="EYZ82" s="567"/>
      <c r="EZA82" s="567"/>
      <c r="EZB82" s="567"/>
      <c r="EZC82" s="567"/>
      <c r="EZD82" s="567"/>
      <c r="EZE82" s="567"/>
      <c r="EZF82" s="567"/>
      <c r="EZG82" s="567"/>
      <c r="EZH82" s="567"/>
      <c r="EZI82" s="567"/>
      <c r="EZJ82" s="567"/>
      <c r="EZK82" s="567"/>
      <c r="EZL82" s="567"/>
      <c r="EZM82" s="567"/>
      <c r="EZN82" s="567"/>
      <c r="EZO82" s="567"/>
      <c r="EZP82" s="567"/>
      <c r="EZQ82" s="567"/>
      <c r="EZR82" s="567"/>
      <c r="EZS82" s="567"/>
      <c r="EZT82" s="567"/>
      <c r="EZU82" s="567"/>
      <c r="EZV82" s="567"/>
      <c r="EZW82" s="567"/>
      <c r="EZX82" s="567"/>
      <c r="EZY82" s="567"/>
      <c r="EZZ82" s="567"/>
      <c r="FAA82" s="567"/>
      <c r="FAB82" s="567"/>
      <c r="FAC82" s="567"/>
      <c r="FAD82" s="567"/>
      <c r="FAE82" s="567"/>
      <c r="FAF82" s="567"/>
      <c r="FAG82" s="567"/>
      <c r="FAH82" s="567"/>
      <c r="FAI82" s="567"/>
      <c r="FAJ82" s="567"/>
      <c r="FAK82" s="567"/>
      <c r="FAL82" s="567"/>
      <c r="FAM82" s="567"/>
      <c r="FAN82" s="567"/>
      <c r="FAO82" s="567"/>
      <c r="FAP82" s="567"/>
      <c r="FAQ82" s="567"/>
      <c r="FAR82" s="567"/>
      <c r="FAS82" s="567"/>
      <c r="FAT82" s="567"/>
      <c r="FAU82" s="567"/>
      <c r="FAV82" s="567"/>
      <c r="FAW82" s="567"/>
      <c r="FAX82" s="567"/>
      <c r="FAY82" s="567"/>
      <c r="FAZ82" s="567"/>
      <c r="FBA82" s="567"/>
      <c r="FBB82" s="567"/>
      <c r="FBC82" s="567"/>
      <c r="FBD82" s="567"/>
      <c r="FBE82" s="567"/>
      <c r="FBF82" s="567"/>
      <c r="FBG82" s="567"/>
      <c r="FBH82" s="567"/>
      <c r="FBI82" s="567"/>
      <c r="FBJ82" s="567"/>
      <c r="FBK82" s="567"/>
      <c r="FBL82" s="567"/>
      <c r="FBM82" s="567"/>
      <c r="FBN82" s="567"/>
      <c r="FBO82" s="567"/>
      <c r="FBP82" s="567"/>
      <c r="FBQ82" s="567"/>
      <c r="FBR82" s="567"/>
      <c r="FBS82" s="567"/>
      <c r="FBT82" s="567"/>
      <c r="FBU82" s="567"/>
      <c r="FBV82" s="567"/>
      <c r="FBW82" s="567"/>
      <c r="FBX82" s="567"/>
      <c r="FBY82" s="567"/>
      <c r="FBZ82" s="567"/>
      <c r="FCA82" s="567"/>
      <c r="FCB82" s="567"/>
      <c r="FCC82" s="567"/>
      <c r="FCD82" s="567"/>
      <c r="FCE82" s="567"/>
      <c r="FCF82" s="567"/>
      <c r="FCG82" s="567"/>
      <c r="FCH82" s="567"/>
      <c r="FCI82" s="567"/>
      <c r="FCJ82" s="567"/>
      <c r="FCK82" s="567"/>
      <c r="FCL82" s="567"/>
      <c r="FCM82" s="567"/>
      <c r="FCN82" s="567"/>
      <c r="FCO82" s="567"/>
      <c r="FCP82" s="567"/>
      <c r="FCQ82" s="567"/>
      <c r="FCR82" s="567"/>
      <c r="FCS82" s="567"/>
      <c r="FCT82" s="567"/>
      <c r="FCU82" s="567"/>
      <c r="FCV82" s="567"/>
      <c r="FCW82" s="567"/>
      <c r="FCX82" s="567"/>
      <c r="FCY82" s="567"/>
      <c r="FCZ82" s="567"/>
      <c r="FDA82" s="567"/>
      <c r="FDB82" s="567"/>
      <c r="FDC82" s="567"/>
      <c r="FDD82" s="567"/>
      <c r="FDE82" s="567"/>
      <c r="FDF82" s="567"/>
      <c r="FDG82" s="567"/>
      <c r="FDH82" s="567"/>
      <c r="FDI82" s="567"/>
      <c r="FDJ82" s="567"/>
      <c r="FDK82" s="567"/>
      <c r="FDL82" s="567"/>
      <c r="FDM82" s="567"/>
      <c r="FDN82" s="567"/>
      <c r="FDO82" s="567"/>
      <c r="FDP82" s="567"/>
      <c r="FDQ82" s="567"/>
      <c r="FDR82" s="567"/>
      <c r="FDS82" s="567"/>
      <c r="FDT82" s="567"/>
      <c r="FDU82" s="567"/>
      <c r="FDV82" s="567"/>
      <c r="FDW82" s="567"/>
      <c r="FDX82" s="567"/>
      <c r="FDY82" s="567"/>
      <c r="FDZ82" s="567"/>
      <c r="FEA82" s="567"/>
      <c r="FEB82" s="567"/>
      <c r="FEC82" s="567"/>
      <c r="FED82" s="567"/>
      <c r="FEE82" s="567"/>
      <c r="FEF82" s="567"/>
      <c r="FEG82" s="567"/>
      <c r="FEH82" s="567"/>
      <c r="FEI82" s="567"/>
      <c r="FEJ82" s="567"/>
      <c r="FEK82" s="567"/>
      <c r="FEL82" s="567"/>
      <c r="FEM82" s="567"/>
      <c r="FEN82" s="567"/>
      <c r="FEO82" s="567"/>
      <c r="FEP82" s="567"/>
      <c r="FEQ82" s="567"/>
      <c r="FER82" s="567"/>
      <c r="FES82" s="567"/>
      <c r="FET82" s="567"/>
      <c r="FEU82" s="567"/>
      <c r="FEV82" s="567"/>
      <c r="FEW82" s="567"/>
      <c r="FEX82" s="567"/>
      <c r="FEY82" s="567"/>
      <c r="FEZ82" s="567"/>
      <c r="FFA82" s="567"/>
      <c r="FFB82" s="567"/>
      <c r="FFC82" s="567"/>
      <c r="FFD82" s="567"/>
      <c r="FFE82" s="567"/>
      <c r="FFF82" s="567"/>
      <c r="FFG82" s="567"/>
      <c r="FFH82" s="567"/>
      <c r="FFI82" s="567"/>
      <c r="FFJ82" s="567"/>
      <c r="FFK82" s="567"/>
      <c r="FFL82" s="567"/>
      <c r="FFM82" s="567"/>
      <c r="FFN82" s="567"/>
      <c r="FFO82" s="567"/>
      <c r="FFP82" s="567"/>
      <c r="FFQ82" s="567"/>
      <c r="FFR82" s="567"/>
      <c r="FFS82" s="567"/>
      <c r="FFT82" s="567"/>
      <c r="FFU82" s="567"/>
      <c r="FFV82" s="567"/>
      <c r="FFW82" s="567"/>
      <c r="FFX82" s="567"/>
      <c r="FFY82" s="567"/>
      <c r="FFZ82" s="567"/>
      <c r="FGA82" s="567"/>
      <c r="FGB82" s="567"/>
      <c r="FGC82" s="567"/>
      <c r="FGD82" s="567"/>
      <c r="FGE82" s="567"/>
      <c r="FGF82" s="567"/>
      <c r="FGG82" s="567"/>
      <c r="FGH82" s="567"/>
      <c r="FGI82" s="567"/>
      <c r="FGJ82" s="567"/>
      <c r="FGK82" s="567"/>
      <c r="FGL82" s="567"/>
      <c r="FGM82" s="567"/>
      <c r="FGN82" s="567"/>
      <c r="FGO82" s="567"/>
      <c r="FGP82" s="567"/>
      <c r="FGQ82" s="567"/>
      <c r="FGR82" s="567"/>
      <c r="FGS82" s="567"/>
      <c r="FGT82" s="567"/>
      <c r="FGU82" s="567"/>
      <c r="FGV82" s="567"/>
      <c r="FGW82" s="567"/>
      <c r="FGX82" s="567"/>
      <c r="FGY82" s="567"/>
      <c r="FGZ82" s="567"/>
      <c r="FHA82" s="567"/>
      <c r="FHB82" s="567"/>
      <c r="FHC82" s="567"/>
      <c r="FHD82" s="567"/>
      <c r="FHE82" s="567"/>
      <c r="FHF82" s="567"/>
      <c r="FHG82" s="567"/>
      <c r="FHH82" s="567"/>
      <c r="FHI82" s="567"/>
      <c r="FHJ82" s="567"/>
      <c r="FHK82" s="567"/>
      <c r="FHL82" s="567"/>
      <c r="FHM82" s="567"/>
      <c r="FHN82" s="567"/>
      <c r="FHO82" s="567"/>
      <c r="FHP82" s="567"/>
      <c r="FHQ82" s="567"/>
      <c r="FHR82" s="567"/>
      <c r="FHS82" s="567"/>
      <c r="FHT82" s="567"/>
      <c r="FHU82" s="567"/>
      <c r="FHV82" s="567"/>
      <c r="FHW82" s="567"/>
      <c r="FHX82" s="567"/>
      <c r="FHY82" s="567"/>
      <c r="FHZ82" s="567"/>
      <c r="FIA82" s="567"/>
      <c r="FIB82" s="567"/>
      <c r="FIC82" s="567"/>
      <c r="FID82" s="567"/>
      <c r="FIE82" s="567"/>
      <c r="FIF82" s="567"/>
      <c r="FIG82" s="567"/>
      <c r="FIH82" s="567"/>
      <c r="FII82" s="567"/>
      <c r="FIJ82" s="567"/>
      <c r="FIK82" s="567"/>
      <c r="FIL82" s="567"/>
      <c r="FIM82" s="567"/>
      <c r="FIN82" s="567"/>
      <c r="FIO82" s="567"/>
      <c r="FIP82" s="567"/>
      <c r="FIQ82" s="567"/>
      <c r="FIR82" s="567"/>
      <c r="FIS82" s="567"/>
      <c r="FIT82" s="567"/>
      <c r="FIU82" s="567"/>
      <c r="FIV82" s="567"/>
      <c r="FIW82" s="567"/>
      <c r="FIX82" s="567"/>
      <c r="FIY82" s="567"/>
      <c r="FIZ82" s="567"/>
      <c r="FJA82" s="567"/>
      <c r="FJB82" s="567"/>
      <c r="FJC82" s="567"/>
      <c r="FJD82" s="567"/>
      <c r="FJE82" s="567"/>
      <c r="FJF82" s="567"/>
      <c r="FJG82" s="567"/>
      <c r="FJH82" s="567"/>
      <c r="FJI82" s="567"/>
      <c r="FJJ82" s="567"/>
      <c r="FJK82" s="567"/>
      <c r="FJL82" s="567"/>
      <c r="FJM82" s="567"/>
      <c r="FJN82" s="567"/>
      <c r="FJO82" s="567"/>
      <c r="FJP82" s="567"/>
      <c r="FJQ82" s="567"/>
      <c r="FJR82" s="567"/>
      <c r="FJS82" s="567"/>
      <c r="FJT82" s="567"/>
      <c r="FJU82" s="567"/>
      <c r="FJV82" s="567"/>
      <c r="FJW82" s="567"/>
      <c r="FJX82" s="567"/>
      <c r="FJY82" s="567"/>
      <c r="FJZ82" s="567"/>
      <c r="FKA82" s="567"/>
      <c r="FKB82" s="567"/>
      <c r="FKC82" s="567"/>
      <c r="FKD82" s="567"/>
      <c r="FKE82" s="567"/>
      <c r="FKF82" s="567"/>
      <c r="FKG82" s="567"/>
      <c r="FKH82" s="567"/>
      <c r="FKI82" s="567"/>
      <c r="FKJ82" s="567"/>
      <c r="FKK82" s="567"/>
      <c r="FKL82" s="567"/>
      <c r="FKM82" s="567"/>
      <c r="FKN82" s="567"/>
      <c r="FKO82" s="567"/>
      <c r="FKP82" s="567"/>
      <c r="FKQ82" s="567"/>
      <c r="FKR82" s="567"/>
      <c r="FKS82" s="567"/>
      <c r="FKT82" s="567"/>
      <c r="FKU82" s="567"/>
      <c r="FKV82" s="567"/>
      <c r="FKW82" s="567"/>
      <c r="FKX82" s="567"/>
      <c r="FKY82" s="567"/>
      <c r="FKZ82" s="567"/>
      <c r="FLA82" s="567"/>
      <c r="FLB82" s="567"/>
      <c r="FLC82" s="567"/>
      <c r="FLD82" s="567"/>
      <c r="FLE82" s="567"/>
      <c r="FLF82" s="567"/>
      <c r="FLG82" s="567"/>
      <c r="FLH82" s="567"/>
      <c r="FLI82" s="567"/>
      <c r="FLJ82" s="567"/>
      <c r="FLK82" s="567"/>
      <c r="FLL82" s="567"/>
      <c r="FLM82" s="567"/>
      <c r="FLN82" s="567"/>
      <c r="FLO82" s="567"/>
      <c r="FLP82" s="567"/>
      <c r="FLQ82" s="567"/>
      <c r="FLR82" s="567"/>
      <c r="FLS82" s="567"/>
      <c r="FLT82" s="567"/>
      <c r="FLU82" s="567"/>
      <c r="FLV82" s="567"/>
      <c r="FLW82" s="567"/>
      <c r="FLX82" s="567"/>
      <c r="FLY82" s="567"/>
      <c r="FLZ82" s="567"/>
      <c r="FMA82" s="567"/>
      <c r="FMB82" s="567"/>
      <c r="FMC82" s="567"/>
      <c r="FMD82" s="567"/>
      <c r="FME82" s="567"/>
      <c r="FMF82" s="567"/>
      <c r="FMG82" s="567"/>
      <c r="FMH82" s="567"/>
      <c r="FMI82" s="567"/>
      <c r="FMJ82" s="567"/>
      <c r="FMK82" s="567"/>
      <c r="FML82" s="567"/>
      <c r="FMM82" s="567"/>
      <c r="FMN82" s="567"/>
      <c r="FMO82" s="567"/>
      <c r="FMP82" s="567"/>
      <c r="FMQ82" s="567"/>
      <c r="FMR82" s="567"/>
      <c r="FMS82" s="567"/>
      <c r="FMT82" s="567"/>
      <c r="FMU82" s="567"/>
      <c r="FMV82" s="567"/>
      <c r="FMW82" s="567"/>
      <c r="FMX82" s="567"/>
      <c r="FMY82" s="567"/>
      <c r="FMZ82" s="567"/>
      <c r="FNA82" s="567"/>
      <c r="FNB82" s="567"/>
      <c r="FNC82" s="567"/>
      <c r="FND82" s="567"/>
      <c r="FNE82" s="567"/>
      <c r="FNF82" s="567"/>
      <c r="FNG82" s="567"/>
      <c r="FNH82" s="567"/>
      <c r="FNI82" s="567"/>
      <c r="FNJ82" s="567"/>
      <c r="FNK82" s="567"/>
      <c r="FNL82" s="567"/>
      <c r="FNM82" s="567"/>
      <c r="FNN82" s="567"/>
      <c r="FNO82" s="567"/>
      <c r="FNP82" s="567"/>
      <c r="FNQ82" s="567"/>
      <c r="FNR82" s="567"/>
      <c r="FNS82" s="567"/>
      <c r="FNT82" s="567"/>
      <c r="FNU82" s="567"/>
      <c r="FNV82" s="567"/>
      <c r="FNW82" s="567"/>
      <c r="FNX82" s="567"/>
      <c r="FNY82" s="567"/>
      <c r="FNZ82" s="567"/>
      <c r="FOA82" s="567"/>
      <c r="FOB82" s="567"/>
      <c r="FOC82" s="567"/>
      <c r="FOD82" s="567"/>
      <c r="FOE82" s="567"/>
      <c r="FOF82" s="567"/>
      <c r="FOG82" s="567"/>
      <c r="FOH82" s="567"/>
      <c r="FOI82" s="567"/>
      <c r="FOJ82" s="567"/>
      <c r="FOK82" s="567"/>
      <c r="FOL82" s="567"/>
      <c r="FOM82" s="567"/>
      <c r="FON82" s="567"/>
      <c r="FOO82" s="567"/>
      <c r="FOP82" s="567"/>
      <c r="FOQ82" s="567"/>
      <c r="FOR82" s="567"/>
      <c r="FOS82" s="567"/>
      <c r="FOT82" s="567"/>
      <c r="FOU82" s="567"/>
      <c r="FOV82" s="567"/>
      <c r="FOW82" s="567"/>
      <c r="FOX82" s="567"/>
      <c r="FOY82" s="567"/>
      <c r="FOZ82" s="567"/>
      <c r="FPA82" s="567"/>
      <c r="FPB82" s="567"/>
      <c r="FPC82" s="567"/>
      <c r="FPD82" s="567"/>
      <c r="FPE82" s="567"/>
      <c r="FPF82" s="567"/>
      <c r="FPG82" s="567"/>
      <c r="FPH82" s="567"/>
      <c r="FPI82" s="567"/>
      <c r="FPJ82" s="567"/>
      <c r="FPK82" s="567"/>
      <c r="FPL82" s="567"/>
      <c r="FPM82" s="567"/>
      <c r="FPN82" s="567"/>
      <c r="FPO82" s="567"/>
      <c r="FPP82" s="567"/>
      <c r="FPQ82" s="567"/>
      <c r="FPR82" s="567"/>
      <c r="FPS82" s="567"/>
      <c r="FPT82" s="567"/>
      <c r="FPU82" s="567"/>
      <c r="FPV82" s="567"/>
      <c r="FPW82" s="567"/>
      <c r="FPX82" s="567"/>
      <c r="FPY82" s="567"/>
      <c r="FPZ82" s="567"/>
      <c r="FQA82" s="567"/>
      <c r="FQB82" s="567"/>
      <c r="FQC82" s="567"/>
      <c r="FQD82" s="567"/>
      <c r="FQE82" s="567"/>
      <c r="FQF82" s="567"/>
      <c r="FQG82" s="567"/>
      <c r="FQH82" s="567"/>
      <c r="FQI82" s="567"/>
      <c r="FQJ82" s="567"/>
      <c r="FQK82" s="567"/>
      <c r="FQL82" s="567"/>
      <c r="FQM82" s="567"/>
      <c r="FQN82" s="567"/>
      <c r="FQO82" s="567"/>
      <c r="FQP82" s="567"/>
      <c r="FQQ82" s="567"/>
      <c r="FQR82" s="567"/>
      <c r="FQS82" s="567"/>
      <c r="FQT82" s="567"/>
      <c r="FQU82" s="567"/>
      <c r="FQV82" s="567"/>
      <c r="FQW82" s="567"/>
      <c r="FQX82" s="567"/>
      <c r="FQY82" s="567"/>
      <c r="FQZ82" s="567"/>
      <c r="FRA82" s="567"/>
      <c r="FRB82" s="567"/>
      <c r="FRC82" s="567"/>
      <c r="FRD82" s="567"/>
      <c r="FRE82" s="567"/>
      <c r="FRF82" s="567"/>
      <c r="FRG82" s="567"/>
      <c r="FRH82" s="567"/>
      <c r="FRI82" s="567"/>
      <c r="FRJ82" s="567"/>
      <c r="FRK82" s="567"/>
      <c r="FRL82" s="567"/>
      <c r="FRM82" s="567"/>
      <c r="FRN82" s="567"/>
      <c r="FRO82" s="567"/>
      <c r="FRP82" s="567"/>
      <c r="FRQ82" s="567"/>
      <c r="FRR82" s="567"/>
      <c r="FRS82" s="567"/>
      <c r="FRT82" s="567"/>
      <c r="FRU82" s="567"/>
      <c r="FRV82" s="567"/>
      <c r="FRW82" s="567"/>
      <c r="FRX82" s="567"/>
      <c r="FRY82" s="567"/>
      <c r="FRZ82" s="567"/>
      <c r="FSA82" s="567"/>
      <c r="FSB82" s="567"/>
      <c r="FSC82" s="567"/>
      <c r="FSD82" s="567"/>
      <c r="FSE82" s="567"/>
      <c r="FSF82" s="567"/>
      <c r="FSG82" s="567"/>
      <c r="FSH82" s="567"/>
      <c r="FSI82" s="567"/>
      <c r="FSJ82" s="567"/>
      <c r="FSK82" s="567"/>
      <c r="FSL82" s="567"/>
      <c r="FSM82" s="567"/>
      <c r="FSN82" s="567"/>
      <c r="FSO82" s="567"/>
      <c r="FSP82" s="567"/>
      <c r="FSQ82" s="567"/>
      <c r="FSR82" s="567"/>
      <c r="FSS82" s="567"/>
      <c r="FST82" s="567"/>
      <c r="FSU82" s="567"/>
      <c r="FSV82" s="567"/>
      <c r="FSW82" s="567"/>
      <c r="FSX82" s="567"/>
      <c r="FSY82" s="567"/>
      <c r="FSZ82" s="567"/>
      <c r="FTA82" s="567"/>
      <c r="FTB82" s="567"/>
      <c r="FTC82" s="567"/>
      <c r="FTD82" s="567"/>
      <c r="FTE82" s="567"/>
      <c r="FTF82" s="567"/>
      <c r="FTG82" s="567"/>
      <c r="FTH82" s="567"/>
      <c r="FTI82" s="567"/>
      <c r="FTJ82" s="567"/>
      <c r="FTK82" s="567"/>
      <c r="FTL82" s="567"/>
      <c r="FTM82" s="567"/>
      <c r="FTN82" s="567"/>
      <c r="FTO82" s="567"/>
      <c r="FTP82" s="567"/>
      <c r="FTQ82" s="567"/>
      <c r="FTR82" s="567"/>
      <c r="FTS82" s="567"/>
      <c r="FTT82" s="567"/>
      <c r="FTU82" s="567"/>
      <c r="FTV82" s="567"/>
      <c r="FTW82" s="567"/>
      <c r="FTX82" s="567"/>
      <c r="FTY82" s="567"/>
      <c r="FTZ82" s="567"/>
      <c r="FUA82" s="567"/>
      <c r="FUB82" s="567"/>
      <c r="FUC82" s="567"/>
      <c r="FUD82" s="567"/>
      <c r="FUE82" s="567"/>
      <c r="FUF82" s="567"/>
      <c r="FUG82" s="567"/>
      <c r="FUH82" s="567"/>
      <c r="FUI82" s="567"/>
      <c r="FUJ82" s="567"/>
      <c r="FUK82" s="567"/>
      <c r="FUL82" s="567"/>
      <c r="FUM82" s="567"/>
      <c r="FUN82" s="567"/>
      <c r="FUO82" s="567"/>
      <c r="FUP82" s="567"/>
      <c r="FUQ82" s="567"/>
      <c r="FUR82" s="567"/>
      <c r="FUS82" s="567"/>
      <c r="FUT82" s="567"/>
      <c r="FUU82" s="567"/>
      <c r="FUV82" s="567"/>
      <c r="FUW82" s="567"/>
      <c r="FUX82" s="567"/>
      <c r="FUY82" s="567"/>
      <c r="FUZ82" s="567"/>
      <c r="FVA82" s="567"/>
      <c r="FVB82" s="567"/>
      <c r="FVC82" s="567"/>
      <c r="FVD82" s="567"/>
      <c r="FVE82" s="567"/>
      <c r="FVF82" s="567"/>
      <c r="FVG82" s="567"/>
      <c r="FVH82" s="567"/>
      <c r="FVI82" s="567"/>
      <c r="FVJ82" s="567"/>
      <c r="FVK82" s="567"/>
      <c r="FVL82" s="567"/>
      <c r="FVM82" s="567"/>
      <c r="FVN82" s="567"/>
      <c r="FVO82" s="567"/>
      <c r="FVP82" s="567"/>
      <c r="FVQ82" s="567"/>
      <c r="FVR82" s="567"/>
      <c r="FVS82" s="567"/>
      <c r="FVT82" s="567"/>
      <c r="FVU82" s="567"/>
      <c r="FVV82" s="567"/>
      <c r="FVW82" s="567"/>
      <c r="FVX82" s="567"/>
      <c r="FVY82" s="567"/>
      <c r="FVZ82" s="567"/>
      <c r="FWA82" s="567"/>
      <c r="FWB82" s="567"/>
      <c r="FWC82" s="567"/>
      <c r="FWD82" s="567"/>
      <c r="FWE82" s="567"/>
      <c r="FWF82" s="567"/>
      <c r="FWG82" s="567"/>
      <c r="FWH82" s="567"/>
      <c r="FWI82" s="567"/>
      <c r="FWJ82" s="567"/>
      <c r="FWK82" s="567"/>
      <c r="FWL82" s="567"/>
      <c r="FWM82" s="567"/>
      <c r="FWN82" s="567"/>
      <c r="FWO82" s="567"/>
      <c r="FWP82" s="567"/>
      <c r="FWQ82" s="567"/>
      <c r="FWR82" s="567"/>
      <c r="FWS82" s="567"/>
      <c r="FWT82" s="567"/>
      <c r="FWU82" s="567"/>
      <c r="FWV82" s="567"/>
      <c r="FWW82" s="567"/>
      <c r="FWX82" s="567"/>
      <c r="FWY82" s="567"/>
      <c r="FWZ82" s="567"/>
      <c r="FXA82" s="567"/>
      <c r="FXB82" s="567"/>
      <c r="FXC82" s="567"/>
      <c r="FXD82" s="567"/>
      <c r="FXE82" s="567"/>
      <c r="FXF82" s="567"/>
      <c r="FXG82" s="567"/>
      <c r="FXH82" s="567"/>
      <c r="FXI82" s="567"/>
      <c r="FXJ82" s="567"/>
      <c r="FXK82" s="567"/>
      <c r="FXL82" s="567"/>
      <c r="FXM82" s="567"/>
      <c r="FXN82" s="567"/>
      <c r="FXO82" s="567"/>
      <c r="FXP82" s="567"/>
      <c r="FXQ82" s="567"/>
      <c r="FXR82" s="567"/>
      <c r="FXS82" s="567"/>
      <c r="FXT82" s="567"/>
      <c r="FXU82" s="567"/>
      <c r="FXV82" s="567"/>
      <c r="FXW82" s="567"/>
      <c r="FXX82" s="567"/>
      <c r="FXY82" s="567"/>
      <c r="FXZ82" s="567"/>
      <c r="FYA82" s="567"/>
      <c r="FYB82" s="567"/>
      <c r="FYC82" s="567"/>
      <c r="FYD82" s="567"/>
      <c r="FYE82" s="567"/>
      <c r="FYF82" s="567"/>
      <c r="FYG82" s="567"/>
      <c r="FYH82" s="567"/>
      <c r="FYI82" s="567"/>
      <c r="FYJ82" s="567"/>
      <c r="FYK82" s="567"/>
      <c r="FYL82" s="567"/>
      <c r="FYM82" s="567"/>
      <c r="FYN82" s="567"/>
      <c r="FYO82" s="567"/>
      <c r="FYP82" s="567"/>
      <c r="FYQ82" s="567"/>
      <c r="FYR82" s="567"/>
      <c r="FYS82" s="567"/>
      <c r="FYT82" s="567"/>
      <c r="FYU82" s="567"/>
      <c r="FYV82" s="567"/>
      <c r="FYW82" s="567"/>
      <c r="FYX82" s="567"/>
      <c r="FYY82" s="567"/>
      <c r="FYZ82" s="567"/>
      <c r="FZA82" s="567"/>
      <c r="FZB82" s="567"/>
      <c r="FZC82" s="567"/>
      <c r="FZD82" s="567"/>
      <c r="FZE82" s="567"/>
      <c r="FZF82" s="567"/>
      <c r="FZG82" s="567"/>
      <c r="FZH82" s="567"/>
      <c r="FZI82" s="567"/>
      <c r="FZJ82" s="567"/>
      <c r="FZK82" s="567"/>
      <c r="FZL82" s="567"/>
      <c r="FZM82" s="567"/>
      <c r="FZN82" s="567"/>
      <c r="FZO82" s="567"/>
      <c r="FZP82" s="567"/>
      <c r="FZQ82" s="567"/>
      <c r="FZR82" s="567"/>
      <c r="FZS82" s="567"/>
      <c r="FZT82" s="567"/>
      <c r="FZU82" s="567"/>
      <c r="FZV82" s="567"/>
      <c r="FZW82" s="567"/>
      <c r="FZX82" s="567"/>
      <c r="FZY82" s="567"/>
      <c r="FZZ82" s="567"/>
      <c r="GAA82" s="567"/>
      <c r="GAB82" s="567"/>
      <c r="GAC82" s="567"/>
      <c r="GAD82" s="567"/>
      <c r="GAE82" s="567"/>
      <c r="GAF82" s="567"/>
      <c r="GAG82" s="567"/>
      <c r="GAH82" s="567"/>
      <c r="GAI82" s="567"/>
      <c r="GAJ82" s="567"/>
      <c r="GAK82" s="567"/>
      <c r="GAL82" s="567"/>
      <c r="GAM82" s="567"/>
      <c r="GAN82" s="567"/>
      <c r="GAO82" s="567"/>
      <c r="GAP82" s="567"/>
      <c r="GAQ82" s="567"/>
      <c r="GAR82" s="567"/>
      <c r="GAS82" s="567"/>
      <c r="GAT82" s="567"/>
      <c r="GAU82" s="567"/>
      <c r="GAV82" s="567"/>
      <c r="GAW82" s="567"/>
      <c r="GAX82" s="567"/>
      <c r="GAY82" s="567"/>
      <c r="GAZ82" s="567"/>
      <c r="GBA82" s="567"/>
      <c r="GBB82" s="567"/>
      <c r="GBC82" s="567"/>
      <c r="GBD82" s="567"/>
      <c r="GBE82" s="567"/>
      <c r="GBF82" s="567"/>
      <c r="GBG82" s="567"/>
      <c r="GBH82" s="567"/>
      <c r="GBI82" s="567"/>
      <c r="GBJ82" s="567"/>
      <c r="GBK82" s="567"/>
      <c r="GBL82" s="567"/>
      <c r="GBM82" s="567"/>
      <c r="GBN82" s="567"/>
      <c r="GBO82" s="567"/>
      <c r="GBP82" s="567"/>
      <c r="GBQ82" s="567"/>
      <c r="GBR82" s="567"/>
      <c r="GBS82" s="567"/>
      <c r="GBT82" s="567"/>
      <c r="GBU82" s="567"/>
      <c r="GBV82" s="567"/>
      <c r="GBW82" s="567"/>
      <c r="GBX82" s="567"/>
      <c r="GBY82" s="567"/>
      <c r="GBZ82" s="567"/>
      <c r="GCA82" s="567"/>
      <c r="GCB82" s="567"/>
      <c r="GCC82" s="567"/>
      <c r="GCD82" s="567"/>
      <c r="GCE82" s="567"/>
      <c r="GCF82" s="567"/>
      <c r="GCG82" s="567"/>
      <c r="GCH82" s="567"/>
      <c r="GCI82" s="567"/>
      <c r="GCJ82" s="567"/>
      <c r="GCK82" s="567"/>
      <c r="GCL82" s="567"/>
      <c r="GCM82" s="567"/>
      <c r="GCN82" s="567"/>
      <c r="GCO82" s="567"/>
      <c r="GCP82" s="567"/>
      <c r="GCQ82" s="567"/>
      <c r="GCR82" s="567"/>
      <c r="GCS82" s="567"/>
      <c r="GCT82" s="567"/>
      <c r="GCU82" s="567"/>
      <c r="GCV82" s="567"/>
      <c r="GCW82" s="567"/>
      <c r="GCX82" s="567"/>
      <c r="GCY82" s="567"/>
      <c r="GCZ82" s="567"/>
      <c r="GDA82" s="567"/>
      <c r="GDB82" s="567"/>
      <c r="GDC82" s="567"/>
      <c r="GDD82" s="567"/>
      <c r="GDE82" s="567"/>
      <c r="GDF82" s="567"/>
      <c r="GDG82" s="567"/>
      <c r="GDH82" s="567"/>
      <c r="GDI82" s="567"/>
      <c r="GDJ82" s="567"/>
      <c r="GDK82" s="567"/>
      <c r="GDL82" s="567"/>
      <c r="GDM82" s="567"/>
      <c r="GDN82" s="567"/>
      <c r="GDO82" s="567"/>
      <c r="GDP82" s="567"/>
      <c r="GDQ82" s="567"/>
      <c r="GDR82" s="567"/>
      <c r="GDS82" s="567"/>
      <c r="GDT82" s="567"/>
      <c r="GDU82" s="567"/>
      <c r="GDV82" s="567"/>
      <c r="GDW82" s="567"/>
      <c r="GDX82" s="567"/>
      <c r="GDY82" s="567"/>
      <c r="GDZ82" s="567"/>
      <c r="GEA82" s="567"/>
      <c r="GEB82" s="567"/>
      <c r="GEC82" s="567"/>
      <c r="GED82" s="567"/>
      <c r="GEE82" s="567"/>
      <c r="GEF82" s="567"/>
      <c r="GEG82" s="567"/>
      <c r="GEH82" s="567"/>
      <c r="GEI82" s="567"/>
      <c r="GEJ82" s="567"/>
      <c r="GEK82" s="567"/>
      <c r="GEL82" s="567"/>
      <c r="GEM82" s="567"/>
      <c r="GEN82" s="567"/>
      <c r="GEO82" s="567"/>
      <c r="GEP82" s="567"/>
      <c r="GEQ82" s="567"/>
      <c r="GER82" s="567"/>
      <c r="GES82" s="567"/>
      <c r="GET82" s="567"/>
      <c r="GEU82" s="567"/>
      <c r="GEV82" s="567"/>
      <c r="GEW82" s="567"/>
      <c r="GEX82" s="567"/>
      <c r="GEY82" s="567"/>
      <c r="GEZ82" s="567"/>
      <c r="GFA82" s="567"/>
      <c r="GFB82" s="567"/>
      <c r="GFC82" s="567"/>
      <c r="GFD82" s="567"/>
      <c r="GFE82" s="567"/>
      <c r="GFF82" s="567"/>
      <c r="GFG82" s="567"/>
      <c r="GFH82" s="567"/>
      <c r="GFI82" s="567"/>
      <c r="GFJ82" s="567"/>
      <c r="GFK82" s="567"/>
      <c r="GFL82" s="567"/>
      <c r="GFM82" s="567"/>
      <c r="GFN82" s="567"/>
      <c r="GFO82" s="567"/>
      <c r="GFP82" s="567"/>
      <c r="GFQ82" s="567"/>
      <c r="GFR82" s="567"/>
      <c r="GFS82" s="567"/>
      <c r="GFT82" s="567"/>
      <c r="GFU82" s="567"/>
      <c r="GFV82" s="567"/>
      <c r="GFW82" s="567"/>
      <c r="GFX82" s="567"/>
      <c r="GFY82" s="567"/>
      <c r="GFZ82" s="567"/>
      <c r="GGA82" s="567"/>
      <c r="GGB82" s="567"/>
      <c r="GGC82" s="567"/>
      <c r="GGD82" s="567"/>
      <c r="GGE82" s="567"/>
      <c r="GGF82" s="567"/>
      <c r="GGG82" s="567"/>
      <c r="GGH82" s="567"/>
      <c r="GGI82" s="567"/>
      <c r="GGJ82" s="567"/>
      <c r="GGK82" s="567"/>
      <c r="GGL82" s="567"/>
      <c r="GGM82" s="567"/>
      <c r="GGN82" s="567"/>
      <c r="GGO82" s="567"/>
      <c r="GGP82" s="567"/>
      <c r="GGQ82" s="567"/>
      <c r="GGR82" s="567"/>
      <c r="GGS82" s="567"/>
      <c r="GGT82" s="567"/>
      <c r="GGU82" s="567"/>
      <c r="GGV82" s="567"/>
      <c r="GGW82" s="567"/>
      <c r="GGX82" s="567"/>
      <c r="GGY82" s="567"/>
      <c r="GGZ82" s="567"/>
      <c r="GHA82" s="567"/>
      <c r="GHB82" s="567"/>
      <c r="GHC82" s="567"/>
      <c r="GHD82" s="567"/>
      <c r="GHE82" s="567"/>
      <c r="GHF82" s="567"/>
      <c r="GHG82" s="567"/>
      <c r="GHH82" s="567"/>
      <c r="GHI82" s="567"/>
      <c r="GHJ82" s="567"/>
      <c r="GHK82" s="567"/>
      <c r="GHL82" s="567"/>
      <c r="GHM82" s="567"/>
      <c r="GHN82" s="567"/>
      <c r="GHO82" s="567"/>
      <c r="GHP82" s="567"/>
      <c r="GHQ82" s="567"/>
      <c r="GHR82" s="567"/>
      <c r="GHS82" s="567"/>
      <c r="GHT82" s="567"/>
      <c r="GHU82" s="567"/>
      <c r="GHV82" s="567"/>
      <c r="GHW82" s="567"/>
      <c r="GHX82" s="567"/>
      <c r="GHY82" s="567"/>
      <c r="GHZ82" s="567"/>
      <c r="GIA82" s="567"/>
      <c r="GIB82" s="567"/>
      <c r="GIC82" s="567"/>
      <c r="GID82" s="567"/>
      <c r="GIE82" s="567"/>
      <c r="GIF82" s="567"/>
      <c r="GIG82" s="567"/>
      <c r="GIH82" s="567"/>
      <c r="GII82" s="567"/>
      <c r="GIJ82" s="567"/>
      <c r="GIK82" s="567"/>
      <c r="GIL82" s="567"/>
      <c r="GIM82" s="567"/>
      <c r="GIN82" s="567"/>
      <c r="GIO82" s="567"/>
      <c r="GIP82" s="567"/>
      <c r="GIQ82" s="567"/>
      <c r="GIR82" s="567"/>
      <c r="GIS82" s="567"/>
      <c r="GIT82" s="567"/>
      <c r="GIU82" s="567"/>
      <c r="GIV82" s="567"/>
      <c r="GIW82" s="567"/>
      <c r="GIX82" s="567"/>
      <c r="GIY82" s="567"/>
      <c r="GIZ82" s="567"/>
      <c r="GJA82" s="567"/>
      <c r="GJB82" s="567"/>
      <c r="GJC82" s="567"/>
      <c r="GJD82" s="567"/>
      <c r="GJE82" s="567"/>
      <c r="GJF82" s="567"/>
      <c r="GJG82" s="567"/>
      <c r="GJH82" s="567"/>
      <c r="GJI82" s="567"/>
      <c r="GJJ82" s="567"/>
      <c r="GJK82" s="567"/>
      <c r="GJL82" s="567"/>
      <c r="GJM82" s="567"/>
      <c r="GJN82" s="567"/>
      <c r="GJO82" s="567"/>
      <c r="GJP82" s="567"/>
      <c r="GJQ82" s="567"/>
      <c r="GJR82" s="567"/>
      <c r="GJS82" s="567"/>
      <c r="GJT82" s="567"/>
      <c r="GJU82" s="567"/>
      <c r="GJV82" s="567"/>
      <c r="GJW82" s="567"/>
      <c r="GJX82" s="567"/>
      <c r="GJY82" s="567"/>
      <c r="GJZ82" s="567"/>
      <c r="GKA82" s="567"/>
      <c r="GKB82" s="567"/>
      <c r="GKC82" s="567"/>
      <c r="GKD82" s="567"/>
      <c r="GKE82" s="567"/>
      <c r="GKF82" s="567"/>
      <c r="GKG82" s="567"/>
      <c r="GKH82" s="567"/>
      <c r="GKI82" s="567"/>
      <c r="GKJ82" s="567"/>
      <c r="GKK82" s="567"/>
      <c r="GKL82" s="567"/>
      <c r="GKM82" s="567"/>
      <c r="GKN82" s="567"/>
      <c r="GKO82" s="567"/>
      <c r="GKP82" s="567"/>
      <c r="GKQ82" s="567"/>
      <c r="GKR82" s="567"/>
      <c r="GKS82" s="567"/>
      <c r="GKT82" s="567"/>
      <c r="GKU82" s="567"/>
      <c r="GKV82" s="567"/>
      <c r="GKW82" s="567"/>
      <c r="GKX82" s="567"/>
      <c r="GKY82" s="567"/>
      <c r="GKZ82" s="567"/>
      <c r="GLA82" s="567"/>
      <c r="GLB82" s="567"/>
      <c r="GLC82" s="567"/>
      <c r="GLD82" s="567"/>
      <c r="GLE82" s="567"/>
      <c r="GLF82" s="567"/>
      <c r="GLG82" s="567"/>
      <c r="GLH82" s="567"/>
      <c r="GLI82" s="567"/>
      <c r="GLJ82" s="567"/>
      <c r="GLK82" s="567"/>
      <c r="GLL82" s="567"/>
      <c r="GLM82" s="567"/>
      <c r="GLN82" s="567"/>
      <c r="GLO82" s="567"/>
      <c r="GLP82" s="567"/>
      <c r="GLQ82" s="567"/>
      <c r="GLR82" s="567"/>
      <c r="GLS82" s="567"/>
      <c r="GLT82" s="567"/>
      <c r="GLU82" s="567"/>
      <c r="GLV82" s="567"/>
      <c r="GLW82" s="567"/>
      <c r="GLX82" s="567"/>
      <c r="GLY82" s="567"/>
      <c r="GLZ82" s="567"/>
      <c r="GMA82" s="567"/>
      <c r="GMB82" s="567"/>
      <c r="GMC82" s="567"/>
      <c r="GMD82" s="567"/>
      <c r="GME82" s="567"/>
      <c r="GMF82" s="567"/>
      <c r="GMG82" s="567"/>
      <c r="GMH82" s="567"/>
      <c r="GMI82" s="567"/>
      <c r="GMJ82" s="567"/>
      <c r="GMK82" s="567"/>
      <c r="GML82" s="567"/>
      <c r="GMM82" s="567"/>
      <c r="GMN82" s="567"/>
      <c r="GMO82" s="567"/>
      <c r="GMP82" s="567"/>
      <c r="GMQ82" s="567"/>
      <c r="GMR82" s="567"/>
      <c r="GMS82" s="567"/>
      <c r="GMT82" s="567"/>
      <c r="GMU82" s="567"/>
      <c r="GMV82" s="567"/>
      <c r="GMW82" s="567"/>
      <c r="GMX82" s="567"/>
      <c r="GMY82" s="567"/>
      <c r="GMZ82" s="567"/>
      <c r="GNA82" s="567"/>
      <c r="GNB82" s="567"/>
      <c r="GNC82" s="567"/>
      <c r="GND82" s="567"/>
      <c r="GNE82" s="567"/>
      <c r="GNF82" s="567"/>
      <c r="GNG82" s="567"/>
      <c r="GNH82" s="567"/>
      <c r="GNI82" s="567"/>
      <c r="GNJ82" s="567"/>
      <c r="GNK82" s="567"/>
      <c r="GNL82" s="567"/>
      <c r="GNM82" s="567"/>
      <c r="GNN82" s="567"/>
      <c r="GNO82" s="567"/>
      <c r="GNP82" s="567"/>
      <c r="GNQ82" s="567"/>
      <c r="GNR82" s="567"/>
      <c r="GNS82" s="567"/>
      <c r="GNT82" s="567"/>
      <c r="GNU82" s="567"/>
      <c r="GNV82" s="567"/>
      <c r="GNW82" s="567"/>
      <c r="GNX82" s="567"/>
      <c r="GNY82" s="567"/>
      <c r="GNZ82" s="567"/>
      <c r="GOA82" s="567"/>
      <c r="GOB82" s="567"/>
      <c r="GOC82" s="567"/>
      <c r="GOD82" s="567"/>
      <c r="GOE82" s="567"/>
      <c r="GOF82" s="567"/>
      <c r="GOG82" s="567"/>
      <c r="GOH82" s="567"/>
      <c r="GOI82" s="567"/>
      <c r="GOJ82" s="567"/>
      <c r="GOK82" s="567"/>
      <c r="GOL82" s="567"/>
      <c r="GOM82" s="567"/>
      <c r="GON82" s="567"/>
      <c r="GOO82" s="567"/>
      <c r="GOP82" s="567"/>
      <c r="GOQ82" s="567"/>
      <c r="GOR82" s="567"/>
      <c r="GOS82" s="567"/>
      <c r="GOT82" s="567"/>
      <c r="GOU82" s="567"/>
      <c r="GOV82" s="567"/>
      <c r="GOW82" s="567"/>
      <c r="GOX82" s="567"/>
      <c r="GOY82" s="567"/>
      <c r="GOZ82" s="567"/>
      <c r="GPA82" s="567"/>
      <c r="GPB82" s="567"/>
      <c r="GPC82" s="567"/>
      <c r="GPD82" s="567"/>
      <c r="GPE82" s="567"/>
      <c r="GPF82" s="567"/>
      <c r="GPG82" s="567"/>
      <c r="GPH82" s="567"/>
      <c r="GPI82" s="567"/>
      <c r="GPJ82" s="567"/>
      <c r="GPK82" s="567"/>
      <c r="GPL82" s="567"/>
      <c r="GPM82" s="567"/>
      <c r="GPN82" s="567"/>
      <c r="GPO82" s="567"/>
      <c r="GPP82" s="567"/>
      <c r="GPQ82" s="567"/>
      <c r="GPR82" s="567"/>
      <c r="GPS82" s="567"/>
      <c r="GPT82" s="567"/>
      <c r="GPU82" s="567"/>
      <c r="GPV82" s="567"/>
      <c r="GPW82" s="567"/>
      <c r="GPX82" s="567"/>
      <c r="GPY82" s="567"/>
      <c r="GPZ82" s="567"/>
      <c r="GQA82" s="567"/>
      <c r="GQB82" s="567"/>
      <c r="GQC82" s="567"/>
      <c r="GQD82" s="567"/>
      <c r="GQE82" s="567"/>
      <c r="GQF82" s="567"/>
      <c r="GQG82" s="567"/>
      <c r="GQH82" s="567"/>
      <c r="GQI82" s="567"/>
      <c r="GQJ82" s="567"/>
      <c r="GQK82" s="567"/>
      <c r="GQL82" s="567"/>
      <c r="GQM82" s="567"/>
      <c r="GQN82" s="567"/>
      <c r="GQO82" s="567"/>
      <c r="GQP82" s="567"/>
      <c r="GQQ82" s="567"/>
      <c r="GQR82" s="567"/>
      <c r="GQS82" s="567"/>
      <c r="GQT82" s="567"/>
      <c r="GQU82" s="567"/>
      <c r="GQV82" s="567"/>
      <c r="GQW82" s="567"/>
      <c r="GQX82" s="567"/>
      <c r="GQY82" s="567"/>
      <c r="GQZ82" s="567"/>
      <c r="GRA82" s="567"/>
      <c r="GRB82" s="567"/>
      <c r="GRC82" s="567"/>
      <c r="GRD82" s="567"/>
      <c r="GRE82" s="567"/>
      <c r="GRF82" s="567"/>
      <c r="GRG82" s="567"/>
      <c r="GRH82" s="567"/>
      <c r="GRI82" s="567"/>
      <c r="GRJ82" s="567"/>
      <c r="GRK82" s="567"/>
      <c r="GRL82" s="567"/>
      <c r="GRM82" s="567"/>
      <c r="GRN82" s="567"/>
      <c r="GRO82" s="567"/>
      <c r="GRP82" s="567"/>
      <c r="GRQ82" s="567"/>
      <c r="GRR82" s="567"/>
      <c r="GRS82" s="567"/>
      <c r="GRT82" s="567"/>
      <c r="GRU82" s="567"/>
      <c r="GRV82" s="567"/>
      <c r="GRW82" s="567"/>
      <c r="GRX82" s="567"/>
      <c r="GRY82" s="567"/>
      <c r="GRZ82" s="567"/>
      <c r="GSA82" s="567"/>
      <c r="GSB82" s="567"/>
      <c r="GSC82" s="567"/>
      <c r="GSD82" s="567"/>
      <c r="GSE82" s="567"/>
      <c r="GSF82" s="567"/>
      <c r="GSG82" s="567"/>
      <c r="GSH82" s="567"/>
      <c r="GSI82" s="567"/>
      <c r="GSJ82" s="567"/>
      <c r="GSK82" s="567"/>
      <c r="GSL82" s="567"/>
      <c r="GSM82" s="567"/>
      <c r="GSN82" s="567"/>
      <c r="GSO82" s="567"/>
      <c r="GSP82" s="567"/>
      <c r="GSQ82" s="567"/>
      <c r="GSR82" s="567"/>
      <c r="GSS82" s="567"/>
      <c r="GST82" s="567"/>
      <c r="GSU82" s="567"/>
      <c r="GSV82" s="567"/>
      <c r="GSW82" s="567"/>
      <c r="GSX82" s="567"/>
      <c r="GSY82" s="567"/>
      <c r="GSZ82" s="567"/>
      <c r="GTA82" s="567"/>
      <c r="GTB82" s="567"/>
      <c r="GTC82" s="567"/>
      <c r="GTD82" s="567"/>
      <c r="GTE82" s="567"/>
      <c r="GTF82" s="567"/>
      <c r="GTG82" s="567"/>
      <c r="GTH82" s="567"/>
      <c r="GTI82" s="567"/>
      <c r="GTJ82" s="567"/>
      <c r="GTK82" s="567"/>
      <c r="GTL82" s="567"/>
      <c r="GTM82" s="567"/>
      <c r="GTN82" s="567"/>
      <c r="GTO82" s="567"/>
      <c r="GTP82" s="567"/>
      <c r="GTQ82" s="567"/>
      <c r="GTR82" s="567"/>
      <c r="GTS82" s="567"/>
      <c r="GTT82" s="567"/>
      <c r="GTU82" s="567"/>
      <c r="GTV82" s="567"/>
      <c r="GTW82" s="567"/>
      <c r="GTX82" s="567"/>
      <c r="GTY82" s="567"/>
      <c r="GTZ82" s="567"/>
      <c r="GUA82" s="567"/>
      <c r="GUB82" s="567"/>
      <c r="GUC82" s="567"/>
      <c r="GUD82" s="567"/>
      <c r="GUE82" s="567"/>
      <c r="GUF82" s="567"/>
      <c r="GUG82" s="567"/>
      <c r="GUH82" s="567"/>
      <c r="GUI82" s="567"/>
      <c r="GUJ82" s="567"/>
      <c r="GUK82" s="567"/>
      <c r="GUL82" s="567"/>
      <c r="GUM82" s="567"/>
      <c r="GUN82" s="567"/>
      <c r="GUO82" s="567"/>
      <c r="GUP82" s="567"/>
      <c r="GUQ82" s="567"/>
      <c r="GUR82" s="567"/>
      <c r="GUS82" s="567"/>
      <c r="GUT82" s="567"/>
      <c r="GUU82" s="567"/>
      <c r="GUV82" s="567"/>
      <c r="GUW82" s="567"/>
      <c r="GUX82" s="567"/>
      <c r="GUY82" s="567"/>
      <c r="GUZ82" s="567"/>
      <c r="GVA82" s="567"/>
      <c r="GVB82" s="567"/>
      <c r="GVC82" s="567"/>
      <c r="GVD82" s="567"/>
      <c r="GVE82" s="567"/>
      <c r="GVF82" s="567"/>
      <c r="GVG82" s="567"/>
      <c r="GVH82" s="567"/>
      <c r="GVI82" s="567"/>
      <c r="GVJ82" s="567"/>
      <c r="GVK82" s="567"/>
      <c r="GVL82" s="567"/>
      <c r="GVM82" s="567"/>
      <c r="GVN82" s="567"/>
      <c r="GVO82" s="567"/>
      <c r="GVP82" s="567"/>
      <c r="GVQ82" s="567"/>
      <c r="GVR82" s="567"/>
      <c r="GVS82" s="567"/>
      <c r="GVT82" s="567"/>
      <c r="GVU82" s="567"/>
      <c r="GVV82" s="567"/>
      <c r="GVW82" s="567"/>
      <c r="GVX82" s="567"/>
      <c r="GVY82" s="567"/>
      <c r="GVZ82" s="567"/>
      <c r="GWA82" s="567"/>
      <c r="GWB82" s="567"/>
      <c r="GWC82" s="567"/>
      <c r="GWD82" s="567"/>
      <c r="GWE82" s="567"/>
      <c r="GWF82" s="567"/>
      <c r="GWG82" s="567"/>
      <c r="GWH82" s="567"/>
      <c r="GWI82" s="567"/>
      <c r="GWJ82" s="567"/>
      <c r="GWK82" s="567"/>
      <c r="GWL82" s="567"/>
      <c r="GWM82" s="567"/>
      <c r="GWN82" s="567"/>
      <c r="GWO82" s="567"/>
      <c r="GWP82" s="567"/>
      <c r="GWQ82" s="567"/>
      <c r="GWR82" s="567"/>
      <c r="GWS82" s="567"/>
      <c r="GWT82" s="567"/>
      <c r="GWU82" s="567"/>
      <c r="GWV82" s="567"/>
      <c r="GWW82" s="567"/>
      <c r="GWX82" s="567"/>
      <c r="GWY82" s="567"/>
      <c r="GWZ82" s="567"/>
      <c r="GXA82" s="567"/>
      <c r="GXB82" s="567"/>
      <c r="GXC82" s="567"/>
      <c r="GXD82" s="567"/>
      <c r="GXE82" s="567"/>
      <c r="GXF82" s="567"/>
      <c r="GXG82" s="567"/>
      <c r="GXH82" s="567"/>
      <c r="GXI82" s="567"/>
      <c r="GXJ82" s="567"/>
      <c r="GXK82" s="567"/>
      <c r="GXL82" s="567"/>
      <c r="GXM82" s="567"/>
      <c r="GXN82" s="567"/>
      <c r="GXO82" s="567"/>
      <c r="GXP82" s="567"/>
      <c r="GXQ82" s="567"/>
      <c r="GXR82" s="567"/>
      <c r="GXS82" s="567"/>
      <c r="GXT82" s="567"/>
      <c r="GXU82" s="567"/>
      <c r="GXV82" s="567"/>
      <c r="GXW82" s="567"/>
      <c r="GXX82" s="567"/>
      <c r="GXY82" s="567"/>
      <c r="GXZ82" s="567"/>
      <c r="GYA82" s="567"/>
      <c r="GYB82" s="567"/>
      <c r="GYC82" s="567"/>
      <c r="GYD82" s="567"/>
      <c r="GYE82" s="567"/>
      <c r="GYF82" s="567"/>
      <c r="GYG82" s="567"/>
      <c r="GYH82" s="567"/>
      <c r="GYI82" s="567"/>
      <c r="GYJ82" s="567"/>
      <c r="GYK82" s="567"/>
      <c r="GYL82" s="567"/>
      <c r="GYM82" s="567"/>
      <c r="GYN82" s="567"/>
      <c r="GYO82" s="567"/>
      <c r="GYP82" s="567"/>
      <c r="GYQ82" s="567"/>
      <c r="GYR82" s="567"/>
      <c r="GYS82" s="567"/>
      <c r="GYT82" s="567"/>
      <c r="GYU82" s="567"/>
      <c r="GYV82" s="567"/>
      <c r="GYW82" s="567"/>
      <c r="GYX82" s="567"/>
      <c r="GYY82" s="567"/>
      <c r="GYZ82" s="567"/>
      <c r="GZA82" s="567"/>
      <c r="GZB82" s="567"/>
      <c r="GZC82" s="567"/>
      <c r="GZD82" s="567"/>
      <c r="GZE82" s="567"/>
      <c r="GZF82" s="567"/>
      <c r="GZG82" s="567"/>
      <c r="GZH82" s="567"/>
      <c r="GZI82" s="567"/>
      <c r="GZJ82" s="567"/>
      <c r="GZK82" s="567"/>
      <c r="GZL82" s="567"/>
      <c r="GZM82" s="567"/>
      <c r="GZN82" s="567"/>
      <c r="GZO82" s="567"/>
      <c r="GZP82" s="567"/>
      <c r="GZQ82" s="567"/>
      <c r="GZR82" s="567"/>
      <c r="GZS82" s="567"/>
      <c r="GZT82" s="567"/>
      <c r="GZU82" s="567"/>
      <c r="GZV82" s="567"/>
      <c r="GZW82" s="567"/>
      <c r="GZX82" s="567"/>
      <c r="GZY82" s="567"/>
      <c r="GZZ82" s="567"/>
      <c r="HAA82" s="567"/>
      <c r="HAB82" s="567"/>
      <c r="HAC82" s="567"/>
      <c r="HAD82" s="567"/>
      <c r="HAE82" s="567"/>
      <c r="HAF82" s="567"/>
      <c r="HAG82" s="567"/>
      <c r="HAH82" s="567"/>
      <c r="HAI82" s="567"/>
      <c r="HAJ82" s="567"/>
      <c r="HAK82" s="567"/>
      <c r="HAL82" s="567"/>
      <c r="HAM82" s="567"/>
      <c r="HAN82" s="567"/>
      <c r="HAO82" s="567"/>
      <c r="HAP82" s="567"/>
      <c r="HAQ82" s="567"/>
      <c r="HAR82" s="567"/>
      <c r="HAS82" s="567"/>
      <c r="HAT82" s="567"/>
      <c r="HAU82" s="567"/>
      <c r="HAV82" s="567"/>
      <c r="HAW82" s="567"/>
      <c r="HAX82" s="567"/>
      <c r="HAY82" s="567"/>
      <c r="HAZ82" s="567"/>
      <c r="HBA82" s="567"/>
      <c r="HBB82" s="567"/>
      <c r="HBC82" s="567"/>
      <c r="HBD82" s="567"/>
      <c r="HBE82" s="567"/>
      <c r="HBF82" s="567"/>
      <c r="HBG82" s="567"/>
      <c r="HBH82" s="567"/>
      <c r="HBI82" s="567"/>
      <c r="HBJ82" s="567"/>
      <c r="HBK82" s="567"/>
      <c r="HBL82" s="567"/>
      <c r="HBM82" s="567"/>
      <c r="HBN82" s="567"/>
      <c r="HBO82" s="567"/>
      <c r="HBP82" s="567"/>
      <c r="HBQ82" s="567"/>
      <c r="HBR82" s="567"/>
      <c r="HBS82" s="567"/>
      <c r="HBT82" s="567"/>
      <c r="HBU82" s="567"/>
      <c r="HBV82" s="567"/>
      <c r="HBW82" s="567"/>
      <c r="HBX82" s="567"/>
      <c r="HBY82" s="567"/>
      <c r="HBZ82" s="567"/>
      <c r="HCA82" s="567"/>
      <c r="HCB82" s="567"/>
      <c r="HCC82" s="567"/>
      <c r="HCD82" s="567"/>
      <c r="HCE82" s="567"/>
      <c r="HCF82" s="567"/>
      <c r="HCG82" s="567"/>
      <c r="HCH82" s="567"/>
      <c r="HCI82" s="567"/>
      <c r="HCJ82" s="567"/>
      <c r="HCK82" s="567"/>
      <c r="HCL82" s="567"/>
      <c r="HCM82" s="567"/>
      <c r="HCN82" s="567"/>
      <c r="HCO82" s="567"/>
      <c r="HCP82" s="567"/>
      <c r="HCQ82" s="567"/>
      <c r="HCR82" s="567"/>
      <c r="HCS82" s="567"/>
      <c r="HCT82" s="567"/>
      <c r="HCU82" s="567"/>
      <c r="HCV82" s="567"/>
      <c r="HCW82" s="567"/>
      <c r="HCX82" s="567"/>
      <c r="HCY82" s="567"/>
      <c r="HCZ82" s="567"/>
      <c r="HDA82" s="567"/>
      <c r="HDB82" s="567"/>
      <c r="HDC82" s="567"/>
      <c r="HDD82" s="567"/>
      <c r="HDE82" s="567"/>
      <c r="HDF82" s="567"/>
      <c r="HDG82" s="567"/>
      <c r="HDH82" s="567"/>
      <c r="HDI82" s="567"/>
      <c r="HDJ82" s="567"/>
      <c r="HDK82" s="567"/>
      <c r="HDL82" s="567"/>
      <c r="HDM82" s="567"/>
      <c r="HDN82" s="567"/>
      <c r="HDO82" s="567"/>
      <c r="HDP82" s="567"/>
      <c r="HDQ82" s="567"/>
      <c r="HDR82" s="567"/>
      <c r="HDS82" s="567"/>
      <c r="HDT82" s="567"/>
      <c r="HDU82" s="567"/>
      <c r="HDV82" s="567"/>
      <c r="HDW82" s="567"/>
      <c r="HDX82" s="567"/>
      <c r="HDY82" s="567"/>
      <c r="HDZ82" s="567"/>
      <c r="HEA82" s="567"/>
      <c r="HEB82" s="567"/>
      <c r="HEC82" s="567"/>
      <c r="HED82" s="567"/>
      <c r="HEE82" s="567"/>
      <c r="HEF82" s="567"/>
      <c r="HEG82" s="567"/>
      <c r="HEH82" s="567"/>
      <c r="HEI82" s="567"/>
      <c r="HEJ82" s="567"/>
      <c r="HEK82" s="567"/>
      <c r="HEL82" s="567"/>
      <c r="HEM82" s="567"/>
      <c r="HEN82" s="567"/>
      <c r="HEO82" s="567"/>
      <c r="HEP82" s="567"/>
      <c r="HEQ82" s="567"/>
      <c r="HER82" s="567"/>
      <c r="HES82" s="567"/>
      <c r="HET82" s="567"/>
      <c r="HEU82" s="567"/>
      <c r="HEV82" s="567"/>
      <c r="HEW82" s="567"/>
      <c r="HEX82" s="567"/>
      <c r="HEY82" s="567"/>
      <c r="HEZ82" s="567"/>
      <c r="HFA82" s="567"/>
      <c r="HFB82" s="567"/>
      <c r="HFC82" s="567"/>
      <c r="HFD82" s="567"/>
      <c r="HFE82" s="567"/>
      <c r="HFF82" s="567"/>
      <c r="HFG82" s="567"/>
      <c r="HFH82" s="567"/>
      <c r="HFI82" s="567"/>
      <c r="HFJ82" s="567"/>
      <c r="HFK82" s="567"/>
      <c r="HFL82" s="567"/>
      <c r="HFM82" s="567"/>
      <c r="HFN82" s="567"/>
      <c r="HFO82" s="567"/>
      <c r="HFP82" s="567"/>
      <c r="HFQ82" s="567"/>
      <c r="HFR82" s="567"/>
      <c r="HFS82" s="567"/>
      <c r="HFT82" s="567"/>
      <c r="HFU82" s="567"/>
      <c r="HFV82" s="567"/>
      <c r="HFW82" s="567"/>
      <c r="HFX82" s="567"/>
      <c r="HFY82" s="567"/>
      <c r="HFZ82" s="567"/>
      <c r="HGA82" s="567"/>
      <c r="HGB82" s="567"/>
      <c r="HGC82" s="567"/>
      <c r="HGD82" s="567"/>
      <c r="HGE82" s="567"/>
      <c r="HGF82" s="567"/>
      <c r="HGG82" s="567"/>
      <c r="HGH82" s="567"/>
      <c r="HGI82" s="567"/>
      <c r="HGJ82" s="567"/>
      <c r="HGK82" s="567"/>
      <c r="HGL82" s="567"/>
      <c r="HGM82" s="567"/>
      <c r="HGN82" s="567"/>
      <c r="HGO82" s="567"/>
      <c r="HGP82" s="567"/>
      <c r="HGQ82" s="567"/>
      <c r="HGR82" s="567"/>
      <c r="HGS82" s="567"/>
      <c r="HGT82" s="567"/>
      <c r="HGU82" s="567"/>
      <c r="HGV82" s="567"/>
      <c r="HGW82" s="567"/>
      <c r="HGX82" s="567"/>
      <c r="HGY82" s="567"/>
      <c r="HGZ82" s="567"/>
      <c r="HHA82" s="567"/>
      <c r="HHB82" s="567"/>
      <c r="HHC82" s="567"/>
      <c r="HHD82" s="567"/>
      <c r="HHE82" s="567"/>
      <c r="HHF82" s="567"/>
      <c r="HHG82" s="567"/>
      <c r="HHH82" s="567"/>
      <c r="HHI82" s="567"/>
      <c r="HHJ82" s="567"/>
      <c r="HHK82" s="567"/>
      <c r="HHL82" s="567"/>
      <c r="HHM82" s="567"/>
      <c r="HHN82" s="567"/>
      <c r="HHO82" s="567"/>
      <c r="HHP82" s="567"/>
      <c r="HHQ82" s="567"/>
      <c r="HHR82" s="567"/>
      <c r="HHS82" s="567"/>
      <c r="HHT82" s="567"/>
      <c r="HHU82" s="567"/>
      <c r="HHV82" s="567"/>
      <c r="HHW82" s="567"/>
      <c r="HHX82" s="567"/>
      <c r="HHY82" s="567"/>
      <c r="HHZ82" s="567"/>
      <c r="HIA82" s="567"/>
      <c r="HIB82" s="567"/>
      <c r="HIC82" s="567"/>
      <c r="HID82" s="567"/>
      <c r="HIE82" s="567"/>
      <c r="HIF82" s="567"/>
      <c r="HIG82" s="567"/>
      <c r="HIH82" s="567"/>
      <c r="HII82" s="567"/>
      <c r="HIJ82" s="567"/>
      <c r="HIK82" s="567"/>
      <c r="HIL82" s="567"/>
      <c r="HIM82" s="567"/>
      <c r="HIN82" s="567"/>
      <c r="HIO82" s="567"/>
      <c r="HIP82" s="567"/>
      <c r="HIQ82" s="567"/>
      <c r="HIR82" s="567"/>
      <c r="HIS82" s="567"/>
      <c r="HIT82" s="567"/>
      <c r="HIU82" s="567"/>
      <c r="HIV82" s="567"/>
      <c r="HIW82" s="567"/>
      <c r="HIX82" s="567"/>
      <c r="HIY82" s="567"/>
      <c r="HIZ82" s="567"/>
      <c r="HJA82" s="567"/>
      <c r="HJB82" s="567"/>
      <c r="HJC82" s="567"/>
      <c r="HJD82" s="567"/>
      <c r="HJE82" s="567"/>
      <c r="HJF82" s="567"/>
      <c r="HJG82" s="567"/>
      <c r="HJH82" s="567"/>
      <c r="HJI82" s="567"/>
      <c r="HJJ82" s="567"/>
      <c r="HJK82" s="567"/>
      <c r="HJL82" s="567"/>
      <c r="HJM82" s="567"/>
      <c r="HJN82" s="567"/>
      <c r="HJO82" s="567"/>
      <c r="HJP82" s="567"/>
      <c r="HJQ82" s="567"/>
      <c r="HJR82" s="567"/>
      <c r="HJS82" s="567"/>
      <c r="HJT82" s="567"/>
      <c r="HJU82" s="567"/>
      <c r="HJV82" s="567"/>
      <c r="HJW82" s="567"/>
      <c r="HJX82" s="567"/>
      <c r="HJY82" s="567"/>
      <c r="HJZ82" s="567"/>
      <c r="HKA82" s="567"/>
      <c r="HKB82" s="567"/>
      <c r="HKC82" s="567"/>
      <c r="HKD82" s="567"/>
      <c r="HKE82" s="567"/>
      <c r="HKF82" s="567"/>
      <c r="HKG82" s="567"/>
      <c r="HKH82" s="567"/>
      <c r="HKI82" s="567"/>
      <c r="HKJ82" s="567"/>
      <c r="HKK82" s="567"/>
      <c r="HKL82" s="567"/>
      <c r="HKM82" s="567"/>
      <c r="HKN82" s="567"/>
      <c r="HKO82" s="567"/>
      <c r="HKP82" s="567"/>
      <c r="HKQ82" s="567"/>
      <c r="HKR82" s="567"/>
      <c r="HKS82" s="567"/>
      <c r="HKT82" s="567"/>
      <c r="HKU82" s="567"/>
      <c r="HKV82" s="567"/>
      <c r="HKW82" s="567"/>
      <c r="HKX82" s="567"/>
      <c r="HKY82" s="567"/>
      <c r="HKZ82" s="567"/>
      <c r="HLA82" s="567"/>
      <c r="HLB82" s="567"/>
      <c r="HLC82" s="567"/>
      <c r="HLD82" s="567"/>
      <c r="HLE82" s="567"/>
      <c r="HLF82" s="567"/>
      <c r="HLG82" s="567"/>
      <c r="HLH82" s="567"/>
      <c r="HLI82" s="567"/>
      <c r="HLJ82" s="567"/>
      <c r="HLK82" s="567"/>
      <c r="HLL82" s="567"/>
      <c r="HLM82" s="567"/>
      <c r="HLN82" s="567"/>
      <c r="HLO82" s="567"/>
      <c r="HLP82" s="567"/>
      <c r="HLQ82" s="567"/>
      <c r="HLR82" s="567"/>
      <c r="HLS82" s="567"/>
      <c r="HLT82" s="567"/>
      <c r="HLU82" s="567"/>
      <c r="HLV82" s="567"/>
      <c r="HLW82" s="567"/>
      <c r="HLX82" s="567"/>
      <c r="HLY82" s="567"/>
      <c r="HLZ82" s="567"/>
      <c r="HMA82" s="567"/>
      <c r="HMB82" s="567"/>
      <c r="HMC82" s="567"/>
      <c r="HMD82" s="567"/>
      <c r="HME82" s="567"/>
      <c r="HMF82" s="567"/>
      <c r="HMG82" s="567"/>
      <c r="HMH82" s="567"/>
      <c r="HMI82" s="567"/>
      <c r="HMJ82" s="567"/>
      <c r="HMK82" s="567"/>
      <c r="HML82" s="567"/>
      <c r="HMM82" s="567"/>
      <c r="HMN82" s="567"/>
      <c r="HMO82" s="567"/>
      <c r="HMP82" s="567"/>
      <c r="HMQ82" s="567"/>
      <c r="HMR82" s="567"/>
      <c r="HMS82" s="567"/>
      <c r="HMT82" s="567"/>
      <c r="HMU82" s="567"/>
      <c r="HMV82" s="567"/>
      <c r="HMW82" s="567"/>
      <c r="HMX82" s="567"/>
      <c r="HMY82" s="567"/>
      <c r="HMZ82" s="567"/>
      <c r="HNA82" s="567"/>
      <c r="HNB82" s="567"/>
      <c r="HNC82" s="567"/>
      <c r="HND82" s="567"/>
      <c r="HNE82" s="567"/>
      <c r="HNF82" s="567"/>
      <c r="HNG82" s="567"/>
      <c r="HNH82" s="567"/>
      <c r="HNI82" s="567"/>
      <c r="HNJ82" s="567"/>
      <c r="HNK82" s="567"/>
      <c r="HNL82" s="567"/>
      <c r="HNM82" s="567"/>
      <c r="HNN82" s="567"/>
      <c r="HNO82" s="567"/>
      <c r="HNP82" s="567"/>
      <c r="HNQ82" s="567"/>
      <c r="HNR82" s="567"/>
      <c r="HNS82" s="567"/>
      <c r="HNT82" s="567"/>
      <c r="HNU82" s="567"/>
      <c r="HNV82" s="567"/>
      <c r="HNW82" s="567"/>
      <c r="HNX82" s="567"/>
      <c r="HNY82" s="567"/>
      <c r="HNZ82" s="567"/>
      <c r="HOA82" s="567"/>
      <c r="HOB82" s="567"/>
      <c r="HOC82" s="567"/>
      <c r="HOD82" s="567"/>
      <c r="HOE82" s="567"/>
      <c r="HOF82" s="567"/>
      <c r="HOG82" s="567"/>
      <c r="HOH82" s="567"/>
      <c r="HOI82" s="567"/>
      <c r="HOJ82" s="567"/>
      <c r="HOK82" s="567"/>
      <c r="HOL82" s="567"/>
      <c r="HOM82" s="567"/>
      <c r="HON82" s="567"/>
      <c r="HOO82" s="567"/>
      <c r="HOP82" s="567"/>
      <c r="HOQ82" s="567"/>
      <c r="HOR82" s="567"/>
      <c r="HOS82" s="567"/>
      <c r="HOT82" s="567"/>
      <c r="HOU82" s="567"/>
      <c r="HOV82" s="567"/>
      <c r="HOW82" s="567"/>
      <c r="HOX82" s="567"/>
      <c r="HOY82" s="567"/>
      <c r="HOZ82" s="567"/>
      <c r="HPA82" s="567"/>
      <c r="HPB82" s="567"/>
      <c r="HPC82" s="567"/>
      <c r="HPD82" s="567"/>
      <c r="HPE82" s="567"/>
      <c r="HPF82" s="567"/>
      <c r="HPG82" s="567"/>
      <c r="HPH82" s="567"/>
      <c r="HPI82" s="567"/>
      <c r="HPJ82" s="567"/>
      <c r="HPK82" s="567"/>
      <c r="HPL82" s="567"/>
      <c r="HPM82" s="567"/>
      <c r="HPN82" s="567"/>
      <c r="HPO82" s="567"/>
      <c r="HPP82" s="567"/>
      <c r="HPQ82" s="567"/>
      <c r="HPR82" s="567"/>
      <c r="HPS82" s="567"/>
      <c r="HPT82" s="567"/>
      <c r="HPU82" s="567"/>
      <c r="HPV82" s="567"/>
      <c r="HPW82" s="567"/>
      <c r="HPX82" s="567"/>
      <c r="HPY82" s="567"/>
      <c r="HPZ82" s="567"/>
      <c r="HQA82" s="567"/>
      <c r="HQB82" s="567"/>
      <c r="HQC82" s="567"/>
      <c r="HQD82" s="567"/>
      <c r="HQE82" s="567"/>
      <c r="HQF82" s="567"/>
      <c r="HQG82" s="567"/>
      <c r="HQH82" s="567"/>
      <c r="HQI82" s="567"/>
      <c r="HQJ82" s="567"/>
      <c r="HQK82" s="567"/>
      <c r="HQL82" s="567"/>
      <c r="HQM82" s="567"/>
      <c r="HQN82" s="567"/>
      <c r="HQO82" s="567"/>
      <c r="HQP82" s="567"/>
      <c r="HQQ82" s="567"/>
      <c r="HQR82" s="567"/>
      <c r="HQS82" s="567"/>
      <c r="HQT82" s="567"/>
      <c r="HQU82" s="567"/>
      <c r="HQV82" s="567"/>
      <c r="HQW82" s="567"/>
      <c r="HQX82" s="567"/>
      <c r="HQY82" s="567"/>
      <c r="HQZ82" s="567"/>
      <c r="HRA82" s="567"/>
      <c r="HRB82" s="567"/>
      <c r="HRC82" s="567"/>
      <c r="HRD82" s="567"/>
      <c r="HRE82" s="567"/>
      <c r="HRF82" s="567"/>
      <c r="HRG82" s="567"/>
      <c r="HRH82" s="567"/>
      <c r="HRI82" s="567"/>
      <c r="HRJ82" s="567"/>
      <c r="HRK82" s="567"/>
      <c r="HRL82" s="567"/>
      <c r="HRM82" s="567"/>
      <c r="HRN82" s="567"/>
      <c r="HRO82" s="567"/>
      <c r="HRP82" s="567"/>
      <c r="HRQ82" s="567"/>
      <c r="HRR82" s="567"/>
      <c r="HRS82" s="567"/>
      <c r="HRT82" s="567"/>
      <c r="HRU82" s="567"/>
      <c r="HRV82" s="567"/>
      <c r="HRW82" s="567"/>
      <c r="HRX82" s="567"/>
      <c r="HRY82" s="567"/>
      <c r="HRZ82" s="567"/>
      <c r="HSA82" s="567"/>
      <c r="HSB82" s="567"/>
      <c r="HSC82" s="567"/>
      <c r="HSD82" s="567"/>
      <c r="HSE82" s="567"/>
      <c r="HSF82" s="567"/>
      <c r="HSG82" s="567"/>
      <c r="HSH82" s="567"/>
      <c r="HSI82" s="567"/>
      <c r="HSJ82" s="567"/>
      <c r="HSK82" s="567"/>
      <c r="HSL82" s="567"/>
      <c r="HSM82" s="567"/>
      <c r="HSN82" s="567"/>
      <c r="HSO82" s="567"/>
      <c r="HSP82" s="567"/>
      <c r="HSQ82" s="567"/>
      <c r="HSR82" s="567"/>
      <c r="HSS82" s="567"/>
      <c r="HST82" s="567"/>
      <c r="HSU82" s="567"/>
      <c r="HSV82" s="567"/>
      <c r="HSW82" s="567"/>
      <c r="HSX82" s="567"/>
      <c r="HSY82" s="567"/>
      <c r="HSZ82" s="567"/>
      <c r="HTA82" s="567"/>
      <c r="HTB82" s="567"/>
      <c r="HTC82" s="567"/>
      <c r="HTD82" s="567"/>
      <c r="HTE82" s="567"/>
      <c r="HTF82" s="567"/>
      <c r="HTG82" s="567"/>
      <c r="HTH82" s="567"/>
      <c r="HTI82" s="567"/>
      <c r="HTJ82" s="567"/>
      <c r="HTK82" s="567"/>
      <c r="HTL82" s="567"/>
      <c r="HTM82" s="567"/>
      <c r="HTN82" s="567"/>
      <c r="HTO82" s="567"/>
      <c r="HTP82" s="567"/>
      <c r="HTQ82" s="567"/>
      <c r="HTR82" s="567"/>
      <c r="HTS82" s="567"/>
      <c r="HTT82" s="567"/>
      <c r="HTU82" s="567"/>
      <c r="HTV82" s="567"/>
      <c r="HTW82" s="567"/>
      <c r="HTX82" s="567"/>
      <c r="HTY82" s="567"/>
      <c r="HTZ82" s="567"/>
      <c r="HUA82" s="567"/>
      <c r="HUB82" s="567"/>
      <c r="HUC82" s="567"/>
      <c r="HUD82" s="567"/>
      <c r="HUE82" s="567"/>
      <c r="HUF82" s="567"/>
      <c r="HUG82" s="567"/>
      <c r="HUH82" s="567"/>
      <c r="HUI82" s="567"/>
      <c r="HUJ82" s="567"/>
      <c r="HUK82" s="567"/>
      <c r="HUL82" s="567"/>
      <c r="HUM82" s="567"/>
      <c r="HUN82" s="567"/>
      <c r="HUO82" s="567"/>
      <c r="HUP82" s="567"/>
      <c r="HUQ82" s="567"/>
      <c r="HUR82" s="567"/>
      <c r="HUS82" s="567"/>
      <c r="HUT82" s="567"/>
      <c r="HUU82" s="567"/>
      <c r="HUV82" s="567"/>
      <c r="HUW82" s="567"/>
      <c r="HUX82" s="567"/>
      <c r="HUY82" s="567"/>
      <c r="HUZ82" s="567"/>
      <c r="HVA82" s="567"/>
      <c r="HVB82" s="567"/>
      <c r="HVC82" s="567"/>
      <c r="HVD82" s="567"/>
      <c r="HVE82" s="567"/>
      <c r="HVF82" s="567"/>
      <c r="HVG82" s="567"/>
      <c r="HVH82" s="567"/>
      <c r="HVI82" s="567"/>
      <c r="HVJ82" s="567"/>
      <c r="HVK82" s="567"/>
      <c r="HVL82" s="567"/>
      <c r="HVM82" s="567"/>
      <c r="HVN82" s="567"/>
      <c r="HVO82" s="567"/>
      <c r="HVP82" s="567"/>
      <c r="HVQ82" s="567"/>
      <c r="HVR82" s="567"/>
      <c r="HVS82" s="567"/>
      <c r="HVT82" s="567"/>
      <c r="HVU82" s="567"/>
      <c r="HVV82" s="567"/>
      <c r="HVW82" s="567"/>
      <c r="HVX82" s="567"/>
      <c r="HVY82" s="567"/>
      <c r="HVZ82" s="567"/>
      <c r="HWA82" s="567"/>
      <c r="HWB82" s="567"/>
      <c r="HWC82" s="567"/>
      <c r="HWD82" s="567"/>
      <c r="HWE82" s="567"/>
      <c r="HWF82" s="567"/>
      <c r="HWG82" s="567"/>
      <c r="HWH82" s="567"/>
      <c r="HWI82" s="567"/>
      <c r="HWJ82" s="567"/>
      <c r="HWK82" s="567"/>
      <c r="HWL82" s="567"/>
      <c r="HWM82" s="567"/>
      <c r="HWN82" s="567"/>
      <c r="HWO82" s="567"/>
      <c r="HWP82" s="567"/>
      <c r="HWQ82" s="567"/>
      <c r="HWR82" s="567"/>
      <c r="HWS82" s="567"/>
      <c r="HWT82" s="567"/>
      <c r="HWU82" s="567"/>
      <c r="HWV82" s="567"/>
      <c r="HWW82" s="567"/>
      <c r="HWX82" s="567"/>
      <c r="HWY82" s="567"/>
      <c r="HWZ82" s="567"/>
      <c r="HXA82" s="567"/>
      <c r="HXB82" s="567"/>
      <c r="HXC82" s="567"/>
      <c r="HXD82" s="567"/>
      <c r="HXE82" s="567"/>
      <c r="HXF82" s="567"/>
      <c r="HXG82" s="567"/>
      <c r="HXH82" s="567"/>
      <c r="HXI82" s="567"/>
      <c r="HXJ82" s="567"/>
      <c r="HXK82" s="567"/>
      <c r="HXL82" s="567"/>
      <c r="HXM82" s="567"/>
      <c r="HXN82" s="567"/>
      <c r="HXO82" s="567"/>
      <c r="HXP82" s="567"/>
      <c r="HXQ82" s="567"/>
      <c r="HXR82" s="567"/>
      <c r="HXS82" s="567"/>
      <c r="HXT82" s="567"/>
      <c r="HXU82" s="567"/>
      <c r="HXV82" s="567"/>
      <c r="HXW82" s="567"/>
      <c r="HXX82" s="567"/>
      <c r="HXY82" s="567"/>
      <c r="HXZ82" s="567"/>
      <c r="HYA82" s="567"/>
      <c r="HYB82" s="567"/>
      <c r="HYC82" s="567"/>
      <c r="HYD82" s="567"/>
      <c r="HYE82" s="567"/>
      <c r="HYF82" s="567"/>
      <c r="HYG82" s="567"/>
      <c r="HYH82" s="567"/>
      <c r="HYI82" s="567"/>
      <c r="HYJ82" s="567"/>
      <c r="HYK82" s="567"/>
      <c r="HYL82" s="567"/>
      <c r="HYM82" s="567"/>
      <c r="HYN82" s="567"/>
      <c r="HYO82" s="567"/>
      <c r="HYP82" s="567"/>
      <c r="HYQ82" s="567"/>
      <c r="HYR82" s="567"/>
      <c r="HYS82" s="567"/>
      <c r="HYT82" s="567"/>
      <c r="HYU82" s="567"/>
      <c r="HYV82" s="567"/>
      <c r="HYW82" s="567"/>
      <c r="HYX82" s="567"/>
      <c r="HYY82" s="567"/>
      <c r="HYZ82" s="567"/>
      <c r="HZA82" s="567"/>
      <c r="HZB82" s="567"/>
      <c r="HZC82" s="567"/>
      <c r="HZD82" s="567"/>
      <c r="HZE82" s="567"/>
      <c r="HZF82" s="567"/>
      <c r="HZG82" s="567"/>
      <c r="HZH82" s="567"/>
      <c r="HZI82" s="567"/>
      <c r="HZJ82" s="567"/>
      <c r="HZK82" s="567"/>
      <c r="HZL82" s="567"/>
      <c r="HZM82" s="567"/>
      <c r="HZN82" s="567"/>
      <c r="HZO82" s="567"/>
      <c r="HZP82" s="567"/>
      <c r="HZQ82" s="567"/>
      <c r="HZR82" s="567"/>
      <c r="HZS82" s="567"/>
      <c r="HZT82" s="567"/>
      <c r="HZU82" s="567"/>
      <c r="HZV82" s="567"/>
      <c r="HZW82" s="567"/>
      <c r="HZX82" s="567"/>
      <c r="HZY82" s="567"/>
      <c r="HZZ82" s="567"/>
      <c r="IAA82" s="567"/>
      <c r="IAB82" s="567"/>
      <c r="IAC82" s="567"/>
      <c r="IAD82" s="567"/>
      <c r="IAE82" s="567"/>
      <c r="IAF82" s="567"/>
      <c r="IAG82" s="567"/>
      <c r="IAH82" s="567"/>
      <c r="IAI82" s="567"/>
      <c r="IAJ82" s="567"/>
      <c r="IAK82" s="567"/>
      <c r="IAL82" s="567"/>
      <c r="IAM82" s="567"/>
      <c r="IAN82" s="567"/>
      <c r="IAO82" s="567"/>
      <c r="IAP82" s="567"/>
      <c r="IAQ82" s="567"/>
      <c r="IAR82" s="567"/>
      <c r="IAS82" s="567"/>
      <c r="IAT82" s="567"/>
      <c r="IAU82" s="567"/>
      <c r="IAV82" s="567"/>
      <c r="IAW82" s="567"/>
      <c r="IAX82" s="567"/>
      <c r="IAY82" s="567"/>
      <c r="IAZ82" s="567"/>
      <c r="IBA82" s="567"/>
      <c r="IBB82" s="567"/>
      <c r="IBC82" s="567"/>
      <c r="IBD82" s="567"/>
      <c r="IBE82" s="567"/>
      <c r="IBF82" s="567"/>
      <c r="IBG82" s="567"/>
      <c r="IBH82" s="567"/>
      <c r="IBI82" s="567"/>
      <c r="IBJ82" s="567"/>
      <c r="IBK82" s="567"/>
      <c r="IBL82" s="567"/>
      <c r="IBM82" s="567"/>
      <c r="IBN82" s="567"/>
      <c r="IBO82" s="567"/>
      <c r="IBP82" s="567"/>
      <c r="IBQ82" s="567"/>
      <c r="IBR82" s="567"/>
      <c r="IBS82" s="567"/>
      <c r="IBT82" s="567"/>
      <c r="IBU82" s="567"/>
      <c r="IBV82" s="567"/>
      <c r="IBW82" s="567"/>
      <c r="IBX82" s="567"/>
      <c r="IBY82" s="567"/>
      <c r="IBZ82" s="567"/>
      <c r="ICA82" s="567"/>
      <c r="ICB82" s="567"/>
      <c r="ICC82" s="567"/>
      <c r="ICD82" s="567"/>
      <c r="ICE82" s="567"/>
      <c r="ICF82" s="567"/>
      <c r="ICG82" s="567"/>
      <c r="ICH82" s="567"/>
      <c r="ICI82" s="567"/>
      <c r="ICJ82" s="567"/>
      <c r="ICK82" s="567"/>
      <c r="ICL82" s="567"/>
      <c r="ICM82" s="567"/>
      <c r="ICN82" s="567"/>
      <c r="ICO82" s="567"/>
      <c r="ICP82" s="567"/>
      <c r="ICQ82" s="567"/>
      <c r="ICR82" s="567"/>
      <c r="ICS82" s="567"/>
      <c r="ICT82" s="567"/>
      <c r="ICU82" s="567"/>
      <c r="ICV82" s="567"/>
      <c r="ICW82" s="567"/>
      <c r="ICX82" s="567"/>
      <c r="ICY82" s="567"/>
      <c r="ICZ82" s="567"/>
      <c r="IDA82" s="567"/>
      <c r="IDB82" s="567"/>
      <c r="IDC82" s="567"/>
      <c r="IDD82" s="567"/>
      <c r="IDE82" s="567"/>
      <c r="IDF82" s="567"/>
      <c r="IDG82" s="567"/>
      <c r="IDH82" s="567"/>
      <c r="IDI82" s="567"/>
      <c r="IDJ82" s="567"/>
      <c r="IDK82" s="567"/>
      <c r="IDL82" s="567"/>
      <c r="IDM82" s="567"/>
      <c r="IDN82" s="567"/>
      <c r="IDO82" s="567"/>
      <c r="IDP82" s="567"/>
      <c r="IDQ82" s="567"/>
      <c r="IDR82" s="567"/>
      <c r="IDS82" s="567"/>
      <c r="IDT82" s="567"/>
      <c r="IDU82" s="567"/>
      <c r="IDV82" s="567"/>
      <c r="IDW82" s="567"/>
      <c r="IDX82" s="567"/>
      <c r="IDY82" s="567"/>
      <c r="IDZ82" s="567"/>
      <c r="IEA82" s="567"/>
      <c r="IEB82" s="567"/>
      <c r="IEC82" s="567"/>
      <c r="IED82" s="567"/>
      <c r="IEE82" s="567"/>
      <c r="IEF82" s="567"/>
      <c r="IEG82" s="567"/>
      <c r="IEH82" s="567"/>
      <c r="IEI82" s="567"/>
      <c r="IEJ82" s="567"/>
      <c r="IEK82" s="567"/>
      <c r="IEL82" s="567"/>
      <c r="IEM82" s="567"/>
      <c r="IEN82" s="567"/>
      <c r="IEO82" s="567"/>
      <c r="IEP82" s="567"/>
      <c r="IEQ82" s="567"/>
      <c r="IER82" s="567"/>
      <c r="IES82" s="567"/>
      <c r="IET82" s="567"/>
      <c r="IEU82" s="567"/>
      <c r="IEV82" s="567"/>
      <c r="IEW82" s="567"/>
      <c r="IEX82" s="567"/>
      <c r="IEY82" s="567"/>
      <c r="IEZ82" s="567"/>
      <c r="IFA82" s="567"/>
      <c r="IFB82" s="567"/>
      <c r="IFC82" s="567"/>
      <c r="IFD82" s="567"/>
      <c r="IFE82" s="567"/>
      <c r="IFF82" s="567"/>
      <c r="IFG82" s="567"/>
      <c r="IFH82" s="567"/>
      <c r="IFI82" s="567"/>
      <c r="IFJ82" s="567"/>
      <c r="IFK82" s="567"/>
      <c r="IFL82" s="567"/>
      <c r="IFM82" s="567"/>
      <c r="IFN82" s="567"/>
      <c r="IFO82" s="567"/>
      <c r="IFP82" s="567"/>
      <c r="IFQ82" s="567"/>
      <c r="IFR82" s="567"/>
      <c r="IFS82" s="567"/>
      <c r="IFT82" s="567"/>
      <c r="IFU82" s="567"/>
      <c r="IFV82" s="567"/>
      <c r="IFW82" s="567"/>
      <c r="IFX82" s="567"/>
      <c r="IFY82" s="567"/>
      <c r="IFZ82" s="567"/>
      <c r="IGA82" s="567"/>
      <c r="IGB82" s="567"/>
      <c r="IGC82" s="567"/>
      <c r="IGD82" s="567"/>
      <c r="IGE82" s="567"/>
      <c r="IGF82" s="567"/>
      <c r="IGG82" s="567"/>
      <c r="IGH82" s="567"/>
      <c r="IGI82" s="567"/>
      <c r="IGJ82" s="567"/>
      <c r="IGK82" s="567"/>
      <c r="IGL82" s="567"/>
      <c r="IGM82" s="567"/>
      <c r="IGN82" s="567"/>
      <c r="IGO82" s="567"/>
      <c r="IGP82" s="567"/>
      <c r="IGQ82" s="567"/>
      <c r="IGR82" s="567"/>
      <c r="IGS82" s="567"/>
      <c r="IGT82" s="567"/>
      <c r="IGU82" s="567"/>
      <c r="IGV82" s="567"/>
      <c r="IGW82" s="567"/>
      <c r="IGX82" s="567"/>
      <c r="IGY82" s="567"/>
      <c r="IGZ82" s="567"/>
      <c r="IHA82" s="567"/>
      <c r="IHB82" s="567"/>
      <c r="IHC82" s="567"/>
      <c r="IHD82" s="567"/>
      <c r="IHE82" s="567"/>
      <c r="IHF82" s="567"/>
      <c r="IHG82" s="567"/>
      <c r="IHH82" s="567"/>
      <c r="IHI82" s="567"/>
      <c r="IHJ82" s="567"/>
      <c r="IHK82" s="567"/>
      <c r="IHL82" s="567"/>
      <c r="IHM82" s="567"/>
      <c r="IHN82" s="567"/>
      <c r="IHO82" s="567"/>
      <c r="IHP82" s="567"/>
      <c r="IHQ82" s="567"/>
      <c r="IHR82" s="567"/>
      <c r="IHS82" s="567"/>
      <c r="IHT82" s="567"/>
      <c r="IHU82" s="567"/>
      <c r="IHV82" s="567"/>
      <c r="IHW82" s="567"/>
      <c r="IHX82" s="567"/>
      <c r="IHY82" s="567"/>
      <c r="IHZ82" s="567"/>
      <c r="IIA82" s="567"/>
      <c r="IIB82" s="567"/>
      <c r="IIC82" s="567"/>
      <c r="IID82" s="567"/>
      <c r="IIE82" s="567"/>
      <c r="IIF82" s="567"/>
      <c r="IIG82" s="567"/>
      <c r="IIH82" s="567"/>
      <c r="III82" s="567"/>
      <c r="IIJ82" s="567"/>
      <c r="IIK82" s="567"/>
      <c r="IIL82" s="567"/>
      <c r="IIM82" s="567"/>
      <c r="IIN82" s="567"/>
      <c r="IIO82" s="567"/>
      <c r="IIP82" s="567"/>
      <c r="IIQ82" s="567"/>
      <c r="IIR82" s="567"/>
      <c r="IIS82" s="567"/>
      <c r="IIT82" s="567"/>
      <c r="IIU82" s="567"/>
      <c r="IIV82" s="567"/>
      <c r="IIW82" s="567"/>
      <c r="IIX82" s="567"/>
      <c r="IIY82" s="567"/>
      <c r="IIZ82" s="567"/>
      <c r="IJA82" s="567"/>
      <c r="IJB82" s="567"/>
      <c r="IJC82" s="567"/>
      <c r="IJD82" s="567"/>
      <c r="IJE82" s="567"/>
      <c r="IJF82" s="567"/>
      <c r="IJG82" s="567"/>
      <c r="IJH82" s="567"/>
      <c r="IJI82" s="567"/>
      <c r="IJJ82" s="567"/>
      <c r="IJK82" s="567"/>
      <c r="IJL82" s="567"/>
      <c r="IJM82" s="567"/>
      <c r="IJN82" s="567"/>
      <c r="IJO82" s="567"/>
      <c r="IJP82" s="567"/>
      <c r="IJQ82" s="567"/>
      <c r="IJR82" s="567"/>
      <c r="IJS82" s="567"/>
      <c r="IJT82" s="567"/>
      <c r="IJU82" s="567"/>
      <c r="IJV82" s="567"/>
      <c r="IJW82" s="567"/>
      <c r="IJX82" s="567"/>
      <c r="IJY82" s="567"/>
      <c r="IJZ82" s="567"/>
      <c r="IKA82" s="567"/>
      <c r="IKB82" s="567"/>
      <c r="IKC82" s="567"/>
      <c r="IKD82" s="567"/>
      <c r="IKE82" s="567"/>
      <c r="IKF82" s="567"/>
      <c r="IKG82" s="567"/>
      <c r="IKH82" s="567"/>
      <c r="IKI82" s="567"/>
      <c r="IKJ82" s="567"/>
      <c r="IKK82" s="567"/>
      <c r="IKL82" s="567"/>
      <c r="IKM82" s="567"/>
      <c r="IKN82" s="567"/>
      <c r="IKO82" s="567"/>
      <c r="IKP82" s="567"/>
      <c r="IKQ82" s="567"/>
      <c r="IKR82" s="567"/>
      <c r="IKS82" s="567"/>
      <c r="IKT82" s="567"/>
      <c r="IKU82" s="567"/>
      <c r="IKV82" s="567"/>
      <c r="IKW82" s="567"/>
      <c r="IKX82" s="567"/>
      <c r="IKY82" s="567"/>
      <c r="IKZ82" s="567"/>
      <c r="ILA82" s="567"/>
      <c r="ILB82" s="567"/>
      <c r="ILC82" s="567"/>
      <c r="ILD82" s="567"/>
      <c r="ILE82" s="567"/>
      <c r="ILF82" s="567"/>
      <c r="ILG82" s="567"/>
      <c r="ILH82" s="567"/>
      <c r="ILI82" s="567"/>
      <c r="ILJ82" s="567"/>
      <c r="ILK82" s="567"/>
      <c r="ILL82" s="567"/>
      <c r="ILM82" s="567"/>
      <c r="ILN82" s="567"/>
      <c r="ILO82" s="567"/>
      <c r="ILP82" s="567"/>
      <c r="ILQ82" s="567"/>
      <c r="ILR82" s="567"/>
      <c r="ILS82" s="567"/>
      <c r="ILT82" s="567"/>
      <c r="ILU82" s="567"/>
      <c r="ILV82" s="567"/>
      <c r="ILW82" s="567"/>
      <c r="ILX82" s="567"/>
      <c r="ILY82" s="567"/>
      <c r="ILZ82" s="567"/>
      <c r="IMA82" s="567"/>
      <c r="IMB82" s="567"/>
      <c r="IMC82" s="567"/>
      <c r="IMD82" s="567"/>
      <c r="IME82" s="567"/>
      <c r="IMF82" s="567"/>
      <c r="IMG82" s="567"/>
      <c r="IMH82" s="567"/>
      <c r="IMI82" s="567"/>
      <c r="IMJ82" s="567"/>
      <c r="IMK82" s="567"/>
      <c r="IML82" s="567"/>
      <c r="IMM82" s="567"/>
      <c r="IMN82" s="567"/>
      <c r="IMO82" s="567"/>
      <c r="IMP82" s="567"/>
      <c r="IMQ82" s="567"/>
      <c r="IMR82" s="567"/>
      <c r="IMS82" s="567"/>
      <c r="IMT82" s="567"/>
      <c r="IMU82" s="567"/>
      <c r="IMV82" s="567"/>
      <c r="IMW82" s="567"/>
      <c r="IMX82" s="567"/>
      <c r="IMY82" s="567"/>
      <c r="IMZ82" s="567"/>
      <c r="INA82" s="567"/>
      <c r="INB82" s="567"/>
      <c r="INC82" s="567"/>
      <c r="IND82" s="567"/>
      <c r="INE82" s="567"/>
      <c r="INF82" s="567"/>
      <c r="ING82" s="567"/>
      <c r="INH82" s="567"/>
      <c r="INI82" s="567"/>
      <c r="INJ82" s="567"/>
      <c r="INK82" s="567"/>
      <c r="INL82" s="567"/>
      <c r="INM82" s="567"/>
      <c r="INN82" s="567"/>
      <c r="INO82" s="567"/>
      <c r="INP82" s="567"/>
      <c r="INQ82" s="567"/>
      <c r="INR82" s="567"/>
      <c r="INS82" s="567"/>
      <c r="INT82" s="567"/>
      <c r="INU82" s="567"/>
      <c r="INV82" s="567"/>
      <c r="INW82" s="567"/>
      <c r="INX82" s="567"/>
      <c r="INY82" s="567"/>
      <c r="INZ82" s="567"/>
      <c r="IOA82" s="567"/>
      <c r="IOB82" s="567"/>
      <c r="IOC82" s="567"/>
      <c r="IOD82" s="567"/>
      <c r="IOE82" s="567"/>
      <c r="IOF82" s="567"/>
      <c r="IOG82" s="567"/>
      <c r="IOH82" s="567"/>
      <c r="IOI82" s="567"/>
      <c r="IOJ82" s="567"/>
      <c r="IOK82" s="567"/>
      <c r="IOL82" s="567"/>
      <c r="IOM82" s="567"/>
      <c r="ION82" s="567"/>
      <c r="IOO82" s="567"/>
      <c r="IOP82" s="567"/>
      <c r="IOQ82" s="567"/>
      <c r="IOR82" s="567"/>
      <c r="IOS82" s="567"/>
      <c r="IOT82" s="567"/>
      <c r="IOU82" s="567"/>
      <c r="IOV82" s="567"/>
      <c r="IOW82" s="567"/>
      <c r="IOX82" s="567"/>
      <c r="IOY82" s="567"/>
      <c r="IOZ82" s="567"/>
      <c r="IPA82" s="567"/>
      <c r="IPB82" s="567"/>
      <c r="IPC82" s="567"/>
      <c r="IPD82" s="567"/>
      <c r="IPE82" s="567"/>
      <c r="IPF82" s="567"/>
      <c r="IPG82" s="567"/>
      <c r="IPH82" s="567"/>
      <c r="IPI82" s="567"/>
      <c r="IPJ82" s="567"/>
      <c r="IPK82" s="567"/>
      <c r="IPL82" s="567"/>
      <c r="IPM82" s="567"/>
      <c r="IPN82" s="567"/>
      <c r="IPO82" s="567"/>
      <c r="IPP82" s="567"/>
      <c r="IPQ82" s="567"/>
      <c r="IPR82" s="567"/>
      <c r="IPS82" s="567"/>
      <c r="IPT82" s="567"/>
      <c r="IPU82" s="567"/>
      <c r="IPV82" s="567"/>
      <c r="IPW82" s="567"/>
      <c r="IPX82" s="567"/>
      <c r="IPY82" s="567"/>
      <c r="IPZ82" s="567"/>
      <c r="IQA82" s="567"/>
      <c r="IQB82" s="567"/>
      <c r="IQC82" s="567"/>
      <c r="IQD82" s="567"/>
      <c r="IQE82" s="567"/>
      <c r="IQF82" s="567"/>
      <c r="IQG82" s="567"/>
      <c r="IQH82" s="567"/>
      <c r="IQI82" s="567"/>
      <c r="IQJ82" s="567"/>
      <c r="IQK82" s="567"/>
      <c r="IQL82" s="567"/>
      <c r="IQM82" s="567"/>
      <c r="IQN82" s="567"/>
      <c r="IQO82" s="567"/>
      <c r="IQP82" s="567"/>
      <c r="IQQ82" s="567"/>
      <c r="IQR82" s="567"/>
      <c r="IQS82" s="567"/>
      <c r="IQT82" s="567"/>
      <c r="IQU82" s="567"/>
      <c r="IQV82" s="567"/>
      <c r="IQW82" s="567"/>
      <c r="IQX82" s="567"/>
      <c r="IQY82" s="567"/>
      <c r="IQZ82" s="567"/>
      <c r="IRA82" s="567"/>
      <c r="IRB82" s="567"/>
      <c r="IRC82" s="567"/>
      <c r="IRD82" s="567"/>
      <c r="IRE82" s="567"/>
      <c r="IRF82" s="567"/>
      <c r="IRG82" s="567"/>
      <c r="IRH82" s="567"/>
      <c r="IRI82" s="567"/>
      <c r="IRJ82" s="567"/>
      <c r="IRK82" s="567"/>
      <c r="IRL82" s="567"/>
      <c r="IRM82" s="567"/>
      <c r="IRN82" s="567"/>
      <c r="IRO82" s="567"/>
      <c r="IRP82" s="567"/>
      <c r="IRQ82" s="567"/>
      <c r="IRR82" s="567"/>
      <c r="IRS82" s="567"/>
      <c r="IRT82" s="567"/>
      <c r="IRU82" s="567"/>
      <c r="IRV82" s="567"/>
      <c r="IRW82" s="567"/>
      <c r="IRX82" s="567"/>
      <c r="IRY82" s="567"/>
      <c r="IRZ82" s="567"/>
      <c r="ISA82" s="567"/>
      <c r="ISB82" s="567"/>
      <c r="ISC82" s="567"/>
      <c r="ISD82" s="567"/>
      <c r="ISE82" s="567"/>
      <c r="ISF82" s="567"/>
      <c r="ISG82" s="567"/>
      <c r="ISH82" s="567"/>
      <c r="ISI82" s="567"/>
      <c r="ISJ82" s="567"/>
      <c r="ISK82" s="567"/>
      <c r="ISL82" s="567"/>
      <c r="ISM82" s="567"/>
      <c r="ISN82" s="567"/>
      <c r="ISO82" s="567"/>
      <c r="ISP82" s="567"/>
      <c r="ISQ82" s="567"/>
      <c r="ISR82" s="567"/>
      <c r="ISS82" s="567"/>
      <c r="IST82" s="567"/>
      <c r="ISU82" s="567"/>
      <c r="ISV82" s="567"/>
      <c r="ISW82" s="567"/>
      <c r="ISX82" s="567"/>
      <c r="ISY82" s="567"/>
      <c r="ISZ82" s="567"/>
      <c r="ITA82" s="567"/>
      <c r="ITB82" s="567"/>
      <c r="ITC82" s="567"/>
      <c r="ITD82" s="567"/>
      <c r="ITE82" s="567"/>
      <c r="ITF82" s="567"/>
      <c r="ITG82" s="567"/>
      <c r="ITH82" s="567"/>
      <c r="ITI82" s="567"/>
      <c r="ITJ82" s="567"/>
      <c r="ITK82" s="567"/>
      <c r="ITL82" s="567"/>
      <c r="ITM82" s="567"/>
      <c r="ITN82" s="567"/>
      <c r="ITO82" s="567"/>
      <c r="ITP82" s="567"/>
      <c r="ITQ82" s="567"/>
      <c r="ITR82" s="567"/>
      <c r="ITS82" s="567"/>
      <c r="ITT82" s="567"/>
      <c r="ITU82" s="567"/>
      <c r="ITV82" s="567"/>
      <c r="ITW82" s="567"/>
      <c r="ITX82" s="567"/>
      <c r="ITY82" s="567"/>
      <c r="ITZ82" s="567"/>
      <c r="IUA82" s="567"/>
      <c r="IUB82" s="567"/>
      <c r="IUC82" s="567"/>
      <c r="IUD82" s="567"/>
      <c r="IUE82" s="567"/>
      <c r="IUF82" s="567"/>
      <c r="IUG82" s="567"/>
      <c r="IUH82" s="567"/>
      <c r="IUI82" s="567"/>
      <c r="IUJ82" s="567"/>
      <c r="IUK82" s="567"/>
      <c r="IUL82" s="567"/>
      <c r="IUM82" s="567"/>
      <c r="IUN82" s="567"/>
      <c r="IUO82" s="567"/>
      <c r="IUP82" s="567"/>
      <c r="IUQ82" s="567"/>
      <c r="IUR82" s="567"/>
      <c r="IUS82" s="567"/>
      <c r="IUT82" s="567"/>
      <c r="IUU82" s="567"/>
      <c r="IUV82" s="567"/>
      <c r="IUW82" s="567"/>
      <c r="IUX82" s="567"/>
      <c r="IUY82" s="567"/>
      <c r="IUZ82" s="567"/>
      <c r="IVA82" s="567"/>
      <c r="IVB82" s="567"/>
      <c r="IVC82" s="567"/>
      <c r="IVD82" s="567"/>
      <c r="IVE82" s="567"/>
      <c r="IVF82" s="567"/>
      <c r="IVG82" s="567"/>
      <c r="IVH82" s="567"/>
      <c r="IVI82" s="567"/>
      <c r="IVJ82" s="567"/>
      <c r="IVK82" s="567"/>
      <c r="IVL82" s="567"/>
      <c r="IVM82" s="567"/>
      <c r="IVN82" s="567"/>
      <c r="IVO82" s="567"/>
      <c r="IVP82" s="567"/>
      <c r="IVQ82" s="567"/>
      <c r="IVR82" s="567"/>
      <c r="IVS82" s="567"/>
      <c r="IVT82" s="567"/>
      <c r="IVU82" s="567"/>
      <c r="IVV82" s="567"/>
      <c r="IVW82" s="567"/>
      <c r="IVX82" s="567"/>
      <c r="IVY82" s="567"/>
      <c r="IVZ82" s="567"/>
      <c r="IWA82" s="567"/>
      <c r="IWB82" s="567"/>
      <c r="IWC82" s="567"/>
      <c r="IWD82" s="567"/>
      <c r="IWE82" s="567"/>
      <c r="IWF82" s="567"/>
      <c r="IWG82" s="567"/>
      <c r="IWH82" s="567"/>
      <c r="IWI82" s="567"/>
      <c r="IWJ82" s="567"/>
      <c r="IWK82" s="567"/>
      <c r="IWL82" s="567"/>
      <c r="IWM82" s="567"/>
      <c r="IWN82" s="567"/>
      <c r="IWO82" s="567"/>
      <c r="IWP82" s="567"/>
      <c r="IWQ82" s="567"/>
      <c r="IWR82" s="567"/>
      <c r="IWS82" s="567"/>
      <c r="IWT82" s="567"/>
      <c r="IWU82" s="567"/>
      <c r="IWV82" s="567"/>
      <c r="IWW82" s="567"/>
      <c r="IWX82" s="567"/>
      <c r="IWY82" s="567"/>
      <c r="IWZ82" s="567"/>
      <c r="IXA82" s="567"/>
      <c r="IXB82" s="567"/>
      <c r="IXC82" s="567"/>
      <c r="IXD82" s="567"/>
      <c r="IXE82" s="567"/>
      <c r="IXF82" s="567"/>
      <c r="IXG82" s="567"/>
      <c r="IXH82" s="567"/>
      <c r="IXI82" s="567"/>
      <c r="IXJ82" s="567"/>
      <c r="IXK82" s="567"/>
      <c r="IXL82" s="567"/>
      <c r="IXM82" s="567"/>
      <c r="IXN82" s="567"/>
      <c r="IXO82" s="567"/>
      <c r="IXP82" s="567"/>
      <c r="IXQ82" s="567"/>
      <c r="IXR82" s="567"/>
      <c r="IXS82" s="567"/>
      <c r="IXT82" s="567"/>
      <c r="IXU82" s="567"/>
      <c r="IXV82" s="567"/>
      <c r="IXW82" s="567"/>
      <c r="IXX82" s="567"/>
      <c r="IXY82" s="567"/>
      <c r="IXZ82" s="567"/>
      <c r="IYA82" s="567"/>
      <c r="IYB82" s="567"/>
      <c r="IYC82" s="567"/>
      <c r="IYD82" s="567"/>
      <c r="IYE82" s="567"/>
      <c r="IYF82" s="567"/>
      <c r="IYG82" s="567"/>
      <c r="IYH82" s="567"/>
      <c r="IYI82" s="567"/>
      <c r="IYJ82" s="567"/>
      <c r="IYK82" s="567"/>
      <c r="IYL82" s="567"/>
      <c r="IYM82" s="567"/>
      <c r="IYN82" s="567"/>
      <c r="IYO82" s="567"/>
      <c r="IYP82" s="567"/>
      <c r="IYQ82" s="567"/>
      <c r="IYR82" s="567"/>
      <c r="IYS82" s="567"/>
      <c r="IYT82" s="567"/>
      <c r="IYU82" s="567"/>
      <c r="IYV82" s="567"/>
      <c r="IYW82" s="567"/>
      <c r="IYX82" s="567"/>
      <c r="IYY82" s="567"/>
      <c r="IYZ82" s="567"/>
      <c r="IZA82" s="567"/>
      <c r="IZB82" s="567"/>
      <c r="IZC82" s="567"/>
      <c r="IZD82" s="567"/>
      <c r="IZE82" s="567"/>
      <c r="IZF82" s="567"/>
      <c r="IZG82" s="567"/>
      <c r="IZH82" s="567"/>
      <c r="IZI82" s="567"/>
      <c r="IZJ82" s="567"/>
      <c r="IZK82" s="567"/>
      <c r="IZL82" s="567"/>
      <c r="IZM82" s="567"/>
      <c r="IZN82" s="567"/>
      <c r="IZO82" s="567"/>
      <c r="IZP82" s="567"/>
      <c r="IZQ82" s="567"/>
      <c r="IZR82" s="567"/>
      <c r="IZS82" s="567"/>
      <c r="IZT82" s="567"/>
      <c r="IZU82" s="567"/>
      <c r="IZV82" s="567"/>
      <c r="IZW82" s="567"/>
      <c r="IZX82" s="567"/>
      <c r="IZY82" s="567"/>
      <c r="IZZ82" s="567"/>
      <c r="JAA82" s="567"/>
      <c r="JAB82" s="567"/>
      <c r="JAC82" s="567"/>
      <c r="JAD82" s="567"/>
      <c r="JAE82" s="567"/>
      <c r="JAF82" s="567"/>
      <c r="JAG82" s="567"/>
      <c r="JAH82" s="567"/>
      <c r="JAI82" s="567"/>
      <c r="JAJ82" s="567"/>
      <c r="JAK82" s="567"/>
      <c r="JAL82" s="567"/>
      <c r="JAM82" s="567"/>
      <c r="JAN82" s="567"/>
      <c r="JAO82" s="567"/>
      <c r="JAP82" s="567"/>
      <c r="JAQ82" s="567"/>
      <c r="JAR82" s="567"/>
      <c r="JAS82" s="567"/>
      <c r="JAT82" s="567"/>
      <c r="JAU82" s="567"/>
      <c r="JAV82" s="567"/>
      <c r="JAW82" s="567"/>
      <c r="JAX82" s="567"/>
      <c r="JAY82" s="567"/>
      <c r="JAZ82" s="567"/>
      <c r="JBA82" s="567"/>
      <c r="JBB82" s="567"/>
      <c r="JBC82" s="567"/>
      <c r="JBD82" s="567"/>
      <c r="JBE82" s="567"/>
      <c r="JBF82" s="567"/>
      <c r="JBG82" s="567"/>
      <c r="JBH82" s="567"/>
      <c r="JBI82" s="567"/>
      <c r="JBJ82" s="567"/>
      <c r="JBK82" s="567"/>
      <c r="JBL82" s="567"/>
      <c r="JBM82" s="567"/>
      <c r="JBN82" s="567"/>
      <c r="JBO82" s="567"/>
      <c r="JBP82" s="567"/>
      <c r="JBQ82" s="567"/>
      <c r="JBR82" s="567"/>
      <c r="JBS82" s="567"/>
      <c r="JBT82" s="567"/>
      <c r="JBU82" s="567"/>
      <c r="JBV82" s="567"/>
      <c r="JBW82" s="567"/>
      <c r="JBX82" s="567"/>
      <c r="JBY82" s="567"/>
      <c r="JBZ82" s="567"/>
      <c r="JCA82" s="567"/>
      <c r="JCB82" s="567"/>
      <c r="JCC82" s="567"/>
      <c r="JCD82" s="567"/>
      <c r="JCE82" s="567"/>
      <c r="JCF82" s="567"/>
      <c r="JCG82" s="567"/>
      <c r="JCH82" s="567"/>
      <c r="JCI82" s="567"/>
      <c r="JCJ82" s="567"/>
      <c r="JCK82" s="567"/>
      <c r="JCL82" s="567"/>
      <c r="JCM82" s="567"/>
      <c r="JCN82" s="567"/>
      <c r="JCO82" s="567"/>
      <c r="JCP82" s="567"/>
      <c r="JCQ82" s="567"/>
      <c r="JCR82" s="567"/>
      <c r="JCS82" s="567"/>
      <c r="JCT82" s="567"/>
      <c r="JCU82" s="567"/>
      <c r="JCV82" s="567"/>
      <c r="JCW82" s="567"/>
      <c r="JCX82" s="567"/>
      <c r="JCY82" s="567"/>
      <c r="JCZ82" s="567"/>
      <c r="JDA82" s="567"/>
      <c r="JDB82" s="567"/>
      <c r="JDC82" s="567"/>
      <c r="JDD82" s="567"/>
      <c r="JDE82" s="567"/>
      <c r="JDF82" s="567"/>
      <c r="JDG82" s="567"/>
      <c r="JDH82" s="567"/>
      <c r="JDI82" s="567"/>
      <c r="JDJ82" s="567"/>
      <c r="JDK82" s="567"/>
      <c r="JDL82" s="567"/>
      <c r="JDM82" s="567"/>
      <c r="JDN82" s="567"/>
      <c r="JDO82" s="567"/>
      <c r="JDP82" s="567"/>
      <c r="JDQ82" s="567"/>
      <c r="JDR82" s="567"/>
      <c r="JDS82" s="567"/>
      <c r="JDT82" s="567"/>
      <c r="JDU82" s="567"/>
      <c r="JDV82" s="567"/>
      <c r="JDW82" s="567"/>
      <c r="JDX82" s="567"/>
      <c r="JDY82" s="567"/>
      <c r="JDZ82" s="567"/>
      <c r="JEA82" s="567"/>
      <c r="JEB82" s="567"/>
      <c r="JEC82" s="567"/>
      <c r="JED82" s="567"/>
      <c r="JEE82" s="567"/>
      <c r="JEF82" s="567"/>
      <c r="JEG82" s="567"/>
      <c r="JEH82" s="567"/>
      <c r="JEI82" s="567"/>
      <c r="JEJ82" s="567"/>
      <c r="JEK82" s="567"/>
      <c r="JEL82" s="567"/>
      <c r="JEM82" s="567"/>
      <c r="JEN82" s="567"/>
      <c r="JEO82" s="567"/>
      <c r="JEP82" s="567"/>
      <c r="JEQ82" s="567"/>
      <c r="JER82" s="567"/>
      <c r="JES82" s="567"/>
      <c r="JET82" s="567"/>
      <c r="JEU82" s="567"/>
      <c r="JEV82" s="567"/>
      <c r="JEW82" s="567"/>
      <c r="JEX82" s="567"/>
      <c r="JEY82" s="567"/>
      <c r="JEZ82" s="567"/>
      <c r="JFA82" s="567"/>
      <c r="JFB82" s="567"/>
      <c r="JFC82" s="567"/>
      <c r="JFD82" s="567"/>
      <c r="JFE82" s="567"/>
      <c r="JFF82" s="567"/>
      <c r="JFG82" s="567"/>
      <c r="JFH82" s="567"/>
      <c r="JFI82" s="567"/>
      <c r="JFJ82" s="567"/>
      <c r="JFK82" s="567"/>
      <c r="JFL82" s="567"/>
      <c r="JFM82" s="567"/>
      <c r="JFN82" s="567"/>
      <c r="JFO82" s="567"/>
      <c r="JFP82" s="567"/>
      <c r="JFQ82" s="567"/>
      <c r="JFR82" s="567"/>
      <c r="JFS82" s="567"/>
      <c r="JFT82" s="567"/>
      <c r="JFU82" s="567"/>
      <c r="JFV82" s="567"/>
      <c r="JFW82" s="567"/>
      <c r="JFX82" s="567"/>
      <c r="JFY82" s="567"/>
      <c r="JFZ82" s="567"/>
      <c r="JGA82" s="567"/>
      <c r="JGB82" s="567"/>
      <c r="JGC82" s="567"/>
      <c r="JGD82" s="567"/>
      <c r="JGE82" s="567"/>
      <c r="JGF82" s="567"/>
      <c r="JGG82" s="567"/>
      <c r="JGH82" s="567"/>
      <c r="JGI82" s="567"/>
      <c r="JGJ82" s="567"/>
      <c r="JGK82" s="567"/>
      <c r="JGL82" s="567"/>
      <c r="JGM82" s="567"/>
      <c r="JGN82" s="567"/>
      <c r="JGO82" s="567"/>
      <c r="JGP82" s="567"/>
      <c r="JGQ82" s="567"/>
      <c r="JGR82" s="567"/>
      <c r="JGS82" s="567"/>
      <c r="JGT82" s="567"/>
      <c r="JGU82" s="567"/>
      <c r="JGV82" s="567"/>
      <c r="JGW82" s="567"/>
      <c r="JGX82" s="567"/>
      <c r="JGY82" s="567"/>
      <c r="JGZ82" s="567"/>
      <c r="JHA82" s="567"/>
      <c r="JHB82" s="567"/>
      <c r="JHC82" s="567"/>
      <c r="JHD82" s="567"/>
      <c r="JHE82" s="567"/>
      <c r="JHF82" s="567"/>
      <c r="JHG82" s="567"/>
      <c r="JHH82" s="567"/>
      <c r="JHI82" s="567"/>
      <c r="JHJ82" s="567"/>
      <c r="JHK82" s="567"/>
      <c r="JHL82" s="567"/>
      <c r="JHM82" s="567"/>
      <c r="JHN82" s="567"/>
      <c r="JHO82" s="567"/>
      <c r="JHP82" s="567"/>
      <c r="JHQ82" s="567"/>
      <c r="JHR82" s="567"/>
      <c r="JHS82" s="567"/>
      <c r="JHT82" s="567"/>
      <c r="JHU82" s="567"/>
      <c r="JHV82" s="567"/>
      <c r="JHW82" s="567"/>
      <c r="JHX82" s="567"/>
      <c r="JHY82" s="567"/>
      <c r="JHZ82" s="567"/>
      <c r="JIA82" s="567"/>
      <c r="JIB82" s="567"/>
      <c r="JIC82" s="567"/>
      <c r="JID82" s="567"/>
      <c r="JIE82" s="567"/>
      <c r="JIF82" s="567"/>
      <c r="JIG82" s="567"/>
      <c r="JIH82" s="567"/>
      <c r="JII82" s="567"/>
      <c r="JIJ82" s="567"/>
      <c r="JIK82" s="567"/>
      <c r="JIL82" s="567"/>
      <c r="JIM82" s="567"/>
      <c r="JIN82" s="567"/>
      <c r="JIO82" s="567"/>
      <c r="JIP82" s="567"/>
      <c r="JIQ82" s="567"/>
      <c r="JIR82" s="567"/>
      <c r="JIS82" s="567"/>
      <c r="JIT82" s="567"/>
      <c r="JIU82" s="567"/>
      <c r="JIV82" s="567"/>
      <c r="JIW82" s="567"/>
      <c r="JIX82" s="567"/>
      <c r="JIY82" s="567"/>
      <c r="JIZ82" s="567"/>
      <c r="JJA82" s="567"/>
      <c r="JJB82" s="567"/>
      <c r="JJC82" s="567"/>
      <c r="JJD82" s="567"/>
      <c r="JJE82" s="567"/>
      <c r="JJF82" s="567"/>
      <c r="JJG82" s="567"/>
      <c r="JJH82" s="567"/>
      <c r="JJI82" s="567"/>
      <c r="JJJ82" s="567"/>
      <c r="JJK82" s="567"/>
      <c r="JJL82" s="567"/>
      <c r="JJM82" s="567"/>
      <c r="JJN82" s="567"/>
      <c r="JJO82" s="567"/>
      <c r="JJP82" s="567"/>
      <c r="JJQ82" s="567"/>
      <c r="JJR82" s="567"/>
      <c r="JJS82" s="567"/>
      <c r="JJT82" s="567"/>
      <c r="JJU82" s="567"/>
      <c r="JJV82" s="567"/>
      <c r="JJW82" s="567"/>
      <c r="JJX82" s="567"/>
      <c r="JJY82" s="567"/>
      <c r="JJZ82" s="567"/>
      <c r="JKA82" s="567"/>
      <c r="JKB82" s="567"/>
      <c r="JKC82" s="567"/>
      <c r="JKD82" s="567"/>
      <c r="JKE82" s="567"/>
      <c r="JKF82" s="567"/>
      <c r="JKG82" s="567"/>
      <c r="JKH82" s="567"/>
      <c r="JKI82" s="567"/>
      <c r="JKJ82" s="567"/>
      <c r="JKK82" s="567"/>
      <c r="JKL82" s="567"/>
      <c r="JKM82" s="567"/>
      <c r="JKN82" s="567"/>
      <c r="JKO82" s="567"/>
      <c r="JKP82" s="567"/>
      <c r="JKQ82" s="567"/>
      <c r="JKR82" s="567"/>
      <c r="JKS82" s="567"/>
      <c r="JKT82" s="567"/>
      <c r="JKU82" s="567"/>
      <c r="JKV82" s="567"/>
      <c r="JKW82" s="567"/>
      <c r="JKX82" s="567"/>
      <c r="JKY82" s="567"/>
      <c r="JKZ82" s="567"/>
      <c r="JLA82" s="567"/>
      <c r="JLB82" s="567"/>
      <c r="JLC82" s="567"/>
      <c r="JLD82" s="567"/>
      <c r="JLE82" s="567"/>
      <c r="JLF82" s="567"/>
      <c r="JLG82" s="567"/>
      <c r="JLH82" s="567"/>
      <c r="JLI82" s="567"/>
      <c r="JLJ82" s="567"/>
      <c r="JLK82" s="567"/>
      <c r="JLL82" s="567"/>
      <c r="JLM82" s="567"/>
      <c r="JLN82" s="567"/>
      <c r="JLO82" s="567"/>
      <c r="JLP82" s="567"/>
      <c r="JLQ82" s="567"/>
      <c r="JLR82" s="567"/>
      <c r="JLS82" s="567"/>
      <c r="JLT82" s="567"/>
      <c r="JLU82" s="567"/>
      <c r="JLV82" s="567"/>
      <c r="JLW82" s="567"/>
      <c r="JLX82" s="567"/>
      <c r="JLY82" s="567"/>
      <c r="JLZ82" s="567"/>
      <c r="JMA82" s="567"/>
      <c r="JMB82" s="567"/>
      <c r="JMC82" s="567"/>
      <c r="JMD82" s="567"/>
      <c r="JME82" s="567"/>
      <c r="JMF82" s="567"/>
      <c r="JMG82" s="567"/>
      <c r="JMH82" s="567"/>
      <c r="JMI82" s="567"/>
      <c r="JMJ82" s="567"/>
      <c r="JMK82" s="567"/>
      <c r="JML82" s="567"/>
      <c r="JMM82" s="567"/>
      <c r="JMN82" s="567"/>
      <c r="JMO82" s="567"/>
      <c r="JMP82" s="567"/>
      <c r="JMQ82" s="567"/>
      <c r="JMR82" s="567"/>
      <c r="JMS82" s="567"/>
      <c r="JMT82" s="567"/>
      <c r="JMU82" s="567"/>
      <c r="JMV82" s="567"/>
      <c r="JMW82" s="567"/>
      <c r="JMX82" s="567"/>
      <c r="JMY82" s="567"/>
      <c r="JMZ82" s="567"/>
      <c r="JNA82" s="567"/>
      <c r="JNB82" s="567"/>
      <c r="JNC82" s="567"/>
      <c r="JND82" s="567"/>
      <c r="JNE82" s="567"/>
      <c r="JNF82" s="567"/>
      <c r="JNG82" s="567"/>
      <c r="JNH82" s="567"/>
      <c r="JNI82" s="567"/>
      <c r="JNJ82" s="567"/>
      <c r="JNK82" s="567"/>
      <c r="JNL82" s="567"/>
      <c r="JNM82" s="567"/>
      <c r="JNN82" s="567"/>
      <c r="JNO82" s="567"/>
      <c r="JNP82" s="567"/>
      <c r="JNQ82" s="567"/>
      <c r="JNR82" s="567"/>
      <c r="JNS82" s="567"/>
      <c r="JNT82" s="567"/>
      <c r="JNU82" s="567"/>
      <c r="JNV82" s="567"/>
      <c r="JNW82" s="567"/>
      <c r="JNX82" s="567"/>
      <c r="JNY82" s="567"/>
      <c r="JNZ82" s="567"/>
      <c r="JOA82" s="567"/>
      <c r="JOB82" s="567"/>
      <c r="JOC82" s="567"/>
      <c r="JOD82" s="567"/>
      <c r="JOE82" s="567"/>
      <c r="JOF82" s="567"/>
      <c r="JOG82" s="567"/>
      <c r="JOH82" s="567"/>
      <c r="JOI82" s="567"/>
      <c r="JOJ82" s="567"/>
      <c r="JOK82" s="567"/>
      <c r="JOL82" s="567"/>
      <c r="JOM82" s="567"/>
      <c r="JON82" s="567"/>
      <c r="JOO82" s="567"/>
      <c r="JOP82" s="567"/>
      <c r="JOQ82" s="567"/>
      <c r="JOR82" s="567"/>
      <c r="JOS82" s="567"/>
      <c r="JOT82" s="567"/>
      <c r="JOU82" s="567"/>
      <c r="JOV82" s="567"/>
      <c r="JOW82" s="567"/>
      <c r="JOX82" s="567"/>
      <c r="JOY82" s="567"/>
      <c r="JOZ82" s="567"/>
      <c r="JPA82" s="567"/>
      <c r="JPB82" s="567"/>
      <c r="JPC82" s="567"/>
      <c r="JPD82" s="567"/>
      <c r="JPE82" s="567"/>
      <c r="JPF82" s="567"/>
      <c r="JPG82" s="567"/>
      <c r="JPH82" s="567"/>
      <c r="JPI82" s="567"/>
      <c r="JPJ82" s="567"/>
      <c r="JPK82" s="567"/>
      <c r="JPL82" s="567"/>
      <c r="JPM82" s="567"/>
      <c r="JPN82" s="567"/>
      <c r="JPO82" s="567"/>
      <c r="JPP82" s="567"/>
      <c r="JPQ82" s="567"/>
      <c r="JPR82" s="567"/>
      <c r="JPS82" s="567"/>
      <c r="JPT82" s="567"/>
      <c r="JPU82" s="567"/>
      <c r="JPV82" s="567"/>
      <c r="JPW82" s="567"/>
      <c r="JPX82" s="567"/>
      <c r="JPY82" s="567"/>
      <c r="JPZ82" s="567"/>
      <c r="JQA82" s="567"/>
      <c r="JQB82" s="567"/>
      <c r="JQC82" s="567"/>
      <c r="JQD82" s="567"/>
      <c r="JQE82" s="567"/>
      <c r="JQF82" s="567"/>
      <c r="JQG82" s="567"/>
      <c r="JQH82" s="567"/>
      <c r="JQI82" s="567"/>
      <c r="JQJ82" s="567"/>
      <c r="JQK82" s="567"/>
      <c r="JQL82" s="567"/>
      <c r="JQM82" s="567"/>
      <c r="JQN82" s="567"/>
      <c r="JQO82" s="567"/>
      <c r="JQP82" s="567"/>
      <c r="JQQ82" s="567"/>
      <c r="JQR82" s="567"/>
      <c r="JQS82" s="567"/>
      <c r="JQT82" s="567"/>
      <c r="JQU82" s="567"/>
      <c r="JQV82" s="567"/>
      <c r="JQW82" s="567"/>
      <c r="JQX82" s="567"/>
      <c r="JQY82" s="567"/>
      <c r="JQZ82" s="567"/>
      <c r="JRA82" s="567"/>
      <c r="JRB82" s="567"/>
      <c r="JRC82" s="567"/>
      <c r="JRD82" s="567"/>
      <c r="JRE82" s="567"/>
      <c r="JRF82" s="567"/>
      <c r="JRG82" s="567"/>
      <c r="JRH82" s="567"/>
      <c r="JRI82" s="567"/>
      <c r="JRJ82" s="567"/>
      <c r="JRK82" s="567"/>
      <c r="JRL82" s="567"/>
      <c r="JRM82" s="567"/>
      <c r="JRN82" s="567"/>
      <c r="JRO82" s="567"/>
      <c r="JRP82" s="567"/>
      <c r="JRQ82" s="567"/>
      <c r="JRR82" s="567"/>
      <c r="JRS82" s="567"/>
      <c r="JRT82" s="567"/>
      <c r="JRU82" s="567"/>
      <c r="JRV82" s="567"/>
      <c r="JRW82" s="567"/>
      <c r="JRX82" s="567"/>
      <c r="JRY82" s="567"/>
      <c r="JRZ82" s="567"/>
      <c r="JSA82" s="567"/>
      <c r="JSB82" s="567"/>
      <c r="JSC82" s="567"/>
      <c r="JSD82" s="567"/>
      <c r="JSE82" s="567"/>
      <c r="JSF82" s="567"/>
      <c r="JSG82" s="567"/>
      <c r="JSH82" s="567"/>
      <c r="JSI82" s="567"/>
      <c r="JSJ82" s="567"/>
      <c r="JSK82" s="567"/>
      <c r="JSL82" s="567"/>
      <c r="JSM82" s="567"/>
      <c r="JSN82" s="567"/>
      <c r="JSO82" s="567"/>
      <c r="JSP82" s="567"/>
      <c r="JSQ82" s="567"/>
      <c r="JSR82" s="567"/>
      <c r="JSS82" s="567"/>
      <c r="JST82" s="567"/>
      <c r="JSU82" s="567"/>
      <c r="JSV82" s="567"/>
      <c r="JSW82" s="567"/>
      <c r="JSX82" s="567"/>
      <c r="JSY82" s="567"/>
      <c r="JSZ82" s="567"/>
      <c r="JTA82" s="567"/>
      <c r="JTB82" s="567"/>
      <c r="JTC82" s="567"/>
      <c r="JTD82" s="567"/>
      <c r="JTE82" s="567"/>
      <c r="JTF82" s="567"/>
      <c r="JTG82" s="567"/>
      <c r="JTH82" s="567"/>
      <c r="JTI82" s="567"/>
      <c r="JTJ82" s="567"/>
      <c r="JTK82" s="567"/>
      <c r="JTL82" s="567"/>
      <c r="JTM82" s="567"/>
      <c r="JTN82" s="567"/>
      <c r="JTO82" s="567"/>
      <c r="JTP82" s="567"/>
      <c r="JTQ82" s="567"/>
      <c r="JTR82" s="567"/>
      <c r="JTS82" s="567"/>
      <c r="JTT82" s="567"/>
      <c r="JTU82" s="567"/>
      <c r="JTV82" s="567"/>
      <c r="JTW82" s="567"/>
      <c r="JTX82" s="567"/>
      <c r="JTY82" s="567"/>
      <c r="JTZ82" s="567"/>
      <c r="JUA82" s="567"/>
      <c r="JUB82" s="567"/>
      <c r="JUC82" s="567"/>
      <c r="JUD82" s="567"/>
      <c r="JUE82" s="567"/>
      <c r="JUF82" s="567"/>
      <c r="JUG82" s="567"/>
      <c r="JUH82" s="567"/>
      <c r="JUI82" s="567"/>
      <c r="JUJ82" s="567"/>
      <c r="JUK82" s="567"/>
      <c r="JUL82" s="567"/>
      <c r="JUM82" s="567"/>
      <c r="JUN82" s="567"/>
      <c r="JUO82" s="567"/>
      <c r="JUP82" s="567"/>
      <c r="JUQ82" s="567"/>
      <c r="JUR82" s="567"/>
      <c r="JUS82" s="567"/>
      <c r="JUT82" s="567"/>
      <c r="JUU82" s="567"/>
      <c r="JUV82" s="567"/>
      <c r="JUW82" s="567"/>
      <c r="JUX82" s="567"/>
      <c r="JUY82" s="567"/>
      <c r="JUZ82" s="567"/>
      <c r="JVA82" s="567"/>
      <c r="JVB82" s="567"/>
      <c r="JVC82" s="567"/>
      <c r="JVD82" s="567"/>
      <c r="JVE82" s="567"/>
      <c r="JVF82" s="567"/>
      <c r="JVG82" s="567"/>
      <c r="JVH82" s="567"/>
      <c r="JVI82" s="567"/>
      <c r="JVJ82" s="567"/>
      <c r="JVK82" s="567"/>
      <c r="JVL82" s="567"/>
      <c r="JVM82" s="567"/>
      <c r="JVN82" s="567"/>
      <c r="JVO82" s="567"/>
      <c r="JVP82" s="567"/>
      <c r="JVQ82" s="567"/>
      <c r="JVR82" s="567"/>
      <c r="JVS82" s="567"/>
      <c r="JVT82" s="567"/>
      <c r="JVU82" s="567"/>
      <c r="JVV82" s="567"/>
      <c r="JVW82" s="567"/>
      <c r="JVX82" s="567"/>
      <c r="JVY82" s="567"/>
      <c r="JVZ82" s="567"/>
      <c r="JWA82" s="567"/>
      <c r="JWB82" s="567"/>
      <c r="JWC82" s="567"/>
      <c r="JWD82" s="567"/>
      <c r="JWE82" s="567"/>
      <c r="JWF82" s="567"/>
      <c r="JWG82" s="567"/>
      <c r="JWH82" s="567"/>
      <c r="JWI82" s="567"/>
      <c r="JWJ82" s="567"/>
      <c r="JWK82" s="567"/>
      <c r="JWL82" s="567"/>
      <c r="JWM82" s="567"/>
      <c r="JWN82" s="567"/>
      <c r="JWO82" s="567"/>
      <c r="JWP82" s="567"/>
      <c r="JWQ82" s="567"/>
      <c r="JWR82" s="567"/>
      <c r="JWS82" s="567"/>
      <c r="JWT82" s="567"/>
      <c r="JWU82" s="567"/>
      <c r="JWV82" s="567"/>
      <c r="JWW82" s="567"/>
      <c r="JWX82" s="567"/>
      <c r="JWY82" s="567"/>
      <c r="JWZ82" s="567"/>
      <c r="JXA82" s="567"/>
      <c r="JXB82" s="567"/>
      <c r="JXC82" s="567"/>
      <c r="JXD82" s="567"/>
      <c r="JXE82" s="567"/>
      <c r="JXF82" s="567"/>
      <c r="JXG82" s="567"/>
      <c r="JXH82" s="567"/>
      <c r="JXI82" s="567"/>
      <c r="JXJ82" s="567"/>
      <c r="JXK82" s="567"/>
      <c r="JXL82" s="567"/>
      <c r="JXM82" s="567"/>
      <c r="JXN82" s="567"/>
      <c r="JXO82" s="567"/>
      <c r="JXP82" s="567"/>
      <c r="JXQ82" s="567"/>
      <c r="JXR82" s="567"/>
      <c r="JXS82" s="567"/>
      <c r="JXT82" s="567"/>
      <c r="JXU82" s="567"/>
      <c r="JXV82" s="567"/>
      <c r="JXW82" s="567"/>
      <c r="JXX82" s="567"/>
      <c r="JXY82" s="567"/>
      <c r="JXZ82" s="567"/>
      <c r="JYA82" s="567"/>
      <c r="JYB82" s="567"/>
      <c r="JYC82" s="567"/>
      <c r="JYD82" s="567"/>
      <c r="JYE82" s="567"/>
      <c r="JYF82" s="567"/>
      <c r="JYG82" s="567"/>
      <c r="JYH82" s="567"/>
      <c r="JYI82" s="567"/>
      <c r="JYJ82" s="567"/>
      <c r="JYK82" s="567"/>
      <c r="JYL82" s="567"/>
      <c r="JYM82" s="567"/>
      <c r="JYN82" s="567"/>
      <c r="JYO82" s="567"/>
      <c r="JYP82" s="567"/>
      <c r="JYQ82" s="567"/>
      <c r="JYR82" s="567"/>
      <c r="JYS82" s="567"/>
      <c r="JYT82" s="567"/>
      <c r="JYU82" s="567"/>
      <c r="JYV82" s="567"/>
      <c r="JYW82" s="567"/>
      <c r="JYX82" s="567"/>
      <c r="JYY82" s="567"/>
      <c r="JYZ82" s="567"/>
      <c r="JZA82" s="567"/>
      <c r="JZB82" s="567"/>
      <c r="JZC82" s="567"/>
      <c r="JZD82" s="567"/>
      <c r="JZE82" s="567"/>
      <c r="JZF82" s="567"/>
      <c r="JZG82" s="567"/>
      <c r="JZH82" s="567"/>
      <c r="JZI82" s="567"/>
      <c r="JZJ82" s="567"/>
      <c r="JZK82" s="567"/>
      <c r="JZL82" s="567"/>
      <c r="JZM82" s="567"/>
      <c r="JZN82" s="567"/>
      <c r="JZO82" s="567"/>
      <c r="JZP82" s="567"/>
      <c r="JZQ82" s="567"/>
      <c r="JZR82" s="567"/>
      <c r="JZS82" s="567"/>
      <c r="JZT82" s="567"/>
      <c r="JZU82" s="567"/>
      <c r="JZV82" s="567"/>
      <c r="JZW82" s="567"/>
      <c r="JZX82" s="567"/>
      <c r="JZY82" s="567"/>
      <c r="JZZ82" s="567"/>
      <c r="KAA82" s="567"/>
      <c r="KAB82" s="567"/>
      <c r="KAC82" s="567"/>
      <c r="KAD82" s="567"/>
      <c r="KAE82" s="567"/>
      <c r="KAF82" s="567"/>
      <c r="KAG82" s="567"/>
      <c r="KAH82" s="567"/>
      <c r="KAI82" s="567"/>
      <c r="KAJ82" s="567"/>
      <c r="KAK82" s="567"/>
      <c r="KAL82" s="567"/>
      <c r="KAM82" s="567"/>
      <c r="KAN82" s="567"/>
      <c r="KAO82" s="567"/>
      <c r="KAP82" s="567"/>
      <c r="KAQ82" s="567"/>
      <c r="KAR82" s="567"/>
      <c r="KAS82" s="567"/>
      <c r="KAT82" s="567"/>
      <c r="KAU82" s="567"/>
      <c r="KAV82" s="567"/>
      <c r="KAW82" s="567"/>
      <c r="KAX82" s="567"/>
      <c r="KAY82" s="567"/>
      <c r="KAZ82" s="567"/>
      <c r="KBA82" s="567"/>
      <c r="KBB82" s="567"/>
      <c r="KBC82" s="567"/>
      <c r="KBD82" s="567"/>
      <c r="KBE82" s="567"/>
      <c r="KBF82" s="567"/>
      <c r="KBG82" s="567"/>
      <c r="KBH82" s="567"/>
      <c r="KBI82" s="567"/>
      <c r="KBJ82" s="567"/>
      <c r="KBK82" s="567"/>
      <c r="KBL82" s="567"/>
      <c r="KBM82" s="567"/>
      <c r="KBN82" s="567"/>
      <c r="KBO82" s="567"/>
      <c r="KBP82" s="567"/>
      <c r="KBQ82" s="567"/>
      <c r="KBR82" s="567"/>
      <c r="KBS82" s="567"/>
      <c r="KBT82" s="567"/>
      <c r="KBU82" s="567"/>
      <c r="KBV82" s="567"/>
      <c r="KBW82" s="567"/>
      <c r="KBX82" s="567"/>
      <c r="KBY82" s="567"/>
      <c r="KBZ82" s="567"/>
      <c r="KCA82" s="567"/>
      <c r="KCB82" s="567"/>
      <c r="KCC82" s="567"/>
      <c r="KCD82" s="567"/>
      <c r="KCE82" s="567"/>
      <c r="KCF82" s="567"/>
      <c r="KCG82" s="567"/>
      <c r="KCH82" s="567"/>
      <c r="KCI82" s="567"/>
      <c r="KCJ82" s="567"/>
      <c r="KCK82" s="567"/>
      <c r="KCL82" s="567"/>
      <c r="KCM82" s="567"/>
      <c r="KCN82" s="567"/>
      <c r="KCO82" s="567"/>
      <c r="KCP82" s="567"/>
      <c r="KCQ82" s="567"/>
      <c r="KCR82" s="567"/>
      <c r="KCS82" s="567"/>
      <c r="KCT82" s="567"/>
      <c r="KCU82" s="567"/>
      <c r="KCV82" s="567"/>
      <c r="KCW82" s="567"/>
      <c r="KCX82" s="567"/>
      <c r="KCY82" s="567"/>
      <c r="KCZ82" s="567"/>
      <c r="KDA82" s="567"/>
      <c r="KDB82" s="567"/>
      <c r="KDC82" s="567"/>
      <c r="KDD82" s="567"/>
      <c r="KDE82" s="567"/>
      <c r="KDF82" s="567"/>
      <c r="KDG82" s="567"/>
      <c r="KDH82" s="567"/>
      <c r="KDI82" s="567"/>
      <c r="KDJ82" s="567"/>
      <c r="KDK82" s="567"/>
      <c r="KDL82" s="567"/>
      <c r="KDM82" s="567"/>
      <c r="KDN82" s="567"/>
      <c r="KDO82" s="567"/>
      <c r="KDP82" s="567"/>
      <c r="KDQ82" s="567"/>
      <c r="KDR82" s="567"/>
      <c r="KDS82" s="567"/>
      <c r="KDT82" s="567"/>
      <c r="KDU82" s="567"/>
      <c r="KDV82" s="567"/>
      <c r="KDW82" s="567"/>
      <c r="KDX82" s="567"/>
      <c r="KDY82" s="567"/>
      <c r="KDZ82" s="567"/>
      <c r="KEA82" s="567"/>
      <c r="KEB82" s="567"/>
      <c r="KEC82" s="567"/>
      <c r="KED82" s="567"/>
      <c r="KEE82" s="567"/>
      <c r="KEF82" s="567"/>
      <c r="KEG82" s="567"/>
      <c r="KEH82" s="567"/>
      <c r="KEI82" s="567"/>
      <c r="KEJ82" s="567"/>
      <c r="KEK82" s="567"/>
      <c r="KEL82" s="567"/>
      <c r="KEM82" s="567"/>
      <c r="KEN82" s="567"/>
      <c r="KEO82" s="567"/>
      <c r="KEP82" s="567"/>
      <c r="KEQ82" s="567"/>
      <c r="KER82" s="567"/>
      <c r="KES82" s="567"/>
      <c r="KET82" s="567"/>
      <c r="KEU82" s="567"/>
      <c r="KEV82" s="567"/>
      <c r="KEW82" s="567"/>
      <c r="KEX82" s="567"/>
      <c r="KEY82" s="567"/>
      <c r="KEZ82" s="567"/>
      <c r="KFA82" s="567"/>
      <c r="KFB82" s="567"/>
      <c r="KFC82" s="567"/>
      <c r="KFD82" s="567"/>
      <c r="KFE82" s="567"/>
      <c r="KFF82" s="567"/>
      <c r="KFG82" s="567"/>
      <c r="KFH82" s="567"/>
      <c r="KFI82" s="567"/>
      <c r="KFJ82" s="567"/>
      <c r="KFK82" s="567"/>
      <c r="KFL82" s="567"/>
      <c r="KFM82" s="567"/>
      <c r="KFN82" s="567"/>
      <c r="KFO82" s="567"/>
      <c r="KFP82" s="567"/>
      <c r="KFQ82" s="567"/>
      <c r="KFR82" s="567"/>
      <c r="KFS82" s="567"/>
      <c r="KFT82" s="567"/>
      <c r="KFU82" s="567"/>
      <c r="KFV82" s="567"/>
      <c r="KFW82" s="567"/>
      <c r="KFX82" s="567"/>
      <c r="KFY82" s="567"/>
      <c r="KFZ82" s="567"/>
      <c r="KGA82" s="567"/>
      <c r="KGB82" s="567"/>
      <c r="KGC82" s="567"/>
      <c r="KGD82" s="567"/>
      <c r="KGE82" s="567"/>
      <c r="KGF82" s="567"/>
      <c r="KGG82" s="567"/>
      <c r="KGH82" s="567"/>
      <c r="KGI82" s="567"/>
      <c r="KGJ82" s="567"/>
      <c r="KGK82" s="567"/>
      <c r="KGL82" s="567"/>
      <c r="KGM82" s="567"/>
      <c r="KGN82" s="567"/>
      <c r="KGO82" s="567"/>
      <c r="KGP82" s="567"/>
      <c r="KGQ82" s="567"/>
      <c r="KGR82" s="567"/>
      <c r="KGS82" s="567"/>
      <c r="KGT82" s="567"/>
      <c r="KGU82" s="567"/>
      <c r="KGV82" s="567"/>
      <c r="KGW82" s="567"/>
      <c r="KGX82" s="567"/>
      <c r="KGY82" s="567"/>
      <c r="KGZ82" s="567"/>
      <c r="KHA82" s="567"/>
      <c r="KHB82" s="567"/>
      <c r="KHC82" s="567"/>
      <c r="KHD82" s="567"/>
      <c r="KHE82" s="567"/>
      <c r="KHF82" s="567"/>
      <c r="KHG82" s="567"/>
      <c r="KHH82" s="567"/>
      <c r="KHI82" s="567"/>
      <c r="KHJ82" s="567"/>
      <c r="KHK82" s="567"/>
      <c r="KHL82" s="567"/>
      <c r="KHM82" s="567"/>
      <c r="KHN82" s="567"/>
      <c r="KHO82" s="567"/>
      <c r="KHP82" s="567"/>
      <c r="KHQ82" s="567"/>
      <c r="KHR82" s="567"/>
      <c r="KHS82" s="567"/>
      <c r="KHT82" s="567"/>
      <c r="KHU82" s="567"/>
      <c r="KHV82" s="567"/>
      <c r="KHW82" s="567"/>
      <c r="KHX82" s="567"/>
      <c r="KHY82" s="567"/>
      <c r="KHZ82" s="567"/>
      <c r="KIA82" s="567"/>
      <c r="KIB82" s="567"/>
      <c r="KIC82" s="567"/>
      <c r="KID82" s="567"/>
      <c r="KIE82" s="567"/>
      <c r="KIF82" s="567"/>
      <c r="KIG82" s="567"/>
      <c r="KIH82" s="567"/>
      <c r="KII82" s="567"/>
      <c r="KIJ82" s="567"/>
      <c r="KIK82" s="567"/>
      <c r="KIL82" s="567"/>
      <c r="KIM82" s="567"/>
      <c r="KIN82" s="567"/>
      <c r="KIO82" s="567"/>
      <c r="KIP82" s="567"/>
      <c r="KIQ82" s="567"/>
      <c r="KIR82" s="567"/>
      <c r="KIS82" s="567"/>
      <c r="KIT82" s="567"/>
      <c r="KIU82" s="567"/>
      <c r="KIV82" s="567"/>
      <c r="KIW82" s="567"/>
      <c r="KIX82" s="567"/>
      <c r="KIY82" s="567"/>
      <c r="KIZ82" s="567"/>
      <c r="KJA82" s="567"/>
      <c r="KJB82" s="567"/>
      <c r="KJC82" s="567"/>
      <c r="KJD82" s="567"/>
      <c r="KJE82" s="567"/>
      <c r="KJF82" s="567"/>
      <c r="KJG82" s="567"/>
      <c r="KJH82" s="567"/>
      <c r="KJI82" s="567"/>
      <c r="KJJ82" s="567"/>
      <c r="KJK82" s="567"/>
      <c r="KJL82" s="567"/>
      <c r="KJM82" s="567"/>
      <c r="KJN82" s="567"/>
      <c r="KJO82" s="567"/>
      <c r="KJP82" s="567"/>
      <c r="KJQ82" s="567"/>
      <c r="KJR82" s="567"/>
      <c r="KJS82" s="567"/>
      <c r="KJT82" s="567"/>
      <c r="KJU82" s="567"/>
      <c r="KJV82" s="567"/>
      <c r="KJW82" s="567"/>
      <c r="KJX82" s="567"/>
      <c r="KJY82" s="567"/>
      <c r="KJZ82" s="567"/>
      <c r="KKA82" s="567"/>
      <c r="KKB82" s="567"/>
      <c r="KKC82" s="567"/>
      <c r="KKD82" s="567"/>
      <c r="KKE82" s="567"/>
      <c r="KKF82" s="567"/>
      <c r="KKG82" s="567"/>
      <c r="KKH82" s="567"/>
      <c r="KKI82" s="567"/>
      <c r="KKJ82" s="567"/>
      <c r="KKK82" s="567"/>
      <c r="KKL82" s="567"/>
      <c r="KKM82" s="567"/>
      <c r="KKN82" s="567"/>
      <c r="KKO82" s="567"/>
      <c r="KKP82" s="567"/>
      <c r="KKQ82" s="567"/>
      <c r="KKR82" s="567"/>
      <c r="KKS82" s="567"/>
      <c r="KKT82" s="567"/>
      <c r="KKU82" s="567"/>
      <c r="KKV82" s="567"/>
      <c r="KKW82" s="567"/>
      <c r="KKX82" s="567"/>
      <c r="KKY82" s="567"/>
      <c r="KKZ82" s="567"/>
      <c r="KLA82" s="567"/>
      <c r="KLB82" s="567"/>
      <c r="KLC82" s="567"/>
      <c r="KLD82" s="567"/>
      <c r="KLE82" s="567"/>
      <c r="KLF82" s="567"/>
      <c r="KLG82" s="567"/>
      <c r="KLH82" s="567"/>
      <c r="KLI82" s="567"/>
      <c r="KLJ82" s="567"/>
      <c r="KLK82" s="567"/>
      <c r="KLL82" s="567"/>
      <c r="KLM82" s="567"/>
      <c r="KLN82" s="567"/>
      <c r="KLO82" s="567"/>
      <c r="KLP82" s="567"/>
      <c r="KLQ82" s="567"/>
      <c r="KLR82" s="567"/>
      <c r="KLS82" s="567"/>
      <c r="KLT82" s="567"/>
      <c r="KLU82" s="567"/>
      <c r="KLV82" s="567"/>
      <c r="KLW82" s="567"/>
      <c r="KLX82" s="567"/>
      <c r="KLY82" s="567"/>
      <c r="KLZ82" s="567"/>
      <c r="KMA82" s="567"/>
      <c r="KMB82" s="567"/>
      <c r="KMC82" s="567"/>
      <c r="KMD82" s="567"/>
      <c r="KME82" s="567"/>
      <c r="KMF82" s="567"/>
      <c r="KMG82" s="567"/>
      <c r="KMH82" s="567"/>
      <c r="KMI82" s="567"/>
      <c r="KMJ82" s="567"/>
      <c r="KMK82" s="567"/>
      <c r="KML82" s="567"/>
      <c r="KMM82" s="567"/>
      <c r="KMN82" s="567"/>
      <c r="KMO82" s="567"/>
      <c r="KMP82" s="567"/>
      <c r="KMQ82" s="567"/>
      <c r="KMR82" s="567"/>
      <c r="KMS82" s="567"/>
      <c r="KMT82" s="567"/>
      <c r="KMU82" s="567"/>
      <c r="KMV82" s="567"/>
      <c r="KMW82" s="567"/>
      <c r="KMX82" s="567"/>
      <c r="KMY82" s="567"/>
      <c r="KMZ82" s="567"/>
      <c r="KNA82" s="567"/>
      <c r="KNB82" s="567"/>
      <c r="KNC82" s="567"/>
      <c r="KND82" s="567"/>
      <c r="KNE82" s="567"/>
      <c r="KNF82" s="567"/>
      <c r="KNG82" s="567"/>
      <c r="KNH82" s="567"/>
      <c r="KNI82" s="567"/>
      <c r="KNJ82" s="567"/>
      <c r="KNK82" s="567"/>
      <c r="KNL82" s="567"/>
      <c r="KNM82" s="567"/>
      <c r="KNN82" s="567"/>
      <c r="KNO82" s="567"/>
      <c r="KNP82" s="567"/>
      <c r="KNQ82" s="567"/>
      <c r="KNR82" s="567"/>
      <c r="KNS82" s="567"/>
      <c r="KNT82" s="567"/>
      <c r="KNU82" s="567"/>
      <c r="KNV82" s="567"/>
      <c r="KNW82" s="567"/>
      <c r="KNX82" s="567"/>
      <c r="KNY82" s="567"/>
      <c r="KNZ82" s="567"/>
      <c r="KOA82" s="567"/>
      <c r="KOB82" s="567"/>
      <c r="KOC82" s="567"/>
      <c r="KOD82" s="567"/>
      <c r="KOE82" s="567"/>
      <c r="KOF82" s="567"/>
      <c r="KOG82" s="567"/>
      <c r="KOH82" s="567"/>
      <c r="KOI82" s="567"/>
      <c r="KOJ82" s="567"/>
      <c r="KOK82" s="567"/>
      <c r="KOL82" s="567"/>
      <c r="KOM82" s="567"/>
      <c r="KON82" s="567"/>
      <c r="KOO82" s="567"/>
      <c r="KOP82" s="567"/>
      <c r="KOQ82" s="567"/>
      <c r="KOR82" s="567"/>
      <c r="KOS82" s="567"/>
      <c r="KOT82" s="567"/>
      <c r="KOU82" s="567"/>
      <c r="KOV82" s="567"/>
      <c r="KOW82" s="567"/>
      <c r="KOX82" s="567"/>
      <c r="KOY82" s="567"/>
      <c r="KOZ82" s="567"/>
      <c r="KPA82" s="567"/>
      <c r="KPB82" s="567"/>
      <c r="KPC82" s="567"/>
      <c r="KPD82" s="567"/>
      <c r="KPE82" s="567"/>
      <c r="KPF82" s="567"/>
      <c r="KPG82" s="567"/>
      <c r="KPH82" s="567"/>
      <c r="KPI82" s="567"/>
      <c r="KPJ82" s="567"/>
      <c r="KPK82" s="567"/>
      <c r="KPL82" s="567"/>
      <c r="KPM82" s="567"/>
      <c r="KPN82" s="567"/>
      <c r="KPO82" s="567"/>
      <c r="KPP82" s="567"/>
      <c r="KPQ82" s="567"/>
      <c r="KPR82" s="567"/>
      <c r="KPS82" s="567"/>
      <c r="KPT82" s="567"/>
      <c r="KPU82" s="567"/>
      <c r="KPV82" s="567"/>
      <c r="KPW82" s="567"/>
      <c r="KPX82" s="567"/>
      <c r="KPY82" s="567"/>
      <c r="KPZ82" s="567"/>
      <c r="KQA82" s="567"/>
      <c r="KQB82" s="567"/>
      <c r="KQC82" s="567"/>
      <c r="KQD82" s="567"/>
      <c r="KQE82" s="567"/>
      <c r="KQF82" s="567"/>
      <c r="KQG82" s="567"/>
      <c r="KQH82" s="567"/>
      <c r="KQI82" s="567"/>
      <c r="KQJ82" s="567"/>
      <c r="KQK82" s="567"/>
      <c r="KQL82" s="567"/>
      <c r="KQM82" s="567"/>
      <c r="KQN82" s="567"/>
      <c r="KQO82" s="567"/>
      <c r="KQP82" s="567"/>
      <c r="KQQ82" s="567"/>
      <c r="KQR82" s="567"/>
      <c r="KQS82" s="567"/>
      <c r="KQT82" s="567"/>
      <c r="KQU82" s="567"/>
      <c r="KQV82" s="567"/>
      <c r="KQW82" s="567"/>
      <c r="KQX82" s="567"/>
      <c r="KQY82" s="567"/>
      <c r="KQZ82" s="567"/>
      <c r="KRA82" s="567"/>
      <c r="KRB82" s="567"/>
      <c r="KRC82" s="567"/>
      <c r="KRD82" s="567"/>
      <c r="KRE82" s="567"/>
      <c r="KRF82" s="567"/>
      <c r="KRG82" s="567"/>
      <c r="KRH82" s="567"/>
      <c r="KRI82" s="567"/>
      <c r="KRJ82" s="567"/>
      <c r="KRK82" s="567"/>
      <c r="KRL82" s="567"/>
      <c r="KRM82" s="567"/>
      <c r="KRN82" s="567"/>
      <c r="KRO82" s="567"/>
      <c r="KRP82" s="567"/>
      <c r="KRQ82" s="567"/>
      <c r="KRR82" s="567"/>
      <c r="KRS82" s="567"/>
      <c r="KRT82" s="567"/>
      <c r="KRU82" s="567"/>
      <c r="KRV82" s="567"/>
      <c r="KRW82" s="567"/>
      <c r="KRX82" s="567"/>
      <c r="KRY82" s="567"/>
      <c r="KRZ82" s="567"/>
      <c r="KSA82" s="567"/>
      <c r="KSB82" s="567"/>
      <c r="KSC82" s="567"/>
      <c r="KSD82" s="567"/>
      <c r="KSE82" s="567"/>
      <c r="KSF82" s="567"/>
      <c r="KSG82" s="567"/>
      <c r="KSH82" s="567"/>
      <c r="KSI82" s="567"/>
      <c r="KSJ82" s="567"/>
      <c r="KSK82" s="567"/>
      <c r="KSL82" s="567"/>
      <c r="KSM82" s="567"/>
      <c r="KSN82" s="567"/>
      <c r="KSO82" s="567"/>
      <c r="KSP82" s="567"/>
      <c r="KSQ82" s="567"/>
      <c r="KSR82" s="567"/>
      <c r="KSS82" s="567"/>
      <c r="KST82" s="567"/>
      <c r="KSU82" s="567"/>
      <c r="KSV82" s="567"/>
      <c r="KSW82" s="567"/>
      <c r="KSX82" s="567"/>
      <c r="KSY82" s="567"/>
      <c r="KSZ82" s="567"/>
      <c r="KTA82" s="567"/>
      <c r="KTB82" s="567"/>
      <c r="KTC82" s="567"/>
      <c r="KTD82" s="567"/>
      <c r="KTE82" s="567"/>
      <c r="KTF82" s="567"/>
      <c r="KTG82" s="567"/>
      <c r="KTH82" s="567"/>
      <c r="KTI82" s="567"/>
      <c r="KTJ82" s="567"/>
      <c r="KTK82" s="567"/>
      <c r="KTL82" s="567"/>
      <c r="KTM82" s="567"/>
      <c r="KTN82" s="567"/>
      <c r="KTO82" s="567"/>
      <c r="KTP82" s="567"/>
      <c r="KTQ82" s="567"/>
      <c r="KTR82" s="567"/>
      <c r="KTS82" s="567"/>
      <c r="KTT82" s="567"/>
      <c r="KTU82" s="567"/>
      <c r="KTV82" s="567"/>
      <c r="KTW82" s="567"/>
      <c r="KTX82" s="567"/>
      <c r="KTY82" s="567"/>
      <c r="KTZ82" s="567"/>
      <c r="KUA82" s="567"/>
      <c r="KUB82" s="567"/>
      <c r="KUC82" s="567"/>
      <c r="KUD82" s="567"/>
      <c r="KUE82" s="567"/>
      <c r="KUF82" s="567"/>
      <c r="KUG82" s="567"/>
      <c r="KUH82" s="567"/>
      <c r="KUI82" s="567"/>
      <c r="KUJ82" s="567"/>
      <c r="KUK82" s="567"/>
      <c r="KUL82" s="567"/>
      <c r="KUM82" s="567"/>
      <c r="KUN82" s="567"/>
      <c r="KUO82" s="567"/>
      <c r="KUP82" s="567"/>
      <c r="KUQ82" s="567"/>
      <c r="KUR82" s="567"/>
      <c r="KUS82" s="567"/>
      <c r="KUT82" s="567"/>
      <c r="KUU82" s="567"/>
      <c r="KUV82" s="567"/>
      <c r="KUW82" s="567"/>
      <c r="KUX82" s="567"/>
      <c r="KUY82" s="567"/>
      <c r="KUZ82" s="567"/>
      <c r="KVA82" s="567"/>
      <c r="KVB82" s="567"/>
      <c r="KVC82" s="567"/>
      <c r="KVD82" s="567"/>
      <c r="KVE82" s="567"/>
      <c r="KVF82" s="567"/>
      <c r="KVG82" s="567"/>
      <c r="KVH82" s="567"/>
      <c r="KVI82" s="567"/>
      <c r="KVJ82" s="567"/>
      <c r="KVK82" s="567"/>
      <c r="KVL82" s="567"/>
      <c r="KVM82" s="567"/>
      <c r="KVN82" s="567"/>
      <c r="KVO82" s="567"/>
      <c r="KVP82" s="567"/>
      <c r="KVQ82" s="567"/>
      <c r="KVR82" s="567"/>
      <c r="KVS82" s="567"/>
      <c r="KVT82" s="567"/>
      <c r="KVU82" s="567"/>
      <c r="KVV82" s="567"/>
      <c r="KVW82" s="567"/>
      <c r="KVX82" s="567"/>
      <c r="KVY82" s="567"/>
      <c r="KVZ82" s="567"/>
      <c r="KWA82" s="567"/>
      <c r="KWB82" s="567"/>
      <c r="KWC82" s="567"/>
      <c r="KWD82" s="567"/>
      <c r="KWE82" s="567"/>
      <c r="KWF82" s="567"/>
      <c r="KWG82" s="567"/>
      <c r="KWH82" s="567"/>
      <c r="KWI82" s="567"/>
      <c r="KWJ82" s="567"/>
      <c r="KWK82" s="567"/>
      <c r="KWL82" s="567"/>
      <c r="KWM82" s="567"/>
      <c r="KWN82" s="567"/>
      <c r="KWO82" s="567"/>
      <c r="KWP82" s="567"/>
      <c r="KWQ82" s="567"/>
      <c r="KWR82" s="567"/>
      <c r="KWS82" s="567"/>
      <c r="KWT82" s="567"/>
      <c r="KWU82" s="567"/>
      <c r="KWV82" s="567"/>
      <c r="KWW82" s="567"/>
      <c r="KWX82" s="567"/>
      <c r="KWY82" s="567"/>
      <c r="KWZ82" s="567"/>
      <c r="KXA82" s="567"/>
      <c r="KXB82" s="567"/>
      <c r="KXC82" s="567"/>
      <c r="KXD82" s="567"/>
      <c r="KXE82" s="567"/>
      <c r="KXF82" s="567"/>
      <c r="KXG82" s="567"/>
      <c r="KXH82" s="567"/>
      <c r="KXI82" s="567"/>
      <c r="KXJ82" s="567"/>
      <c r="KXK82" s="567"/>
      <c r="KXL82" s="567"/>
      <c r="KXM82" s="567"/>
      <c r="KXN82" s="567"/>
      <c r="KXO82" s="567"/>
      <c r="KXP82" s="567"/>
      <c r="KXQ82" s="567"/>
      <c r="KXR82" s="567"/>
      <c r="KXS82" s="567"/>
      <c r="KXT82" s="567"/>
      <c r="KXU82" s="567"/>
      <c r="KXV82" s="567"/>
      <c r="KXW82" s="567"/>
      <c r="KXX82" s="567"/>
      <c r="KXY82" s="567"/>
      <c r="KXZ82" s="567"/>
      <c r="KYA82" s="567"/>
      <c r="KYB82" s="567"/>
      <c r="KYC82" s="567"/>
      <c r="KYD82" s="567"/>
      <c r="KYE82" s="567"/>
      <c r="KYF82" s="567"/>
      <c r="KYG82" s="567"/>
      <c r="KYH82" s="567"/>
      <c r="KYI82" s="567"/>
      <c r="KYJ82" s="567"/>
      <c r="KYK82" s="567"/>
      <c r="KYL82" s="567"/>
      <c r="KYM82" s="567"/>
      <c r="KYN82" s="567"/>
      <c r="KYO82" s="567"/>
      <c r="KYP82" s="567"/>
      <c r="KYQ82" s="567"/>
      <c r="KYR82" s="567"/>
      <c r="KYS82" s="567"/>
      <c r="KYT82" s="567"/>
      <c r="KYU82" s="567"/>
      <c r="KYV82" s="567"/>
      <c r="KYW82" s="567"/>
      <c r="KYX82" s="567"/>
      <c r="KYY82" s="567"/>
      <c r="KYZ82" s="567"/>
      <c r="KZA82" s="567"/>
      <c r="KZB82" s="567"/>
      <c r="KZC82" s="567"/>
      <c r="KZD82" s="567"/>
      <c r="KZE82" s="567"/>
      <c r="KZF82" s="567"/>
      <c r="KZG82" s="567"/>
      <c r="KZH82" s="567"/>
      <c r="KZI82" s="567"/>
      <c r="KZJ82" s="567"/>
      <c r="KZK82" s="567"/>
      <c r="KZL82" s="567"/>
      <c r="KZM82" s="567"/>
      <c r="KZN82" s="567"/>
      <c r="KZO82" s="567"/>
      <c r="KZP82" s="567"/>
      <c r="KZQ82" s="567"/>
      <c r="KZR82" s="567"/>
      <c r="KZS82" s="567"/>
      <c r="KZT82" s="567"/>
      <c r="KZU82" s="567"/>
      <c r="KZV82" s="567"/>
      <c r="KZW82" s="567"/>
      <c r="KZX82" s="567"/>
      <c r="KZY82" s="567"/>
      <c r="KZZ82" s="567"/>
      <c r="LAA82" s="567"/>
      <c r="LAB82" s="567"/>
      <c r="LAC82" s="567"/>
      <c r="LAD82" s="567"/>
      <c r="LAE82" s="567"/>
      <c r="LAF82" s="567"/>
      <c r="LAG82" s="567"/>
      <c r="LAH82" s="567"/>
      <c r="LAI82" s="567"/>
      <c r="LAJ82" s="567"/>
      <c r="LAK82" s="567"/>
      <c r="LAL82" s="567"/>
      <c r="LAM82" s="567"/>
      <c r="LAN82" s="567"/>
      <c r="LAO82" s="567"/>
      <c r="LAP82" s="567"/>
      <c r="LAQ82" s="567"/>
      <c r="LAR82" s="567"/>
      <c r="LAS82" s="567"/>
      <c r="LAT82" s="567"/>
      <c r="LAU82" s="567"/>
      <c r="LAV82" s="567"/>
      <c r="LAW82" s="567"/>
      <c r="LAX82" s="567"/>
      <c r="LAY82" s="567"/>
      <c r="LAZ82" s="567"/>
      <c r="LBA82" s="567"/>
      <c r="LBB82" s="567"/>
      <c r="LBC82" s="567"/>
      <c r="LBD82" s="567"/>
      <c r="LBE82" s="567"/>
      <c r="LBF82" s="567"/>
      <c r="LBG82" s="567"/>
      <c r="LBH82" s="567"/>
      <c r="LBI82" s="567"/>
      <c r="LBJ82" s="567"/>
      <c r="LBK82" s="567"/>
      <c r="LBL82" s="567"/>
      <c r="LBM82" s="567"/>
      <c r="LBN82" s="567"/>
      <c r="LBO82" s="567"/>
      <c r="LBP82" s="567"/>
      <c r="LBQ82" s="567"/>
      <c r="LBR82" s="567"/>
      <c r="LBS82" s="567"/>
      <c r="LBT82" s="567"/>
      <c r="LBU82" s="567"/>
      <c r="LBV82" s="567"/>
      <c r="LBW82" s="567"/>
      <c r="LBX82" s="567"/>
      <c r="LBY82" s="567"/>
      <c r="LBZ82" s="567"/>
      <c r="LCA82" s="567"/>
      <c r="LCB82" s="567"/>
      <c r="LCC82" s="567"/>
      <c r="LCD82" s="567"/>
      <c r="LCE82" s="567"/>
      <c r="LCF82" s="567"/>
      <c r="LCG82" s="567"/>
      <c r="LCH82" s="567"/>
      <c r="LCI82" s="567"/>
      <c r="LCJ82" s="567"/>
      <c r="LCK82" s="567"/>
      <c r="LCL82" s="567"/>
      <c r="LCM82" s="567"/>
      <c r="LCN82" s="567"/>
      <c r="LCO82" s="567"/>
      <c r="LCP82" s="567"/>
      <c r="LCQ82" s="567"/>
      <c r="LCR82" s="567"/>
      <c r="LCS82" s="567"/>
      <c r="LCT82" s="567"/>
      <c r="LCU82" s="567"/>
      <c r="LCV82" s="567"/>
      <c r="LCW82" s="567"/>
      <c r="LCX82" s="567"/>
      <c r="LCY82" s="567"/>
      <c r="LCZ82" s="567"/>
      <c r="LDA82" s="567"/>
      <c r="LDB82" s="567"/>
      <c r="LDC82" s="567"/>
      <c r="LDD82" s="567"/>
      <c r="LDE82" s="567"/>
      <c r="LDF82" s="567"/>
      <c r="LDG82" s="567"/>
      <c r="LDH82" s="567"/>
      <c r="LDI82" s="567"/>
      <c r="LDJ82" s="567"/>
      <c r="LDK82" s="567"/>
      <c r="LDL82" s="567"/>
      <c r="LDM82" s="567"/>
      <c r="LDN82" s="567"/>
      <c r="LDO82" s="567"/>
      <c r="LDP82" s="567"/>
      <c r="LDQ82" s="567"/>
      <c r="LDR82" s="567"/>
      <c r="LDS82" s="567"/>
      <c r="LDT82" s="567"/>
      <c r="LDU82" s="567"/>
      <c r="LDV82" s="567"/>
      <c r="LDW82" s="567"/>
      <c r="LDX82" s="567"/>
      <c r="LDY82" s="567"/>
      <c r="LDZ82" s="567"/>
      <c r="LEA82" s="567"/>
      <c r="LEB82" s="567"/>
      <c r="LEC82" s="567"/>
      <c r="LED82" s="567"/>
      <c r="LEE82" s="567"/>
      <c r="LEF82" s="567"/>
      <c r="LEG82" s="567"/>
      <c r="LEH82" s="567"/>
      <c r="LEI82" s="567"/>
      <c r="LEJ82" s="567"/>
      <c r="LEK82" s="567"/>
      <c r="LEL82" s="567"/>
      <c r="LEM82" s="567"/>
      <c r="LEN82" s="567"/>
      <c r="LEO82" s="567"/>
      <c r="LEP82" s="567"/>
      <c r="LEQ82" s="567"/>
      <c r="LER82" s="567"/>
      <c r="LES82" s="567"/>
      <c r="LET82" s="567"/>
      <c r="LEU82" s="567"/>
      <c r="LEV82" s="567"/>
      <c r="LEW82" s="567"/>
      <c r="LEX82" s="567"/>
      <c r="LEY82" s="567"/>
      <c r="LEZ82" s="567"/>
      <c r="LFA82" s="567"/>
      <c r="LFB82" s="567"/>
      <c r="LFC82" s="567"/>
      <c r="LFD82" s="567"/>
      <c r="LFE82" s="567"/>
      <c r="LFF82" s="567"/>
      <c r="LFG82" s="567"/>
      <c r="LFH82" s="567"/>
      <c r="LFI82" s="567"/>
      <c r="LFJ82" s="567"/>
      <c r="LFK82" s="567"/>
      <c r="LFL82" s="567"/>
      <c r="LFM82" s="567"/>
      <c r="LFN82" s="567"/>
      <c r="LFO82" s="567"/>
      <c r="LFP82" s="567"/>
      <c r="LFQ82" s="567"/>
      <c r="LFR82" s="567"/>
      <c r="LFS82" s="567"/>
      <c r="LFT82" s="567"/>
      <c r="LFU82" s="567"/>
      <c r="LFV82" s="567"/>
      <c r="LFW82" s="567"/>
      <c r="LFX82" s="567"/>
      <c r="LFY82" s="567"/>
      <c r="LFZ82" s="567"/>
      <c r="LGA82" s="567"/>
      <c r="LGB82" s="567"/>
      <c r="LGC82" s="567"/>
      <c r="LGD82" s="567"/>
      <c r="LGE82" s="567"/>
      <c r="LGF82" s="567"/>
      <c r="LGG82" s="567"/>
      <c r="LGH82" s="567"/>
      <c r="LGI82" s="567"/>
      <c r="LGJ82" s="567"/>
      <c r="LGK82" s="567"/>
      <c r="LGL82" s="567"/>
      <c r="LGM82" s="567"/>
      <c r="LGN82" s="567"/>
      <c r="LGO82" s="567"/>
      <c r="LGP82" s="567"/>
      <c r="LGQ82" s="567"/>
      <c r="LGR82" s="567"/>
      <c r="LGS82" s="567"/>
      <c r="LGT82" s="567"/>
      <c r="LGU82" s="567"/>
      <c r="LGV82" s="567"/>
      <c r="LGW82" s="567"/>
      <c r="LGX82" s="567"/>
      <c r="LGY82" s="567"/>
      <c r="LGZ82" s="567"/>
      <c r="LHA82" s="567"/>
      <c r="LHB82" s="567"/>
      <c r="LHC82" s="567"/>
      <c r="LHD82" s="567"/>
      <c r="LHE82" s="567"/>
      <c r="LHF82" s="567"/>
      <c r="LHG82" s="567"/>
      <c r="LHH82" s="567"/>
      <c r="LHI82" s="567"/>
      <c r="LHJ82" s="567"/>
      <c r="LHK82" s="567"/>
      <c r="LHL82" s="567"/>
      <c r="LHM82" s="567"/>
      <c r="LHN82" s="567"/>
      <c r="LHO82" s="567"/>
      <c r="LHP82" s="567"/>
      <c r="LHQ82" s="567"/>
      <c r="LHR82" s="567"/>
      <c r="LHS82" s="567"/>
      <c r="LHT82" s="567"/>
      <c r="LHU82" s="567"/>
      <c r="LHV82" s="567"/>
      <c r="LHW82" s="567"/>
      <c r="LHX82" s="567"/>
      <c r="LHY82" s="567"/>
      <c r="LHZ82" s="567"/>
      <c r="LIA82" s="567"/>
      <c r="LIB82" s="567"/>
      <c r="LIC82" s="567"/>
      <c r="LID82" s="567"/>
      <c r="LIE82" s="567"/>
      <c r="LIF82" s="567"/>
      <c r="LIG82" s="567"/>
      <c r="LIH82" s="567"/>
      <c r="LII82" s="567"/>
      <c r="LIJ82" s="567"/>
      <c r="LIK82" s="567"/>
      <c r="LIL82" s="567"/>
      <c r="LIM82" s="567"/>
      <c r="LIN82" s="567"/>
      <c r="LIO82" s="567"/>
      <c r="LIP82" s="567"/>
      <c r="LIQ82" s="567"/>
      <c r="LIR82" s="567"/>
      <c r="LIS82" s="567"/>
      <c r="LIT82" s="567"/>
      <c r="LIU82" s="567"/>
      <c r="LIV82" s="567"/>
      <c r="LIW82" s="567"/>
      <c r="LIX82" s="567"/>
      <c r="LIY82" s="567"/>
      <c r="LIZ82" s="567"/>
      <c r="LJA82" s="567"/>
      <c r="LJB82" s="567"/>
      <c r="LJC82" s="567"/>
      <c r="LJD82" s="567"/>
      <c r="LJE82" s="567"/>
      <c r="LJF82" s="567"/>
      <c r="LJG82" s="567"/>
      <c r="LJH82" s="567"/>
      <c r="LJI82" s="567"/>
      <c r="LJJ82" s="567"/>
      <c r="LJK82" s="567"/>
      <c r="LJL82" s="567"/>
      <c r="LJM82" s="567"/>
      <c r="LJN82" s="567"/>
      <c r="LJO82" s="567"/>
      <c r="LJP82" s="567"/>
      <c r="LJQ82" s="567"/>
      <c r="LJR82" s="567"/>
      <c r="LJS82" s="567"/>
      <c r="LJT82" s="567"/>
      <c r="LJU82" s="567"/>
      <c r="LJV82" s="567"/>
      <c r="LJW82" s="567"/>
      <c r="LJX82" s="567"/>
      <c r="LJY82" s="567"/>
      <c r="LJZ82" s="567"/>
      <c r="LKA82" s="567"/>
      <c r="LKB82" s="567"/>
      <c r="LKC82" s="567"/>
      <c r="LKD82" s="567"/>
      <c r="LKE82" s="567"/>
      <c r="LKF82" s="567"/>
      <c r="LKG82" s="567"/>
      <c r="LKH82" s="567"/>
      <c r="LKI82" s="567"/>
      <c r="LKJ82" s="567"/>
      <c r="LKK82" s="567"/>
      <c r="LKL82" s="567"/>
      <c r="LKM82" s="567"/>
      <c r="LKN82" s="567"/>
      <c r="LKO82" s="567"/>
      <c r="LKP82" s="567"/>
      <c r="LKQ82" s="567"/>
      <c r="LKR82" s="567"/>
      <c r="LKS82" s="567"/>
      <c r="LKT82" s="567"/>
      <c r="LKU82" s="567"/>
      <c r="LKV82" s="567"/>
      <c r="LKW82" s="567"/>
      <c r="LKX82" s="567"/>
      <c r="LKY82" s="567"/>
      <c r="LKZ82" s="567"/>
      <c r="LLA82" s="567"/>
      <c r="LLB82" s="567"/>
      <c r="LLC82" s="567"/>
      <c r="LLD82" s="567"/>
      <c r="LLE82" s="567"/>
      <c r="LLF82" s="567"/>
      <c r="LLG82" s="567"/>
      <c r="LLH82" s="567"/>
      <c r="LLI82" s="567"/>
      <c r="LLJ82" s="567"/>
      <c r="LLK82" s="567"/>
      <c r="LLL82" s="567"/>
      <c r="LLM82" s="567"/>
      <c r="LLN82" s="567"/>
      <c r="LLO82" s="567"/>
      <c r="LLP82" s="567"/>
      <c r="LLQ82" s="567"/>
      <c r="LLR82" s="567"/>
      <c r="LLS82" s="567"/>
      <c r="LLT82" s="567"/>
      <c r="LLU82" s="567"/>
      <c r="LLV82" s="567"/>
      <c r="LLW82" s="567"/>
      <c r="LLX82" s="567"/>
      <c r="LLY82" s="567"/>
      <c r="LLZ82" s="567"/>
      <c r="LMA82" s="567"/>
      <c r="LMB82" s="567"/>
      <c r="LMC82" s="567"/>
      <c r="LMD82" s="567"/>
      <c r="LME82" s="567"/>
      <c r="LMF82" s="567"/>
      <c r="LMG82" s="567"/>
      <c r="LMH82" s="567"/>
      <c r="LMI82" s="567"/>
      <c r="LMJ82" s="567"/>
      <c r="LMK82" s="567"/>
      <c r="LML82" s="567"/>
      <c r="LMM82" s="567"/>
      <c r="LMN82" s="567"/>
      <c r="LMO82" s="567"/>
      <c r="LMP82" s="567"/>
      <c r="LMQ82" s="567"/>
      <c r="LMR82" s="567"/>
      <c r="LMS82" s="567"/>
      <c r="LMT82" s="567"/>
      <c r="LMU82" s="567"/>
      <c r="LMV82" s="567"/>
      <c r="LMW82" s="567"/>
      <c r="LMX82" s="567"/>
      <c r="LMY82" s="567"/>
      <c r="LMZ82" s="567"/>
      <c r="LNA82" s="567"/>
      <c r="LNB82" s="567"/>
      <c r="LNC82" s="567"/>
      <c r="LND82" s="567"/>
      <c r="LNE82" s="567"/>
      <c r="LNF82" s="567"/>
      <c r="LNG82" s="567"/>
      <c r="LNH82" s="567"/>
      <c r="LNI82" s="567"/>
      <c r="LNJ82" s="567"/>
      <c r="LNK82" s="567"/>
      <c r="LNL82" s="567"/>
      <c r="LNM82" s="567"/>
      <c r="LNN82" s="567"/>
      <c r="LNO82" s="567"/>
      <c r="LNP82" s="567"/>
      <c r="LNQ82" s="567"/>
      <c r="LNR82" s="567"/>
      <c r="LNS82" s="567"/>
      <c r="LNT82" s="567"/>
      <c r="LNU82" s="567"/>
      <c r="LNV82" s="567"/>
      <c r="LNW82" s="567"/>
      <c r="LNX82" s="567"/>
      <c r="LNY82" s="567"/>
      <c r="LNZ82" s="567"/>
      <c r="LOA82" s="567"/>
      <c r="LOB82" s="567"/>
      <c r="LOC82" s="567"/>
      <c r="LOD82" s="567"/>
      <c r="LOE82" s="567"/>
      <c r="LOF82" s="567"/>
      <c r="LOG82" s="567"/>
      <c r="LOH82" s="567"/>
      <c r="LOI82" s="567"/>
      <c r="LOJ82" s="567"/>
      <c r="LOK82" s="567"/>
      <c r="LOL82" s="567"/>
      <c r="LOM82" s="567"/>
      <c r="LON82" s="567"/>
      <c r="LOO82" s="567"/>
      <c r="LOP82" s="567"/>
      <c r="LOQ82" s="567"/>
      <c r="LOR82" s="567"/>
      <c r="LOS82" s="567"/>
      <c r="LOT82" s="567"/>
      <c r="LOU82" s="567"/>
      <c r="LOV82" s="567"/>
      <c r="LOW82" s="567"/>
      <c r="LOX82" s="567"/>
      <c r="LOY82" s="567"/>
      <c r="LOZ82" s="567"/>
      <c r="LPA82" s="567"/>
      <c r="LPB82" s="567"/>
      <c r="LPC82" s="567"/>
      <c r="LPD82" s="567"/>
      <c r="LPE82" s="567"/>
      <c r="LPF82" s="567"/>
      <c r="LPG82" s="567"/>
      <c r="LPH82" s="567"/>
      <c r="LPI82" s="567"/>
      <c r="LPJ82" s="567"/>
      <c r="LPK82" s="567"/>
      <c r="LPL82" s="567"/>
      <c r="LPM82" s="567"/>
      <c r="LPN82" s="567"/>
      <c r="LPO82" s="567"/>
      <c r="LPP82" s="567"/>
      <c r="LPQ82" s="567"/>
      <c r="LPR82" s="567"/>
      <c r="LPS82" s="567"/>
      <c r="LPT82" s="567"/>
      <c r="LPU82" s="567"/>
      <c r="LPV82" s="567"/>
      <c r="LPW82" s="567"/>
      <c r="LPX82" s="567"/>
      <c r="LPY82" s="567"/>
      <c r="LPZ82" s="567"/>
      <c r="LQA82" s="567"/>
      <c r="LQB82" s="567"/>
      <c r="LQC82" s="567"/>
      <c r="LQD82" s="567"/>
      <c r="LQE82" s="567"/>
      <c r="LQF82" s="567"/>
      <c r="LQG82" s="567"/>
      <c r="LQH82" s="567"/>
      <c r="LQI82" s="567"/>
      <c r="LQJ82" s="567"/>
      <c r="LQK82" s="567"/>
      <c r="LQL82" s="567"/>
      <c r="LQM82" s="567"/>
      <c r="LQN82" s="567"/>
      <c r="LQO82" s="567"/>
      <c r="LQP82" s="567"/>
      <c r="LQQ82" s="567"/>
      <c r="LQR82" s="567"/>
      <c r="LQS82" s="567"/>
      <c r="LQT82" s="567"/>
      <c r="LQU82" s="567"/>
      <c r="LQV82" s="567"/>
      <c r="LQW82" s="567"/>
      <c r="LQX82" s="567"/>
      <c r="LQY82" s="567"/>
      <c r="LQZ82" s="567"/>
      <c r="LRA82" s="567"/>
      <c r="LRB82" s="567"/>
      <c r="LRC82" s="567"/>
      <c r="LRD82" s="567"/>
      <c r="LRE82" s="567"/>
      <c r="LRF82" s="567"/>
      <c r="LRG82" s="567"/>
      <c r="LRH82" s="567"/>
      <c r="LRI82" s="567"/>
      <c r="LRJ82" s="567"/>
      <c r="LRK82" s="567"/>
      <c r="LRL82" s="567"/>
      <c r="LRM82" s="567"/>
      <c r="LRN82" s="567"/>
      <c r="LRO82" s="567"/>
      <c r="LRP82" s="567"/>
      <c r="LRQ82" s="567"/>
      <c r="LRR82" s="567"/>
      <c r="LRS82" s="567"/>
      <c r="LRT82" s="567"/>
      <c r="LRU82" s="567"/>
      <c r="LRV82" s="567"/>
      <c r="LRW82" s="567"/>
      <c r="LRX82" s="567"/>
      <c r="LRY82" s="567"/>
      <c r="LRZ82" s="567"/>
      <c r="LSA82" s="567"/>
      <c r="LSB82" s="567"/>
      <c r="LSC82" s="567"/>
      <c r="LSD82" s="567"/>
      <c r="LSE82" s="567"/>
      <c r="LSF82" s="567"/>
      <c r="LSG82" s="567"/>
      <c r="LSH82" s="567"/>
      <c r="LSI82" s="567"/>
      <c r="LSJ82" s="567"/>
      <c r="LSK82" s="567"/>
      <c r="LSL82" s="567"/>
      <c r="LSM82" s="567"/>
      <c r="LSN82" s="567"/>
      <c r="LSO82" s="567"/>
      <c r="LSP82" s="567"/>
      <c r="LSQ82" s="567"/>
      <c r="LSR82" s="567"/>
      <c r="LSS82" s="567"/>
      <c r="LST82" s="567"/>
      <c r="LSU82" s="567"/>
      <c r="LSV82" s="567"/>
      <c r="LSW82" s="567"/>
      <c r="LSX82" s="567"/>
      <c r="LSY82" s="567"/>
      <c r="LSZ82" s="567"/>
      <c r="LTA82" s="567"/>
      <c r="LTB82" s="567"/>
      <c r="LTC82" s="567"/>
      <c r="LTD82" s="567"/>
      <c r="LTE82" s="567"/>
      <c r="LTF82" s="567"/>
      <c r="LTG82" s="567"/>
      <c r="LTH82" s="567"/>
      <c r="LTI82" s="567"/>
      <c r="LTJ82" s="567"/>
      <c r="LTK82" s="567"/>
      <c r="LTL82" s="567"/>
      <c r="LTM82" s="567"/>
      <c r="LTN82" s="567"/>
      <c r="LTO82" s="567"/>
      <c r="LTP82" s="567"/>
      <c r="LTQ82" s="567"/>
      <c r="LTR82" s="567"/>
      <c r="LTS82" s="567"/>
      <c r="LTT82" s="567"/>
      <c r="LTU82" s="567"/>
      <c r="LTV82" s="567"/>
      <c r="LTW82" s="567"/>
      <c r="LTX82" s="567"/>
      <c r="LTY82" s="567"/>
      <c r="LTZ82" s="567"/>
      <c r="LUA82" s="567"/>
      <c r="LUB82" s="567"/>
      <c r="LUC82" s="567"/>
      <c r="LUD82" s="567"/>
      <c r="LUE82" s="567"/>
      <c r="LUF82" s="567"/>
      <c r="LUG82" s="567"/>
      <c r="LUH82" s="567"/>
      <c r="LUI82" s="567"/>
      <c r="LUJ82" s="567"/>
      <c r="LUK82" s="567"/>
      <c r="LUL82" s="567"/>
      <c r="LUM82" s="567"/>
      <c r="LUN82" s="567"/>
      <c r="LUO82" s="567"/>
      <c r="LUP82" s="567"/>
      <c r="LUQ82" s="567"/>
      <c r="LUR82" s="567"/>
      <c r="LUS82" s="567"/>
      <c r="LUT82" s="567"/>
      <c r="LUU82" s="567"/>
      <c r="LUV82" s="567"/>
      <c r="LUW82" s="567"/>
      <c r="LUX82" s="567"/>
      <c r="LUY82" s="567"/>
      <c r="LUZ82" s="567"/>
      <c r="LVA82" s="567"/>
      <c r="LVB82" s="567"/>
      <c r="LVC82" s="567"/>
      <c r="LVD82" s="567"/>
      <c r="LVE82" s="567"/>
      <c r="LVF82" s="567"/>
      <c r="LVG82" s="567"/>
      <c r="LVH82" s="567"/>
      <c r="LVI82" s="567"/>
      <c r="LVJ82" s="567"/>
      <c r="LVK82" s="567"/>
      <c r="LVL82" s="567"/>
      <c r="LVM82" s="567"/>
      <c r="LVN82" s="567"/>
      <c r="LVO82" s="567"/>
      <c r="LVP82" s="567"/>
      <c r="LVQ82" s="567"/>
      <c r="LVR82" s="567"/>
      <c r="LVS82" s="567"/>
      <c r="LVT82" s="567"/>
      <c r="LVU82" s="567"/>
      <c r="LVV82" s="567"/>
      <c r="LVW82" s="567"/>
      <c r="LVX82" s="567"/>
      <c r="LVY82" s="567"/>
      <c r="LVZ82" s="567"/>
      <c r="LWA82" s="567"/>
      <c r="LWB82" s="567"/>
      <c r="LWC82" s="567"/>
      <c r="LWD82" s="567"/>
      <c r="LWE82" s="567"/>
      <c r="LWF82" s="567"/>
      <c r="LWG82" s="567"/>
      <c r="LWH82" s="567"/>
      <c r="LWI82" s="567"/>
      <c r="LWJ82" s="567"/>
      <c r="LWK82" s="567"/>
      <c r="LWL82" s="567"/>
      <c r="LWM82" s="567"/>
      <c r="LWN82" s="567"/>
      <c r="LWO82" s="567"/>
      <c r="LWP82" s="567"/>
      <c r="LWQ82" s="567"/>
      <c r="LWR82" s="567"/>
      <c r="LWS82" s="567"/>
      <c r="LWT82" s="567"/>
      <c r="LWU82" s="567"/>
      <c r="LWV82" s="567"/>
      <c r="LWW82" s="567"/>
      <c r="LWX82" s="567"/>
      <c r="LWY82" s="567"/>
      <c r="LWZ82" s="567"/>
      <c r="LXA82" s="567"/>
      <c r="LXB82" s="567"/>
      <c r="LXC82" s="567"/>
      <c r="LXD82" s="567"/>
      <c r="LXE82" s="567"/>
      <c r="LXF82" s="567"/>
      <c r="LXG82" s="567"/>
      <c r="LXH82" s="567"/>
      <c r="LXI82" s="567"/>
      <c r="LXJ82" s="567"/>
      <c r="LXK82" s="567"/>
      <c r="LXL82" s="567"/>
      <c r="LXM82" s="567"/>
      <c r="LXN82" s="567"/>
      <c r="LXO82" s="567"/>
      <c r="LXP82" s="567"/>
      <c r="LXQ82" s="567"/>
      <c r="LXR82" s="567"/>
      <c r="LXS82" s="567"/>
      <c r="LXT82" s="567"/>
      <c r="LXU82" s="567"/>
      <c r="LXV82" s="567"/>
      <c r="LXW82" s="567"/>
      <c r="LXX82" s="567"/>
      <c r="LXY82" s="567"/>
      <c r="LXZ82" s="567"/>
      <c r="LYA82" s="567"/>
      <c r="LYB82" s="567"/>
      <c r="LYC82" s="567"/>
      <c r="LYD82" s="567"/>
      <c r="LYE82" s="567"/>
      <c r="LYF82" s="567"/>
      <c r="LYG82" s="567"/>
      <c r="LYH82" s="567"/>
      <c r="LYI82" s="567"/>
      <c r="LYJ82" s="567"/>
      <c r="LYK82" s="567"/>
      <c r="LYL82" s="567"/>
      <c r="LYM82" s="567"/>
      <c r="LYN82" s="567"/>
      <c r="LYO82" s="567"/>
      <c r="LYP82" s="567"/>
      <c r="LYQ82" s="567"/>
      <c r="LYR82" s="567"/>
      <c r="LYS82" s="567"/>
      <c r="LYT82" s="567"/>
      <c r="LYU82" s="567"/>
      <c r="LYV82" s="567"/>
      <c r="LYW82" s="567"/>
      <c r="LYX82" s="567"/>
      <c r="LYY82" s="567"/>
      <c r="LYZ82" s="567"/>
      <c r="LZA82" s="567"/>
      <c r="LZB82" s="567"/>
      <c r="LZC82" s="567"/>
      <c r="LZD82" s="567"/>
      <c r="LZE82" s="567"/>
      <c r="LZF82" s="567"/>
      <c r="LZG82" s="567"/>
      <c r="LZH82" s="567"/>
      <c r="LZI82" s="567"/>
      <c r="LZJ82" s="567"/>
      <c r="LZK82" s="567"/>
      <c r="LZL82" s="567"/>
      <c r="LZM82" s="567"/>
      <c r="LZN82" s="567"/>
      <c r="LZO82" s="567"/>
      <c r="LZP82" s="567"/>
      <c r="LZQ82" s="567"/>
      <c r="LZR82" s="567"/>
      <c r="LZS82" s="567"/>
      <c r="LZT82" s="567"/>
      <c r="LZU82" s="567"/>
      <c r="LZV82" s="567"/>
      <c r="LZW82" s="567"/>
      <c r="LZX82" s="567"/>
      <c r="LZY82" s="567"/>
      <c r="LZZ82" s="567"/>
      <c r="MAA82" s="567"/>
      <c r="MAB82" s="567"/>
      <c r="MAC82" s="567"/>
      <c r="MAD82" s="567"/>
      <c r="MAE82" s="567"/>
      <c r="MAF82" s="567"/>
      <c r="MAG82" s="567"/>
      <c r="MAH82" s="567"/>
      <c r="MAI82" s="567"/>
      <c r="MAJ82" s="567"/>
      <c r="MAK82" s="567"/>
      <c r="MAL82" s="567"/>
      <c r="MAM82" s="567"/>
      <c r="MAN82" s="567"/>
      <c r="MAO82" s="567"/>
      <c r="MAP82" s="567"/>
      <c r="MAQ82" s="567"/>
      <c r="MAR82" s="567"/>
      <c r="MAS82" s="567"/>
      <c r="MAT82" s="567"/>
      <c r="MAU82" s="567"/>
      <c r="MAV82" s="567"/>
      <c r="MAW82" s="567"/>
      <c r="MAX82" s="567"/>
      <c r="MAY82" s="567"/>
      <c r="MAZ82" s="567"/>
      <c r="MBA82" s="567"/>
      <c r="MBB82" s="567"/>
      <c r="MBC82" s="567"/>
      <c r="MBD82" s="567"/>
      <c r="MBE82" s="567"/>
      <c r="MBF82" s="567"/>
      <c r="MBG82" s="567"/>
      <c r="MBH82" s="567"/>
      <c r="MBI82" s="567"/>
      <c r="MBJ82" s="567"/>
      <c r="MBK82" s="567"/>
      <c r="MBL82" s="567"/>
      <c r="MBM82" s="567"/>
      <c r="MBN82" s="567"/>
      <c r="MBO82" s="567"/>
      <c r="MBP82" s="567"/>
      <c r="MBQ82" s="567"/>
      <c r="MBR82" s="567"/>
      <c r="MBS82" s="567"/>
      <c r="MBT82" s="567"/>
      <c r="MBU82" s="567"/>
      <c r="MBV82" s="567"/>
      <c r="MBW82" s="567"/>
      <c r="MBX82" s="567"/>
      <c r="MBY82" s="567"/>
      <c r="MBZ82" s="567"/>
      <c r="MCA82" s="567"/>
      <c r="MCB82" s="567"/>
      <c r="MCC82" s="567"/>
      <c r="MCD82" s="567"/>
      <c r="MCE82" s="567"/>
      <c r="MCF82" s="567"/>
      <c r="MCG82" s="567"/>
      <c r="MCH82" s="567"/>
      <c r="MCI82" s="567"/>
      <c r="MCJ82" s="567"/>
      <c r="MCK82" s="567"/>
      <c r="MCL82" s="567"/>
      <c r="MCM82" s="567"/>
      <c r="MCN82" s="567"/>
      <c r="MCO82" s="567"/>
      <c r="MCP82" s="567"/>
      <c r="MCQ82" s="567"/>
      <c r="MCR82" s="567"/>
      <c r="MCS82" s="567"/>
      <c r="MCT82" s="567"/>
      <c r="MCU82" s="567"/>
      <c r="MCV82" s="567"/>
      <c r="MCW82" s="567"/>
      <c r="MCX82" s="567"/>
      <c r="MCY82" s="567"/>
      <c r="MCZ82" s="567"/>
      <c r="MDA82" s="567"/>
      <c r="MDB82" s="567"/>
      <c r="MDC82" s="567"/>
      <c r="MDD82" s="567"/>
      <c r="MDE82" s="567"/>
      <c r="MDF82" s="567"/>
      <c r="MDG82" s="567"/>
      <c r="MDH82" s="567"/>
      <c r="MDI82" s="567"/>
      <c r="MDJ82" s="567"/>
      <c r="MDK82" s="567"/>
      <c r="MDL82" s="567"/>
      <c r="MDM82" s="567"/>
      <c r="MDN82" s="567"/>
      <c r="MDO82" s="567"/>
      <c r="MDP82" s="567"/>
      <c r="MDQ82" s="567"/>
      <c r="MDR82" s="567"/>
      <c r="MDS82" s="567"/>
      <c r="MDT82" s="567"/>
      <c r="MDU82" s="567"/>
      <c r="MDV82" s="567"/>
      <c r="MDW82" s="567"/>
      <c r="MDX82" s="567"/>
      <c r="MDY82" s="567"/>
      <c r="MDZ82" s="567"/>
      <c r="MEA82" s="567"/>
      <c r="MEB82" s="567"/>
      <c r="MEC82" s="567"/>
      <c r="MED82" s="567"/>
      <c r="MEE82" s="567"/>
      <c r="MEF82" s="567"/>
      <c r="MEG82" s="567"/>
      <c r="MEH82" s="567"/>
      <c r="MEI82" s="567"/>
      <c r="MEJ82" s="567"/>
      <c r="MEK82" s="567"/>
      <c r="MEL82" s="567"/>
      <c r="MEM82" s="567"/>
      <c r="MEN82" s="567"/>
      <c r="MEO82" s="567"/>
      <c r="MEP82" s="567"/>
      <c r="MEQ82" s="567"/>
      <c r="MER82" s="567"/>
      <c r="MES82" s="567"/>
      <c r="MET82" s="567"/>
      <c r="MEU82" s="567"/>
      <c r="MEV82" s="567"/>
      <c r="MEW82" s="567"/>
      <c r="MEX82" s="567"/>
      <c r="MEY82" s="567"/>
      <c r="MEZ82" s="567"/>
      <c r="MFA82" s="567"/>
      <c r="MFB82" s="567"/>
      <c r="MFC82" s="567"/>
      <c r="MFD82" s="567"/>
      <c r="MFE82" s="567"/>
      <c r="MFF82" s="567"/>
      <c r="MFG82" s="567"/>
      <c r="MFH82" s="567"/>
      <c r="MFI82" s="567"/>
      <c r="MFJ82" s="567"/>
      <c r="MFK82" s="567"/>
      <c r="MFL82" s="567"/>
      <c r="MFM82" s="567"/>
      <c r="MFN82" s="567"/>
      <c r="MFO82" s="567"/>
      <c r="MFP82" s="567"/>
      <c r="MFQ82" s="567"/>
      <c r="MFR82" s="567"/>
      <c r="MFS82" s="567"/>
      <c r="MFT82" s="567"/>
      <c r="MFU82" s="567"/>
      <c r="MFV82" s="567"/>
      <c r="MFW82" s="567"/>
      <c r="MFX82" s="567"/>
      <c r="MFY82" s="567"/>
      <c r="MFZ82" s="567"/>
      <c r="MGA82" s="567"/>
      <c r="MGB82" s="567"/>
      <c r="MGC82" s="567"/>
      <c r="MGD82" s="567"/>
      <c r="MGE82" s="567"/>
      <c r="MGF82" s="567"/>
      <c r="MGG82" s="567"/>
      <c r="MGH82" s="567"/>
      <c r="MGI82" s="567"/>
      <c r="MGJ82" s="567"/>
      <c r="MGK82" s="567"/>
      <c r="MGL82" s="567"/>
      <c r="MGM82" s="567"/>
      <c r="MGN82" s="567"/>
      <c r="MGO82" s="567"/>
      <c r="MGP82" s="567"/>
      <c r="MGQ82" s="567"/>
      <c r="MGR82" s="567"/>
      <c r="MGS82" s="567"/>
      <c r="MGT82" s="567"/>
      <c r="MGU82" s="567"/>
      <c r="MGV82" s="567"/>
      <c r="MGW82" s="567"/>
      <c r="MGX82" s="567"/>
      <c r="MGY82" s="567"/>
      <c r="MGZ82" s="567"/>
      <c r="MHA82" s="567"/>
      <c r="MHB82" s="567"/>
      <c r="MHC82" s="567"/>
      <c r="MHD82" s="567"/>
      <c r="MHE82" s="567"/>
      <c r="MHF82" s="567"/>
      <c r="MHG82" s="567"/>
      <c r="MHH82" s="567"/>
      <c r="MHI82" s="567"/>
      <c r="MHJ82" s="567"/>
      <c r="MHK82" s="567"/>
      <c r="MHL82" s="567"/>
      <c r="MHM82" s="567"/>
      <c r="MHN82" s="567"/>
      <c r="MHO82" s="567"/>
      <c r="MHP82" s="567"/>
      <c r="MHQ82" s="567"/>
      <c r="MHR82" s="567"/>
      <c r="MHS82" s="567"/>
      <c r="MHT82" s="567"/>
      <c r="MHU82" s="567"/>
      <c r="MHV82" s="567"/>
      <c r="MHW82" s="567"/>
      <c r="MHX82" s="567"/>
      <c r="MHY82" s="567"/>
      <c r="MHZ82" s="567"/>
      <c r="MIA82" s="567"/>
      <c r="MIB82" s="567"/>
      <c r="MIC82" s="567"/>
      <c r="MID82" s="567"/>
      <c r="MIE82" s="567"/>
      <c r="MIF82" s="567"/>
      <c r="MIG82" s="567"/>
      <c r="MIH82" s="567"/>
      <c r="MII82" s="567"/>
      <c r="MIJ82" s="567"/>
      <c r="MIK82" s="567"/>
      <c r="MIL82" s="567"/>
      <c r="MIM82" s="567"/>
      <c r="MIN82" s="567"/>
      <c r="MIO82" s="567"/>
      <c r="MIP82" s="567"/>
      <c r="MIQ82" s="567"/>
      <c r="MIR82" s="567"/>
      <c r="MIS82" s="567"/>
      <c r="MIT82" s="567"/>
      <c r="MIU82" s="567"/>
      <c r="MIV82" s="567"/>
      <c r="MIW82" s="567"/>
      <c r="MIX82" s="567"/>
      <c r="MIY82" s="567"/>
      <c r="MIZ82" s="567"/>
      <c r="MJA82" s="567"/>
      <c r="MJB82" s="567"/>
      <c r="MJC82" s="567"/>
      <c r="MJD82" s="567"/>
      <c r="MJE82" s="567"/>
      <c r="MJF82" s="567"/>
      <c r="MJG82" s="567"/>
      <c r="MJH82" s="567"/>
      <c r="MJI82" s="567"/>
      <c r="MJJ82" s="567"/>
      <c r="MJK82" s="567"/>
      <c r="MJL82" s="567"/>
      <c r="MJM82" s="567"/>
      <c r="MJN82" s="567"/>
      <c r="MJO82" s="567"/>
      <c r="MJP82" s="567"/>
      <c r="MJQ82" s="567"/>
      <c r="MJR82" s="567"/>
      <c r="MJS82" s="567"/>
      <c r="MJT82" s="567"/>
      <c r="MJU82" s="567"/>
      <c r="MJV82" s="567"/>
      <c r="MJW82" s="567"/>
      <c r="MJX82" s="567"/>
      <c r="MJY82" s="567"/>
      <c r="MJZ82" s="567"/>
      <c r="MKA82" s="567"/>
      <c r="MKB82" s="567"/>
      <c r="MKC82" s="567"/>
      <c r="MKD82" s="567"/>
      <c r="MKE82" s="567"/>
      <c r="MKF82" s="567"/>
      <c r="MKG82" s="567"/>
      <c r="MKH82" s="567"/>
      <c r="MKI82" s="567"/>
      <c r="MKJ82" s="567"/>
      <c r="MKK82" s="567"/>
      <c r="MKL82" s="567"/>
      <c r="MKM82" s="567"/>
      <c r="MKN82" s="567"/>
      <c r="MKO82" s="567"/>
      <c r="MKP82" s="567"/>
      <c r="MKQ82" s="567"/>
      <c r="MKR82" s="567"/>
      <c r="MKS82" s="567"/>
      <c r="MKT82" s="567"/>
      <c r="MKU82" s="567"/>
      <c r="MKV82" s="567"/>
      <c r="MKW82" s="567"/>
      <c r="MKX82" s="567"/>
      <c r="MKY82" s="567"/>
      <c r="MKZ82" s="567"/>
      <c r="MLA82" s="567"/>
      <c r="MLB82" s="567"/>
      <c r="MLC82" s="567"/>
      <c r="MLD82" s="567"/>
      <c r="MLE82" s="567"/>
      <c r="MLF82" s="567"/>
      <c r="MLG82" s="567"/>
      <c r="MLH82" s="567"/>
      <c r="MLI82" s="567"/>
      <c r="MLJ82" s="567"/>
      <c r="MLK82" s="567"/>
      <c r="MLL82" s="567"/>
      <c r="MLM82" s="567"/>
      <c r="MLN82" s="567"/>
      <c r="MLO82" s="567"/>
      <c r="MLP82" s="567"/>
      <c r="MLQ82" s="567"/>
      <c r="MLR82" s="567"/>
      <c r="MLS82" s="567"/>
      <c r="MLT82" s="567"/>
      <c r="MLU82" s="567"/>
      <c r="MLV82" s="567"/>
      <c r="MLW82" s="567"/>
      <c r="MLX82" s="567"/>
      <c r="MLY82" s="567"/>
      <c r="MLZ82" s="567"/>
      <c r="MMA82" s="567"/>
      <c r="MMB82" s="567"/>
      <c r="MMC82" s="567"/>
      <c r="MMD82" s="567"/>
      <c r="MME82" s="567"/>
      <c r="MMF82" s="567"/>
      <c r="MMG82" s="567"/>
      <c r="MMH82" s="567"/>
      <c r="MMI82" s="567"/>
      <c r="MMJ82" s="567"/>
      <c r="MMK82" s="567"/>
      <c r="MML82" s="567"/>
      <c r="MMM82" s="567"/>
      <c r="MMN82" s="567"/>
      <c r="MMO82" s="567"/>
      <c r="MMP82" s="567"/>
      <c r="MMQ82" s="567"/>
      <c r="MMR82" s="567"/>
      <c r="MMS82" s="567"/>
      <c r="MMT82" s="567"/>
      <c r="MMU82" s="567"/>
      <c r="MMV82" s="567"/>
      <c r="MMW82" s="567"/>
      <c r="MMX82" s="567"/>
      <c r="MMY82" s="567"/>
      <c r="MMZ82" s="567"/>
      <c r="MNA82" s="567"/>
      <c r="MNB82" s="567"/>
      <c r="MNC82" s="567"/>
      <c r="MND82" s="567"/>
      <c r="MNE82" s="567"/>
      <c r="MNF82" s="567"/>
      <c r="MNG82" s="567"/>
      <c r="MNH82" s="567"/>
      <c r="MNI82" s="567"/>
      <c r="MNJ82" s="567"/>
      <c r="MNK82" s="567"/>
      <c r="MNL82" s="567"/>
      <c r="MNM82" s="567"/>
      <c r="MNN82" s="567"/>
      <c r="MNO82" s="567"/>
      <c r="MNP82" s="567"/>
      <c r="MNQ82" s="567"/>
      <c r="MNR82" s="567"/>
      <c r="MNS82" s="567"/>
      <c r="MNT82" s="567"/>
      <c r="MNU82" s="567"/>
      <c r="MNV82" s="567"/>
      <c r="MNW82" s="567"/>
      <c r="MNX82" s="567"/>
      <c r="MNY82" s="567"/>
      <c r="MNZ82" s="567"/>
      <c r="MOA82" s="567"/>
      <c r="MOB82" s="567"/>
      <c r="MOC82" s="567"/>
      <c r="MOD82" s="567"/>
      <c r="MOE82" s="567"/>
      <c r="MOF82" s="567"/>
      <c r="MOG82" s="567"/>
      <c r="MOH82" s="567"/>
      <c r="MOI82" s="567"/>
      <c r="MOJ82" s="567"/>
      <c r="MOK82" s="567"/>
      <c r="MOL82" s="567"/>
      <c r="MOM82" s="567"/>
      <c r="MON82" s="567"/>
      <c r="MOO82" s="567"/>
      <c r="MOP82" s="567"/>
      <c r="MOQ82" s="567"/>
      <c r="MOR82" s="567"/>
      <c r="MOS82" s="567"/>
      <c r="MOT82" s="567"/>
      <c r="MOU82" s="567"/>
      <c r="MOV82" s="567"/>
      <c r="MOW82" s="567"/>
      <c r="MOX82" s="567"/>
      <c r="MOY82" s="567"/>
      <c r="MOZ82" s="567"/>
      <c r="MPA82" s="567"/>
      <c r="MPB82" s="567"/>
      <c r="MPC82" s="567"/>
      <c r="MPD82" s="567"/>
      <c r="MPE82" s="567"/>
      <c r="MPF82" s="567"/>
      <c r="MPG82" s="567"/>
      <c r="MPH82" s="567"/>
      <c r="MPI82" s="567"/>
      <c r="MPJ82" s="567"/>
      <c r="MPK82" s="567"/>
      <c r="MPL82" s="567"/>
      <c r="MPM82" s="567"/>
      <c r="MPN82" s="567"/>
      <c r="MPO82" s="567"/>
      <c r="MPP82" s="567"/>
      <c r="MPQ82" s="567"/>
      <c r="MPR82" s="567"/>
      <c r="MPS82" s="567"/>
      <c r="MPT82" s="567"/>
      <c r="MPU82" s="567"/>
      <c r="MPV82" s="567"/>
      <c r="MPW82" s="567"/>
      <c r="MPX82" s="567"/>
      <c r="MPY82" s="567"/>
      <c r="MPZ82" s="567"/>
      <c r="MQA82" s="567"/>
      <c r="MQB82" s="567"/>
      <c r="MQC82" s="567"/>
      <c r="MQD82" s="567"/>
      <c r="MQE82" s="567"/>
      <c r="MQF82" s="567"/>
      <c r="MQG82" s="567"/>
      <c r="MQH82" s="567"/>
      <c r="MQI82" s="567"/>
      <c r="MQJ82" s="567"/>
      <c r="MQK82" s="567"/>
      <c r="MQL82" s="567"/>
      <c r="MQM82" s="567"/>
      <c r="MQN82" s="567"/>
      <c r="MQO82" s="567"/>
      <c r="MQP82" s="567"/>
      <c r="MQQ82" s="567"/>
      <c r="MQR82" s="567"/>
      <c r="MQS82" s="567"/>
      <c r="MQT82" s="567"/>
      <c r="MQU82" s="567"/>
      <c r="MQV82" s="567"/>
      <c r="MQW82" s="567"/>
      <c r="MQX82" s="567"/>
      <c r="MQY82" s="567"/>
      <c r="MQZ82" s="567"/>
      <c r="MRA82" s="567"/>
      <c r="MRB82" s="567"/>
      <c r="MRC82" s="567"/>
      <c r="MRD82" s="567"/>
      <c r="MRE82" s="567"/>
      <c r="MRF82" s="567"/>
      <c r="MRG82" s="567"/>
      <c r="MRH82" s="567"/>
      <c r="MRI82" s="567"/>
      <c r="MRJ82" s="567"/>
      <c r="MRK82" s="567"/>
      <c r="MRL82" s="567"/>
      <c r="MRM82" s="567"/>
      <c r="MRN82" s="567"/>
      <c r="MRO82" s="567"/>
      <c r="MRP82" s="567"/>
      <c r="MRQ82" s="567"/>
      <c r="MRR82" s="567"/>
      <c r="MRS82" s="567"/>
      <c r="MRT82" s="567"/>
      <c r="MRU82" s="567"/>
      <c r="MRV82" s="567"/>
      <c r="MRW82" s="567"/>
      <c r="MRX82" s="567"/>
      <c r="MRY82" s="567"/>
      <c r="MRZ82" s="567"/>
      <c r="MSA82" s="567"/>
      <c r="MSB82" s="567"/>
      <c r="MSC82" s="567"/>
      <c r="MSD82" s="567"/>
      <c r="MSE82" s="567"/>
      <c r="MSF82" s="567"/>
      <c r="MSG82" s="567"/>
      <c r="MSH82" s="567"/>
      <c r="MSI82" s="567"/>
      <c r="MSJ82" s="567"/>
      <c r="MSK82" s="567"/>
      <c r="MSL82" s="567"/>
      <c r="MSM82" s="567"/>
      <c r="MSN82" s="567"/>
      <c r="MSO82" s="567"/>
      <c r="MSP82" s="567"/>
      <c r="MSQ82" s="567"/>
      <c r="MSR82" s="567"/>
      <c r="MSS82" s="567"/>
      <c r="MST82" s="567"/>
      <c r="MSU82" s="567"/>
      <c r="MSV82" s="567"/>
      <c r="MSW82" s="567"/>
      <c r="MSX82" s="567"/>
      <c r="MSY82" s="567"/>
      <c r="MSZ82" s="567"/>
      <c r="MTA82" s="567"/>
      <c r="MTB82" s="567"/>
      <c r="MTC82" s="567"/>
      <c r="MTD82" s="567"/>
      <c r="MTE82" s="567"/>
      <c r="MTF82" s="567"/>
      <c r="MTG82" s="567"/>
      <c r="MTH82" s="567"/>
      <c r="MTI82" s="567"/>
      <c r="MTJ82" s="567"/>
      <c r="MTK82" s="567"/>
      <c r="MTL82" s="567"/>
      <c r="MTM82" s="567"/>
      <c r="MTN82" s="567"/>
      <c r="MTO82" s="567"/>
      <c r="MTP82" s="567"/>
      <c r="MTQ82" s="567"/>
      <c r="MTR82" s="567"/>
      <c r="MTS82" s="567"/>
      <c r="MTT82" s="567"/>
      <c r="MTU82" s="567"/>
      <c r="MTV82" s="567"/>
      <c r="MTW82" s="567"/>
      <c r="MTX82" s="567"/>
      <c r="MTY82" s="567"/>
      <c r="MTZ82" s="567"/>
      <c r="MUA82" s="567"/>
      <c r="MUB82" s="567"/>
      <c r="MUC82" s="567"/>
      <c r="MUD82" s="567"/>
      <c r="MUE82" s="567"/>
      <c r="MUF82" s="567"/>
      <c r="MUG82" s="567"/>
      <c r="MUH82" s="567"/>
      <c r="MUI82" s="567"/>
      <c r="MUJ82" s="567"/>
      <c r="MUK82" s="567"/>
      <c r="MUL82" s="567"/>
      <c r="MUM82" s="567"/>
      <c r="MUN82" s="567"/>
      <c r="MUO82" s="567"/>
      <c r="MUP82" s="567"/>
      <c r="MUQ82" s="567"/>
      <c r="MUR82" s="567"/>
      <c r="MUS82" s="567"/>
      <c r="MUT82" s="567"/>
      <c r="MUU82" s="567"/>
      <c r="MUV82" s="567"/>
      <c r="MUW82" s="567"/>
      <c r="MUX82" s="567"/>
      <c r="MUY82" s="567"/>
      <c r="MUZ82" s="567"/>
      <c r="MVA82" s="567"/>
      <c r="MVB82" s="567"/>
      <c r="MVC82" s="567"/>
      <c r="MVD82" s="567"/>
      <c r="MVE82" s="567"/>
      <c r="MVF82" s="567"/>
      <c r="MVG82" s="567"/>
      <c r="MVH82" s="567"/>
      <c r="MVI82" s="567"/>
      <c r="MVJ82" s="567"/>
      <c r="MVK82" s="567"/>
      <c r="MVL82" s="567"/>
      <c r="MVM82" s="567"/>
      <c r="MVN82" s="567"/>
      <c r="MVO82" s="567"/>
      <c r="MVP82" s="567"/>
      <c r="MVQ82" s="567"/>
      <c r="MVR82" s="567"/>
      <c r="MVS82" s="567"/>
      <c r="MVT82" s="567"/>
      <c r="MVU82" s="567"/>
      <c r="MVV82" s="567"/>
      <c r="MVW82" s="567"/>
      <c r="MVX82" s="567"/>
      <c r="MVY82" s="567"/>
      <c r="MVZ82" s="567"/>
      <c r="MWA82" s="567"/>
      <c r="MWB82" s="567"/>
      <c r="MWC82" s="567"/>
      <c r="MWD82" s="567"/>
      <c r="MWE82" s="567"/>
      <c r="MWF82" s="567"/>
      <c r="MWG82" s="567"/>
      <c r="MWH82" s="567"/>
      <c r="MWI82" s="567"/>
      <c r="MWJ82" s="567"/>
      <c r="MWK82" s="567"/>
      <c r="MWL82" s="567"/>
      <c r="MWM82" s="567"/>
      <c r="MWN82" s="567"/>
      <c r="MWO82" s="567"/>
      <c r="MWP82" s="567"/>
      <c r="MWQ82" s="567"/>
      <c r="MWR82" s="567"/>
      <c r="MWS82" s="567"/>
      <c r="MWT82" s="567"/>
      <c r="MWU82" s="567"/>
      <c r="MWV82" s="567"/>
      <c r="MWW82" s="567"/>
      <c r="MWX82" s="567"/>
      <c r="MWY82" s="567"/>
      <c r="MWZ82" s="567"/>
      <c r="MXA82" s="567"/>
      <c r="MXB82" s="567"/>
      <c r="MXC82" s="567"/>
      <c r="MXD82" s="567"/>
      <c r="MXE82" s="567"/>
      <c r="MXF82" s="567"/>
      <c r="MXG82" s="567"/>
      <c r="MXH82" s="567"/>
      <c r="MXI82" s="567"/>
      <c r="MXJ82" s="567"/>
      <c r="MXK82" s="567"/>
      <c r="MXL82" s="567"/>
      <c r="MXM82" s="567"/>
      <c r="MXN82" s="567"/>
      <c r="MXO82" s="567"/>
      <c r="MXP82" s="567"/>
      <c r="MXQ82" s="567"/>
      <c r="MXR82" s="567"/>
      <c r="MXS82" s="567"/>
      <c r="MXT82" s="567"/>
      <c r="MXU82" s="567"/>
      <c r="MXV82" s="567"/>
      <c r="MXW82" s="567"/>
      <c r="MXX82" s="567"/>
      <c r="MXY82" s="567"/>
      <c r="MXZ82" s="567"/>
      <c r="MYA82" s="567"/>
      <c r="MYB82" s="567"/>
      <c r="MYC82" s="567"/>
      <c r="MYD82" s="567"/>
      <c r="MYE82" s="567"/>
      <c r="MYF82" s="567"/>
      <c r="MYG82" s="567"/>
      <c r="MYH82" s="567"/>
      <c r="MYI82" s="567"/>
      <c r="MYJ82" s="567"/>
      <c r="MYK82" s="567"/>
      <c r="MYL82" s="567"/>
      <c r="MYM82" s="567"/>
      <c r="MYN82" s="567"/>
      <c r="MYO82" s="567"/>
      <c r="MYP82" s="567"/>
      <c r="MYQ82" s="567"/>
      <c r="MYR82" s="567"/>
      <c r="MYS82" s="567"/>
      <c r="MYT82" s="567"/>
      <c r="MYU82" s="567"/>
      <c r="MYV82" s="567"/>
      <c r="MYW82" s="567"/>
      <c r="MYX82" s="567"/>
      <c r="MYY82" s="567"/>
      <c r="MYZ82" s="567"/>
      <c r="MZA82" s="567"/>
      <c r="MZB82" s="567"/>
      <c r="MZC82" s="567"/>
      <c r="MZD82" s="567"/>
      <c r="MZE82" s="567"/>
      <c r="MZF82" s="567"/>
      <c r="MZG82" s="567"/>
      <c r="MZH82" s="567"/>
      <c r="MZI82" s="567"/>
      <c r="MZJ82" s="567"/>
      <c r="MZK82" s="567"/>
      <c r="MZL82" s="567"/>
      <c r="MZM82" s="567"/>
      <c r="MZN82" s="567"/>
      <c r="MZO82" s="567"/>
      <c r="MZP82" s="567"/>
      <c r="MZQ82" s="567"/>
      <c r="MZR82" s="567"/>
      <c r="MZS82" s="567"/>
      <c r="MZT82" s="567"/>
      <c r="MZU82" s="567"/>
      <c r="MZV82" s="567"/>
      <c r="MZW82" s="567"/>
      <c r="MZX82" s="567"/>
      <c r="MZY82" s="567"/>
      <c r="MZZ82" s="567"/>
      <c r="NAA82" s="567"/>
      <c r="NAB82" s="567"/>
      <c r="NAC82" s="567"/>
      <c r="NAD82" s="567"/>
      <c r="NAE82" s="567"/>
      <c r="NAF82" s="567"/>
      <c r="NAG82" s="567"/>
      <c r="NAH82" s="567"/>
      <c r="NAI82" s="567"/>
      <c r="NAJ82" s="567"/>
      <c r="NAK82" s="567"/>
      <c r="NAL82" s="567"/>
      <c r="NAM82" s="567"/>
      <c r="NAN82" s="567"/>
      <c r="NAO82" s="567"/>
      <c r="NAP82" s="567"/>
      <c r="NAQ82" s="567"/>
      <c r="NAR82" s="567"/>
      <c r="NAS82" s="567"/>
      <c r="NAT82" s="567"/>
      <c r="NAU82" s="567"/>
      <c r="NAV82" s="567"/>
      <c r="NAW82" s="567"/>
      <c r="NAX82" s="567"/>
      <c r="NAY82" s="567"/>
      <c r="NAZ82" s="567"/>
      <c r="NBA82" s="567"/>
      <c r="NBB82" s="567"/>
      <c r="NBC82" s="567"/>
      <c r="NBD82" s="567"/>
      <c r="NBE82" s="567"/>
      <c r="NBF82" s="567"/>
      <c r="NBG82" s="567"/>
      <c r="NBH82" s="567"/>
      <c r="NBI82" s="567"/>
      <c r="NBJ82" s="567"/>
      <c r="NBK82" s="567"/>
      <c r="NBL82" s="567"/>
      <c r="NBM82" s="567"/>
      <c r="NBN82" s="567"/>
      <c r="NBO82" s="567"/>
      <c r="NBP82" s="567"/>
      <c r="NBQ82" s="567"/>
      <c r="NBR82" s="567"/>
      <c r="NBS82" s="567"/>
      <c r="NBT82" s="567"/>
      <c r="NBU82" s="567"/>
      <c r="NBV82" s="567"/>
      <c r="NBW82" s="567"/>
      <c r="NBX82" s="567"/>
      <c r="NBY82" s="567"/>
      <c r="NBZ82" s="567"/>
      <c r="NCA82" s="567"/>
      <c r="NCB82" s="567"/>
      <c r="NCC82" s="567"/>
      <c r="NCD82" s="567"/>
      <c r="NCE82" s="567"/>
      <c r="NCF82" s="567"/>
      <c r="NCG82" s="567"/>
      <c r="NCH82" s="567"/>
      <c r="NCI82" s="567"/>
      <c r="NCJ82" s="567"/>
      <c r="NCK82" s="567"/>
      <c r="NCL82" s="567"/>
      <c r="NCM82" s="567"/>
      <c r="NCN82" s="567"/>
      <c r="NCO82" s="567"/>
      <c r="NCP82" s="567"/>
      <c r="NCQ82" s="567"/>
      <c r="NCR82" s="567"/>
      <c r="NCS82" s="567"/>
      <c r="NCT82" s="567"/>
      <c r="NCU82" s="567"/>
      <c r="NCV82" s="567"/>
      <c r="NCW82" s="567"/>
      <c r="NCX82" s="567"/>
      <c r="NCY82" s="567"/>
      <c r="NCZ82" s="567"/>
      <c r="NDA82" s="567"/>
      <c r="NDB82" s="567"/>
      <c r="NDC82" s="567"/>
      <c r="NDD82" s="567"/>
      <c r="NDE82" s="567"/>
      <c r="NDF82" s="567"/>
      <c r="NDG82" s="567"/>
      <c r="NDH82" s="567"/>
      <c r="NDI82" s="567"/>
      <c r="NDJ82" s="567"/>
      <c r="NDK82" s="567"/>
      <c r="NDL82" s="567"/>
      <c r="NDM82" s="567"/>
      <c r="NDN82" s="567"/>
      <c r="NDO82" s="567"/>
      <c r="NDP82" s="567"/>
      <c r="NDQ82" s="567"/>
      <c r="NDR82" s="567"/>
      <c r="NDS82" s="567"/>
      <c r="NDT82" s="567"/>
      <c r="NDU82" s="567"/>
      <c r="NDV82" s="567"/>
      <c r="NDW82" s="567"/>
      <c r="NDX82" s="567"/>
      <c r="NDY82" s="567"/>
      <c r="NDZ82" s="567"/>
      <c r="NEA82" s="567"/>
      <c r="NEB82" s="567"/>
      <c r="NEC82" s="567"/>
      <c r="NED82" s="567"/>
      <c r="NEE82" s="567"/>
      <c r="NEF82" s="567"/>
      <c r="NEG82" s="567"/>
      <c r="NEH82" s="567"/>
      <c r="NEI82" s="567"/>
      <c r="NEJ82" s="567"/>
      <c r="NEK82" s="567"/>
      <c r="NEL82" s="567"/>
      <c r="NEM82" s="567"/>
      <c r="NEN82" s="567"/>
      <c r="NEO82" s="567"/>
      <c r="NEP82" s="567"/>
      <c r="NEQ82" s="567"/>
      <c r="NER82" s="567"/>
      <c r="NES82" s="567"/>
      <c r="NET82" s="567"/>
      <c r="NEU82" s="567"/>
      <c r="NEV82" s="567"/>
      <c r="NEW82" s="567"/>
      <c r="NEX82" s="567"/>
      <c r="NEY82" s="567"/>
      <c r="NEZ82" s="567"/>
      <c r="NFA82" s="567"/>
      <c r="NFB82" s="567"/>
      <c r="NFC82" s="567"/>
      <c r="NFD82" s="567"/>
      <c r="NFE82" s="567"/>
      <c r="NFF82" s="567"/>
      <c r="NFG82" s="567"/>
      <c r="NFH82" s="567"/>
      <c r="NFI82" s="567"/>
      <c r="NFJ82" s="567"/>
      <c r="NFK82" s="567"/>
      <c r="NFL82" s="567"/>
      <c r="NFM82" s="567"/>
      <c r="NFN82" s="567"/>
      <c r="NFO82" s="567"/>
      <c r="NFP82" s="567"/>
      <c r="NFQ82" s="567"/>
      <c r="NFR82" s="567"/>
      <c r="NFS82" s="567"/>
      <c r="NFT82" s="567"/>
      <c r="NFU82" s="567"/>
      <c r="NFV82" s="567"/>
      <c r="NFW82" s="567"/>
      <c r="NFX82" s="567"/>
      <c r="NFY82" s="567"/>
      <c r="NFZ82" s="567"/>
      <c r="NGA82" s="567"/>
      <c r="NGB82" s="567"/>
      <c r="NGC82" s="567"/>
      <c r="NGD82" s="567"/>
      <c r="NGE82" s="567"/>
      <c r="NGF82" s="567"/>
      <c r="NGG82" s="567"/>
      <c r="NGH82" s="567"/>
      <c r="NGI82" s="567"/>
      <c r="NGJ82" s="567"/>
      <c r="NGK82" s="567"/>
      <c r="NGL82" s="567"/>
      <c r="NGM82" s="567"/>
      <c r="NGN82" s="567"/>
      <c r="NGO82" s="567"/>
      <c r="NGP82" s="567"/>
      <c r="NGQ82" s="567"/>
      <c r="NGR82" s="567"/>
      <c r="NGS82" s="567"/>
      <c r="NGT82" s="567"/>
      <c r="NGU82" s="567"/>
      <c r="NGV82" s="567"/>
      <c r="NGW82" s="567"/>
      <c r="NGX82" s="567"/>
      <c r="NGY82" s="567"/>
      <c r="NGZ82" s="567"/>
      <c r="NHA82" s="567"/>
      <c r="NHB82" s="567"/>
      <c r="NHC82" s="567"/>
      <c r="NHD82" s="567"/>
      <c r="NHE82" s="567"/>
      <c r="NHF82" s="567"/>
      <c r="NHG82" s="567"/>
      <c r="NHH82" s="567"/>
      <c r="NHI82" s="567"/>
      <c r="NHJ82" s="567"/>
      <c r="NHK82" s="567"/>
      <c r="NHL82" s="567"/>
      <c r="NHM82" s="567"/>
      <c r="NHN82" s="567"/>
      <c r="NHO82" s="567"/>
      <c r="NHP82" s="567"/>
      <c r="NHQ82" s="567"/>
      <c r="NHR82" s="567"/>
      <c r="NHS82" s="567"/>
      <c r="NHT82" s="567"/>
      <c r="NHU82" s="567"/>
      <c r="NHV82" s="567"/>
      <c r="NHW82" s="567"/>
      <c r="NHX82" s="567"/>
      <c r="NHY82" s="567"/>
      <c r="NHZ82" s="567"/>
      <c r="NIA82" s="567"/>
      <c r="NIB82" s="567"/>
      <c r="NIC82" s="567"/>
      <c r="NID82" s="567"/>
      <c r="NIE82" s="567"/>
      <c r="NIF82" s="567"/>
      <c r="NIG82" s="567"/>
      <c r="NIH82" s="567"/>
      <c r="NII82" s="567"/>
      <c r="NIJ82" s="567"/>
      <c r="NIK82" s="567"/>
      <c r="NIL82" s="567"/>
      <c r="NIM82" s="567"/>
      <c r="NIN82" s="567"/>
      <c r="NIO82" s="567"/>
      <c r="NIP82" s="567"/>
      <c r="NIQ82" s="567"/>
      <c r="NIR82" s="567"/>
      <c r="NIS82" s="567"/>
      <c r="NIT82" s="567"/>
      <c r="NIU82" s="567"/>
      <c r="NIV82" s="567"/>
      <c r="NIW82" s="567"/>
      <c r="NIX82" s="567"/>
      <c r="NIY82" s="567"/>
      <c r="NIZ82" s="567"/>
      <c r="NJA82" s="567"/>
      <c r="NJB82" s="567"/>
      <c r="NJC82" s="567"/>
      <c r="NJD82" s="567"/>
      <c r="NJE82" s="567"/>
      <c r="NJF82" s="567"/>
      <c r="NJG82" s="567"/>
      <c r="NJH82" s="567"/>
      <c r="NJI82" s="567"/>
      <c r="NJJ82" s="567"/>
      <c r="NJK82" s="567"/>
      <c r="NJL82" s="567"/>
      <c r="NJM82" s="567"/>
      <c r="NJN82" s="567"/>
      <c r="NJO82" s="567"/>
      <c r="NJP82" s="567"/>
      <c r="NJQ82" s="567"/>
      <c r="NJR82" s="567"/>
      <c r="NJS82" s="567"/>
      <c r="NJT82" s="567"/>
      <c r="NJU82" s="567"/>
      <c r="NJV82" s="567"/>
      <c r="NJW82" s="567"/>
      <c r="NJX82" s="567"/>
      <c r="NJY82" s="567"/>
      <c r="NJZ82" s="567"/>
      <c r="NKA82" s="567"/>
      <c r="NKB82" s="567"/>
      <c r="NKC82" s="567"/>
      <c r="NKD82" s="567"/>
      <c r="NKE82" s="567"/>
      <c r="NKF82" s="567"/>
      <c r="NKG82" s="567"/>
      <c r="NKH82" s="567"/>
      <c r="NKI82" s="567"/>
      <c r="NKJ82" s="567"/>
      <c r="NKK82" s="567"/>
      <c r="NKL82" s="567"/>
      <c r="NKM82" s="567"/>
      <c r="NKN82" s="567"/>
      <c r="NKO82" s="567"/>
      <c r="NKP82" s="567"/>
      <c r="NKQ82" s="567"/>
      <c r="NKR82" s="567"/>
      <c r="NKS82" s="567"/>
      <c r="NKT82" s="567"/>
      <c r="NKU82" s="567"/>
      <c r="NKV82" s="567"/>
      <c r="NKW82" s="567"/>
      <c r="NKX82" s="567"/>
      <c r="NKY82" s="567"/>
      <c r="NKZ82" s="567"/>
      <c r="NLA82" s="567"/>
      <c r="NLB82" s="567"/>
      <c r="NLC82" s="567"/>
      <c r="NLD82" s="567"/>
      <c r="NLE82" s="567"/>
      <c r="NLF82" s="567"/>
      <c r="NLG82" s="567"/>
      <c r="NLH82" s="567"/>
      <c r="NLI82" s="567"/>
      <c r="NLJ82" s="567"/>
      <c r="NLK82" s="567"/>
      <c r="NLL82" s="567"/>
      <c r="NLM82" s="567"/>
      <c r="NLN82" s="567"/>
      <c r="NLO82" s="567"/>
      <c r="NLP82" s="567"/>
      <c r="NLQ82" s="567"/>
      <c r="NLR82" s="567"/>
      <c r="NLS82" s="567"/>
      <c r="NLT82" s="567"/>
      <c r="NLU82" s="567"/>
      <c r="NLV82" s="567"/>
      <c r="NLW82" s="567"/>
      <c r="NLX82" s="567"/>
      <c r="NLY82" s="567"/>
      <c r="NLZ82" s="567"/>
      <c r="NMA82" s="567"/>
      <c r="NMB82" s="567"/>
      <c r="NMC82" s="567"/>
      <c r="NMD82" s="567"/>
      <c r="NME82" s="567"/>
      <c r="NMF82" s="567"/>
      <c r="NMG82" s="567"/>
      <c r="NMH82" s="567"/>
      <c r="NMI82" s="567"/>
      <c r="NMJ82" s="567"/>
      <c r="NMK82" s="567"/>
      <c r="NML82" s="567"/>
      <c r="NMM82" s="567"/>
      <c r="NMN82" s="567"/>
      <c r="NMO82" s="567"/>
      <c r="NMP82" s="567"/>
      <c r="NMQ82" s="567"/>
      <c r="NMR82" s="567"/>
      <c r="NMS82" s="567"/>
      <c r="NMT82" s="567"/>
      <c r="NMU82" s="567"/>
      <c r="NMV82" s="567"/>
      <c r="NMW82" s="567"/>
      <c r="NMX82" s="567"/>
      <c r="NMY82" s="567"/>
      <c r="NMZ82" s="567"/>
      <c r="NNA82" s="567"/>
      <c r="NNB82" s="567"/>
      <c r="NNC82" s="567"/>
      <c r="NND82" s="567"/>
      <c r="NNE82" s="567"/>
      <c r="NNF82" s="567"/>
      <c r="NNG82" s="567"/>
      <c r="NNH82" s="567"/>
      <c r="NNI82" s="567"/>
      <c r="NNJ82" s="567"/>
      <c r="NNK82" s="567"/>
      <c r="NNL82" s="567"/>
      <c r="NNM82" s="567"/>
      <c r="NNN82" s="567"/>
      <c r="NNO82" s="567"/>
      <c r="NNP82" s="567"/>
      <c r="NNQ82" s="567"/>
      <c r="NNR82" s="567"/>
      <c r="NNS82" s="567"/>
      <c r="NNT82" s="567"/>
      <c r="NNU82" s="567"/>
      <c r="NNV82" s="567"/>
      <c r="NNW82" s="567"/>
      <c r="NNX82" s="567"/>
      <c r="NNY82" s="567"/>
      <c r="NNZ82" s="567"/>
      <c r="NOA82" s="567"/>
      <c r="NOB82" s="567"/>
      <c r="NOC82" s="567"/>
      <c r="NOD82" s="567"/>
      <c r="NOE82" s="567"/>
      <c r="NOF82" s="567"/>
      <c r="NOG82" s="567"/>
      <c r="NOH82" s="567"/>
      <c r="NOI82" s="567"/>
      <c r="NOJ82" s="567"/>
      <c r="NOK82" s="567"/>
      <c r="NOL82" s="567"/>
      <c r="NOM82" s="567"/>
      <c r="NON82" s="567"/>
      <c r="NOO82" s="567"/>
      <c r="NOP82" s="567"/>
      <c r="NOQ82" s="567"/>
      <c r="NOR82" s="567"/>
      <c r="NOS82" s="567"/>
      <c r="NOT82" s="567"/>
      <c r="NOU82" s="567"/>
      <c r="NOV82" s="567"/>
      <c r="NOW82" s="567"/>
      <c r="NOX82" s="567"/>
      <c r="NOY82" s="567"/>
      <c r="NOZ82" s="567"/>
      <c r="NPA82" s="567"/>
      <c r="NPB82" s="567"/>
      <c r="NPC82" s="567"/>
      <c r="NPD82" s="567"/>
      <c r="NPE82" s="567"/>
      <c r="NPF82" s="567"/>
      <c r="NPG82" s="567"/>
      <c r="NPH82" s="567"/>
      <c r="NPI82" s="567"/>
      <c r="NPJ82" s="567"/>
      <c r="NPK82" s="567"/>
      <c r="NPL82" s="567"/>
      <c r="NPM82" s="567"/>
      <c r="NPN82" s="567"/>
      <c r="NPO82" s="567"/>
      <c r="NPP82" s="567"/>
      <c r="NPQ82" s="567"/>
      <c r="NPR82" s="567"/>
      <c r="NPS82" s="567"/>
      <c r="NPT82" s="567"/>
      <c r="NPU82" s="567"/>
      <c r="NPV82" s="567"/>
      <c r="NPW82" s="567"/>
      <c r="NPX82" s="567"/>
      <c r="NPY82" s="567"/>
      <c r="NPZ82" s="567"/>
      <c r="NQA82" s="567"/>
      <c r="NQB82" s="567"/>
      <c r="NQC82" s="567"/>
      <c r="NQD82" s="567"/>
      <c r="NQE82" s="567"/>
      <c r="NQF82" s="567"/>
      <c r="NQG82" s="567"/>
      <c r="NQH82" s="567"/>
      <c r="NQI82" s="567"/>
      <c r="NQJ82" s="567"/>
      <c r="NQK82" s="567"/>
      <c r="NQL82" s="567"/>
      <c r="NQM82" s="567"/>
      <c r="NQN82" s="567"/>
      <c r="NQO82" s="567"/>
      <c r="NQP82" s="567"/>
      <c r="NQQ82" s="567"/>
      <c r="NQR82" s="567"/>
      <c r="NQS82" s="567"/>
      <c r="NQT82" s="567"/>
      <c r="NQU82" s="567"/>
      <c r="NQV82" s="567"/>
      <c r="NQW82" s="567"/>
      <c r="NQX82" s="567"/>
      <c r="NQY82" s="567"/>
      <c r="NQZ82" s="567"/>
      <c r="NRA82" s="567"/>
      <c r="NRB82" s="567"/>
      <c r="NRC82" s="567"/>
      <c r="NRD82" s="567"/>
      <c r="NRE82" s="567"/>
      <c r="NRF82" s="567"/>
      <c r="NRG82" s="567"/>
      <c r="NRH82" s="567"/>
      <c r="NRI82" s="567"/>
      <c r="NRJ82" s="567"/>
      <c r="NRK82" s="567"/>
      <c r="NRL82" s="567"/>
      <c r="NRM82" s="567"/>
      <c r="NRN82" s="567"/>
      <c r="NRO82" s="567"/>
      <c r="NRP82" s="567"/>
      <c r="NRQ82" s="567"/>
      <c r="NRR82" s="567"/>
      <c r="NRS82" s="567"/>
      <c r="NRT82" s="567"/>
      <c r="NRU82" s="567"/>
      <c r="NRV82" s="567"/>
      <c r="NRW82" s="567"/>
      <c r="NRX82" s="567"/>
      <c r="NRY82" s="567"/>
      <c r="NRZ82" s="567"/>
      <c r="NSA82" s="567"/>
      <c r="NSB82" s="567"/>
      <c r="NSC82" s="567"/>
      <c r="NSD82" s="567"/>
      <c r="NSE82" s="567"/>
      <c r="NSF82" s="567"/>
      <c r="NSG82" s="567"/>
      <c r="NSH82" s="567"/>
      <c r="NSI82" s="567"/>
      <c r="NSJ82" s="567"/>
      <c r="NSK82" s="567"/>
      <c r="NSL82" s="567"/>
      <c r="NSM82" s="567"/>
      <c r="NSN82" s="567"/>
      <c r="NSO82" s="567"/>
      <c r="NSP82" s="567"/>
      <c r="NSQ82" s="567"/>
      <c r="NSR82" s="567"/>
      <c r="NSS82" s="567"/>
      <c r="NST82" s="567"/>
      <c r="NSU82" s="567"/>
      <c r="NSV82" s="567"/>
      <c r="NSW82" s="567"/>
      <c r="NSX82" s="567"/>
      <c r="NSY82" s="567"/>
      <c r="NSZ82" s="567"/>
      <c r="NTA82" s="567"/>
      <c r="NTB82" s="567"/>
      <c r="NTC82" s="567"/>
      <c r="NTD82" s="567"/>
      <c r="NTE82" s="567"/>
      <c r="NTF82" s="567"/>
      <c r="NTG82" s="567"/>
      <c r="NTH82" s="567"/>
      <c r="NTI82" s="567"/>
      <c r="NTJ82" s="567"/>
      <c r="NTK82" s="567"/>
      <c r="NTL82" s="567"/>
      <c r="NTM82" s="567"/>
      <c r="NTN82" s="567"/>
      <c r="NTO82" s="567"/>
      <c r="NTP82" s="567"/>
      <c r="NTQ82" s="567"/>
      <c r="NTR82" s="567"/>
      <c r="NTS82" s="567"/>
      <c r="NTT82" s="567"/>
      <c r="NTU82" s="567"/>
      <c r="NTV82" s="567"/>
      <c r="NTW82" s="567"/>
      <c r="NTX82" s="567"/>
      <c r="NTY82" s="567"/>
      <c r="NTZ82" s="567"/>
      <c r="NUA82" s="567"/>
      <c r="NUB82" s="567"/>
      <c r="NUC82" s="567"/>
      <c r="NUD82" s="567"/>
      <c r="NUE82" s="567"/>
      <c r="NUF82" s="567"/>
      <c r="NUG82" s="567"/>
      <c r="NUH82" s="567"/>
      <c r="NUI82" s="567"/>
      <c r="NUJ82" s="567"/>
      <c r="NUK82" s="567"/>
      <c r="NUL82" s="567"/>
      <c r="NUM82" s="567"/>
      <c r="NUN82" s="567"/>
      <c r="NUO82" s="567"/>
      <c r="NUP82" s="567"/>
      <c r="NUQ82" s="567"/>
      <c r="NUR82" s="567"/>
      <c r="NUS82" s="567"/>
      <c r="NUT82" s="567"/>
      <c r="NUU82" s="567"/>
      <c r="NUV82" s="567"/>
      <c r="NUW82" s="567"/>
      <c r="NUX82" s="567"/>
      <c r="NUY82" s="567"/>
      <c r="NUZ82" s="567"/>
      <c r="NVA82" s="567"/>
      <c r="NVB82" s="567"/>
      <c r="NVC82" s="567"/>
      <c r="NVD82" s="567"/>
      <c r="NVE82" s="567"/>
      <c r="NVF82" s="567"/>
      <c r="NVG82" s="567"/>
      <c r="NVH82" s="567"/>
      <c r="NVI82" s="567"/>
      <c r="NVJ82" s="567"/>
      <c r="NVK82" s="567"/>
      <c r="NVL82" s="567"/>
      <c r="NVM82" s="567"/>
      <c r="NVN82" s="567"/>
      <c r="NVO82" s="567"/>
      <c r="NVP82" s="567"/>
      <c r="NVQ82" s="567"/>
      <c r="NVR82" s="567"/>
      <c r="NVS82" s="567"/>
      <c r="NVT82" s="567"/>
      <c r="NVU82" s="567"/>
      <c r="NVV82" s="567"/>
      <c r="NVW82" s="567"/>
      <c r="NVX82" s="567"/>
      <c r="NVY82" s="567"/>
      <c r="NVZ82" s="567"/>
      <c r="NWA82" s="567"/>
      <c r="NWB82" s="567"/>
      <c r="NWC82" s="567"/>
      <c r="NWD82" s="567"/>
      <c r="NWE82" s="567"/>
      <c r="NWF82" s="567"/>
      <c r="NWG82" s="567"/>
      <c r="NWH82" s="567"/>
      <c r="NWI82" s="567"/>
      <c r="NWJ82" s="567"/>
      <c r="NWK82" s="567"/>
      <c r="NWL82" s="567"/>
      <c r="NWM82" s="567"/>
      <c r="NWN82" s="567"/>
      <c r="NWO82" s="567"/>
      <c r="NWP82" s="567"/>
      <c r="NWQ82" s="567"/>
      <c r="NWR82" s="567"/>
      <c r="NWS82" s="567"/>
      <c r="NWT82" s="567"/>
      <c r="NWU82" s="567"/>
      <c r="NWV82" s="567"/>
      <c r="NWW82" s="567"/>
      <c r="NWX82" s="567"/>
      <c r="NWY82" s="567"/>
      <c r="NWZ82" s="567"/>
      <c r="NXA82" s="567"/>
      <c r="NXB82" s="567"/>
      <c r="NXC82" s="567"/>
      <c r="NXD82" s="567"/>
      <c r="NXE82" s="567"/>
      <c r="NXF82" s="567"/>
      <c r="NXG82" s="567"/>
      <c r="NXH82" s="567"/>
      <c r="NXI82" s="567"/>
      <c r="NXJ82" s="567"/>
      <c r="NXK82" s="567"/>
      <c r="NXL82" s="567"/>
      <c r="NXM82" s="567"/>
      <c r="NXN82" s="567"/>
      <c r="NXO82" s="567"/>
      <c r="NXP82" s="567"/>
      <c r="NXQ82" s="567"/>
      <c r="NXR82" s="567"/>
      <c r="NXS82" s="567"/>
      <c r="NXT82" s="567"/>
      <c r="NXU82" s="567"/>
      <c r="NXV82" s="567"/>
      <c r="NXW82" s="567"/>
      <c r="NXX82" s="567"/>
      <c r="NXY82" s="567"/>
      <c r="NXZ82" s="567"/>
      <c r="NYA82" s="567"/>
      <c r="NYB82" s="567"/>
      <c r="NYC82" s="567"/>
      <c r="NYD82" s="567"/>
      <c r="NYE82" s="567"/>
      <c r="NYF82" s="567"/>
      <c r="NYG82" s="567"/>
      <c r="NYH82" s="567"/>
      <c r="NYI82" s="567"/>
      <c r="NYJ82" s="567"/>
      <c r="NYK82" s="567"/>
      <c r="NYL82" s="567"/>
      <c r="NYM82" s="567"/>
      <c r="NYN82" s="567"/>
      <c r="NYO82" s="567"/>
      <c r="NYP82" s="567"/>
      <c r="NYQ82" s="567"/>
      <c r="NYR82" s="567"/>
      <c r="NYS82" s="567"/>
      <c r="NYT82" s="567"/>
      <c r="NYU82" s="567"/>
      <c r="NYV82" s="567"/>
      <c r="NYW82" s="567"/>
      <c r="NYX82" s="567"/>
      <c r="NYY82" s="567"/>
      <c r="NYZ82" s="567"/>
      <c r="NZA82" s="567"/>
      <c r="NZB82" s="567"/>
      <c r="NZC82" s="567"/>
      <c r="NZD82" s="567"/>
      <c r="NZE82" s="567"/>
      <c r="NZF82" s="567"/>
      <c r="NZG82" s="567"/>
      <c r="NZH82" s="567"/>
      <c r="NZI82" s="567"/>
      <c r="NZJ82" s="567"/>
      <c r="NZK82" s="567"/>
      <c r="NZL82" s="567"/>
      <c r="NZM82" s="567"/>
      <c r="NZN82" s="567"/>
      <c r="NZO82" s="567"/>
      <c r="NZP82" s="567"/>
      <c r="NZQ82" s="567"/>
      <c r="NZR82" s="567"/>
      <c r="NZS82" s="567"/>
      <c r="NZT82" s="567"/>
      <c r="NZU82" s="567"/>
      <c r="NZV82" s="567"/>
      <c r="NZW82" s="567"/>
      <c r="NZX82" s="567"/>
      <c r="NZY82" s="567"/>
      <c r="NZZ82" s="567"/>
      <c r="OAA82" s="567"/>
      <c r="OAB82" s="567"/>
      <c r="OAC82" s="567"/>
      <c r="OAD82" s="567"/>
      <c r="OAE82" s="567"/>
      <c r="OAF82" s="567"/>
      <c r="OAG82" s="567"/>
      <c r="OAH82" s="567"/>
      <c r="OAI82" s="567"/>
      <c r="OAJ82" s="567"/>
      <c r="OAK82" s="567"/>
      <c r="OAL82" s="567"/>
      <c r="OAM82" s="567"/>
      <c r="OAN82" s="567"/>
      <c r="OAO82" s="567"/>
      <c r="OAP82" s="567"/>
      <c r="OAQ82" s="567"/>
      <c r="OAR82" s="567"/>
      <c r="OAS82" s="567"/>
      <c r="OAT82" s="567"/>
      <c r="OAU82" s="567"/>
      <c r="OAV82" s="567"/>
      <c r="OAW82" s="567"/>
      <c r="OAX82" s="567"/>
      <c r="OAY82" s="567"/>
      <c r="OAZ82" s="567"/>
      <c r="OBA82" s="567"/>
      <c r="OBB82" s="567"/>
      <c r="OBC82" s="567"/>
      <c r="OBD82" s="567"/>
      <c r="OBE82" s="567"/>
      <c r="OBF82" s="567"/>
      <c r="OBG82" s="567"/>
      <c r="OBH82" s="567"/>
      <c r="OBI82" s="567"/>
      <c r="OBJ82" s="567"/>
      <c r="OBK82" s="567"/>
      <c r="OBL82" s="567"/>
      <c r="OBM82" s="567"/>
      <c r="OBN82" s="567"/>
      <c r="OBO82" s="567"/>
      <c r="OBP82" s="567"/>
      <c r="OBQ82" s="567"/>
      <c r="OBR82" s="567"/>
      <c r="OBS82" s="567"/>
      <c r="OBT82" s="567"/>
      <c r="OBU82" s="567"/>
      <c r="OBV82" s="567"/>
      <c r="OBW82" s="567"/>
      <c r="OBX82" s="567"/>
      <c r="OBY82" s="567"/>
      <c r="OBZ82" s="567"/>
      <c r="OCA82" s="567"/>
      <c r="OCB82" s="567"/>
      <c r="OCC82" s="567"/>
      <c r="OCD82" s="567"/>
      <c r="OCE82" s="567"/>
      <c r="OCF82" s="567"/>
      <c r="OCG82" s="567"/>
      <c r="OCH82" s="567"/>
      <c r="OCI82" s="567"/>
      <c r="OCJ82" s="567"/>
      <c r="OCK82" s="567"/>
      <c r="OCL82" s="567"/>
      <c r="OCM82" s="567"/>
      <c r="OCN82" s="567"/>
      <c r="OCO82" s="567"/>
      <c r="OCP82" s="567"/>
      <c r="OCQ82" s="567"/>
      <c r="OCR82" s="567"/>
      <c r="OCS82" s="567"/>
      <c r="OCT82" s="567"/>
      <c r="OCU82" s="567"/>
      <c r="OCV82" s="567"/>
      <c r="OCW82" s="567"/>
      <c r="OCX82" s="567"/>
      <c r="OCY82" s="567"/>
      <c r="OCZ82" s="567"/>
      <c r="ODA82" s="567"/>
      <c r="ODB82" s="567"/>
      <c r="ODC82" s="567"/>
      <c r="ODD82" s="567"/>
      <c r="ODE82" s="567"/>
      <c r="ODF82" s="567"/>
      <c r="ODG82" s="567"/>
      <c r="ODH82" s="567"/>
      <c r="ODI82" s="567"/>
      <c r="ODJ82" s="567"/>
      <c r="ODK82" s="567"/>
      <c r="ODL82" s="567"/>
      <c r="ODM82" s="567"/>
      <c r="ODN82" s="567"/>
      <c r="ODO82" s="567"/>
      <c r="ODP82" s="567"/>
      <c r="ODQ82" s="567"/>
      <c r="ODR82" s="567"/>
      <c r="ODS82" s="567"/>
      <c r="ODT82" s="567"/>
      <c r="ODU82" s="567"/>
      <c r="ODV82" s="567"/>
      <c r="ODW82" s="567"/>
      <c r="ODX82" s="567"/>
      <c r="ODY82" s="567"/>
      <c r="ODZ82" s="567"/>
      <c r="OEA82" s="567"/>
      <c r="OEB82" s="567"/>
      <c r="OEC82" s="567"/>
      <c r="OED82" s="567"/>
      <c r="OEE82" s="567"/>
      <c r="OEF82" s="567"/>
      <c r="OEG82" s="567"/>
      <c r="OEH82" s="567"/>
      <c r="OEI82" s="567"/>
      <c r="OEJ82" s="567"/>
      <c r="OEK82" s="567"/>
      <c r="OEL82" s="567"/>
      <c r="OEM82" s="567"/>
      <c r="OEN82" s="567"/>
      <c r="OEO82" s="567"/>
      <c r="OEP82" s="567"/>
      <c r="OEQ82" s="567"/>
      <c r="OER82" s="567"/>
      <c r="OES82" s="567"/>
      <c r="OET82" s="567"/>
      <c r="OEU82" s="567"/>
      <c r="OEV82" s="567"/>
      <c r="OEW82" s="567"/>
      <c r="OEX82" s="567"/>
      <c r="OEY82" s="567"/>
      <c r="OEZ82" s="567"/>
      <c r="OFA82" s="567"/>
      <c r="OFB82" s="567"/>
      <c r="OFC82" s="567"/>
      <c r="OFD82" s="567"/>
      <c r="OFE82" s="567"/>
      <c r="OFF82" s="567"/>
      <c r="OFG82" s="567"/>
      <c r="OFH82" s="567"/>
      <c r="OFI82" s="567"/>
      <c r="OFJ82" s="567"/>
      <c r="OFK82" s="567"/>
      <c r="OFL82" s="567"/>
      <c r="OFM82" s="567"/>
      <c r="OFN82" s="567"/>
      <c r="OFO82" s="567"/>
      <c r="OFP82" s="567"/>
      <c r="OFQ82" s="567"/>
      <c r="OFR82" s="567"/>
      <c r="OFS82" s="567"/>
      <c r="OFT82" s="567"/>
      <c r="OFU82" s="567"/>
      <c r="OFV82" s="567"/>
      <c r="OFW82" s="567"/>
      <c r="OFX82" s="567"/>
      <c r="OFY82" s="567"/>
      <c r="OFZ82" s="567"/>
      <c r="OGA82" s="567"/>
      <c r="OGB82" s="567"/>
      <c r="OGC82" s="567"/>
      <c r="OGD82" s="567"/>
      <c r="OGE82" s="567"/>
      <c r="OGF82" s="567"/>
      <c r="OGG82" s="567"/>
      <c r="OGH82" s="567"/>
      <c r="OGI82" s="567"/>
      <c r="OGJ82" s="567"/>
      <c r="OGK82" s="567"/>
      <c r="OGL82" s="567"/>
      <c r="OGM82" s="567"/>
      <c r="OGN82" s="567"/>
      <c r="OGO82" s="567"/>
      <c r="OGP82" s="567"/>
      <c r="OGQ82" s="567"/>
      <c r="OGR82" s="567"/>
      <c r="OGS82" s="567"/>
      <c r="OGT82" s="567"/>
      <c r="OGU82" s="567"/>
      <c r="OGV82" s="567"/>
      <c r="OGW82" s="567"/>
      <c r="OGX82" s="567"/>
      <c r="OGY82" s="567"/>
      <c r="OGZ82" s="567"/>
      <c r="OHA82" s="567"/>
      <c r="OHB82" s="567"/>
      <c r="OHC82" s="567"/>
      <c r="OHD82" s="567"/>
      <c r="OHE82" s="567"/>
      <c r="OHF82" s="567"/>
      <c r="OHG82" s="567"/>
      <c r="OHH82" s="567"/>
      <c r="OHI82" s="567"/>
      <c r="OHJ82" s="567"/>
      <c r="OHK82" s="567"/>
      <c r="OHL82" s="567"/>
      <c r="OHM82" s="567"/>
      <c r="OHN82" s="567"/>
      <c r="OHO82" s="567"/>
      <c r="OHP82" s="567"/>
      <c r="OHQ82" s="567"/>
      <c r="OHR82" s="567"/>
      <c r="OHS82" s="567"/>
      <c r="OHT82" s="567"/>
      <c r="OHU82" s="567"/>
      <c r="OHV82" s="567"/>
      <c r="OHW82" s="567"/>
      <c r="OHX82" s="567"/>
      <c r="OHY82" s="567"/>
      <c r="OHZ82" s="567"/>
      <c r="OIA82" s="567"/>
      <c r="OIB82" s="567"/>
      <c r="OIC82" s="567"/>
      <c r="OID82" s="567"/>
      <c r="OIE82" s="567"/>
      <c r="OIF82" s="567"/>
      <c r="OIG82" s="567"/>
      <c r="OIH82" s="567"/>
      <c r="OII82" s="567"/>
      <c r="OIJ82" s="567"/>
      <c r="OIK82" s="567"/>
      <c r="OIL82" s="567"/>
      <c r="OIM82" s="567"/>
      <c r="OIN82" s="567"/>
      <c r="OIO82" s="567"/>
      <c r="OIP82" s="567"/>
      <c r="OIQ82" s="567"/>
      <c r="OIR82" s="567"/>
      <c r="OIS82" s="567"/>
      <c r="OIT82" s="567"/>
      <c r="OIU82" s="567"/>
      <c r="OIV82" s="567"/>
      <c r="OIW82" s="567"/>
      <c r="OIX82" s="567"/>
      <c r="OIY82" s="567"/>
      <c r="OIZ82" s="567"/>
      <c r="OJA82" s="567"/>
      <c r="OJB82" s="567"/>
      <c r="OJC82" s="567"/>
      <c r="OJD82" s="567"/>
      <c r="OJE82" s="567"/>
      <c r="OJF82" s="567"/>
      <c r="OJG82" s="567"/>
      <c r="OJH82" s="567"/>
      <c r="OJI82" s="567"/>
      <c r="OJJ82" s="567"/>
      <c r="OJK82" s="567"/>
      <c r="OJL82" s="567"/>
      <c r="OJM82" s="567"/>
      <c r="OJN82" s="567"/>
      <c r="OJO82" s="567"/>
      <c r="OJP82" s="567"/>
      <c r="OJQ82" s="567"/>
      <c r="OJR82" s="567"/>
      <c r="OJS82" s="567"/>
      <c r="OJT82" s="567"/>
      <c r="OJU82" s="567"/>
      <c r="OJV82" s="567"/>
      <c r="OJW82" s="567"/>
      <c r="OJX82" s="567"/>
      <c r="OJY82" s="567"/>
      <c r="OJZ82" s="567"/>
      <c r="OKA82" s="567"/>
      <c r="OKB82" s="567"/>
      <c r="OKC82" s="567"/>
      <c r="OKD82" s="567"/>
      <c r="OKE82" s="567"/>
      <c r="OKF82" s="567"/>
      <c r="OKG82" s="567"/>
      <c r="OKH82" s="567"/>
      <c r="OKI82" s="567"/>
      <c r="OKJ82" s="567"/>
      <c r="OKK82" s="567"/>
      <c r="OKL82" s="567"/>
      <c r="OKM82" s="567"/>
      <c r="OKN82" s="567"/>
      <c r="OKO82" s="567"/>
      <c r="OKP82" s="567"/>
      <c r="OKQ82" s="567"/>
      <c r="OKR82" s="567"/>
      <c r="OKS82" s="567"/>
      <c r="OKT82" s="567"/>
      <c r="OKU82" s="567"/>
      <c r="OKV82" s="567"/>
      <c r="OKW82" s="567"/>
      <c r="OKX82" s="567"/>
      <c r="OKY82" s="567"/>
      <c r="OKZ82" s="567"/>
      <c r="OLA82" s="567"/>
      <c r="OLB82" s="567"/>
      <c r="OLC82" s="567"/>
      <c r="OLD82" s="567"/>
      <c r="OLE82" s="567"/>
      <c r="OLF82" s="567"/>
      <c r="OLG82" s="567"/>
      <c r="OLH82" s="567"/>
      <c r="OLI82" s="567"/>
      <c r="OLJ82" s="567"/>
      <c r="OLK82" s="567"/>
      <c r="OLL82" s="567"/>
      <c r="OLM82" s="567"/>
      <c r="OLN82" s="567"/>
      <c r="OLO82" s="567"/>
      <c r="OLP82" s="567"/>
      <c r="OLQ82" s="567"/>
      <c r="OLR82" s="567"/>
      <c r="OLS82" s="567"/>
      <c r="OLT82" s="567"/>
      <c r="OLU82" s="567"/>
      <c r="OLV82" s="567"/>
      <c r="OLW82" s="567"/>
      <c r="OLX82" s="567"/>
      <c r="OLY82" s="567"/>
      <c r="OLZ82" s="567"/>
      <c r="OMA82" s="567"/>
      <c r="OMB82" s="567"/>
      <c r="OMC82" s="567"/>
      <c r="OMD82" s="567"/>
      <c r="OME82" s="567"/>
      <c r="OMF82" s="567"/>
      <c r="OMG82" s="567"/>
      <c r="OMH82" s="567"/>
      <c r="OMI82" s="567"/>
      <c r="OMJ82" s="567"/>
      <c r="OMK82" s="567"/>
      <c r="OML82" s="567"/>
      <c r="OMM82" s="567"/>
      <c r="OMN82" s="567"/>
      <c r="OMO82" s="567"/>
      <c r="OMP82" s="567"/>
      <c r="OMQ82" s="567"/>
      <c r="OMR82" s="567"/>
      <c r="OMS82" s="567"/>
      <c r="OMT82" s="567"/>
      <c r="OMU82" s="567"/>
      <c r="OMV82" s="567"/>
      <c r="OMW82" s="567"/>
      <c r="OMX82" s="567"/>
      <c r="OMY82" s="567"/>
      <c r="OMZ82" s="567"/>
      <c r="ONA82" s="567"/>
      <c r="ONB82" s="567"/>
      <c r="ONC82" s="567"/>
      <c r="OND82" s="567"/>
      <c r="ONE82" s="567"/>
      <c r="ONF82" s="567"/>
      <c r="ONG82" s="567"/>
      <c r="ONH82" s="567"/>
      <c r="ONI82" s="567"/>
      <c r="ONJ82" s="567"/>
      <c r="ONK82" s="567"/>
      <c r="ONL82" s="567"/>
      <c r="ONM82" s="567"/>
      <c r="ONN82" s="567"/>
      <c r="ONO82" s="567"/>
      <c r="ONP82" s="567"/>
      <c r="ONQ82" s="567"/>
      <c r="ONR82" s="567"/>
      <c r="ONS82" s="567"/>
      <c r="ONT82" s="567"/>
      <c r="ONU82" s="567"/>
      <c r="ONV82" s="567"/>
      <c r="ONW82" s="567"/>
      <c r="ONX82" s="567"/>
      <c r="ONY82" s="567"/>
      <c r="ONZ82" s="567"/>
      <c r="OOA82" s="567"/>
      <c r="OOB82" s="567"/>
      <c r="OOC82" s="567"/>
      <c r="OOD82" s="567"/>
      <c r="OOE82" s="567"/>
      <c r="OOF82" s="567"/>
      <c r="OOG82" s="567"/>
      <c r="OOH82" s="567"/>
      <c r="OOI82" s="567"/>
      <c r="OOJ82" s="567"/>
      <c r="OOK82" s="567"/>
      <c r="OOL82" s="567"/>
      <c r="OOM82" s="567"/>
      <c r="OON82" s="567"/>
      <c r="OOO82" s="567"/>
      <c r="OOP82" s="567"/>
      <c r="OOQ82" s="567"/>
      <c r="OOR82" s="567"/>
      <c r="OOS82" s="567"/>
      <c r="OOT82" s="567"/>
      <c r="OOU82" s="567"/>
      <c r="OOV82" s="567"/>
      <c r="OOW82" s="567"/>
      <c r="OOX82" s="567"/>
      <c r="OOY82" s="567"/>
      <c r="OOZ82" s="567"/>
      <c r="OPA82" s="567"/>
      <c r="OPB82" s="567"/>
      <c r="OPC82" s="567"/>
      <c r="OPD82" s="567"/>
      <c r="OPE82" s="567"/>
      <c r="OPF82" s="567"/>
      <c r="OPG82" s="567"/>
      <c r="OPH82" s="567"/>
      <c r="OPI82" s="567"/>
      <c r="OPJ82" s="567"/>
      <c r="OPK82" s="567"/>
      <c r="OPL82" s="567"/>
      <c r="OPM82" s="567"/>
      <c r="OPN82" s="567"/>
      <c r="OPO82" s="567"/>
      <c r="OPP82" s="567"/>
      <c r="OPQ82" s="567"/>
      <c r="OPR82" s="567"/>
      <c r="OPS82" s="567"/>
      <c r="OPT82" s="567"/>
      <c r="OPU82" s="567"/>
      <c r="OPV82" s="567"/>
      <c r="OPW82" s="567"/>
      <c r="OPX82" s="567"/>
      <c r="OPY82" s="567"/>
      <c r="OPZ82" s="567"/>
      <c r="OQA82" s="567"/>
      <c r="OQB82" s="567"/>
      <c r="OQC82" s="567"/>
      <c r="OQD82" s="567"/>
      <c r="OQE82" s="567"/>
      <c r="OQF82" s="567"/>
      <c r="OQG82" s="567"/>
      <c r="OQH82" s="567"/>
      <c r="OQI82" s="567"/>
      <c r="OQJ82" s="567"/>
      <c r="OQK82" s="567"/>
      <c r="OQL82" s="567"/>
      <c r="OQM82" s="567"/>
      <c r="OQN82" s="567"/>
      <c r="OQO82" s="567"/>
      <c r="OQP82" s="567"/>
      <c r="OQQ82" s="567"/>
      <c r="OQR82" s="567"/>
      <c r="OQS82" s="567"/>
      <c r="OQT82" s="567"/>
      <c r="OQU82" s="567"/>
      <c r="OQV82" s="567"/>
      <c r="OQW82" s="567"/>
      <c r="OQX82" s="567"/>
      <c r="OQY82" s="567"/>
      <c r="OQZ82" s="567"/>
      <c r="ORA82" s="567"/>
      <c r="ORB82" s="567"/>
      <c r="ORC82" s="567"/>
      <c r="ORD82" s="567"/>
      <c r="ORE82" s="567"/>
      <c r="ORF82" s="567"/>
      <c r="ORG82" s="567"/>
      <c r="ORH82" s="567"/>
      <c r="ORI82" s="567"/>
      <c r="ORJ82" s="567"/>
      <c r="ORK82" s="567"/>
      <c r="ORL82" s="567"/>
      <c r="ORM82" s="567"/>
      <c r="ORN82" s="567"/>
      <c r="ORO82" s="567"/>
      <c r="ORP82" s="567"/>
      <c r="ORQ82" s="567"/>
      <c r="ORR82" s="567"/>
      <c r="ORS82" s="567"/>
      <c r="ORT82" s="567"/>
      <c r="ORU82" s="567"/>
      <c r="ORV82" s="567"/>
      <c r="ORW82" s="567"/>
      <c r="ORX82" s="567"/>
      <c r="ORY82" s="567"/>
      <c r="ORZ82" s="567"/>
      <c r="OSA82" s="567"/>
      <c r="OSB82" s="567"/>
      <c r="OSC82" s="567"/>
      <c r="OSD82" s="567"/>
      <c r="OSE82" s="567"/>
      <c r="OSF82" s="567"/>
      <c r="OSG82" s="567"/>
      <c r="OSH82" s="567"/>
      <c r="OSI82" s="567"/>
      <c r="OSJ82" s="567"/>
      <c r="OSK82" s="567"/>
      <c r="OSL82" s="567"/>
      <c r="OSM82" s="567"/>
      <c r="OSN82" s="567"/>
      <c r="OSO82" s="567"/>
      <c r="OSP82" s="567"/>
      <c r="OSQ82" s="567"/>
      <c r="OSR82" s="567"/>
      <c r="OSS82" s="567"/>
      <c r="OST82" s="567"/>
      <c r="OSU82" s="567"/>
      <c r="OSV82" s="567"/>
      <c r="OSW82" s="567"/>
      <c r="OSX82" s="567"/>
      <c r="OSY82" s="567"/>
      <c r="OSZ82" s="567"/>
      <c r="OTA82" s="567"/>
      <c r="OTB82" s="567"/>
      <c r="OTC82" s="567"/>
      <c r="OTD82" s="567"/>
      <c r="OTE82" s="567"/>
      <c r="OTF82" s="567"/>
      <c r="OTG82" s="567"/>
      <c r="OTH82" s="567"/>
      <c r="OTI82" s="567"/>
      <c r="OTJ82" s="567"/>
      <c r="OTK82" s="567"/>
      <c r="OTL82" s="567"/>
      <c r="OTM82" s="567"/>
      <c r="OTN82" s="567"/>
      <c r="OTO82" s="567"/>
      <c r="OTP82" s="567"/>
      <c r="OTQ82" s="567"/>
      <c r="OTR82" s="567"/>
      <c r="OTS82" s="567"/>
      <c r="OTT82" s="567"/>
      <c r="OTU82" s="567"/>
      <c r="OTV82" s="567"/>
      <c r="OTW82" s="567"/>
      <c r="OTX82" s="567"/>
      <c r="OTY82" s="567"/>
      <c r="OTZ82" s="567"/>
      <c r="OUA82" s="567"/>
      <c r="OUB82" s="567"/>
      <c r="OUC82" s="567"/>
      <c r="OUD82" s="567"/>
      <c r="OUE82" s="567"/>
      <c r="OUF82" s="567"/>
      <c r="OUG82" s="567"/>
      <c r="OUH82" s="567"/>
      <c r="OUI82" s="567"/>
      <c r="OUJ82" s="567"/>
      <c r="OUK82" s="567"/>
      <c r="OUL82" s="567"/>
      <c r="OUM82" s="567"/>
      <c r="OUN82" s="567"/>
      <c r="OUO82" s="567"/>
      <c r="OUP82" s="567"/>
      <c r="OUQ82" s="567"/>
      <c r="OUR82" s="567"/>
      <c r="OUS82" s="567"/>
      <c r="OUT82" s="567"/>
      <c r="OUU82" s="567"/>
      <c r="OUV82" s="567"/>
      <c r="OUW82" s="567"/>
      <c r="OUX82" s="567"/>
      <c r="OUY82" s="567"/>
      <c r="OUZ82" s="567"/>
      <c r="OVA82" s="567"/>
      <c r="OVB82" s="567"/>
      <c r="OVC82" s="567"/>
      <c r="OVD82" s="567"/>
      <c r="OVE82" s="567"/>
      <c r="OVF82" s="567"/>
      <c r="OVG82" s="567"/>
      <c r="OVH82" s="567"/>
      <c r="OVI82" s="567"/>
      <c r="OVJ82" s="567"/>
      <c r="OVK82" s="567"/>
      <c r="OVL82" s="567"/>
      <c r="OVM82" s="567"/>
      <c r="OVN82" s="567"/>
      <c r="OVO82" s="567"/>
      <c r="OVP82" s="567"/>
      <c r="OVQ82" s="567"/>
      <c r="OVR82" s="567"/>
      <c r="OVS82" s="567"/>
      <c r="OVT82" s="567"/>
      <c r="OVU82" s="567"/>
      <c r="OVV82" s="567"/>
      <c r="OVW82" s="567"/>
      <c r="OVX82" s="567"/>
      <c r="OVY82" s="567"/>
      <c r="OVZ82" s="567"/>
      <c r="OWA82" s="567"/>
      <c r="OWB82" s="567"/>
      <c r="OWC82" s="567"/>
      <c r="OWD82" s="567"/>
      <c r="OWE82" s="567"/>
      <c r="OWF82" s="567"/>
      <c r="OWG82" s="567"/>
      <c r="OWH82" s="567"/>
      <c r="OWI82" s="567"/>
      <c r="OWJ82" s="567"/>
      <c r="OWK82" s="567"/>
      <c r="OWL82" s="567"/>
      <c r="OWM82" s="567"/>
      <c r="OWN82" s="567"/>
      <c r="OWO82" s="567"/>
      <c r="OWP82" s="567"/>
      <c r="OWQ82" s="567"/>
      <c r="OWR82" s="567"/>
      <c r="OWS82" s="567"/>
      <c r="OWT82" s="567"/>
      <c r="OWU82" s="567"/>
      <c r="OWV82" s="567"/>
      <c r="OWW82" s="567"/>
      <c r="OWX82" s="567"/>
      <c r="OWY82" s="567"/>
      <c r="OWZ82" s="567"/>
      <c r="OXA82" s="567"/>
      <c r="OXB82" s="567"/>
      <c r="OXC82" s="567"/>
      <c r="OXD82" s="567"/>
      <c r="OXE82" s="567"/>
      <c r="OXF82" s="567"/>
      <c r="OXG82" s="567"/>
      <c r="OXH82" s="567"/>
      <c r="OXI82" s="567"/>
      <c r="OXJ82" s="567"/>
      <c r="OXK82" s="567"/>
      <c r="OXL82" s="567"/>
      <c r="OXM82" s="567"/>
      <c r="OXN82" s="567"/>
      <c r="OXO82" s="567"/>
      <c r="OXP82" s="567"/>
      <c r="OXQ82" s="567"/>
      <c r="OXR82" s="567"/>
      <c r="OXS82" s="567"/>
      <c r="OXT82" s="567"/>
      <c r="OXU82" s="567"/>
      <c r="OXV82" s="567"/>
      <c r="OXW82" s="567"/>
      <c r="OXX82" s="567"/>
      <c r="OXY82" s="567"/>
      <c r="OXZ82" s="567"/>
      <c r="OYA82" s="567"/>
      <c r="OYB82" s="567"/>
      <c r="OYC82" s="567"/>
      <c r="OYD82" s="567"/>
      <c r="OYE82" s="567"/>
      <c r="OYF82" s="567"/>
      <c r="OYG82" s="567"/>
      <c r="OYH82" s="567"/>
      <c r="OYI82" s="567"/>
      <c r="OYJ82" s="567"/>
      <c r="OYK82" s="567"/>
      <c r="OYL82" s="567"/>
      <c r="OYM82" s="567"/>
      <c r="OYN82" s="567"/>
      <c r="OYO82" s="567"/>
      <c r="OYP82" s="567"/>
      <c r="OYQ82" s="567"/>
      <c r="OYR82" s="567"/>
      <c r="OYS82" s="567"/>
      <c r="OYT82" s="567"/>
      <c r="OYU82" s="567"/>
      <c r="OYV82" s="567"/>
      <c r="OYW82" s="567"/>
      <c r="OYX82" s="567"/>
      <c r="OYY82" s="567"/>
      <c r="OYZ82" s="567"/>
      <c r="OZA82" s="567"/>
      <c r="OZB82" s="567"/>
      <c r="OZC82" s="567"/>
      <c r="OZD82" s="567"/>
      <c r="OZE82" s="567"/>
      <c r="OZF82" s="567"/>
      <c r="OZG82" s="567"/>
      <c r="OZH82" s="567"/>
      <c r="OZI82" s="567"/>
      <c r="OZJ82" s="567"/>
      <c r="OZK82" s="567"/>
      <c r="OZL82" s="567"/>
      <c r="OZM82" s="567"/>
      <c r="OZN82" s="567"/>
      <c r="OZO82" s="567"/>
      <c r="OZP82" s="567"/>
      <c r="OZQ82" s="567"/>
      <c r="OZR82" s="567"/>
      <c r="OZS82" s="567"/>
      <c r="OZT82" s="567"/>
      <c r="OZU82" s="567"/>
      <c r="OZV82" s="567"/>
      <c r="OZW82" s="567"/>
      <c r="OZX82" s="567"/>
      <c r="OZY82" s="567"/>
      <c r="OZZ82" s="567"/>
      <c r="PAA82" s="567"/>
      <c r="PAB82" s="567"/>
      <c r="PAC82" s="567"/>
      <c r="PAD82" s="567"/>
      <c r="PAE82" s="567"/>
      <c r="PAF82" s="567"/>
      <c r="PAG82" s="567"/>
      <c r="PAH82" s="567"/>
      <c r="PAI82" s="567"/>
      <c r="PAJ82" s="567"/>
      <c r="PAK82" s="567"/>
      <c r="PAL82" s="567"/>
      <c r="PAM82" s="567"/>
      <c r="PAN82" s="567"/>
      <c r="PAO82" s="567"/>
      <c r="PAP82" s="567"/>
      <c r="PAQ82" s="567"/>
      <c r="PAR82" s="567"/>
      <c r="PAS82" s="567"/>
      <c r="PAT82" s="567"/>
      <c r="PAU82" s="567"/>
      <c r="PAV82" s="567"/>
      <c r="PAW82" s="567"/>
      <c r="PAX82" s="567"/>
      <c r="PAY82" s="567"/>
      <c r="PAZ82" s="567"/>
      <c r="PBA82" s="567"/>
      <c r="PBB82" s="567"/>
      <c r="PBC82" s="567"/>
      <c r="PBD82" s="567"/>
      <c r="PBE82" s="567"/>
      <c r="PBF82" s="567"/>
      <c r="PBG82" s="567"/>
      <c r="PBH82" s="567"/>
      <c r="PBI82" s="567"/>
      <c r="PBJ82" s="567"/>
      <c r="PBK82" s="567"/>
      <c r="PBL82" s="567"/>
      <c r="PBM82" s="567"/>
      <c r="PBN82" s="567"/>
      <c r="PBO82" s="567"/>
      <c r="PBP82" s="567"/>
      <c r="PBQ82" s="567"/>
      <c r="PBR82" s="567"/>
      <c r="PBS82" s="567"/>
      <c r="PBT82" s="567"/>
      <c r="PBU82" s="567"/>
      <c r="PBV82" s="567"/>
      <c r="PBW82" s="567"/>
      <c r="PBX82" s="567"/>
      <c r="PBY82" s="567"/>
      <c r="PBZ82" s="567"/>
      <c r="PCA82" s="567"/>
      <c r="PCB82" s="567"/>
      <c r="PCC82" s="567"/>
      <c r="PCD82" s="567"/>
      <c r="PCE82" s="567"/>
      <c r="PCF82" s="567"/>
      <c r="PCG82" s="567"/>
      <c r="PCH82" s="567"/>
      <c r="PCI82" s="567"/>
      <c r="PCJ82" s="567"/>
      <c r="PCK82" s="567"/>
      <c r="PCL82" s="567"/>
      <c r="PCM82" s="567"/>
      <c r="PCN82" s="567"/>
      <c r="PCO82" s="567"/>
      <c r="PCP82" s="567"/>
      <c r="PCQ82" s="567"/>
      <c r="PCR82" s="567"/>
      <c r="PCS82" s="567"/>
      <c r="PCT82" s="567"/>
      <c r="PCU82" s="567"/>
      <c r="PCV82" s="567"/>
      <c r="PCW82" s="567"/>
      <c r="PCX82" s="567"/>
      <c r="PCY82" s="567"/>
      <c r="PCZ82" s="567"/>
      <c r="PDA82" s="567"/>
      <c r="PDB82" s="567"/>
      <c r="PDC82" s="567"/>
      <c r="PDD82" s="567"/>
      <c r="PDE82" s="567"/>
      <c r="PDF82" s="567"/>
      <c r="PDG82" s="567"/>
      <c r="PDH82" s="567"/>
      <c r="PDI82" s="567"/>
      <c r="PDJ82" s="567"/>
      <c r="PDK82" s="567"/>
      <c r="PDL82" s="567"/>
      <c r="PDM82" s="567"/>
      <c r="PDN82" s="567"/>
      <c r="PDO82" s="567"/>
      <c r="PDP82" s="567"/>
      <c r="PDQ82" s="567"/>
      <c r="PDR82" s="567"/>
      <c r="PDS82" s="567"/>
      <c r="PDT82" s="567"/>
      <c r="PDU82" s="567"/>
      <c r="PDV82" s="567"/>
      <c r="PDW82" s="567"/>
      <c r="PDX82" s="567"/>
      <c r="PDY82" s="567"/>
      <c r="PDZ82" s="567"/>
      <c r="PEA82" s="567"/>
      <c r="PEB82" s="567"/>
      <c r="PEC82" s="567"/>
      <c r="PED82" s="567"/>
      <c r="PEE82" s="567"/>
      <c r="PEF82" s="567"/>
      <c r="PEG82" s="567"/>
      <c r="PEH82" s="567"/>
      <c r="PEI82" s="567"/>
      <c r="PEJ82" s="567"/>
      <c r="PEK82" s="567"/>
      <c r="PEL82" s="567"/>
      <c r="PEM82" s="567"/>
      <c r="PEN82" s="567"/>
      <c r="PEO82" s="567"/>
      <c r="PEP82" s="567"/>
      <c r="PEQ82" s="567"/>
      <c r="PER82" s="567"/>
      <c r="PES82" s="567"/>
      <c r="PET82" s="567"/>
      <c r="PEU82" s="567"/>
      <c r="PEV82" s="567"/>
      <c r="PEW82" s="567"/>
      <c r="PEX82" s="567"/>
      <c r="PEY82" s="567"/>
      <c r="PEZ82" s="567"/>
      <c r="PFA82" s="567"/>
      <c r="PFB82" s="567"/>
      <c r="PFC82" s="567"/>
      <c r="PFD82" s="567"/>
      <c r="PFE82" s="567"/>
      <c r="PFF82" s="567"/>
      <c r="PFG82" s="567"/>
      <c r="PFH82" s="567"/>
      <c r="PFI82" s="567"/>
      <c r="PFJ82" s="567"/>
      <c r="PFK82" s="567"/>
      <c r="PFL82" s="567"/>
      <c r="PFM82" s="567"/>
      <c r="PFN82" s="567"/>
      <c r="PFO82" s="567"/>
      <c r="PFP82" s="567"/>
      <c r="PFQ82" s="567"/>
      <c r="PFR82" s="567"/>
      <c r="PFS82" s="567"/>
      <c r="PFT82" s="567"/>
      <c r="PFU82" s="567"/>
      <c r="PFV82" s="567"/>
      <c r="PFW82" s="567"/>
      <c r="PFX82" s="567"/>
      <c r="PFY82" s="567"/>
      <c r="PFZ82" s="567"/>
      <c r="PGA82" s="567"/>
      <c r="PGB82" s="567"/>
      <c r="PGC82" s="567"/>
      <c r="PGD82" s="567"/>
      <c r="PGE82" s="567"/>
      <c r="PGF82" s="567"/>
      <c r="PGG82" s="567"/>
      <c r="PGH82" s="567"/>
      <c r="PGI82" s="567"/>
      <c r="PGJ82" s="567"/>
      <c r="PGK82" s="567"/>
      <c r="PGL82" s="567"/>
      <c r="PGM82" s="567"/>
      <c r="PGN82" s="567"/>
      <c r="PGO82" s="567"/>
      <c r="PGP82" s="567"/>
      <c r="PGQ82" s="567"/>
      <c r="PGR82" s="567"/>
      <c r="PGS82" s="567"/>
      <c r="PGT82" s="567"/>
      <c r="PGU82" s="567"/>
      <c r="PGV82" s="567"/>
      <c r="PGW82" s="567"/>
      <c r="PGX82" s="567"/>
      <c r="PGY82" s="567"/>
      <c r="PGZ82" s="567"/>
      <c r="PHA82" s="567"/>
      <c r="PHB82" s="567"/>
      <c r="PHC82" s="567"/>
      <c r="PHD82" s="567"/>
      <c r="PHE82" s="567"/>
      <c r="PHF82" s="567"/>
      <c r="PHG82" s="567"/>
      <c r="PHH82" s="567"/>
      <c r="PHI82" s="567"/>
      <c r="PHJ82" s="567"/>
      <c r="PHK82" s="567"/>
      <c r="PHL82" s="567"/>
      <c r="PHM82" s="567"/>
      <c r="PHN82" s="567"/>
      <c r="PHO82" s="567"/>
      <c r="PHP82" s="567"/>
      <c r="PHQ82" s="567"/>
      <c r="PHR82" s="567"/>
      <c r="PHS82" s="567"/>
      <c r="PHT82" s="567"/>
      <c r="PHU82" s="567"/>
      <c r="PHV82" s="567"/>
      <c r="PHW82" s="567"/>
      <c r="PHX82" s="567"/>
      <c r="PHY82" s="567"/>
      <c r="PHZ82" s="567"/>
      <c r="PIA82" s="567"/>
      <c r="PIB82" s="567"/>
      <c r="PIC82" s="567"/>
      <c r="PID82" s="567"/>
      <c r="PIE82" s="567"/>
      <c r="PIF82" s="567"/>
      <c r="PIG82" s="567"/>
      <c r="PIH82" s="567"/>
      <c r="PII82" s="567"/>
      <c r="PIJ82" s="567"/>
      <c r="PIK82" s="567"/>
      <c r="PIL82" s="567"/>
      <c r="PIM82" s="567"/>
      <c r="PIN82" s="567"/>
      <c r="PIO82" s="567"/>
      <c r="PIP82" s="567"/>
      <c r="PIQ82" s="567"/>
      <c r="PIR82" s="567"/>
      <c r="PIS82" s="567"/>
      <c r="PIT82" s="567"/>
      <c r="PIU82" s="567"/>
      <c r="PIV82" s="567"/>
      <c r="PIW82" s="567"/>
      <c r="PIX82" s="567"/>
      <c r="PIY82" s="567"/>
      <c r="PIZ82" s="567"/>
      <c r="PJA82" s="567"/>
      <c r="PJB82" s="567"/>
      <c r="PJC82" s="567"/>
      <c r="PJD82" s="567"/>
      <c r="PJE82" s="567"/>
      <c r="PJF82" s="567"/>
      <c r="PJG82" s="567"/>
      <c r="PJH82" s="567"/>
      <c r="PJI82" s="567"/>
      <c r="PJJ82" s="567"/>
      <c r="PJK82" s="567"/>
      <c r="PJL82" s="567"/>
      <c r="PJM82" s="567"/>
      <c r="PJN82" s="567"/>
      <c r="PJO82" s="567"/>
      <c r="PJP82" s="567"/>
      <c r="PJQ82" s="567"/>
      <c r="PJR82" s="567"/>
      <c r="PJS82" s="567"/>
      <c r="PJT82" s="567"/>
      <c r="PJU82" s="567"/>
      <c r="PJV82" s="567"/>
      <c r="PJW82" s="567"/>
      <c r="PJX82" s="567"/>
      <c r="PJY82" s="567"/>
      <c r="PJZ82" s="567"/>
      <c r="PKA82" s="567"/>
      <c r="PKB82" s="567"/>
      <c r="PKC82" s="567"/>
      <c r="PKD82" s="567"/>
      <c r="PKE82" s="567"/>
      <c r="PKF82" s="567"/>
      <c r="PKG82" s="567"/>
      <c r="PKH82" s="567"/>
      <c r="PKI82" s="567"/>
      <c r="PKJ82" s="567"/>
      <c r="PKK82" s="567"/>
      <c r="PKL82" s="567"/>
      <c r="PKM82" s="567"/>
      <c r="PKN82" s="567"/>
      <c r="PKO82" s="567"/>
      <c r="PKP82" s="567"/>
      <c r="PKQ82" s="567"/>
      <c r="PKR82" s="567"/>
      <c r="PKS82" s="567"/>
      <c r="PKT82" s="567"/>
      <c r="PKU82" s="567"/>
      <c r="PKV82" s="567"/>
      <c r="PKW82" s="567"/>
      <c r="PKX82" s="567"/>
      <c r="PKY82" s="567"/>
      <c r="PKZ82" s="567"/>
      <c r="PLA82" s="567"/>
      <c r="PLB82" s="567"/>
      <c r="PLC82" s="567"/>
      <c r="PLD82" s="567"/>
      <c r="PLE82" s="567"/>
      <c r="PLF82" s="567"/>
      <c r="PLG82" s="567"/>
      <c r="PLH82" s="567"/>
      <c r="PLI82" s="567"/>
      <c r="PLJ82" s="567"/>
      <c r="PLK82" s="567"/>
      <c r="PLL82" s="567"/>
      <c r="PLM82" s="567"/>
      <c r="PLN82" s="567"/>
      <c r="PLO82" s="567"/>
      <c r="PLP82" s="567"/>
      <c r="PLQ82" s="567"/>
      <c r="PLR82" s="567"/>
      <c r="PLS82" s="567"/>
      <c r="PLT82" s="567"/>
      <c r="PLU82" s="567"/>
      <c r="PLV82" s="567"/>
      <c r="PLW82" s="567"/>
      <c r="PLX82" s="567"/>
      <c r="PLY82" s="567"/>
      <c r="PLZ82" s="567"/>
      <c r="PMA82" s="567"/>
      <c r="PMB82" s="567"/>
      <c r="PMC82" s="567"/>
      <c r="PMD82" s="567"/>
      <c r="PME82" s="567"/>
      <c r="PMF82" s="567"/>
      <c r="PMG82" s="567"/>
      <c r="PMH82" s="567"/>
      <c r="PMI82" s="567"/>
      <c r="PMJ82" s="567"/>
      <c r="PMK82" s="567"/>
      <c r="PML82" s="567"/>
      <c r="PMM82" s="567"/>
      <c r="PMN82" s="567"/>
      <c r="PMO82" s="567"/>
      <c r="PMP82" s="567"/>
      <c r="PMQ82" s="567"/>
      <c r="PMR82" s="567"/>
      <c r="PMS82" s="567"/>
      <c r="PMT82" s="567"/>
      <c r="PMU82" s="567"/>
      <c r="PMV82" s="567"/>
      <c r="PMW82" s="567"/>
      <c r="PMX82" s="567"/>
      <c r="PMY82" s="567"/>
      <c r="PMZ82" s="567"/>
      <c r="PNA82" s="567"/>
      <c r="PNB82" s="567"/>
      <c r="PNC82" s="567"/>
      <c r="PND82" s="567"/>
      <c r="PNE82" s="567"/>
      <c r="PNF82" s="567"/>
      <c r="PNG82" s="567"/>
      <c r="PNH82" s="567"/>
      <c r="PNI82" s="567"/>
      <c r="PNJ82" s="567"/>
      <c r="PNK82" s="567"/>
      <c r="PNL82" s="567"/>
      <c r="PNM82" s="567"/>
      <c r="PNN82" s="567"/>
      <c r="PNO82" s="567"/>
      <c r="PNP82" s="567"/>
      <c r="PNQ82" s="567"/>
      <c r="PNR82" s="567"/>
      <c r="PNS82" s="567"/>
      <c r="PNT82" s="567"/>
      <c r="PNU82" s="567"/>
      <c r="PNV82" s="567"/>
      <c r="PNW82" s="567"/>
      <c r="PNX82" s="567"/>
      <c r="PNY82" s="567"/>
      <c r="PNZ82" s="567"/>
      <c r="POA82" s="567"/>
      <c r="POB82" s="567"/>
      <c r="POC82" s="567"/>
      <c r="POD82" s="567"/>
      <c r="POE82" s="567"/>
      <c r="POF82" s="567"/>
      <c r="POG82" s="567"/>
      <c r="POH82" s="567"/>
      <c r="POI82" s="567"/>
      <c r="POJ82" s="567"/>
      <c r="POK82" s="567"/>
      <c r="POL82" s="567"/>
      <c r="POM82" s="567"/>
      <c r="PON82" s="567"/>
      <c r="POO82" s="567"/>
      <c r="POP82" s="567"/>
      <c r="POQ82" s="567"/>
      <c r="POR82" s="567"/>
      <c r="POS82" s="567"/>
      <c r="POT82" s="567"/>
      <c r="POU82" s="567"/>
      <c r="POV82" s="567"/>
      <c r="POW82" s="567"/>
      <c r="POX82" s="567"/>
      <c r="POY82" s="567"/>
      <c r="POZ82" s="567"/>
      <c r="PPA82" s="567"/>
      <c r="PPB82" s="567"/>
      <c r="PPC82" s="567"/>
      <c r="PPD82" s="567"/>
      <c r="PPE82" s="567"/>
      <c r="PPF82" s="567"/>
      <c r="PPG82" s="567"/>
      <c r="PPH82" s="567"/>
      <c r="PPI82" s="567"/>
      <c r="PPJ82" s="567"/>
      <c r="PPK82" s="567"/>
      <c r="PPL82" s="567"/>
      <c r="PPM82" s="567"/>
      <c r="PPN82" s="567"/>
      <c r="PPO82" s="567"/>
      <c r="PPP82" s="567"/>
      <c r="PPQ82" s="567"/>
      <c r="PPR82" s="567"/>
      <c r="PPS82" s="567"/>
      <c r="PPT82" s="567"/>
      <c r="PPU82" s="567"/>
      <c r="PPV82" s="567"/>
      <c r="PPW82" s="567"/>
      <c r="PPX82" s="567"/>
      <c r="PPY82" s="567"/>
      <c r="PPZ82" s="567"/>
      <c r="PQA82" s="567"/>
      <c r="PQB82" s="567"/>
      <c r="PQC82" s="567"/>
      <c r="PQD82" s="567"/>
      <c r="PQE82" s="567"/>
      <c r="PQF82" s="567"/>
      <c r="PQG82" s="567"/>
      <c r="PQH82" s="567"/>
      <c r="PQI82" s="567"/>
      <c r="PQJ82" s="567"/>
      <c r="PQK82" s="567"/>
      <c r="PQL82" s="567"/>
      <c r="PQM82" s="567"/>
      <c r="PQN82" s="567"/>
      <c r="PQO82" s="567"/>
      <c r="PQP82" s="567"/>
      <c r="PQQ82" s="567"/>
      <c r="PQR82" s="567"/>
      <c r="PQS82" s="567"/>
      <c r="PQT82" s="567"/>
      <c r="PQU82" s="567"/>
      <c r="PQV82" s="567"/>
      <c r="PQW82" s="567"/>
      <c r="PQX82" s="567"/>
      <c r="PQY82" s="567"/>
      <c r="PQZ82" s="567"/>
      <c r="PRA82" s="567"/>
      <c r="PRB82" s="567"/>
      <c r="PRC82" s="567"/>
      <c r="PRD82" s="567"/>
      <c r="PRE82" s="567"/>
      <c r="PRF82" s="567"/>
      <c r="PRG82" s="567"/>
      <c r="PRH82" s="567"/>
      <c r="PRI82" s="567"/>
      <c r="PRJ82" s="567"/>
      <c r="PRK82" s="567"/>
      <c r="PRL82" s="567"/>
      <c r="PRM82" s="567"/>
      <c r="PRN82" s="567"/>
      <c r="PRO82" s="567"/>
      <c r="PRP82" s="567"/>
      <c r="PRQ82" s="567"/>
      <c r="PRR82" s="567"/>
      <c r="PRS82" s="567"/>
      <c r="PRT82" s="567"/>
      <c r="PRU82" s="567"/>
      <c r="PRV82" s="567"/>
      <c r="PRW82" s="567"/>
      <c r="PRX82" s="567"/>
      <c r="PRY82" s="567"/>
      <c r="PRZ82" s="567"/>
      <c r="PSA82" s="567"/>
      <c r="PSB82" s="567"/>
      <c r="PSC82" s="567"/>
      <c r="PSD82" s="567"/>
      <c r="PSE82" s="567"/>
      <c r="PSF82" s="567"/>
      <c r="PSG82" s="567"/>
      <c r="PSH82" s="567"/>
      <c r="PSI82" s="567"/>
      <c r="PSJ82" s="567"/>
      <c r="PSK82" s="567"/>
      <c r="PSL82" s="567"/>
      <c r="PSM82" s="567"/>
      <c r="PSN82" s="567"/>
      <c r="PSO82" s="567"/>
      <c r="PSP82" s="567"/>
      <c r="PSQ82" s="567"/>
      <c r="PSR82" s="567"/>
      <c r="PSS82" s="567"/>
      <c r="PST82" s="567"/>
      <c r="PSU82" s="567"/>
      <c r="PSV82" s="567"/>
      <c r="PSW82" s="567"/>
      <c r="PSX82" s="567"/>
      <c r="PSY82" s="567"/>
      <c r="PSZ82" s="567"/>
      <c r="PTA82" s="567"/>
      <c r="PTB82" s="567"/>
      <c r="PTC82" s="567"/>
      <c r="PTD82" s="567"/>
      <c r="PTE82" s="567"/>
      <c r="PTF82" s="567"/>
      <c r="PTG82" s="567"/>
      <c r="PTH82" s="567"/>
      <c r="PTI82" s="567"/>
      <c r="PTJ82" s="567"/>
      <c r="PTK82" s="567"/>
      <c r="PTL82" s="567"/>
      <c r="PTM82" s="567"/>
      <c r="PTN82" s="567"/>
      <c r="PTO82" s="567"/>
      <c r="PTP82" s="567"/>
      <c r="PTQ82" s="567"/>
      <c r="PTR82" s="567"/>
      <c r="PTS82" s="567"/>
      <c r="PTT82" s="567"/>
      <c r="PTU82" s="567"/>
      <c r="PTV82" s="567"/>
      <c r="PTW82" s="567"/>
      <c r="PTX82" s="567"/>
      <c r="PTY82" s="567"/>
      <c r="PTZ82" s="567"/>
      <c r="PUA82" s="567"/>
      <c r="PUB82" s="567"/>
      <c r="PUC82" s="567"/>
      <c r="PUD82" s="567"/>
      <c r="PUE82" s="567"/>
      <c r="PUF82" s="567"/>
      <c r="PUG82" s="567"/>
      <c r="PUH82" s="567"/>
      <c r="PUI82" s="567"/>
      <c r="PUJ82" s="567"/>
      <c r="PUK82" s="567"/>
      <c r="PUL82" s="567"/>
      <c r="PUM82" s="567"/>
      <c r="PUN82" s="567"/>
      <c r="PUO82" s="567"/>
      <c r="PUP82" s="567"/>
      <c r="PUQ82" s="567"/>
      <c r="PUR82" s="567"/>
      <c r="PUS82" s="567"/>
      <c r="PUT82" s="567"/>
      <c r="PUU82" s="567"/>
      <c r="PUV82" s="567"/>
      <c r="PUW82" s="567"/>
      <c r="PUX82" s="567"/>
      <c r="PUY82" s="567"/>
      <c r="PUZ82" s="567"/>
      <c r="PVA82" s="567"/>
      <c r="PVB82" s="567"/>
      <c r="PVC82" s="567"/>
      <c r="PVD82" s="567"/>
      <c r="PVE82" s="567"/>
      <c r="PVF82" s="567"/>
      <c r="PVG82" s="567"/>
      <c r="PVH82" s="567"/>
      <c r="PVI82" s="567"/>
      <c r="PVJ82" s="567"/>
      <c r="PVK82" s="567"/>
      <c r="PVL82" s="567"/>
      <c r="PVM82" s="567"/>
      <c r="PVN82" s="567"/>
      <c r="PVO82" s="567"/>
      <c r="PVP82" s="567"/>
      <c r="PVQ82" s="567"/>
      <c r="PVR82" s="567"/>
      <c r="PVS82" s="567"/>
      <c r="PVT82" s="567"/>
      <c r="PVU82" s="567"/>
      <c r="PVV82" s="567"/>
      <c r="PVW82" s="567"/>
      <c r="PVX82" s="567"/>
      <c r="PVY82" s="567"/>
      <c r="PVZ82" s="567"/>
      <c r="PWA82" s="567"/>
      <c r="PWB82" s="567"/>
      <c r="PWC82" s="567"/>
      <c r="PWD82" s="567"/>
      <c r="PWE82" s="567"/>
      <c r="PWF82" s="567"/>
      <c r="PWG82" s="567"/>
      <c r="PWH82" s="567"/>
      <c r="PWI82" s="567"/>
      <c r="PWJ82" s="567"/>
      <c r="PWK82" s="567"/>
      <c r="PWL82" s="567"/>
      <c r="PWM82" s="567"/>
      <c r="PWN82" s="567"/>
      <c r="PWO82" s="567"/>
      <c r="PWP82" s="567"/>
      <c r="PWQ82" s="567"/>
      <c r="PWR82" s="567"/>
      <c r="PWS82" s="567"/>
      <c r="PWT82" s="567"/>
      <c r="PWU82" s="567"/>
      <c r="PWV82" s="567"/>
      <c r="PWW82" s="567"/>
      <c r="PWX82" s="567"/>
      <c r="PWY82" s="567"/>
      <c r="PWZ82" s="567"/>
      <c r="PXA82" s="567"/>
      <c r="PXB82" s="567"/>
      <c r="PXC82" s="567"/>
      <c r="PXD82" s="567"/>
      <c r="PXE82" s="567"/>
      <c r="PXF82" s="567"/>
      <c r="PXG82" s="567"/>
      <c r="PXH82" s="567"/>
      <c r="PXI82" s="567"/>
      <c r="PXJ82" s="567"/>
      <c r="PXK82" s="567"/>
      <c r="PXL82" s="567"/>
      <c r="PXM82" s="567"/>
      <c r="PXN82" s="567"/>
      <c r="PXO82" s="567"/>
      <c r="PXP82" s="567"/>
      <c r="PXQ82" s="567"/>
      <c r="PXR82" s="567"/>
      <c r="PXS82" s="567"/>
      <c r="PXT82" s="567"/>
      <c r="PXU82" s="567"/>
      <c r="PXV82" s="567"/>
      <c r="PXW82" s="567"/>
      <c r="PXX82" s="567"/>
      <c r="PXY82" s="567"/>
      <c r="PXZ82" s="567"/>
      <c r="PYA82" s="567"/>
      <c r="PYB82" s="567"/>
      <c r="PYC82" s="567"/>
      <c r="PYD82" s="567"/>
      <c r="PYE82" s="567"/>
      <c r="PYF82" s="567"/>
      <c r="PYG82" s="567"/>
      <c r="PYH82" s="567"/>
      <c r="PYI82" s="567"/>
      <c r="PYJ82" s="567"/>
      <c r="PYK82" s="567"/>
      <c r="PYL82" s="567"/>
      <c r="PYM82" s="567"/>
      <c r="PYN82" s="567"/>
      <c r="PYO82" s="567"/>
      <c r="PYP82" s="567"/>
      <c r="PYQ82" s="567"/>
      <c r="PYR82" s="567"/>
      <c r="PYS82" s="567"/>
      <c r="PYT82" s="567"/>
      <c r="PYU82" s="567"/>
      <c r="PYV82" s="567"/>
      <c r="PYW82" s="567"/>
      <c r="PYX82" s="567"/>
      <c r="PYY82" s="567"/>
      <c r="PYZ82" s="567"/>
      <c r="PZA82" s="567"/>
      <c r="PZB82" s="567"/>
      <c r="PZC82" s="567"/>
      <c r="PZD82" s="567"/>
      <c r="PZE82" s="567"/>
      <c r="PZF82" s="567"/>
      <c r="PZG82" s="567"/>
      <c r="PZH82" s="567"/>
      <c r="PZI82" s="567"/>
      <c r="PZJ82" s="567"/>
      <c r="PZK82" s="567"/>
      <c r="PZL82" s="567"/>
      <c r="PZM82" s="567"/>
      <c r="PZN82" s="567"/>
      <c r="PZO82" s="567"/>
      <c r="PZP82" s="567"/>
      <c r="PZQ82" s="567"/>
      <c r="PZR82" s="567"/>
      <c r="PZS82" s="567"/>
      <c r="PZT82" s="567"/>
      <c r="PZU82" s="567"/>
      <c r="PZV82" s="567"/>
      <c r="PZW82" s="567"/>
      <c r="PZX82" s="567"/>
      <c r="PZY82" s="567"/>
      <c r="PZZ82" s="567"/>
      <c r="QAA82" s="567"/>
      <c r="QAB82" s="567"/>
      <c r="QAC82" s="567"/>
      <c r="QAD82" s="567"/>
      <c r="QAE82" s="567"/>
      <c r="QAF82" s="567"/>
      <c r="QAG82" s="567"/>
      <c r="QAH82" s="567"/>
      <c r="QAI82" s="567"/>
      <c r="QAJ82" s="567"/>
      <c r="QAK82" s="567"/>
      <c r="QAL82" s="567"/>
      <c r="QAM82" s="567"/>
      <c r="QAN82" s="567"/>
      <c r="QAO82" s="567"/>
      <c r="QAP82" s="567"/>
      <c r="QAQ82" s="567"/>
      <c r="QAR82" s="567"/>
      <c r="QAS82" s="567"/>
      <c r="QAT82" s="567"/>
      <c r="QAU82" s="567"/>
      <c r="QAV82" s="567"/>
      <c r="QAW82" s="567"/>
      <c r="QAX82" s="567"/>
      <c r="QAY82" s="567"/>
      <c r="QAZ82" s="567"/>
      <c r="QBA82" s="567"/>
      <c r="QBB82" s="567"/>
      <c r="QBC82" s="567"/>
      <c r="QBD82" s="567"/>
      <c r="QBE82" s="567"/>
      <c r="QBF82" s="567"/>
      <c r="QBG82" s="567"/>
      <c r="QBH82" s="567"/>
      <c r="QBI82" s="567"/>
      <c r="QBJ82" s="567"/>
      <c r="QBK82" s="567"/>
      <c r="QBL82" s="567"/>
      <c r="QBM82" s="567"/>
      <c r="QBN82" s="567"/>
      <c r="QBO82" s="567"/>
      <c r="QBP82" s="567"/>
      <c r="QBQ82" s="567"/>
      <c r="QBR82" s="567"/>
      <c r="QBS82" s="567"/>
      <c r="QBT82" s="567"/>
      <c r="QBU82" s="567"/>
      <c r="QBV82" s="567"/>
      <c r="QBW82" s="567"/>
      <c r="QBX82" s="567"/>
      <c r="QBY82" s="567"/>
      <c r="QBZ82" s="567"/>
      <c r="QCA82" s="567"/>
      <c r="QCB82" s="567"/>
      <c r="QCC82" s="567"/>
      <c r="QCD82" s="567"/>
      <c r="QCE82" s="567"/>
      <c r="QCF82" s="567"/>
      <c r="QCG82" s="567"/>
      <c r="QCH82" s="567"/>
      <c r="QCI82" s="567"/>
      <c r="QCJ82" s="567"/>
      <c r="QCK82" s="567"/>
      <c r="QCL82" s="567"/>
      <c r="QCM82" s="567"/>
      <c r="QCN82" s="567"/>
      <c r="QCO82" s="567"/>
      <c r="QCP82" s="567"/>
      <c r="QCQ82" s="567"/>
      <c r="QCR82" s="567"/>
      <c r="QCS82" s="567"/>
      <c r="QCT82" s="567"/>
      <c r="QCU82" s="567"/>
      <c r="QCV82" s="567"/>
      <c r="QCW82" s="567"/>
      <c r="QCX82" s="567"/>
      <c r="QCY82" s="567"/>
      <c r="QCZ82" s="567"/>
      <c r="QDA82" s="567"/>
      <c r="QDB82" s="567"/>
      <c r="QDC82" s="567"/>
      <c r="QDD82" s="567"/>
      <c r="QDE82" s="567"/>
      <c r="QDF82" s="567"/>
      <c r="QDG82" s="567"/>
      <c r="QDH82" s="567"/>
      <c r="QDI82" s="567"/>
      <c r="QDJ82" s="567"/>
      <c r="QDK82" s="567"/>
      <c r="QDL82" s="567"/>
      <c r="QDM82" s="567"/>
      <c r="QDN82" s="567"/>
      <c r="QDO82" s="567"/>
      <c r="QDP82" s="567"/>
      <c r="QDQ82" s="567"/>
      <c r="QDR82" s="567"/>
      <c r="QDS82" s="567"/>
      <c r="QDT82" s="567"/>
      <c r="QDU82" s="567"/>
      <c r="QDV82" s="567"/>
      <c r="QDW82" s="567"/>
      <c r="QDX82" s="567"/>
      <c r="QDY82" s="567"/>
      <c r="QDZ82" s="567"/>
      <c r="QEA82" s="567"/>
      <c r="QEB82" s="567"/>
      <c r="QEC82" s="567"/>
      <c r="QED82" s="567"/>
      <c r="QEE82" s="567"/>
      <c r="QEF82" s="567"/>
      <c r="QEG82" s="567"/>
      <c r="QEH82" s="567"/>
      <c r="QEI82" s="567"/>
      <c r="QEJ82" s="567"/>
      <c r="QEK82" s="567"/>
      <c r="QEL82" s="567"/>
      <c r="QEM82" s="567"/>
      <c r="QEN82" s="567"/>
      <c r="QEO82" s="567"/>
      <c r="QEP82" s="567"/>
      <c r="QEQ82" s="567"/>
      <c r="QER82" s="567"/>
      <c r="QES82" s="567"/>
      <c r="QET82" s="567"/>
      <c r="QEU82" s="567"/>
      <c r="QEV82" s="567"/>
      <c r="QEW82" s="567"/>
      <c r="QEX82" s="567"/>
      <c r="QEY82" s="567"/>
      <c r="QEZ82" s="567"/>
      <c r="QFA82" s="567"/>
      <c r="QFB82" s="567"/>
      <c r="QFC82" s="567"/>
      <c r="QFD82" s="567"/>
      <c r="QFE82" s="567"/>
      <c r="QFF82" s="567"/>
      <c r="QFG82" s="567"/>
      <c r="QFH82" s="567"/>
      <c r="QFI82" s="567"/>
      <c r="QFJ82" s="567"/>
      <c r="QFK82" s="567"/>
      <c r="QFL82" s="567"/>
      <c r="QFM82" s="567"/>
      <c r="QFN82" s="567"/>
      <c r="QFO82" s="567"/>
      <c r="QFP82" s="567"/>
      <c r="QFQ82" s="567"/>
      <c r="QFR82" s="567"/>
      <c r="QFS82" s="567"/>
      <c r="QFT82" s="567"/>
      <c r="QFU82" s="567"/>
      <c r="QFV82" s="567"/>
      <c r="QFW82" s="567"/>
      <c r="QFX82" s="567"/>
      <c r="QFY82" s="567"/>
      <c r="QFZ82" s="567"/>
      <c r="QGA82" s="567"/>
      <c r="QGB82" s="567"/>
      <c r="QGC82" s="567"/>
      <c r="QGD82" s="567"/>
      <c r="QGE82" s="567"/>
      <c r="QGF82" s="567"/>
      <c r="QGG82" s="567"/>
      <c r="QGH82" s="567"/>
      <c r="QGI82" s="567"/>
      <c r="QGJ82" s="567"/>
      <c r="QGK82" s="567"/>
      <c r="QGL82" s="567"/>
      <c r="QGM82" s="567"/>
      <c r="QGN82" s="567"/>
      <c r="QGO82" s="567"/>
      <c r="QGP82" s="567"/>
      <c r="QGQ82" s="567"/>
      <c r="QGR82" s="567"/>
      <c r="QGS82" s="567"/>
      <c r="QGT82" s="567"/>
      <c r="QGU82" s="567"/>
      <c r="QGV82" s="567"/>
      <c r="QGW82" s="567"/>
      <c r="QGX82" s="567"/>
      <c r="QGY82" s="567"/>
      <c r="QGZ82" s="567"/>
      <c r="QHA82" s="567"/>
      <c r="QHB82" s="567"/>
      <c r="QHC82" s="567"/>
      <c r="QHD82" s="567"/>
      <c r="QHE82" s="567"/>
      <c r="QHF82" s="567"/>
      <c r="QHG82" s="567"/>
      <c r="QHH82" s="567"/>
      <c r="QHI82" s="567"/>
      <c r="QHJ82" s="567"/>
      <c r="QHK82" s="567"/>
      <c r="QHL82" s="567"/>
      <c r="QHM82" s="567"/>
      <c r="QHN82" s="567"/>
      <c r="QHO82" s="567"/>
      <c r="QHP82" s="567"/>
      <c r="QHQ82" s="567"/>
      <c r="QHR82" s="567"/>
      <c r="QHS82" s="567"/>
      <c r="QHT82" s="567"/>
      <c r="QHU82" s="567"/>
      <c r="QHV82" s="567"/>
      <c r="QHW82" s="567"/>
      <c r="QHX82" s="567"/>
      <c r="QHY82" s="567"/>
      <c r="QHZ82" s="567"/>
      <c r="QIA82" s="567"/>
      <c r="QIB82" s="567"/>
      <c r="QIC82" s="567"/>
      <c r="QID82" s="567"/>
      <c r="QIE82" s="567"/>
      <c r="QIF82" s="567"/>
      <c r="QIG82" s="567"/>
      <c r="QIH82" s="567"/>
      <c r="QII82" s="567"/>
      <c r="QIJ82" s="567"/>
      <c r="QIK82" s="567"/>
      <c r="QIL82" s="567"/>
      <c r="QIM82" s="567"/>
      <c r="QIN82" s="567"/>
      <c r="QIO82" s="567"/>
      <c r="QIP82" s="567"/>
      <c r="QIQ82" s="567"/>
      <c r="QIR82" s="567"/>
      <c r="QIS82" s="567"/>
      <c r="QIT82" s="567"/>
      <c r="QIU82" s="567"/>
      <c r="QIV82" s="567"/>
      <c r="QIW82" s="567"/>
      <c r="QIX82" s="567"/>
      <c r="QIY82" s="567"/>
      <c r="QIZ82" s="567"/>
      <c r="QJA82" s="567"/>
      <c r="QJB82" s="567"/>
      <c r="QJC82" s="567"/>
      <c r="QJD82" s="567"/>
      <c r="QJE82" s="567"/>
      <c r="QJF82" s="567"/>
      <c r="QJG82" s="567"/>
      <c r="QJH82" s="567"/>
      <c r="QJI82" s="567"/>
      <c r="QJJ82" s="567"/>
      <c r="QJK82" s="567"/>
      <c r="QJL82" s="567"/>
      <c r="QJM82" s="567"/>
      <c r="QJN82" s="567"/>
      <c r="QJO82" s="567"/>
      <c r="QJP82" s="567"/>
      <c r="QJQ82" s="567"/>
      <c r="QJR82" s="567"/>
      <c r="QJS82" s="567"/>
      <c r="QJT82" s="567"/>
      <c r="QJU82" s="567"/>
      <c r="QJV82" s="567"/>
      <c r="QJW82" s="567"/>
      <c r="QJX82" s="567"/>
      <c r="QJY82" s="567"/>
      <c r="QJZ82" s="567"/>
      <c r="QKA82" s="567"/>
      <c r="QKB82" s="567"/>
      <c r="QKC82" s="567"/>
      <c r="QKD82" s="567"/>
      <c r="QKE82" s="567"/>
      <c r="QKF82" s="567"/>
      <c r="QKG82" s="567"/>
      <c r="QKH82" s="567"/>
      <c r="QKI82" s="567"/>
      <c r="QKJ82" s="567"/>
      <c r="QKK82" s="567"/>
      <c r="QKL82" s="567"/>
      <c r="QKM82" s="567"/>
      <c r="QKN82" s="567"/>
      <c r="QKO82" s="567"/>
      <c r="QKP82" s="567"/>
      <c r="QKQ82" s="567"/>
      <c r="QKR82" s="567"/>
      <c r="QKS82" s="567"/>
      <c r="QKT82" s="567"/>
      <c r="QKU82" s="567"/>
      <c r="QKV82" s="567"/>
      <c r="QKW82" s="567"/>
      <c r="QKX82" s="567"/>
      <c r="QKY82" s="567"/>
      <c r="QKZ82" s="567"/>
      <c r="QLA82" s="567"/>
      <c r="QLB82" s="567"/>
      <c r="QLC82" s="567"/>
      <c r="QLD82" s="567"/>
      <c r="QLE82" s="567"/>
      <c r="QLF82" s="567"/>
      <c r="QLG82" s="567"/>
      <c r="QLH82" s="567"/>
      <c r="QLI82" s="567"/>
      <c r="QLJ82" s="567"/>
      <c r="QLK82" s="567"/>
      <c r="QLL82" s="567"/>
      <c r="QLM82" s="567"/>
      <c r="QLN82" s="567"/>
      <c r="QLO82" s="567"/>
      <c r="QLP82" s="567"/>
      <c r="QLQ82" s="567"/>
      <c r="QLR82" s="567"/>
      <c r="QLS82" s="567"/>
      <c r="QLT82" s="567"/>
      <c r="QLU82" s="567"/>
      <c r="QLV82" s="567"/>
      <c r="QLW82" s="567"/>
      <c r="QLX82" s="567"/>
      <c r="QLY82" s="567"/>
      <c r="QLZ82" s="567"/>
      <c r="QMA82" s="567"/>
      <c r="QMB82" s="567"/>
      <c r="QMC82" s="567"/>
      <c r="QMD82" s="567"/>
      <c r="QME82" s="567"/>
      <c r="QMF82" s="567"/>
      <c r="QMG82" s="567"/>
      <c r="QMH82" s="567"/>
      <c r="QMI82" s="567"/>
      <c r="QMJ82" s="567"/>
      <c r="QMK82" s="567"/>
      <c r="QML82" s="567"/>
      <c r="QMM82" s="567"/>
      <c r="QMN82" s="567"/>
      <c r="QMO82" s="567"/>
      <c r="QMP82" s="567"/>
      <c r="QMQ82" s="567"/>
      <c r="QMR82" s="567"/>
      <c r="QMS82" s="567"/>
      <c r="QMT82" s="567"/>
      <c r="QMU82" s="567"/>
      <c r="QMV82" s="567"/>
      <c r="QMW82" s="567"/>
      <c r="QMX82" s="567"/>
      <c r="QMY82" s="567"/>
      <c r="QMZ82" s="567"/>
      <c r="QNA82" s="567"/>
      <c r="QNB82" s="567"/>
      <c r="QNC82" s="567"/>
      <c r="QND82" s="567"/>
      <c r="QNE82" s="567"/>
      <c r="QNF82" s="567"/>
      <c r="QNG82" s="567"/>
      <c r="QNH82" s="567"/>
      <c r="QNI82" s="567"/>
      <c r="QNJ82" s="567"/>
      <c r="QNK82" s="567"/>
      <c r="QNL82" s="567"/>
      <c r="QNM82" s="567"/>
      <c r="QNN82" s="567"/>
      <c r="QNO82" s="567"/>
      <c r="QNP82" s="567"/>
      <c r="QNQ82" s="567"/>
      <c r="QNR82" s="567"/>
      <c r="QNS82" s="567"/>
      <c r="QNT82" s="567"/>
      <c r="QNU82" s="567"/>
      <c r="QNV82" s="567"/>
      <c r="QNW82" s="567"/>
      <c r="QNX82" s="567"/>
      <c r="QNY82" s="567"/>
      <c r="QNZ82" s="567"/>
      <c r="QOA82" s="567"/>
      <c r="QOB82" s="567"/>
      <c r="QOC82" s="567"/>
      <c r="QOD82" s="567"/>
      <c r="QOE82" s="567"/>
      <c r="QOF82" s="567"/>
      <c r="QOG82" s="567"/>
      <c r="QOH82" s="567"/>
      <c r="QOI82" s="567"/>
      <c r="QOJ82" s="567"/>
      <c r="QOK82" s="567"/>
      <c r="QOL82" s="567"/>
      <c r="QOM82" s="567"/>
      <c r="QON82" s="567"/>
      <c r="QOO82" s="567"/>
      <c r="QOP82" s="567"/>
      <c r="QOQ82" s="567"/>
      <c r="QOR82" s="567"/>
      <c r="QOS82" s="567"/>
      <c r="QOT82" s="567"/>
      <c r="QOU82" s="567"/>
      <c r="QOV82" s="567"/>
      <c r="QOW82" s="567"/>
      <c r="QOX82" s="567"/>
      <c r="QOY82" s="567"/>
      <c r="QOZ82" s="567"/>
      <c r="QPA82" s="567"/>
      <c r="QPB82" s="567"/>
      <c r="QPC82" s="567"/>
      <c r="QPD82" s="567"/>
      <c r="QPE82" s="567"/>
      <c r="QPF82" s="567"/>
      <c r="QPG82" s="567"/>
      <c r="QPH82" s="567"/>
      <c r="QPI82" s="567"/>
      <c r="QPJ82" s="567"/>
      <c r="QPK82" s="567"/>
      <c r="QPL82" s="567"/>
      <c r="QPM82" s="567"/>
      <c r="QPN82" s="567"/>
      <c r="QPO82" s="567"/>
      <c r="QPP82" s="567"/>
      <c r="QPQ82" s="567"/>
      <c r="QPR82" s="567"/>
      <c r="QPS82" s="567"/>
      <c r="QPT82" s="567"/>
      <c r="QPU82" s="567"/>
      <c r="QPV82" s="567"/>
      <c r="QPW82" s="567"/>
      <c r="QPX82" s="567"/>
      <c r="QPY82" s="567"/>
      <c r="QPZ82" s="567"/>
      <c r="QQA82" s="567"/>
      <c r="QQB82" s="567"/>
      <c r="QQC82" s="567"/>
      <c r="QQD82" s="567"/>
      <c r="QQE82" s="567"/>
      <c r="QQF82" s="567"/>
      <c r="QQG82" s="567"/>
      <c r="QQH82" s="567"/>
      <c r="QQI82" s="567"/>
      <c r="QQJ82" s="567"/>
      <c r="QQK82" s="567"/>
      <c r="QQL82" s="567"/>
      <c r="QQM82" s="567"/>
      <c r="QQN82" s="567"/>
      <c r="QQO82" s="567"/>
      <c r="QQP82" s="567"/>
      <c r="QQQ82" s="567"/>
      <c r="QQR82" s="567"/>
      <c r="QQS82" s="567"/>
      <c r="QQT82" s="567"/>
      <c r="QQU82" s="567"/>
      <c r="QQV82" s="567"/>
      <c r="QQW82" s="567"/>
      <c r="QQX82" s="567"/>
      <c r="QQY82" s="567"/>
      <c r="QQZ82" s="567"/>
      <c r="QRA82" s="567"/>
      <c r="QRB82" s="567"/>
      <c r="QRC82" s="567"/>
      <c r="QRD82" s="567"/>
      <c r="QRE82" s="567"/>
      <c r="QRF82" s="567"/>
      <c r="QRG82" s="567"/>
      <c r="QRH82" s="567"/>
      <c r="QRI82" s="567"/>
      <c r="QRJ82" s="567"/>
      <c r="QRK82" s="567"/>
      <c r="QRL82" s="567"/>
      <c r="QRM82" s="567"/>
      <c r="QRN82" s="567"/>
      <c r="QRO82" s="567"/>
      <c r="QRP82" s="567"/>
      <c r="QRQ82" s="567"/>
      <c r="QRR82" s="567"/>
      <c r="QRS82" s="567"/>
      <c r="QRT82" s="567"/>
      <c r="QRU82" s="567"/>
      <c r="QRV82" s="567"/>
      <c r="QRW82" s="567"/>
      <c r="QRX82" s="567"/>
      <c r="QRY82" s="567"/>
      <c r="QRZ82" s="567"/>
      <c r="QSA82" s="567"/>
      <c r="QSB82" s="567"/>
      <c r="QSC82" s="567"/>
      <c r="QSD82" s="567"/>
      <c r="QSE82" s="567"/>
      <c r="QSF82" s="567"/>
      <c r="QSG82" s="567"/>
      <c r="QSH82" s="567"/>
      <c r="QSI82" s="567"/>
      <c r="QSJ82" s="567"/>
      <c r="QSK82" s="567"/>
      <c r="QSL82" s="567"/>
      <c r="QSM82" s="567"/>
      <c r="QSN82" s="567"/>
      <c r="QSO82" s="567"/>
      <c r="QSP82" s="567"/>
      <c r="QSQ82" s="567"/>
      <c r="QSR82" s="567"/>
      <c r="QSS82" s="567"/>
      <c r="QST82" s="567"/>
      <c r="QSU82" s="567"/>
      <c r="QSV82" s="567"/>
      <c r="QSW82" s="567"/>
      <c r="QSX82" s="567"/>
      <c r="QSY82" s="567"/>
      <c r="QSZ82" s="567"/>
      <c r="QTA82" s="567"/>
      <c r="QTB82" s="567"/>
      <c r="QTC82" s="567"/>
      <c r="QTD82" s="567"/>
      <c r="QTE82" s="567"/>
      <c r="QTF82" s="567"/>
      <c r="QTG82" s="567"/>
      <c r="QTH82" s="567"/>
      <c r="QTI82" s="567"/>
      <c r="QTJ82" s="567"/>
      <c r="QTK82" s="567"/>
      <c r="QTL82" s="567"/>
      <c r="QTM82" s="567"/>
      <c r="QTN82" s="567"/>
      <c r="QTO82" s="567"/>
      <c r="QTP82" s="567"/>
      <c r="QTQ82" s="567"/>
      <c r="QTR82" s="567"/>
      <c r="QTS82" s="567"/>
      <c r="QTT82" s="567"/>
      <c r="QTU82" s="567"/>
      <c r="QTV82" s="567"/>
      <c r="QTW82" s="567"/>
      <c r="QTX82" s="567"/>
      <c r="QTY82" s="567"/>
      <c r="QTZ82" s="567"/>
      <c r="QUA82" s="567"/>
      <c r="QUB82" s="567"/>
      <c r="QUC82" s="567"/>
      <c r="QUD82" s="567"/>
      <c r="QUE82" s="567"/>
      <c r="QUF82" s="567"/>
      <c r="QUG82" s="567"/>
      <c r="QUH82" s="567"/>
      <c r="QUI82" s="567"/>
      <c r="QUJ82" s="567"/>
      <c r="QUK82" s="567"/>
      <c r="QUL82" s="567"/>
      <c r="QUM82" s="567"/>
      <c r="QUN82" s="567"/>
      <c r="QUO82" s="567"/>
      <c r="QUP82" s="567"/>
      <c r="QUQ82" s="567"/>
      <c r="QUR82" s="567"/>
      <c r="QUS82" s="567"/>
      <c r="QUT82" s="567"/>
      <c r="QUU82" s="567"/>
      <c r="QUV82" s="567"/>
      <c r="QUW82" s="567"/>
      <c r="QUX82" s="567"/>
      <c r="QUY82" s="567"/>
      <c r="QUZ82" s="567"/>
      <c r="QVA82" s="567"/>
      <c r="QVB82" s="567"/>
      <c r="QVC82" s="567"/>
      <c r="QVD82" s="567"/>
      <c r="QVE82" s="567"/>
      <c r="QVF82" s="567"/>
      <c r="QVG82" s="567"/>
      <c r="QVH82" s="567"/>
      <c r="QVI82" s="567"/>
      <c r="QVJ82" s="567"/>
      <c r="QVK82" s="567"/>
      <c r="QVL82" s="567"/>
      <c r="QVM82" s="567"/>
      <c r="QVN82" s="567"/>
      <c r="QVO82" s="567"/>
      <c r="QVP82" s="567"/>
      <c r="QVQ82" s="567"/>
      <c r="QVR82" s="567"/>
      <c r="QVS82" s="567"/>
      <c r="QVT82" s="567"/>
      <c r="QVU82" s="567"/>
      <c r="QVV82" s="567"/>
      <c r="QVW82" s="567"/>
      <c r="QVX82" s="567"/>
      <c r="QVY82" s="567"/>
      <c r="QVZ82" s="567"/>
      <c r="QWA82" s="567"/>
      <c r="QWB82" s="567"/>
      <c r="QWC82" s="567"/>
      <c r="QWD82" s="567"/>
      <c r="QWE82" s="567"/>
      <c r="QWF82" s="567"/>
      <c r="QWG82" s="567"/>
      <c r="QWH82" s="567"/>
      <c r="QWI82" s="567"/>
      <c r="QWJ82" s="567"/>
      <c r="QWK82" s="567"/>
      <c r="QWL82" s="567"/>
      <c r="QWM82" s="567"/>
      <c r="QWN82" s="567"/>
      <c r="QWO82" s="567"/>
      <c r="QWP82" s="567"/>
      <c r="QWQ82" s="567"/>
      <c r="QWR82" s="567"/>
      <c r="QWS82" s="567"/>
      <c r="QWT82" s="567"/>
      <c r="QWU82" s="567"/>
      <c r="QWV82" s="567"/>
      <c r="QWW82" s="567"/>
      <c r="QWX82" s="567"/>
      <c r="QWY82" s="567"/>
      <c r="QWZ82" s="567"/>
      <c r="QXA82" s="567"/>
      <c r="QXB82" s="567"/>
      <c r="QXC82" s="567"/>
      <c r="QXD82" s="567"/>
      <c r="QXE82" s="567"/>
      <c r="QXF82" s="567"/>
      <c r="QXG82" s="567"/>
      <c r="QXH82" s="567"/>
      <c r="QXI82" s="567"/>
      <c r="QXJ82" s="567"/>
      <c r="QXK82" s="567"/>
      <c r="QXL82" s="567"/>
      <c r="QXM82" s="567"/>
      <c r="QXN82" s="567"/>
      <c r="QXO82" s="567"/>
      <c r="QXP82" s="567"/>
      <c r="QXQ82" s="567"/>
      <c r="QXR82" s="567"/>
      <c r="QXS82" s="567"/>
      <c r="QXT82" s="567"/>
      <c r="QXU82" s="567"/>
      <c r="QXV82" s="567"/>
      <c r="QXW82" s="567"/>
      <c r="QXX82" s="567"/>
      <c r="QXY82" s="567"/>
      <c r="QXZ82" s="567"/>
      <c r="QYA82" s="567"/>
      <c r="QYB82" s="567"/>
      <c r="QYC82" s="567"/>
      <c r="QYD82" s="567"/>
      <c r="QYE82" s="567"/>
      <c r="QYF82" s="567"/>
      <c r="QYG82" s="567"/>
      <c r="QYH82" s="567"/>
      <c r="QYI82" s="567"/>
      <c r="QYJ82" s="567"/>
      <c r="QYK82" s="567"/>
      <c r="QYL82" s="567"/>
      <c r="QYM82" s="567"/>
      <c r="QYN82" s="567"/>
      <c r="QYO82" s="567"/>
      <c r="QYP82" s="567"/>
      <c r="QYQ82" s="567"/>
      <c r="QYR82" s="567"/>
      <c r="QYS82" s="567"/>
      <c r="QYT82" s="567"/>
      <c r="QYU82" s="567"/>
      <c r="QYV82" s="567"/>
      <c r="QYW82" s="567"/>
      <c r="QYX82" s="567"/>
      <c r="QYY82" s="567"/>
      <c r="QYZ82" s="567"/>
      <c r="QZA82" s="567"/>
      <c r="QZB82" s="567"/>
      <c r="QZC82" s="567"/>
      <c r="QZD82" s="567"/>
      <c r="QZE82" s="567"/>
      <c r="QZF82" s="567"/>
      <c r="QZG82" s="567"/>
      <c r="QZH82" s="567"/>
      <c r="QZI82" s="567"/>
      <c r="QZJ82" s="567"/>
      <c r="QZK82" s="567"/>
      <c r="QZL82" s="567"/>
      <c r="QZM82" s="567"/>
      <c r="QZN82" s="567"/>
      <c r="QZO82" s="567"/>
      <c r="QZP82" s="567"/>
      <c r="QZQ82" s="567"/>
      <c r="QZR82" s="567"/>
      <c r="QZS82" s="567"/>
      <c r="QZT82" s="567"/>
      <c r="QZU82" s="567"/>
      <c r="QZV82" s="567"/>
      <c r="QZW82" s="567"/>
      <c r="QZX82" s="567"/>
      <c r="QZY82" s="567"/>
      <c r="QZZ82" s="567"/>
      <c r="RAA82" s="567"/>
      <c r="RAB82" s="567"/>
      <c r="RAC82" s="567"/>
      <c r="RAD82" s="567"/>
      <c r="RAE82" s="567"/>
      <c r="RAF82" s="567"/>
      <c r="RAG82" s="567"/>
      <c r="RAH82" s="567"/>
      <c r="RAI82" s="567"/>
      <c r="RAJ82" s="567"/>
      <c r="RAK82" s="567"/>
      <c r="RAL82" s="567"/>
      <c r="RAM82" s="567"/>
      <c r="RAN82" s="567"/>
      <c r="RAO82" s="567"/>
      <c r="RAP82" s="567"/>
      <c r="RAQ82" s="567"/>
      <c r="RAR82" s="567"/>
      <c r="RAS82" s="567"/>
      <c r="RAT82" s="567"/>
      <c r="RAU82" s="567"/>
      <c r="RAV82" s="567"/>
      <c r="RAW82" s="567"/>
      <c r="RAX82" s="567"/>
      <c r="RAY82" s="567"/>
      <c r="RAZ82" s="567"/>
      <c r="RBA82" s="567"/>
      <c r="RBB82" s="567"/>
      <c r="RBC82" s="567"/>
      <c r="RBD82" s="567"/>
      <c r="RBE82" s="567"/>
      <c r="RBF82" s="567"/>
      <c r="RBG82" s="567"/>
      <c r="RBH82" s="567"/>
      <c r="RBI82" s="567"/>
      <c r="RBJ82" s="567"/>
      <c r="RBK82" s="567"/>
      <c r="RBL82" s="567"/>
      <c r="RBM82" s="567"/>
      <c r="RBN82" s="567"/>
      <c r="RBO82" s="567"/>
      <c r="RBP82" s="567"/>
      <c r="RBQ82" s="567"/>
      <c r="RBR82" s="567"/>
      <c r="RBS82" s="567"/>
      <c r="RBT82" s="567"/>
      <c r="RBU82" s="567"/>
      <c r="RBV82" s="567"/>
      <c r="RBW82" s="567"/>
      <c r="RBX82" s="567"/>
      <c r="RBY82" s="567"/>
      <c r="RBZ82" s="567"/>
      <c r="RCA82" s="567"/>
      <c r="RCB82" s="567"/>
      <c r="RCC82" s="567"/>
      <c r="RCD82" s="567"/>
      <c r="RCE82" s="567"/>
      <c r="RCF82" s="567"/>
      <c r="RCG82" s="567"/>
      <c r="RCH82" s="567"/>
      <c r="RCI82" s="567"/>
      <c r="RCJ82" s="567"/>
      <c r="RCK82" s="567"/>
      <c r="RCL82" s="567"/>
      <c r="RCM82" s="567"/>
      <c r="RCN82" s="567"/>
      <c r="RCO82" s="567"/>
      <c r="RCP82" s="567"/>
      <c r="RCQ82" s="567"/>
      <c r="RCR82" s="567"/>
      <c r="RCS82" s="567"/>
      <c r="RCT82" s="567"/>
      <c r="RCU82" s="567"/>
      <c r="RCV82" s="567"/>
      <c r="RCW82" s="567"/>
      <c r="RCX82" s="567"/>
      <c r="RCY82" s="567"/>
      <c r="RCZ82" s="567"/>
      <c r="RDA82" s="567"/>
      <c r="RDB82" s="567"/>
      <c r="RDC82" s="567"/>
      <c r="RDD82" s="567"/>
      <c r="RDE82" s="567"/>
      <c r="RDF82" s="567"/>
      <c r="RDG82" s="567"/>
      <c r="RDH82" s="567"/>
      <c r="RDI82" s="567"/>
      <c r="RDJ82" s="567"/>
      <c r="RDK82" s="567"/>
      <c r="RDL82" s="567"/>
      <c r="RDM82" s="567"/>
      <c r="RDN82" s="567"/>
      <c r="RDO82" s="567"/>
      <c r="RDP82" s="567"/>
      <c r="RDQ82" s="567"/>
      <c r="RDR82" s="567"/>
      <c r="RDS82" s="567"/>
      <c r="RDT82" s="567"/>
      <c r="RDU82" s="567"/>
      <c r="RDV82" s="567"/>
      <c r="RDW82" s="567"/>
      <c r="RDX82" s="567"/>
      <c r="RDY82" s="567"/>
      <c r="RDZ82" s="567"/>
      <c r="REA82" s="567"/>
      <c r="REB82" s="567"/>
      <c r="REC82" s="567"/>
      <c r="RED82" s="567"/>
      <c r="REE82" s="567"/>
      <c r="REF82" s="567"/>
      <c r="REG82" s="567"/>
      <c r="REH82" s="567"/>
      <c r="REI82" s="567"/>
      <c r="REJ82" s="567"/>
      <c r="REK82" s="567"/>
      <c r="REL82" s="567"/>
      <c r="REM82" s="567"/>
      <c r="REN82" s="567"/>
      <c r="REO82" s="567"/>
      <c r="REP82" s="567"/>
      <c r="REQ82" s="567"/>
      <c r="RER82" s="567"/>
      <c r="RES82" s="567"/>
      <c r="RET82" s="567"/>
      <c r="REU82" s="567"/>
      <c r="REV82" s="567"/>
      <c r="REW82" s="567"/>
      <c r="REX82" s="567"/>
      <c r="REY82" s="567"/>
      <c r="REZ82" s="567"/>
      <c r="RFA82" s="567"/>
      <c r="RFB82" s="567"/>
      <c r="RFC82" s="567"/>
      <c r="RFD82" s="567"/>
      <c r="RFE82" s="567"/>
      <c r="RFF82" s="567"/>
      <c r="RFG82" s="567"/>
      <c r="RFH82" s="567"/>
      <c r="RFI82" s="567"/>
      <c r="RFJ82" s="567"/>
      <c r="RFK82" s="567"/>
      <c r="RFL82" s="567"/>
      <c r="RFM82" s="567"/>
      <c r="RFN82" s="567"/>
      <c r="RFO82" s="567"/>
      <c r="RFP82" s="567"/>
      <c r="RFQ82" s="567"/>
      <c r="RFR82" s="567"/>
      <c r="RFS82" s="567"/>
      <c r="RFT82" s="567"/>
      <c r="RFU82" s="567"/>
      <c r="RFV82" s="567"/>
      <c r="RFW82" s="567"/>
      <c r="RFX82" s="567"/>
      <c r="RFY82" s="567"/>
      <c r="RFZ82" s="567"/>
      <c r="RGA82" s="567"/>
      <c r="RGB82" s="567"/>
      <c r="RGC82" s="567"/>
      <c r="RGD82" s="567"/>
      <c r="RGE82" s="567"/>
      <c r="RGF82" s="567"/>
      <c r="RGG82" s="567"/>
      <c r="RGH82" s="567"/>
      <c r="RGI82" s="567"/>
      <c r="RGJ82" s="567"/>
      <c r="RGK82" s="567"/>
      <c r="RGL82" s="567"/>
      <c r="RGM82" s="567"/>
      <c r="RGN82" s="567"/>
      <c r="RGO82" s="567"/>
      <c r="RGP82" s="567"/>
      <c r="RGQ82" s="567"/>
      <c r="RGR82" s="567"/>
      <c r="RGS82" s="567"/>
      <c r="RGT82" s="567"/>
      <c r="RGU82" s="567"/>
      <c r="RGV82" s="567"/>
      <c r="RGW82" s="567"/>
      <c r="RGX82" s="567"/>
      <c r="RGY82" s="567"/>
      <c r="RGZ82" s="567"/>
      <c r="RHA82" s="567"/>
      <c r="RHB82" s="567"/>
      <c r="RHC82" s="567"/>
      <c r="RHD82" s="567"/>
      <c r="RHE82" s="567"/>
      <c r="RHF82" s="567"/>
      <c r="RHG82" s="567"/>
      <c r="RHH82" s="567"/>
      <c r="RHI82" s="567"/>
      <c r="RHJ82" s="567"/>
      <c r="RHK82" s="567"/>
      <c r="RHL82" s="567"/>
      <c r="RHM82" s="567"/>
      <c r="RHN82" s="567"/>
      <c r="RHO82" s="567"/>
      <c r="RHP82" s="567"/>
      <c r="RHQ82" s="567"/>
      <c r="RHR82" s="567"/>
      <c r="RHS82" s="567"/>
      <c r="RHT82" s="567"/>
      <c r="RHU82" s="567"/>
      <c r="RHV82" s="567"/>
      <c r="RHW82" s="567"/>
      <c r="RHX82" s="567"/>
      <c r="RHY82" s="567"/>
      <c r="RHZ82" s="567"/>
      <c r="RIA82" s="567"/>
      <c r="RIB82" s="567"/>
      <c r="RIC82" s="567"/>
      <c r="RID82" s="567"/>
      <c r="RIE82" s="567"/>
      <c r="RIF82" s="567"/>
      <c r="RIG82" s="567"/>
      <c r="RIH82" s="567"/>
      <c r="RII82" s="567"/>
      <c r="RIJ82" s="567"/>
      <c r="RIK82" s="567"/>
      <c r="RIL82" s="567"/>
      <c r="RIM82" s="567"/>
      <c r="RIN82" s="567"/>
      <c r="RIO82" s="567"/>
      <c r="RIP82" s="567"/>
      <c r="RIQ82" s="567"/>
      <c r="RIR82" s="567"/>
      <c r="RIS82" s="567"/>
      <c r="RIT82" s="567"/>
      <c r="RIU82" s="567"/>
      <c r="RIV82" s="567"/>
      <c r="RIW82" s="567"/>
      <c r="RIX82" s="567"/>
      <c r="RIY82" s="567"/>
      <c r="RIZ82" s="567"/>
      <c r="RJA82" s="567"/>
      <c r="RJB82" s="567"/>
      <c r="RJC82" s="567"/>
      <c r="RJD82" s="567"/>
      <c r="RJE82" s="567"/>
      <c r="RJF82" s="567"/>
      <c r="RJG82" s="567"/>
      <c r="RJH82" s="567"/>
      <c r="RJI82" s="567"/>
      <c r="RJJ82" s="567"/>
      <c r="RJK82" s="567"/>
      <c r="RJL82" s="567"/>
      <c r="RJM82" s="567"/>
      <c r="RJN82" s="567"/>
      <c r="RJO82" s="567"/>
      <c r="RJP82" s="567"/>
      <c r="RJQ82" s="567"/>
      <c r="RJR82" s="567"/>
      <c r="RJS82" s="567"/>
      <c r="RJT82" s="567"/>
      <c r="RJU82" s="567"/>
      <c r="RJV82" s="567"/>
      <c r="RJW82" s="567"/>
      <c r="RJX82" s="567"/>
      <c r="RJY82" s="567"/>
      <c r="RJZ82" s="567"/>
      <c r="RKA82" s="567"/>
      <c r="RKB82" s="567"/>
      <c r="RKC82" s="567"/>
      <c r="RKD82" s="567"/>
      <c r="RKE82" s="567"/>
      <c r="RKF82" s="567"/>
      <c r="RKG82" s="567"/>
      <c r="RKH82" s="567"/>
      <c r="RKI82" s="567"/>
      <c r="RKJ82" s="567"/>
      <c r="RKK82" s="567"/>
      <c r="RKL82" s="567"/>
      <c r="RKM82" s="567"/>
      <c r="RKN82" s="567"/>
      <c r="RKO82" s="567"/>
      <c r="RKP82" s="567"/>
      <c r="RKQ82" s="567"/>
      <c r="RKR82" s="567"/>
      <c r="RKS82" s="567"/>
      <c r="RKT82" s="567"/>
      <c r="RKU82" s="567"/>
      <c r="RKV82" s="567"/>
      <c r="RKW82" s="567"/>
      <c r="RKX82" s="567"/>
      <c r="RKY82" s="567"/>
      <c r="RKZ82" s="567"/>
      <c r="RLA82" s="567"/>
      <c r="RLB82" s="567"/>
      <c r="RLC82" s="567"/>
      <c r="RLD82" s="567"/>
      <c r="RLE82" s="567"/>
      <c r="RLF82" s="567"/>
      <c r="RLG82" s="567"/>
      <c r="RLH82" s="567"/>
      <c r="RLI82" s="567"/>
      <c r="RLJ82" s="567"/>
      <c r="RLK82" s="567"/>
      <c r="RLL82" s="567"/>
      <c r="RLM82" s="567"/>
      <c r="RLN82" s="567"/>
      <c r="RLO82" s="567"/>
      <c r="RLP82" s="567"/>
      <c r="RLQ82" s="567"/>
      <c r="RLR82" s="567"/>
      <c r="RLS82" s="567"/>
      <c r="RLT82" s="567"/>
      <c r="RLU82" s="567"/>
      <c r="RLV82" s="567"/>
      <c r="RLW82" s="567"/>
      <c r="RLX82" s="567"/>
      <c r="RLY82" s="567"/>
      <c r="RLZ82" s="567"/>
      <c r="RMA82" s="567"/>
      <c r="RMB82" s="567"/>
      <c r="RMC82" s="567"/>
      <c r="RMD82" s="567"/>
      <c r="RME82" s="567"/>
      <c r="RMF82" s="567"/>
      <c r="RMG82" s="567"/>
      <c r="RMH82" s="567"/>
      <c r="RMI82" s="567"/>
      <c r="RMJ82" s="567"/>
      <c r="RMK82" s="567"/>
      <c r="RML82" s="567"/>
      <c r="RMM82" s="567"/>
      <c r="RMN82" s="567"/>
      <c r="RMO82" s="567"/>
      <c r="RMP82" s="567"/>
      <c r="RMQ82" s="567"/>
      <c r="RMR82" s="567"/>
      <c r="RMS82" s="567"/>
      <c r="RMT82" s="567"/>
      <c r="RMU82" s="567"/>
      <c r="RMV82" s="567"/>
      <c r="RMW82" s="567"/>
      <c r="RMX82" s="567"/>
      <c r="RMY82" s="567"/>
      <c r="RMZ82" s="567"/>
      <c r="RNA82" s="567"/>
      <c r="RNB82" s="567"/>
      <c r="RNC82" s="567"/>
      <c r="RND82" s="567"/>
      <c r="RNE82" s="567"/>
      <c r="RNF82" s="567"/>
      <c r="RNG82" s="567"/>
      <c r="RNH82" s="567"/>
      <c r="RNI82" s="567"/>
      <c r="RNJ82" s="567"/>
      <c r="RNK82" s="567"/>
      <c r="RNL82" s="567"/>
      <c r="RNM82" s="567"/>
      <c r="RNN82" s="567"/>
      <c r="RNO82" s="567"/>
      <c r="RNP82" s="567"/>
      <c r="RNQ82" s="567"/>
      <c r="RNR82" s="567"/>
      <c r="RNS82" s="567"/>
      <c r="RNT82" s="567"/>
      <c r="RNU82" s="567"/>
      <c r="RNV82" s="567"/>
      <c r="RNW82" s="567"/>
      <c r="RNX82" s="567"/>
      <c r="RNY82" s="567"/>
      <c r="RNZ82" s="567"/>
      <c r="ROA82" s="567"/>
      <c r="ROB82" s="567"/>
      <c r="ROC82" s="567"/>
      <c r="ROD82" s="567"/>
      <c r="ROE82" s="567"/>
      <c r="ROF82" s="567"/>
      <c r="ROG82" s="567"/>
      <c r="ROH82" s="567"/>
      <c r="ROI82" s="567"/>
      <c r="ROJ82" s="567"/>
      <c r="ROK82" s="567"/>
      <c r="ROL82" s="567"/>
      <c r="ROM82" s="567"/>
      <c r="RON82" s="567"/>
      <c r="ROO82" s="567"/>
      <c r="ROP82" s="567"/>
      <c r="ROQ82" s="567"/>
      <c r="ROR82" s="567"/>
      <c r="ROS82" s="567"/>
      <c r="ROT82" s="567"/>
      <c r="ROU82" s="567"/>
      <c r="ROV82" s="567"/>
      <c r="ROW82" s="567"/>
      <c r="ROX82" s="567"/>
      <c r="ROY82" s="567"/>
      <c r="ROZ82" s="567"/>
      <c r="RPA82" s="567"/>
      <c r="RPB82" s="567"/>
      <c r="RPC82" s="567"/>
      <c r="RPD82" s="567"/>
      <c r="RPE82" s="567"/>
      <c r="RPF82" s="567"/>
      <c r="RPG82" s="567"/>
      <c r="RPH82" s="567"/>
      <c r="RPI82" s="567"/>
      <c r="RPJ82" s="567"/>
      <c r="RPK82" s="567"/>
      <c r="RPL82" s="567"/>
      <c r="RPM82" s="567"/>
      <c r="RPN82" s="567"/>
      <c r="RPO82" s="567"/>
      <c r="RPP82" s="567"/>
      <c r="RPQ82" s="567"/>
      <c r="RPR82" s="567"/>
      <c r="RPS82" s="567"/>
      <c r="RPT82" s="567"/>
      <c r="RPU82" s="567"/>
      <c r="RPV82" s="567"/>
      <c r="RPW82" s="567"/>
      <c r="RPX82" s="567"/>
      <c r="RPY82" s="567"/>
      <c r="RPZ82" s="567"/>
      <c r="RQA82" s="567"/>
      <c r="RQB82" s="567"/>
      <c r="RQC82" s="567"/>
      <c r="RQD82" s="567"/>
      <c r="RQE82" s="567"/>
      <c r="RQF82" s="567"/>
      <c r="RQG82" s="567"/>
      <c r="RQH82" s="567"/>
      <c r="RQI82" s="567"/>
      <c r="RQJ82" s="567"/>
      <c r="RQK82" s="567"/>
      <c r="RQL82" s="567"/>
      <c r="RQM82" s="567"/>
      <c r="RQN82" s="567"/>
      <c r="RQO82" s="567"/>
      <c r="RQP82" s="567"/>
      <c r="RQQ82" s="567"/>
      <c r="RQR82" s="567"/>
      <c r="RQS82" s="567"/>
      <c r="RQT82" s="567"/>
      <c r="RQU82" s="567"/>
      <c r="RQV82" s="567"/>
      <c r="RQW82" s="567"/>
      <c r="RQX82" s="567"/>
      <c r="RQY82" s="567"/>
      <c r="RQZ82" s="567"/>
      <c r="RRA82" s="567"/>
      <c r="RRB82" s="567"/>
      <c r="RRC82" s="567"/>
      <c r="RRD82" s="567"/>
      <c r="RRE82" s="567"/>
      <c r="RRF82" s="567"/>
      <c r="RRG82" s="567"/>
      <c r="RRH82" s="567"/>
      <c r="RRI82" s="567"/>
      <c r="RRJ82" s="567"/>
      <c r="RRK82" s="567"/>
      <c r="RRL82" s="567"/>
      <c r="RRM82" s="567"/>
      <c r="RRN82" s="567"/>
      <c r="RRO82" s="567"/>
      <c r="RRP82" s="567"/>
      <c r="RRQ82" s="567"/>
      <c r="RRR82" s="567"/>
      <c r="RRS82" s="567"/>
      <c r="RRT82" s="567"/>
      <c r="RRU82" s="567"/>
      <c r="RRV82" s="567"/>
      <c r="RRW82" s="567"/>
      <c r="RRX82" s="567"/>
      <c r="RRY82" s="567"/>
      <c r="RRZ82" s="567"/>
      <c r="RSA82" s="567"/>
      <c r="RSB82" s="567"/>
      <c r="RSC82" s="567"/>
      <c r="RSD82" s="567"/>
      <c r="RSE82" s="567"/>
      <c r="RSF82" s="567"/>
      <c r="RSG82" s="567"/>
      <c r="RSH82" s="567"/>
      <c r="RSI82" s="567"/>
      <c r="RSJ82" s="567"/>
      <c r="RSK82" s="567"/>
      <c r="RSL82" s="567"/>
      <c r="RSM82" s="567"/>
      <c r="RSN82" s="567"/>
      <c r="RSO82" s="567"/>
      <c r="RSP82" s="567"/>
      <c r="RSQ82" s="567"/>
      <c r="RSR82" s="567"/>
      <c r="RSS82" s="567"/>
      <c r="RST82" s="567"/>
      <c r="RSU82" s="567"/>
      <c r="RSV82" s="567"/>
      <c r="RSW82" s="567"/>
      <c r="RSX82" s="567"/>
      <c r="RSY82" s="567"/>
      <c r="RSZ82" s="567"/>
      <c r="RTA82" s="567"/>
      <c r="RTB82" s="567"/>
      <c r="RTC82" s="567"/>
      <c r="RTD82" s="567"/>
      <c r="RTE82" s="567"/>
      <c r="RTF82" s="567"/>
      <c r="RTG82" s="567"/>
      <c r="RTH82" s="567"/>
      <c r="RTI82" s="567"/>
      <c r="RTJ82" s="567"/>
      <c r="RTK82" s="567"/>
      <c r="RTL82" s="567"/>
      <c r="RTM82" s="567"/>
      <c r="RTN82" s="567"/>
      <c r="RTO82" s="567"/>
      <c r="RTP82" s="567"/>
      <c r="RTQ82" s="567"/>
      <c r="RTR82" s="567"/>
      <c r="RTS82" s="567"/>
      <c r="RTT82" s="567"/>
      <c r="RTU82" s="567"/>
      <c r="RTV82" s="567"/>
      <c r="RTW82" s="567"/>
      <c r="RTX82" s="567"/>
      <c r="RTY82" s="567"/>
      <c r="RTZ82" s="567"/>
      <c r="RUA82" s="567"/>
      <c r="RUB82" s="567"/>
      <c r="RUC82" s="567"/>
      <c r="RUD82" s="567"/>
      <c r="RUE82" s="567"/>
      <c r="RUF82" s="567"/>
      <c r="RUG82" s="567"/>
      <c r="RUH82" s="567"/>
      <c r="RUI82" s="567"/>
      <c r="RUJ82" s="567"/>
      <c r="RUK82" s="567"/>
      <c r="RUL82" s="567"/>
      <c r="RUM82" s="567"/>
      <c r="RUN82" s="567"/>
      <c r="RUO82" s="567"/>
      <c r="RUP82" s="567"/>
      <c r="RUQ82" s="567"/>
      <c r="RUR82" s="567"/>
      <c r="RUS82" s="567"/>
      <c r="RUT82" s="567"/>
      <c r="RUU82" s="567"/>
      <c r="RUV82" s="567"/>
      <c r="RUW82" s="567"/>
      <c r="RUX82" s="567"/>
      <c r="RUY82" s="567"/>
      <c r="RUZ82" s="567"/>
      <c r="RVA82" s="567"/>
      <c r="RVB82" s="567"/>
      <c r="RVC82" s="567"/>
      <c r="RVD82" s="567"/>
      <c r="RVE82" s="567"/>
      <c r="RVF82" s="567"/>
      <c r="RVG82" s="567"/>
      <c r="RVH82" s="567"/>
      <c r="RVI82" s="567"/>
      <c r="RVJ82" s="567"/>
      <c r="RVK82" s="567"/>
      <c r="RVL82" s="567"/>
      <c r="RVM82" s="567"/>
      <c r="RVN82" s="567"/>
      <c r="RVO82" s="567"/>
      <c r="RVP82" s="567"/>
      <c r="RVQ82" s="567"/>
      <c r="RVR82" s="567"/>
      <c r="RVS82" s="567"/>
      <c r="RVT82" s="567"/>
      <c r="RVU82" s="567"/>
      <c r="RVV82" s="567"/>
      <c r="RVW82" s="567"/>
      <c r="RVX82" s="567"/>
      <c r="RVY82" s="567"/>
      <c r="RVZ82" s="567"/>
      <c r="RWA82" s="567"/>
      <c r="RWB82" s="567"/>
      <c r="RWC82" s="567"/>
      <c r="RWD82" s="567"/>
      <c r="RWE82" s="567"/>
      <c r="RWF82" s="567"/>
      <c r="RWG82" s="567"/>
      <c r="RWH82" s="567"/>
      <c r="RWI82" s="567"/>
      <c r="RWJ82" s="567"/>
      <c r="RWK82" s="567"/>
      <c r="RWL82" s="567"/>
      <c r="RWM82" s="567"/>
      <c r="RWN82" s="567"/>
      <c r="RWO82" s="567"/>
      <c r="RWP82" s="567"/>
      <c r="RWQ82" s="567"/>
      <c r="RWR82" s="567"/>
      <c r="RWS82" s="567"/>
      <c r="RWT82" s="567"/>
      <c r="RWU82" s="567"/>
      <c r="RWV82" s="567"/>
      <c r="RWW82" s="567"/>
      <c r="RWX82" s="567"/>
      <c r="RWY82" s="567"/>
      <c r="RWZ82" s="567"/>
      <c r="RXA82" s="567"/>
      <c r="RXB82" s="567"/>
      <c r="RXC82" s="567"/>
      <c r="RXD82" s="567"/>
      <c r="RXE82" s="567"/>
      <c r="RXF82" s="567"/>
      <c r="RXG82" s="567"/>
      <c r="RXH82" s="567"/>
      <c r="RXI82" s="567"/>
      <c r="RXJ82" s="567"/>
      <c r="RXK82" s="567"/>
      <c r="RXL82" s="567"/>
      <c r="RXM82" s="567"/>
      <c r="RXN82" s="567"/>
      <c r="RXO82" s="567"/>
      <c r="RXP82" s="567"/>
      <c r="RXQ82" s="567"/>
      <c r="RXR82" s="567"/>
      <c r="RXS82" s="567"/>
      <c r="RXT82" s="567"/>
      <c r="RXU82" s="567"/>
      <c r="RXV82" s="567"/>
      <c r="RXW82" s="567"/>
      <c r="RXX82" s="567"/>
      <c r="RXY82" s="567"/>
      <c r="RXZ82" s="567"/>
      <c r="RYA82" s="567"/>
      <c r="RYB82" s="567"/>
      <c r="RYC82" s="567"/>
      <c r="RYD82" s="567"/>
      <c r="RYE82" s="567"/>
      <c r="RYF82" s="567"/>
      <c r="RYG82" s="567"/>
      <c r="RYH82" s="567"/>
      <c r="RYI82" s="567"/>
      <c r="RYJ82" s="567"/>
      <c r="RYK82" s="567"/>
      <c r="RYL82" s="567"/>
      <c r="RYM82" s="567"/>
      <c r="RYN82" s="567"/>
      <c r="RYO82" s="567"/>
      <c r="RYP82" s="567"/>
      <c r="RYQ82" s="567"/>
      <c r="RYR82" s="567"/>
      <c r="RYS82" s="567"/>
      <c r="RYT82" s="567"/>
      <c r="RYU82" s="567"/>
      <c r="RYV82" s="567"/>
      <c r="RYW82" s="567"/>
      <c r="RYX82" s="567"/>
      <c r="RYY82" s="567"/>
      <c r="RYZ82" s="567"/>
      <c r="RZA82" s="567"/>
      <c r="RZB82" s="567"/>
      <c r="RZC82" s="567"/>
      <c r="RZD82" s="567"/>
      <c r="RZE82" s="567"/>
      <c r="RZF82" s="567"/>
      <c r="RZG82" s="567"/>
      <c r="RZH82" s="567"/>
      <c r="RZI82" s="567"/>
      <c r="RZJ82" s="567"/>
      <c r="RZK82" s="567"/>
      <c r="RZL82" s="567"/>
      <c r="RZM82" s="567"/>
      <c r="RZN82" s="567"/>
      <c r="RZO82" s="567"/>
      <c r="RZP82" s="567"/>
      <c r="RZQ82" s="567"/>
      <c r="RZR82" s="567"/>
      <c r="RZS82" s="567"/>
      <c r="RZT82" s="567"/>
      <c r="RZU82" s="567"/>
      <c r="RZV82" s="567"/>
      <c r="RZW82" s="567"/>
      <c r="RZX82" s="567"/>
      <c r="RZY82" s="567"/>
      <c r="RZZ82" s="567"/>
      <c r="SAA82" s="567"/>
      <c r="SAB82" s="567"/>
      <c r="SAC82" s="567"/>
      <c r="SAD82" s="567"/>
      <c r="SAE82" s="567"/>
      <c r="SAF82" s="567"/>
      <c r="SAG82" s="567"/>
      <c r="SAH82" s="567"/>
      <c r="SAI82" s="567"/>
      <c r="SAJ82" s="567"/>
      <c r="SAK82" s="567"/>
      <c r="SAL82" s="567"/>
      <c r="SAM82" s="567"/>
      <c r="SAN82" s="567"/>
      <c r="SAO82" s="567"/>
      <c r="SAP82" s="567"/>
      <c r="SAQ82" s="567"/>
      <c r="SAR82" s="567"/>
      <c r="SAS82" s="567"/>
      <c r="SAT82" s="567"/>
      <c r="SAU82" s="567"/>
      <c r="SAV82" s="567"/>
      <c r="SAW82" s="567"/>
      <c r="SAX82" s="567"/>
      <c r="SAY82" s="567"/>
      <c r="SAZ82" s="567"/>
      <c r="SBA82" s="567"/>
      <c r="SBB82" s="567"/>
      <c r="SBC82" s="567"/>
      <c r="SBD82" s="567"/>
      <c r="SBE82" s="567"/>
      <c r="SBF82" s="567"/>
      <c r="SBG82" s="567"/>
      <c r="SBH82" s="567"/>
      <c r="SBI82" s="567"/>
      <c r="SBJ82" s="567"/>
      <c r="SBK82" s="567"/>
      <c r="SBL82" s="567"/>
      <c r="SBM82" s="567"/>
      <c r="SBN82" s="567"/>
      <c r="SBO82" s="567"/>
      <c r="SBP82" s="567"/>
      <c r="SBQ82" s="567"/>
      <c r="SBR82" s="567"/>
      <c r="SBS82" s="567"/>
      <c r="SBT82" s="567"/>
      <c r="SBU82" s="567"/>
      <c r="SBV82" s="567"/>
      <c r="SBW82" s="567"/>
      <c r="SBX82" s="567"/>
      <c r="SBY82" s="567"/>
      <c r="SBZ82" s="567"/>
      <c r="SCA82" s="567"/>
      <c r="SCB82" s="567"/>
      <c r="SCC82" s="567"/>
      <c r="SCD82" s="567"/>
      <c r="SCE82" s="567"/>
      <c r="SCF82" s="567"/>
      <c r="SCG82" s="567"/>
      <c r="SCH82" s="567"/>
      <c r="SCI82" s="567"/>
      <c r="SCJ82" s="567"/>
      <c r="SCK82" s="567"/>
      <c r="SCL82" s="567"/>
      <c r="SCM82" s="567"/>
      <c r="SCN82" s="567"/>
      <c r="SCO82" s="567"/>
      <c r="SCP82" s="567"/>
      <c r="SCQ82" s="567"/>
      <c r="SCR82" s="567"/>
      <c r="SCS82" s="567"/>
      <c r="SCT82" s="567"/>
      <c r="SCU82" s="567"/>
      <c r="SCV82" s="567"/>
      <c r="SCW82" s="567"/>
      <c r="SCX82" s="567"/>
      <c r="SCY82" s="567"/>
      <c r="SCZ82" s="567"/>
      <c r="SDA82" s="567"/>
      <c r="SDB82" s="567"/>
      <c r="SDC82" s="567"/>
      <c r="SDD82" s="567"/>
      <c r="SDE82" s="567"/>
      <c r="SDF82" s="567"/>
      <c r="SDG82" s="567"/>
      <c r="SDH82" s="567"/>
      <c r="SDI82" s="567"/>
      <c r="SDJ82" s="567"/>
      <c r="SDK82" s="567"/>
      <c r="SDL82" s="567"/>
      <c r="SDM82" s="567"/>
      <c r="SDN82" s="567"/>
      <c r="SDO82" s="567"/>
      <c r="SDP82" s="567"/>
      <c r="SDQ82" s="567"/>
      <c r="SDR82" s="567"/>
      <c r="SDS82" s="567"/>
      <c r="SDT82" s="567"/>
      <c r="SDU82" s="567"/>
      <c r="SDV82" s="567"/>
      <c r="SDW82" s="567"/>
      <c r="SDX82" s="567"/>
      <c r="SDY82" s="567"/>
      <c r="SDZ82" s="567"/>
      <c r="SEA82" s="567"/>
      <c r="SEB82" s="567"/>
      <c r="SEC82" s="567"/>
      <c r="SED82" s="567"/>
      <c r="SEE82" s="567"/>
      <c r="SEF82" s="567"/>
      <c r="SEG82" s="567"/>
      <c r="SEH82" s="567"/>
      <c r="SEI82" s="567"/>
      <c r="SEJ82" s="567"/>
      <c r="SEK82" s="567"/>
      <c r="SEL82" s="567"/>
      <c r="SEM82" s="567"/>
      <c r="SEN82" s="567"/>
      <c r="SEO82" s="567"/>
      <c r="SEP82" s="567"/>
      <c r="SEQ82" s="567"/>
      <c r="SER82" s="567"/>
      <c r="SES82" s="567"/>
      <c r="SET82" s="567"/>
      <c r="SEU82" s="567"/>
      <c r="SEV82" s="567"/>
      <c r="SEW82" s="567"/>
      <c r="SEX82" s="567"/>
      <c r="SEY82" s="567"/>
      <c r="SEZ82" s="567"/>
      <c r="SFA82" s="567"/>
      <c r="SFB82" s="567"/>
      <c r="SFC82" s="567"/>
      <c r="SFD82" s="567"/>
      <c r="SFE82" s="567"/>
      <c r="SFF82" s="567"/>
      <c r="SFG82" s="567"/>
      <c r="SFH82" s="567"/>
      <c r="SFI82" s="567"/>
      <c r="SFJ82" s="567"/>
      <c r="SFK82" s="567"/>
      <c r="SFL82" s="567"/>
      <c r="SFM82" s="567"/>
      <c r="SFN82" s="567"/>
      <c r="SFO82" s="567"/>
      <c r="SFP82" s="567"/>
      <c r="SFQ82" s="567"/>
      <c r="SFR82" s="567"/>
      <c r="SFS82" s="567"/>
      <c r="SFT82" s="567"/>
      <c r="SFU82" s="567"/>
      <c r="SFV82" s="567"/>
      <c r="SFW82" s="567"/>
      <c r="SFX82" s="567"/>
      <c r="SFY82" s="567"/>
      <c r="SFZ82" s="567"/>
      <c r="SGA82" s="567"/>
      <c r="SGB82" s="567"/>
      <c r="SGC82" s="567"/>
      <c r="SGD82" s="567"/>
      <c r="SGE82" s="567"/>
      <c r="SGF82" s="567"/>
      <c r="SGG82" s="567"/>
      <c r="SGH82" s="567"/>
      <c r="SGI82" s="567"/>
      <c r="SGJ82" s="567"/>
      <c r="SGK82" s="567"/>
      <c r="SGL82" s="567"/>
      <c r="SGM82" s="567"/>
      <c r="SGN82" s="567"/>
      <c r="SGO82" s="567"/>
      <c r="SGP82" s="567"/>
      <c r="SGQ82" s="567"/>
      <c r="SGR82" s="567"/>
      <c r="SGS82" s="567"/>
      <c r="SGT82" s="567"/>
      <c r="SGU82" s="567"/>
      <c r="SGV82" s="567"/>
      <c r="SGW82" s="567"/>
      <c r="SGX82" s="567"/>
      <c r="SGY82" s="567"/>
      <c r="SGZ82" s="567"/>
      <c r="SHA82" s="567"/>
      <c r="SHB82" s="567"/>
      <c r="SHC82" s="567"/>
      <c r="SHD82" s="567"/>
      <c r="SHE82" s="567"/>
      <c r="SHF82" s="567"/>
      <c r="SHG82" s="567"/>
      <c r="SHH82" s="567"/>
      <c r="SHI82" s="567"/>
      <c r="SHJ82" s="567"/>
      <c r="SHK82" s="567"/>
      <c r="SHL82" s="567"/>
      <c r="SHM82" s="567"/>
      <c r="SHN82" s="567"/>
      <c r="SHO82" s="567"/>
      <c r="SHP82" s="567"/>
      <c r="SHQ82" s="567"/>
      <c r="SHR82" s="567"/>
      <c r="SHS82" s="567"/>
      <c r="SHT82" s="567"/>
      <c r="SHU82" s="567"/>
      <c r="SHV82" s="567"/>
      <c r="SHW82" s="567"/>
      <c r="SHX82" s="567"/>
      <c r="SHY82" s="567"/>
      <c r="SHZ82" s="567"/>
      <c r="SIA82" s="567"/>
      <c r="SIB82" s="567"/>
      <c r="SIC82" s="567"/>
      <c r="SID82" s="567"/>
      <c r="SIE82" s="567"/>
      <c r="SIF82" s="567"/>
      <c r="SIG82" s="567"/>
      <c r="SIH82" s="567"/>
      <c r="SII82" s="567"/>
      <c r="SIJ82" s="567"/>
      <c r="SIK82" s="567"/>
      <c r="SIL82" s="567"/>
      <c r="SIM82" s="567"/>
      <c r="SIN82" s="567"/>
      <c r="SIO82" s="567"/>
      <c r="SIP82" s="567"/>
      <c r="SIQ82" s="567"/>
      <c r="SIR82" s="567"/>
      <c r="SIS82" s="567"/>
      <c r="SIT82" s="567"/>
      <c r="SIU82" s="567"/>
      <c r="SIV82" s="567"/>
      <c r="SIW82" s="567"/>
      <c r="SIX82" s="567"/>
      <c r="SIY82" s="567"/>
      <c r="SIZ82" s="567"/>
      <c r="SJA82" s="567"/>
      <c r="SJB82" s="567"/>
      <c r="SJC82" s="567"/>
      <c r="SJD82" s="567"/>
      <c r="SJE82" s="567"/>
      <c r="SJF82" s="567"/>
      <c r="SJG82" s="567"/>
      <c r="SJH82" s="567"/>
      <c r="SJI82" s="567"/>
      <c r="SJJ82" s="567"/>
      <c r="SJK82" s="567"/>
      <c r="SJL82" s="567"/>
      <c r="SJM82" s="567"/>
      <c r="SJN82" s="567"/>
      <c r="SJO82" s="567"/>
      <c r="SJP82" s="567"/>
      <c r="SJQ82" s="567"/>
      <c r="SJR82" s="567"/>
      <c r="SJS82" s="567"/>
      <c r="SJT82" s="567"/>
      <c r="SJU82" s="567"/>
      <c r="SJV82" s="567"/>
      <c r="SJW82" s="567"/>
      <c r="SJX82" s="567"/>
      <c r="SJY82" s="567"/>
      <c r="SJZ82" s="567"/>
      <c r="SKA82" s="567"/>
      <c r="SKB82" s="567"/>
      <c r="SKC82" s="567"/>
      <c r="SKD82" s="567"/>
      <c r="SKE82" s="567"/>
      <c r="SKF82" s="567"/>
      <c r="SKG82" s="567"/>
      <c r="SKH82" s="567"/>
      <c r="SKI82" s="567"/>
      <c r="SKJ82" s="567"/>
      <c r="SKK82" s="567"/>
      <c r="SKL82" s="567"/>
      <c r="SKM82" s="567"/>
      <c r="SKN82" s="567"/>
      <c r="SKO82" s="567"/>
      <c r="SKP82" s="567"/>
      <c r="SKQ82" s="567"/>
      <c r="SKR82" s="567"/>
      <c r="SKS82" s="567"/>
      <c r="SKT82" s="567"/>
      <c r="SKU82" s="567"/>
      <c r="SKV82" s="567"/>
      <c r="SKW82" s="567"/>
      <c r="SKX82" s="567"/>
      <c r="SKY82" s="567"/>
      <c r="SKZ82" s="567"/>
      <c r="SLA82" s="567"/>
      <c r="SLB82" s="567"/>
      <c r="SLC82" s="567"/>
      <c r="SLD82" s="567"/>
      <c r="SLE82" s="567"/>
      <c r="SLF82" s="567"/>
      <c r="SLG82" s="567"/>
      <c r="SLH82" s="567"/>
      <c r="SLI82" s="567"/>
      <c r="SLJ82" s="567"/>
      <c r="SLK82" s="567"/>
      <c r="SLL82" s="567"/>
      <c r="SLM82" s="567"/>
      <c r="SLN82" s="567"/>
      <c r="SLO82" s="567"/>
      <c r="SLP82" s="567"/>
      <c r="SLQ82" s="567"/>
      <c r="SLR82" s="567"/>
      <c r="SLS82" s="567"/>
      <c r="SLT82" s="567"/>
      <c r="SLU82" s="567"/>
      <c r="SLV82" s="567"/>
      <c r="SLW82" s="567"/>
      <c r="SLX82" s="567"/>
      <c r="SLY82" s="567"/>
      <c r="SLZ82" s="567"/>
      <c r="SMA82" s="567"/>
      <c r="SMB82" s="567"/>
      <c r="SMC82" s="567"/>
      <c r="SMD82" s="567"/>
      <c r="SME82" s="567"/>
      <c r="SMF82" s="567"/>
      <c r="SMG82" s="567"/>
      <c r="SMH82" s="567"/>
      <c r="SMI82" s="567"/>
      <c r="SMJ82" s="567"/>
      <c r="SMK82" s="567"/>
      <c r="SML82" s="567"/>
      <c r="SMM82" s="567"/>
      <c r="SMN82" s="567"/>
      <c r="SMO82" s="567"/>
      <c r="SMP82" s="567"/>
      <c r="SMQ82" s="567"/>
      <c r="SMR82" s="567"/>
      <c r="SMS82" s="567"/>
      <c r="SMT82" s="567"/>
      <c r="SMU82" s="567"/>
      <c r="SMV82" s="567"/>
      <c r="SMW82" s="567"/>
      <c r="SMX82" s="567"/>
      <c r="SMY82" s="567"/>
      <c r="SMZ82" s="567"/>
      <c r="SNA82" s="567"/>
      <c r="SNB82" s="567"/>
      <c r="SNC82" s="567"/>
      <c r="SND82" s="567"/>
      <c r="SNE82" s="567"/>
      <c r="SNF82" s="567"/>
      <c r="SNG82" s="567"/>
      <c r="SNH82" s="567"/>
      <c r="SNI82" s="567"/>
      <c r="SNJ82" s="567"/>
      <c r="SNK82" s="567"/>
      <c r="SNL82" s="567"/>
      <c r="SNM82" s="567"/>
      <c r="SNN82" s="567"/>
      <c r="SNO82" s="567"/>
      <c r="SNP82" s="567"/>
      <c r="SNQ82" s="567"/>
      <c r="SNR82" s="567"/>
      <c r="SNS82" s="567"/>
      <c r="SNT82" s="567"/>
      <c r="SNU82" s="567"/>
      <c r="SNV82" s="567"/>
      <c r="SNW82" s="567"/>
      <c r="SNX82" s="567"/>
      <c r="SNY82" s="567"/>
      <c r="SNZ82" s="567"/>
      <c r="SOA82" s="567"/>
      <c r="SOB82" s="567"/>
      <c r="SOC82" s="567"/>
      <c r="SOD82" s="567"/>
      <c r="SOE82" s="567"/>
      <c r="SOF82" s="567"/>
      <c r="SOG82" s="567"/>
      <c r="SOH82" s="567"/>
      <c r="SOI82" s="567"/>
      <c r="SOJ82" s="567"/>
      <c r="SOK82" s="567"/>
      <c r="SOL82" s="567"/>
      <c r="SOM82" s="567"/>
      <c r="SON82" s="567"/>
      <c r="SOO82" s="567"/>
      <c r="SOP82" s="567"/>
      <c r="SOQ82" s="567"/>
      <c r="SOR82" s="567"/>
      <c r="SOS82" s="567"/>
      <c r="SOT82" s="567"/>
      <c r="SOU82" s="567"/>
      <c r="SOV82" s="567"/>
      <c r="SOW82" s="567"/>
      <c r="SOX82" s="567"/>
      <c r="SOY82" s="567"/>
      <c r="SOZ82" s="567"/>
      <c r="SPA82" s="567"/>
      <c r="SPB82" s="567"/>
      <c r="SPC82" s="567"/>
      <c r="SPD82" s="567"/>
      <c r="SPE82" s="567"/>
      <c r="SPF82" s="567"/>
      <c r="SPG82" s="567"/>
      <c r="SPH82" s="567"/>
      <c r="SPI82" s="567"/>
      <c r="SPJ82" s="567"/>
      <c r="SPK82" s="567"/>
      <c r="SPL82" s="567"/>
      <c r="SPM82" s="567"/>
      <c r="SPN82" s="567"/>
      <c r="SPO82" s="567"/>
      <c r="SPP82" s="567"/>
      <c r="SPQ82" s="567"/>
      <c r="SPR82" s="567"/>
      <c r="SPS82" s="567"/>
      <c r="SPT82" s="567"/>
      <c r="SPU82" s="567"/>
      <c r="SPV82" s="567"/>
      <c r="SPW82" s="567"/>
      <c r="SPX82" s="567"/>
      <c r="SPY82" s="567"/>
      <c r="SPZ82" s="567"/>
      <c r="SQA82" s="567"/>
      <c r="SQB82" s="567"/>
      <c r="SQC82" s="567"/>
      <c r="SQD82" s="567"/>
      <c r="SQE82" s="567"/>
      <c r="SQF82" s="567"/>
      <c r="SQG82" s="567"/>
      <c r="SQH82" s="567"/>
      <c r="SQI82" s="567"/>
      <c r="SQJ82" s="567"/>
      <c r="SQK82" s="567"/>
      <c r="SQL82" s="567"/>
      <c r="SQM82" s="567"/>
      <c r="SQN82" s="567"/>
      <c r="SQO82" s="567"/>
      <c r="SQP82" s="567"/>
      <c r="SQQ82" s="567"/>
      <c r="SQR82" s="567"/>
      <c r="SQS82" s="567"/>
      <c r="SQT82" s="567"/>
      <c r="SQU82" s="567"/>
      <c r="SQV82" s="567"/>
      <c r="SQW82" s="567"/>
      <c r="SQX82" s="567"/>
      <c r="SQY82" s="567"/>
      <c r="SQZ82" s="567"/>
      <c r="SRA82" s="567"/>
      <c r="SRB82" s="567"/>
      <c r="SRC82" s="567"/>
      <c r="SRD82" s="567"/>
      <c r="SRE82" s="567"/>
      <c r="SRF82" s="567"/>
      <c r="SRG82" s="567"/>
      <c r="SRH82" s="567"/>
      <c r="SRI82" s="567"/>
      <c r="SRJ82" s="567"/>
      <c r="SRK82" s="567"/>
      <c r="SRL82" s="567"/>
      <c r="SRM82" s="567"/>
      <c r="SRN82" s="567"/>
      <c r="SRO82" s="567"/>
      <c r="SRP82" s="567"/>
      <c r="SRQ82" s="567"/>
      <c r="SRR82" s="567"/>
      <c r="SRS82" s="567"/>
      <c r="SRT82" s="567"/>
      <c r="SRU82" s="567"/>
      <c r="SRV82" s="567"/>
      <c r="SRW82" s="567"/>
      <c r="SRX82" s="567"/>
      <c r="SRY82" s="567"/>
      <c r="SRZ82" s="567"/>
      <c r="SSA82" s="567"/>
      <c r="SSB82" s="567"/>
      <c r="SSC82" s="567"/>
      <c r="SSD82" s="567"/>
      <c r="SSE82" s="567"/>
      <c r="SSF82" s="567"/>
      <c r="SSG82" s="567"/>
      <c r="SSH82" s="567"/>
      <c r="SSI82" s="567"/>
      <c r="SSJ82" s="567"/>
      <c r="SSK82" s="567"/>
      <c r="SSL82" s="567"/>
      <c r="SSM82" s="567"/>
      <c r="SSN82" s="567"/>
      <c r="SSO82" s="567"/>
      <c r="SSP82" s="567"/>
      <c r="SSQ82" s="567"/>
      <c r="SSR82" s="567"/>
      <c r="SSS82" s="567"/>
      <c r="SST82" s="567"/>
      <c r="SSU82" s="567"/>
      <c r="SSV82" s="567"/>
      <c r="SSW82" s="567"/>
      <c r="SSX82" s="567"/>
      <c r="SSY82" s="567"/>
      <c r="SSZ82" s="567"/>
      <c r="STA82" s="567"/>
      <c r="STB82" s="567"/>
      <c r="STC82" s="567"/>
      <c r="STD82" s="567"/>
      <c r="STE82" s="567"/>
      <c r="STF82" s="567"/>
      <c r="STG82" s="567"/>
      <c r="STH82" s="567"/>
      <c r="STI82" s="567"/>
      <c r="STJ82" s="567"/>
      <c r="STK82" s="567"/>
      <c r="STL82" s="567"/>
      <c r="STM82" s="567"/>
      <c r="STN82" s="567"/>
      <c r="STO82" s="567"/>
      <c r="STP82" s="567"/>
      <c r="STQ82" s="567"/>
      <c r="STR82" s="567"/>
      <c r="STS82" s="567"/>
      <c r="STT82" s="567"/>
      <c r="STU82" s="567"/>
      <c r="STV82" s="567"/>
      <c r="STW82" s="567"/>
      <c r="STX82" s="567"/>
      <c r="STY82" s="567"/>
      <c r="STZ82" s="567"/>
      <c r="SUA82" s="567"/>
      <c r="SUB82" s="567"/>
      <c r="SUC82" s="567"/>
      <c r="SUD82" s="567"/>
      <c r="SUE82" s="567"/>
      <c r="SUF82" s="567"/>
      <c r="SUG82" s="567"/>
      <c r="SUH82" s="567"/>
      <c r="SUI82" s="567"/>
      <c r="SUJ82" s="567"/>
      <c r="SUK82" s="567"/>
      <c r="SUL82" s="567"/>
      <c r="SUM82" s="567"/>
      <c r="SUN82" s="567"/>
      <c r="SUO82" s="567"/>
      <c r="SUP82" s="567"/>
      <c r="SUQ82" s="567"/>
      <c r="SUR82" s="567"/>
      <c r="SUS82" s="567"/>
      <c r="SUT82" s="567"/>
      <c r="SUU82" s="567"/>
      <c r="SUV82" s="567"/>
      <c r="SUW82" s="567"/>
      <c r="SUX82" s="567"/>
      <c r="SUY82" s="567"/>
      <c r="SUZ82" s="567"/>
      <c r="SVA82" s="567"/>
      <c r="SVB82" s="567"/>
      <c r="SVC82" s="567"/>
      <c r="SVD82" s="567"/>
      <c r="SVE82" s="567"/>
      <c r="SVF82" s="567"/>
      <c r="SVG82" s="567"/>
      <c r="SVH82" s="567"/>
      <c r="SVI82" s="567"/>
      <c r="SVJ82" s="567"/>
      <c r="SVK82" s="567"/>
      <c r="SVL82" s="567"/>
      <c r="SVM82" s="567"/>
      <c r="SVN82" s="567"/>
      <c r="SVO82" s="567"/>
      <c r="SVP82" s="567"/>
      <c r="SVQ82" s="567"/>
      <c r="SVR82" s="567"/>
      <c r="SVS82" s="567"/>
      <c r="SVT82" s="567"/>
      <c r="SVU82" s="567"/>
      <c r="SVV82" s="567"/>
      <c r="SVW82" s="567"/>
      <c r="SVX82" s="567"/>
      <c r="SVY82" s="567"/>
      <c r="SVZ82" s="567"/>
      <c r="SWA82" s="567"/>
      <c r="SWB82" s="567"/>
      <c r="SWC82" s="567"/>
      <c r="SWD82" s="567"/>
      <c r="SWE82" s="567"/>
      <c r="SWF82" s="567"/>
      <c r="SWG82" s="567"/>
      <c r="SWH82" s="567"/>
      <c r="SWI82" s="567"/>
      <c r="SWJ82" s="567"/>
      <c r="SWK82" s="567"/>
      <c r="SWL82" s="567"/>
      <c r="SWM82" s="567"/>
      <c r="SWN82" s="567"/>
      <c r="SWO82" s="567"/>
      <c r="SWP82" s="567"/>
      <c r="SWQ82" s="567"/>
      <c r="SWR82" s="567"/>
      <c r="SWS82" s="567"/>
      <c r="SWT82" s="567"/>
      <c r="SWU82" s="567"/>
      <c r="SWV82" s="567"/>
      <c r="SWW82" s="567"/>
      <c r="SWX82" s="567"/>
      <c r="SWY82" s="567"/>
      <c r="SWZ82" s="567"/>
      <c r="SXA82" s="567"/>
      <c r="SXB82" s="567"/>
      <c r="SXC82" s="567"/>
      <c r="SXD82" s="567"/>
      <c r="SXE82" s="567"/>
      <c r="SXF82" s="567"/>
      <c r="SXG82" s="567"/>
      <c r="SXH82" s="567"/>
      <c r="SXI82" s="567"/>
      <c r="SXJ82" s="567"/>
      <c r="SXK82" s="567"/>
      <c r="SXL82" s="567"/>
      <c r="SXM82" s="567"/>
      <c r="SXN82" s="567"/>
      <c r="SXO82" s="567"/>
      <c r="SXP82" s="567"/>
      <c r="SXQ82" s="567"/>
      <c r="SXR82" s="567"/>
      <c r="SXS82" s="567"/>
      <c r="SXT82" s="567"/>
      <c r="SXU82" s="567"/>
      <c r="SXV82" s="567"/>
      <c r="SXW82" s="567"/>
      <c r="SXX82" s="567"/>
      <c r="SXY82" s="567"/>
      <c r="SXZ82" s="567"/>
      <c r="SYA82" s="567"/>
      <c r="SYB82" s="567"/>
      <c r="SYC82" s="567"/>
      <c r="SYD82" s="567"/>
      <c r="SYE82" s="567"/>
      <c r="SYF82" s="567"/>
      <c r="SYG82" s="567"/>
      <c r="SYH82" s="567"/>
      <c r="SYI82" s="567"/>
      <c r="SYJ82" s="567"/>
      <c r="SYK82" s="567"/>
      <c r="SYL82" s="567"/>
      <c r="SYM82" s="567"/>
      <c r="SYN82" s="567"/>
      <c r="SYO82" s="567"/>
      <c r="SYP82" s="567"/>
      <c r="SYQ82" s="567"/>
      <c r="SYR82" s="567"/>
      <c r="SYS82" s="567"/>
      <c r="SYT82" s="567"/>
      <c r="SYU82" s="567"/>
      <c r="SYV82" s="567"/>
      <c r="SYW82" s="567"/>
      <c r="SYX82" s="567"/>
      <c r="SYY82" s="567"/>
      <c r="SYZ82" s="567"/>
      <c r="SZA82" s="567"/>
      <c r="SZB82" s="567"/>
      <c r="SZC82" s="567"/>
      <c r="SZD82" s="567"/>
      <c r="SZE82" s="567"/>
      <c r="SZF82" s="567"/>
      <c r="SZG82" s="567"/>
      <c r="SZH82" s="567"/>
      <c r="SZI82" s="567"/>
      <c r="SZJ82" s="567"/>
      <c r="SZK82" s="567"/>
      <c r="SZL82" s="567"/>
      <c r="SZM82" s="567"/>
      <c r="SZN82" s="567"/>
      <c r="SZO82" s="567"/>
      <c r="SZP82" s="567"/>
      <c r="SZQ82" s="567"/>
      <c r="SZR82" s="567"/>
      <c r="SZS82" s="567"/>
      <c r="SZT82" s="567"/>
      <c r="SZU82" s="567"/>
      <c r="SZV82" s="567"/>
      <c r="SZW82" s="567"/>
      <c r="SZX82" s="567"/>
      <c r="SZY82" s="567"/>
      <c r="SZZ82" s="567"/>
      <c r="TAA82" s="567"/>
      <c r="TAB82" s="567"/>
      <c r="TAC82" s="567"/>
      <c r="TAD82" s="567"/>
      <c r="TAE82" s="567"/>
      <c r="TAF82" s="567"/>
      <c r="TAG82" s="567"/>
      <c r="TAH82" s="567"/>
      <c r="TAI82" s="567"/>
      <c r="TAJ82" s="567"/>
      <c r="TAK82" s="567"/>
      <c r="TAL82" s="567"/>
      <c r="TAM82" s="567"/>
      <c r="TAN82" s="567"/>
      <c r="TAO82" s="567"/>
      <c r="TAP82" s="567"/>
      <c r="TAQ82" s="567"/>
      <c r="TAR82" s="567"/>
      <c r="TAS82" s="567"/>
      <c r="TAT82" s="567"/>
      <c r="TAU82" s="567"/>
      <c r="TAV82" s="567"/>
      <c r="TAW82" s="567"/>
      <c r="TAX82" s="567"/>
      <c r="TAY82" s="567"/>
      <c r="TAZ82" s="567"/>
      <c r="TBA82" s="567"/>
      <c r="TBB82" s="567"/>
      <c r="TBC82" s="567"/>
      <c r="TBD82" s="567"/>
      <c r="TBE82" s="567"/>
      <c r="TBF82" s="567"/>
      <c r="TBG82" s="567"/>
      <c r="TBH82" s="567"/>
      <c r="TBI82" s="567"/>
      <c r="TBJ82" s="567"/>
      <c r="TBK82" s="567"/>
      <c r="TBL82" s="567"/>
      <c r="TBM82" s="567"/>
      <c r="TBN82" s="567"/>
      <c r="TBO82" s="567"/>
      <c r="TBP82" s="567"/>
      <c r="TBQ82" s="567"/>
      <c r="TBR82" s="567"/>
      <c r="TBS82" s="567"/>
      <c r="TBT82" s="567"/>
      <c r="TBU82" s="567"/>
      <c r="TBV82" s="567"/>
      <c r="TBW82" s="567"/>
      <c r="TBX82" s="567"/>
      <c r="TBY82" s="567"/>
      <c r="TBZ82" s="567"/>
      <c r="TCA82" s="567"/>
      <c r="TCB82" s="567"/>
      <c r="TCC82" s="567"/>
      <c r="TCD82" s="567"/>
      <c r="TCE82" s="567"/>
      <c r="TCF82" s="567"/>
      <c r="TCG82" s="567"/>
      <c r="TCH82" s="567"/>
      <c r="TCI82" s="567"/>
      <c r="TCJ82" s="567"/>
      <c r="TCK82" s="567"/>
      <c r="TCL82" s="567"/>
      <c r="TCM82" s="567"/>
      <c r="TCN82" s="567"/>
      <c r="TCO82" s="567"/>
      <c r="TCP82" s="567"/>
      <c r="TCQ82" s="567"/>
      <c r="TCR82" s="567"/>
      <c r="TCS82" s="567"/>
      <c r="TCT82" s="567"/>
      <c r="TCU82" s="567"/>
      <c r="TCV82" s="567"/>
      <c r="TCW82" s="567"/>
      <c r="TCX82" s="567"/>
      <c r="TCY82" s="567"/>
      <c r="TCZ82" s="567"/>
      <c r="TDA82" s="567"/>
      <c r="TDB82" s="567"/>
      <c r="TDC82" s="567"/>
      <c r="TDD82" s="567"/>
      <c r="TDE82" s="567"/>
      <c r="TDF82" s="567"/>
      <c r="TDG82" s="567"/>
      <c r="TDH82" s="567"/>
      <c r="TDI82" s="567"/>
      <c r="TDJ82" s="567"/>
      <c r="TDK82" s="567"/>
      <c r="TDL82" s="567"/>
      <c r="TDM82" s="567"/>
      <c r="TDN82" s="567"/>
      <c r="TDO82" s="567"/>
      <c r="TDP82" s="567"/>
      <c r="TDQ82" s="567"/>
      <c r="TDR82" s="567"/>
      <c r="TDS82" s="567"/>
      <c r="TDT82" s="567"/>
      <c r="TDU82" s="567"/>
      <c r="TDV82" s="567"/>
      <c r="TDW82" s="567"/>
      <c r="TDX82" s="567"/>
      <c r="TDY82" s="567"/>
      <c r="TDZ82" s="567"/>
      <c r="TEA82" s="567"/>
      <c r="TEB82" s="567"/>
      <c r="TEC82" s="567"/>
      <c r="TED82" s="567"/>
      <c r="TEE82" s="567"/>
      <c r="TEF82" s="567"/>
      <c r="TEG82" s="567"/>
      <c r="TEH82" s="567"/>
      <c r="TEI82" s="567"/>
      <c r="TEJ82" s="567"/>
      <c r="TEK82" s="567"/>
      <c r="TEL82" s="567"/>
      <c r="TEM82" s="567"/>
      <c r="TEN82" s="567"/>
      <c r="TEO82" s="567"/>
      <c r="TEP82" s="567"/>
      <c r="TEQ82" s="567"/>
      <c r="TER82" s="567"/>
      <c r="TES82" s="567"/>
      <c r="TET82" s="567"/>
      <c r="TEU82" s="567"/>
      <c r="TEV82" s="567"/>
      <c r="TEW82" s="567"/>
      <c r="TEX82" s="567"/>
      <c r="TEY82" s="567"/>
      <c r="TEZ82" s="567"/>
      <c r="TFA82" s="567"/>
      <c r="TFB82" s="567"/>
      <c r="TFC82" s="567"/>
      <c r="TFD82" s="567"/>
      <c r="TFE82" s="567"/>
      <c r="TFF82" s="567"/>
      <c r="TFG82" s="567"/>
      <c r="TFH82" s="567"/>
      <c r="TFI82" s="567"/>
      <c r="TFJ82" s="567"/>
      <c r="TFK82" s="567"/>
      <c r="TFL82" s="567"/>
      <c r="TFM82" s="567"/>
      <c r="TFN82" s="567"/>
      <c r="TFO82" s="567"/>
      <c r="TFP82" s="567"/>
      <c r="TFQ82" s="567"/>
      <c r="TFR82" s="567"/>
      <c r="TFS82" s="567"/>
      <c r="TFT82" s="567"/>
      <c r="TFU82" s="567"/>
      <c r="TFV82" s="567"/>
      <c r="TFW82" s="567"/>
      <c r="TFX82" s="567"/>
      <c r="TFY82" s="567"/>
      <c r="TFZ82" s="567"/>
      <c r="TGA82" s="567"/>
      <c r="TGB82" s="567"/>
      <c r="TGC82" s="567"/>
      <c r="TGD82" s="567"/>
      <c r="TGE82" s="567"/>
      <c r="TGF82" s="567"/>
      <c r="TGG82" s="567"/>
      <c r="TGH82" s="567"/>
      <c r="TGI82" s="567"/>
      <c r="TGJ82" s="567"/>
      <c r="TGK82" s="567"/>
      <c r="TGL82" s="567"/>
      <c r="TGM82" s="567"/>
      <c r="TGN82" s="567"/>
      <c r="TGO82" s="567"/>
      <c r="TGP82" s="567"/>
      <c r="TGQ82" s="567"/>
      <c r="TGR82" s="567"/>
      <c r="TGS82" s="567"/>
      <c r="TGT82" s="567"/>
      <c r="TGU82" s="567"/>
      <c r="TGV82" s="567"/>
      <c r="TGW82" s="567"/>
      <c r="TGX82" s="567"/>
      <c r="TGY82" s="567"/>
      <c r="TGZ82" s="567"/>
      <c r="THA82" s="567"/>
      <c r="THB82" s="567"/>
      <c r="THC82" s="567"/>
      <c r="THD82" s="567"/>
      <c r="THE82" s="567"/>
      <c r="THF82" s="567"/>
      <c r="THG82" s="567"/>
      <c r="THH82" s="567"/>
      <c r="THI82" s="567"/>
      <c r="THJ82" s="567"/>
      <c r="THK82" s="567"/>
      <c r="THL82" s="567"/>
      <c r="THM82" s="567"/>
      <c r="THN82" s="567"/>
      <c r="THO82" s="567"/>
      <c r="THP82" s="567"/>
      <c r="THQ82" s="567"/>
      <c r="THR82" s="567"/>
      <c r="THS82" s="567"/>
      <c r="THT82" s="567"/>
      <c r="THU82" s="567"/>
      <c r="THV82" s="567"/>
      <c r="THW82" s="567"/>
      <c r="THX82" s="567"/>
      <c r="THY82" s="567"/>
      <c r="THZ82" s="567"/>
      <c r="TIA82" s="567"/>
      <c r="TIB82" s="567"/>
      <c r="TIC82" s="567"/>
      <c r="TID82" s="567"/>
      <c r="TIE82" s="567"/>
      <c r="TIF82" s="567"/>
      <c r="TIG82" s="567"/>
      <c r="TIH82" s="567"/>
      <c r="TII82" s="567"/>
      <c r="TIJ82" s="567"/>
      <c r="TIK82" s="567"/>
      <c r="TIL82" s="567"/>
      <c r="TIM82" s="567"/>
      <c r="TIN82" s="567"/>
      <c r="TIO82" s="567"/>
      <c r="TIP82" s="567"/>
      <c r="TIQ82" s="567"/>
      <c r="TIR82" s="567"/>
      <c r="TIS82" s="567"/>
      <c r="TIT82" s="567"/>
      <c r="TIU82" s="567"/>
      <c r="TIV82" s="567"/>
      <c r="TIW82" s="567"/>
      <c r="TIX82" s="567"/>
      <c r="TIY82" s="567"/>
      <c r="TIZ82" s="567"/>
      <c r="TJA82" s="567"/>
      <c r="TJB82" s="567"/>
      <c r="TJC82" s="567"/>
      <c r="TJD82" s="567"/>
      <c r="TJE82" s="567"/>
      <c r="TJF82" s="567"/>
      <c r="TJG82" s="567"/>
      <c r="TJH82" s="567"/>
      <c r="TJI82" s="567"/>
      <c r="TJJ82" s="567"/>
      <c r="TJK82" s="567"/>
      <c r="TJL82" s="567"/>
      <c r="TJM82" s="567"/>
      <c r="TJN82" s="567"/>
      <c r="TJO82" s="567"/>
      <c r="TJP82" s="567"/>
      <c r="TJQ82" s="567"/>
      <c r="TJR82" s="567"/>
      <c r="TJS82" s="567"/>
      <c r="TJT82" s="567"/>
      <c r="TJU82" s="567"/>
      <c r="TJV82" s="567"/>
      <c r="TJW82" s="567"/>
      <c r="TJX82" s="567"/>
      <c r="TJY82" s="567"/>
      <c r="TJZ82" s="567"/>
      <c r="TKA82" s="567"/>
      <c r="TKB82" s="567"/>
      <c r="TKC82" s="567"/>
      <c r="TKD82" s="567"/>
      <c r="TKE82" s="567"/>
      <c r="TKF82" s="567"/>
      <c r="TKG82" s="567"/>
      <c r="TKH82" s="567"/>
      <c r="TKI82" s="567"/>
      <c r="TKJ82" s="567"/>
      <c r="TKK82" s="567"/>
      <c r="TKL82" s="567"/>
      <c r="TKM82" s="567"/>
      <c r="TKN82" s="567"/>
      <c r="TKO82" s="567"/>
      <c r="TKP82" s="567"/>
      <c r="TKQ82" s="567"/>
      <c r="TKR82" s="567"/>
      <c r="TKS82" s="567"/>
      <c r="TKT82" s="567"/>
      <c r="TKU82" s="567"/>
      <c r="TKV82" s="567"/>
      <c r="TKW82" s="567"/>
      <c r="TKX82" s="567"/>
      <c r="TKY82" s="567"/>
      <c r="TKZ82" s="567"/>
      <c r="TLA82" s="567"/>
      <c r="TLB82" s="567"/>
      <c r="TLC82" s="567"/>
      <c r="TLD82" s="567"/>
      <c r="TLE82" s="567"/>
      <c r="TLF82" s="567"/>
      <c r="TLG82" s="567"/>
      <c r="TLH82" s="567"/>
      <c r="TLI82" s="567"/>
      <c r="TLJ82" s="567"/>
      <c r="TLK82" s="567"/>
      <c r="TLL82" s="567"/>
      <c r="TLM82" s="567"/>
      <c r="TLN82" s="567"/>
      <c r="TLO82" s="567"/>
      <c r="TLP82" s="567"/>
      <c r="TLQ82" s="567"/>
      <c r="TLR82" s="567"/>
      <c r="TLS82" s="567"/>
      <c r="TLT82" s="567"/>
      <c r="TLU82" s="567"/>
      <c r="TLV82" s="567"/>
      <c r="TLW82" s="567"/>
      <c r="TLX82" s="567"/>
      <c r="TLY82" s="567"/>
      <c r="TLZ82" s="567"/>
      <c r="TMA82" s="567"/>
      <c r="TMB82" s="567"/>
      <c r="TMC82" s="567"/>
      <c r="TMD82" s="567"/>
      <c r="TME82" s="567"/>
      <c r="TMF82" s="567"/>
      <c r="TMG82" s="567"/>
      <c r="TMH82" s="567"/>
      <c r="TMI82" s="567"/>
      <c r="TMJ82" s="567"/>
      <c r="TMK82" s="567"/>
      <c r="TML82" s="567"/>
      <c r="TMM82" s="567"/>
      <c r="TMN82" s="567"/>
      <c r="TMO82" s="567"/>
      <c r="TMP82" s="567"/>
      <c r="TMQ82" s="567"/>
      <c r="TMR82" s="567"/>
      <c r="TMS82" s="567"/>
      <c r="TMT82" s="567"/>
      <c r="TMU82" s="567"/>
      <c r="TMV82" s="567"/>
      <c r="TMW82" s="567"/>
      <c r="TMX82" s="567"/>
      <c r="TMY82" s="567"/>
      <c r="TMZ82" s="567"/>
      <c r="TNA82" s="567"/>
      <c r="TNB82" s="567"/>
      <c r="TNC82" s="567"/>
      <c r="TND82" s="567"/>
      <c r="TNE82" s="567"/>
      <c r="TNF82" s="567"/>
      <c r="TNG82" s="567"/>
      <c r="TNH82" s="567"/>
      <c r="TNI82" s="567"/>
      <c r="TNJ82" s="567"/>
      <c r="TNK82" s="567"/>
      <c r="TNL82" s="567"/>
      <c r="TNM82" s="567"/>
      <c r="TNN82" s="567"/>
      <c r="TNO82" s="567"/>
      <c r="TNP82" s="567"/>
      <c r="TNQ82" s="567"/>
      <c r="TNR82" s="567"/>
      <c r="TNS82" s="567"/>
      <c r="TNT82" s="567"/>
      <c r="TNU82" s="567"/>
      <c r="TNV82" s="567"/>
      <c r="TNW82" s="567"/>
      <c r="TNX82" s="567"/>
      <c r="TNY82" s="567"/>
      <c r="TNZ82" s="567"/>
      <c r="TOA82" s="567"/>
      <c r="TOB82" s="567"/>
      <c r="TOC82" s="567"/>
      <c r="TOD82" s="567"/>
      <c r="TOE82" s="567"/>
      <c r="TOF82" s="567"/>
      <c r="TOG82" s="567"/>
      <c r="TOH82" s="567"/>
      <c r="TOI82" s="567"/>
      <c r="TOJ82" s="567"/>
      <c r="TOK82" s="567"/>
      <c r="TOL82" s="567"/>
      <c r="TOM82" s="567"/>
      <c r="TON82" s="567"/>
      <c r="TOO82" s="567"/>
      <c r="TOP82" s="567"/>
      <c r="TOQ82" s="567"/>
      <c r="TOR82" s="567"/>
      <c r="TOS82" s="567"/>
      <c r="TOT82" s="567"/>
      <c r="TOU82" s="567"/>
      <c r="TOV82" s="567"/>
      <c r="TOW82" s="567"/>
      <c r="TOX82" s="567"/>
      <c r="TOY82" s="567"/>
      <c r="TOZ82" s="567"/>
      <c r="TPA82" s="567"/>
      <c r="TPB82" s="567"/>
      <c r="TPC82" s="567"/>
      <c r="TPD82" s="567"/>
      <c r="TPE82" s="567"/>
      <c r="TPF82" s="567"/>
      <c r="TPG82" s="567"/>
      <c r="TPH82" s="567"/>
      <c r="TPI82" s="567"/>
      <c r="TPJ82" s="567"/>
      <c r="TPK82" s="567"/>
      <c r="TPL82" s="567"/>
      <c r="TPM82" s="567"/>
      <c r="TPN82" s="567"/>
      <c r="TPO82" s="567"/>
      <c r="TPP82" s="567"/>
      <c r="TPQ82" s="567"/>
      <c r="TPR82" s="567"/>
      <c r="TPS82" s="567"/>
      <c r="TPT82" s="567"/>
      <c r="TPU82" s="567"/>
      <c r="TPV82" s="567"/>
      <c r="TPW82" s="567"/>
      <c r="TPX82" s="567"/>
      <c r="TPY82" s="567"/>
      <c r="TPZ82" s="567"/>
      <c r="TQA82" s="567"/>
      <c r="TQB82" s="567"/>
      <c r="TQC82" s="567"/>
      <c r="TQD82" s="567"/>
      <c r="TQE82" s="567"/>
      <c r="TQF82" s="567"/>
      <c r="TQG82" s="567"/>
      <c r="TQH82" s="567"/>
      <c r="TQI82" s="567"/>
      <c r="TQJ82" s="567"/>
      <c r="TQK82" s="567"/>
      <c r="TQL82" s="567"/>
      <c r="TQM82" s="567"/>
      <c r="TQN82" s="567"/>
      <c r="TQO82" s="567"/>
      <c r="TQP82" s="567"/>
      <c r="TQQ82" s="567"/>
      <c r="TQR82" s="567"/>
      <c r="TQS82" s="567"/>
      <c r="TQT82" s="567"/>
      <c r="TQU82" s="567"/>
      <c r="TQV82" s="567"/>
      <c r="TQW82" s="567"/>
      <c r="TQX82" s="567"/>
      <c r="TQY82" s="567"/>
      <c r="TQZ82" s="567"/>
      <c r="TRA82" s="567"/>
      <c r="TRB82" s="567"/>
      <c r="TRC82" s="567"/>
      <c r="TRD82" s="567"/>
      <c r="TRE82" s="567"/>
      <c r="TRF82" s="567"/>
      <c r="TRG82" s="567"/>
      <c r="TRH82" s="567"/>
      <c r="TRI82" s="567"/>
      <c r="TRJ82" s="567"/>
      <c r="TRK82" s="567"/>
      <c r="TRL82" s="567"/>
      <c r="TRM82" s="567"/>
      <c r="TRN82" s="567"/>
      <c r="TRO82" s="567"/>
      <c r="TRP82" s="567"/>
      <c r="TRQ82" s="567"/>
      <c r="TRR82" s="567"/>
      <c r="TRS82" s="567"/>
      <c r="TRT82" s="567"/>
      <c r="TRU82" s="567"/>
      <c r="TRV82" s="567"/>
      <c r="TRW82" s="567"/>
      <c r="TRX82" s="567"/>
      <c r="TRY82" s="567"/>
      <c r="TRZ82" s="567"/>
      <c r="TSA82" s="567"/>
      <c r="TSB82" s="567"/>
      <c r="TSC82" s="567"/>
      <c r="TSD82" s="567"/>
      <c r="TSE82" s="567"/>
      <c r="TSF82" s="567"/>
      <c r="TSG82" s="567"/>
      <c r="TSH82" s="567"/>
      <c r="TSI82" s="567"/>
      <c r="TSJ82" s="567"/>
      <c r="TSK82" s="567"/>
      <c r="TSL82" s="567"/>
      <c r="TSM82" s="567"/>
      <c r="TSN82" s="567"/>
      <c r="TSO82" s="567"/>
      <c r="TSP82" s="567"/>
      <c r="TSQ82" s="567"/>
      <c r="TSR82" s="567"/>
      <c r="TSS82" s="567"/>
      <c r="TST82" s="567"/>
      <c r="TSU82" s="567"/>
      <c r="TSV82" s="567"/>
      <c r="TSW82" s="567"/>
      <c r="TSX82" s="567"/>
      <c r="TSY82" s="567"/>
      <c r="TSZ82" s="567"/>
      <c r="TTA82" s="567"/>
      <c r="TTB82" s="567"/>
      <c r="TTC82" s="567"/>
      <c r="TTD82" s="567"/>
      <c r="TTE82" s="567"/>
      <c r="TTF82" s="567"/>
      <c r="TTG82" s="567"/>
      <c r="TTH82" s="567"/>
      <c r="TTI82" s="567"/>
      <c r="TTJ82" s="567"/>
      <c r="TTK82" s="567"/>
      <c r="TTL82" s="567"/>
      <c r="TTM82" s="567"/>
      <c r="TTN82" s="567"/>
      <c r="TTO82" s="567"/>
      <c r="TTP82" s="567"/>
      <c r="TTQ82" s="567"/>
      <c r="TTR82" s="567"/>
      <c r="TTS82" s="567"/>
      <c r="TTT82" s="567"/>
      <c r="TTU82" s="567"/>
      <c r="TTV82" s="567"/>
      <c r="TTW82" s="567"/>
      <c r="TTX82" s="567"/>
      <c r="TTY82" s="567"/>
      <c r="TTZ82" s="567"/>
      <c r="TUA82" s="567"/>
      <c r="TUB82" s="567"/>
      <c r="TUC82" s="567"/>
      <c r="TUD82" s="567"/>
      <c r="TUE82" s="567"/>
      <c r="TUF82" s="567"/>
      <c r="TUG82" s="567"/>
      <c r="TUH82" s="567"/>
      <c r="TUI82" s="567"/>
      <c r="TUJ82" s="567"/>
      <c r="TUK82" s="567"/>
      <c r="TUL82" s="567"/>
      <c r="TUM82" s="567"/>
      <c r="TUN82" s="567"/>
      <c r="TUO82" s="567"/>
      <c r="TUP82" s="567"/>
      <c r="TUQ82" s="567"/>
      <c r="TUR82" s="567"/>
      <c r="TUS82" s="567"/>
      <c r="TUT82" s="567"/>
      <c r="TUU82" s="567"/>
      <c r="TUV82" s="567"/>
      <c r="TUW82" s="567"/>
      <c r="TUX82" s="567"/>
      <c r="TUY82" s="567"/>
      <c r="TUZ82" s="567"/>
      <c r="TVA82" s="567"/>
      <c r="TVB82" s="567"/>
      <c r="TVC82" s="567"/>
      <c r="TVD82" s="567"/>
      <c r="TVE82" s="567"/>
      <c r="TVF82" s="567"/>
      <c r="TVG82" s="567"/>
      <c r="TVH82" s="567"/>
      <c r="TVI82" s="567"/>
      <c r="TVJ82" s="567"/>
      <c r="TVK82" s="567"/>
      <c r="TVL82" s="567"/>
      <c r="TVM82" s="567"/>
      <c r="TVN82" s="567"/>
      <c r="TVO82" s="567"/>
      <c r="TVP82" s="567"/>
      <c r="TVQ82" s="567"/>
      <c r="TVR82" s="567"/>
      <c r="TVS82" s="567"/>
      <c r="TVT82" s="567"/>
      <c r="TVU82" s="567"/>
      <c r="TVV82" s="567"/>
      <c r="TVW82" s="567"/>
      <c r="TVX82" s="567"/>
      <c r="TVY82" s="567"/>
      <c r="TVZ82" s="567"/>
      <c r="TWA82" s="567"/>
      <c r="TWB82" s="567"/>
      <c r="TWC82" s="567"/>
      <c r="TWD82" s="567"/>
      <c r="TWE82" s="567"/>
      <c r="TWF82" s="567"/>
      <c r="TWG82" s="567"/>
      <c r="TWH82" s="567"/>
      <c r="TWI82" s="567"/>
      <c r="TWJ82" s="567"/>
      <c r="TWK82" s="567"/>
      <c r="TWL82" s="567"/>
      <c r="TWM82" s="567"/>
      <c r="TWN82" s="567"/>
      <c r="TWO82" s="567"/>
      <c r="TWP82" s="567"/>
      <c r="TWQ82" s="567"/>
      <c r="TWR82" s="567"/>
      <c r="TWS82" s="567"/>
      <c r="TWT82" s="567"/>
      <c r="TWU82" s="567"/>
      <c r="TWV82" s="567"/>
      <c r="TWW82" s="567"/>
      <c r="TWX82" s="567"/>
      <c r="TWY82" s="567"/>
      <c r="TWZ82" s="567"/>
      <c r="TXA82" s="567"/>
      <c r="TXB82" s="567"/>
      <c r="TXC82" s="567"/>
      <c r="TXD82" s="567"/>
      <c r="TXE82" s="567"/>
      <c r="TXF82" s="567"/>
      <c r="TXG82" s="567"/>
      <c r="TXH82" s="567"/>
      <c r="TXI82" s="567"/>
      <c r="TXJ82" s="567"/>
      <c r="TXK82" s="567"/>
      <c r="TXL82" s="567"/>
      <c r="TXM82" s="567"/>
      <c r="TXN82" s="567"/>
      <c r="TXO82" s="567"/>
      <c r="TXP82" s="567"/>
      <c r="TXQ82" s="567"/>
      <c r="TXR82" s="567"/>
      <c r="TXS82" s="567"/>
      <c r="TXT82" s="567"/>
      <c r="TXU82" s="567"/>
      <c r="TXV82" s="567"/>
      <c r="TXW82" s="567"/>
      <c r="TXX82" s="567"/>
      <c r="TXY82" s="567"/>
      <c r="TXZ82" s="567"/>
      <c r="TYA82" s="567"/>
      <c r="TYB82" s="567"/>
      <c r="TYC82" s="567"/>
      <c r="TYD82" s="567"/>
      <c r="TYE82" s="567"/>
      <c r="TYF82" s="567"/>
      <c r="TYG82" s="567"/>
      <c r="TYH82" s="567"/>
      <c r="TYI82" s="567"/>
      <c r="TYJ82" s="567"/>
      <c r="TYK82" s="567"/>
      <c r="TYL82" s="567"/>
      <c r="TYM82" s="567"/>
      <c r="TYN82" s="567"/>
      <c r="TYO82" s="567"/>
      <c r="TYP82" s="567"/>
      <c r="TYQ82" s="567"/>
      <c r="TYR82" s="567"/>
      <c r="TYS82" s="567"/>
      <c r="TYT82" s="567"/>
      <c r="TYU82" s="567"/>
      <c r="TYV82" s="567"/>
      <c r="TYW82" s="567"/>
      <c r="TYX82" s="567"/>
      <c r="TYY82" s="567"/>
      <c r="TYZ82" s="567"/>
      <c r="TZA82" s="567"/>
      <c r="TZB82" s="567"/>
      <c r="TZC82" s="567"/>
      <c r="TZD82" s="567"/>
      <c r="TZE82" s="567"/>
      <c r="TZF82" s="567"/>
      <c r="TZG82" s="567"/>
      <c r="TZH82" s="567"/>
      <c r="TZI82" s="567"/>
      <c r="TZJ82" s="567"/>
      <c r="TZK82" s="567"/>
      <c r="TZL82" s="567"/>
      <c r="TZM82" s="567"/>
      <c r="TZN82" s="567"/>
      <c r="TZO82" s="567"/>
      <c r="TZP82" s="567"/>
      <c r="TZQ82" s="567"/>
      <c r="TZR82" s="567"/>
      <c r="TZS82" s="567"/>
      <c r="TZT82" s="567"/>
      <c r="TZU82" s="567"/>
      <c r="TZV82" s="567"/>
      <c r="TZW82" s="567"/>
      <c r="TZX82" s="567"/>
      <c r="TZY82" s="567"/>
      <c r="TZZ82" s="567"/>
      <c r="UAA82" s="567"/>
      <c r="UAB82" s="567"/>
      <c r="UAC82" s="567"/>
      <c r="UAD82" s="567"/>
      <c r="UAE82" s="567"/>
      <c r="UAF82" s="567"/>
      <c r="UAG82" s="567"/>
      <c r="UAH82" s="567"/>
      <c r="UAI82" s="567"/>
      <c r="UAJ82" s="567"/>
      <c r="UAK82" s="567"/>
      <c r="UAL82" s="567"/>
      <c r="UAM82" s="567"/>
      <c r="UAN82" s="567"/>
      <c r="UAO82" s="567"/>
      <c r="UAP82" s="567"/>
      <c r="UAQ82" s="567"/>
      <c r="UAR82" s="567"/>
      <c r="UAS82" s="567"/>
      <c r="UAT82" s="567"/>
      <c r="UAU82" s="567"/>
      <c r="UAV82" s="567"/>
      <c r="UAW82" s="567"/>
      <c r="UAX82" s="567"/>
      <c r="UAY82" s="567"/>
      <c r="UAZ82" s="567"/>
      <c r="UBA82" s="567"/>
      <c r="UBB82" s="567"/>
      <c r="UBC82" s="567"/>
      <c r="UBD82" s="567"/>
      <c r="UBE82" s="567"/>
      <c r="UBF82" s="567"/>
      <c r="UBG82" s="567"/>
      <c r="UBH82" s="567"/>
      <c r="UBI82" s="567"/>
      <c r="UBJ82" s="567"/>
      <c r="UBK82" s="567"/>
      <c r="UBL82" s="567"/>
      <c r="UBM82" s="567"/>
      <c r="UBN82" s="567"/>
      <c r="UBO82" s="567"/>
      <c r="UBP82" s="567"/>
      <c r="UBQ82" s="567"/>
      <c r="UBR82" s="567"/>
      <c r="UBS82" s="567"/>
      <c r="UBT82" s="567"/>
      <c r="UBU82" s="567"/>
      <c r="UBV82" s="567"/>
      <c r="UBW82" s="567"/>
      <c r="UBX82" s="567"/>
      <c r="UBY82" s="567"/>
      <c r="UBZ82" s="567"/>
      <c r="UCA82" s="567"/>
      <c r="UCB82" s="567"/>
      <c r="UCC82" s="567"/>
      <c r="UCD82" s="567"/>
      <c r="UCE82" s="567"/>
      <c r="UCF82" s="567"/>
      <c r="UCG82" s="567"/>
      <c r="UCH82" s="567"/>
      <c r="UCI82" s="567"/>
      <c r="UCJ82" s="567"/>
      <c r="UCK82" s="567"/>
      <c r="UCL82" s="567"/>
      <c r="UCM82" s="567"/>
      <c r="UCN82" s="567"/>
      <c r="UCO82" s="567"/>
      <c r="UCP82" s="567"/>
      <c r="UCQ82" s="567"/>
      <c r="UCR82" s="567"/>
      <c r="UCS82" s="567"/>
      <c r="UCT82" s="567"/>
      <c r="UCU82" s="567"/>
      <c r="UCV82" s="567"/>
      <c r="UCW82" s="567"/>
      <c r="UCX82" s="567"/>
      <c r="UCY82" s="567"/>
      <c r="UCZ82" s="567"/>
      <c r="UDA82" s="567"/>
      <c r="UDB82" s="567"/>
      <c r="UDC82" s="567"/>
      <c r="UDD82" s="567"/>
      <c r="UDE82" s="567"/>
      <c r="UDF82" s="567"/>
      <c r="UDG82" s="567"/>
      <c r="UDH82" s="567"/>
      <c r="UDI82" s="567"/>
      <c r="UDJ82" s="567"/>
      <c r="UDK82" s="567"/>
      <c r="UDL82" s="567"/>
      <c r="UDM82" s="567"/>
      <c r="UDN82" s="567"/>
      <c r="UDO82" s="567"/>
      <c r="UDP82" s="567"/>
      <c r="UDQ82" s="567"/>
      <c r="UDR82" s="567"/>
      <c r="UDS82" s="567"/>
      <c r="UDT82" s="567"/>
      <c r="UDU82" s="567"/>
      <c r="UDV82" s="567"/>
      <c r="UDW82" s="567"/>
      <c r="UDX82" s="567"/>
      <c r="UDY82" s="567"/>
      <c r="UDZ82" s="567"/>
      <c r="UEA82" s="567"/>
      <c r="UEB82" s="567"/>
      <c r="UEC82" s="567"/>
      <c r="UED82" s="567"/>
      <c r="UEE82" s="567"/>
      <c r="UEF82" s="567"/>
      <c r="UEG82" s="567"/>
      <c r="UEH82" s="567"/>
      <c r="UEI82" s="567"/>
      <c r="UEJ82" s="567"/>
      <c r="UEK82" s="567"/>
      <c r="UEL82" s="567"/>
      <c r="UEM82" s="567"/>
      <c r="UEN82" s="567"/>
      <c r="UEO82" s="567"/>
      <c r="UEP82" s="567"/>
      <c r="UEQ82" s="567"/>
      <c r="UER82" s="567"/>
      <c r="UES82" s="567"/>
      <c r="UET82" s="567"/>
      <c r="UEU82" s="567"/>
      <c r="UEV82" s="567"/>
      <c r="UEW82" s="567"/>
      <c r="UEX82" s="567"/>
      <c r="UEY82" s="567"/>
      <c r="UEZ82" s="567"/>
      <c r="UFA82" s="567"/>
      <c r="UFB82" s="567"/>
      <c r="UFC82" s="567"/>
      <c r="UFD82" s="567"/>
      <c r="UFE82" s="567"/>
      <c r="UFF82" s="567"/>
      <c r="UFG82" s="567"/>
      <c r="UFH82" s="567"/>
      <c r="UFI82" s="567"/>
      <c r="UFJ82" s="567"/>
      <c r="UFK82" s="567"/>
      <c r="UFL82" s="567"/>
      <c r="UFM82" s="567"/>
      <c r="UFN82" s="567"/>
      <c r="UFO82" s="567"/>
      <c r="UFP82" s="567"/>
      <c r="UFQ82" s="567"/>
      <c r="UFR82" s="567"/>
      <c r="UFS82" s="567"/>
      <c r="UFT82" s="567"/>
      <c r="UFU82" s="567"/>
      <c r="UFV82" s="567"/>
      <c r="UFW82" s="567"/>
      <c r="UFX82" s="567"/>
      <c r="UFY82" s="567"/>
      <c r="UFZ82" s="567"/>
      <c r="UGA82" s="567"/>
      <c r="UGB82" s="567"/>
      <c r="UGC82" s="567"/>
      <c r="UGD82" s="567"/>
      <c r="UGE82" s="567"/>
      <c r="UGF82" s="567"/>
      <c r="UGG82" s="567"/>
      <c r="UGH82" s="567"/>
      <c r="UGI82" s="567"/>
      <c r="UGJ82" s="567"/>
      <c r="UGK82" s="567"/>
      <c r="UGL82" s="567"/>
      <c r="UGM82" s="567"/>
      <c r="UGN82" s="567"/>
      <c r="UGO82" s="567"/>
      <c r="UGP82" s="567"/>
      <c r="UGQ82" s="567"/>
      <c r="UGR82" s="567"/>
      <c r="UGS82" s="567"/>
      <c r="UGT82" s="567"/>
      <c r="UGU82" s="567"/>
      <c r="UGV82" s="567"/>
      <c r="UGW82" s="567"/>
      <c r="UGX82" s="567"/>
      <c r="UGY82" s="567"/>
      <c r="UGZ82" s="567"/>
      <c r="UHA82" s="567"/>
      <c r="UHB82" s="567"/>
      <c r="UHC82" s="567"/>
      <c r="UHD82" s="567"/>
      <c r="UHE82" s="567"/>
      <c r="UHF82" s="567"/>
      <c r="UHG82" s="567"/>
      <c r="UHH82" s="567"/>
      <c r="UHI82" s="567"/>
      <c r="UHJ82" s="567"/>
      <c r="UHK82" s="567"/>
      <c r="UHL82" s="567"/>
      <c r="UHM82" s="567"/>
      <c r="UHN82" s="567"/>
      <c r="UHO82" s="567"/>
      <c r="UHP82" s="567"/>
      <c r="UHQ82" s="567"/>
      <c r="UHR82" s="567"/>
      <c r="UHS82" s="567"/>
      <c r="UHT82" s="567"/>
      <c r="UHU82" s="567"/>
      <c r="UHV82" s="567"/>
      <c r="UHW82" s="567"/>
      <c r="UHX82" s="567"/>
      <c r="UHY82" s="567"/>
      <c r="UHZ82" s="567"/>
      <c r="UIA82" s="567"/>
      <c r="UIB82" s="567"/>
      <c r="UIC82" s="567"/>
      <c r="UID82" s="567"/>
      <c r="UIE82" s="567"/>
      <c r="UIF82" s="567"/>
      <c r="UIG82" s="567"/>
      <c r="UIH82" s="567"/>
      <c r="UII82" s="567"/>
      <c r="UIJ82" s="567"/>
      <c r="UIK82" s="567"/>
      <c r="UIL82" s="567"/>
      <c r="UIM82" s="567"/>
      <c r="UIN82" s="567"/>
      <c r="UIO82" s="567"/>
      <c r="UIP82" s="567"/>
      <c r="UIQ82" s="567"/>
      <c r="UIR82" s="567"/>
      <c r="UIS82" s="567"/>
      <c r="UIT82" s="567"/>
      <c r="UIU82" s="567"/>
      <c r="UIV82" s="567"/>
      <c r="UIW82" s="567"/>
      <c r="UIX82" s="567"/>
      <c r="UIY82" s="567"/>
      <c r="UIZ82" s="567"/>
      <c r="UJA82" s="567"/>
      <c r="UJB82" s="567"/>
      <c r="UJC82" s="567"/>
      <c r="UJD82" s="567"/>
      <c r="UJE82" s="567"/>
      <c r="UJF82" s="567"/>
      <c r="UJG82" s="567"/>
      <c r="UJH82" s="567"/>
      <c r="UJI82" s="567"/>
      <c r="UJJ82" s="567"/>
      <c r="UJK82" s="567"/>
      <c r="UJL82" s="567"/>
      <c r="UJM82" s="567"/>
      <c r="UJN82" s="567"/>
      <c r="UJO82" s="567"/>
      <c r="UJP82" s="567"/>
      <c r="UJQ82" s="567"/>
      <c r="UJR82" s="567"/>
      <c r="UJS82" s="567"/>
      <c r="UJT82" s="567"/>
      <c r="UJU82" s="567"/>
      <c r="UJV82" s="567"/>
      <c r="UJW82" s="567"/>
      <c r="UJX82" s="567"/>
      <c r="UJY82" s="567"/>
      <c r="UJZ82" s="567"/>
      <c r="UKA82" s="567"/>
      <c r="UKB82" s="567"/>
      <c r="UKC82" s="567"/>
      <c r="UKD82" s="567"/>
      <c r="UKE82" s="567"/>
      <c r="UKF82" s="567"/>
      <c r="UKG82" s="567"/>
      <c r="UKH82" s="567"/>
      <c r="UKI82" s="567"/>
      <c r="UKJ82" s="567"/>
      <c r="UKK82" s="567"/>
      <c r="UKL82" s="567"/>
      <c r="UKM82" s="567"/>
      <c r="UKN82" s="567"/>
      <c r="UKO82" s="567"/>
      <c r="UKP82" s="567"/>
      <c r="UKQ82" s="567"/>
      <c r="UKR82" s="567"/>
      <c r="UKS82" s="567"/>
      <c r="UKT82" s="567"/>
      <c r="UKU82" s="567"/>
      <c r="UKV82" s="567"/>
      <c r="UKW82" s="567"/>
      <c r="UKX82" s="567"/>
      <c r="UKY82" s="567"/>
      <c r="UKZ82" s="567"/>
      <c r="ULA82" s="567"/>
      <c r="ULB82" s="567"/>
      <c r="ULC82" s="567"/>
      <c r="ULD82" s="567"/>
      <c r="ULE82" s="567"/>
      <c r="ULF82" s="567"/>
      <c r="ULG82" s="567"/>
      <c r="ULH82" s="567"/>
      <c r="ULI82" s="567"/>
      <c r="ULJ82" s="567"/>
      <c r="ULK82" s="567"/>
      <c r="ULL82" s="567"/>
      <c r="ULM82" s="567"/>
      <c r="ULN82" s="567"/>
      <c r="ULO82" s="567"/>
      <c r="ULP82" s="567"/>
      <c r="ULQ82" s="567"/>
      <c r="ULR82" s="567"/>
      <c r="ULS82" s="567"/>
      <c r="ULT82" s="567"/>
      <c r="ULU82" s="567"/>
      <c r="ULV82" s="567"/>
      <c r="ULW82" s="567"/>
      <c r="ULX82" s="567"/>
      <c r="ULY82" s="567"/>
      <c r="ULZ82" s="567"/>
      <c r="UMA82" s="567"/>
      <c r="UMB82" s="567"/>
      <c r="UMC82" s="567"/>
      <c r="UMD82" s="567"/>
      <c r="UME82" s="567"/>
      <c r="UMF82" s="567"/>
      <c r="UMG82" s="567"/>
      <c r="UMH82" s="567"/>
      <c r="UMI82" s="567"/>
      <c r="UMJ82" s="567"/>
      <c r="UMK82" s="567"/>
      <c r="UML82" s="567"/>
      <c r="UMM82" s="567"/>
      <c r="UMN82" s="567"/>
      <c r="UMO82" s="567"/>
      <c r="UMP82" s="567"/>
      <c r="UMQ82" s="567"/>
      <c r="UMR82" s="567"/>
      <c r="UMS82" s="567"/>
      <c r="UMT82" s="567"/>
      <c r="UMU82" s="567"/>
      <c r="UMV82" s="567"/>
      <c r="UMW82" s="567"/>
      <c r="UMX82" s="567"/>
      <c r="UMY82" s="567"/>
      <c r="UMZ82" s="567"/>
      <c r="UNA82" s="567"/>
      <c r="UNB82" s="567"/>
      <c r="UNC82" s="567"/>
      <c r="UND82" s="567"/>
      <c r="UNE82" s="567"/>
      <c r="UNF82" s="567"/>
      <c r="UNG82" s="567"/>
      <c r="UNH82" s="567"/>
      <c r="UNI82" s="567"/>
      <c r="UNJ82" s="567"/>
      <c r="UNK82" s="567"/>
      <c r="UNL82" s="567"/>
      <c r="UNM82" s="567"/>
      <c r="UNN82" s="567"/>
      <c r="UNO82" s="567"/>
      <c r="UNP82" s="567"/>
      <c r="UNQ82" s="567"/>
      <c r="UNR82" s="567"/>
      <c r="UNS82" s="567"/>
      <c r="UNT82" s="567"/>
      <c r="UNU82" s="567"/>
      <c r="UNV82" s="567"/>
      <c r="UNW82" s="567"/>
      <c r="UNX82" s="567"/>
      <c r="UNY82" s="567"/>
      <c r="UNZ82" s="567"/>
      <c r="UOA82" s="567"/>
      <c r="UOB82" s="567"/>
      <c r="UOC82" s="567"/>
      <c r="UOD82" s="567"/>
      <c r="UOE82" s="567"/>
      <c r="UOF82" s="567"/>
      <c r="UOG82" s="567"/>
      <c r="UOH82" s="567"/>
      <c r="UOI82" s="567"/>
      <c r="UOJ82" s="567"/>
      <c r="UOK82" s="567"/>
      <c r="UOL82" s="567"/>
      <c r="UOM82" s="567"/>
      <c r="UON82" s="567"/>
      <c r="UOO82" s="567"/>
      <c r="UOP82" s="567"/>
      <c r="UOQ82" s="567"/>
      <c r="UOR82" s="567"/>
      <c r="UOS82" s="567"/>
      <c r="UOT82" s="567"/>
      <c r="UOU82" s="567"/>
      <c r="UOV82" s="567"/>
      <c r="UOW82" s="567"/>
      <c r="UOX82" s="567"/>
      <c r="UOY82" s="567"/>
      <c r="UOZ82" s="567"/>
      <c r="UPA82" s="567"/>
      <c r="UPB82" s="567"/>
      <c r="UPC82" s="567"/>
      <c r="UPD82" s="567"/>
      <c r="UPE82" s="567"/>
      <c r="UPF82" s="567"/>
      <c r="UPG82" s="567"/>
      <c r="UPH82" s="567"/>
      <c r="UPI82" s="567"/>
      <c r="UPJ82" s="567"/>
      <c r="UPK82" s="567"/>
      <c r="UPL82" s="567"/>
      <c r="UPM82" s="567"/>
      <c r="UPN82" s="567"/>
      <c r="UPO82" s="567"/>
      <c r="UPP82" s="567"/>
      <c r="UPQ82" s="567"/>
      <c r="UPR82" s="567"/>
      <c r="UPS82" s="567"/>
      <c r="UPT82" s="567"/>
      <c r="UPU82" s="567"/>
      <c r="UPV82" s="567"/>
      <c r="UPW82" s="567"/>
      <c r="UPX82" s="567"/>
      <c r="UPY82" s="567"/>
      <c r="UPZ82" s="567"/>
      <c r="UQA82" s="567"/>
      <c r="UQB82" s="567"/>
      <c r="UQC82" s="567"/>
      <c r="UQD82" s="567"/>
      <c r="UQE82" s="567"/>
      <c r="UQF82" s="567"/>
      <c r="UQG82" s="567"/>
      <c r="UQH82" s="567"/>
      <c r="UQI82" s="567"/>
      <c r="UQJ82" s="567"/>
      <c r="UQK82" s="567"/>
      <c r="UQL82" s="567"/>
      <c r="UQM82" s="567"/>
      <c r="UQN82" s="567"/>
      <c r="UQO82" s="567"/>
      <c r="UQP82" s="567"/>
      <c r="UQQ82" s="567"/>
      <c r="UQR82" s="567"/>
      <c r="UQS82" s="567"/>
      <c r="UQT82" s="567"/>
      <c r="UQU82" s="567"/>
      <c r="UQV82" s="567"/>
      <c r="UQW82" s="567"/>
      <c r="UQX82" s="567"/>
      <c r="UQY82" s="567"/>
      <c r="UQZ82" s="567"/>
      <c r="URA82" s="567"/>
      <c r="URB82" s="567"/>
      <c r="URC82" s="567"/>
      <c r="URD82" s="567"/>
      <c r="URE82" s="567"/>
      <c r="URF82" s="567"/>
      <c r="URG82" s="567"/>
      <c r="URH82" s="567"/>
      <c r="URI82" s="567"/>
      <c r="URJ82" s="567"/>
      <c r="URK82" s="567"/>
      <c r="URL82" s="567"/>
      <c r="URM82" s="567"/>
      <c r="URN82" s="567"/>
      <c r="URO82" s="567"/>
      <c r="URP82" s="567"/>
      <c r="URQ82" s="567"/>
      <c r="URR82" s="567"/>
      <c r="URS82" s="567"/>
      <c r="URT82" s="567"/>
      <c r="URU82" s="567"/>
      <c r="URV82" s="567"/>
      <c r="URW82" s="567"/>
      <c r="URX82" s="567"/>
      <c r="URY82" s="567"/>
      <c r="URZ82" s="567"/>
      <c r="USA82" s="567"/>
      <c r="USB82" s="567"/>
      <c r="USC82" s="567"/>
      <c r="USD82" s="567"/>
      <c r="USE82" s="567"/>
      <c r="USF82" s="567"/>
      <c r="USG82" s="567"/>
      <c r="USH82" s="567"/>
      <c r="USI82" s="567"/>
      <c r="USJ82" s="567"/>
      <c r="USK82" s="567"/>
      <c r="USL82" s="567"/>
      <c r="USM82" s="567"/>
      <c r="USN82" s="567"/>
      <c r="USO82" s="567"/>
      <c r="USP82" s="567"/>
      <c r="USQ82" s="567"/>
      <c r="USR82" s="567"/>
      <c r="USS82" s="567"/>
      <c r="UST82" s="567"/>
      <c r="USU82" s="567"/>
      <c r="USV82" s="567"/>
      <c r="USW82" s="567"/>
      <c r="USX82" s="567"/>
      <c r="USY82" s="567"/>
      <c r="USZ82" s="567"/>
      <c r="UTA82" s="567"/>
      <c r="UTB82" s="567"/>
      <c r="UTC82" s="567"/>
      <c r="UTD82" s="567"/>
      <c r="UTE82" s="567"/>
      <c r="UTF82" s="567"/>
      <c r="UTG82" s="567"/>
      <c r="UTH82" s="567"/>
      <c r="UTI82" s="567"/>
      <c r="UTJ82" s="567"/>
      <c r="UTK82" s="567"/>
      <c r="UTL82" s="567"/>
      <c r="UTM82" s="567"/>
      <c r="UTN82" s="567"/>
      <c r="UTO82" s="567"/>
      <c r="UTP82" s="567"/>
      <c r="UTQ82" s="567"/>
      <c r="UTR82" s="567"/>
      <c r="UTS82" s="567"/>
      <c r="UTT82" s="567"/>
      <c r="UTU82" s="567"/>
      <c r="UTV82" s="567"/>
      <c r="UTW82" s="567"/>
      <c r="UTX82" s="567"/>
      <c r="UTY82" s="567"/>
      <c r="UTZ82" s="567"/>
      <c r="UUA82" s="567"/>
      <c r="UUB82" s="567"/>
      <c r="UUC82" s="567"/>
      <c r="UUD82" s="567"/>
      <c r="UUE82" s="567"/>
      <c r="UUF82" s="567"/>
      <c r="UUG82" s="567"/>
      <c r="UUH82" s="567"/>
      <c r="UUI82" s="567"/>
      <c r="UUJ82" s="567"/>
      <c r="UUK82" s="567"/>
      <c r="UUL82" s="567"/>
      <c r="UUM82" s="567"/>
      <c r="UUN82" s="567"/>
      <c r="UUO82" s="567"/>
      <c r="UUP82" s="567"/>
      <c r="UUQ82" s="567"/>
      <c r="UUR82" s="567"/>
      <c r="UUS82" s="567"/>
      <c r="UUT82" s="567"/>
      <c r="UUU82" s="567"/>
      <c r="UUV82" s="567"/>
      <c r="UUW82" s="567"/>
      <c r="UUX82" s="567"/>
      <c r="UUY82" s="567"/>
      <c r="UUZ82" s="567"/>
      <c r="UVA82" s="567"/>
      <c r="UVB82" s="567"/>
      <c r="UVC82" s="567"/>
      <c r="UVD82" s="567"/>
      <c r="UVE82" s="567"/>
      <c r="UVF82" s="567"/>
      <c r="UVG82" s="567"/>
      <c r="UVH82" s="567"/>
      <c r="UVI82" s="567"/>
      <c r="UVJ82" s="567"/>
      <c r="UVK82" s="567"/>
      <c r="UVL82" s="567"/>
      <c r="UVM82" s="567"/>
      <c r="UVN82" s="567"/>
      <c r="UVO82" s="567"/>
      <c r="UVP82" s="567"/>
      <c r="UVQ82" s="567"/>
      <c r="UVR82" s="567"/>
      <c r="UVS82" s="567"/>
      <c r="UVT82" s="567"/>
      <c r="UVU82" s="567"/>
      <c r="UVV82" s="567"/>
      <c r="UVW82" s="567"/>
      <c r="UVX82" s="567"/>
      <c r="UVY82" s="567"/>
      <c r="UVZ82" s="567"/>
      <c r="UWA82" s="567"/>
      <c r="UWB82" s="567"/>
      <c r="UWC82" s="567"/>
      <c r="UWD82" s="567"/>
      <c r="UWE82" s="567"/>
      <c r="UWF82" s="567"/>
      <c r="UWG82" s="567"/>
      <c r="UWH82" s="567"/>
      <c r="UWI82" s="567"/>
      <c r="UWJ82" s="567"/>
      <c r="UWK82" s="567"/>
      <c r="UWL82" s="567"/>
      <c r="UWM82" s="567"/>
      <c r="UWN82" s="567"/>
      <c r="UWO82" s="567"/>
      <c r="UWP82" s="567"/>
      <c r="UWQ82" s="567"/>
      <c r="UWR82" s="567"/>
      <c r="UWS82" s="567"/>
      <c r="UWT82" s="567"/>
      <c r="UWU82" s="567"/>
      <c r="UWV82" s="567"/>
      <c r="UWW82" s="567"/>
      <c r="UWX82" s="567"/>
      <c r="UWY82" s="567"/>
      <c r="UWZ82" s="567"/>
      <c r="UXA82" s="567"/>
      <c r="UXB82" s="567"/>
      <c r="UXC82" s="567"/>
      <c r="UXD82" s="567"/>
      <c r="UXE82" s="567"/>
      <c r="UXF82" s="567"/>
      <c r="UXG82" s="567"/>
      <c r="UXH82" s="567"/>
      <c r="UXI82" s="567"/>
      <c r="UXJ82" s="567"/>
      <c r="UXK82" s="567"/>
      <c r="UXL82" s="567"/>
      <c r="UXM82" s="567"/>
      <c r="UXN82" s="567"/>
      <c r="UXO82" s="567"/>
      <c r="UXP82" s="567"/>
      <c r="UXQ82" s="567"/>
      <c r="UXR82" s="567"/>
      <c r="UXS82" s="567"/>
      <c r="UXT82" s="567"/>
      <c r="UXU82" s="567"/>
      <c r="UXV82" s="567"/>
      <c r="UXW82" s="567"/>
      <c r="UXX82" s="567"/>
      <c r="UXY82" s="567"/>
      <c r="UXZ82" s="567"/>
      <c r="UYA82" s="567"/>
      <c r="UYB82" s="567"/>
      <c r="UYC82" s="567"/>
      <c r="UYD82" s="567"/>
      <c r="UYE82" s="567"/>
      <c r="UYF82" s="567"/>
      <c r="UYG82" s="567"/>
      <c r="UYH82" s="567"/>
      <c r="UYI82" s="567"/>
      <c r="UYJ82" s="567"/>
      <c r="UYK82" s="567"/>
      <c r="UYL82" s="567"/>
      <c r="UYM82" s="567"/>
      <c r="UYN82" s="567"/>
      <c r="UYO82" s="567"/>
      <c r="UYP82" s="567"/>
      <c r="UYQ82" s="567"/>
      <c r="UYR82" s="567"/>
      <c r="UYS82" s="567"/>
      <c r="UYT82" s="567"/>
      <c r="UYU82" s="567"/>
      <c r="UYV82" s="567"/>
      <c r="UYW82" s="567"/>
      <c r="UYX82" s="567"/>
      <c r="UYY82" s="567"/>
      <c r="UYZ82" s="567"/>
      <c r="UZA82" s="567"/>
      <c r="UZB82" s="567"/>
      <c r="UZC82" s="567"/>
      <c r="UZD82" s="567"/>
      <c r="UZE82" s="567"/>
      <c r="UZF82" s="567"/>
      <c r="UZG82" s="567"/>
      <c r="UZH82" s="567"/>
      <c r="UZI82" s="567"/>
      <c r="UZJ82" s="567"/>
      <c r="UZK82" s="567"/>
      <c r="UZL82" s="567"/>
      <c r="UZM82" s="567"/>
      <c r="UZN82" s="567"/>
      <c r="UZO82" s="567"/>
      <c r="UZP82" s="567"/>
      <c r="UZQ82" s="567"/>
      <c r="UZR82" s="567"/>
      <c r="UZS82" s="567"/>
      <c r="UZT82" s="567"/>
      <c r="UZU82" s="567"/>
      <c r="UZV82" s="567"/>
      <c r="UZW82" s="567"/>
      <c r="UZX82" s="567"/>
      <c r="UZY82" s="567"/>
      <c r="UZZ82" s="567"/>
      <c r="VAA82" s="567"/>
      <c r="VAB82" s="567"/>
      <c r="VAC82" s="567"/>
      <c r="VAD82" s="567"/>
      <c r="VAE82" s="567"/>
      <c r="VAF82" s="567"/>
      <c r="VAG82" s="567"/>
      <c r="VAH82" s="567"/>
      <c r="VAI82" s="567"/>
      <c r="VAJ82" s="567"/>
      <c r="VAK82" s="567"/>
      <c r="VAL82" s="567"/>
      <c r="VAM82" s="567"/>
      <c r="VAN82" s="567"/>
      <c r="VAO82" s="567"/>
      <c r="VAP82" s="567"/>
      <c r="VAQ82" s="567"/>
      <c r="VAR82" s="567"/>
      <c r="VAS82" s="567"/>
      <c r="VAT82" s="567"/>
      <c r="VAU82" s="567"/>
      <c r="VAV82" s="567"/>
      <c r="VAW82" s="567"/>
      <c r="VAX82" s="567"/>
      <c r="VAY82" s="567"/>
      <c r="VAZ82" s="567"/>
      <c r="VBA82" s="567"/>
      <c r="VBB82" s="567"/>
      <c r="VBC82" s="567"/>
      <c r="VBD82" s="567"/>
      <c r="VBE82" s="567"/>
      <c r="VBF82" s="567"/>
      <c r="VBG82" s="567"/>
      <c r="VBH82" s="567"/>
      <c r="VBI82" s="567"/>
      <c r="VBJ82" s="567"/>
      <c r="VBK82" s="567"/>
      <c r="VBL82" s="567"/>
      <c r="VBM82" s="567"/>
      <c r="VBN82" s="567"/>
      <c r="VBO82" s="567"/>
      <c r="VBP82" s="567"/>
      <c r="VBQ82" s="567"/>
      <c r="VBR82" s="567"/>
      <c r="VBS82" s="567"/>
      <c r="VBT82" s="567"/>
      <c r="VBU82" s="567"/>
      <c r="VBV82" s="567"/>
      <c r="VBW82" s="567"/>
      <c r="VBX82" s="567"/>
      <c r="VBY82" s="567"/>
      <c r="VBZ82" s="567"/>
      <c r="VCA82" s="567"/>
      <c r="VCB82" s="567"/>
      <c r="VCC82" s="567"/>
      <c r="VCD82" s="567"/>
      <c r="VCE82" s="567"/>
      <c r="VCF82" s="567"/>
      <c r="VCG82" s="567"/>
      <c r="VCH82" s="567"/>
      <c r="VCI82" s="567"/>
      <c r="VCJ82" s="567"/>
      <c r="VCK82" s="567"/>
      <c r="VCL82" s="567"/>
      <c r="VCM82" s="567"/>
      <c r="VCN82" s="567"/>
      <c r="VCO82" s="567"/>
      <c r="VCP82" s="567"/>
      <c r="VCQ82" s="567"/>
      <c r="VCR82" s="567"/>
      <c r="VCS82" s="567"/>
      <c r="VCT82" s="567"/>
      <c r="VCU82" s="567"/>
      <c r="VCV82" s="567"/>
      <c r="VCW82" s="567"/>
      <c r="VCX82" s="567"/>
      <c r="VCY82" s="567"/>
      <c r="VCZ82" s="567"/>
      <c r="VDA82" s="567"/>
      <c r="VDB82" s="567"/>
      <c r="VDC82" s="567"/>
      <c r="VDD82" s="567"/>
      <c r="VDE82" s="567"/>
      <c r="VDF82" s="567"/>
      <c r="VDG82" s="567"/>
      <c r="VDH82" s="567"/>
      <c r="VDI82" s="567"/>
      <c r="VDJ82" s="567"/>
      <c r="VDK82" s="567"/>
      <c r="VDL82" s="567"/>
      <c r="VDM82" s="567"/>
      <c r="VDN82" s="567"/>
      <c r="VDO82" s="567"/>
      <c r="VDP82" s="567"/>
      <c r="VDQ82" s="567"/>
      <c r="VDR82" s="567"/>
      <c r="VDS82" s="567"/>
      <c r="VDT82" s="567"/>
      <c r="VDU82" s="567"/>
      <c r="VDV82" s="567"/>
      <c r="VDW82" s="567"/>
      <c r="VDX82" s="567"/>
      <c r="VDY82" s="567"/>
      <c r="VDZ82" s="567"/>
      <c r="VEA82" s="567"/>
      <c r="VEB82" s="567"/>
      <c r="VEC82" s="567"/>
      <c r="VED82" s="567"/>
      <c r="VEE82" s="567"/>
      <c r="VEF82" s="567"/>
      <c r="VEG82" s="567"/>
      <c r="VEH82" s="567"/>
      <c r="VEI82" s="567"/>
      <c r="VEJ82" s="567"/>
      <c r="VEK82" s="567"/>
      <c r="VEL82" s="567"/>
      <c r="VEM82" s="567"/>
      <c r="VEN82" s="567"/>
      <c r="VEO82" s="567"/>
      <c r="VEP82" s="567"/>
      <c r="VEQ82" s="567"/>
      <c r="VER82" s="567"/>
      <c r="VES82" s="567"/>
      <c r="VET82" s="567"/>
      <c r="VEU82" s="567"/>
      <c r="VEV82" s="567"/>
      <c r="VEW82" s="567"/>
      <c r="VEX82" s="567"/>
      <c r="VEY82" s="567"/>
      <c r="VEZ82" s="567"/>
      <c r="VFA82" s="567"/>
      <c r="VFB82" s="567"/>
      <c r="VFC82" s="567"/>
      <c r="VFD82" s="567"/>
      <c r="VFE82" s="567"/>
      <c r="VFF82" s="567"/>
      <c r="VFG82" s="567"/>
      <c r="VFH82" s="567"/>
      <c r="VFI82" s="567"/>
      <c r="VFJ82" s="567"/>
      <c r="VFK82" s="567"/>
      <c r="VFL82" s="567"/>
      <c r="VFM82" s="567"/>
      <c r="VFN82" s="567"/>
      <c r="VFO82" s="567"/>
      <c r="VFP82" s="567"/>
      <c r="VFQ82" s="567"/>
      <c r="VFR82" s="567"/>
      <c r="VFS82" s="567"/>
      <c r="VFT82" s="567"/>
      <c r="VFU82" s="567"/>
      <c r="VFV82" s="567"/>
      <c r="VFW82" s="567"/>
      <c r="VFX82" s="567"/>
      <c r="VFY82" s="567"/>
      <c r="VFZ82" s="567"/>
      <c r="VGA82" s="567"/>
      <c r="VGB82" s="567"/>
      <c r="VGC82" s="567"/>
      <c r="VGD82" s="567"/>
      <c r="VGE82" s="567"/>
      <c r="VGF82" s="567"/>
      <c r="VGG82" s="567"/>
      <c r="VGH82" s="567"/>
      <c r="VGI82" s="567"/>
      <c r="VGJ82" s="567"/>
      <c r="VGK82" s="567"/>
      <c r="VGL82" s="567"/>
      <c r="VGM82" s="567"/>
      <c r="VGN82" s="567"/>
      <c r="VGO82" s="567"/>
      <c r="VGP82" s="567"/>
      <c r="VGQ82" s="567"/>
      <c r="VGR82" s="567"/>
      <c r="VGS82" s="567"/>
      <c r="VGT82" s="567"/>
      <c r="VGU82" s="567"/>
      <c r="VGV82" s="567"/>
      <c r="VGW82" s="567"/>
      <c r="VGX82" s="567"/>
      <c r="VGY82" s="567"/>
      <c r="VGZ82" s="567"/>
      <c r="VHA82" s="567"/>
      <c r="VHB82" s="567"/>
      <c r="VHC82" s="567"/>
      <c r="VHD82" s="567"/>
      <c r="VHE82" s="567"/>
      <c r="VHF82" s="567"/>
      <c r="VHG82" s="567"/>
      <c r="VHH82" s="567"/>
      <c r="VHI82" s="567"/>
      <c r="VHJ82" s="567"/>
      <c r="VHK82" s="567"/>
      <c r="VHL82" s="567"/>
      <c r="VHM82" s="567"/>
      <c r="VHN82" s="567"/>
      <c r="VHO82" s="567"/>
      <c r="VHP82" s="567"/>
      <c r="VHQ82" s="567"/>
      <c r="VHR82" s="567"/>
      <c r="VHS82" s="567"/>
      <c r="VHT82" s="567"/>
      <c r="VHU82" s="567"/>
      <c r="VHV82" s="567"/>
      <c r="VHW82" s="567"/>
      <c r="VHX82" s="567"/>
      <c r="VHY82" s="567"/>
      <c r="VHZ82" s="567"/>
      <c r="VIA82" s="567"/>
      <c r="VIB82" s="567"/>
      <c r="VIC82" s="567"/>
      <c r="VID82" s="567"/>
      <c r="VIE82" s="567"/>
      <c r="VIF82" s="567"/>
      <c r="VIG82" s="567"/>
      <c r="VIH82" s="567"/>
      <c r="VII82" s="567"/>
      <c r="VIJ82" s="567"/>
      <c r="VIK82" s="567"/>
      <c r="VIL82" s="567"/>
      <c r="VIM82" s="567"/>
      <c r="VIN82" s="567"/>
      <c r="VIO82" s="567"/>
      <c r="VIP82" s="567"/>
      <c r="VIQ82" s="567"/>
      <c r="VIR82" s="567"/>
      <c r="VIS82" s="567"/>
      <c r="VIT82" s="567"/>
      <c r="VIU82" s="567"/>
      <c r="VIV82" s="567"/>
      <c r="VIW82" s="567"/>
      <c r="VIX82" s="567"/>
      <c r="VIY82" s="567"/>
      <c r="VIZ82" s="567"/>
      <c r="VJA82" s="567"/>
      <c r="VJB82" s="567"/>
      <c r="VJC82" s="567"/>
      <c r="VJD82" s="567"/>
      <c r="VJE82" s="567"/>
      <c r="VJF82" s="567"/>
      <c r="VJG82" s="567"/>
      <c r="VJH82" s="567"/>
      <c r="VJI82" s="567"/>
      <c r="VJJ82" s="567"/>
      <c r="VJK82" s="567"/>
      <c r="VJL82" s="567"/>
      <c r="VJM82" s="567"/>
      <c r="VJN82" s="567"/>
      <c r="VJO82" s="567"/>
      <c r="VJP82" s="567"/>
      <c r="VJQ82" s="567"/>
      <c r="VJR82" s="567"/>
      <c r="VJS82" s="567"/>
      <c r="VJT82" s="567"/>
      <c r="VJU82" s="567"/>
      <c r="VJV82" s="567"/>
      <c r="VJW82" s="567"/>
      <c r="VJX82" s="567"/>
      <c r="VJY82" s="567"/>
      <c r="VJZ82" s="567"/>
      <c r="VKA82" s="567"/>
      <c r="VKB82" s="567"/>
      <c r="VKC82" s="567"/>
      <c r="VKD82" s="567"/>
      <c r="VKE82" s="567"/>
      <c r="VKF82" s="567"/>
      <c r="VKG82" s="567"/>
      <c r="VKH82" s="567"/>
      <c r="VKI82" s="567"/>
      <c r="VKJ82" s="567"/>
      <c r="VKK82" s="567"/>
      <c r="VKL82" s="567"/>
      <c r="VKM82" s="567"/>
      <c r="VKN82" s="567"/>
      <c r="VKO82" s="567"/>
      <c r="VKP82" s="567"/>
      <c r="VKQ82" s="567"/>
      <c r="VKR82" s="567"/>
      <c r="VKS82" s="567"/>
      <c r="VKT82" s="567"/>
      <c r="VKU82" s="567"/>
      <c r="VKV82" s="567"/>
      <c r="VKW82" s="567"/>
      <c r="VKX82" s="567"/>
      <c r="VKY82" s="567"/>
      <c r="VKZ82" s="567"/>
      <c r="VLA82" s="567"/>
      <c r="VLB82" s="567"/>
      <c r="VLC82" s="567"/>
      <c r="VLD82" s="567"/>
      <c r="VLE82" s="567"/>
      <c r="VLF82" s="567"/>
      <c r="VLG82" s="567"/>
      <c r="VLH82" s="567"/>
      <c r="VLI82" s="567"/>
      <c r="VLJ82" s="567"/>
      <c r="VLK82" s="567"/>
      <c r="VLL82" s="567"/>
      <c r="VLM82" s="567"/>
      <c r="VLN82" s="567"/>
      <c r="VLO82" s="567"/>
      <c r="VLP82" s="567"/>
      <c r="VLQ82" s="567"/>
      <c r="VLR82" s="567"/>
      <c r="VLS82" s="567"/>
      <c r="VLT82" s="567"/>
      <c r="VLU82" s="567"/>
      <c r="VLV82" s="567"/>
      <c r="VLW82" s="567"/>
      <c r="VLX82" s="567"/>
      <c r="VLY82" s="567"/>
      <c r="VLZ82" s="567"/>
      <c r="VMA82" s="567"/>
      <c r="VMB82" s="567"/>
      <c r="VMC82" s="567"/>
      <c r="VMD82" s="567"/>
      <c r="VME82" s="567"/>
      <c r="VMF82" s="567"/>
      <c r="VMG82" s="567"/>
      <c r="VMH82" s="567"/>
      <c r="VMI82" s="567"/>
      <c r="VMJ82" s="567"/>
      <c r="VMK82" s="567"/>
      <c r="VML82" s="567"/>
      <c r="VMM82" s="567"/>
      <c r="VMN82" s="567"/>
      <c r="VMO82" s="567"/>
      <c r="VMP82" s="567"/>
      <c r="VMQ82" s="567"/>
      <c r="VMR82" s="567"/>
      <c r="VMS82" s="567"/>
      <c r="VMT82" s="567"/>
      <c r="VMU82" s="567"/>
      <c r="VMV82" s="567"/>
      <c r="VMW82" s="567"/>
      <c r="VMX82" s="567"/>
      <c r="VMY82" s="567"/>
      <c r="VMZ82" s="567"/>
      <c r="VNA82" s="567"/>
      <c r="VNB82" s="567"/>
      <c r="VNC82" s="567"/>
      <c r="VND82" s="567"/>
      <c r="VNE82" s="567"/>
      <c r="VNF82" s="567"/>
      <c r="VNG82" s="567"/>
      <c r="VNH82" s="567"/>
      <c r="VNI82" s="567"/>
      <c r="VNJ82" s="567"/>
      <c r="VNK82" s="567"/>
      <c r="VNL82" s="567"/>
      <c r="VNM82" s="567"/>
      <c r="VNN82" s="567"/>
      <c r="VNO82" s="567"/>
      <c r="VNP82" s="567"/>
      <c r="VNQ82" s="567"/>
      <c r="VNR82" s="567"/>
      <c r="VNS82" s="567"/>
      <c r="VNT82" s="567"/>
      <c r="VNU82" s="567"/>
      <c r="VNV82" s="567"/>
      <c r="VNW82" s="567"/>
      <c r="VNX82" s="567"/>
      <c r="VNY82" s="567"/>
      <c r="VNZ82" s="567"/>
      <c r="VOA82" s="567"/>
      <c r="VOB82" s="567"/>
      <c r="VOC82" s="567"/>
      <c r="VOD82" s="567"/>
      <c r="VOE82" s="567"/>
      <c r="VOF82" s="567"/>
      <c r="VOG82" s="567"/>
      <c r="VOH82" s="567"/>
      <c r="VOI82" s="567"/>
      <c r="VOJ82" s="567"/>
      <c r="VOK82" s="567"/>
      <c r="VOL82" s="567"/>
      <c r="VOM82" s="567"/>
      <c r="VON82" s="567"/>
      <c r="VOO82" s="567"/>
      <c r="VOP82" s="567"/>
      <c r="VOQ82" s="567"/>
      <c r="VOR82" s="567"/>
      <c r="VOS82" s="567"/>
      <c r="VOT82" s="567"/>
      <c r="VOU82" s="567"/>
      <c r="VOV82" s="567"/>
      <c r="VOW82" s="567"/>
      <c r="VOX82" s="567"/>
      <c r="VOY82" s="567"/>
      <c r="VOZ82" s="567"/>
      <c r="VPA82" s="567"/>
      <c r="VPB82" s="567"/>
      <c r="VPC82" s="567"/>
      <c r="VPD82" s="567"/>
      <c r="VPE82" s="567"/>
      <c r="VPF82" s="567"/>
      <c r="VPG82" s="567"/>
      <c r="VPH82" s="567"/>
      <c r="VPI82" s="567"/>
      <c r="VPJ82" s="567"/>
      <c r="VPK82" s="567"/>
      <c r="VPL82" s="567"/>
      <c r="VPM82" s="567"/>
      <c r="VPN82" s="567"/>
      <c r="VPO82" s="567"/>
      <c r="VPP82" s="567"/>
      <c r="VPQ82" s="567"/>
      <c r="VPR82" s="567"/>
      <c r="VPS82" s="567"/>
      <c r="VPT82" s="567"/>
      <c r="VPU82" s="567"/>
      <c r="VPV82" s="567"/>
      <c r="VPW82" s="567"/>
      <c r="VPX82" s="567"/>
      <c r="VPY82" s="567"/>
      <c r="VPZ82" s="567"/>
      <c r="VQA82" s="567"/>
      <c r="VQB82" s="567"/>
      <c r="VQC82" s="567"/>
      <c r="VQD82" s="567"/>
      <c r="VQE82" s="567"/>
      <c r="VQF82" s="567"/>
      <c r="VQG82" s="567"/>
      <c r="VQH82" s="567"/>
      <c r="VQI82" s="567"/>
      <c r="VQJ82" s="567"/>
      <c r="VQK82" s="567"/>
      <c r="VQL82" s="567"/>
      <c r="VQM82" s="567"/>
      <c r="VQN82" s="567"/>
      <c r="VQO82" s="567"/>
      <c r="VQP82" s="567"/>
      <c r="VQQ82" s="567"/>
      <c r="VQR82" s="567"/>
      <c r="VQS82" s="567"/>
      <c r="VQT82" s="567"/>
      <c r="VQU82" s="567"/>
      <c r="VQV82" s="567"/>
      <c r="VQW82" s="567"/>
      <c r="VQX82" s="567"/>
      <c r="VQY82" s="567"/>
      <c r="VQZ82" s="567"/>
      <c r="VRA82" s="567"/>
      <c r="VRB82" s="567"/>
      <c r="VRC82" s="567"/>
      <c r="VRD82" s="567"/>
      <c r="VRE82" s="567"/>
      <c r="VRF82" s="567"/>
      <c r="VRG82" s="567"/>
      <c r="VRH82" s="567"/>
      <c r="VRI82" s="567"/>
      <c r="VRJ82" s="567"/>
      <c r="VRK82" s="567"/>
      <c r="VRL82" s="567"/>
      <c r="VRM82" s="567"/>
      <c r="VRN82" s="567"/>
      <c r="VRO82" s="567"/>
      <c r="VRP82" s="567"/>
      <c r="VRQ82" s="567"/>
      <c r="VRR82" s="567"/>
      <c r="VRS82" s="567"/>
      <c r="VRT82" s="567"/>
      <c r="VRU82" s="567"/>
      <c r="VRV82" s="567"/>
      <c r="VRW82" s="567"/>
      <c r="VRX82" s="567"/>
      <c r="VRY82" s="567"/>
      <c r="VRZ82" s="567"/>
      <c r="VSA82" s="567"/>
      <c r="VSB82" s="567"/>
      <c r="VSC82" s="567"/>
      <c r="VSD82" s="567"/>
      <c r="VSE82" s="567"/>
      <c r="VSF82" s="567"/>
      <c r="VSG82" s="567"/>
      <c r="VSH82" s="567"/>
      <c r="VSI82" s="567"/>
      <c r="VSJ82" s="567"/>
      <c r="VSK82" s="567"/>
      <c r="VSL82" s="567"/>
      <c r="VSM82" s="567"/>
      <c r="VSN82" s="567"/>
      <c r="VSO82" s="567"/>
      <c r="VSP82" s="567"/>
      <c r="VSQ82" s="567"/>
      <c r="VSR82" s="567"/>
      <c r="VSS82" s="567"/>
      <c r="VST82" s="567"/>
      <c r="VSU82" s="567"/>
      <c r="VSV82" s="567"/>
      <c r="VSW82" s="567"/>
      <c r="VSX82" s="567"/>
      <c r="VSY82" s="567"/>
      <c r="VSZ82" s="567"/>
      <c r="VTA82" s="567"/>
      <c r="VTB82" s="567"/>
      <c r="VTC82" s="567"/>
      <c r="VTD82" s="567"/>
      <c r="VTE82" s="567"/>
      <c r="VTF82" s="567"/>
      <c r="VTG82" s="567"/>
      <c r="VTH82" s="567"/>
      <c r="VTI82" s="567"/>
      <c r="VTJ82" s="567"/>
      <c r="VTK82" s="567"/>
      <c r="VTL82" s="567"/>
      <c r="VTM82" s="567"/>
      <c r="VTN82" s="567"/>
      <c r="VTO82" s="567"/>
      <c r="VTP82" s="567"/>
      <c r="VTQ82" s="567"/>
      <c r="VTR82" s="567"/>
      <c r="VTS82" s="567"/>
      <c r="VTT82" s="567"/>
      <c r="VTU82" s="567"/>
      <c r="VTV82" s="567"/>
      <c r="VTW82" s="567"/>
      <c r="VTX82" s="567"/>
      <c r="VTY82" s="567"/>
      <c r="VTZ82" s="567"/>
      <c r="VUA82" s="567"/>
      <c r="VUB82" s="567"/>
      <c r="VUC82" s="567"/>
      <c r="VUD82" s="567"/>
      <c r="VUE82" s="567"/>
      <c r="VUF82" s="567"/>
      <c r="VUG82" s="567"/>
      <c r="VUH82" s="567"/>
      <c r="VUI82" s="567"/>
      <c r="VUJ82" s="567"/>
      <c r="VUK82" s="567"/>
      <c r="VUL82" s="567"/>
      <c r="VUM82" s="567"/>
      <c r="VUN82" s="567"/>
      <c r="VUO82" s="567"/>
      <c r="VUP82" s="567"/>
      <c r="VUQ82" s="567"/>
      <c r="VUR82" s="567"/>
      <c r="VUS82" s="567"/>
      <c r="VUT82" s="567"/>
      <c r="VUU82" s="567"/>
      <c r="VUV82" s="567"/>
      <c r="VUW82" s="567"/>
      <c r="VUX82" s="567"/>
      <c r="VUY82" s="567"/>
      <c r="VUZ82" s="567"/>
      <c r="VVA82" s="567"/>
      <c r="VVB82" s="567"/>
      <c r="VVC82" s="567"/>
      <c r="VVD82" s="567"/>
      <c r="VVE82" s="567"/>
      <c r="VVF82" s="567"/>
      <c r="VVG82" s="567"/>
      <c r="VVH82" s="567"/>
      <c r="VVI82" s="567"/>
      <c r="VVJ82" s="567"/>
      <c r="VVK82" s="567"/>
      <c r="VVL82" s="567"/>
      <c r="VVM82" s="567"/>
      <c r="VVN82" s="567"/>
      <c r="VVO82" s="567"/>
      <c r="VVP82" s="567"/>
      <c r="VVQ82" s="567"/>
      <c r="VVR82" s="567"/>
      <c r="VVS82" s="567"/>
      <c r="VVT82" s="567"/>
      <c r="VVU82" s="567"/>
      <c r="VVV82" s="567"/>
      <c r="VVW82" s="567"/>
      <c r="VVX82" s="567"/>
      <c r="VVY82" s="567"/>
      <c r="VVZ82" s="567"/>
      <c r="VWA82" s="567"/>
      <c r="VWB82" s="567"/>
      <c r="VWC82" s="567"/>
      <c r="VWD82" s="567"/>
      <c r="VWE82" s="567"/>
      <c r="VWF82" s="567"/>
      <c r="VWG82" s="567"/>
      <c r="VWH82" s="567"/>
      <c r="VWI82" s="567"/>
      <c r="VWJ82" s="567"/>
      <c r="VWK82" s="567"/>
      <c r="VWL82" s="567"/>
      <c r="VWM82" s="567"/>
      <c r="VWN82" s="567"/>
      <c r="VWO82" s="567"/>
      <c r="VWP82" s="567"/>
      <c r="VWQ82" s="567"/>
      <c r="VWR82" s="567"/>
      <c r="VWS82" s="567"/>
      <c r="VWT82" s="567"/>
      <c r="VWU82" s="567"/>
      <c r="VWV82" s="567"/>
      <c r="VWW82" s="567"/>
      <c r="VWX82" s="567"/>
      <c r="VWY82" s="567"/>
      <c r="VWZ82" s="567"/>
      <c r="VXA82" s="567"/>
      <c r="VXB82" s="567"/>
      <c r="VXC82" s="567"/>
      <c r="VXD82" s="567"/>
      <c r="VXE82" s="567"/>
      <c r="VXF82" s="567"/>
      <c r="VXG82" s="567"/>
      <c r="VXH82" s="567"/>
      <c r="VXI82" s="567"/>
      <c r="VXJ82" s="567"/>
      <c r="VXK82" s="567"/>
      <c r="VXL82" s="567"/>
      <c r="VXM82" s="567"/>
      <c r="VXN82" s="567"/>
      <c r="VXO82" s="567"/>
      <c r="VXP82" s="567"/>
      <c r="VXQ82" s="567"/>
      <c r="VXR82" s="567"/>
      <c r="VXS82" s="567"/>
      <c r="VXT82" s="567"/>
      <c r="VXU82" s="567"/>
      <c r="VXV82" s="567"/>
      <c r="VXW82" s="567"/>
      <c r="VXX82" s="567"/>
      <c r="VXY82" s="567"/>
      <c r="VXZ82" s="567"/>
      <c r="VYA82" s="567"/>
      <c r="VYB82" s="567"/>
      <c r="VYC82" s="567"/>
      <c r="VYD82" s="567"/>
      <c r="VYE82" s="567"/>
      <c r="VYF82" s="567"/>
      <c r="VYG82" s="567"/>
      <c r="VYH82" s="567"/>
      <c r="VYI82" s="567"/>
      <c r="VYJ82" s="567"/>
      <c r="VYK82" s="567"/>
      <c r="VYL82" s="567"/>
      <c r="VYM82" s="567"/>
      <c r="VYN82" s="567"/>
      <c r="VYO82" s="567"/>
      <c r="VYP82" s="567"/>
      <c r="VYQ82" s="567"/>
      <c r="VYR82" s="567"/>
      <c r="VYS82" s="567"/>
      <c r="VYT82" s="567"/>
      <c r="VYU82" s="567"/>
      <c r="VYV82" s="567"/>
      <c r="VYW82" s="567"/>
      <c r="VYX82" s="567"/>
      <c r="VYY82" s="567"/>
      <c r="VYZ82" s="567"/>
      <c r="VZA82" s="567"/>
      <c r="VZB82" s="567"/>
      <c r="VZC82" s="567"/>
      <c r="VZD82" s="567"/>
      <c r="VZE82" s="567"/>
      <c r="VZF82" s="567"/>
      <c r="VZG82" s="567"/>
      <c r="VZH82" s="567"/>
      <c r="VZI82" s="567"/>
      <c r="VZJ82" s="567"/>
      <c r="VZK82" s="567"/>
      <c r="VZL82" s="567"/>
      <c r="VZM82" s="567"/>
      <c r="VZN82" s="567"/>
      <c r="VZO82" s="567"/>
      <c r="VZP82" s="567"/>
      <c r="VZQ82" s="567"/>
      <c r="VZR82" s="567"/>
      <c r="VZS82" s="567"/>
      <c r="VZT82" s="567"/>
      <c r="VZU82" s="567"/>
      <c r="VZV82" s="567"/>
      <c r="VZW82" s="567"/>
      <c r="VZX82" s="567"/>
      <c r="VZY82" s="567"/>
      <c r="VZZ82" s="567"/>
      <c r="WAA82" s="567"/>
      <c r="WAB82" s="567"/>
      <c r="WAC82" s="567"/>
      <c r="WAD82" s="567"/>
      <c r="WAE82" s="567"/>
      <c r="WAF82" s="567"/>
      <c r="WAG82" s="567"/>
      <c r="WAH82" s="567"/>
      <c r="WAI82" s="567"/>
      <c r="WAJ82" s="567"/>
      <c r="WAK82" s="567"/>
      <c r="WAL82" s="567"/>
      <c r="WAM82" s="567"/>
      <c r="WAN82" s="567"/>
      <c r="WAO82" s="567"/>
      <c r="WAP82" s="567"/>
      <c r="WAQ82" s="567"/>
      <c r="WAR82" s="567"/>
      <c r="WAS82" s="567"/>
      <c r="WAT82" s="567"/>
      <c r="WAU82" s="567"/>
      <c r="WAV82" s="567"/>
      <c r="WAW82" s="567"/>
      <c r="WAX82" s="567"/>
      <c r="WAY82" s="567"/>
      <c r="WAZ82" s="567"/>
      <c r="WBA82" s="567"/>
      <c r="WBB82" s="567"/>
      <c r="WBC82" s="567"/>
      <c r="WBD82" s="567"/>
      <c r="WBE82" s="567"/>
      <c r="WBF82" s="567"/>
      <c r="WBG82" s="567"/>
      <c r="WBH82" s="567"/>
      <c r="WBI82" s="567"/>
      <c r="WBJ82" s="567"/>
      <c r="WBK82" s="567"/>
      <c r="WBL82" s="567"/>
      <c r="WBM82" s="567"/>
      <c r="WBN82" s="567"/>
      <c r="WBO82" s="567"/>
      <c r="WBP82" s="567"/>
      <c r="WBQ82" s="567"/>
      <c r="WBR82" s="567"/>
      <c r="WBS82" s="567"/>
      <c r="WBT82" s="567"/>
      <c r="WBU82" s="567"/>
      <c r="WBV82" s="567"/>
      <c r="WBW82" s="567"/>
      <c r="WBX82" s="567"/>
      <c r="WBY82" s="567"/>
      <c r="WBZ82" s="567"/>
      <c r="WCA82" s="567"/>
      <c r="WCB82" s="567"/>
      <c r="WCC82" s="567"/>
      <c r="WCD82" s="567"/>
      <c r="WCE82" s="567"/>
      <c r="WCF82" s="567"/>
      <c r="WCG82" s="567"/>
      <c r="WCH82" s="567"/>
      <c r="WCI82" s="567"/>
      <c r="WCJ82" s="567"/>
      <c r="WCK82" s="567"/>
      <c r="WCL82" s="567"/>
      <c r="WCM82" s="567"/>
      <c r="WCN82" s="567"/>
      <c r="WCO82" s="567"/>
      <c r="WCP82" s="567"/>
      <c r="WCQ82" s="567"/>
      <c r="WCR82" s="567"/>
      <c r="WCS82" s="567"/>
      <c r="WCT82" s="567"/>
      <c r="WCU82" s="567"/>
      <c r="WCV82" s="567"/>
      <c r="WCW82" s="567"/>
      <c r="WCX82" s="567"/>
      <c r="WCY82" s="567"/>
      <c r="WCZ82" s="567"/>
      <c r="WDA82" s="567"/>
      <c r="WDB82" s="567"/>
      <c r="WDC82" s="567"/>
      <c r="WDD82" s="567"/>
      <c r="WDE82" s="567"/>
      <c r="WDF82" s="567"/>
      <c r="WDG82" s="567"/>
      <c r="WDH82" s="567"/>
      <c r="WDI82" s="567"/>
      <c r="WDJ82" s="567"/>
      <c r="WDK82" s="567"/>
      <c r="WDL82" s="567"/>
      <c r="WDM82" s="567"/>
      <c r="WDN82" s="567"/>
      <c r="WDO82" s="567"/>
      <c r="WDP82" s="567"/>
      <c r="WDQ82" s="567"/>
      <c r="WDR82" s="567"/>
      <c r="WDS82" s="567"/>
      <c r="WDT82" s="567"/>
      <c r="WDU82" s="567"/>
      <c r="WDV82" s="567"/>
      <c r="WDW82" s="567"/>
      <c r="WDX82" s="567"/>
      <c r="WDY82" s="567"/>
      <c r="WDZ82" s="567"/>
      <c r="WEA82" s="567"/>
      <c r="WEB82" s="567"/>
      <c r="WEC82" s="567"/>
      <c r="WED82" s="567"/>
      <c r="WEE82" s="567"/>
      <c r="WEF82" s="567"/>
      <c r="WEG82" s="567"/>
      <c r="WEH82" s="567"/>
      <c r="WEI82" s="567"/>
      <c r="WEJ82" s="567"/>
      <c r="WEK82" s="567"/>
      <c r="WEL82" s="567"/>
      <c r="WEM82" s="567"/>
      <c r="WEN82" s="567"/>
      <c r="WEO82" s="567"/>
      <c r="WEP82" s="567"/>
      <c r="WEQ82" s="567"/>
      <c r="WER82" s="567"/>
      <c r="WES82" s="567"/>
      <c r="WET82" s="567"/>
      <c r="WEU82" s="567"/>
      <c r="WEV82" s="567"/>
      <c r="WEW82" s="567"/>
      <c r="WEX82" s="567"/>
      <c r="WEY82" s="567"/>
      <c r="WEZ82" s="567"/>
      <c r="WFA82" s="567"/>
      <c r="WFB82" s="567"/>
      <c r="WFC82" s="567"/>
      <c r="WFD82" s="567"/>
      <c r="WFE82" s="567"/>
      <c r="WFF82" s="567"/>
      <c r="WFG82" s="567"/>
      <c r="WFH82" s="567"/>
      <c r="WFI82" s="567"/>
      <c r="WFJ82" s="567"/>
      <c r="WFK82" s="567"/>
      <c r="WFL82" s="567"/>
      <c r="WFM82" s="567"/>
      <c r="WFN82" s="567"/>
      <c r="WFO82" s="567"/>
      <c r="WFP82" s="567"/>
      <c r="WFQ82" s="567"/>
      <c r="WFR82" s="567"/>
      <c r="WFS82" s="567"/>
      <c r="WFT82" s="567"/>
      <c r="WFU82" s="567"/>
      <c r="WFV82" s="567"/>
      <c r="WFW82" s="567"/>
      <c r="WFX82" s="567"/>
      <c r="WFY82" s="567"/>
      <c r="WFZ82" s="567"/>
      <c r="WGA82" s="567"/>
      <c r="WGB82" s="567"/>
      <c r="WGC82" s="567"/>
      <c r="WGD82" s="567"/>
      <c r="WGE82" s="567"/>
      <c r="WGF82" s="567"/>
      <c r="WGG82" s="567"/>
      <c r="WGH82" s="567"/>
      <c r="WGI82" s="567"/>
      <c r="WGJ82" s="567"/>
      <c r="WGK82" s="567"/>
      <c r="WGL82" s="567"/>
      <c r="WGM82" s="567"/>
      <c r="WGN82" s="567"/>
      <c r="WGO82" s="567"/>
      <c r="WGP82" s="567"/>
      <c r="WGQ82" s="567"/>
      <c r="WGR82" s="567"/>
      <c r="WGS82" s="567"/>
      <c r="WGT82" s="567"/>
      <c r="WGU82" s="567"/>
      <c r="WGV82" s="567"/>
      <c r="WGW82" s="567"/>
      <c r="WGX82" s="567"/>
      <c r="WGY82" s="567"/>
      <c r="WGZ82" s="567"/>
      <c r="WHA82" s="567"/>
      <c r="WHB82" s="567"/>
      <c r="WHC82" s="567"/>
      <c r="WHD82" s="567"/>
      <c r="WHE82" s="567"/>
      <c r="WHF82" s="567"/>
      <c r="WHG82" s="567"/>
      <c r="WHH82" s="567"/>
      <c r="WHI82" s="567"/>
      <c r="WHJ82" s="567"/>
      <c r="WHK82" s="567"/>
      <c r="WHL82" s="567"/>
      <c r="WHM82" s="567"/>
      <c r="WHN82" s="567"/>
      <c r="WHO82" s="567"/>
      <c r="WHP82" s="567"/>
      <c r="WHQ82" s="567"/>
      <c r="WHR82" s="567"/>
      <c r="WHS82" s="567"/>
      <c r="WHT82" s="567"/>
      <c r="WHU82" s="567"/>
      <c r="WHV82" s="567"/>
      <c r="WHW82" s="567"/>
      <c r="WHX82" s="567"/>
      <c r="WHY82" s="567"/>
      <c r="WHZ82" s="567"/>
      <c r="WIA82" s="567"/>
      <c r="WIB82" s="567"/>
      <c r="WIC82" s="567"/>
      <c r="WID82" s="567"/>
      <c r="WIE82" s="567"/>
      <c r="WIF82" s="567"/>
      <c r="WIG82" s="567"/>
      <c r="WIH82" s="567"/>
      <c r="WII82" s="567"/>
      <c r="WIJ82" s="567"/>
      <c r="WIK82" s="567"/>
      <c r="WIL82" s="567"/>
      <c r="WIM82" s="567"/>
      <c r="WIN82" s="567"/>
      <c r="WIO82" s="567"/>
      <c r="WIP82" s="567"/>
      <c r="WIQ82" s="567"/>
      <c r="WIR82" s="567"/>
      <c r="WIS82" s="567"/>
      <c r="WIT82" s="567"/>
      <c r="WIU82" s="567"/>
      <c r="WIV82" s="567"/>
      <c r="WIW82" s="567"/>
      <c r="WIX82" s="567"/>
      <c r="WIY82" s="567"/>
      <c r="WIZ82" s="567"/>
      <c r="WJA82" s="567"/>
      <c r="WJB82" s="567"/>
      <c r="WJC82" s="567"/>
      <c r="WJD82" s="567"/>
      <c r="WJE82" s="567"/>
      <c r="WJF82" s="567"/>
      <c r="WJG82" s="567"/>
      <c r="WJH82" s="567"/>
      <c r="WJI82" s="567"/>
      <c r="WJJ82" s="567"/>
      <c r="WJK82" s="567"/>
      <c r="WJL82" s="567"/>
      <c r="WJM82" s="567"/>
      <c r="WJN82" s="567"/>
      <c r="WJO82" s="567"/>
      <c r="WJP82" s="567"/>
      <c r="WJQ82" s="567"/>
      <c r="WJR82" s="567"/>
      <c r="WJS82" s="567"/>
      <c r="WJT82" s="567"/>
      <c r="WJU82" s="567"/>
      <c r="WJV82" s="567"/>
      <c r="WJW82" s="567"/>
      <c r="WJX82" s="567"/>
      <c r="WJY82" s="567"/>
      <c r="WJZ82" s="567"/>
      <c r="WKA82" s="567"/>
      <c r="WKB82" s="567"/>
      <c r="WKC82" s="567"/>
      <c r="WKD82" s="567"/>
      <c r="WKE82" s="567"/>
      <c r="WKF82" s="567"/>
      <c r="WKG82" s="567"/>
      <c r="WKH82" s="567"/>
      <c r="WKI82" s="567"/>
      <c r="WKJ82" s="567"/>
      <c r="WKK82" s="567"/>
      <c r="WKL82" s="567"/>
      <c r="WKM82" s="567"/>
      <c r="WKN82" s="567"/>
      <c r="WKO82" s="567"/>
      <c r="WKP82" s="567"/>
      <c r="WKQ82" s="567"/>
      <c r="WKR82" s="567"/>
      <c r="WKS82" s="567"/>
      <c r="WKT82" s="567"/>
      <c r="WKU82" s="567"/>
      <c r="WKV82" s="567"/>
      <c r="WKW82" s="567"/>
      <c r="WKX82" s="567"/>
      <c r="WKY82" s="567"/>
      <c r="WKZ82" s="567"/>
      <c r="WLA82" s="567"/>
      <c r="WLB82" s="567"/>
      <c r="WLC82" s="567"/>
      <c r="WLD82" s="567"/>
      <c r="WLE82" s="567"/>
      <c r="WLF82" s="567"/>
      <c r="WLG82" s="567"/>
      <c r="WLH82" s="567"/>
      <c r="WLI82" s="567"/>
      <c r="WLJ82" s="567"/>
      <c r="WLK82" s="567"/>
      <c r="WLL82" s="567"/>
      <c r="WLM82" s="567"/>
      <c r="WLN82" s="567"/>
      <c r="WLO82" s="567"/>
      <c r="WLP82" s="567"/>
      <c r="WLQ82" s="567"/>
      <c r="WLR82" s="567"/>
      <c r="WLS82" s="567"/>
      <c r="WLT82" s="567"/>
      <c r="WLU82" s="567"/>
      <c r="WLV82" s="567"/>
      <c r="WLW82" s="567"/>
      <c r="WLX82" s="567"/>
      <c r="WLY82" s="567"/>
      <c r="WLZ82" s="567"/>
      <c r="WMA82" s="567"/>
      <c r="WMB82" s="567"/>
      <c r="WMC82" s="567"/>
      <c r="WMD82" s="567"/>
      <c r="WME82" s="567"/>
      <c r="WMF82" s="567"/>
      <c r="WMG82" s="567"/>
      <c r="WMH82" s="567"/>
      <c r="WMI82" s="567"/>
      <c r="WMJ82" s="567"/>
      <c r="WMK82" s="567"/>
      <c r="WML82" s="567"/>
      <c r="WMM82" s="567"/>
      <c r="WMN82" s="567"/>
      <c r="WMO82" s="567"/>
      <c r="WMP82" s="567"/>
      <c r="WMQ82" s="567"/>
      <c r="WMR82" s="567"/>
      <c r="WMS82" s="567"/>
      <c r="WMT82" s="567"/>
      <c r="WMU82" s="567"/>
      <c r="WMV82" s="567"/>
      <c r="WMW82" s="567"/>
      <c r="WMX82" s="567"/>
      <c r="WMY82" s="567"/>
      <c r="WMZ82" s="567"/>
      <c r="WNA82" s="567"/>
      <c r="WNB82" s="567"/>
      <c r="WNC82" s="567"/>
      <c r="WND82" s="567"/>
      <c r="WNE82" s="567"/>
      <c r="WNF82" s="567"/>
      <c r="WNG82" s="567"/>
      <c r="WNH82" s="567"/>
      <c r="WNI82" s="567"/>
      <c r="WNJ82" s="567"/>
      <c r="WNK82" s="567"/>
      <c r="WNL82" s="567"/>
      <c r="WNM82" s="567"/>
      <c r="WNN82" s="567"/>
      <c r="WNO82" s="567"/>
      <c r="WNP82" s="567"/>
      <c r="WNQ82" s="567"/>
      <c r="WNR82" s="567"/>
      <c r="WNS82" s="567"/>
      <c r="WNT82" s="567"/>
      <c r="WNU82" s="567"/>
      <c r="WNV82" s="567"/>
      <c r="WNW82" s="567"/>
      <c r="WNX82" s="567"/>
      <c r="WNY82" s="567"/>
      <c r="WNZ82" s="567"/>
      <c r="WOA82" s="567"/>
      <c r="WOB82" s="567"/>
      <c r="WOC82" s="567"/>
      <c r="WOD82" s="567"/>
      <c r="WOE82" s="567"/>
      <c r="WOF82" s="567"/>
      <c r="WOG82" s="567"/>
      <c r="WOH82" s="567"/>
      <c r="WOI82" s="567"/>
      <c r="WOJ82" s="567"/>
      <c r="WOK82" s="567"/>
      <c r="WOL82" s="567"/>
      <c r="WOM82" s="567"/>
      <c r="WON82" s="567"/>
      <c r="WOO82" s="567"/>
      <c r="WOP82" s="567"/>
      <c r="WOQ82" s="567"/>
      <c r="WOR82" s="567"/>
      <c r="WOS82" s="567"/>
      <c r="WOT82" s="567"/>
      <c r="WOU82" s="567"/>
      <c r="WOV82" s="567"/>
      <c r="WOW82" s="567"/>
      <c r="WOX82" s="567"/>
      <c r="WOY82" s="567"/>
      <c r="WOZ82" s="567"/>
      <c r="WPA82" s="567"/>
      <c r="WPB82" s="567"/>
      <c r="WPC82" s="567"/>
      <c r="WPD82" s="567"/>
      <c r="WPE82" s="567"/>
      <c r="WPF82" s="567"/>
      <c r="WPG82" s="567"/>
      <c r="WPH82" s="567"/>
      <c r="WPI82" s="567"/>
      <c r="WPJ82" s="567"/>
      <c r="WPK82" s="567"/>
      <c r="WPL82" s="567"/>
      <c r="WPM82" s="567"/>
      <c r="WPN82" s="567"/>
      <c r="WPO82" s="567"/>
      <c r="WPP82" s="567"/>
      <c r="WPQ82" s="567"/>
      <c r="WPR82" s="567"/>
      <c r="WPS82" s="567"/>
      <c r="WPT82" s="567"/>
      <c r="WPU82" s="567"/>
      <c r="WPV82" s="567"/>
      <c r="WPW82" s="567"/>
      <c r="WPX82" s="567"/>
      <c r="WPY82" s="567"/>
      <c r="WPZ82" s="567"/>
      <c r="WQA82" s="567"/>
      <c r="WQB82" s="567"/>
      <c r="WQC82" s="567"/>
      <c r="WQD82" s="567"/>
      <c r="WQE82" s="567"/>
      <c r="WQF82" s="567"/>
      <c r="WQG82" s="567"/>
      <c r="WQH82" s="567"/>
      <c r="WQI82" s="567"/>
      <c r="WQJ82" s="567"/>
      <c r="WQK82" s="567"/>
      <c r="WQL82" s="567"/>
      <c r="WQM82" s="567"/>
      <c r="WQN82" s="567"/>
      <c r="WQO82" s="567"/>
      <c r="WQP82" s="567"/>
      <c r="WQQ82" s="567"/>
      <c r="WQR82" s="567"/>
      <c r="WQS82" s="567"/>
      <c r="WQT82" s="567"/>
      <c r="WQU82" s="567"/>
      <c r="WQV82" s="567"/>
      <c r="WQW82" s="567"/>
      <c r="WQX82" s="567"/>
      <c r="WQY82" s="567"/>
      <c r="WQZ82" s="567"/>
      <c r="WRA82" s="567"/>
      <c r="WRB82" s="567"/>
      <c r="WRC82" s="567"/>
      <c r="WRD82" s="567"/>
      <c r="WRE82" s="567"/>
      <c r="WRF82" s="567"/>
      <c r="WRG82" s="567"/>
      <c r="WRH82" s="567"/>
      <c r="WRI82" s="567"/>
      <c r="WRJ82" s="567"/>
      <c r="WRK82" s="567"/>
      <c r="WRL82" s="567"/>
      <c r="WRM82" s="567"/>
      <c r="WRN82" s="567"/>
      <c r="WRO82" s="567"/>
      <c r="WRP82" s="567"/>
      <c r="WRQ82" s="567"/>
      <c r="WRR82" s="567"/>
      <c r="WRS82" s="567"/>
      <c r="WRT82" s="567"/>
      <c r="WRU82" s="567"/>
      <c r="WRV82" s="567"/>
      <c r="WRW82" s="567"/>
      <c r="WRX82" s="567"/>
      <c r="WRY82" s="567"/>
      <c r="WRZ82" s="567"/>
      <c r="WSA82" s="567"/>
      <c r="WSB82" s="567"/>
      <c r="WSC82" s="567"/>
      <c r="WSD82" s="567"/>
      <c r="WSE82" s="567"/>
      <c r="WSF82" s="567"/>
      <c r="WSG82" s="567"/>
      <c r="WSH82" s="567"/>
      <c r="WSI82" s="567"/>
      <c r="WSJ82" s="567"/>
      <c r="WSK82" s="567"/>
      <c r="WSL82" s="567"/>
      <c r="WSM82" s="567"/>
      <c r="WSN82" s="567"/>
      <c r="WSO82" s="567"/>
      <c r="WSP82" s="567"/>
      <c r="WSQ82" s="567"/>
      <c r="WSR82" s="567"/>
      <c r="WSS82" s="567"/>
      <c r="WST82" s="567"/>
      <c r="WSU82" s="567"/>
      <c r="WSV82" s="567"/>
      <c r="WSW82" s="567"/>
      <c r="WSX82" s="567"/>
      <c r="WSY82" s="567"/>
      <c r="WSZ82" s="567"/>
      <c r="WTA82" s="567"/>
      <c r="WTB82" s="567"/>
      <c r="WTC82" s="567"/>
      <c r="WTD82" s="567"/>
      <c r="WTE82" s="567"/>
      <c r="WTF82" s="567"/>
      <c r="WTG82" s="567"/>
      <c r="WTH82" s="567"/>
      <c r="WTI82" s="567"/>
      <c r="WTJ82" s="567"/>
      <c r="WTK82" s="567"/>
      <c r="WTL82" s="567"/>
      <c r="WTM82" s="567"/>
      <c r="WTN82" s="567"/>
      <c r="WTO82" s="567"/>
      <c r="WTP82" s="567"/>
      <c r="WTQ82" s="567"/>
      <c r="WTR82" s="567"/>
      <c r="WTS82" s="567"/>
      <c r="WTT82" s="567"/>
      <c r="WTU82" s="567"/>
      <c r="WTV82" s="567"/>
      <c r="WTW82" s="567"/>
      <c r="WTX82" s="567"/>
      <c r="WTY82" s="567"/>
      <c r="WTZ82" s="567"/>
      <c r="WUA82" s="567"/>
      <c r="WUB82" s="567"/>
      <c r="WUC82" s="567"/>
      <c r="WUD82" s="567"/>
      <c r="WUE82" s="567"/>
      <c r="WUF82" s="567"/>
      <c r="WUG82" s="567"/>
      <c r="WUH82" s="567"/>
      <c r="WUI82" s="567"/>
      <c r="WUJ82" s="567"/>
      <c r="WUK82" s="567"/>
      <c r="WUL82" s="567"/>
      <c r="WUM82" s="567"/>
      <c r="WUN82" s="567"/>
      <c r="WUO82" s="567"/>
      <c r="WUP82" s="567"/>
      <c r="WUQ82" s="567"/>
      <c r="WUR82" s="567"/>
      <c r="WUS82" s="567"/>
      <c r="WUT82" s="567"/>
      <c r="WUU82" s="567"/>
      <c r="WUV82" s="567"/>
      <c r="WUW82" s="567"/>
      <c r="WUX82" s="567"/>
      <c r="WUY82" s="567"/>
      <c r="WUZ82" s="567"/>
      <c r="WVA82" s="567"/>
      <c r="WVB82" s="567"/>
      <c r="WVC82" s="567"/>
      <c r="WVD82" s="567"/>
      <c r="WVE82" s="567"/>
      <c r="WVF82" s="567"/>
      <c r="WVG82" s="567"/>
      <c r="WVH82" s="567"/>
      <c r="WVI82" s="567"/>
      <c r="WVJ82" s="567"/>
      <c r="WVK82" s="567"/>
      <c r="WVL82" s="567"/>
      <c r="WVM82" s="567"/>
      <c r="WVN82" s="567"/>
      <c r="WVO82" s="567"/>
      <c r="WVP82" s="567"/>
      <c r="WVQ82" s="567"/>
      <c r="WVR82" s="567"/>
      <c r="WVS82" s="567"/>
      <c r="WVT82" s="567"/>
      <c r="WVU82" s="567"/>
      <c r="WVV82" s="567"/>
      <c r="WVW82" s="567"/>
      <c r="WVX82" s="567"/>
      <c r="WVY82" s="567"/>
      <c r="WVZ82" s="567"/>
      <c r="WWA82" s="567"/>
      <c r="WWB82" s="567"/>
      <c r="WWC82" s="567"/>
      <c r="WWD82" s="567"/>
      <c r="WWE82" s="567"/>
      <c r="WWF82" s="567"/>
      <c r="WWG82" s="567"/>
      <c r="WWH82" s="567"/>
      <c r="WWI82" s="567"/>
      <c r="WWJ82" s="567"/>
      <c r="WWK82" s="567"/>
      <c r="WWL82" s="567"/>
      <c r="WWM82" s="567"/>
      <c r="WWN82" s="567"/>
      <c r="WWO82" s="567"/>
      <c r="WWP82" s="567"/>
      <c r="WWQ82" s="567"/>
      <c r="WWR82" s="567"/>
      <c r="WWS82" s="567"/>
      <c r="WWT82" s="567"/>
      <c r="WWU82" s="567"/>
      <c r="WWV82" s="567"/>
      <c r="WWW82" s="567"/>
      <c r="WWX82" s="567"/>
      <c r="WWY82" s="567"/>
      <c r="WWZ82" s="567"/>
      <c r="WXA82" s="567"/>
      <c r="WXB82" s="567"/>
      <c r="WXC82" s="567"/>
      <c r="WXD82" s="567"/>
      <c r="WXE82" s="567"/>
      <c r="WXF82" s="567"/>
      <c r="WXG82" s="567"/>
      <c r="WXH82" s="567"/>
      <c r="WXI82" s="567"/>
      <c r="WXJ82" s="567"/>
      <c r="WXK82" s="567"/>
      <c r="WXL82" s="567"/>
      <c r="WXM82" s="567"/>
      <c r="WXN82" s="567"/>
      <c r="WXO82" s="567"/>
      <c r="WXP82" s="567"/>
      <c r="WXQ82" s="567"/>
      <c r="WXR82" s="567"/>
      <c r="WXS82" s="567"/>
      <c r="WXT82" s="567"/>
      <c r="WXU82" s="567"/>
      <c r="WXV82" s="567"/>
      <c r="WXW82" s="567"/>
      <c r="WXX82" s="567"/>
      <c r="WXY82" s="567"/>
      <c r="WXZ82" s="567"/>
      <c r="WYA82" s="567"/>
      <c r="WYB82" s="567"/>
      <c r="WYC82" s="567"/>
      <c r="WYD82" s="567"/>
      <c r="WYE82" s="567"/>
      <c r="WYF82" s="567"/>
      <c r="WYG82" s="567"/>
      <c r="WYH82" s="567"/>
      <c r="WYI82" s="567"/>
      <c r="WYJ82" s="567"/>
      <c r="WYK82" s="567"/>
      <c r="WYL82" s="567"/>
      <c r="WYM82" s="567"/>
      <c r="WYN82" s="567"/>
      <c r="WYO82" s="567"/>
      <c r="WYP82" s="567"/>
      <c r="WYQ82" s="567"/>
      <c r="WYR82" s="567"/>
      <c r="WYS82" s="567"/>
      <c r="WYT82" s="567"/>
      <c r="WYU82" s="567"/>
      <c r="WYV82" s="567"/>
      <c r="WYW82" s="567"/>
      <c r="WYX82" s="567"/>
      <c r="WYY82" s="567"/>
      <c r="WYZ82" s="567"/>
      <c r="WZA82" s="567"/>
      <c r="WZB82" s="567"/>
      <c r="WZC82" s="567"/>
      <c r="WZD82" s="567"/>
      <c r="WZE82" s="567"/>
      <c r="WZF82" s="567"/>
      <c r="WZG82" s="567"/>
      <c r="WZH82" s="567"/>
      <c r="WZI82" s="567"/>
      <c r="WZJ82" s="567"/>
      <c r="WZK82" s="567"/>
      <c r="WZL82" s="567"/>
      <c r="WZM82" s="567"/>
      <c r="WZN82" s="567"/>
      <c r="WZO82" s="567"/>
      <c r="WZP82" s="567"/>
      <c r="WZQ82" s="567"/>
      <c r="WZR82" s="567"/>
      <c r="WZS82" s="567"/>
      <c r="WZT82" s="567"/>
      <c r="WZU82" s="567"/>
      <c r="WZV82" s="567"/>
      <c r="WZW82" s="567"/>
      <c r="WZX82" s="567"/>
      <c r="WZY82" s="567"/>
      <c r="WZZ82" s="567"/>
      <c r="XAA82" s="567"/>
      <c r="XAB82" s="567"/>
      <c r="XAC82" s="567"/>
      <c r="XAD82" s="567"/>
      <c r="XAE82" s="567"/>
      <c r="XAF82" s="567"/>
      <c r="XAG82" s="567"/>
      <c r="XAH82" s="567"/>
      <c r="XAI82" s="567"/>
      <c r="XAJ82" s="567"/>
      <c r="XAK82" s="567"/>
      <c r="XAL82" s="567"/>
      <c r="XAM82" s="567"/>
      <c r="XAN82" s="567"/>
      <c r="XAO82" s="567"/>
      <c r="XAP82" s="567"/>
      <c r="XAQ82" s="567"/>
      <c r="XAR82" s="567"/>
      <c r="XAS82" s="567"/>
      <c r="XAT82" s="567"/>
      <c r="XAU82" s="567"/>
      <c r="XAV82" s="567"/>
      <c r="XAW82" s="567"/>
      <c r="XAX82" s="567"/>
      <c r="XAY82" s="567"/>
      <c r="XAZ82" s="567"/>
      <c r="XBA82" s="567"/>
      <c r="XBB82" s="567"/>
      <c r="XBC82" s="567"/>
      <c r="XBD82" s="567"/>
      <c r="XBE82" s="567"/>
      <c r="XBF82" s="567"/>
      <c r="XBG82" s="567"/>
      <c r="XBH82" s="567"/>
      <c r="XBI82" s="567"/>
      <c r="XBJ82" s="567"/>
      <c r="XBK82" s="567"/>
      <c r="XBL82" s="567"/>
      <c r="XBM82" s="567"/>
      <c r="XBN82" s="567"/>
      <c r="XBO82" s="567"/>
      <c r="XBP82" s="567"/>
      <c r="XBQ82" s="567"/>
      <c r="XBR82" s="567"/>
      <c r="XBS82" s="567"/>
      <c r="XBT82" s="567"/>
      <c r="XBU82" s="567"/>
      <c r="XBV82" s="567"/>
      <c r="XBW82" s="567"/>
      <c r="XBX82" s="567"/>
      <c r="XBY82" s="567"/>
      <c r="XBZ82" s="567"/>
      <c r="XCA82" s="567"/>
      <c r="XCB82" s="567"/>
      <c r="XCC82" s="567"/>
      <c r="XCD82" s="567"/>
      <c r="XCE82" s="567"/>
      <c r="XCF82" s="567"/>
      <c r="XCG82" s="567"/>
      <c r="XCH82" s="567"/>
      <c r="XCI82" s="567"/>
      <c r="XCJ82" s="567"/>
      <c r="XCK82" s="567"/>
      <c r="XCL82" s="567"/>
      <c r="XCM82" s="567"/>
      <c r="XCN82" s="567"/>
      <c r="XCO82" s="567"/>
      <c r="XCP82" s="567"/>
      <c r="XCQ82" s="567"/>
      <c r="XCR82" s="567"/>
      <c r="XCS82" s="567"/>
      <c r="XCT82" s="567"/>
      <c r="XCU82" s="567"/>
      <c r="XCV82" s="567"/>
      <c r="XCW82" s="567"/>
      <c r="XCX82" s="567"/>
      <c r="XCY82" s="567"/>
      <c r="XCZ82" s="567"/>
      <c r="XDA82" s="567"/>
      <c r="XDB82" s="567"/>
      <c r="XDC82" s="567"/>
      <c r="XDD82" s="567"/>
      <c r="XDE82" s="567"/>
      <c r="XDF82" s="567"/>
      <c r="XDG82" s="567"/>
      <c r="XDH82" s="567"/>
      <c r="XDI82" s="567"/>
      <c r="XDJ82" s="567"/>
      <c r="XDK82" s="567"/>
      <c r="XDL82" s="567"/>
      <c r="XDM82" s="567"/>
      <c r="XDN82" s="567"/>
      <c r="XDO82" s="567"/>
      <c r="XDP82" s="567"/>
      <c r="XDQ82" s="567"/>
      <c r="XDR82" s="567"/>
      <c r="XDS82" s="567"/>
      <c r="XDT82" s="567"/>
      <c r="XDU82" s="567"/>
      <c r="XDV82" s="567"/>
      <c r="XDW82" s="567"/>
      <c r="XDX82" s="567"/>
      <c r="XDY82" s="567"/>
      <c r="XDZ82" s="567"/>
      <c r="XEA82" s="567"/>
      <c r="XEB82" s="567"/>
      <c r="XEC82" s="567"/>
      <c r="XED82" s="567"/>
      <c r="XEE82" s="567"/>
      <c r="XEF82" s="567"/>
      <c r="XEG82" s="567"/>
      <c r="XEH82" s="567"/>
      <c r="XEI82" s="567"/>
      <c r="XEJ82" s="567"/>
      <c r="XEK82" s="567"/>
      <c r="XEL82" s="567"/>
      <c r="XEM82" s="567"/>
      <c r="XEN82" s="567"/>
      <c r="XEO82" s="567"/>
      <c r="XEP82" s="567"/>
      <c r="XEQ82" s="567"/>
      <c r="XER82" s="567"/>
      <c r="XES82" s="567"/>
      <c r="XET82" s="567"/>
      <c r="XEU82" s="567"/>
      <c r="XEV82" s="567"/>
      <c r="XEW82" s="567"/>
      <c r="XEX82" s="567"/>
      <c r="XEY82" s="567"/>
      <c r="XEZ82" s="567"/>
      <c r="XFA82" s="567"/>
      <c r="XFB82" s="567"/>
      <c r="XFC82" s="567"/>
      <c r="XFD82" s="567"/>
    </row>
    <row r="83" spans="1:16384" s="247" customFormat="1" ht="13.2" x14ac:dyDescent="0.3">
      <c r="A83" s="730" t="s">
        <v>2912</v>
      </c>
      <c r="B83" s="731"/>
      <c r="C83" s="731"/>
      <c r="D83" s="731"/>
      <c r="E83" s="731"/>
      <c r="F83" s="731"/>
      <c r="G83" s="731"/>
      <c r="H83" s="731"/>
      <c r="I83" s="731"/>
      <c r="J83" s="731"/>
      <c r="K83" s="731"/>
      <c r="L83" s="731"/>
      <c r="M83" s="731"/>
      <c r="N83" s="732"/>
      <c r="O83" s="733"/>
      <c r="P83" s="734"/>
      <c r="Q83" s="734"/>
      <c r="R83" s="734"/>
      <c r="S83" s="734"/>
      <c r="T83" s="734"/>
      <c r="U83" s="734"/>
      <c r="V83" s="734"/>
      <c r="W83" s="734"/>
      <c r="X83" s="734"/>
      <c r="Y83" s="734"/>
      <c r="Z83" s="734"/>
      <c r="AA83" s="735"/>
      <c r="AB83" s="736"/>
      <c r="AC83" s="737"/>
      <c r="AD83" s="737"/>
      <c r="AE83" s="737"/>
      <c r="AF83" s="737"/>
      <c r="AG83" s="737"/>
      <c r="AH83" s="737"/>
      <c r="AI83" s="737"/>
      <c r="AJ83" s="737"/>
      <c r="AK83" s="737"/>
      <c r="AL83" s="737"/>
      <c r="AM83" s="737"/>
      <c r="AN83" s="737"/>
      <c r="AO83" s="738"/>
      <c r="AP83" s="736"/>
      <c r="AQ83" s="737"/>
      <c r="AR83" s="737"/>
      <c r="AS83" s="737"/>
      <c r="AT83" s="737"/>
      <c r="AU83" s="737"/>
      <c r="AV83" s="737"/>
      <c r="AW83" s="737"/>
      <c r="AX83" s="737"/>
      <c r="AY83" s="737"/>
      <c r="AZ83" s="738"/>
      <c r="BA83" s="569"/>
      <c r="BB83" s="569"/>
      <c r="BC83" s="567"/>
      <c r="BD83" s="567"/>
      <c r="BE83" s="567"/>
      <c r="BF83" s="567"/>
      <c r="BG83" s="567"/>
      <c r="BH83" s="567"/>
      <c r="BI83" s="567"/>
      <c r="BJ83" s="567"/>
      <c r="BK83" s="567"/>
      <c r="BL83" s="567"/>
      <c r="BM83" s="567"/>
      <c r="BN83" s="567"/>
      <c r="BO83" s="567"/>
      <c r="BP83" s="567"/>
      <c r="BQ83" s="567"/>
      <c r="BR83" s="567"/>
      <c r="BS83" s="567"/>
      <c r="BT83" s="567"/>
      <c r="BU83" s="567"/>
      <c r="BV83" s="567"/>
      <c r="BW83" s="567"/>
      <c r="BX83" s="567"/>
      <c r="BY83" s="567"/>
      <c r="BZ83" s="567"/>
      <c r="CA83" s="567"/>
      <c r="CB83" s="567"/>
      <c r="CC83" s="567"/>
      <c r="CD83" s="567"/>
      <c r="CE83" s="567"/>
      <c r="CF83" s="567"/>
      <c r="CG83" s="567"/>
      <c r="CH83" s="567"/>
      <c r="CI83" s="567"/>
      <c r="CJ83" s="567"/>
      <c r="CK83" s="567"/>
      <c r="CL83" s="567"/>
      <c r="CM83" s="567"/>
      <c r="CN83" s="567"/>
      <c r="CO83" s="567"/>
      <c r="CP83" s="567"/>
      <c r="CQ83" s="567"/>
      <c r="CR83" s="567"/>
      <c r="CS83" s="567"/>
      <c r="CT83" s="567"/>
      <c r="CU83" s="567"/>
      <c r="CV83" s="567"/>
      <c r="CW83" s="567"/>
      <c r="CX83" s="567"/>
      <c r="CY83" s="567"/>
      <c r="CZ83" s="567"/>
      <c r="DA83" s="567"/>
      <c r="DB83" s="567"/>
      <c r="DC83" s="567"/>
      <c r="DD83" s="567"/>
      <c r="DE83" s="567"/>
      <c r="DF83" s="567"/>
      <c r="DG83" s="567"/>
      <c r="DH83" s="567"/>
      <c r="DI83" s="567"/>
      <c r="DJ83" s="567"/>
      <c r="DK83" s="567"/>
      <c r="DL83" s="567"/>
      <c r="DM83" s="567"/>
      <c r="DN83" s="567"/>
      <c r="DO83" s="567"/>
      <c r="DP83" s="567"/>
      <c r="DQ83" s="567"/>
      <c r="DR83" s="567"/>
      <c r="DS83" s="567"/>
      <c r="DT83" s="567"/>
      <c r="DU83" s="567"/>
      <c r="DV83" s="567"/>
      <c r="DW83" s="567"/>
      <c r="DX83" s="567"/>
      <c r="DY83" s="567"/>
      <c r="DZ83" s="567"/>
      <c r="EA83" s="567"/>
      <c r="EB83" s="567"/>
      <c r="EC83" s="567"/>
      <c r="ED83" s="567"/>
      <c r="EE83" s="567"/>
      <c r="EF83" s="567"/>
      <c r="EG83" s="567"/>
      <c r="EH83" s="567"/>
      <c r="EI83" s="567"/>
      <c r="EJ83" s="567"/>
      <c r="EK83" s="567"/>
      <c r="EL83" s="567"/>
      <c r="EM83" s="567"/>
      <c r="EN83" s="567"/>
      <c r="EO83" s="567"/>
      <c r="EP83" s="567"/>
      <c r="EQ83" s="567"/>
      <c r="ER83" s="567"/>
      <c r="ES83" s="567"/>
      <c r="ET83" s="567"/>
      <c r="EU83" s="567"/>
      <c r="EV83" s="567"/>
      <c r="EW83" s="567"/>
      <c r="EX83" s="567"/>
      <c r="EY83" s="567"/>
      <c r="EZ83" s="567"/>
      <c r="FA83" s="567"/>
      <c r="FB83" s="567"/>
      <c r="FC83" s="567"/>
      <c r="FD83" s="567"/>
      <c r="FE83" s="567"/>
      <c r="FF83" s="567"/>
      <c r="FG83" s="567"/>
      <c r="FH83" s="567"/>
      <c r="FI83" s="567"/>
      <c r="FJ83" s="567"/>
      <c r="FK83" s="567"/>
      <c r="FL83" s="567"/>
      <c r="FM83" s="567"/>
      <c r="FN83" s="567"/>
      <c r="FO83" s="567"/>
      <c r="FP83" s="567"/>
      <c r="FQ83" s="567"/>
      <c r="FR83" s="567"/>
      <c r="FS83" s="567"/>
      <c r="FT83" s="567"/>
      <c r="FU83" s="567"/>
      <c r="FV83" s="567"/>
      <c r="FW83" s="567"/>
      <c r="FX83" s="567"/>
      <c r="FY83" s="567"/>
      <c r="FZ83" s="567"/>
      <c r="GA83" s="567"/>
      <c r="GB83" s="567"/>
      <c r="GC83" s="567"/>
      <c r="GD83" s="567"/>
      <c r="GE83" s="567"/>
      <c r="GF83" s="567"/>
      <c r="GG83" s="567"/>
      <c r="GH83" s="567"/>
      <c r="GI83" s="567"/>
      <c r="GJ83" s="567"/>
      <c r="GK83" s="567"/>
      <c r="GL83" s="567"/>
      <c r="GM83" s="567"/>
      <c r="GN83" s="567"/>
      <c r="GO83" s="567"/>
      <c r="GP83" s="567"/>
      <c r="GQ83" s="567"/>
      <c r="GR83" s="567"/>
      <c r="GS83" s="567"/>
      <c r="GT83" s="567"/>
      <c r="GU83" s="567"/>
      <c r="GV83" s="567"/>
      <c r="GW83" s="567"/>
      <c r="GX83" s="567"/>
      <c r="GY83" s="567"/>
      <c r="GZ83" s="567"/>
      <c r="HA83" s="567"/>
      <c r="HB83" s="567"/>
      <c r="HC83" s="567"/>
      <c r="HD83" s="567"/>
      <c r="HE83" s="567"/>
      <c r="HF83" s="567"/>
      <c r="HG83" s="567"/>
      <c r="HH83" s="567"/>
      <c r="HI83" s="567"/>
      <c r="HJ83" s="567"/>
      <c r="HK83" s="567"/>
      <c r="HL83" s="567"/>
      <c r="HM83" s="567"/>
      <c r="HN83" s="567"/>
      <c r="HO83" s="567"/>
      <c r="HP83" s="567"/>
      <c r="HQ83" s="567"/>
      <c r="HR83" s="567"/>
      <c r="HS83" s="567"/>
      <c r="HT83" s="567"/>
      <c r="HU83" s="567"/>
      <c r="HV83" s="567"/>
      <c r="HW83" s="567"/>
      <c r="HX83" s="567"/>
      <c r="HY83" s="567"/>
      <c r="HZ83" s="567"/>
      <c r="IA83" s="567"/>
      <c r="IB83" s="567"/>
      <c r="IC83" s="567"/>
      <c r="ID83" s="567"/>
      <c r="IE83" s="567"/>
      <c r="IF83" s="567"/>
      <c r="IG83" s="567"/>
      <c r="IH83" s="567"/>
      <c r="II83" s="567"/>
      <c r="IJ83" s="567"/>
      <c r="IK83" s="567"/>
      <c r="IL83" s="567"/>
      <c r="IM83" s="567"/>
      <c r="IN83" s="567"/>
      <c r="IO83" s="567"/>
      <c r="IP83" s="567"/>
      <c r="IQ83" s="567"/>
      <c r="IR83" s="567"/>
      <c r="IS83" s="567"/>
      <c r="IT83" s="567"/>
      <c r="IU83" s="567"/>
      <c r="IV83" s="567"/>
      <c r="IW83" s="567"/>
      <c r="IX83" s="567"/>
      <c r="IY83" s="567"/>
      <c r="IZ83" s="567"/>
      <c r="JA83" s="567"/>
      <c r="JB83" s="567"/>
      <c r="JC83" s="567"/>
      <c r="JD83" s="567"/>
      <c r="JE83" s="567"/>
      <c r="JF83" s="567"/>
      <c r="JG83" s="567"/>
      <c r="JH83" s="567"/>
      <c r="JI83" s="567"/>
      <c r="JJ83" s="567"/>
      <c r="JK83" s="567"/>
      <c r="JL83" s="567"/>
      <c r="JM83" s="567"/>
      <c r="JN83" s="567"/>
      <c r="JO83" s="567"/>
      <c r="JP83" s="567"/>
      <c r="JQ83" s="567"/>
      <c r="JR83" s="567"/>
      <c r="JS83" s="567"/>
      <c r="JT83" s="567"/>
      <c r="JU83" s="567"/>
      <c r="JV83" s="567"/>
      <c r="JW83" s="567"/>
      <c r="JX83" s="567"/>
      <c r="JY83" s="567"/>
      <c r="JZ83" s="567"/>
      <c r="KA83" s="567"/>
      <c r="KB83" s="567"/>
      <c r="KC83" s="567"/>
      <c r="KD83" s="567"/>
      <c r="KE83" s="567"/>
      <c r="KF83" s="567"/>
      <c r="KG83" s="567"/>
      <c r="KH83" s="567"/>
      <c r="KI83" s="567"/>
      <c r="KJ83" s="567"/>
      <c r="KK83" s="567"/>
      <c r="KL83" s="567"/>
      <c r="KM83" s="567"/>
      <c r="KN83" s="567"/>
      <c r="KO83" s="567"/>
      <c r="KP83" s="567"/>
      <c r="KQ83" s="567"/>
      <c r="KR83" s="567"/>
      <c r="KS83" s="567"/>
      <c r="KT83" s="567"/>
      <c r="KU83" s="567"/>
      <c r="KV83" s="567"/>
      <c r="KW83" s="567"/>
      <c r="KX83" s="567"/>
      <c r="KY83" s="567"/>
      <c r="KZ83" s="567"/>
      <c r="LA83" s="567"/>
      <c r="LB83" s="567"/>
      <c r="LC83" s="567"/>
      <c r="LD83" s="567"/>
      <c r="LE83" s="567"/>
      <c r="LF83" s="567"/>
      <c r="LG83" s="567"/>
      <c r="LH83" s="567"/>
      <c r="LI83" s="567"/>
      <c r="LJ83" s="567"/>
      <c r="LK83" s="567"/>
      <c r="LL83" s="567"/>
      <c r="LM83" s="567"/>
      <c r="LN83" s="567"/>
      <c r="LO83" s="567"/>
      <c r="LP83" s="567"/>
      <c r="LQ83" s="567"/>
      <c r="LR83" s="567"/>
      <c r="LS83" s="567"/>
      <c r="LT83" s="567"/>
      <c r="LU83" s="567"/>
      <c r="LV83" s="567"/>
      <c r="LW83" s="567"/>
      <c r="LX83" s="567"/>
      <c r="LY83" s="567"/>
      <c r="LZ83" s="567"/>
      <c r="MA83" s="567"/>
      <c r="MB83" s="567"/>
      <c r="MC83" s="567"/>
      <c r="MD83" s="567"/>
      <c r="ME83" s="567"/>
      <c r="MF83" s="567"/>
      <c r="MG83" s="567"/>
      <c r="MH83" s="567"/>
      <c r="MI83" s="567"/>
      <c r="MJ83" s="567"/>
      <c r="MK83" s="567"/>
      <c r="ML83" s="567"/>
      <c r="MM83" s="567"/>
      <c r="MN83" s="567"/>
      <c r="MO83" s="567"/>
      <c r="MP83" s="567"/>
      <c r="MQ83" s="567"/>
      <c r="MR83" s="567"/>
      <c r="MS83" s="567"/>
      <c r="MT83" s="567"/>
      <c r="MU83" s="567"/>
      <c r="MV83" s="567"/>
      <c r="MW83" s="567"/>
      <c r="MX83" s="567"/>
      <c r="MY83" s="567"/>
      <c r="MZ83" s="567"/>
      <c r="NA83" s="567"/>
      <c r="NB83" s="567"/>
      <c r="NC83" s="567"/>
      <c r="ND83" s="567"/>
      <c r="NE83" s="567"/>
      <c r="NF83" s="567"/>
      <c r="NG83" s="567"/>
      <c r="NH83" s="567"/>
      <c r="NI83" s="567"/>
      <c r="NJ83" s="567"/>
      <c r="NK83" s="567"/>
      <c r="NL83" s="567"/>
      <c r="NM83" s="567"/>
      <c r="NN83" s="567"/>
      <c r="NO83" s="567"/>
      <c r="NP83" s="567"/>
      <c r="NQ83" s="567"/>
      <c r="NR83" s="567"/>
      <c r="NS83" s="567"/>
      <c r="NT83" s="567"/>
      <c r="NU83" s="567"/>
      <c r="NV83" s="567"/>
      <c r="NW83" s="567"/>
      <c r="NX83" s="567"/>
      <c r="NY83" s="567"/>
      <c r="NZ83" s="567"/>
      <c r="OA83" s="567"/>
      <c r="OB83" s="567"/>
      <c r="OC83" s="567"/>
      <c r="OD83" s="567"/>
      <c r="OE83" s="567"/>
      <c r="OF83" s="567"/>
      <c r="OG83" s="567"/>
      <c r="OH83" s="567"/>
      <c r="OI83" s="567"/>
      <c r="OJ83" s="567"/>
      <c r="OK83" s="567"/>
      <c r="OL83" s="567"/>
      <c r="OM83" s="567"/>
      <c r="ON83" s="567"/>
      <c r="OO83" s="567"/>
      <c r="OP83" s="567"/>
      <c r="OQ83" s="567"/>
      <c r="OR83" s="567"/>
      <c r="OS83" s="567"/>
      <c r="OT83" s="567"/>
      <c r="OU83" s="567"/>
      <c r="OV83" s="567"/>
      <c r="OW83" s="567"/>
      <c r="OX83" s="567"/>
      <c r="OY83" s="567"/>
      <c r="OZ83" s="567"/>
      <c r="PA83" s="567"/>
      <c r="PB83" s="567"/>
      <c r="PC83" s="567"/>
      <c r="PD83" s="567"/>
      <c r="PE83" s="567"/>
      <c r="PF83" s="567"/>
      <c r="PG83" s="567"/>
      <c r="PH83" s="567"/>
      <c r="PI83" s="567"/>
      <c r="PJ83" s="567"/>
      <c r="PK83" s="567"/>
      <c r="PL83" s="567"/>
      <c r="PM83" s="567"/>
      <c r="PN83" s="567"/>
      <c r="PO83" s="567"/>
      <c r="PP83" s="567"/>
      <c r="PQ83" s="567"/>
      <c r="PR83" s="567"/>
      <c r="PS83" s="567"/>
      <c r="PT83" s="567"/>
      <c r="PU83" s="567"/>
      <c r="PV83" s="567"/>
      <c r="PW83" s="567"/>
      <c r="PX83" s="567"/>
      <c r="PY83" s="567"/>
      <c r="PZ83" s="567"/>
      <c r="QA83" s="567"/>
      <c r="QB83" s="567"/>
      <c r="QC83" s="567"/>
      <c r="QD83" s="567"/>
      <c r="QE83" s="567"/>
      <c r="QF83" s="567"/>
      <c r="QG83" s="567"/>
      <c r="QH83" s="567"/>
      <c r="QI83" s="567"/>
      <c r="QJ83" s="567"/>
      <c r="QK83" s="567"/>
      <c r="QL83" s="567"/>
      <c r="QM83" s="567"/>
      <c r="QN83" s="567"/>
      <c r="QO83" s="567"/>
      <c r="QP83" s="567"/>
      <c r="QQ83" s="567"/>
      <c r="QR83" s="567"/>
      <c r="QS83" s="567"/>
      <c r="QT83" s="567"/>
      <c r="QU83" s="567"/>
      <c r="QV83" s="567"/>
      <c r="QW83" s="567"/>
      <c r="QX83" s="567"/>
      <c r="QY83" s="567"/>
      <c r="QZ83" s="567"/>
      <c r="RA83" s="567"/>
      <c r="RB83" s="567"/>
      <c r="RC83" s="567"/>
      <c r="RD83" s="567"/>
      <c r="RE83" s="567"/>
      <c r="RF83" s="567"/>
      <c r="RG83" s="567"/>
      <c r="RH83" s="567"/>
      <c r="RI83" s="567"/>
      <c r="RJ83" s="567"/>
      <c r="RK83" s="567"/>
      <c r="RL83" s="567"/>
      <c r="RM83" s="567"/>
      <c r="RN83" s="567"/>
      <c r="RO83" s="567"/>
      <c r="RP83" s="567"/>
      <c r="RQ83" s="567"/>
      <c r="RR83" s="567"/>
      <c r="RS83" s="567"/>
      <c r="RT83" s="567"/>
      <c r="RU83" s="567"/>
      <c r="RV83" s="567"/>
      <c r="RW83" s="567"/>
      <c r="RX83" s="567"/>
      <c r="RY83" s="567"/>
      <c r="RZ83" s="567"/>
      <c r="SA83" s="567"/>
      <c r="SB83" s="567"/>
      <c r="SC83" s="567"/>
      <c r="SD83" s="567"/>
      <c r="SE83" s="567"/>
      <c r="SF83" s="567"/>
      <c r="SG83" s="567"/>
      <c r="SH83" s="567"/>
      <c r="SI83" s="567"/>
      <c r="SJ83" s="567"/>
      <c r="SK83" s="567"/>
      <c r="SL83" s="567"/>
      <c r="SM83" s="567"/>
      <c r="SN83" s="567"/>
      <c r="SO83" s="567"/>
      <c r="SP83" s="567"/>
      <c r="SQ83" s="567"/>
      <c r="SR83" s="567"/>
      <c r="SS83" s="567"/>
      <c r="ST83" s="567"/>
      <c r="SU83" s="567"/>
      <c r="SV83" s="567"/>
      <c r="SW83" s="567"/>
      <c r="SX83" s="567"/>
      <c r="SY83" s="567"/>
      <c r="SZ83" s="567"/>
      <c r="TA83" s="567"/>
      <c r="TB83" s="567"/>
      <c r="TC83" s="567"/>
      <c r="TD83" s="567"/>
      <c r="TE83" s="567"/>
      <c r="TF83" s="567"/>
      <c r="TG83" s="567"/>
      <c r="TH83" s="567"/>
      <c r="TI83" s="567"/>
      <c r="TJ83" s="567"/>
      <c r="TK83" s="567"/>
      <c r="TL83" s="567"/>
      <c r="TM83" s="567"/>
      <c r="TN83" s="567"/>
      <c r="TO83" s="567"/>
      <c r="TP83" s="567"/>
      <c r="TQ83" s="567"/>
      <c r="TR83" s="567"/>
      <c r="TS83" s="567"/>
      <c r="TT83" s="567"/>
      <c r="TU83" s="567"/>
      <c r="TV83" s="567"/>
      <c r="TW83" s="567"/>
      <c r="TX83" s="567"/>
      <c r="TY83" s="567"/>
      <c r="TZ83" s="567"/>
      <c r="UA83" s="567"/>
      <c r="UB83" s="567"/>
      <c r="UC83" s="567"/>
      <c r="UD83" s="567"/>
      <c r="UE83" s="567"/>
      <c r="UF83" s="567"/>
      <c r="UG83" s="567"/>
      <c r="UH83" s="567"/>
      <c r="UI83" s="567"/>
      <c r="UJ83" s="567"/>
      <c r="UK83" s="567"/>
      <c r="UL83" s="567"/>
      <c r="UM83" s="567"/>
      <c r="UN83" s="567"/>
      <c r="UO83" s="567"/>
      <c r="UP83" s="567"/>
      <c r="UQ83" s="567"/>
      <c r="UR83" s="567"/>
      <c r="US83" s="567"/>
      <c r="UT83" s="567"/>
      <c r="UU83" s="567"/>
      <c r="UV83" s="567"/>
      <c r="UW83" s="567"/>
      <c r="UX83" s="567"/>
      <c r="UY83" s="567"/>
      <c r="UZ83" s="567"/>
      <c r="VA83" s="567"/>
      <c r="VB83" s="567"/>
      <c r="VC83" s="567"/>
      <c r="VD83" s="567"/>
      <c r="VE83" s="567"/>
      <c r="VF83" s="567"/>
      <c r="VG83" s="567"/>
      <c r="VH83" s="567"/>
      <c r="VI83" s="567"/>
      <c r="VJ83" s="567"/>
      <c r="VK83" s="567"/>
      <c r="VL83" s="567"/>
      <c r="VM83" s="567"/>
      <c r="VN83" s="567"/>
      <c r="VO83" s="567"/>
      <c r="VP83" s="567"/>
      <c r="VQ83" s="567"/>
      <c r="VR83" s="567"/>
      <c r="VS83" s="567"/>
      <c r="VT83" s="567"/>
      <c r="VU83" s="567"/>
      <c r="VV83" s="567"/>
      <c r="VW83" s="567"/>
      <c r="VX83" s="567"/>
      <c r="VY83" s="567"/>
      <c r="VZ83" s="567"/>
      <c r="WA83" s="567"/>
      <c r="WB83" s="567"/>
      <c r="WC83" s="567"/>
      <c r="WD83" s="567"/>
      <c r="WE83" s="567"/>
      <c r="WF83" s="567"/>
      <c r="WG83" s="567"/>
      <c r="WH83" s="567"/>
      <c r="WI83" s="567"/>
      <c r="WJ83" s="567"/>
      <c r="WK83" s="567"/>
      <c r="WL83" s="567"/>
      <c r="WM83" s="567"/>
      <c r="WN83" s="567"/>
      <c r="WO83" s="567"/>
      <c r="WP83" s="567"/>
      <c r="WQ83" s="567"/>
      <c r="WR83" s="567"/>
      <c r="WS83" s="567"/>
      <c r="WT83" s="567"/>
      <c r="WU83" s="567"/>
      <c r="WV83" s="567"/>
      <c r="WW83" s="567"/>
      <c r="WX83" s="567"/>
      <c r="WY83" s="567"/>
      <c r="WZ83" s="567"/>
      <c r="XA83" s="567"/>
      <c r="XB83" s="567"/>
      <c r="XC83" s="567"/>
      <c r="XD83" s="567"/>
      <c r="XE83" s="567"/>
      <c r="XF83" s="567"/>
      <c r="XG83" s="567"/>
      <c r="XH83" s="567"/>
      <c r="XI83" s="567"/>
      <c r="XJ83" s="567"/>
      <c r="XK83" s="567"/>
      <c r="XL83" s="567"/>
      <c r="XM83" s="567"/>
      <c r="XN83" s="567"/>
      <c r="XO83" s="567"/>
      <c r="XP83" s="567"/>
      <c r="XQ83" s="567"/>
      <c r="XR83" s="567"/>
      <c r="XS83" s="567"/>
      <c r="XT83" s="567"/>
      <c r="XU83" s="567"/>
      <c r="XV83" s="567"/>
      <c r="XW83" s="567"/>
      <c r="XX83" s="567"/>
      <c r="XY83" s="567"/>
      <c r="XZ83" s="567"/>
      <c r="YA83" s="567"/>
      <c r="YB83" s="567"/>
      <c r="YC83" s="567"/>
      <c r="YD83" s="567"/>
      <c r="YE83" s="567"/>
      <c r="YF83" s="567"/>
      <c r="YG83" s="567"/>
      <c r="YH83" s="567"/>
      <c r="YI83" s="567"/>
      <c r="YJ83" s="567"/>
      <c r="YK83" s="567"/>
      <c r="YL83" s="567"/>
      <c r="YM83" s="567"/>
      <c r="YN83" s="567"/>
      <c r="YO83" s="567"/>
      <c r="YP83" s="567"/>
      <c r="YQ83" s="567"/>
      <c r="YR83" s="567"/>
      <c r="YS83" s="567"/>
      <c r="YT83" s="567"/>
      <c r="YU83" s="567"/>
      <c r="YV83" s="567"/>
      <c r="YW83" s="567"/>
      <c r="YX83" s="567"/>
      <c r="YY83" s="567"/>
      <c r="YZ83" s="567"/>
      <c r="ZA83" s="567"/>
      <c r="ZB83" s="567"/>
      <c r="ZC83" s="567"/>
      <c r="ZD83" s="567"/>
      <c r="ZE83" s="567"/>
      <c r="ZF83" s="567"/>
      <c r="ZG83" s="567"/>
      <c r="ZH83" s="567"/>
      <c r="ZI83" s="567"/>
      <c r="ZJ83" s="567"/>
      <c r="ZK83" s="567"/>
      <c r="ZL83" s="567"/>
      <c r="ZM83" s="567"/>
      <c r="ZN83" s="567"/>
      <c r="ZO83" s="567"/>
      <c r="ZP83" s="567"/>
      <c r="ZQ83" s="567"/>
      <c r="ZR83" s="567"/>
      <c r="ZS83" s="567"/>
      <c r="ZT83" s="567"/>
      <c r="ZU83" s="567"/>
      <c r="ZV83" s="567"/>
      <c r="ZW83" s="567"/>
      <c r="ZX83" s="567"/>
      <c r="ZY83" s="567"/>
      <c r="ZZ83" s="567"/>
      <c r="AAA83" s="567"/>
      <c r="AAB83" s="567"/>
      <c r="AAC83" s="567"/>
      <c r="AAD83" s="567"/>
      <c r="AAE83" s="567"/>
      <c r="AAF83" s="567"/>
      <c r="AAG83" s="567"/>
      <c r="AAH83" s="567"/>
      <c r="AAI83" s="567"/>
      <c r="AAJ83" s="567"/>
      <c r="AAK83" s="567"/>
      <c r="AAL83" s="567"/>
      <c r="AAM83" s="567"/>
      <c r="AAN83" s="567"/>
      <c r="AAO83" s="567"/>
      <c r="AAP83" s="567"/>
      <c r="AAQ83" s="567"/>
      <c r="AAR83" s="567"/>
      <c r="AAS83" s="567"/>
      <c r="AAT83" s="567"/>
      <c r="AAU83" s="567"/>
      <c r="AAV83" s="567"/>
      <c r="AAW83" s="567"/>
      <c r="AAX83" s="567"/>
      <c r="AAY83" s="567"/>
      <c r="AAZ83" s="567"/>
      <c r="ABA83" s="567"/>
      <c r="ABB83" s="567"/>
      <c r="ABC83" s="567"/>
      <c r="ABD83" s="567"/>
      <c r="ABE83" s="567"/>
      <c r="ABF83" s="567"/>
      <c r="ABG83" s="567"/>
      <c r="ABH83" s="567"/>
      <c r="ABI83" s="567"/>
      <c r="ABJ83" s="567"/>
      <c r="ABK83" s="567"/>
      <c r="ABL83" s="567"/>
      <c r="ABM83" s="567"/>
      <c r="ABN83" s="567"/>
      <c r="ABO83" s="567"/>
      <c r="ABP83" s="567"/>
      <c r="ABQ83" s="567"/>
      <c r="ABR83" s="567"/>
      <c r="ABS83" s="567"/>
      <c r="ABT83" s="567"/>
      <c r="ABU83" s="567"/>
      <c r="ABV83" s="567"/>
      <c r="ABW83" s="567"/>
      <c r="ABX83" s="567"/>
      <c r="ABY83" s="567"/>
      <c r="ABZ83" s="567"/>
      <c r="ACA83" s="567"/>
      <c r="ACB83" s="567"/>
      <c r="ACC83" s="567"/>
      <c r="ACD83" s="567"/>
      <c r="ACE83" s="567"/>
      <c r="ACF83" s="567"/>
      <c r="ACG83" s="567"/>
      <c r="ACH83" s="567"/>
      <c r="ACI83" s="567"/>
      <c r="ACJ83" s="567"/>
      <c r="ACK83" s="567"/>
      <c r="ACL83" s="567"/>
      <c r="ACM83" s="567"/>
      <c r="ACN83" s="567"/>
      <c r="ACO83" s="567"/>
      <c r="ACP83" s="567"/>
      <c r="ACQ83" s="567"/>
      <c r="ACR83" s="567"/>
      <c r="ACS83" s="567"/>
      <c r="ACT83" s="567"/>
      <c r="ACU83" s="567"/>
      <c r="ACV83" s="567"/>
      <c r="ACW83" s="567"/>
      <c r="ACX83" s="567"/>
      <c r="ACY83" s="567"/>
      <c r="ACZ83" s="567"/>
      <c r="ADA83" s="567"/>
      <c r="ADB83" s="567"/>
      <c r="ADC83" s="567"/>
      <c r="ADD83" s="567"/>
      <c r="ADE83" s="567"/>
      <c r="ADF83" s="567"/>
      <c r="ADG83" s="567"/>
      <c r="ADH83" s="567"/>
      <c r="ADI83" s="567"/>
      <c r="ADJ83" s="567"/>
      <c r="ADK83" s="567"/>
      <c r="ADL83" s="567"/>
      <c r="ADM83" s="567"/>
      <c r="ADN83" s="567"/>
      <c r="ADO83" s="567"/>
      <c r="ADP83" s="567"/>
      <c r="ADQ83" s="567"/>
      <c r="ADR83" s="567"/>
      <c r="ADS83" s="567"/>
      <c r="ADT83" s="567"/>
      <c r="ADU83" s="567"/>
      <c r="ADV83" s="567"/>
      <c r="ADW83" s="567"/>
      <c r="ADX83" s="567"/>
      <c r="ADY83" s="567"/>
      <c r="ADZ83" s="567"/>
      <c r="AEA83" s="567"/>
      <c r="AEB83" s="567"/>
      <c r="AEC83" s="567"/>
      <c r="AED83" s="567"/>
      <c r="AEE83" s="567"/>
      <c r="AEF83" s="567"/>
      <c r="AEG83" s="567"/>
      <c r="AEH83" s="567"/>
      <c r="AEI83" s="567"/>
      <c r="AEJ83" s="567"/>
      <c r="AEK83" s="567"/>
      <c r="AEL83" s="567"/>
      <c r="AEM83" s="567"/>
      <c r="AEN83" s="567"/>
      <c r="AEO83" s="567"/>
      <c r="AEP83" s="567"/>
      <c r="AEQ83" s="567"/>
      <c r="AER83" s="567"/>
      <c r="AES83" s="567"/>
      <c r="AET83" s="567"/>
      <c r="AEU83" s="567"/>
      <c r="AEV83" s="567"/>
      <c r="AEW83" s="567"/>
      <c r="AEX83" s="567"/>
      <c r="AEY83" s="567"/>
      <c r="AEZ83" s="567"/>
      <c r="AFA83" s="567"/>
      <c r="AFB83" s="567"/>
      <c r="AFC83" s="567"/>
      <c r="AFD83" s="567"/>
      <c r="AFE83" s="567"/>
      <c r="AFF83" s="567"/>
      <c r="AFG83" s="567"/>
      <c r="AFH83" s="567"/>
      <c r="AFI83" s="567"/>
      <c r="AFJ83" s="567"/>
      <c r="AFK83" s="567"/>
      <c r="AFL83" s="567"/>
      <c r="AFM83" s="567"/>
      <c r="AFN83" s="567"/>
      <c r="AFO83" s="567"/>
      <c r="AFP83" s="567"/>
      <c r="AFQ83" s="567"/>
      <c r="AFR83" s="567"/>
      <c r="AFS83" s="567"/>
      <c r="AFT83" s="567"/>
      <c r="AFU83" s="567"/>
      <c r="AFV83" s="567"/>
      <c r="AFW83" s="567"/>
      <c r="AFX83" s="567"/>
      <c r="AFY83" s="567"/>
      <c r="AFZ83" s="567"/>
      <c r="AGA83" s="567"/>
      <c r="AGB83" s="567"/>
      <c r="AGC83" s="567"/>
      <c r="AGD83" s="567"/>
      <c r="AGE83" s="567"/>
      <c r="AGF83" s="567"/>
      <c r="AGG83" s="567"/>
      <c r="AGH83" s="567"/>
      <c r="AGI83" s="567"/>
      <c r="AGJ83" s="567"/>
      <c r="AGK83" s="567"/>
      <c r="AGL83" s="567"/>
      <c r="AGM83" s="567"/>
      <c r="AGN83" s="567"/>
      <c r="AGO83" s="567"/>
      <c r="AGP83" s="567"/>
      <c r="AGQ83" s="567"/>
      <c r="AGR83" s="567"/>
      <c r="AGS83" s="567"/>
      <c r="AGT83" s="567"/>
      <c r="AGU83" s="567"/>
      <c r="AGV83" s="567"/>
      <c r="AGW83" s="567"/>
      <c r="AGX83" s="567"/>
      <c r="AGY83" s="567"/>
      <c r="AGZ83" s="567"/>
      <c r="AHA83" s="567"/>
      <c r="AHB83" s="567"/>
      <c r="AHC83" s="567"/>
      <c r="AHD83" s="567"/>
      <c r="AHE83" s="567"/>
      <c r="AHF83" s="567"/>
      <c r="AHG83" s="567"/>
      <c r="AHH83" s="567"/>
      <c r="AHI83" s="567"/>
      <c r="AHJ83" s="567"/>
      <c r="AHK83" s="567"/>
      <c r="AHL83" s="567"/>
      <c r="AHM83" s="567"/>
      <c r="AHN83" s="567"/>
      <c r="AHO83" s="567"/>
      <c r="AHP83" s="567"/>
      <c r="AHQ83" s="567"/>
      <c r="AHR83" s="567"/>
      <c r="AHS83" s="567"/>
      <c r="AHT83" s="567"/>
      <c r="AHU83" s="567"/>
      <c r="AHV83" s="567"/>
      <c r="AHW83" s="567"/>
      <c r="AHX83" s="567"/>
      <c r="AHY83" s="567"/>
      <c r="AHZ83" s="567"/>
      <c r="AIA83" s="567"/>
      <c r="AIB83" s="567"/>
      <c r="AIC83" s="567"/>
      <c r="AID83" s="567"/>
      <c r="AIE83" s="567"/>
      <c r="AIF83" s="567"/>
      <c r="AIG83" s="567"/>
      <c r="AIH83" s="567"/>
      <c r="AII83" s="567"/>
      <c r="AIJ83" s="567"/>
      <c r="AIK83" s="567"/>
      <c r="AIL83" s="567"/>
      <c r="AIM83" s="567"/>
      <c r="AIN83" s="567"/>
      <c r="AIO83" s="567"/>
      <c r="AIP83" s="567"/>
      <c r="AIQ83" s="567"/>
      <c r="AIR83" s="567"/>
      <c r="AIS83" s="567"/>
      <c r="AIT83" s="567"/>
      <c r="AIU83" s="567"/>
      <c r="AIV83" s="567"/>
      <c r="AIW83" s="567"/>
      <c r="AIX83" s="567"/>
      <c r="AIY83" s="567"/>
      <c r="AIZ83" s="567"/>
      <c r="AJA83" s="567"/>
      <c r="AJB83" s="567"/>
      <c r="AJC83" s="567"/>
      <c r="AJD83" s="567"/>
      <c r="AJE83" s="567"/>
      <c r="AJF83" s="567"/>
      <c r="AJG83" s="567"/>
      <c r="AJH83" s="567"/>
      <c r="AJI83" s="567"/>
      <c r="AJJ83" s="567"/>
      <c r="AJK83" s="567"/>
      <c r="AJL83" s="567"/>
      <c r="AJM83" s="567"/>
      <c r="AJN83" s="567"/>
      <c r="AJO83" s="567"/>
      <c r="AJP83" s="567"/>
      <c r="AJQ83" s="567"/>
      <c r="AJR83" s="567"/>
      <c r="AJS83" s="567"/>
      <c r="AJT83" s="567"/>
      <c r="AJU83" s="567"/>
      <c r="AJV83" s="567"/>
      <c r="AJW83" s="567"/>
      <c r="AJX83" s="567"/>
      <c r="AJY83" s="567"/>
      <c r="AJZ83" s="567"/>
      <c r="AKA83" s="567"/>
      <c r="AKB83" s="567"/>
      <c r="AKC83" s="567"/>
      <c r="AKD83" s="567"/>
      <c r="AKE83" s="567"/>
      <c r="AKF83" s="567"/>
      <c r="AKG83" s="567"/>
      <c r="AKH83" s="567"/>
      <c r="AKI83" s="567"/>
      <c r="AKJ83" s="567"/>
      <c r="AKK83" s="567"/>
      <c r="AKL83" s="567"/>
      <c r="AKM83" s="567"/>
      <c r="AKN83" s="567"/>
      <c r="AKO83" s="567"/>
      <c r="AKP83" s="567"/>
      <c r="AKQ83" s="567"/>
      <c r="AKR83" s="567"/>
      <c r="AKS83" s="567"/>
      <c r="AKT83" s="567"/>
      <c r="AKU83" s="567"/>
      <c r="AKV83" s="567"/>
      <c r="AKW83" s="567"/>
      <c r="AKX83" s="567"/>
      <c r="AKY83" s="567"/>
      <c r="AKZ83" s="567"/>
      <c r="ALA83" s="567"/>
      <c r="ALB83" s="567"/>
      <c r="ALC83" s="567"/>
      <c r="ALD83" s="567"/>
      <c r="ALE83" s="567"/>
      <c r="ALF83" s="567"/>
      <c r="ALG83" s="567"/>
      <c r="ALH83" s="567"/>
      <c r="ALI83" s="567"/>
      <c r="ALJ83" s="567"/>
      <c r="ALK83" s="567"/>
      <c r="ALL83" s="567"/>
      <c r="ALM83" s="567"/>
      <c r="ALN83" s="567"/>
      <c r="ALO83" s="567"/>
      <c r="ALP83" s="567"/>
      <c r="ALQ83" s="567"/>
      <c r="ALR83" s="567"/>
      <c r="ALS83" s="567"/>
      <c r="ALT83" s="567"/>
      <c r="ALU83" s="567"/>
      <c r="ALV83" s="567"/>
      <c r="ALW83" s="567"/>
      <c r="ALX83" s="567"/>
      <c r="ALY83" s="567"/>
      <c r="ALZ83" s="567"/>
      <c r="AMA83" s="567"/>
      <c r="AMB83" s="567"/>
      <c r="AMC83" s="567"/>
      <c r="AMD83" s="567"/>
      <c r="AME83" s="567"/>
      <c r="AMF83" s="567"/>
      <c r="AMG83" s="567"/>
      <c r="AMH83" s="567"/>
      <c r="AMI83" s="567"/>
      <c r="AMJ83" s="567"/>
      <c r="AMK83" s="567"/>
      <c r="AML83" s="567"/>
      <c r="AMM83" s="567"/>
      <c r="AMN83" s="567"/>
      <c r="AMO83" s="567"/>
      <c r="AMP83" s="567"/>
      <c r="AMQ83" s="567"/>
      <c r="AMR83" s="567"/>
      <c r="AMS83" s="567"/>
      <c r="AMT83" s="567"/>
      <c r="AMU83" s="567"/>
      <c r="AMV83" s="567"/>
      <c r="AMW83" s="567"/>
      <c r="AMX83" s="567"/>
      <c r="AMY83" s="567"/>
      <c r="AMZ83" s="567"/>
      <c r="ANA83" s="567"/>
      <c r="ANB83" s="567"/>
      <c r="ANC83" s="567"/>
      <c r="AND83" s="567"/>
      <c r="ANE83" s="567"/>
      <c r="ANF83" s="567"/>
      <c r="ANG83" s="567"/>
      <c r="ANH83" s="567"/>
      <c r="ANI83" s="567"/>
      <c r="ANJ83" s="567"/>
      <c r="ANK83" s="567"/>
      <c r="ANL83" s="567"/>
      <c r="ANM83" s="567"/>
      <c r="ANN83" s="567"/>
      <c r="ANO83" s="567"/>
      <c r="ANP83" s="567"/>
      <c r="ANQ83" s="567"/>
      <c r="ANR83" s="567"/>
      <c r="ANS83" s="567"/>
      <c r="ANT83" s="567"/>
      <c r="ANU83" s="567"/>
      <c r="ANV83" s="567"/>
      <c r="ANW83" s="567"/>
      <c r="ANX83" s="567"/>
      <c r="ANY83" s="567"/>
      <c r="ANZ83" s="567"/>
      <c r="AOA83" s="567"/>
      <c r="AOB83" s="567"/>
      <c r="AOC83" s="567"/>
      <c r="AOD83" s="567"/>
      <c r="AOE83" s="567"/>
      <c r="AOF83" s="567"/>
      <c r="AOG83" s="567"/>
      <c r="AOH83" s="567"/>
      <c r="AOI83" s="567"/>
      <c r="AOJ83" s="567"/>
      <c r="AOK83" s="567"/>
      <c r="AOL83" s="567"/>
      <c r="AOM83" s="567"/>
      <c r="AON83" s="567"/>
      <c r="AOO83" s="567"/>
      <c r="AOP83" s="567"/>
      <c r="AOQ83" s="567"/>
      <c r="AOR83" s="567"/>
      <c r="AOS83" s="567"/>
      <c r="AOT83" s="567"/>
      <c r="AOU83" s="567"/>
      <c r="AOV83" s="567"/>
      <c r="AOW83" s="567"/>
      <c r="AOX83" s="567"/>
      <c r="AOY83" s="567"/>
      <c r="AOZ83" s="567"/>
      <c r="APA83" s="567"/>
      <c r="APB83" s="567"/>
      <c r="APC83" s="567"/>
      <c r="APD83" s="567"/>
      <c r="APE83" s="567"/>
      <c r="APF83" s="567"/>
      <c r="APG83" s="567"/>
      <c r="APH83" s="567"/>
      <c r="API83" s="567"/>
      <c r="APJ83" s="567"/>
      <c r="APK83" s="567"/>
      <c r="APL83" s="567"/>
      <c r="APM83" s="567"/>
      <c r="APN83" s="567"/>
      <c r="APO83" s="567"/>
      <c r="APP83" s="567"/>
      <c r="APQ83" s="567"/>
      <c r="APR83" s="567"/>
      <c r="APS83" s="567"/>
      <c r="APT83" s="567"/>
      <c r="APU83" s="567"/>
      <c r="APV83" s="567"/>
      <c r="APW83" s="567"/>
      <c r="APX83" s="567"/>
      <c r="APY83" s="567"/>
      <c r="APZ83" s="567"/>
      <c r="AQA83" s="567"/>
      <c r="AQB83" s="567"/>
      <c r="AQC83" s="567"/>
      <c r="AQD83" s="567"/>
      <c r="AQE83" s="567"/>
      <c r="AQF83" s="567"/>
      <c r="AQG83" s="567"/>
      <c r="AQH83" s="567"/>
      <c r="AQI83" s="567"/>
      <c r="AQJ83" s="567"/>
      <c r="AQK83" s="567"/>
      <c r="AQL83" s="567"/>
      <c r="AQM83" s="567"/>
      <c r="AQN83" s="567"/>
      <c r="AQO83" s="567"/>
      <c r="AQP83" s="567"/>
      <c r="AQQ83" s="567"/>
      <c r="AQR83" s="567"/>
      <c r="AQS83" s="567"/>
      <c r="AQT83" s="567"/>
      <c r="AQU83" s="567"/>
      <c r="AQV83" s="567"/>
      <c r="AQW83" s="567"/>
      <c r="AQX83" s="567"/>
      <c r="AQY83" s="567"/>
      <c r="AQZ83" s="567"/>
      <c r="ARA83" s="567"/>
      <c r="ARB83" s="567"/>
      <c r="ARC83" s="567"/>
      <c r="ARD83" s="567"/>
      <c r="ARE83" s="567"/>
      <c r="ARF83" s="567"/>
      <c r="ARG83" s="567"/>
      <c r="ARH83" s="567"/>
      <c r="ARI83" s="567"/>
      <c r="ARJ83" s="567"/>
      <c r="ARK83" s="567"/>
      <c r="ARL83" s="567"/>
      <c r="ARM83" s="567"/>
      <c r="ARN83" s="567"/>
      <c r="ARO83" s="567"/>
      <c r="ARP83" s="567"/>
      <c r="ARQ83" s="567"/>
      <c r="ARR83" s="567"/>
      <c r="ARS83" s="567"/>
      <c r="ART83" s="567"/>
      <c r="ARU83" s="567"/>
      <c r="ARV83" s="567"/>
      <c r="ARW83" s="567"/>
      <c r="ARX83" s="567"/>
      <c r="ARY83" s="567"/>
      <c r="ARZ83" s="567"/>
      <c r="ASA83" s="567"/>
      <c r="ASB83" s="567"/>
      <c r="ASC83" s="567"/>
      <c r="ASD83" s="567"/>
      <c r="ASE83" s="567"/>
      <c r="ASF83" s="567"/>
      <c r="ASG83" s="567"/>
      <c r="ASH83" s="567"/>
      <c r="ASI83" s="567"/>
      <c r="ASJ83" s="567"/>
      <c r="ASK83" s="567"/>
      <c r="ASL83" s="567"/>
      <c r="ASM83" s="567"/>
      <c r="ASN83" s="567"/>
      <c r="ASO83" s="567"/>
      <c r="ASP83" s="567"/>
      <c r="ASQ83" s="567"/>
      <c r="ASR83" s="567"/>
      <c r="ASS83" s="567"/>
      <c r="AST83" s="567"/>
      <c r="ASU83" s="567"/>
      <c r="ASV83" s="567"/>
      <c r="ASW83" s="567"/>
      <c r="ASX83" s="567"/>
      <c r="ASY83" s="567"/>
      <c r="ASZ83" s="567"/>
      <c r="ATA83" s="567"/>
      <c r="ATB83" s="567"/>
      <c r="ATC83" s="567"/>
      <c r="ATD83" s="567"/>
      <c r="ATE83" s="567"/>
      <c r="ATF83" s="567"/>
      <c r="ATG83" s="567"/>
      <c r="ATH83" s="567"/>
      <c r="ATI83" s="567"/>
      <c r="ATJ83" s="567"/>
      <c r="ATK83" s="567"/>
      <c r="ATL83" s="567"/>
      <c r="ATM83" s="567"/>
      <c r="ATN83" s="567"/>
      <c r="ATO83" s="567"/>
      <c r="ATP83" s="567"/>
      <c r="ATQ83" s="567"/>
      <c r="ATR83" s="567"/>
      <c r="ATS83" s="567"/>
      <c r="ATT83" s="567"/>
      <c r="ATU83" s="567"/>
      <c r="ATV83" s="567"/>
      <c r="ATW83" s="567"/>
      <c r="ATX83" s="567"/>
      <c r="ATY83" s="567"/>
      <c r="ATZ83" s="567"/>
      <c r="AUA83" s="567"/>
      <c r="AUB83" s="567"/>
      <c r="AUC83" s="567"/>
      <c r="AUD83" s="567"/>
      <c r="AUE83" s="567"/>
      <c r="AUF83" s="567"/>
      <c r="AUG83" s="567"/>
      <c r="AUH83" s="567"/>
      <c r="AUI83" s="567"/>
      <c r="AUJ83" s="567"/>
      <c r="AUK83" s="567"/>
      <c r="AUL83" s="567"/>
      <c r="AUM83" s="567"/>
      <c r="AUN83" s="567"/>
      <c r="AUO83" s="567"/>
      <c r="AUP83" s="567"/>
      <c r="AUQ83" s="567"/>
      <c r="AUR83" s="567"/>
      <c r="AUS83" s="567"/>
      <c r="AUT83" s="567"/>
      <c r="AUU83" s="567"/>
      <c r="AUV83" s="567"/>
      <c r="AUW83" s="567"/>
      <c r="AUX83" s="567"/>
      <c r="AUY83" s="567"/>
      <c r="AUZ83" s="567"/>
      <c r="AVA83" s="567"/>
      <c r="AVB83" s="567"/>
      <c r="AVC83" s="567"/>
      <c r="AVD83" s="567"/>
      <c r="AVE83" s="567"/>
      <c r="AVF83" s="567"/>
      <c r="AVG83" s="567"/>
      <c r="AVH83" s="567"/>
      <c r="AVI83" s="567"/>
      <c r="AVJ83" s="567"/>
      <c r="AVK83" s="567"/>
      <c r="AVL83" s="567"/>
      <c r="AVM83" s="567"/>
      <c r="AVN83" s="567"/>
      <c r="AVO83" s="567"/>
      <c r="AVP83" s="567"/>
      <c r="AVQ83" s="567"/>
      <c r="AVR83" s="567"/>
      <c r="AVS83" s="567"/>
      <c r="AVT83" s="567"/>
      <c r="AVU83" s="567"/>
      <c r="AVV83" s="567"/>
      <c r="AVW83" s="567"/>
      <c r="AVX83" s="567"/>
      <c r="AVY83" s="567"/>
      <c r="AVZ83" s="567"/>
      <c r="AWA83" s="567"/>
      <c r="AWB83" s="567"/>
      <c r="AWC83" s="567"/>
      <c r="AWD83" s="567"/>
      <c r="AWE83" s="567"/>
      <c r="AWF83" s="567"/>
      <c r="AWG83" s="567"/>
      <c r="AWH83" s="567"/>
      <c r="AWI83" s="567"/>
      <c r="AWJ83" s="567"/>
      <c r="AWK83" s="567"/>
      <c r="AWL83" s="567"/>
      <c r="AWM83" s="567"/>
      <c r="AWN83" s="567"/>
      <c r="AWO83" s="567"/>
      <c r="AWP83" s="567"/>
      <c r="AWQ83" s="567"/>
      <c r="AWR83" s="567"/>
      <c r="AWS83" s="567"/>
      <c r="AWT83" s="567"/>
      <c r="AWU83" s="567"/>
      <c r="AWV83" s="567"/>
      <c r="AWW83" s="567"/>
      <c r="AWX83" s="567"/>
      <c r="AWY83" s="567"/>
      <c r="AWZ83" s="567"/>
      <c r="AXA83" s="567"/>
      <c r="AXB83" s="567"/>
      <c r="AXC83" s="567"/>
      <c r="AXD83" s="567"/>
      <c r="AXE83" s="567"/>
      <c r="AXF83" s="567"/>
      <c r="AXG83" s="567"/>
      <c r="AXH83" s="567"/>
      <c r="AXI83" s="567"/>
      <c r="AXJ83" s="567"/>
      <c r="AXK83" s="567"/>
      <c r="AXL83" s="567"/>
      <c r="AXM83" s="567"/>
      <c r="AXN83" s="567"/>
      <c r="AXO83" s="567"/>
      <c r="AXP83" s="567"/>
      <c r="AXQ83" s="567"/>
      <c r="AXR83" s="567"/>
      <c r="AXS83" s="567"/>
      <c r="AXT83" s="567"/>
      <c r="AXU83" s="567"/>
      <c r="AXV83" s="567"/>
      <c r="AXW83" s="567"/>
      <c r="AXX83" s="567"/>
      <c r="AXY83" s="567"/>
      <c r="AXZ83" s="567"/>
      <c r="AYA83" s="567"/>
      <c r="AYB83" s="567"/>
      <c r="AYC83" s="567"/>
      <c r="AYD83" s="567"/>
      <c r="AYE83" s="567"/>
      <c r="AYF83" s="567"/>
      <c r="AYG83" s="567"/>
      <c r="AYH83" s="567"/>
      <c r="AYI83" s="567"/>
      <c r="AYJ83" s="567"/>
      <c r="AYK83" s="567"/>
      <c r="AYL83" s="567"/>
      <c r="AYM83" s="567"/>
      <c r="AYN83" s="567"/>
      <c r="AYO83" s="567"/>
      <c r="AYP83" s="567"/>
      <c r="AYQ83" s="567"/>
      <c r="AYR83" s="567"/>
      <c r="AYS83" s="567"/>
      <c r="AYT83" s="567"/>
      <c r="AYU83" s="567"/>
      <c r="AYV83" s="567"/>
      <c r="AYW83" s="567"/>
      <c r="AYX83" s="567"/>
      <c r="AYY83" s="567"/>
      <c r="AYZ83" s="567"/>
      <c r="AZA83" s="567"/>
      <c r="AZB83" s="567"/>
      <c r="AZC83" s="567"/>
      <c r="AZD83" s="567"/>
      <c r="AZE83" s="567"/>
      <c r="AZF83" s="567"/>
      <c r="AZG83" s="567"/>
      <c r="AZH83" s="567"/>
      <c r="AZI83" s="567"/>
      <c r="AZJ83" s="567"/>
      <c r="AZK83" s="567"/>
      <c r="AZL83" s="567"/>
      <c r="AZM83" s="567"/>
      <c r="AZN83" s="567"/>
      <c r="AZO83" s="567"/>
      <c r="AZP83" s="567"/>
      <c r="AZQ83" s="567"/>
      <c r="AZR83" s="567"/>
      <c r="AZS83" s="567"/>
      <c r="AZT83" s="567"/>
      <c r="AZU83" s="567"/>
      <c r="AZV83" s="567"/>
      <c r="AZW83" s="567"/>
      <c r="AZX83" s="567"/>
      <c r="AZY83" s="567"/>
      <c r="AZZ83" s="567"/>
      <c r="BAA83" s="567"/>
      <c r="BAB83" s="567"/>
      <c r="BAC83" s="567"/>
      <c r="BAD83" s="567"/>
      <c r="BAE83" s="567"/>
      <c r="BAF83" s="567"/>
      <c r="BAG83" s="567"/>
      <c r="BAH83" s="567"/>
      <c r="BAI83" s="567"/>
      <c r="BAJ83" s="567"/>
      <c r="BAK83" s="567"/>
      <c r="BAL83" s="567"/>
      <c r="BAM83" s="567"/>
      <c r="BAN83" s="567"/>
      <c r="BAO83" s="567"/>
      <c r="BAP83" s="567"/>
      <c r="BAQ83" s="567"/>
      <c r="BAR83" s="567"/>
      <c r="BAS83" s="567"/>
      <c r="BAT83" s="567"/>
      <c r="BAU83" s="567"/>
      <c r="BAV83" s="567"/>
      <c r="BAW83" s="567"/>
      <c r="BAX83" s="567"/>
      <c r="BAY83" s="567"/>
      <c r="BAZ83" s="567"/>
      <c r="BBA83" s="567"/>
      <c r="BBB83" s="567"/>
      <c r="BBC83" s="567"/>
      <c r="BBD83" s="567"/>
      <c r="BBE83" s="567"/>
      <c r="BBF83" s="567"/>
      <c r="BBG83" s="567"/>
      <c r="BBH83" s="567"/>
      <c r="BBI83" s="567"/>
      <c r="BBJ83" s="567"/>
      <c r="BBK83" s="567"/>
      <c r="BBL83" s="567"/>
      <c r="BBM83" s="567"/>
      <c r="BBN83" s="567"/>
      <c r="BBO83" s="567"/>
      <c r="BBP83" s="567"/>
      <c r="BBQ83" s="567"/>
      <c r="BBR83" s="567"/>
      <c r="BBS83" s="567"/>
      <c r="BBT83" s="567"/>
      <c r="BBU83" s="567"/>
      <c r="BBV83" s="567"/>
      <c r="BBW83" s="567"/>
      <c r="BBX83" s="567"/>
      <c r="BBY83" s="567"/>
      <c r="BBZ83" s="567"/>
      <c r="BCA83" s="567"/>
      <c r="BCB83" s="567"/>
      <c r="BCC83" s="567"/>
      <c r="BCD83" s="567"/>
      <c r="BCE83" s="567"/>
      <c r="BCF83" s="567"/>
      <c r="BCG83" s="567"/>
      <c r="BCH83" s="567"/>
      <c r="BCI83" s="567"/>
      <c r="BCJ83" s="567"/>
      <c r="BCK83" s="567"/>
      <c r="BCL83" s="567"/>
      <c r="BCM83" s="567"/>
      <c r="BCN83" s="567"/>
      <c r="BCO83" s="567"/>
      <c r="BCP83" s="567"/>
      <c r="BCQ83" s="567"/>
      <c r="BCR83" s="567"/>
      <c r="BCS83" s="567"/>
      <c r="BCT83" s="567"/>
      <c r="BCU83" s="567"/>
      <c r="BCV83" s="567"/>
      <c r="BCW83" s="567"/>
      <c r="BCX83" s="567"/>
      <c r="BCY83" s="567"/>
      <c r="BCZ83" s="567"/>
      <c r="BDA83" s="567"/>
      <c r="BDB83" s="567"/>
      <c r="BDC83" s="567"/>
      <c r="BDD83" s="567"/>
      <c r="BDE83" s="567"/>
      <c r="BDF83" s="567"/>
      <c r="BDG83" s="567"/>
      <c r="BDH83" s="567"/>
      <c r="BDI83" s="567"/>
      <c r="BDJ83" s="567"/>
      <c r="BDK83" s="567"/>
      <c r="BDL83" s="567"/>
      <c r="BDM83" s="567"/>
      <c r="BDN83" s="567"/>
      <c r="BDO83" s="567"/>
      <c r="BDP83" s="567"/>
      <c r="BDQ83" s="567"/>
      <c r="BDR83" s="567"/>
      <c r="BDS83" s="567"/>
      <c r="BDT83" s="567"/>
      <c r="BDU83" s="567"/>
      <c r="BDV83" s="567"/>
      <c r="BDW83" s="567"/>
      <c r="BDX83" s="567"/>
      <c r="BDY83" s="567"/>
      <c r="BDZ83" s="567"/>
      <c r="BEA83" s="567"/>
      <c r="BEB83" s="567"/>
      <c r="BEC83" s="567"/>
      <c r="BED83" s="567"/>
      <c r="BEE83" s="567"/>
      <c r="BEF83" s="567"/>
      <c r="BEG83" s="567"/>
      <c r="BEH83" s="567"/>
      <c r="BEI83" s="567"/>
      <c r="BEJ83" s="567"/>
      <c r="BEK83" s="567"/>
      <c r="BEL83" s="567"/>
      <c r="BEM83" s="567"/>
      <c r="BEN83" s="567"/>
      <c r="BEO83" s="567"/>
      <c r="BEP83" s="567"/>
      <c r="BEQ83" s="567"/>
      <c r="BER83" s="567"/>
      <c r="BES83" s="567"/>
      <c r="BET83" s="567"/>
      <c r="BEU83" s="567"/>
      <c r="BEV83" s="567"/>
      <c r="BEW83" s="567"/>
      <c r="BEX83" s="567"/>
      <c r="BEY83" s="567"/>
      <c r="BEZ83" s="567"/>
      <c r="BFA83" s="567"/>
      <c r="BFB83" s="567"/>
      <c r="BFC83" s="567"/>
      <c r="BFD83" s="567"/>
      <c r="BFE83" s="567"/>
      <c r="BFF83" s="567"/>
      <c r="BFG83" s="567"/>
      <c r="BFH83" s="567"/>
      <c r="BFI83" s="567"/>
      <c r="BFJ83" s="567"/>
      <c r="BFK83" s="567"/>
      <c r="BFL83" s="567"/>
      <c r="BFM83" s="567"/>
      <c r="BFN83" s="567"/>
      <c r="BFO83" s="567"/>
      <c r="BFP83" s="567"/>
      <c r="BFQ83" s="567"/>
      <c r="BFR83" s="567"/>
      <c r="BFS83" s="567"/>
      <c r="BFT83" s="567"/>
      <c r="BFU83" s="567"/>
      <c r="BFV83" s="567"/>
      <c r="BFW83" s="567"/>
      <c r="BFX83" s="567"/>
      <c r="BFY83" s="567"/>
      <c r="BFZ83" s="567"/>
      <c r="BGA83" s="567"/>
      <c r="BGB83" s="567"/>
      <c r="BGC83" s="567"/>
      <c r="BGD83" s="567"/>
      <c r="BGE83" s="567"/>
      <c r="BGF83" s="567"/>
      <c r="BGG83" s="567"/>
      <c r="BGH83" s="567"/>
      <c r="BGI83" s="567"/>
      <c r="BGJ83" s="567"/>
      <c r="BGK83" s="567"/>
      <c r="BGL83" s="567"/>
      <c r="BGM83" s="567"/>
      <c r="BGN83" s="567"/>
      <c r="BGO83" s="567"/>
      <c r="BGP83" s="567"/>
      <c r="BGQ83" s="567"/>
      <c r="BGR83" s="567"/>
      <c r="BGS83" s="567"/>
      <c r="BGT83" s="567"/>
      <c r="BGU83" s="567"/>
      <c r="BGV83" s="567"/>
      <c r="BGW83" s="567"/>
      <c r="BGX83" s="567"/>
      <c r="BGY83" s="567"/>
      <c r="BGZ83" s="567"/>
      <c r="BHA83" s="567"/>
      <c r="BHB83" s="567"/>
      <c r="BHC83" s="567"/>
      <c r="BHD83" s="567"/>
      <c r="BHE83" s="567"/>
      <c r="BHF83" s="567"/>
      <c r="BHG83" s="567"/>
      <c r="BHH83" s="567"/>
      <c r="BHI83" s="567"/>
      <c r="BHJ83" s="567"/>
      <c r="BHK83" s="567"/>
      <c r="BHL83" s="567"/>
      <c r="BHM83" s="567"/>
      <c r="BHN83" s="567"/>
      <c r="BHO83" s="567"/>
      <c r="BHP83" s="567"/>
      <c r="BHQ83" s="567"/>
      <c r="BHR83" s="567"/>
      <c r="BHS83" s="567"/>
      <c r="BHT83" s="567"/>
      <c r="BHU83" s="567"/>
      <c r="BHV83" s="567"/>
      <c r="BHW83" s="567"/>
      <c r="BHX83" s="567"/>
      <c r="BHY83" s="567"/>
      <c r="BHZ83" s="567"/>
      <c r="BIA83" s="567"/>
      <c r="BIB83" s="567"/>
      <c r="BIC83" s="567"/>
      <c r="BID83" s="567"/>
      <c r="BIE83" s="567"/>
      <c r="BIF83" s="567"/>
      <c r="BIG83" s="567"/>
      <c r="BIH83" s="567"/>
      <c r="BII83" s="567"/>
      <c r="BIJ83" s="567"/>
      <c r="BIK83" s="567"/>
      <c r="BIL83" s="567"/>
      <c r="BIM83" s="567"/>
      <c r="BIN83" s="567"/>
      <c r="BIO83" s="567"/>
      <c r="BIP83" s="567"/>
      <c r="BIQ83" s="567"/>
      <c r="BIR83" s="567"/>
      <c r="BIS83" s="567"/>
      <c r="BIT83" s="567"/>
      <c r="BIU83" s="567"/>
      <c r="BIV83" s="567"/>
      <c r="BIW83" s="567"/>
      <c r="BIX83" s="567"/>
      <c r="BIY83" s="567"/>
      <c r="BIZ83" s="567"/>
      <c r="BJA83" s="567"/>
      <c r="BJB83" s="567"/>
      <c r="BJC83" s="567"/>
      <c r="BJD83" s="567"/>
      <c r="BJE83" s="567"/>
      <c r="BJF83" s="567"/>
      <c r="BJG83" s="567"/>
      <c r="BJH83" s="567"/>
      <c r="BJI83" s="567"/>
      <c r="BJJ83" s="567"/>
      <c r="BJK83" s="567"/>
      <c r="BJL83" s="567"/>
      <c r="BJM83" s="567"/>
      <c r="BJN83" s="567"/>
      <c r="BJO83" s="567"/>
      <c r="BJP83" s="567"/>
      <c r="BJQ83" s="567"/>
      <c r="BJR83" s="567"/>
      <c r="BJS83" s="567"/>
      <c r="BJT83" s="567"/>
      <c r="BJU83" s="567"/>
      <c r="BJV83" s="567"/>
      <c r="BJW83" s="567"/>
      <c r="BJX83" s="567"/>
      <c r="BJY83" s="567"/>
      <c r="BJZ83" s="567"/>
      <c r="BKA83" s="567"/>
      <c r="BKB83" s="567"/>
      <c r="BKC83" s="567"/>
      <c r="BKD83" s="567"/>
      <c r="BKE83" s="567"/>
      <c r="BKF83" s="567"/>
      <c r="BKG83" s="567"/>
      <c r="BKH83" s="567"/>
      <c r="BKI83" s="567"/>
      <c r="BKJ83" s="567"/>
      <c r="BKK83" s="567"/>
      <c r="BKL83" s="567"/>
      <c r="BKM83" s="567"/>
      <c r="BKN83" s="567"/>
      <c r="BKO83" s="567"/>
      <c r="BKP83" s="567"/>
      <c r="BKQ83" s="567"/>
      <c r="BKR83" s="567"/>
      <c r="BKS83" s="567"/>
      <c r="BKT83" s="567"/>
      <c r="BKU83" s="567"/>
      <c r="BKV83" s="567"/>
      <c r="BKW83" s="567"/>
      <c r="BKX83" s="567"/>
      <c r="BKY83" s="567"/>
      <c r="BKZ83" s="567"/>
      <c r="BLA83" s="567"/>
      <c r="BLB83" s="567"/>
      <c r="BLC83" s="567"/>
      <c r="BLD83" s="567"/>
      <c r="BLE83" s="567"/>
      <c r="BLF83" s="567"/>
      <c r="BLG83" s="567"/>
      <c r="BLH83" s="567"/>
      <c r="BLI83" s="567"/>
      <c r="BLJ83" s="567"/>
      <c r="BLK83" s="567"/>
      <c r="BLL83" s="567"/>
      <c r="BLM83" s="567"/>
      <c r="BLN83" s="567"/>
      <c r="BLO83" s="567"/>
      <c r="BLP83" s="567"/>
      <c r="BLQ83" s="567"/>
      <c r="BLR83" s="567"/>
      <c r="BLS83" s="567"/>
      <c r="BLT83" s="567"/>
      <c r="BLU83" s="567"/>
      <c r="BLV83" s="567"/>
      <c r="BLW83" s="567"/>
      <c r="BLX83" s="567"/>
      <c r="BLY83" s="567"/>
      <c r="BLZ83" s="567"/>
      <c r="BMA83" s="567"/>
      <c r="BMB83" s="567"/>
      <c r="BMC83" s="567"/>
      <c r="BMD83" s="567"/>
      <c r="BME83" s="567"/>
      <c r="BMF83" s="567"/>
      <c r="BMG83" s="567"/>
      <c r="BMH83" s="567"/>
      <c r="BMI83" s="567"/>
      <c r="BMJ83" s="567"/>
      <c r="BMK83" s="567"/>
      <c r="BML83" s="567"/>
      <c r="BMM83" s="567"/>
      <c r="BMN83" s="567"/>
      <c r="BMO83" s="567"/>
      <c r="BMP83" s="567"/>
      <c r="BMQ83" s="567"/>
      <c r="BMR83" s="567"/>
      <c r="BMS83" s="567"/>
      <c r="BMT83" s="567"/>
      <c r="BMU83" s="567"/>
      <c r="BMV83" s="567"/>
      <c r="BMW83" s="567"/>
      <c r="BMX83" s="567"/>
      <c r="BMY83" s="567"/>
      <c r="BMZ83" s="567"/>
      <c r="BNA83" s="567"/>
      <c r="BNB83" s="567"/>
      <c r="BNC83" s="567"/>
      <c r="BND83" s="567"/>
      <c r="BNE83" s="567"/>
      <c r="BNF83" s="567"/>
      <c r="BNG83" s="567"/>
      <c r="BNH83" s="567"/>
      <c r="BNI83" s="567"/>
      <c r="BNJ83" s="567"/>
      <c r="BNK83" s="567"/>
      <c r="BNL83" s="567"/>
      <c r="BNM83" s="567"/>
      <c r="BNN83" s="567"/>
      <c r="BNO83" s="567"/>
      <c r="BNP83" s="567"/>
      <c r="BNQ83" s="567"/>
      <c r="BNR83" s="567"/>
      <c r="BNS83" s="567"/>
      <c r="BNT83" s="567"/>
      <c r="BNU83" s="567"/>
      <c r="BNV83" s="567"/>
      <c r="BNW83" s="567"/>
      <c r="BNX83" s="567"/>
      <c r="BNY83" s="567"/>
      <c r="BNZ83" s="567"/>
      <c r="BOA83" s="567"/>
      <c r="BOB83" s="567"/>
      <c r="BOC83" s="567"/>
      <c r="BOD83" s="567"/>
      <c r="BOE83" s="567"/>
      <c r="BOF83" s="567"/>
      <c r="BOG83" s="567"/>
      <c r="BOH83" s="567"/>
      <c r="BOI83" s="567"/>
      <c r="BOJ83" s="567"/>
      <c r="BOK83" s="567"/>
      <c r="BOL83" s="567"/>
      <c r="BOM83" s="567"/>
      <c r="BON83" s="567"/>
      <c r="BOO83" s="567"/>
      <c r="BOP83" s="567"/>
      <c r="BOQ83" s="567"/>
      <c r="BOR83" s="567"/>
      <c r="BOS83" s="567"/>
      <c r="BOT83" s="567"/>
      <c r="BOU83" s="567"/>
      <c r="BOV83" s="567"/>
      <c r="BOW83" s="567"/>
      <c r="BOX83" s="567"/>
      <c r="BOY83" s="567"/>
      <c r="BOZ83" s="567"/>
      <c r="BPA83" s="567"/>
      <c r="BPB83" s="567"/>
      <c r="BPC83" s="567"/>
      <c r="BPD83" s="567"/>
      <c r="BPE83" s="567"/>
      <c r="BPF83" s="567"/>
      <c r="BPG83" s="567"/>
      <c r="BPH83" s="567"/>
      <c r="BPI83" s="567"/>
      <c r="BPJ83" s="567"/>
      <c r="BPK83" s="567"/>
      <c r="BPL83" s="567"/>
      <c r="BPM83" s="567"/>
      <c r="BPN83" s="567"/>
      <c r="BPO83" s="567"/>
      <c r="BPP83" s="567"/>
      <c r="BPQ83" s="567"/>
      <c r="BPR83" s="567"/>
      <c r="BPS83" s="567"/>
      <c r="BPT83" s="567"/>
      <c r="BPU83" s="567"/>
      <c r="BPV83" s="567"/>
      <c r="BPW83" s="567"/>
      <c r="BPX83" s="567"/>
      <c r="BPY83" s="567"/>
      <c r="BPZ83" s="567"/>
      <c r="BQA83" s="567"/>
      <c r="BQB83" s="567"/>
      <c r="BQC83" s="567"/>
      <c r="BQD83" s="567"/>
      <c r="BQE83" s="567"/>
      <c r="BQF83" s="567"/>
      <c r="BQG83" s="567"/>
      <c r="BQH83" s="567"/>
      <c r="BQI83" s="567"/>
      <c r="BQJ83" s="567"/>
      <c r="BQK83" s="567"/>
      <c r="BQL83" s="567"/>
      <c r="BQM83" s="567"/>
      <c r="BQN83" s="567"/>
      <c r="BQO83" s="567"/>
      <c r="BQP83" s="567"/>
      <c r="BQQ83" s="567"/>
      <c r="BQR83" s="567"/>
      <c r="BQS83" s="567"/>
      <c r="BQT83" s="567"/>
      <c r="BQU83" s="567"/>
      <c r="BQV83" s="567"/>
      <c r="BQW83" s="567"/>
      <c r="BQX83" s="567"/>
      <c r="BQY83" s="567"/>
      <c r="BQZ83" s="567"/>
      <c r="BRA83" s="567"/>
      <c r="BRB83" s="567"/>
      <c r="BRC83" s="567"/>
      <c r="BRD83" s="567"/>
      <c r="BRE83" s="567"/>
      <c r="BRF83" s="567"/>
      <c r="BRG83" s="567"/>
      <c r="BRH83" s="567"/>
      <c r="BRI83" s="567"/>
      <c r="BRJ83" s="567"/>
      <c r="BRK83" s="567"/>
      <c r="BRL83" s="567"/>
      <c r="BRM83" s="567"/>
      <c r="BRN83" s="567"/>
      <c r="BRO83" s="567"/>
      <c r="BRP83" s="567"/>
      <c r="BRQ83" s="567"/>
      <c r="BRR83" s="567"/>
      <c r="BRS83" s="567"/>
      <c r="BRT83" s="567"/>
      <c r="BRU83" s="567"/>
      <c r="BRV83" s="567"/>
      <c r="BRW83" s="567"/>
      <c r="BRX83" s="567"/>
      <c r="BRY83" s="567"/>
      <c r="BRZ83" s="567"/>
      <c r="BSA83" s="567"/>
      <c r="BSB83" s="567"/>
      <c r="BSC83" s="567"/>
      <c r="BSD83" s="567"/>
      <c r="BSE83" s="567"/>
      <c r="BSF83" s="567"/>
      <c r="BSG83" s="567"/>
      <c r="BSH83" s="567"/>
      <c r="BSI83" s="567"/>
      <c r="BSJ83" s="567"/>
      <c r="BSK83" s="567"/>
      <c r="BSL83" s="567"/>
      <c r="BSM83" s="567"/>
      <c r="BSN83" s="567"/>
      <c r="BSO83" s="567"/>
      <c r="BSP83" s="567"/>
      <c r="BSQ83" s="567"/>
      <c r="BSR83" s="567"/>
      <c r="BSS83" s="567"/>
      <c r="BST83" s="567"/>
      <c r="BSU83" s="567"/>
      <c r="BSV83" s="567"/>
      <c r="BSW83" s="567"/>
      <c r="BSX83" s="567"/>
      <c r="BSY83" s="567"/>
      <c r="BSZ83" s="567"/>
      <c r="BTA83" s="567"/>
      <c r="BTB83" s="567"/>
      <c r="BTC83" s="567"/>
      <c r="BTD83" s="567"/>
      <c r="BTE83" s="567"/>
      <c r="BTF83" s="567"/>
      <c r="BTG83" s="567"/>
      <c r="BTH83" s="567"/>
      <c r="BTI83" s="567"/>
      <c r="BTJ83" s="567"/>
      <c r="BTK83" s="567"/>
      <c r="BTL83" s="567"/>
      <c r="BTM83" s="567"/>
      <c r="BTN83" s="567"/>
      <c r="BTO83" s="567"/>
      <c r="BTP83" s="567"/>
      <c r="BTQ83" s="567"/>
      <c r="BTR83" s="567"/>
      <c r="BTS83" s="567"/>
      <c r="BTT83" s="567"/>
      <c r="BTU83" s="567"/>
      <c r="BTV83" s="567"/>
      <c r="BTW83" s="567"/>
      <c r="BTX83" s="567"/>
      <c r="BTY83" s="567"/>
      <c r="BTZ83" s="567"/>
      <c r="BUA83" s="567"/>
      <c r="BUB83" s="567"/>
      <c r="BUC83" s="567"/>
      <c r="BUD83" s="567"/>
      <c r="BUE83" s="567"/>
      <c r="BUF83" s="567"/>
      <c r="BUG83" s="567"/>
      <c r="BUH83" s="567"/>
      <c r="BUI83" s="567"/>
      <c r="BUJ83" s="567"/>
      <c r="BUK83" s="567"/>
      <c r="BUL83" s="567"/>
      <c r="BUM83" s="567"/>
      <c r="BUN83" s="567"/>
      <c r="BUO83" s="567"/>
      <c r="BUP83" s="567"/>
      <c r="BUQ83" s="567"/>
      <c r="BUR83" s="567"/>
      <c r="BUS83" s="567"/>
      <c r="BUT83" s="567"/>
      <c r="BUU83" s="567"/>
      <c r="BUV83" s="567"/>
      <c r="BUW83" s="567"/>
      <c r="BUX83" s="567"/>
      <c r="BUY83" s="567"/>
      <c r="BUZ83" s="567"/>
      <c r="BVA83" s="567"/>
      <c r="BVB83" s="567"/>
      <c r="BVC83" s="567"/>
      <c r="BVD83" s="567"/>
      <c r="BVE83" s="567"/>
      <c r="BVF83" s="567"/>
      <c r="BVG83" s="567"/>
      <c r="BVH83" s="567"/>
      <c r="BVI83" s="567"/>
      <c r="BVJ83" s="567"/>
      <c r="BVK83" s="567"/>
      <c r="BVL83" s="567"/>
      <c r="BVM83" s="567"/>
      <c r="BVN83" s="567"/>
      <c r="BVO83" s="567"/>
      <c r="BVP83" s="567"/>
      <c r="BVQ83" s="567"/>
      <c r="BVR83" s="567"/>
      <c r="BVS83" s="567"/>
      <c r="BVT83" s="567"/>
      <c r="BVU83" s="567"/>
      <c r="BVV83" s="567"/>
      <c r="BVW83" s="567"/>
      <c r="BVX83" s="567"/>
      <c r="BVY83" s="567"/>
      <c r="BVZ83" s="567"/>
      <c r="BWA83" s="567"/>
      <c r="BWB83" s="567"/>
      <c r="BWC83" s="567"/>
      <c r="BWD83" s="567"/>
      <c r="BWE83" s="567"/>
      <c r="BWF83" s="567"/>
      <c r="BWG83" s="567"/>
      <c r="BWH83" s="567"/>
      <c r="BWI83" s="567"/>
      <c r="BWJ83" s="567"/>
      <c r="BWK83" s="567"/>
      <c r="BWL83" s="567"/>
      <c r="BWM83" s="567"/>
      <c r="BWN83" s="567"/>
      <c r="BWO83" s="567"/>
      <c r="BWP83" s="567"/>
      <c r="BWQ83" s="567"/>
      <c r="BWR83" s="567"/>
      <c r="BWS83" s="567"/>
      <c r="BWT83" s="567"/>
      <c r="BWU83" s="567"/>
      <c r="BWV83" s="567"/>
      <c r="BWW83" s="567"/>
      <c r="BWX83" s="567"/>
      <c r="BWY83" s="567"/>
      <c r="BWZ83" s="567"/>
      <c r="BXA83" s="567"/>
      <c r="BXB83" s="567"/>
      <c r="BXC83" s="567"/>
      <c r="BXD83" s="567"/>
      <c r="BXE83" s="567"/>
      <c r="BXF83" s="567"/>
      <c r="BXG83" s="567"/>
      <c r="BXH83" s="567"/>
      <c r="BXI83" s="567"/>
      <c r="BXJ83" s="567"/>
      <c r="BXK83" s="567"/>
      <c r="BXL83" s="567"/>
      <c r="BXM83" s="567"/>
      <c r="BXN83" s="567"/>
      <c r="BXO83" s="567"/>
      <c r="BXP83" s="567"/>
      <c r="BXQ83" s="567"/>
      <c r="BXR83" s="567"/>
      <c r="BXS83" s="567"/>
      <c r="BXT83" s="567"/>
      <c r="BXU83" s="567"/>
      <c r="BXV83" s="567"/>
      <c r="BXW83" s="567"/>
      <c r="BXX83" s="567"/>
      <c r="BXY83" s="567"/>
      <c r="BXZ83" s="567"/>
      <c r="BYA83" s="567"/>
      <c r="BYB83" s="567"/>
      <c r="BYC83" s="567"/>
      <c r="BYD83" s="567"/>
      <c r="BYE83" s="567"/>
      <c r="BYF83" s="567"/>
      <c r="BYG83" s="567"/>
      <c r="BYH83" s="567"/>
      <c r="BYI83" s="567"/>
      <c r="BYJ83" s="567"/>
      <c r="BYK83" s="567"/>
      <c r="BYL83" s="567"/>
      <c r="BYM83" s="567"/>
      <c r="BYN83" s="567"/>
      <c r="BYO83" s="567"/>
      <c r="BYP83" s="567"/>
      <c r="BYQ83" s="567"/>
      <c r="BYR83" s="567"/>
      <c r="BYS83" s="567"/>
      <c r="BYT83" s="567"/>
      <c r="BYU83" s="567"/>
      <c r="BYV83" s="567"/>
      <c r="BYW83" s="567"/>
      <c r="BYX83" s="567"/>
      <c r="BYY83" s="567"/>
      <c r="BYZ83" s="567"/>
      <c r="BZA83" s="567"/>
      <c r="BZB83" s="567"/>
      <c r="BZC83" s="567"/>
      <c r="BZD83" s="567"/>
      <c r="BZE83" s="567"/>
      <c r="BZF83" s="567"/>
      <c r="BZG83" s="567"/>
      <c r="BZH83" s="567"/>
      <c r="BZI83" s="567"/>
      <c r="BZJ83" s="567"/>
      <c r="BZK83" s="567"/>
      <c r="BZL83" s="567"/>
      <c r="BZM83" s="567"/>
      <c r="BZN83" s="567"/>
      <c r="BZO83" s="567"/>
      <c r="BZP83" s="567"/>
      <c r="BZQ83" s="567"/>
      <c r="BZR83" s="567"/>
      <c r="BZS83" s="567"/>
      <c r="BZT83" s="567"/>
      <c r="BZU83" s="567"/>
      <c r="BZV83" s="567"/>
      <c r="BZW83" s="567"/>
      <c r="BZX83" s="567"/>
      <c r="BZY83" s="567"/>
      <c r="BZZ83" s="567"/>
      <c r="CAA83" s="567"/>
      <c r="CAB83" s="567"/>
      <c r="CAC83" s="567"/>
      <c r="CAD83" s="567"/>
      <c r="CAE83" s="567"/>
      <c r="CAF83" s="567"/>
      <c r="CAG83" s="567"/>
      <c r="CAH83" s="567"/>
      <c r="CAI83" s="567"/>
      <c r="CAJ83" s="567"/>
      <c r="CAK83" s="567"/>
      <c r="CAL83" s="567"/>
      <c r="CAM83" s="567"/>
      <c r="CAN83" s="567"/>
      <c r="CAO83" s="567"/>
      <c r="CAP83" s="567"/>
      <c r="CAQ83" s="567"/>
      <c r="CAR83" s="567"/>
      <c r="CAS83" s="567"/>
      <c r="CAT83" s="567"/>
      <c r="CAU83" s="567"/>
      <c r="CAV83" s="567"/>
      <c r="CAW83" s="567"/>
      <c r="CAX83" s="567"/>
      <c r="CAY83" s="567"/>
      <c r="CAZ83" s="567"/>
      <c r="CBA83" s="567"/>
      <c r="CBB83" s="567"/>
      <c r="CBC83" s="567"/>
      <c r="CBD83" s="567"/>
      <c r="CBE83" s="567"/>
      <c r="CBF83" s="567"/>
      <c r="CBG83" s="567"/>
      <c r="CBH83" s="567"/>
      <c r="CBI83" s="567"/>
      <c r="CBJ83" s="567"/>
      <c r="CBK83" s="567"/>
      <c r="CBL83" s="567"/>
      <c r="CBM83" s="567"/>
      <c r="CBN83" s="567"/>
      <c r="CBO83" s="567"/>
      <c r="CBP83" s="567"/>
      <c r="CBQ83" s="567"/>
      <c r="CBR83" s="567"/>
      <c r="CBS83" s="567"/>
      <c r="CBT83" s="567"/>
      <c r="CBU83" s="567"/>
      <c r="CBV83" s="567"/>
      <c r="CBW83" s="567"/>
      <c r="CBX83" s="567"/>
      <c r="CBY83" s="567"/>
      <c r="CBZ83" s="567"/>
      <c r="CCA83" s="567"/>
      <c r="CCB83" s="567"/>
      <c r="CCC83" s="567"/>
      <c r="CCD83" s="567"/>
      <c r="CCE83" s="567"/>
      <c r="CCF83" s="567"/>
      <c r="CCG83" s="567"/>
      <c r="CCH83" s="567"/>
      <c r="CCI83" s="567"/>
      <c r="CCJ83" s="567"/>
      <c r="CCK83" s="567"/>
      <c r="CCL83" s="567"/>
      <c r="CCM83" s="567"/>
      <c r="CCN83" s="567"/>
      <c r="CCO83" s="567"/>
      <c r="CCP83" s="567"/>
      <c r="CCQ83" s="567"/>
      <c r="CCR83" s="567"/>
      <c r="CCS83" s="567"/>
      <c r="CCT83" s="567"/>
      <c r="CCU83" s="567"/>
      <c r="CCV83" s="567"/>
      <c r="CCW83" s="567"/>
      <c r="CCX83" s="567"/>
      <c r="CCY83" s="567"/>
      <c r="CCZ83" s="567"/>
      <c r="CDA83" s="567"/>
      <c r="CDB83" s="567"/>
      <c r="CDC83" s="567"/>
      <c r="CDD83" s="567"/>
      <c r="CDE83" s="567"/>
      <c r="CDF83" s="567"/>
      <c r="CDG83" s="567"/>
      <c r="CDH83" s="567"/>
      <c r="CDI83" s="567"/>
      <c r="CDJ83" s="567"/>
      <c r="CDK83" s="567"/>
      <c r="CDL83" s="567"/>
      <c r="CDM83" s="567"/>
      <c r="CDN83" s="567"/>
      <c r="CDO83" s="567"/>
      <c r="CDP83" s="567"/>
      <c r="CDQ83" s="567"/>
      <c r="CDR83" s="567"/>
      <c r="CDS83" s="567"/>
      <c r="CDT83" s="567"/>
      <c r="CDU83" s="567"/>
      <c r="CDV83" s="567"/>
      <c r="CDW83" s="567"/>
      <c r="CDX83" s="567"/>
      <c r="CDY83" s="567"/>
      <c r="CDZ83" s="567"/>
      <c r="CEA83" s="567"/>
      <c r="CEB83" s="567"/>
      <c r="CEC83" s="567"/>
      <c r="CED83" s="567"/>
      <c r="CEE83" s="567"/>
      <c r="CEF83" s="567"/>
      <c r="CEG83" s="567"/>
      <c r="CEH83" s="567"/>
      <c r="CEI83" s="567"/>
      <c r="CEJ83" s="567"/>
      <c r="CEK83" s="567"/>
      <c r="CEL83" s="567"/>
      <c r="CEM83" s="567"/>
      <c r="CEN83" s="567"/>
      <c r="CEO83" s="567"/>
      <c r="CEP83" s="567"/>
      <c r="CEQ83" s="567"/>
      <c r="CER83" s="567"/>
      <c r="CES83" s="567"/>
      <c r="CET83" s="567"/>
      <c r="CEU83" s="567"/>
      <c r="CEV83" s="567"/>
      <c r="CEW83" s="567"/>
      <c r="CEX83" s="567"/>
      <c r="CEY83" s="567"/>
      <c r="CEZ83" s="567"/>
      <c r="CFA83" s="567"/>
      <c r="CFB83" s="567"/>
      <c r="CFC83" s="567"/>
      <c r="CFD83" s="567"/>
      <c r="CFE83" s="567"/>
      <c r="CFF83" s="567"/>
      <c r="CFG83" s="567"/>
      <c r="CFH83" s="567"/>
      <c r="CFI83" s="567"/>
      <c r="CFJ83" s="567"/>
      <c r="CFK83" s="567"/>
      <c r="CFL83" s="567"/>
      <c r="CFM83" s="567"/>
      <c r="CFN83" s="567"/>
      <c r="CFO83" s="567"/>
      <c r="CFP83" s="567"/>
      <c r="CFQ83" s="567"/>
      <c r="CFR83" s="567"/>
      <c r="CFS83" s="567"/>
      <c r="CFT83" s="567"/>
      <c r="CFU83" s="567"/>
      <c r="CFV83" s="567"/>
      <c r="CFW83" s="567"/>
      <c r="CFX83" s="567"/>
      <c r="CFY83" s="567"/>
      <c r="CFZ83" s="567"/>
      <c r="CGA83" s="567"/>
      <c r="CGB83" s="567"/>
      <c r="CGC83" s="567"/>
      <c r="CGD83" s="567"/>
      <c r="CGE83" s="567"/>
      <c r="CGF83" s="567"/>
      <c r="CGG83" s="567"/>
      <c r="CGH83" s="567"/>
      <c r="CGI83" s="567"/>
      <c r="CGJ83" s="567"/>
      <c r="CGK83" s="567"/>
      <c r="CGL83" s="567"/>
      <c r="CGM83" s="567"/>
      <c r="CGN83" s="567"/>
      <c r="CGO83" s="567"/>
      <c r="CGP83" s="567"/>
      <c r="CGQ83" s="567"/>
      <c r="CGR83" s="567"/>
      <c r="CGS83" s="567"/>
      <c r="CGT83" s="567"/>
      <c r="CGU83" s="567"/>
      <c r="CGV83" s="567"/>
      <c r="CGW83" s="567"/>
      <c r="CGX83" s="567"/>
      <c r="CGY83" s="567"/>
      <c r="CGZ83" s="567"/>
      <c r="CHA83" s="567"/>
      <c r="CHB83" s="567"/>
      <c r="CHC83" s="567"/>
      <c r="CHD83" s="567"/>
      <c r="CHE83" s="567"/>
      <c r="CHF83" s="567"/>
      <c r="CHG83" s="567"/>
      <c r="CHH83" s="567"/>
      <c r="CHI83" s="567"/>
      <c r="CHJ83" s="567"/>
      <c r="CHK83" s="567"/>
      <c r="CHL83" s="567"/>
      <c r="CHM83" s="567"/>
      <c r="CHN83" s="567"/>
      <c r="CHO83" s="567"/>
      <c r="CHP83" s="567"/>
      <c r="CHQ83" s="567"/>
      <c r="CHR83" s="567"/>
      <c r="CHS83" s="567"/>
      <c r="CHT83" s="567"/>
      <c r="CHU83" s="567"/>
      <c r="CHV83" s="567"/>
      <c r="CHW83" s="567"/>
      <c r="CHX83" s="567"/>
      <c r="CHY83" s="567"/>
      <c r="CHZ83" s="567"/>
      <c r="CIA83" s="567"/>
      <c r="CIB83" s="567"/>
      <c r="CIC83" s="567"/>
      <c r="CID83" s="567"/>
      <c r="CIE83" s="567"/>
      <c r="CIF83" s="567"/>
      <c r="CIG83" s="567"/>
      <c r="CIH83" s="567"/>
      <c r="CII83" s="567"/>
      <c r="CIJ83" s="567"/>
      <c r="CIK83" s="567"/>
      <c r="CIL83" s="567"/>
      <c r="CIM83" s="567"/>
      <c r="CIN83" s="567"/>
      <c r="CIO83" s="567"/>
      <c r="CIP83" s="567"/>
      <c r="CIQ83" s="567"/>
      <c r="CIR83" s="567"/>
      <c r="CIS83" s="567"/>
      <c r="CIT83" s="567"/>
      <c r="CIU83" s="567"/>
      <c r="CIV83" s="567"/>
      <c r="CIW83" s="567"/>
      <c r="CIX83" s="567"/>
      <c r="CIY83" s="567"/>
      <c r="CIZ83" s="567"/>
      <c r="CJA83" s="567"/>
      <c r="CJB83" s="567"/>
      <c r="CJC83" s="567"/>
      <c r="CJD83" s="567"/>
      <c r="CJE83" s="567"/>
      <c r="CJF83" s="567"/>
      <c r="CJG83" s="567"/>
      <c r="CJH83" s="567"/>
      <c r="CJI83" s="567"/>
      <c r="CJJ83" s="567"/>
      <c r="CJK83" s="567"/>
      <c r="CJL83" s="567"/>
      <c r="CJM83" s="567"/>
      <c r="CJN83" s="567"/>
      <c r="CJO83" s="567"/>
      <c r="CJP83" s="567"/>
      <c r="CJQ83" s="567"/>
      <c r="CJR83" s="567"/>
      <c r="CJS83" s="567"/>
      <c r="CJT83" s="567"/>
      <c r="CJU83" s="567"/>
      <c r="CJV83" s="567"/>
      <c r="CJW83" s="567"/>
      <c r="CJX83" s="567"/>
      <c r="CJY83" s="567"/>
      <c r="CJZ83" s="567"/>
      <c r="CKA83" s="567"/>
      <c r="CKB83" s="567"/>
      <c r="CKC83" s="567"/>
      <c r="CKD83" s="567"/>
      <c r="CKE83" s="567"/>
      <c r="CKF83" s="567"/>
      <c r="CKG83" s="567"/>
      <c r="CKH83" s="567"/>
      <c r="CKI83" s="567"/>
      <c r="CKJ83" s="567"/>
      <c r="CKK83" s="567"/>
      <c r="CKL83" s="567"/>
      <c r="CKM83" s="567"/>
      <c r="CKN83" s="567"/>
      <c r="CKO83" s="567"/>
      <c r="CKP83" s="567"/>
      <c r="CKQ83" s="567"/>
      <c r="CKR83" s="567"/>
      <c r="CKS83" s="567"/>
      <c r="CKT83" s="567"/>
      <c r="CKU83" s="567"/>
      <c r="CKV83" s="567"/>
      <c r="CKW83" s="567"/>
      <c r="CKX83" s="567"/>
      <c r="CKY83" s="567"/>
      <c r="CKZ83" s="567"/>
      <c r="CLA83" s="567"/>
      <c r="CLB83" s="567"/>
      <c r="CLC83" s="567"/>
      <c r="CLD83" s="567"/>
      <c r="CLE83" s="567"/>
      <c r="CLF83" s="567"/>
      <c r="CLG83" s="567"/>
      <c r="CLH83" s="567"/>
      <c r="CLI83" s="567"/>
      <c r="CLJ83" s="567"/>
      <c r="CLK83" s="567"/>
      <c r="CLL83" s="567"/>
      <c r="CLM83" s="567"/>
      <c r="CLN83" s="567"/>
      <c r="CLO83" s="567"/>
      <c r="CLP83" s="567"/>
      <c r="CLQ83" s="567"/>
      <c r="CLR83" s="567"/>
      <c r="CLS83" s="567"/>
      <c r="CLT83" s="567"/>
      <c r="CLU83" s="567"/>
      <c r="CLV83" s="567"/>
      <c r="CLW83" s="567"/>
      <c r="CLX83" s="567"/>
      <c r="CLY83" s="567"/>
      <c r="CLZ83" s="567"/>
      <c r="CMA83" s="567"/>
      <c r="CMB83" s="567"/>
      <c r="CMC83" s="567"/>
      <c r="CMD83" s="567"/>
      <c r="CME83" s="567"/>
      <c r="CMF83" s="567"/>
      <c r="CMG83" s="567"/>
      <c r="CMH83" s="567"/>
      <c r="CMI83" s="567"/>
      <c r="CMJ83" s="567"/>
      <c r="CMK83" s="567"/>
      <c r="CML83" s="567"/>
      <c r="CMM83" s="567"/>
      <c r="CMN83" s="567"/>
      <c r="CMO83" s="567"/>
      <c r="CMP83" s="567"/>
      <c r="CMQ83" s="567"/>
      <c r="CMR83" s="567"/>
      <c r="CMS83" s="567"/>
      <c r="CMT83" s="567"/>
      <c r="CMU83" s="567"/>
      <c r="CMV83" s="567"/>
      <c r="CMW83" s="567"/>
      <c r="CMX83" s="567"/>
      <c r="CMY83" s="567"/>
      <c r="CMZ83" s="567"/>
      <c r="CNA83" s="567"/>
      <c r="CNB83" s="567"/>
      <c r="CNC83" s="567"/>
      <c r="CND83" s="567"/>
      <c r="CNE83" s="567"/>
      <c r="CNF83" s="567"/>
      <c r="CNG83" s="567"/>
      <c r="CNH83" s="567"/>
      <c r="CNI83" s="567"/>
      <c r="CNJ83" s="567"/>
      <c r="CNK83" s="567"/>
      <c r="CNL83" s="567"/>
      <c r="CNM83" s="567"/>
      <c r="CNN83" s="567"/>
      <c r="CNO83" s="567"/>
      <c r="CNP83" s="567"/>
      <c r="CNQ83" s="567"/>
      <c r="CNR83" s="567"/>
      <c r="CNS83" s="567"/>
      <c r="CNT83" s="567"/>
      <c r="CNU83" s="567"/>
      <c r="CNV83" s="567"/>
      <c r="CNW83" s="567"/>
      <c r="CNX83" s="567"/>
      <c r="CNY83" s="567"/>
      <c r="CNZ83" s="567"/>
      <c r="COA83" s="567"/>
      <c r="COB83" s="567"/>
      <c r="COC83" s="567"/>
      <c r="COD83" s="567"/>
      <c r="COE83" s="567"/>
      <c r="COF83" s="567"/>
      <c r="COG83" s="567"/>
      <c r="COH83" s="567"/>
      <c r="COI83" s="567"/>
      <c r="COJ83" s="567"/>
      <c r="COK83" s="567"/>
      <c r="COL83" s="567"/>
      <c r="COM83" s="567"/>
      <c r="CON83" s="567"/>
      <c r="COO83" s="567"/>
      <c r="COP83" s="567"/>
      <c r="COQ83" s="567"/>
      <c r="COR83" s="567"/>
      <c r="COS83" s="567"/>
      <c r="COT83" s="567"/>
      <c r="COU83" s="567"/>
      <c r="COV83" s="567"/>
      <c r="COW83" s="567"/>
      <c r="COX83" s="567"/>
      <c r="COY83" s="567"/>
      <c r="COZ83" s="567"/>
      <c r="CPA83" s="567"/>
      <c r="CPB83" s="567"/>
      <c r="CPC83" s="567"/>
      <c r="CPD83" s="567"/>
      <c r="CPE83" s="567"/>
      <c r="CPF83" s="567"/>
      <c r="CPG83" s="567"/>
      <c r="CPH83" s="567"/>
      <c r="CPI83" s="567"/>
      <c r="CPJ83" s="567"/>
      <c r="CPK83" s="567"/>
      <c r="CPL83" s="567"/>
      <c r="CPM83" s="567"/>
      <c r="CPN83" s="567"/>
      <c r="CPO83" s="567"/>
      <c r="CPP83" s="567"/>
      <c r="CPQ83" s="567"/>
      <c r="CPR83" s="567"/>
      <c r="CPS83" s="567"/>
      <c r="CPT83" s="567"/>
      <c r="CPU83" s="567"/>
      <c r="CPV83" s="567"/>
      <c r="CPW83" s="567"/>
      <c r="CPX83" s="567"/>
      <c r="CPY83" s="567"/>
      <c r="CPZ83" s="567"/>
      <c r="CQA83" s="567"/>
      <c r="CQB83" s="567"/>
      <c r="CQC83" s="567"/>
      <c r="CQD83" s="567"/>
      <c r="CQE83" s="567"/>
      <c r="CQF83" s="567"/>
      <c r="CQG83" s="567"/>
      <c r="CQH83" s="567"/>
      <c r="CQI83" s="567"/>
      <c r="CQJ83" s="567"/>
      <c r="CQK83" s="567"/>
      <c r="CQL83" s="567"/>
      <c r="CQM83" s="567"/>
      <c r="CQN83" s="567"/>
      <c r="CQO83" s="567"/>
      <c r="CQP83" s="567"/>
      <c r="CQQ83" s="567"/>
      <c r="CQR83" s="567"/>
      <c r="CQS83" s="567"/>
      <c r="CQT83" s="567"/>
      <c r="CQU83" s="567"/>
      <c r="CQV83" s="567"/>
      <c r="CQW83" s="567"/>
      <c r="CQX83" s="567"/>
      <c r="CQY83" s="567"/>
      <c r="CQZ83" s="567"/>
      <c r="CRA83" s="567"/>
      <c r="CRB83" s="567"/>
      <c r="CRC83" s="567"/>
      <c r="CRD83" s="567"/>
      <c r="CRE83" s="567"/>
      <c r="CRF83" s="567"/>
      <c r="CRG83" s="567"/>
      <c r="CRH83" s="567"/>
      <c r="CRI83" s="567"/>
      <c r="CRJ83" s="567"/>
      <c r="CRK83" s="567"/>
      <c r="CRL83" s="567"/>
      <c r="CRM83" s="567"/>
      <c r="CRN83" s="567"/>
      <c r="CRO83" s="567"/>
      <c r="CRP83" s="567"/>
      <c r="CRQ83" s="567"/>
      <c r="CRR83" s="567"/>
      <c r="CRS83" s="567"/>
      <c r="CRT83" s="567"/>
      <c r="CRU83" s="567"/>
      <c r="CRV83" s="567"/>
      <c r="CRW83" s="567"/>
      <c r="CRX83" s="567"/>
      <c r="CRY83" s="567"/>
      <c r="CRZ83" s="567"/>
      <c r="CSA83" s="567"/>
      <c r="CSB83" s="567"/>
      <c r="CSC83" s="567"/>
      <c r="CSD83" s="567"/>
      <c r="CSE83" s="567"/>
      <c r="CSF83" s="567"/>
      <c r="CSG83" s="567"/>
      <c r="CSH83" s="567"/>
      <c r="CSI83" s="567"/>
      <c r="CSJ83" s="567"/>
      <c r="CSK83" s="567"/>
      <c r="CSL83" s="567"/>
      <c r="CSM83" s="567"/>
      <c r="CSN83" s="567"/>
      <c r="CSO83" s="567"/>
      <c r="CSP83" s="567"/>
      <c r="CSQ83" s="567"/>
      <c r="CSR83" s="567"/>
      <c r="CSS83" s="567"/>
      <c r="CST83" s="567"/>
      <c r="CSU83" s="567"/>
      <c r="CSV83" s="567"/>
      <c r="CSW83" s="567"/>
      <c r="CSX83" s="567"/>
      <c r="CSY83" s="567"/>
      <c r="CSZ83" s="567"/>
      <c r="CTA83" s="567"/>
      <c r="CTB83" s="567"/>
      <c r="CTC83" s="567"/>
      <c r="CTD83" s="567"/>
      <c r="CTE83" s="567"/>
      <c r="CTF83" s="567"/>
      <c r="CTG83" s="567"/>
      <c r="CTH83" s="567"/>
      <c r="CTI83" s="567"/>
      <c r="CTJ83" s="567"/>
      <c r="CTK83" s="567"/>
      <c r="CTL83" s="567"/>
      <c r="CTM83" s="567"/>
      <c r="CTN83" s="567"/>
      <c r="CTO83" s="567"/>
      <c r="CTP83" s="567"/>
      <c r="CTQ83" s="567"/>
      <c r="CTR83" s="567"/>
      <c r="CTS83" s="567"/>
      <c r="CTT83" s="567"/>
      <c r="CTU83" s="567"/>
      <c r="CTV83" s="567"/>
      <c r="CTW83" s="567"/>
      <c r="CTX83" s="567"/>
      <c r="CTY83" s="567"/>
      <c r="CTZ83" s="567"/>
      <c r="CUA83" s="567"/>
      <c r="CUB83" s="567"/>
      <c r="CUC83" s="567"/>
      <c r="CUD83" s="567"/>
      <c r="CUE83" s="567"/>
      <c r="CUF83" s="567"/>
      <c r="CUG83" s="567"/>
      <c r="CUH83" s="567"/>
      <c r="CUI83" s="567"/>
      <c r="CUJ83" s="567"/>
      <c r="CUK83" s="567"/>
      <c r="CUL83" s="567"/>
      <c r="CUM83" s="567"/>
      <c r="CUN83" s="567"/>
      <c r="CUO83" s="567"/>
      <c r="CUP83" s="567"/>
      <c r="CUQ83" s="567"/>
      <c r="CUR83" s="567"/>
      <c r="CUS83" s="567"/>
      <c r="CUT83" s="567"/>
      <c r="CUU83" s="567"/>
      <c r="CUV83" s="567"/>
      <c r="CUW83" s="567"/>
      <c r="CUX83" s="567"/>
      <c r="CUY83" s="567"/>
      <c r="CUZ83" s="567"/>
      <c r="CVA83" s="567"/>
      <c r="CVB83" s="567"/>
      <c r="CVC83" s="567"/>
      <c r="CVD83" s="567"/>
      <c r="CVE83" s="567"/>
      <c r="CVF83" s="567"/>
      <c r="CVG83" s="567"/>
      <c r="CVH83" s="567"/>
      <c r="CVI83" s="567"/>
      <c r="CVJ83" s="567"/>
      <c r="CVK83" s="567"/>
      <c r="CVL83" s="567"/>
      <c r="CVM83" s="567"/>
      <c r="CVN83" s="567"/>
      <c r="CVO83" s="567"/>
      <c r="CVP83" s="567"/>
      <c r="CVQ83" s="567"/>
      <c r="CVR83" s="567"/>
      <c r="CVS83" s="567"/>
      <c r="CVT83" s="567"/>
      <c r="CVU83" s="567"/>
      <c r="CVV83" s="567"/>
      <c r="CVW83" s="567"/>
      <c r="CVX83" s="567"/>
      <c r="CVY83" s="567"/>
      <c r="CVZ83" s="567"/>
      <c r="CWA83" s="567"/>
      <c r="CWB83" s="567"/>
      <c r="CWC83" s="567"/>
      <c r="CWD83" s="567"/>
      <c r="CWE83" s="567"/>
      <c r="CWF83" s="567"/>
      <c r="CWG83" s="567"/>
      <c r="CWH83" s="567"/>
      <c r="CWI83" s="567"/>
      <c r="CWJ83" s="567"/>
      <c r="CWK83" s="567"/>
      <c r="CWL83" s="567"/>
      <c r="CWM83" s="567"/>
      <c r="CWN83" s="567"/>
      <c r="CWO83" s="567"/>
      <c r="CWP83" s="567"/>
      <c r="CWQ83" s="567"/>
      <c r="CWR83" s="567"/>
      <c r="CWS83" s="567"/>
      <c r="CWT83" s="567"/>
      <c r="CWU83" s="567"/>
      <c r="CWV83" s="567"/>
      <c r="CWW83" s="567"/>
      <c r="CWX83" s="567"/>
      <c r="CWY83" s="567"/>
      <c r="CWZ83" s="567"/>
      <c r="CXA83" s="567"/>
      <c r="CXB83" s="567"/>
      <c r="CXC83" s="567"/>
      <c r="CXD83" s="567"/>
      <c r="CXE83" s="567"/>
      <c r="CXF83" s="567"/>
      <c r="CXG83" s="567"/>
      <c r="CXH83" s="567"/>
      <c r="CXI83" s="567"/>
      <c r="CXJ83" s="567"/>
      <c r="CXK83" s="567"/>
      <c r="CXL83" s="567"/>
      <c r="CXM83" s="567"/>
      <c r="CXN83" s="567"/>
      <c r="CXO83" s="567"/>
      <c r="CXP83" s="567"/>
      <c r="CXQ83" s="567"/>
      <c r="CXR83" s="567"/>
      <c r="CXS83" s="567"/>
      <c r="CXT83" s="567"/>
      <c r="CXU83" s="567"/>
      <c r="CXV83" s="567"/>
      <c r="CXW83" s="567"/>
      <c r="CXX83" s="567"/>
      <c r="CXY83" s="567"/>
      <c r="CXZ83" s="567"/>
      <c r="CYA83" s="567"/>
      <c r="CYB83" s="567"/>
      <c r="CYC83" s="567"/>
      <c r="CYD83" s="567"/>
      <c r="CYE83" s="567"/>
      <c r="CYF83" s="567"/>
      <c r="CYG83" s="567"/>
      <c r="CYH83" s="567"/>
      <c r="CYI83" s="567"/>
      <c r="CYJ83" s="567"/>
      <c r="CYK83" s="567"/>
      <c r="CYL83" s="567"/>
      <c r="CYM83" s="567"/>
      <c r="CYN83" s="567"/>
      <c r="CYO83" s="567"/>
      <c r="CYP83" s="567"/>
      <c r="CYQ83" s="567"/>
      <c r="CYR83" s="567"/>
      <c r="CYS83" s="567"/>
      <c r="CYT83" s="567"/>
      <c r="CYU83" s="567"/>
      <c r="CYV83" s="567"/>
      <c r="CYW83" s="567"/>
      <c r="CYX83" s="567"/>
      <c r="CYY83" s="567"/>
      <c r="CYZ83" s="567"/>
      <c r="CZA83" s="567"/>
      <c r="CZB83" s="567"/>
      <c r="CZC83" s="567"/>
      <c r="CZD83" s="567"/>
      <c r="CZE83" s="567"/>
      <c r="CZF83" s="567"/>
      <c r="CZG83" s="567"/>
      <c r="CZH83" s="567"/>
      <c r="CZI83" s="567"/>
      <c r="CZJ83" s="567"/>
      <c r="CZK83" s="567"/>
      <c r="CZL83" s="567"/>
      <c r="CZM83" s="567"/>
      <c r="CZN83" s="567"/>
      <c r="CZO83" s="567"/>
      <c r="CZP83" s="567"/>
      <c r="CZQ83" s="567"/>
      <c r="CZR83" s="567"/>
      <c r="CZS83" s="567"/>
      <c r="CZT83" s="567"/>
      <c r="CZU83" s="567"/>
      <c r="CZV83" s="567"/>
      <c r="CZW83" s="567"/>
      <c r="CZX83" s="567"/>
      <c r="CZY83" s="567"/>
      <c r="CZZ83" s="567"/>
      <c r="DAA83" s="567"/>
      <c r="DAB83" s="567"/>
      <c r="DAC83" s="567"/>
      <c r="DAD83" s="567"/>
      <c r="DAE83" s="567"/>
      <c r="DAF83" s="567"/>
      <c r="DAG83" s="567"/>
      <c r="DAH83" s="567"/>
      <c r="DAI83" s="567"/>
      <c r="DAJ83" s="567"/>
      <c r="DAK83" s="567"/>
      <c r="DAL83" s="567"/>
      <c r="DAM83" s="567"/>
      <c r="DAN83" s="567"/>
      <c r="DAO83" s="567"/>
      <c r="DAP83" s="567"/>
      <c r="DAQ83" s="567"/>
      <c r="DAR83" s="567"/>
      <c r="DAS83" s="567"/>
      <c r="DAT83" s="567"/>
      <c r="DAU83" s="567"/>
      <c r="DAV83" s="567"/>
      <c r="DAW83" s="567"/>
      <c r="DAX83" s="567"/>
      <c r="DAY83" s="567"/>
      <c r="DAZ83" s="567"/>
      <c r="DBA83" s="567"/>
      <c r="DBB83" s="567"/>
      <c r="DBC83" s="567"/>
      <c r="DBD83" s="567"/>
      <c r="DBE83" s="567"/>
      <c r="DBF83" s="567"/>
      <c r="DBG83" s="567"/>
      <c r="DBH83" s="567"/>
      <c r="DBI83" s="567"/>
      <c r="DBJ83" s="567"/>
      <c r="DBK83" s="567"/>
      <c r="DBL83" s="567"/>
      <c r="DBM83" s="567"/>
      <c r="DBN83" s="567"/>
      <c r="DBO83" s="567"/>
      <c r="DBP83" s="567"/>
      <c r="DBQ83" s="567"/>
      <c r="DBR83" s="567"/>
      <c r="DBS83" s="567"/>
      <c r="DBT83" s="567"/>
      <c r="DBU83" s="567"/>
      <c r="DBV83" s="567"/>
      <c r="DBW83" s="567"/>
      <c r="DBX83" s="567"/>
      <c r="DBY83" s="567"/>
      <c r="DBZ83" s="567"/>
      <c r="DCA83" s="567"/>
      <c r="DCB83" s="567"/>
      <c r="DCC83" s="567"/>
      <c r="DCD83" s="567"/>
      <c r="DCE83" s="567"/>
      <c r="DCF83" s="567"/>
      <c r="DCG83" s="567"/>
      <c r="DCH83" s="567"/>
      <c r="DCI83" s="567"/>
      <c r="DCJ83" s="567"/>
      <c r="DCK83" s="567"/>
      <c r="DCL83" s="567"/>
      <c r="DCM83" s="567"/>
      <c r="DCN83" s="567"/>
      <c r="DCO83" s="567"/>
      <c r="DCP83" s="567"/>
      <c r="DCQ83" s="567"/>
      <c r="DCR83" s="567"/>
      <c r="DCS83" s="567"/>
      <c r="DCT83" s="567"/>
      <c r="DCU83" s="567"/>
      <c r="DCV83" s="567"/>
      <c r="DCW83" s="567"/>
      <c r="DCX83" s="567"/>
      <c r="DCY83" s="567"/>
      <c r="DCZ83" s="567"/>
      <c r="DDA83" s="567"/>
      <c r="DDB83" s="567"/>
      <c r="DDC83" s="567"/>
      <c r="DDD83" s="567"/>
      <c r="DDE83" s="567"/>
      <c r="DDF83" s="567"/>
      <c r="DDG83" s="567"/>
      <c r="DDH83" s="567"/>
      <c r="DDI83" s="567"/>
      <c r="DDJ83" s="567"/>
      <c r="DDK83" s="567"/>
      <c r="DDL83" s="567"/>
      <c r="DDM83" s="567"/>
      <c r="DDN83" s="567"/>
      <c r="DDO83" s="567"/>
      <c r="DDP83" s="567"/>
      <c r="DDQ83" s="567"/>
      <c r="DDR83" s="567"/>
      <c r="DDS83" s="567"/>
      <c r="DDT83" s="567"/>
      <c r="DDU83" s="567"/>
      <c r="DDV83" s="567"/>
      <c r="DDW83" s="567"/>
      <c r="DDX83" s="567"/>
      <c r="DDY83" s="567"/>
      <c r="DDZ83" s="567"/>
      <c r="DEA83" s="567"/>
      <c r="DEB83" s="567"/>
      <c r="DEC83" s="567"/>
      <c r="DED83" s="567"/>
      <c r="DEE83" s="567"/>
      <c r="DEF83" s="567"/>
      <c r="DEG83" s="567"/>
      <c r="DEH83" s="567"/>
      <c r="DEI83" s="567"/>
      <c r="DEJ83" s="567"/>
      <c r="DEK83" s="567"/>
      <c r="DEL83" s="567"/>
      <c r="DEM83" s="567"/>
      <c r="DEN83" s="567"/>
      <c r="DEO83" s="567"/>
      <c r="DEP83" s="567"/>
      <c r="DEQ83" s="567"/>
      <c r="DER83" s="567"/>
      <c r="DES83" s="567"/>
      <c r="DET83" s="567"/>
      <c r="DEU83" s="567"/>
      <c r="DEV83" s="567"/>
      <c r="DEW83" s="567"/>
      <c r="DEX83" s="567"/>
      <c r="DEY83" s="567"/>
      <c r="DEZ83" s="567"/>
      <c r="DFA83" s="567"/>
      <c r="DFB83" s="567"/>
      <c r="DFC83" s="567"/>
      <c r="DFD83" s="567"/>
      <c r="DFE83" s="567"/>
      <c r="DFF83" s="567"/>
      <c r="DFG83" s="567"/>
      <c r="DFH83" s="567"/>
      <c r="DFI83" s="567"/>
      <c r="DFJ83" s="567"/>
      <c r="DFK83" s="567"/>
      <c r="DFL83" s="567"/>
      <c r="DFM83" s="567"/>
      <c r="DFN83" s="567"/>
      <c r="DFO83" s="567"/>
      <c r="DFP83" s="567"/>
      <c r="DFQ83" s="567"/>
      <c r="DFR83" s="567"/>
      <c r="DFS83" s="567"/>
      <c r="DFT83" s="567"/>
      <c r="DFU83" s="567"/>
      <c r="DFV83" s="567"/>
      <c r="DFW83" s="567"/>
      <c r="DFX83" s="567"/>
      <c r="DFY83" s="567"/>
      <c r="DFZ83" s="567"/>
      <c r="DGA83" s="567"/>
      <c r="DGB83" s="567"/>
      <c r="DGC83" s="567"/>
      <c r="DGD83" s="567"/>
      <c r="DGE83" s="567"/>
      <c r="DGF83" s="567"/>
      <c r="DGG83" s="567"/>
      <c r="DGH83" s="567"/>
      <c r="DGI83" s="567"/>
      <c r="DGJ83" s="567"/>
      <c r="DGK83" s="567"/>
      <c r="DGL83" s="567"/>
      <c r="DGM83" s="567"/>
      <c r="DGN83" s="567"/>
      <c r="DGO83" s="567"/>
      <c r="DGP83" s="567"/>
      <c r="DGQ83" s="567"/>
      <c r="DGR83" s="567"/>
      <c r="DGS83" s="567"/>
      <c r="DGT83" s="567"/>
      <c r="DGU83" s="567"/>
      <c r="DGV83" s="567"/>
      <c r="DGW83" s="567"/>
      <c r="DGX83" s="567"/>
      <c r="DGY83" s="567"/>
      <c r="DGZ83" s="567"/>
      <c r="DHA83" s="567"/>
      <c r="DHB83" s="567"/>
      <c r="DHC83" s="567"/>
      <c r="DHD83" s="567"/>
      <c r="DHE83" s="567"/>
      <c r="DHF83" s="567"/>
      <c r="DHG83" s="567"/>
      <c r="DHH83" s="567"/>
      <c r="DHI83" s="567"/>
      <c r="DHJ83" s="567"/>
      <c r="DHK83" s="567"/>
      <c r="DHL83" s="567"/>
      <c r="DHM83" s="567"/>
      <c r="DHN83" s="567"/>
      <c r="DHO83" s="567"/>
      <c r="DHP83" s="567"/>
      <c r="DHQ83" s="567"/>
      <c r="DHR83" s="567"/>
      <c r="DHS83" s="567"/>
      <c r="DHT83" s="567"/>
      <c r="DHU83" s="567"/>
      <c r="DHV83" s="567"/>
      <c r="DHW83" s="567"/>
      <c r="DHX83" s="567"/>
      <c r="DHY83" s="567"/>
      <c r="DHZ83" s="567"/>
      <c r="DIA83" s="567"/>
      <c r="DIB83" s="567"/>
      <c r="DIC83" s="567"/>
      <c r="DID83" s="567"/>
      <c r="DIE83" s="567"/>
      <c r="DIF83" s="567"/>
      <c r="DIG83" s="567"/>
      <c r="DIH83" s="567"/>
      <c r="DII83" s="567"/>
      <c r="DIJ83" s="567"/>
      <c r="DIK83" s="567"/>
      <c r="DIL83" s="567"/>
      <c r="DIM83" s="567"/>
      <c r="DIN83" s="567"/>
      <c r="DIO83" s="567"/>
      <c r="DIP83" s="567"/>
      <c r="DIQ83" s="567"/>
      <c r="DIR83" s="567"/>
      <c r="DIS83" s="567"/>
      <c r="DIT83" s="567"/>
      <c r="DIU83" s="567"/>
      <c r="DIV83" s="567"/>
      <c r="DIW83" s="567"/>
      <c r="DIX83" s="567"/>
      <c r="DIY83" s="567"/>
      <c r="DIZ83" s="567"/>
      <c r="DJA83" s="567"/>
      <c r="DJB83" s="567"/>
      <c r="DJC83" s="567"/>
      <c r="DJD83" s="567"/>
      <c r="DJE83" s="567"/>
      <c r="DJF83" s="567"/>
      <c r="DJG83" s="567"/>
      <c r="DJH83" s="567"/>
      <c r="DJI83" s="567"/>
      <c r="DJJ83" s="567"/>
      <c r="DJK83" s="567"/>
      <c r="DJL83" s="567"/>
      <c r="DJM83" s="567"/>
      <c r="DJN83" s="567"/>
      <c r="DJO83" s="567"/>
      <c r="DJP83" s="567"/>
      <c r="DJQ83" s="567"/>
      <c r="DJR83" s="567"/>
      <c r="DJS83" s="567"/>
      <c r="DJT83" s="567"/>
      <c r="DJU83" s="567"/>
      <c r="DJV83" s="567"/>
      <c r="DJW83" s="567"/>
      <c r="DJX83" s="567"/>
      <c r="DJY83" s="567"/>
      <c r="DJZ83" s="567"/>
      <c r="DKA83" s="567"/>
      <c r="DKB83" s="567"/>
      <c r="DKC83" s="567"/>
      <c r="DKD83" s="567"/>
      <c r="DKE83" s="567"/>
      <c r="DKF83" s="567"/>
      <c r="DKG83" s="567"/>
      <c r="DKH83" s="567"/>
      <c r="DKI83" s="567"/>
      <c r="DKJ83" s="567"/>
      <c r="DKK83" s="567"/>
      <c r="DKL83" s="567"/>
      <c r="DKM83" s="567"/>
      <c r="DKN83" s="567"/>
      <c r="DKO83" s="567"/>
      <c r="DKP83" s="567"/>
      <c r="DKQ83" s="567"/>
      <c r="DKR83" s="567"/>
      <c r="DKS83" s="567"/>
      <c r="DKT83" s="567"/>
      <c r="DKU83" s="567"/>
      <c r="DKV83" s="567"/>
      <c r="DKW83" s="567"/>
      <c r="DKX83" s="567"/>
      <c r="DKY83" s="567"/>
      <c r="DKZ83" s="567"/>
      <c r="DLA83" s="567"/>
      <c r="DLB83" s="567"/>
      <c r="DLC83" s="567"/>
      <c r="DLD83" s="567"/>
      <c r="DLE83" s="567"/>
      <c r="DLF83" s="567"/>
      <c r="DLG83" s="567"/>
      <c r="DLH83" s="567"/>
      <c r="DLI83" s="567"/>
      <c r="DLJ83" s="567"/>
      <c r="DLK83" s="567"/>
      <c r="DLL83" s="567"/>
      <c r="DLM83" s="567"/>
      <c r="DLN83" s="567"/>
      <c r="DLO83" s="567"/>
      <c r="DLP83" s="567"/>
      <c r="DLQ83" s="567"/>
      <c r="DLR83" s="567"/>
      <c r="DLS83" s="567"/>
      <c r="DLT83" s="567"/>
      <c r="DLU83" s="567"/>
      <c r="DLV83" s="567"/>
      <c r="DLW83" s="567"/>
      <c r="DLX83" s="567"/>
      <c r="DLY83" s="567"/>
      <c r="DLZ83" s="567"/>
      <c r="DMA83" s="567"/>
      <c r="DMB83" s="567"/>
      <c r="DMC83" s="567"/>
      <c r="DMD83" s="567"/>
      <c r="DME83" s="567"/>
      <c r="DMF83" s="567"/>
      <c r="DMG83" s="567"/>
      <c r="DMH83" s="567"/>
      <c r="DMI83" s="567"/>
      <c r="DMJ83" s="567"/>
      <c r="DMK83" s="567"/>
      <c r="DML83" s="567"/>
      <c r="DMM83" s="567"/>
      <c r="DMN83" s="567"/>
      <c r="DMO83" s="567"/>
      <c r="DMP83" s="567"/>
      <c r="DMQ83" s="567"/>
      <c r="DMR83" s="567"/>
      <c r="DMS83" s="567"/>
      <c r="DMT83" s="567"/>
      <c r="DMU83" s="567"/>
      <c r="DMV83" s="567"/>
      <c r="DMW83" s="567"/>
      <c r="DMX83" s="567"/>
      <c r="DMY83" s="567"/>
      <c r="DMZ83" s="567"/>
      <c r="DNA83" s="567"/>
      <c r="DNB83" s="567"/>
      <c r="DNC83" s="567"/>
      <c r="DND83" s="567"/>
      <c r="DNE83" s="567"/>
      <c r="DNF83" s="567"/>
      <c r="DNG83" s="567"/>
      <c r="DNH83" s="567"/>
      <c r="DNI83" s="567"/>
      <c r="DNJ83" s="567"/>
      <c r="DNK83" s="567"/>
      <c r="DNL83" s="567"/>
      <c r="DNM83" s="567"/>
      <c r="DNN83" s="567"/>
      <c r="DNO83" s="567"/>
      <c r="DNP83" s="567"/>
      <c r="DNQ83" s="567"/>
      <c r="DNR83" s="567"/>
      <c r="DNS83" s="567"/>
      <c r="DNT83" s="567"/>
      <c r="DNU83" s="567"/>
      <c r="DNV83" s="567"/>
      <c r="DNW83" s="567"/>
      <c r="DNX83" s="567"/>
      <c r="DNY83" s="567"/>
      <c r="DNZ83" s="567"/>
      <c r="DOA83" s="567"/>
      <c r="DOB83" s="567"/>
      <c r="DOC83" s="567"/>
      <c r="DOD83" s="567"/>
      <c r="DOE83" s="567"/>
      <c r="DOF83" s="567"/>
      <c r="DOG83" s="567"/>
      <c r="DOH83" s="567"/>
      <c r="DOI83" s="567"/>
      <c r="DOJ83" s="567"/>
      <c r="DOK83" s="567"/>
      <c r="DOL83" s="567"/>
      <c r="DOM83" s="567"/>
      <c r="DON83" s="567"/>
      <c r="DOO83" s="567"/>
      <c r="DOP83" s="567"/>
      <c r="DOQ83" s="567"/>
      <c r="DOR83" s="567"/>
      <c r="DOS83" s="567"/>
      <c r="DOT83" s="567"/>
      <c r="DOU83" s="567"/>
      <c r="DOV83" s="567"/>
      <c r="DOW83" s="567"/>
      <c r="DOX83" s="567"/>
      <c r="DOY83" s="567"/>
      <c r="DOZ83" s="567"/>
      <c r="DPA83" s="567"/>
      <c r="DPB83" s="567"/>
      <c r="DPC83" s="567"/>
      <c r="DPD83" s="567"/>
      <c r="DPE83" s="567"/>
      <c r="DPF83" s="567"/>
      <c r="DPG83" s="567"/>
      <c r="DPH83" s="567"/>
      <c r="DPI83" s="567"/>
      <c r="DPJ83" s="567"/>
      <c r="DPK83" s="567"/>
      <c r="DPL83" s="567"/>
      <c r="DPM83" s="567"/>
      <c r="DPN83" s="567"/>
      <c r="DPO83" s="567"/>
      <c r="DPP83" s="567"/>
      <c r="DPQ83" s="567"/>
      <c r="DPR83" s="567"/>
      <c r="DPS83" s="567"/>
      <c r="DPT83" s="567"/>
      <c r="DPU83" s="567"/>
      <c r="DPV83" s="567"/>
      <c r="DPW83" s="567"/>
      <c r="DPX83" s="567"/>
      <c r="DPY83" s="567"/>
      <c r="DPZ83" s="567"/>
      <c r="DQA83" s="567"/>
      <c r="DQB83" s="567"/>
      <c r="DQC83" s="567"/>
      <c r="DQD83" s="567"/>
      <c r="DQE83" s="567"/>
      <c r="DQF83" s="567"/>
      <c r="DQG83" s="567"/>
      <c r="DQH83" s="567"/>
      <c r="DQI83" s="567"/>
      <c r="DQJ83" s="567"/>
      <c r="DQK83" s="567"/>
      <c r="DQL83" s="567"/>
      <c r="DQM83" s="567"/>
      <c r="DQN83" s="567"/>
      <c r="DQO83" s="567"/>
      <c r="DQP83" s="567"/>
      <c r="DQQ83" s="567"/>
      <c r="DQR83" s="567"/>
      <c r="DQS83" s="567"/>
      <c r="DQT83" s="567"/>
      <c r="DQU83" s="567"/>
      <c r="DQV83" s="567"/>
      <c r="DQW83" s="567"/>
      <c r="DQX83" s="567"/>
      <c r="DQY83" s="567"/>
      <c r="DQZ83" s="567"/>
      <c r="DRA83" s="567"/>
      <c r="DRB83" s="567"/>
      <c r="DRC83" s="567"/>
      <c r="DRD83" s="567"/>
      <c r="DRE83" s="567"/>
      <c r="DRF83" s="567"/>
      <c r="DRG83" s="567"/>
      <c r="DRH83" s="567"/>
      <c r="DRI83" s="567"/>
      <c r="DRJ83" s="567"/>
      <c r="DRK83" s="567"/>
      <c r="DRL83" s="567"/>
      <c r="DRM83" s="567"/>
      <c r="DRN83" s="567"/>
      <c r="DRO83" s="567"/>
      <c r="DRP83" s="567"/>
      <c r="DRQ83" s="567"/>
      <c r="DRR83" s="567"/>
      <c r="DRS83" s="567"/>
      <c r="DRT83" s="567"/>
      <c r="DRU83" s="567"/>
      <c r="DRV83" s="567"/>
      <c r="DRW83" s="567"/>
      <c r="DRX83" s="567"/>
      <c r="DRY83" s="567"/>
      <c r="DRZ83" s="567"/>
      <c r="DSA83" s="567"/>
      <c r="DSB83" s="567"/>
      <c r="DSC83" s="567"/>
      <c r="DSD83" s="567"/>
      <c r="DSE83" s="567"/>
      <c r="DSF83" s="567"/>
      <c r="DSG83" s="567"/>
      <c r="DSH83" s="567"/>
      <c r="DSI83" s="567"/>
      <c r="DSJ83" s="567"/>
      <c r="DSK83" s="567"/>
      <c r="DSL83" s="567"/>
      <c r="DSM83" s="567"/>
      <c r="DSN83" s="567"/>
      <c r="DSO83" s="567"/>
      <c r="DSP83" s="567"/>
      <c r="DSQ83" s="567"/>
      <c r="DSR83" s="567"/>
      <c r="DSS83" s="567"/>
      <c r="DST83" s="567"/>
      <c r="DSU83" s="567"/>
      <c r="DSV83" s="567"/>
      <c r="DSW83" s="567"/>
      <c r="DSX83" s="567"/>
      <c r="DSY83" s="567"/>
      <c r="DSZ83" s="567"/>
      <c r="DTA83" s="567"/>
      <c r="DTB83" s="567"/>
      <c r="DTC83" s="567"/>
      <c r="DTD83" s="567"/>
      <c r="DTE83" s="567"/>
      <c r="DTF83" s="567"/>
      <c r="DTG83" s="567"/>
      <c r="DTH83" s="567"/>
      <c r="DTI83" s="567"/>
      <c r="DTJ83" s="567"/>
      <c r="DTK83" s="567"/>
      <c r="DTL83" s="567"/>
      <c r="DTM83" s="567"/>
      <c r="DTN83" s="567"/>
      <c r="DTO83" s="567"/>
      <c r="DTP83" s="567"/>
      <c r="DTQ83" s="567"/>
      <c r="DTR83" s="567"/>
      <c r="DTS83" s="567"/>
      <c r="DTT83" s="567"/>
      <c r="DTU83" s="567"/>
      <c r="DTV83" s="567"/>
      <c r="DTW83" s="567"/>
      <c r="DTX83" s="567"/>
      <c r="DTY83" s="567"/>
      <c r="DTZ83" s="567"/>
      <c r="DUA83" s="567"/>
      <c r="DUB83" s="567"/>
      <c r="DUC83" s="567"/>
      <c r="DUD83" s="567"/>
      <c r="DUE83" s="567"/>
      <c r="DUF83" s="567"/>
      <c r="DUG83" s="567"/>
      <c r="DUH83" s="567"/>
      <c r="DUI83" s="567"/>
      <c r="DUJ83" s="567"/>
      <c r="DUK83" s="567"/>
      <c r="DUL83" s="567"/>
      <c r="DUM83" s="567"/>
      <c r="DUN83" s="567"/>
      <c r="DUO83" s="567"/>
      <c r="DUP83" s="567"/>
      <c r="DUQ83" s="567"/>
      <c r="DUR83" s="567"/>
      <c r="DUS83" s="567"/>
      <c r="DUT83" s="567"/>
      <c r="DUU83" s="567"/>
      <c r="DUV83" s="567"/>
      <c r="DUW83" s="567"/>
      <c r="DUX83" s="567"/>
      <c r="DUY83" s="567"/>
      <c r="DUZ83" s="567"/>
      <c r="DVA83" s="567"/>
      <c r="DVB83" s="567"/>
      <c r="DVC83" s="567"/>
      <c r="DVD83" s="567"/>
      <c r="DVE83" s="567"/>
      <c r="DVF83" s="567"/>
      <c r="DVG83" s="567"/>
      <c r="DVH83" s="567"/>
      <c r="DVI83" s="567"/>
      <c r="DVJ83" s="567"/>
      <c r="DVK83" s="567"/>
      <c r="DVL83" s="567"/>
      <c r="DVM83" s="567"/>
      <c r="DVN83" s="567"/>
      <c r="DVO83" s="567"/>
      <c r="DVP83" s="567"/>
      <c r="DVQ83" s="567"/>
      <c r="DVR83" s="567"/>
      <c r="DVS83" s="567"/>
      <c r="DVT83" s="567"/>
      <c r="DVU83" s="567"/>
      <c r="DVV83" s="567"/>
      <c r="DVW83" s="567"/>
      <c r="DVX83" s="567"/>
      <c r="DVY83" s="567"/>
      <c r="DVZ83" s="567"/>
      <c r="DWA83" s="567"/>
      <c r="DWB83" s="567"/>
      <c r="DWC83" s="567"/>
      <c r="DWD83" s="567"/>
      <c r="DWE83" s="567"/>
      <c r="DWF83" s="567"/>
      <c r="DWG83" s="567"/>
      <c r="DWH83" s="567"/>
      <c r="DWI83" s="567"/>
      <c r="DWJ83" s="567"/>
      <c r="DWK83" s="567"/>
      <c r="DWL83" s="567"/>
      <c r="DWM83" s="567"/>
      <c r="DWN83" s="567"/>
      <c r="DWO83" s="567"/>
      <c r="DWP83" s="567"/>
      <c r="DWQ83" s="567"/>
      <c r="DWR83" s="567"/>
      <c r="DWS83" s="567"/>
      <c r="DWT83" s="567"/>
      <c r="DWU83" s="567"/>
      <c r="DWV83" s="567"/>
      <c r="DWW83" s="567"/>
      <c r="DWX83" s="567"/>
      <c r="DWY83" s="567"/>
      <c r="DWZ83" s="567"/>
      <c r="DXA83" s="567"/>
      <c r="DXB83" s="567"/>
      <c r="DXC83" s="567"/>
      <c r="DXD83" s="567"/>
      <c r="DXE83" s="567"/>
      <c r="DXF83" s="567"/>
      <c r="DXG83" s="567"/>
      <c r="DXH83" s="567"/>
      <c r="DXI83" s="567"/>
      <c r="DXJ83" s="567"/>
      <c r="DXK83" s="567"/>
      <c r="DXL83" s="567"/>
      <c r="DXM83" s="567"/>
      <c r="DXN83" s="567"/>
      <c r="DXO83" s="567"/>
      <c r="DXP83" s="567"/>
      <c r="DXQ83" s="567"/>
      <c r="DXR83" s="567"/>
      <c r="DXS83" s="567"/>
      <c r="DXT83" s="567"/>
      <c r="DXU83" s="567"/>
      <c r="DXV83" s="567"/>
      <c r="DXW83" s="567"/>
      <c r="DXX83" s="567"/>
      <c r="DXY83" s="567"/>
      <c r="DXZ83" s="567"/>
      <c r="DYA83" s="567"/>
      <c r="DYB83" s="567"/>
      <c r="DYC83" s="567"/>
      <c r="DYD83" s="567"/>
      <c r="DYE83" s="567"/>
      <c r="DYF83" s="567"/>
      <c r="DYG83" s="567"/>
      <c r="DYH83" s="567"/>
      <c r="DYI83" s="567"/>
      <c r="DYJ83" s="567"/>
      <c r="DYK83" s="567"/>
      <c r="DYL83" s="567"/>
      <c r="DYM83" s="567"/>
      <c r="DYN83" s="567"/>
      <c r="DYO83" s="567"/>
      <c r="DYP83" s="567"/>
      <c r="DYQ83" s="567"/>
      <c r="DYR83" s="567"/>
      <c r="DYS83" s="567"/>
      <c r="DYT83" s="567"/>
      <c r="DYU83" s="567"/>
      <c r="DYV83" s="567"/>
      <c r="DYW83" s="567"/>
      <c r="DYX83" s="567"/>
      <c r="DYY83" s="567"/>
      <c r="DYZ83" s="567"/>
      <c r="DZA83" s="567"/>
      <c r="DZB83" s="567"/>
      <c r="DZC83" s="567"/>
      <c r="DZD83" s="567"/>
      <c r="DZE83" s="567"/>
      <c r="DZF83" s="567"/>
      <c r="DZG83" s="567"/>
      <c r="DZH83" s="567"/>
      <c r="DZI83" s="567"/>
      <c r="DZJ83" s="567"/>
      <c r="DZK83" s="567"/>
      <c r="DZL83" s="567"/>
      <c r="DZM83" s="567"/>
      <c r="DZN83" s="567"/>
      <c r="DZO83" s="567"/>
      <c r="DZP83" s="567"/>
      <c r="DZQ83" s="567"/>
      <c r="DZR83" s="567"/>
      <c r="DZS83" s="567"/>
      <c r="DZT83" s="567"/>
      <c r="DZU83" s="567"/>
      <c r="DZV83" s="567"/>
      <c r="DZW83" s="567"/>
      <c r="DZX83" s="567"/>
      <c r="DZY83" s="567"/>
      <c r="DZZ83" s="567"/>
      <c r="EAA83" s="567"/>
      <c r="EAB83" s="567"/>
      <c r="EAC83" s="567"/>
      <c r="EAD83" s="567"/>
      <c r="EAE83" s="567"/>
      <c r="EAF83" s="567"/>
      <c r="EAG83" s="567"/>
      <c r="EAH83" s="567"/>
      <c r="EAI83" s="567"/>
      <c r="EAJ83" s="567"/>
      <c r="EAK83" s="567"/>
      <c r="EAL83" s="567"/>
      <c r="EAM83" s="567"/>
      <c r="EAN83" s="567"/>
      <c r="EAO83" s="567"/>
      <c r="EAP83" s="567"/>
      <c r="EAQ83" s="567"/>
      <c r="EAR83" s="567"/>
      <c r="EAS83" s="567"/>
      <c r="EAT83" s="567"/>
      <c r="EAU83" s="567"/>
      <c r="EAV83" s="567"/>
      <c r="EAW83" s="567"/>
      <c r="EAX83" s="567"/>
      <c r="EAY83" s="567"/>
      <c r="EAZ83" s="567"/>
      <c r="EBA83" s="567"/>
      <c r="EBB83" s="567"/>
      <c r="EBC83" s="567"/>
      <c r="EBD83" s="567"/>
      <c r="EBE83" s="567"/>
      <c r="EBF83" s="567"/>
      <c r="EBG83" s="567"/>
      <c r="EBH83" s="567"/>
      <c r="EBI83" s="567"/>
      <c r="EBJ83" s="567"/>
      <c r="EBK83" s="567"/>
      <c r="EBL83" s="567"/>
      <c r="EBM83" s="567"/>
      <c r="EBN83" s="567"/>
      <c r="EBO83" s="567"/>
      <c r="EBP83" s="567"/>
      <c r="EBQ83" s="567"/>
      <c r="EBR83" s="567"/>
      <c r="EBS83" s="567"/>
      <c r="EBT83" s="567"/>
      <c r="EBU83" s="567"/>
      <c r="EBV83" s="567"/>
      <c r="EBW83" s="567"/>
      <c r="EBX83" s="567"/>
      <c r="EBY83" s="567"/>
      <c r="EBZ83" s="567"/>
      <c r="ECA83" s="567"/>
      <c r="ECB83" s="567"/>
      <c r="ECC83" s="567"/>
      <c r="ECD83" s="567"/>
      <c r="ECE83" s="567"/>
      <c r="ECF83" s="567"/>
      <c r="ECG83" s="567"/>
      <c r="ECH83" s="567"/>
      <c r="ECI83" s="567"/>
      <c r="ECJ83" s="567"/>
      <c r="ECK83" s="567"/>
      <c r="ECL83" s="567"/>
      <c r="ECM83" s="567"/>
      <c r="ECN83" s="567"/>
      <c r="ECO83" s="567"/>
      <c r="ECP83" s="567"/>
      <c r="ECQ83" s="567"/>
      <c r="ECR83" s="567"/>
      <c r="ECS83" s="567"/>
      <c r="ECT83" s="567"/>
      <c r="ECU83" s="567"/>
      <c r="ECV83" s="567"/>
      <c r="ECW83" s="567"/>
      <c r="ECX83" s="567"/>
      <c r="ECY83" s="567"/>
      <c r="ECZ83" s="567"/>
      <c r="EDA83" s="567"/>
      <c r="EDB83" s="567"/>
      <c r="EDC83" s="567"/>
      <c r="EDD83" s="567"/>
      <c r="EDE83" s="567"/>
      <c r="EDF83" s="567"/>
      <c r="EDG83" s="567"/>
      <c r="EDH83" s="567"/>
      <c r="EDI83" s="567"/>
      <c r="EDJ83" s="567"/>
      <c r="EDK83" s="567"/>
      <c r="EDL83" s="567"/>
      <c r="EDM83" s="567"/>
      <c r="EDN83" s="567"/>
      <c r="EDO83" s="567"/>
      <c r="EDP83" s="567"/>
      <c r="EDQ83" s="567"/>
      <c r="EDR83" s="567"/>
      <c r="EDS83" s="567"/>
      <c r="EDT83" s="567"/>
      <c r="EDU83" s="567"/>
      <c r="EDV83" s="567"/>
      <c r="EDW83" s="567"/>
      <c r="EDX83" s="567"/>
      <c r="EDY83" s="567"/>
      <c r="EDZ83" s="567"/>
      <c r="EEA83" s="567"/>
      <c r="EEB83" s="567"/>
      <c r="EEC83" s="567"/>
      <c r="EED83" s="567"/>
      <c r="EEE83" s="567"/>
      <c r="EEF83" s="567"/>
      <c r="EEG83" s="567"/>
      <c r="EEH83" s="567"/>
      <c r="EEI83" s="567"/>
      <c r="EEJ83" s="567"/>
      <c r="EEK83" s="567"/>
      <c r="EEL83" s="567"/>
      <c r="EEM83" s="567"/>
      <c r="EEN83" s="567"/>
      <c r="EEO83" s="567"/>
      <c r="EEP83" s="567"/>
      <c r="EEQ83" s="567"/>
      <c r="EER83" s="567"/>
      <c r="EES83" s="567"/>
      <c r="EET83" s="567"/>
      <c r="EEU83" s="567"/>
      <c r="EEV83" s="567"/>
      <c r="EEW83" s="567"/>
      <c r="EEX83" s="567"/>
      <c r="EEY83" s="567"/>
      <c r="EEZ83" s="567"/>
      <c r="EFA83" s="567"/>
      <c r="EFB83" s="567"/>
      <c r="EFC83" s="567"/>
      <c r="EFD83" s="567"/>
      <c r="EFE83" s="567"/>
      <c r="EFF83" s="567"/>
      <c r="EFG83" s="567"/>
      <c r="EFH83" s="567"/>
      <c r="EFI83" s="567"/>
      <c r="EFJ83" s="567"/>
      <c r="EFK83" s="567"/>
      <c r="EFL83" s="567"/>
      <c r="EFM83" s="567"/>
      <c r="EFN83" s="567"/>
      <c r="EFO83" s="567"/>
      <c r="EFP83" s="567"/>
      <c r="EFQ83" s="567"/>
      <c r="EFR83" s="567"/>
      <c r="EFS83" s="567"/>
      <c r="EFT83" s="567"/>
      <c r="EFU83" s="567"/>
      <c r="EFV83" s="567"/>
      <c r="EFW83" s="567"/>
      <c r="EFX83" s="567"/>
      <c r="EFY83" s="567"/>
      <c r="EFZ83" s="567"/>
      <c r="EGA83" s="567"/>
      <c r="EGB83" s="567"/>
      <c r="EGC83" s="567"/>
      <c r="EGD83" s="567"/>
      <c r="EGE83" s="567"/>
      <c r="EGF83" s="567"/>
      <c r="EGG83" s="567"/>
      <c r="EGH83" s="567"/>
      <c r="EGI83" s="567"/>
      <c r="EGJ83" s="567"/>
      <c r="EGK83" s="567"/>
      <c r="EGL83" s="567"/>
      <c r="EGM83" s="567"/>
      <c r="EGN83" s="567"/>
      <c r="EGO83" s="567"/>
      <c r="EGP83" s="567"/>
      <c r="EGQ83" s="567"/>
      <c r="EGR83" s="567"/>
      <c r="EGS83" s="567"/>
      <c r="EGT83" s="567"/>
      <c r="EGU83" s="567"/>
      <c r="EGV83" s="567"/>
      <c r="EGW83" s="567"/>
      <c r="EGX83" s="567"/>
      <c r="EGY83" s="567"/>
      <c r="EGZ83" s="567"/>
      <c r="EHA83" s="567"/>
      <c r="EHB83" s="567"/>
      <c r="EHC83" s="567"/>
      <c r="EHD83" s="567"/>
      <c r="EHE83" s="567"/>
      <c r="EHF83" s="567"/>
      <c r="EHG83" s="567"/>
      <c r="EHH83" s="567"/>
      <c r="EHI83" s="567"/>
      <c r="EHJ83" s="567"/>
      <c r="EHK83" s="567"/>
      <c r="EHL83" s="567"/>
      <c r="EHM83" s="567"/>
      <c r="EHN83" s="567"/>
      <c r="EHO83" s="567"/>
      <c r="EHP83" s="567"/>
      <c r="EHQ83" s="567"/>
      <c r="EHR83" s="567"/>
      <c r="EHS83" s="567"/>
      <c r="EHT83" s="567"/>
      <c r="EHU83" s="567"/>
      <c r="EHV83" s="567"/>
      <c r="EHW83" s="567"/>
      <c r="EHX83" s="567"/>
      <c r="EHY83" s="567"/>
      <c r="EHZ83" s="567"/>
      <c r="EIA83" s="567"/>
      <c r="EIB83" s="567"/>
      <c r="EIC83" s="567"/>
      <c r="EID83" s="567"/>
      <c r="EIE83" s="567"/>
      <c r="EIF83" s="567"/>
      <c r="EIG83" s="567"/>
      <c r="EIH83" s="567"/>
      <c r="EII83" s="567"/>
      <c r="EIJ83" s="567"/>
      <c r="EIK83" s="567"/>
      <c r="EIL83" s="567"/>
      <c r="EIM83" s="567"/>
      <c r="EIN83" s="567"/>
      <c r="EIO83" s="567"/>
      <c r="EIP83" s="567"/>
      <c r="EIQ83" s="567"/>
      <c r="EIR83" s="567"/>
      <c r="EIS83" s="567"/>
      <c r="EIT83" s="567"/>
      <c r="EIU83" s="567"/>
      <c r="EIV83" s="567"/>
      <c r="EIW83" s="567"/>
      <c r="EIX83" s="567"/>
      <c r="EIY83" s="567"/>
      <c r="EIZ83" s="567"/>
      <c r="EJA83" s="567"/>
      <c r="EJB83" s="567"/>
      <c r="EJC83" s="567"/>
      <c r="EJD83" s="567"/>
      <c r="EJE83" s="567"/>
      <c r="EJF83" s="567"/>
      <c r="EJG83" s="567"/>
      <c r="EJH83" s="567"/>
      <c r="EJI83" s="567"/>
      <c r="EJJ83" s="567"/>
      <c r="EJK83" s="567"/>
      <c r="EJL83" s="567"/>
      <c r="EJM83" s="567"/>
      <c r="EJN83" s="567"/>
      <c r="EJO83" s="567"/>
      <c r="EJP83" s="567"/>
      <c r="EJQ83" s="567"/>
      <c r="EJR83" s="567"/>
      <c r="EJS83" s="567"/>
      <c r="EJT83" s="567"/>
      <c r="EJU83" s="567"/>
      <c r="EJV83" s="567"/>
      <c r="EJW83" s="567"/>
      <c r="EJX83" s="567"/>
      <c r="EJY83" s="567"/>
      <c r="EJZ83" s="567"/>
      <c r="EKA83" s="567"/>
      <c r="EKB83" s="567"/>
      <c r="EKC83" s="567"/>
      <c r="EKD83" s="567"/>
      <c r="EKE83" s="567"/>
      <c r="EKF83" s="567"/>
      <c r="EKG83" s="567"/>
      <c r="EKH83" s="567"/>
      <c r="EKI83" s="567"/>
      <c r="EKJ83" s="567"/>
      <c r="EKK83" s="567"/>
      <c r="EKL83" s="567"/>
      <c r="EKM83" s="567"/>
      <c r="EKN83" s="567"/>
      <c r="EKO83" s="567"/>
      <c r="EKP83" s="567"/>
      <c r="EKQ83" s="567"/>
      <c r="EKR83" s="567"/>
      <c r="EKS83" s="567"/>
      <c r="EKT83" s="567"/>
      <c r="EKU83" s="567"/>
      <c r="EKV83" s="567"/>
      <c r="EKW83" s="567"/>
      <c r="EKX83" s="567"/>
      <c r="EKY83" s="567"/>
      <c r="EKZ83" s="567"/>
      <c r="ELA83" s="567"/>
      <c r="ELB83" s="567"/>
      <c r="ELC83" s="567"/>
      <c r="ELD83" s="567"/>
      <c r="ELE83" s="567"/>
      <c r="ELF83" s="567"/>
      <c r="ELG83" s="567"/>
      <c r="ELH83" s="567"/>
      <c r="ELI83" s="567"/>
      <c r="ELJ83" s="567"/>
      <c r="ELK83" s="567"/>
      <c r="ELL83" s="567"/>
      <c r="ELM83" s="567"/>
      <c r="ELN83" s="567"/>
      <c r="ELO83" s="567"/>
      <c r="ELP83" s="567"/>
      <c r="ELQ83" s="567"/>
      <c r="ELR83" s="567"/>
      <c r="ELS83" s="567"/>
      <c r="ELT83" s="567"/>
      <c r="ELU83" s="567"/>
      <c r="ELV83" s="567"/>
      <c r="ELW83" s="567"/>
      <c r="ELX83" s="567"/>
      <c r="ELY83" s="567"/>
      <c r="ELZ83" s="567"/>
      <c r="EMA83" s="567"/>
      <c r="EMB83" s="567"/>
      <c r="EMC83" s="567"/>
      <c r="EMD83" s="567"/>
      <c r="EME83" s="567"/>
      <c r="EMF83" s="567"/>
      <c r="EMG83" s="567"/>
      <c r="EMH83" s="567"/>
      <c r="EMI83" s="567"/>
      <c r="EMJ83" s="567"/>
      <c r="EMK83" s="567"/>
      <c r="EML83" s="567"/>
      <c r="EMM83" s="567"/>
      <c r="EMN83" s="567"/>
      <c r="EMO83" s="567"/>
      <c r="EMP83" s="567"/>
      <c r="EMQ83" s="567"/>
      <c r="EMR83" s="567"/>
      <c r="EMS83" s="567"/>
      <c r="EMT83" s="567"/>
      <c r="EMU83" s="567"/>
      <c r="EMV83" s="567"/>
      <c r="EMW83" s="567"/>
      <c r="EMX83" s="567"/>
      <c r="EMY83" s="567"/>
      <c r="EMZ83" s="567"/>
      <c r="ENA83" s="567"/>
      <c r="ENB83" s="567"/>
      <c r="ENC83" s="567"/>
      <c r="END83" s="567"/>
      <c r="ENE83" s="567"/>
      <c r="ENF83" s="567"/>
      <c r="ENG83" s="567"/>
      <c r="ENH83" s="567"/>
      <c r="ENI83" s="567"/>
      <c r="ENJ83" s="567"/>
      <c r="ENK83" s="567"/>
      <c r="ENL83" s="567"/>
      <c r="ENM83" s="567"/>
      <c r="ENN83" s="567"/>
      <c r="ENO83" s="567"/>
      <c r="ENP83" s="567"/>
      <c r="ENQ83" s="567"/>
      <c r="ENR83" s="567"/>
      <c r="ENS83" s="567"/>
      <c r="ENT83" s="567"/>
      <c r="ENU83" s="567"/>
      <c r="ENV83" s="567"/>
      <c r="ENW83" s="567"/>
      <c r="ENX83" s="567"/>
      <c r="ENY83" s="567"/>
      <c r="ENZ83" s="567"/>
      <c r="EOA83" s="567"/>
      <c r="EOB83" s="567"/>
      <c r="EOC83" s="567"/>
      <c r="EOD83" s="567"/>
      <c r="EOE83" s="567"/>
      <c r="EOF83" s="567"/>
      <c r="EOG83" s="567"/>
      <c r="EOH83" s="567"/>
      <c r="EOI83" s="567"/>
      <c r="EOJ83" s="567"/>
      <c r="EOK83" s="567"/>
      <c r="EOL83" s="567"/>
      <c r="EOM83" s="567"/>
      <c r="EON83" s="567"/>
      <c r="EOO83" s="567"/>
      <c r="EOP83" s="567"/>
      <c r="EOQ83" s="567"/>
      <c r="EOR83" s="567"/>
      <c r="EOS83" s="567"/>
      <c r="EOT83" s="567"/>
      <c r="EOU83" s="567"/>
      <c r="EOV83" s="567"/>
      <c r="EOW83" s="567"/>
      <c r="EOX83" s="567"/>
      <c r="EOY83" s="567"/>
      <c r="EOZ83" s="567"/>
      <c r="EPA83" s="567"/>
      <c r="EPB83" s="567"/>
      <c r="EPC83" s="567"/>
      <c r="EPD83" s="567"/>
      <c r="EPE83" s="567"/>
      <c r="EPF83" s="567"/>
      <c r="EPG83" s="567"/>
      <c r="EPH83" s="567"/>
      <c r="EPI83" s="567"/>
      <c r="EPJ83" s="567"/>
      <c r="EPK83" s="567"/>
      <c r="EPL83" s="567"/>
      <c r="EPM83" s="567"/>
      <c r="EPN83" s="567"/>
      <c r="EPO83" s="567"/>
      <c r="EPP83" s="567"/>
      <c r="EPQ83" s="567"/>
      <c r="EPR83" s="567"/>
      <c r="EPS83" s="567"/>
      <c r="EPT83" s="567"/>
      <c r="EPU83" s="567"/>
      <c r="EPV83" s="567"/>
      <c r="EPW83" s="567"/>
      <c r="EPX83" s="567"/>
      <c r="EPY83" s="567"/>
      <c r="EPZ83" s="567"/>
      <c r="EQA83" s="567"/>
      <c r="EQB83" s="567"/>
      <c r="EQC83" s="567"/>
      <c r="EQD83" s="567"/>
      <c r="EQE83" s="567"/>
      <c r="EQF83" s="567"/>
      <c r="EQG83" s="567"/>
      <c r="EQH83" s="567"/>
      <c r="EQI83" s="567"/>
      <c r="EQJ83" s="567"/>
      <c r="EQK83" s="567"/>
      <c r="EQL83" s="567"/>
      <c r="EQM83" s="567"/>
      <c r="EQN83" s="567"/>
      <c r="EQO83" s="567"/>
      <c r="EQP83" s="567"/>
      <c r="EQQ83" s="567"/>
      <c r="EQR83" s="567"/>
      <c r="EQS83" s="567"/>
      <c r="EQT83" s="567"/>
      <c r="EQU83" s="567"/>
      <c r="EQV83" s="567"/>
      <c r="EQW83" s="567"/>
      <c r="EQX83" s="567"/>
      <c r="EQY83" s="567"/>
      <c r="EQZ83" s="567"/>
      <c r="ERA83" s="567"/>
      <c r="ERB83" s="567"/>
      <c r="ERC83" s="567"/>
      <c r="ERD83" s="567"/>
      <c r="ERE83" s="567"/>
      <c r="ERF83" s="567"/>
      <c r="ERG83" s="567"/>
      <c r="ERH83" s="567"/>
      <c r="ERI83" s="567"/>
      <c r="ERJ83" s="567"/>
      <c r="ERK83" s="567"/>
      <c r="ERL83" s="567"/>
      <c r="ERM83" s="567"/>
      <c r="ERN83" s="567"/>
      <c r="ERO83" s="567"/>
      <c r="ERP83" s="567"/>
      <c r="ERQ83" s="567"/>
      <c r="ERR83" s="567"/>
      <c r="ERS83" s="567"/>
      <c r="ERT83" s="567"/>
      <c r="ERU83" s="567"/>
      <c r="ERV83" s="567"/>
      <c r="ERW83" s="567"/>
      <c r="ERX83" s="567"/>
      <c r="ERY83" s="567"/>
      <c r="ERZ83" s="567"/>
      <c r="ESA83" s="567"/>
      <c r="ESB83" s="567"/>
      <c r="ESC83" s="567"/>
      <c r="ESD83" s="567"/>
      <c r="ESE83" s="567"/>
      <c r="ESF83" s="567"/>
      <c r="ESG83" s="567"/>
      <c r="ESH83" s="567"/>
      <c r="ESI83" s="567"/>
      <c r="ESJ83" s="567"/>
      <c r="ESK83" s="567"/>
      <c r="ESL83" s="567"/>
      <c r="ESM83" s="567"/>
      <c r="ESN83" s="567"/>
      <c r="ESO83" s="567"/>
      <c r="ESP83" s="567"/>
      <c r="ESQ83" s="567"/>
      <c r="ESR83" s="567"/>
      <c r="ESS83" s="567"/>
      <c r="EST83" s="567"/>
      <c r="ESU83" s="567"/>
      <c r="ESV83" s="567"/>
      <c r="ESW83" s="567"/>
      <c r="ESX83" s="567"/>
      <c r="ESY83" s="567"/>
      <c r="ESZ83" s="567"/>
      <c r="ETA83" s="567"/>
      <c r="ETB83" s="567"/>
      <c r="ETC83" s="567"/>
      <c r="ETD83" s="567"/>
      <c r="ETE83" s="567"/>
      <c r="ETF83" s="567"/>
      <c r="ETG83" s="567"/>
      <c r="ETH83" s="567"/>
      <c r="ETI83" s="567"/>
      <c r="ETJ83" s="567"/>
      <c r="ETK83" s="567"/>
      <c r="ETL83" s="567"/>
      <c r="ETM83" s="567"/>
      <c r="ETN83" s="567"/>
      <c r="ETO83" s="567"/>
      <c r="ETP83" s="567"/>
      <c r="ETQ83" s="567"/>
      <c r="ETR83" s="567"/>
      <c r="ETS83" s="567"/>
      <c r="ETT83" s="567"/>
      <c r="ETU83" s="567"/>
      <c r="ETV83" s="567"/>
      <c r="ETW83" s="567"/>
      <c r="ETX83" s="567"/>
      <c r="ETY83" s="567"/>
      <c r="ETZ83" s="567"/>
      <c r="EUA83" s="567"/>
      <c r="EUB83" s="567"/>
      <c r="EUC83" s="567"/>
      <c r="EUD83" s="567"/>
      <c r="EUE83" s="567"/>
      <c r="EUF83" s="567"/>
      <c r="EUG83" s="567"/>
      <c r="EUH83" s="567"/>
      <c r="EUI83" s="567"/>
      <c r="EUJ83" s="567"/>
      <c r="EUK83" s="567"/>
      <c r="EUL83" s="567"/>
      <c r="EUM83" s="567"/>
      <c r="EUN83" s="567"/>
      <c r="EUO83" s="567"/>
      <c r="EUP83" s="567"/>
      <c r="EUQ83" s="567"/>
      <c r="EUR83" s="567"/>
      <c r="EUS83" s="567"/>
      <c r="EUT83" s="567"/>
      <c r="EUU83" s="567"/>
      <c r="EUV83" s="567"/>
      <c r="EUW83" s="567"/>
      <c r="EUX83" s="567"/>
      <c r="EUY83" s="567"/>
      <c r="EUZ83" s="567"/>
      <c r="EVA83" s="567"/>
      <c r="EVB83" s="567"/>
      <c r="EVC83" s="567"/>
      <c r="EVD83" s="567"/>
      <c r="EVE83" s="567"/>
      <c r="EVF83" s="567"/>
      <c r="EVG83" s="567"/>
      <c r="EVH83" s="567"/>
      <c r="EVI83" s="567"/>
      <c r="EVJ83" s="567"/>
      <c r="EVK83" s="567"/>
      <c r="EVL83" s="567"/>
      <c r="EVM83" s="567"/>
      <c r="EVN83" s="567"/>
      <c r="EVO83" s="567"/>
      <c r="EVP83" s="567"/>
      <c r="EVQ83" s="567"/>
      <c r="EVR83" s="567"/>
      <c r="EVS83" s="567"/>
      <c r="EVT83" s="567"/>
      <c r="EVU83" s="567"/>
      <c r="EVV83" s="567"/>
      <c r="EVW83" s="567"/>
      <c r="EVX83" s="567"/>
      <c r="EVY83" s="567"/>
      <c r="EVZ83" s="567"/>
      <c r="EWA83" s="567"/>
      <c r="EWB83" s="567"/>
      <c r="EWC83" s="567"/>
      <c r="EWD83" s="567"/>
      <c r="EWE83" s="567"/>
      <c r="EWF83" s="567"/>
      <c r="EWG83" s="567"/>
      <c r="EWH83" s="567"/>
      <c r="EWI83" s="567"/>
      <c r="EWJ83" s="567"/>
      <c r="EWK83" s="567"/>
      <c r="EWL83" s="567"/>
      <c r="EWM83" s="567"/>
      <c r="EWN83" s="567"/>
      <c r="EWO83" s="567"/>
      <c r="EWP83" s="567"/>
      <c r="EWQ83" s="567"/>
      <c r="EWR83" s="567"/>
      <c r="EWS83" s="567"/>
      <c r="EWT83" s="567"/>
      <c r="EWU83" s="567"/>
      <c r="EWV83" s="567"/>
      <c r="EWW83" s="567"/>
      <c r="EWX83" s="567"/>
      <c r="EWY83" s="567"/>
      <c r="EWZ83" s="567"/>
      <c r="EXA83" s="567"/>
      <c r="EXB83" s="567"/>
      <c r="EXC83" s="567"/>
      <c r="EXD83" s="567"/>
      <c r="EXE83" s="567"/>
      <c r="EXF83" s="567"/>
      <c r="EXG83" s="567"/>
      <c r="EXH83" s="567"/>
      <c r="EXI83" s="567"/>
      <c r="EXJ83" s="567"/>
      <c r="EXK83" s="567"/>
      <c r="EXL83" s="567"/>
      <c r="EXM83" s="567"/>
      <c r="EXN83" s="567"/>
      <c r="EXO83" s="567"/>
      <c r="EXP83" s="567"/>
      <c r="EXQ83" s="567"/>
      <c r="EXR83" s="567"/>
      <c r="EXS83" s="567"/>
      <c r="EXT83" s="567"/>
      <c r="EXU83" s="567"/>
      <c r="EXV83" s="567"/>
      <c r="EXW83" s="567"/>
      <c r="EXX83" s="567"/>
      <c r="EXY83" s="567"/>
      <c r="EXZ83" s="567"/>
      <c r="EYA83" s="567"/>
      <c r="EYB83" s="567"/>
      <c r="EYC83" s="567"/>
      <c r="EYD83" s="567"/>
      <c r="EYE83" s="567"/>
      <c r="EYF83" s="567"/>
      <c r="EYG83" s="567"/>
      <c r="EYH83" s="567"/>
      <c r="EYI83" s="567"/>
      <c r="EYJ83" s="567"/>
      <c r="EYK83" s="567"/>
      <c r="EYL83" s="567"/>
      <c r="EYM83" s="567"/>
      <c r="EYN83" s="567"/>
      <c r="EYO83" s="567"/>
      <c r="EYP83" s="567"/>
      <c r="EYQ83" s="567"/>
      <c r="EYR83" s="567"/>
      <c r="EYS83" s="567"/>
      <c r="EYT83" s="567"/>
      <c r="EYU83" s="567"/>
      <c r="EYV83" s="567"/>
      <c r="EYW83" s="567"/>
      <c r="EYX83" s="567"/>
      <c r="EYY83" s="567"/>
      <c r="EYZ83" s="567"/>
      <c r="EZA83" s="567"/>
      <c r="EZB83" s="567"/>
      <c r="EZC83" s="567"/>
      <c r="EZD83" s="567"/>
      <c r="EZE83" s="567"/>
      <c r="EZF83" s="567"/>
      <c r="EZG83" s="567"/>
      <c r="EZH83" s="567"/>
      <c r="EZI83" s="567"/>
      <c r="EZJ83" s="567"/>
      <c r="EZK83" s="567"/>
      <c r="EZL83" s="567"/>
      <c r="EZM83" s="567"/>
      <c r="EZN83" s="567"/>
      <c r="EZO83" s="567"/>
      <c r="EZP83" s="567"/>
      <c r="EZQ83" s="567"/>
      <c r="EZR83" s="567"/>
      <c r="EZS83" s="567"/>
      <c r="EZT83" s="567"/>
      <c r="EZU83" s="567"/>
      <c r="EZV83" s="567"/>
      <c r="EZW83" s="567"/>
      <c r="EZX83" s="567"/>
      <c r="EZY83" s="567"/>
      <c r="EZZ83" s="567"/>
      <c r="FAA83" s="567"/>
      <c r="FAB83" s="567"/>
      <c r="FAC83" s="567"/>
      <c r="FAD83" s="567"/>
      <c r="FAE83" s="567"/>
      <c r="FAF83" s="567"/>
      <c r="FAG83" s="567"/>
      <c r="FAH83" s="567"/>
      <c r="FAI83" s="567"/>
      <c r="FAJ83" s="567"/>
      <c r="FAK83" s="567"/>
      <c r="FAL83" s="567"/>
      <c r="FAM83" s="567"/>
      <c r="FAN83" s="567"/>
      <c r="FAO83" s="567"/>
      <c r="FAP83" s="567"/>
      <c r="FAQ83" s="567"/>
      <c r="FAR83" s="567"/>
      <c r="FAS83" s="567"/>
      <c r="FAT83" s="567"/>
      <c r="FAU83" s="567"/>
      <c r="FAV83" s="567"/>
      <c r="FAW83" s="567"/>
      <c r="FAX83" s="567"/>
      <c r="FAY83" s="567"/>
      <c r="FAZ83" s="567"/>
      <c r="FBA83" s="567"/>
      <c r="FBB83" s="567"/>
      <c r="FBC83" s="567"/>
      <c r="FBD83" s="567"/>
      <c r="FBE83" s="567"/>
      <c r="FBF83" s="567"/>
      <c r="FBG83" s="567"/>
      <c r="FBH83" s="567"/>
      <c r="FBI83" s="567"/>
      <c r="FBJ83" s="567"/>
      <c r="FBK83" s="567"/>
      <c r="FBL83" s="567"/>
      <c r="FBM83" s="567"/>
      <c r="FBN83" s="567"/>
      <c r="FBO83" s="567"/>
      <c r="FBP83" s="567"/>
      <c r="FBQ83" s="567"/>
      <c r="FBR83" s="567"/>
      <c r="FBS83" s="567"/>
      <c r="FBT83" s="567"/>
      <c r="FBU83" s="567"/>
      <c r="FBV83" s="567"/>
      <c r="FBW83" s="567"/>
      <c r="FBX83" s="567"/>
      <c r="FBY83" s="567"/>
      <c r="FBZ83" s="567"/>
      <c r="FCA83" s="567"/>
      <c r="FCB83" s="567"/>
      <c r="FCC83" s="567"/>
      <c r="FCD83" s="567"/>
      <c r="FCE83" s="567"/>
      <c r="FCF83" s="567"/>
      <c r="FCG83" s="567"/>
      <c r="FCH83" s="567"/>
      <c r="FCI83" s="567"/>
      <c r="FCJ83" s="567"/>
      <c r="FCK83" s="567"/>
      <c r="FCL83" s="567"/>
      <c r="FCM83" s="567"/>
      <c r="FCN83" s="567"/>
      <c r="FCO83" s="567"/>
      <c r="FCP83" s="567"/>
      <c r="FCQ83" s="567"/>
      <c r="FCR83" s="567"/>
      <c r="FCS83" s="567"/>
      <c r="FCT83" s="567"/>
      <c r="FCU83" s="567"/>
      <c r="FCV83" s="567"/>
      <c r="FCW83" s="567"/>
      <c r="FCX83" s="567"/>
      <c r="FCY83" s="567"/>
      <c r="FCZ83" s="567"/>
      <c r="FDA83" s="567"/>
      <c r="FDB83" s="567"/>
      <c r="FDC83" s="567"/>
      <c r="FDD83" s="567"/>
      <c r="FDE83" s="567"/>
      <c r="FDF83" s="567"/>
      <c r="FDG83" s="567"/>
      <c r="FDH83" s="567"/>
      <c r="FDI83" s="567"/>
      <c r="FDJ83" s="567"/>
      <c r="FDK83" s="567"/>
      <c r="FDL83" s="567"/>
      <c r="FDM83" s="567"/>
      <c r="FDN83" s="567"/>
      <c r="FDO83" s="567"/>
      <c r="FDP83" s="567"/>
      <c r="FDQ83" s="567"/>
      <c r="FDR83" s="567"/>
      <c r="FDS83" s="567"/>
      <c r="FDT83" s="567"/>
      <c r="FDU83" s="567"/>
      <c r="FDV83" s="567"/>
      <c r="FDW83" s="567"/>
      <c r="FDX83" s="567"/>
      <c r="FDY83" s="567"/>
      <c r="FDZ83" s="567"/>
      <c r="FEA83" s="567"/>
      <c r="FEB83" s="567"/>
      <c r="FEC83" s="567"/>
      <c r="FED83" s="567"/>
      <c r="FEE83" s="567"/>
      <c r="FEF83" s="567"/>
      <c r="FEG83" s="567"/>
      <c r="FEH83" s="567"/>
      <c r="FEI83" s="567"/>
      <c r="FEJ83" s="567"/>
      <c r="FEK83" s="567"/>
      <c r="FEL83" s="567"/>
      <c r="FEM83" s="567"/>
      <c r="FEN83" s="567"/>
      <c r="FEO83" s="567"/>
      <c r="FEP83" s="567"/>
      <c r="FEQ83" s="567"/>
      <c r="FER83" s="567"/>
      <c r="FES83" s="567"/>
      <c r="FET83" s="567"/>
      <c r="FEU83" s="567"/>
      <c r="FEV83" s="567"/>
      <c r="FEW83" s="567"/>
      <c r="FEX83" s="567"/>
      <c r="FEY83" s="567"/>
      <c r="FEZ83" s="567"/>
      <c r="FFA83" s="567"/>
      <c r="FFB83" s="567"/>
      <c r="FFC83" s="567"/>
      <c r="FFD83" s="567"/>
      <c r="FFE83" s="567"/>
      <c r="FFF83" s="567"/>
      <c r="FFG83" s="567"/>
      <c r="FFH83" s="567"/>
      <c r="FFI83" s="567"/>
      <c r="FFJ83" s="567"/>
      <c r="FFK83" s="567"/>
      <c r="FFL83" s="567"/>
      <c r="FFM83" s="567"/>
      <c r="FFN83" s="567"/>
      <c r="FFO83" s="567"/>
      <c r="FFP83" s="567"/>
      <c r="FFQ83" s="567"/>
      <c r="FFR83" s="567"/>
      <c r="FFS83" s="567"/>
      <c r="FFT83" s="567"/>
      <c r="FFU83" s="567"/>
      <c r="FFV83" s="567"/>
      <c r="FFW83" s="567"/>
      <c r="FFX83" s="567"/>
      <c r="FFY83" s="567"/>
      <c r="FFZ83" s="567"/>
      <c r="FGA83" s="567"/>
      <c r="FGB83" s="567"/>
      <c r="FGC83" s="567"/>
      <c r="FGD83" s="567"/>
      <c r="FGE83" s="567"/>
      <c r="FGF83" s="567"/>
      <c r="FGG83" s="567"/>
      <c r="FGH83" s="567"/>
      <c r="FGI83" s="567"/>
      <c r="FGJ83" s="567"/>
      <c r="FGK83" s="567"/>
      <c r="FGL83" s="567"/>
      <c r="FGM83" s="567"/>
      <c r="FGN83" s="567"/>
      <c r="FGO83" s="567"/>
      <c r="FGP83" s="567"/>
      <c r="FGQ83" s="567"/>
      <c r="FGR83" s="567"/>
      <c r="FGS83" s="567"/>
      <c r="FGT83" s="567"/>
      <c r="FGU83" s="567"/>
      <c r="FGV83" s="567"/>
      <c r="FGW83" s="567"/>
      <c r="FGX83" s="567"/>
      <c r="FGY83" s="567"/>
      <c r="FGZ83" s="567"/>
      <c r="FHA83" s="567"/>
      <c r="FHB83" s="567"/>
      <c r="FHC83" s="567"/>
      <c r="FHD83" s="567"/>
      <c r="FHE83" s="567"/>
      <c r="FHF83" s="567"/>
      <c r="FHG83" s="567"/>
      <c r="FHH83" s="567"/>
      <c r="FHI83" s="567"/>
      <c r="FHJ83" s="567"/>
      <c r="FHK83" s="567"/>
      <c r="FHL83" s="567"/>
      <c r="FHM83" s="567"/>
      <c r="FHN83" s="567"/>
      <c r="FHO83" s="567"/>
      <c r="FHP83" s="567"/>
      <c r="FHQ83" s="567"/>
      <c r="FHR83" s="567"/>
      <c r="FHS83" s="567"/>
      <c r="FHT83" s="567"/>
      <c r="FHU83" s="567"/>
      <c r="FHV83" s="567"/>
      <c r="FHW83" s="567"/>
      <c r="FHX83" s="567"/>
      <c r="FHY83" s="567"/>
      <c r="FHZ83" s="567"/>
      <c r="FIA83" s="567"/>
      <c r="FIB83" s="567"/>
      <c r="FIC83" s="567"/>
      <c r="FID83" s="567"/>
      <c r="FIE83" s="567"/>
      <c r="FIF83" s="567"/>
      <c r="FIG83" s="567"/>
      <c r="FIH83" s="567"/>
      <c r="FII83" s="567"/>
      <c r="FIJ83" s="567"/>
      <c r="FIK83" s="567"/>
      <c r="FIL83" s="567"/>
      <c r="FIM83" s="567"/>
      <c r="FIN83" s="567"/>
      <c r="FIO83" s="567"/>
      <c r="FIP83" s="567"/>
      <c r="FIQ83" s="567"/>
      <c r="FIR83" s="567"/>
      <c r="FIS83" s="567"/>
      <c r="FIT83" s="567"/>
      <c r="FIU83" s="567"/>
      <c r="FIV83" s="567"/>
      <c r="FIW83" s="567"/>
      <c r="FIX83" s="567"/>
      <c r="FIY83" s="567"/>
      <c r="FIZ83" s="567"/>
      <c r="FJA83" s="567"/>
      <c r="FJB83" s="567"/>
      <c r="FJC83" s="567"/>
      <c r="FJD83" s="567"/>
      <c r="FJE83" s="567"/>
      <c r="FJF83" s="567"/>
      <c r="FJG83" s="567"/>
      <c r="FJH83" s="567"/>
      <c r="FJI83" s="567"/>
      <c r="FJJ83" s="567"/>
      <c r="FJK83" s="567"/>
      <c r="FJL83" s="567"/>
      <c r="FJM83" s="567"/>
      <c r="FJN83" s="567"/>
      <c r="FJO83" s="567"/>
      <c r="FJP83" s="567"/>
      <c r="FJQ83" s="567"/>
      <c r="FJR83" s="567"/>
      <c r="FJS83" s="567"/>
      <c r="FJT83" s="567"/>
      <c r="FJU83" s="567"/>
      <c r="FJV83" s="567"/>
      <c r="FJW83" s="567"/>
      <c r="FJX83" s="567"/>
      <c r="FJY83" s="567"/>
      <c r="FJZ83" s="567"/>
      <c r="FKA83" s="567"/>
      <c r="FKB83" s="567"/>
      <c r="FKC83" s="567"/>
      <c r="FKD83" s="567"/>
      <c r="FKE83" s="567"/>
      <c r="FKF83" s="567"/>
      <c r="FKG83" s="567"/>
      <c r="FKH83" s="567"/>
      <c r="FKI83" s="567"/>
      <c r="FKJ83" s="567"/>
      <c r="FKK83" s="567"/>
      <c r="FKL83" s="567"/>
      <c r="FKM83" s="567"/>
      <c r="FKN83" s="567"/>
      <c r="FKO83" s="567"/>
      <c r="FKP83" s="567"/>
      <c r="FKQ83" s="567"/>
      <c r="FKR83" s="567"/>
      <c r="FKS83" s="567"/>
      <c r="FKT83" s="567"/>
      <c r="FKU83" s="567"/>
      <c r="FKV83" s="567"/>
      <c r="FKW83" s="567"/>
      <c r="FKX83" s="567"/>
      <c r="FKY83" s="567"/>
      <c r="FKZ83" s="567"/>
      <c r="FLA83" s="567"/>
      <c r="FLB83" s="567"/>
      <c r="FLC83" s="567"/>
      <c r="FLD83" s="567"/>
      <c r="FLE83" s="567"/>
      <c r="FLF83" s="567"/>
      <c r="FLG83" s="567"/>
      <c r="FLH83" s="567"/>
      <c r="FLI83" s="567"/>
      <c r="FLJ83" s="567"/>
      <c r="FLK83" s="567"/>
      <c r="FLL83" s="567"/>
      <c r="FLM83" s="567"/>
      <c r="FLN83" s="567"/>
      <c r="FLO83" s="567"/>
      <c r="FLP83" s="567"/>
      <c r="FLQ83" s="567"/>
      <c r="FLR83" s="567"/>
      <c r="FLS83" s="567"/>
      <c r="FLT83" s="567"/>
      <c r="FLU83" s="567"/>
      <c r="FLV83" s="567"/>
      <c r="FLW83" s="567"/>
      <c r="FLX83" s="567"/>
      <c r="FLY83" s="567"/>
      <c r="FLZ83" s="567"/>
      <c r="FMA83" s="567"/>
      <c r="FMB83" s="567"/>
      <c r="FMC83" s="567"/>
      <c r="FMD83" s="567"/>
      <c r="FME83" s="567"/>
      <c r="FMF83" s="567"/>
      <c r="FMG83" s="567"/>
      <c r="FMH83" s="567"/>
      <c r="FMI83" s="567"/>
      <c r="FMJ83" s="567"/>
      <c r="FMK83" s="567"/>
      <c r="FML83" s="567"/>
      <c r="FMM83" s="567"/>
      <c r="FMN83" s="567"/>
      <c r="FMO83" s="567"/>
      <c r="FMP83" s="567"/>
      <c r="FMQ83" s="567"/>
      <c r="FMR83" s="567"/>
      <c r="FMS83" s="567"/>
      <c r="FMT83" s="567"/>
      <c r="FMU83" s="567"/>
      <c r="FMV83" s="567"/>
      <c r="FMW83" s="567"/>
      <c r="FMX83" s="567"/>
      <c r="FMY83" s="567"/>
      <c r="FMZ83" s="567"/>
      <c r="FNA83" s="567"/>
      <c r="FNB83" s="567"/>
      <c r="FNC83" s="567"/>
      <c r="FND83" s="567"/>
      <c r="FNE83" s="567"/>
      <c r="FNF83" s="567"/>
      <c r="FNG83" s="567"/>
      <c r="FNH83" s="567"/>
      <c r="FNI83" s="567"/>
      <c r="FNJ83" s="567"/>
      <c r="FNK83" s="567"/>
      <c r="FNL83" s="567"/>
      <c r="FNM83" s="567"/>
      <c r="FNN83" s="567"/>
      <c r="FNO83" s="567"/>
      <c r="FNP83" s="567"/>
      <c r="FNQ83" s="567"/>
      <c r="FNR83" s="567"/>
      <c r="FNS83" s="567"/>
      <c r="FNT83" s="567"/>
      <c r="FNU83" s="567"/>
      <c r="FNV83" s="567"/>
      <c r="FNW83" s="567"/>
      <c r="FNX83" s="567"/>
      <c r="FNY83" s="567"/>
      <c r="FNZ83" s="567"/>
      <c r="FOA83" s="567"/>
      <c r="FOB83" s="567"/>
      <c r="FOC83" s="567"/>
      <c r="FOD83" s="567"/>
      <c r="FOE83" s="567"/>
      <c r="FOF83" s="567"/>
      <c r="FOG83" s="567"/>
      <c r="FOH83" s="567"/>
      <c r="FOI83" s="567"/>
      <c r="FOJ83" s="567"/>
      <c r="FOK83" s="567"/>
      <c r="FOL83" s="567"/>
      <c r="FOM83" s="567"/>
      <c r="FON83" s="567"/>
      <c r="FOO83" s="567"/>
      <c r="FOP83" s="567"/>
      <c r="FOQ83" s="567"/>
      <c r="FOR83" s="567"/>
      <c r="FOS83" s="567"/>
      <c r="FOT83" s="567"/>
      <c r="FOU83" s="567"/>
      <c r="FOV83" s="567"/>
      <c r="FOW83" s="567"/>
      <c r="FOX83" s="567"/>
      <c r="FOY83" s="567"/>
      <c r="FOZ83" s="567"/>
      <c r="FPA83" s="567"/>
      <c r="FPB83" s="567"/>
      <c r="FPC83" s="567"/>
      <c r="FPD83" s="567"/>
      <c r="FPE83" s="567"/>
      <c r="FPF83" s="567"/>
      <c r="FPG83" s="567"/>
      <c r="FPH83" s="567"/>
      <c r="FPI83" s="567"/>
      <c r="FPJ83" s="567"/>
      <c r="FPK83" s="567"/>
      <c r="FPL83" s="567"/>
      <c r="FPM83" s="567"/>
      <c r="FPN83" s="567"/>
      <c r="FPO83" s="567"/>
      <c r="FPP83" s="567"/>
      <c r="FPQ83" s="567"/>
      <c r="FPR83" s="567"/>
      <c r="FPS83" s="567"/>
      <c r="FPT83" s="567"/>
      <c r="FPU83" s="567"/>
      <c r="FPV83" s="567"/>
      <c r="FPW83" s="567"/>
      <c r="FPX83" s="567"/>
      <c r="FPY83" s="567"/>
      <c r="FPZ83" s="567"/>
      <c r="FQA83" s="567"/>
      <c r="FQB83" s="567"/>
      <c r="FQC83" s="567"/>
      <c r="FQD83" s="567"/>
      <c r="FQE83" s="567"/>
      <c r="FQF83" s="567"/>
      <c r="FQG83" s="567"/>
      <c r="FQH83" s="567"/>
      <c r="FQI83" s="567"/>
      <c r="FQJ83" s="567"/>
      <c r="FQK83" s="567"/>
      <c r="FQL83" s="567"/>
      <c r="FQM83" s="567"/>
      <c r="FQN83" s="567"/>
      <c r="FQO83" s="567"/>
      <c r="FQP83" s="567"/>
      <c r="FQQ83" s="567"/>
      <c r="FQR83" s="567"/>
      <c r="FQS83" s="567"/>
      <c r="FQT83" s="567"/>
      <c r="FQU83" s="567"/>
      <c r="FQV83" s="567"/>
      <c r="FQW83" s="567"/>
      <c r="FQX83" s="567"/>
      <c r="FQY83" s="567"/>
      <c r="FQZ83" s="567"/>
      <c r="FRA83" s="567"/>
      <c r="FRB83" s="567"/>
      <c r="FRC83" s="567"/>
      <c r="FRD83" s="567"/>
      <c r="FRE83" s="567"/>
      <c r="FRF83" s="567"/>
      <c r="FRG83" s="567"/>
      <c r="FRH83" s="567"/>
      <c r="FRI83" s="567"/>
      <c r="FRJ83" s="567"/>
      <c r="FRK83" s="567"/>
      <c r="FRL83" s="567"/>
      <c r="FRM83" s="567"/>
      <c r="FRN83" s="567"/>
      <c r="FRO83" s="567"/>
      <c r="FRP83" s="567"/>
      <c r="FRQ83" s="567"/>
      <c r="FRR83" s="567"/>
      <c r="FRS83" s="567"/>
      <c r="FRT83" s="567"/>
      <c r="FRU83" s="567"/>
      <c r="FRV83" s="567"/>
      <c r="FRW83" s="567"/>
      <c r="FRX83" s="567"/>
      <c r="FRY83" s="567"/>
      <c r="FRZ83" s="567"/>
      <c r="FSA83" s="567"/>
      <c r="FSB83" s="567"/>
      <c r="FSC83" s="567"/>
      <c r="FSD83" s="567"/>
      <c r="FSE83" s="567"/>
      <c r="FSF83" s="567"/>
      <c r="FSG83" s="567"/>
      <c r="FSH83" s="567"/>
      <c r="FSI83" s="567"/>
      <c r="FSJ83" s="567"/>
      <c r="FSK83" s="567"/>
      <c r="FSL83" s="567"/>
      <c r="FSM83" s="567"/>
      <c r="FSN83" s="567"/>
      <c r="FSO83" s="567"/>
      <c r="FSP83" s="567"/>
      <c r="FSQ83" s="567"/>
      <c r="FSR83" s="567"/>
      <c r="FSS83" s="567"/>
      <c r="FST83" s="567"/>
      <c r="FSU83" s="567"/>
      <c r="FSV83" s="567"/>
      <c r="FSW83" s="567"/>
      <c r="FSX83" s="567"/>
      <c r="FSY83" s="567"/>
      <c r="FSZ83" s="567"/>
      <c r="FTA83" s="567"/>
      <c r="FTB83" s="567"/>
      <c r="FTC83" s="567"/>
      <c r="FTD83" s="567"/>
      <c r="FTE83" s="567"/>
      <c r="FTF83" s="567"/>
      <c r="FTG83" s="567"/>
      <c r="FTH83" s="567"/>
      <c r="FTI83" s="567"/>
      <c r="FTJ83" s="567"/>
      <c r="FTK83" s="567"/>
      <c r="FTL83" s="567"/>
      <c r="FTM83" s="567"/>
      <c r="FTN83" s="567"/>
      <c r="FTO83" s="567"/>
      <c r="FTP83" s="567"/>
      <c r="FTQ83" s="567"/>
      <c r="FTR83" s="567"/>
      <c r="FTS83" s="567"/>
      <c r="FTT83" s="567"/>
      <c r="FTU83" s="567"/>
      <c r="FTV83" s="567"/>
      <c r="FTW83" s="567"/>
      <c r="FTX83" s="567"/>
      <c r="FTY83" s="567"/>
      <c r="FTZ83" s="567"/>
      <c r="FUA83" s="567"/>
      <c r="FUB83" s="567"/>
      <c r="FUC83" s="567"/>
      <c r="FUD83" s="567"/>
      <c r="FUE83" s="567"/>
      <c r="FUF83" s="567"/>
      <c r="FUG83" s="567"/>
      <c r="FUH83" s="567"/>
      <c r="FUI83" s="567"/>
      <c r="FUJ83" s="567"/>
      <c r="FUK83" s="567"/>
      <c r="FUL83" s="567"/>
      <c r="FUM83" s="567"/>
      <c r="FUN83" s="567"/>
      <c r="FUO83" s="567"/>
      <c r="FUP83" s="567"/>
      <c r="FUQ83" s="567"/>
      <c r="FUR83" s="567"/>
      <c r="FUS83" s="567"/>
      <c r="FUT83" s="567"/>
      <c r="FUU83" s="567"/>
      <c r="FUV83" s="567"/>
      <c r="FUW83" s="567"/>
      <c r="FUX83" s="567"/>
      <c r="FUY83" s="567"/>
      <c r="FUZ83" s="567"/>
      <c r="FVA83" s="567"/>
      <c r="FVB83" s="567"/>
      <c r="FVC83" s="567"/>
      <c r="FVD83" s="567"/>
      <c r="FVE83" s="567"/>
      <c r="FVF83" s="567"/>
      <c r="FVG83" s="567"/>
      <c r="FVH83" s="567"/>
      <c r="FVI83" s="567"/>
      <c r="FVJ83" s="567"/>
      <c r="FVK83" s="567"/>
      <c r="FVL83" s="567"/>
      <c r="FVM83" s="567"/>
      <c r="FVN83" s="567"/>
      <c r="FVO83" s="567"/>
      <c r="FVP83" s="567"/>
      <c r="FVQ83" s="567"/>
      <c r="FVR83" s="567"/>
      <c r="FVS83" s="567"/>
      <c r="FVT83" s="567"/>
      <c r="FVU83" s="567"/>
      <c r="FVV83" s="567"/>
      <c r="FVW83" s="567"/>
      <c r="FVX83" s="567"/>
      <c r="FVY83" s="567"/>
      <c r="FVZ83" s="567"/>
      <c r="FWA83" s="567"/>
      <c r="FWB83" s="567"/>
      <c r="FWC83" s="567"/>
      <c r="FWD83" s="567"/>
      <c r="FWE83" s="567"/>
      <c r="FWF83" s="567"/>
      <c r="FWG83" s="567"/>
      <c r="FWH83" s="567"/>
      <c r="FWI83" s="567"/>
      <c r="FWJ83" s="567"/>
      <c r="FWK83" s="567"/>
      <c r="FWL83" s="567"/>
      <c r="FWM83" s="567"/>
      <c r="FWN83" s="567"/>
      <c r="FWO83" s="567"/>
      <c r="FWP83" s="567"/>
      <c r="FWQ83" s="567"/>
      <c r="FWR83" s="567"/>
      <c r="FWS83" s="567"/>
      <c r="FWT83" s="567"/>
      <c r="FWU83" s="567"/>
      <c r="FWV83" s="567"/>
      <c r="FWW83" s="567"/>
      <c r="FWX83" s="567"/>
      <c r="FWY83" s="567"/>
      <c r="FWZ83" s="567"/>
      <c r="FXA83" s="567"/>
      <c r="FXB83" s="567"/>
      <c r="FXC83" s="567"/>
      <c r="FXD83" s="567"/>
      <c r="FXE83" s="567"/>
      <c r="FXF83" s="567"/>
      <c r="FXG83" s="567"/>
      <c r="FXH83" s="567"/>
      <c r="FXI83" s="567"/>
      <c r="FXJ83" s="567"/>
      <c r="FXK83" s="567"/>
      <c r="FXL83" s="567"/>
      <c r="FXM83" s="567"/>
      <c r="FXN83" s="567"/>
      <c r="FXO83" s="567"/>
      <c r="FXP83" s="567"/>
      <c r="FXQ83" s="567"/>
      <c r="FXR83" s="567"/>
      <c r="FXS83" s="567"/>
      <c r="FXT83" s="567"/>
      <c r="FXU83" s="567"/>
      <c r="FXV83" s="567"/>
      <c r="FXW83" s="567"/>
      <c r="FXX83" s="567"/>
      <c r="FXY83" s="567"/>
      <c r="FXZ83" s="567"/>
      <c r="FYA83" s="567"/>
      <c r="FYB83" s="567"/>
      <c r="FYC83" s="567"/>
      <c r="FYD83" s="567"/>
      <c r="FYE83" s="567"/>
      <c r="FYF83" s="567"/>
      <c r="FYG83" s="567"/>
      <c r="FYH83" s="567"/>
      <c r="FYI83" s="567"/>
      <c r="FYJ83" s="567"/>
      <c r="FYK83" s="567"/>
      <c r="FYL83" s="567"/>
      <c r="FYM83" s="567"/>
      <c r="FYN83" s="567"/>
      <c r="FYO83" s="567"/>
      <c r="FYP83" s="567"/>
      <c r="FYQ83" s="567"/>
      <c r="FYR83" s="567"/>
      <c r="FYS83" s="567"/>
      <c r="FYT83" s="567"/>
      <c r="FYU83" s="567"/>
      <c r="FYV83" s="567"/>
      <c r="FYW83" s="567"/>
      <c r="FYX83" s="567"/>
      <c r="FYY83" s="567"/>
      <c r="FYZ83" s="567"/>
      <c r="FZA83" s="567"/>
      <c r="FZB83" s="567"/>
      <c r="FZC83" s="567"/>
      <c r="FZD83" s="567"/>
      <c r="FZE83" s="567"/>
      <c r="FZF83" s="567"/>
      <c r="FZG83" s="567"/>
      <c r="FZH83" s="567"/>
      <c r="FZI83" s="567"/>
      <c r="FZJ83" s="567"/>
      <c r="FZK83" s="567"/>
      <c r="FZL83" s="567"/>
      <c r="FZM83" s="567"/>
      <c r="FZN83" s="567"/>
      <c r="FZO83" s="567"/>
      <c r="FZP83" s="567"/>
      <c r="FZQ83" s="567"/>
      <c r="FZR83" s="567"/>
      <c r="FZS83" s="567"/>
      <c r="FZT83" s="567"/>
      <c r="FZU83" s="567"/>
      <c r="FZV83" s="567"/>
      <c r="FZW83" s="567"/>
      <c r="FZX83" s="567"/>
      <c r="FZY83" s="567"/>
      <c r="FZZ83" s="567"/>
      <c r="GAA83" s="567"/>
      <c r="GAB83" s="567"/>
      <c r="GAC83" s="567"/>
      <c r="GAD83" s="567"/>
      <c r="GAE83" s="567"/>
      <c r="GAF83" s="567"/>
      <c r="GAG83" s="567"/>
      <c r="GAH83" s="567"/>
      <c r="GAI83" s="567"/>
      <c r="GAJ83" s="567"/>
      <c r="GAK83" s="567"/>
      <c r="GAL83" s="567"/>
      <c r="GAM83" s="567"/>
      <c r="GAN83" s="567"/>
      <c r="GAO83" s="567"/>
      <c r="GAP83" s="567"/>
      <c r="GAQ83" s="567"/>
      <c r="GAR83" s="567"/>
      <c r="GAS83" s="567"/>
      <c r="GAT83" s="567"/>
      <c r="GAU83" s="567"/>
      <c r="GAV83" s="567"/>
      <c r="GAW83" s="567"/>
      <c r="GAX83" s="567"/>
      <c r="GAY83" s="567"/>
      <c r="GAZ83" s="567"/>
      <c r="GBA83" s="567"/>
      <c r="GBB83" s="567"/>
      <c r="GBC83" s="567"/>
      <c r="GBD83" s="567"/>
      <c r="GBE83" s="567"/>
      <c r="GBF83" s="567"/>
      <c r="GBG83" s="567"/>
      <c r="GBH83" s="567"/>
      <c r="GBI83" s="567"/>
      <c r="GBJ83" s="567"/>
      <c r="GBK83" s="567"/>
      <c r="GBL83" s="567"/>
      <c r="GBM83" s="567"/>
      <c r="GBN83" s="567"/>
      <c r="GBO83" s="567"/>
      <c r="GBP83" s="567"/>
      <c r="GBQ83" s="567"/>
      <c r="GBR83" s="567"/>
      <c r="GBS83" s="567"/>
      <c r="GBT83" s="567"/>
      <c r="GBU83" s="567"/>
      <c r="GBV83" s="567"/>
      <c r="GBW83" s="567"/>
      <c r="GBX83" s="567"/>
      <c r="GBY83" s="567"/>
      <c r="GBZ83" s="567"/>
      <c r="GCA83" s="567"/>
      <c r="GCB83" s="567"/>
      <c r="GCC83" s="567"/>
      <c r="GCD83" s="567"/>
      <c r="GCE83" s="567"/>
      <c r="GCF83" s="567"/>
      <c r="GCG83" s="567"/>
      <c r="GCH83" s="567"/>
      <c r="GCI83" s="567"/>
      <c r="GCJ83" s="567"/>
      <c r="GCK83" s="567"/>
      <c r="GCL83" s="567"/>
      <c r="GCM83" s="567"/>
      <c r="GCN83" s="567"/>
      <c r="GCO83" s="567"/>
      <c r="GCP83" s="567"/>
      <c r="GCQ83" s="567"/>
      <c r="GCR83" s="567"/>
      <c r="GCS83" s="567"/>
      <c r="GCT83" s="567"/>
      <c r="GCU83" s="567"/>
      <c r="GCV83" s="567"/>
      <c r="GCW83" s="567"/>
      <c r="GCX83" s="567"/>
      <c r="GCY83" s="567"/>
      <c r="GCZ83" s="567"/>
      <c r="GDA83" s="567"/>
      <c r="GDB83" s="567"/>
      <c r="GDC83" s="567"/>
      <c r="GDD83" s="567"/>
      <c r="GDE83" s="567"/>
      <c r="GDF83" s="567"/>
      <c r="GDG83" s="567"/>
      <c r="GDH83" s="567"/>
      <c r="GDI83" s="567"/>
      <c r="GDJ83" s="567"/>
      <c r="GDK83" s="567"/>
      <c r="GDL83" s="567"/>
      <c r="GDM83" s="567"/>
      <c r="GDN83" s="567"/>
      <c r="GDO83" s="567"/>
      <c r="GDP83" s="567"/>
      <c r="GDQ83" s="567"/>
      <c r="GDR83" s="567"/>
      <c r="GDS83" s="567"/>
      <c r="GDT83" s="567"/>
      <c r="GDU83" s="567"/>
      <c r="GDV83" s="567"/>
      <c r="GDW83" s="567"/>
      <c r="GDX83" s="567"/>
      <c r="GDY83" s="567"/>
      <c r="GDZ83" s="567"/>
      <c r="GEA83" s="567"/>
      <c r="GEB83" s="567"/>
      <c r="GEC83" s="567"/>
      <c r="GED83" s="567"/>
      <c r="GEE83" s="567"/>
      <c r="GEF83" s="567"/>
      <c r="GEG83" s="567"/>
      <c r="GEH83" s="567"/>
      <c r="GEI83" s="567"/>
      <c r="GEJ83" s="567"/>
      <c r="GEK83" s="567"/>
      <c r="GEL83" s="567"/>
      <c r="GEM83" s="567"/>
      <c r="GEN83" s="567"/>
      <c r="GEO83" s="567"/>
      <c r="GEP83" s="567"/>
      <c r="GEQ83" s="567"/>
      <c r="GER83" s="567"/>
      <c r="GES83" s="567"/>
      <c r="GET83" s="567"/>
      <c r="GEU83" s="567"/>
      <c r="GEV83" s="567"/>
      <c r="GEW83" s="567"/>
      <c r="GEX83" s="567"/>
      <c r="GEY83" s="567"/>
      <c r="GEZ83" s="567"/>
      <c r="GFA83" s="567"/>
      <c r="GFB83" s="567"/>
      <c r="GFC83" s="567"/>
      <c r="GFD83" s="567"/>
      <c r="GFE83" s="567"/>
      <c r="GFF83" s="567"/>
      <c r="GFG83" s="567"/>
      <c r="GFH83" s="567"/>
      <c r="GFI83" s="567"/>
      <c r="GFJ83" s="567"/>
      <c r="GFK83" s="567"/>
      <c r="GFL83" s="567"/>
      <c r="GFM83" s="567"/>
      <c r="GFN83" s="567"/>
      <c r="GFO83" s="567"/>
      <c r="GFP83" s="567"/>
      <c r="GFQ83" s="567"/>
      <c r="GFR83" s="567"/>
      <c r="GFS83" s="567"/>
      <c r="GFT83" s="567"/>
      <c r="GFU83" s="567"/>
      <c r="GFV83" s="567"/>
      <c r="GFW83" s="567"/>
      <c r="GFX83" s="567"/>
      <c r="GFY83" s="567"/>
      <c r="GFZ83" s="567"/>
      <c r="GGA83" s="567"/>
      <c r="GGB83" s="567"/>
      <c r="GGC83" s="567"/>
      <c r="GGD83" s="567"/>
      <c r="GGE83" s="567"/>
      <c r="GGF83" s="567"/>
      <c r="GGG83" s="567"/>
      <c r="GGH83" s="567"/>
      <c r="GGI83" s="567"/>
      <c r="GGJ83" s="567"/>
      <c r="GGK83" s="567"/>
      <c r="GGL83" s="567"/>
      <c r="GGM83" s="567"/>
      <c r="GGN83" s="567"/>
      <c r="GGO83" s="567"/>
      <c r="GGP83" s="567"/>
      <c r="GGQ83" s="567"/>
      <c r="GGR83" s="567"/>
      <c r="GGS83" s="567"/>
      <c r="GGT83" s="567"/>
      <c r="GGU83" s="567"/>
      <c r="GGV83" s="567"/>
      <c r="GGW83" s="567"/>
      <c r="GGX83" s="567"/>
      <c r="GGY83" s="567"/>
      <c r="GGZ83" s="567"/>
      <c r="GHA83" s="567"/>
      <c r="GHB83" s="567"/>
      <c r="GHC83" s="567"/>
      <c r="GHD83" s="567"/>
      <c r="GHE83" s="567"/>
      <c r="GHF83" s="567"/>
      <c r="GHG83" s="567"/>
      <c r="GHH83" s="567"/>
      <c r="GHI83" s="567"/>
      <c r="GHJ83" s="567"/>
      <c r="GHK83" s="567"/>
      <c r="GHL83" s="567"/>
      <c r="GHM83" s="567"/>
      <c r="GHN83" s="567"/>
      <c r="GHO83" s="567"/>
      <c r="GHP83" s="567"/>
      <c r="GHQ83" s="567"/>
      <c r="GHR83" s="567"/>
      <c r="GHS83" s="567"/>
      <c r="GHT83" s="567"/>
      <c r="GHU83" s="567"/>
      <c r="GHV83" s="567"/>
      <c r="GHW83" s="567"/>
      <c r="GHX83" s="567"/>
      <c r="GHY83" s="567"/>
      <c r="GHZ83" s="567"/>
      <c r="GIA83" s="567"/>
      <c r="GIB83" s="567"/>
      <c r="GIC83" s="567"/>
      <c r="GID83" s="567"/>
      <c r="GIE83" s="567"/>
      <c r="GIF83" s="567"/>
      <c r="GIG83" s="567"/>
      <c r="GIH83" s="567"/>
      <c r="GII83" s="567"/>
      <c r="GIJ83" s="567"/>
      <c r="GIK83" s="567"/>
      <c r="GIL83" s="567"/>
      <c r="GIM83" s="567"/>
      <c r="GIN83" s="567"/>
      <c r="GIO83" s="567"/>
      <c r="GIP83" s="567"/>
      <c r="GIQ83" s="567"/>
      <c r="GIR83" s="567"/>
      <c r="GIS83" s="567"/>
      <c r="GIT83" s="567"/>
      <c r="GIU83" s="567"/>
      <c r="GIV83" s="567"/>
      <c r="GIW83" s="567"/>
      <c r="GIX83" s="567"/>
      <c r="GIY83" s="567"/>
      <c r="GIZ83" s="567"/>
      <c r="GJA83" s="567"/>
      <c r="GJB83" s="567"/>
      <c r="GJC83" s="567"/>
      <c r="GJD83" s="567"/>
      <c r="GJE83" s="567"/>
      <c r="GJF83" s="567"/>
      <c r="GJG83" s="567"/>
      <c r="GJH83" s="567"/>
      <c r="GJI83" s="567"/>
      <c r="GJJ83" s="567"/>
      <c r="GJK83" s="567"/>
      <c r="GJL83" s="567"/>
      <c r="GJM83" s="567"/>
      <c r="GJN83" s="567"/>
      <c r="GJO83" s="567"/>
      <c r="GJP83" s="567"/>
      <c r="GJQ83" s="567"/>
      <c r="GJR83" s="567"/>
      <c r="GJS83" s="567"/>
      <c r="GJT83" s="567"/>
      <c r="GJU83" s="567"/>
      <c r="GJV83" s="567"/>
      <c r="GJW83" s="567"/>
      <c r="GJX83" s="567"/>
      <c r="GJY83" s="567"/>
      <c r="GJZ83" s="567"/>
      <c r="GKA83" s="567"/>
      <c r="GKB83" s="567"/>
      <c r="GKC83" s="567"/>
      <c r="GKD83" s="567"/>
      <c r="GKE83" s="567"/>
      <c r="GKF83" s="567"/>
      <c r="GKG83" s="567"/>
      <c r="GKH83" s="567"/>
      <c r="GKI83" s="567"/>
      <c r="GKJ83" s="567"/>
      <c r="GKK83" s="567"/>
      <c r="GKL83" s="567"/>
      <c r="GKM83" s="567"/>
      <c r="GKN83" s="567"/>
      <c r="GKO83" s="567"/>
      <c r="GKP83" s="567"/>
      <c r="GKQ83" s="567"/>
      <c r="GKR83" s="567"/>
      <c r="GKS83" s="567"/>
      <c r="GKT83" s="567"/>
      <c r="GKU83" s="567"/>
      <c r="GKV83" s="567"/>
      <c r="GKW83" s="567"/>
      <c r="GKX83" s="567"/>
      <c r="GKY83" s="567"/>
      <c r="GKZ83" s="567"/>
      <c r="GLA83" s="567"/>
      <c r="GLB83" s="567"/>
      <c r="GLC83" s="567"/>
      <c r="GLD83" s="567"/>
      <c r="GLE83" s="567"/>
      <c r="GLF83" s="567"/>
      <c r="GLG83" s="567"/>
      <c r="GLH83" s="567"/>
      <c r="GLI83" s="567"/>
      <c r="GLJ83" s="567"/>
      <c r="GLK83" s="567"/>
      <c r="GLL83" s="567"/>
      <c r="GLM83" s="567"/>
      <c r="GLN83" s="567"/>
      <c r="GLO83" s="567"/>
      <c r="GLP83" s="567"/>
      <c r="GLQ83" s="567"/>
      <c r="GLR83" s="567"/>
      <c r="GLS83" s="567"/>
      <c r="GLT83" s="567"/>
      <c r="GLU83" s="567"/>
      <c r="GLV83" s="567"/>
      <c r="GLW83" s="567"/>
      <c r="GLX83" s="567"/>
      <c r="GLY83" s="567"/>
      <c r="GLZ83" s="567"/>
      <c r="GMA83" s="567"/>
      <c r="GMB83" s="567"/>
      <c r="GMC83" s="567"/>
      <c r="GMD83" s="567"/>
      <c r="GME83" s="567"/>
      <c r="GMF83" s="567"/>
      <c r="GMG83" s="567"/>
      <c r="GMH83" s="567"/>
      <c r="GMI83" s="567"/>
      <c r="GMJ83" s="567"/>
      <c r="GMK83" s="567"/>
      <c r="GML83" s="567"/>
      <c r="GMM83" s="567"/>
      <c r="GMN83" s="567"/>
      <c r="GMO83" s="567"/>
      <c r="GMP83" s="567"/>
      <c r="GMQ83" s="567"/>
      <c r="GMR83" s="567"/>
      <c r="GMS83" s="567"/>
      <c r="GMT83" s="567"/>
      <c r="GMU83" s="567"/>
      <c r="GMV83" s="567"/>
      <c r="GMW83" s="567"/>
      <c r="GMX83" s="567"/>
      <c r="GMY83" s="567"/>
      <c r="GMZ83" s="567"/>
      <c r="GNA83" s="567"/>
      <c r="GNB83" s="567"/>
      <c r="GNC83" s="567"/>
      <c r="GND83" s="567"/>
      <c r="GNE83" s="567"/>
      <c r="GNF83" s="567"/>
      <c r="GNG83" s="567"/>
      <c r="GNH83" s="567"/>
      <c r="GNI83" s="567"/>
      <c r="GNJ83" s="567"/>
      <c r="GNK83" s="567"/>
      <c r="GNL83" s="567"/>
      <c r="GNM83" s="567"/>
      <c r="GNN83" s="567"/>
      <c r="GNO83" s="567"/>
      <c r="GNP83" s="567"/>
      <c r="GNQ83" s="567"/>
      <c r="GNR83" s="567"/>
      <c r="GNS83" s="567"/>
      <c r="GNT83" s="567"/>
      <c r="GNU83" s="567"/>
      <c r="GNV83" s="567"/>
      <c r="GNW83" s="567"/>
      <c r="GNX83" s="567"/>
      <c r="GNY83" s="567"/>
      <c r="GNZ83" s="567"/>
      <c r="GOA83" s="567"/>
      <c r="GOB83" s="567"/>
      <c r="GOC83" s="567"/>
      <c r="GOD83" s="567"/>
      <c r="GOE83" s="567"/>
      <c r="GOF83" s="567"/>
      <c r="GOG83" s="567"/>
      <c r="GOH83" s="567"/>
      <c r="GOI83" s="567"/>
      <c r="GOJ83" s="567"/>
      <c r="GOK83" s="567"/>
      <c r="GOL83" s="567"/>
      <c r="GOM83" s="567"/>
      <c r="GON83" s="567"/>
      <c r="GOO83" s="567"/>
      <c r="GOP83" s="567"/>
      <c r="GOQ83" s="567"/>
      <c r="GOR83" s="567"/>
      <c r="GOS83" s="567"/>
      <c r="GOT83" s="567"/>
      <c r="GOU83" s="567"/>
      <c r="GOV83" s="567"/>
      <c r="GOW83" s="567"/>
      <c r="GOX83" s="567"/>
      <c r="GOY83" s="567"/>
      <c r="GOZ83" s="567"/>
      <c r="GPA83" s="567"/>
      <c r="GPB83" s="567"/>
      <c r="GPC83" s="567"/>
      <c r="GPD83" s="567"/>
      <c r="GPE83" s="567"/>
      <c r="GPF83" s="567"/>
      <c r="GPG83" s="567"/>
      <c r="GPH83" s="567"/>
      <c r="GPI83" s="567"/>
      <c r="GPJ83" s="567"/>
      <c r="GPK83" s="567"/>
      <c r="GPL83" s="567"/>
      <c r="GPM83" s="567"/>
      <c r="GPN83" s="567"/>
      <c r="GPO83" s="567"/>
      <c r="GPP83" s="567"/>
      <c r="GPQ83" s="567"/>
      <c r="GPR83" s="567"/>
      <c r="GPS83" s="567"/>
      <c r="GPT83" s="567"/>
      <c r="GPU83" s="567"/>
      <c r="GPV83" s="567"/>
      <c r="GPW83" s="567"/>
      <c r="GPX83" s="567"/>
      <c r="GPY83" s="567"/>
      <c r="GPZ83" s="567"/>
      <c r="GQA83" s="567"/>
      <c r="GQB83" s="567"/>
      <c r="GQC83" s="567"/>
      <c r="GQD83" s="567"/>
      <c r="GQE83" s="567"/>
      <c r="GQF83" s="567"/>
      <c r="GQG83" s="567"/>
      <c r="GQH83" s="567"/>
      <c r="GQI83" s="567"/>
      <c r="GQJ83" s="567"/>
      <c r="GQK83" s="567"/>
      <c r="GQL83" s="567"/>
      <c r="GQM83" s="567"/>
      <c r="GQN83" s="567"/>
      <c r="GQO83" s="567"/>
      <c r="GQP83" s="567"/>
      <c r="GQQ83" s="567"/>
      <c r="GQR83" s="567"/>
      <c r="GQS83" s="567"/>
      <c r="GQT83" s="567"/>
      <c r="GQU83" s="567"/>
      <c r="GQV83" s="567"/>
      <c r="GQW83" s="567"/>
      <c r="GQX83" s="567"/>
      <c r="GQY83" s="567"/>
      <c r="GQZ83" s="567"/>
      <c r="GRA83" s="567"/>
      <c r="GRB83" s="567"/>
      <c r="GRC83" s="567"/>
      <c r="GRD83" s="567"/>
      <c r="GRE83" s="567"/>
      <c r="GRF83" s="567"/>
      <c r="GRG83" s="567"/>
      <c r="GRH83" s="567"/>
      <c r="GRI83" s="567"/>
      <c r="GRJ83" s="567"/>
      <c r="GRK83" s="567"/>
      <c r="GRL83" s="567"/>
      <c r="GRM83" s="567"/>
      <c r="GRN83" s="567"/>
      <c r="GRO83" s="567"/>
      <c r="GRP83" s="567"/>
      <c r="GRQ83" s="567"/>
      <c r="GRR83" s="567"/>
      <c r="GRS83" s="567"/>
      <c r="GRT83" s="567"/>
      <c r="GRU83" s="567"/>
      <c r="GRV83" s="567"/>
      <c r="GRW83" s="567"/>
      <c r="GRX83" s="567"/>
      <c r="GRY83" s="567"/>
      <c r="GRZ83" s="567"/>
      <c r="GSA83" s="567"/>
      <c r="GSB83" s="567"/>
      <c r="GSC83" s="567"/>
      <c r="GSD83" s="567"/>
      <c r="GSE83" s="567"/>
      <c r="GSF83" s="567"/>
      <c r="GSG83" s="567"/>
      <c r="GSH83" s="567"/>
      <c r="GSI83" s="567"/>
      <c r="GSJ83" s="567"/>
      <c r="GSK83" s="567"/>
      <c r="GSL83" s="567"/>
      <c r="GSM83" s="567"/>
      <c r="GSN83" s="567"/>
      <c r="GSO83" s="567"/>
      <c r="GSP83" s="567"/>
      <c r="GSQ83" s="567"/>
      <c r="GSR83" s="567"/>
      <c r="GSS83" s="567"/>
      <c r="GST83" s="567"/>
      <c r="GSU83" s="567"/>
      <c r="GSV83" s="567"/>
      <c r="GSW83" s="567"/>
      <c r="GSX83" s="567"/>
      <c r="GSY83" s="567"/>
      <c r="GSZ83" s="567"/>
      <c r="GTA83" s="567"/>
      <c r="GTB83" s="567"/>
      <c r="GTC83" s="567"/>
      <c r="GTD83" s="567"/>
      <c r="GTE83" s="567"/>
      <c r="GTF83" s="567"/>
      <c r="GTG83" s="567"/>
      <c r="GTH83" s="567"/>
      <c r="GTI83" s="567"/>
      <c r="GTJ83" s="567"/>
      <c r="GTK83" s="567"/>
      <c r="GTL83" s="567"/>
      <c r="GTM83" s="567"/>
      <c r="GTN83" s="567"/>
      <c r="GTO83" s="567"/>
      <c r="GTP83" s="567"/>
      <c r="GTQ83" s="567"/>
      <c r="GTR83" s="567"/>
      <c r="GTS83" s="567"/>
      <c r="GTT83" s="567"/>
      <c r="GTU83" s="567"/>
      <c r="GTV83" s="567"/>
      <c r="GTW83" s="567"/>
      <c r="GTX83" s="567"/>
      <c r="GTY83" s="567"/>
      <c r="GTZ83" s="567"/>
      <c r="GUA83" s="567"/>
      <c r="GUB83" s="567"/>
      <c r="GUC83" s="567"/>
      <c r="GUD83" s="567"/>
      <c r="GUE83" s="567"/>
      <c r="GUF83" s="567"/>
      <c r="GUG83" s="567"/>
      <c r="GUH83" s="567"/>
      <c r="GUI83" s="567"/>
      <c r="GUJ83" s="567"/>
      <c r="GUK83" s="567"/>
      <c r="GUL83" s="567"/>
      <c r="GUM83" s="567"/>
      <c r="GUN83" s="567"/>
      <c r="GUO83" s="567"/>
      <c r="GUP83" s="567"/>
      <c r="GUQ83" s="567"/>
      <c r="GUR83" s="567"/>
      <c r="GUS83" s="567"/>
      <c r="GUT83" s="567"/>
      <c r="GUU83" s="567"/>
      <c r="GUV83" s="567"/>
      <c r="GUW83" s="567"/>
      <c r="GUX83" s="567"/>
      <c r="GUY83" s="567"/>
      <c r="GUZ83" s="567"/>
      <c r="GVA83" s="567"/>
      <c r="GVB83" s="567"/>
      <c r="GVC83" s="567"/>
      <c r="GVD83" s="567"/>
      <c r="GVE83" s="567"/>
      <c r="GVF83" s="567"/>
      <c r="GVG83" s="567"/>
      <c r="GVH83" s="567"/>
      <c r="GVI83" s="567"/>
      <c r="GVJ83" s="567"/>
      <c r="GVK83" s="567"/>
      <c r="GVL83" s="567"/>
      <c r="GVM83" s="567"/>
      <c r="GVN83" s="567"/>
      <c r="GVO83" s="567"/>
      <c r="GVP83" s="567"/>
      <c r="GVQ83" s="567"/>
      <c r="GVR83" s="567"/>
      <c r="GVS83" s="567"/>
      <c r="GVT83" s="567"/>
      <c r="GVU83" s="567"/>
      <c r="GVV83" s="567"/>
      <c r="GVW83" s="567"/>
      <c r="GVX83" s="567"/>
      <c r="GVY83" s="567"/>
      <c r="GVZ83" s="567"/>
      <c r="GWA83" s="567"/>
      <c r="GWB83" s="567"/>
      <c r="GWC83" s="567"/>
      <c r="GWD83" s="567"/>
      <c r="GWE83" s="567"/>
      <c r="GWF83" s="567"/>
      <c r="GWG83" s="567"/>
      <c r="GWH83" s="567"/>
      <c r="GWI83" s="567"/>
      <c r="GWJ83" s="567"/>
      <c r="GWK83" s="567"/>
      <c r="GWL83" s="567"/>
      <c r="GWM83" s="567"/>
      <c r="GWN83" s="567"/>
      <c r="GWO83" s="567"/>
      <c r="GWP83" s="567"/>
      <c r="GWQ83" s="567"/>
      <c r="GWR83" s="567"/>
      <c r="GWS83" s="567"/>
      <c r="GWT83" s="567"/>
      <c r="GWU83" s="567"/>
      <c r="GWV83" s="567"/>
      <c r="GWW83" s="567"/>
      <c r="GWX83" s="567"/>
      <c r="GWY83" s="567"/>
      <c r="GWZ83" s="567"/>
      <c r="GXA83" s="567"/>
      <c r="GXB83" s="567"/>
      <c r="GXC83" s="567"/>
      <c r="GXD83" s="567"/>
      <c r="GXE83" s="567"/>
      <c r="GXF83" s="567"/>
      <c r="GXG83" s="567"/>
      <c r="GXH83" s="567"/>
      <c r="GXI83" s="567"/>
      <c r="GXJ83" s="567"/>
      <c r="GXK83" s="567"/>
      <c r="GXL83" s="567"/>
      <c r="GXM83" s="567"/>
      <c r="GXN83" s="567"/>
      <c r="GXO83" s="567"/>
      <c r="GXP83" s="567"/>
      <c r="GXQ83" s="567"/>
      <c r="GXR83" s="567"/>
      <c r="GXS83" s="567"/>
      <c r="GXT83" s="567"/>
      <c r="GXU83" s="567"/>
      <c r="GXV83" s="567"/>
      <c r="GXW83" s="567"/>
      <c r="GXX83" s="567"/>
      <c r="GXY83" s="567"/>
      <c r="GXZ83" s="567"/>
      <c r="GYA83" s="567"/>
      <c r="GYB83" s="567"/>
      <c r="GYC83" s="567"/>
      <c r="GYD83" s="567"/>
      <c r="GYE83" s="567"/>
      <c r="GYF83" s="567"/>
      <c r="GYG83" s="567"/>
      <c r="GYH83" s="567"/>
      <c r="GYI83" s="567"/>
      <c r="GYJ83" s="567"/>
      <c r="GYK83" s="567"/>
      <c r="GYL83" s="567"/>
      <c r="GYM83" s="567"/>
      <c r="GYN83" s="567"/>
      <c r="GYO83" s="567"/>
      <c r="GYP83" s="567"/>
      <c r="GYQ83" s="567"/>
      <c r="GYR83" s="567"/>
      <c r="GYS83" s="567"/>
      <c r="GYT83" s="567"/>
      <c r="GYU83" s="567"/>
      <c r="GYV83" s="567"/>
      <c r="GYW83" s="567"/>
      <c r="GYX83" s="567"/>
      <c r="GYY83" s="567"/>
      <c r="GYZ83" s="567"/>
      <c r="GZA83" s="567"/>
      <c r="GZB83" s="567"/>
      <c r="GZC83" s="567"/>
      <c r="GZD83" s="567"/>
      <c r="GZE83" s="567"/>
      <c r="GZF83" s="567"/>
      <c r="GZG83" s="567"/>
      <c r="GZH83" s="567"/>
      <c r="GZI83" s="567"/>
      <c r="GZJ83" s="567"/>
      <c r="GZK83" s="567"/>
      <c r="GZL83" s="567"/>
      <c r="GZM83" s="567"/>
      <c r="GZN83" s="567"/>
      <c r="GZO83" s="567"/>
      <c r="GZP83" s="567"/>
      <c r="GZQ83" s="567"/>
      <c r="GZR83" s="567"/>
      <c r="GZS83" s="567"/>
      <c r="GZT83" s="567"/>
      <c r="GZU83" s="567"/>
      <c r="GZV83" s="567"/>
      <c r="GZW83" s="567"/>
      <c r="GZX83" s="567"/>
      <c r="GZY83" s="567"/>
      <c r="GZZ83" s="567"/>
      <c r="HAA83" s="567"/>
      <c r="HAB83" s="567"/>
      <c r="HAC83" s="567"/>
      <c r="HAD83" s="567"/>
      <c r="HAE83" s="567"/>
      <c r="HAF83" s="567"/>
      <c r="HAG83" s="567"/>
      <c r="HAH83" s="567"/>
      <c r="HAI83" s="567"/>
      <c r="HAJ83" s="567"/>
      <c r="HAK83" s="567"/>
      <c r="HAL83" s="567"/>
      <c r="HAM83" s="567"/>
      <c r="HAN83" s="567"/>
      <c r="HAO83" s="567"/>
      <c r="HAP83" s="567"/>
      <c r="HAQ83" s="567"/>
      <c r="HAR83" s="567"/>
      <c r="HAS83" s="567"/>
      <c r="HAT83" s="567"/>
      <c r="HAU83" s="567"/>
      <c r="HAV83" s="567"/>
      <c r="HAW83" s="567"/>
      <c r="HAX83" s="567"/>
      <c r="HAY83" s="567"/>
      <c r="HAZ83" s="567"/>
      <c r="HBA83" s="567"/>
      <c r="HBB83" s="567"/>
      <c r="HBC83" s="567"/>
      <c r="HBD83" s="567"/>
      <c r="HBE83" s="567"/>
      <c r="HBF83" s="567"/>
      <c r="HBG83" s="567"/>
      <c r="HBH83" s="567"/>
      <c r="HBI83" s="567"/>
      <c r="HBJ83" s="567"/>
      <c r="HBK83" s="567"/>
      <c r="HBL83" s="567"/>
      <c r="HBM83" s="567"/>
      <c r="HBN83" s="567"/>
      <c r="HBO83" s="567"/>
      <c r="HBP83" s="567"/>
      <c r="HBQ83" s="567"/>
      <c r="HBR83" s="567"/>
      <c r="HBS83" s="567"/>
      <c r="HBT83" s="567"/>
      <c r="HBU83" s="567"/>
      <c r="HBV83" s="567"/>
      <c r="HBW83" s="567"/>
      <c r="HBX83" s="567"/>
      <c r="HBY83" s="567"/>
      <c r="HBZ83" s="567"/>
      <c r="HCA83" s="567"/>
      <c r="HCB83" s="567"/>
      <c r="HCC83" s="567"/>
      <c r="HCD83" s="567"/>
      <c r="HCE83" s="567"/>
      <c r="HCF83" s="567"/>
      <c r="HCG83" s="567"/>
      <c r="HCH83" s="567"/>
      <c r="HCI83" s="567"/>
      <c r="HCJ83" s="567"/>
      <c r="HCK83" s="567"/>
      <c r="HCL83" s="567"/>
      <c r="HCM83" s="567"/>
      <c r="HCN83" s="567"/>
      <c r="HCO83" s="567"/>
      <c r="HCP83" s="567"/>
      <c r="HCQ83" s="567"/>
      <c r="HCR83" s="567"/>
      <c r="HCS83" s="567"/>
      <c r="HCT83" s="567"/>
      <c r="HCU83" s="567"/>
      <c r="HCV83" s="567"/>
      <c r="HCW83" s="567"/>
      <c r="HCX83" s="567"/>
      <c r="HCY83" s="567"/>
      <c r="HCZ83" s="567"/>
      <c r="HDA83" s="567"/>
      <c r="HDB83" s="567"/>
      <c r="HDC83" s="567"/>
      <c r="HDD83" s="567"/>
      <c r="HDE83" s="567"/>
      <c r="HDF83" s="567"/>
      <c r="HDG83" s="567"/>
      <c r="HDH83" s="567"/>
      <c r="HDI83" s="567"/>
      <c r="HDJ83" s="567"/>
      <c r="HDK83" s="567"/>
      <c r="HDL83" s="567"/>
      <c r="HDM83" s="567"/>
      <c r="HDN83" s="567"/>
      <c r="HDO83" s="567"/>
      <c r="HDP83" s="567"/>
      <c r="HDQ83" s="567"/>
      <c r="HDR83" s="567"/>
      <c r="HDS83" s="567"/>
      <c r="HDT83" s="567"/>
      <c r="HDU83" s="567"/>
      <c r="HDV83" s="567"/>
      <c r="HDW83" s="567"/>
      <c r="HDX83" s="567"/>
      <c r="HDY83" s="567"/>
      <c r="HDZ83" s="567"/>
      <c r="HEA83" s="567"/>
      <c r="HEB83" s="567"/>
      <c r="HEC83" s="567"/>
      <c r="HED83" s="567"/>
      <c r="HEE83" s="567"/>
      <c r="HEF83" s="567"/>
      <c r="HEG83" s="567"/>
      <c r="HEH83" s="567"/>
      <c r="HEI83" s="567"/>
      <c r="HEJ83" s="567"/>
      <c r="HEK83" s="567"/>
      <c r="HEL83" s="567"/>
      <c r="HEM83" s="567"/>
      <c r="HEN83" s="567"/>
      <c r="HEO83" s="567"/>
      <c r="HEP83" s="567"/>
      <c r="HEQ83" s="567"/>
      <c r="HER83" s="567"/>
      <c r="HES83" s="567"/>
      <c r="HET83" s="567"/>
      <c r="HEU83" s="567"/>
      <c r="HEV83" s="567"/>
      <c r="HEW83" s="567"/>
      <c r="HEX83" s="567"/>
      <c r="HEY83" s="567"/>
      <c r="HEZ83" s="567"/>
      <c r="HFA83" s="567"/>
      <c r="HFB83" s="567"/>
      <c r="HFC83" s="567"/>
      <c r="HFD83" s="567"/>
      <c r="HFE83" s="567"/>
      <c r="HFF83" s="567"/>
      <c r="HFG83" s="567"/>
      <c r="HFH83" s="567"/>
      <c r="HFI83" s="567"/>
      <c r="HFJ83" s="567"/>
      <c r="HFK83" s="567"/>
      <c r="HFL83" s="567"/>
      <c r="HFM83" s="567"/>
      <c r="HFN83" s="567"/>
      <c r="HFO83" s="567"/>
      <c r="HFP83" s="567"/>
      <c r="HFQ83" s="567"/>
      <c r="HFR83" s="567"/>
      <c r="HFS83" s="567"/>
      <c r="HFT83" s="567"/>
      <c r="HFU83" s="567"/>
      <c r="HFV83" s="567"/>
      <c r="HFW83" s="567"/>
      <c r="HFX83" s="567"/>
      <c r="HFY83" s="567"/>
      <c r="HFZ83" s="567"/>
      <c r="HGA83" s="567"/>
      <c r="HGB83" s="567"/>
      <c r="HGC83" s="567"/>
      <c r="HGD83" s="567"/>
      <c r="HGE83" s="567"/>
      <c r="HGF83" s="567"/>
      <c r="HGG83" s="567"/>
      <c r="HGH83" s="567"/>
      <c r="HGI83" s="567"/>
      <c r="HGJ83" s="567"/>
      <c r="HGK83" s="567"/>
      <c r="HGL83" s="567"/>
      <c r="HGM83" s="567"/>
      <c r="HGN83" s="567"/>
      <c r="HGO83" s="567"/>
      <c r="HGP83" s="567"/>
      <c r="HGQ83" s="567"/>
      <c r="HGR83" s="567"/>
      <c r="HGS83" s="567"/>
      <c r="HGT83" s="567"/>
      <c r="HGU83" s="567"/>
      <c r="HGV83" s="567"/>
      <c r="HGW83" s="567"/>
      <c r="HGX83" s="567"/>
      <c r="HGY83" s="567"/>
      <c r="HGZ83" s="567"/>
      <c r="HHA83" s="567"/>
      <c r="HHB83" s="567"/>
      <c r="HHC83" s="567"/>
      <c r="HHD83" s="567"/>
      <c r="HHE83" s="567"/>
      <c r="HHF83" s="567"/>
      <c r="HHG83" s="567"/>
      <c r="HHH83" s="567"/>
      <c r="HHI83" s="567"/>
      <c r="HHJ83" s="567"/>
      <c r="HHK83" s="567"/>
      <c r="HHL83" s="567"/>
      <c r="HHM83" s="567"/>
      <c r="HHN83" s="567"/>
      <c r="HHO83" s="567"/>
      <c r="HHP83" s="567"/>
      <c r="HHQ83" s="567"/>
      <c r="HHR83" s="567"/>
      <c r="HHS83" s="567"/>
      <c r="HHT83" s="567"/>
      <c r="HHU83" s="567"/>
      <c r="HHV83" s="567"/>
      <c r="HHW83" s="567"/>
      <c r="HHX83" s="567"/>
      <c r="HHY83" s="567"/>
      <c r="HHZ83" s="567"/>
      <c r="HIA83" s="567"/>
      <c r="HIB83" s="567"/>
      <c r="HIC83" s="567"/>
      <c r="HID83" s="567"/>
      <c r="HIE83" s="567"/>
      <c r="HIF83" s="567"/>
      <c r="HIG83" s="567"/>
      <c r="HIH83" s="567"/>
      <c r="HII83" s="567"/>
      <c r="HIJ83" s="567"/>
      <c r="HIK83" s="567"/>
      <c r="HIL83" s="567"/>
      <c r="HIM83" s="567"/>
      <c r="HIN83" s="567"/>
      <c r="HIO83" s="567"/>
      <c r="HIP83" s="567"/>
      <c r="HIQ83" s="567"/>
      <c r="HIR83" s="567"/>
      <c r="HIS83" s="567"/>
      <c r="HIT83" s="567"/>
      <c r="HIU83" s="567"/>
      <c r="HIV83" s="567"/>
      <c r="HIW83" s="567"/>
      <c r="HIX83" s="567"/>
      <c r="HIY83" s="567"/>
      <c r="HIZ83" s="567"/>
      <c r="HJA83" s="567"/>
      <c r="HJB83" s="567"/>
      <c r="HJC83" s="567"/>
      <c r="HJD83" s="567"/>
      <c r="HJE83" s="567"/>
      <c r="HJF83" s="567"/>
      <c r="HJG83" s="567"/>
      <c r="HJH83" s="567"/>
      <c r="HJI83" s="567"/>
      <c r="HJJ83" s="567"/>
      <c r="HJK83" s="567"/>
      <c r="HJL83" s="567"/>
      <c r="HJM83" s="567"/>
      <c r="HJN83" s="567"/>
      <c r="HJO83" s="567"/>
      <c r="HJP83" s="567"/>
      <c r="HJQ83" s="567"/>
      <c r="HJR83" s="567"/>
      <c r="HJS83" s="567"/>
      <c r="HJT83" s="567"/>
      <c r="HJU83" s="567"/>
      <c r="HJV83" s="567"/>
      <c r="HJW83" s="567"/>
      <c r="HJX83" s="567"/>
      <c r="HJY83" s="567"/>
      <c r="HJZ83" s="567"/>
      <c r="HKA83" s="567"/>
      <c r="HKB83" s="567"/>
      <c r="HKC83" s="567"/>
      <c r="HKD83" s="567"/>
      <c r="HKE83" s="567"/>
      <c r="HKF83" s="567"/>
      <c r="HKG83" s="567"/>
      <c r="HKH83" s="567"/>
      <c r="HKI83" s="567"/>
      <c r="HKJ83" s="567"/>
      <c r="HKK83" s="567"/>
      <c r="HKL83" s="567"/>
      <c r="HKM83" s="567"/>
      <c r="HKN83" s="567"/>
      <c r="HKO83" s="567"/>
      <c r="HKP83" s="567"/>
      <c r="HKQ83" s="567"/>
      <c r="HKR83" s="567"/>
      <c r="HKS83" s="567"/>
      <c r="HKT83" s="567"/>
      <c r="HKU83" s="567"/>
      <c r="HKV83" s="567"/>
      <c r="HKW83" s="567"/>
      <c r="HKX83" s="567"/>
      <c r="HKY83" s="567"/>
      <c r="HKZ83" s="567"/>
      <c r="HLA83" s="567"/>
      <c r="HLB83" s="567"/>
      <c r="HLC83" s="567"/>
      <c r="HLD83" s="567"/>
      <c r="HLE83" s="567"/>
      <c r="HLF83" s="567"/>
      <c r="HLG83" s="567"/>
      <c r="HLH83" s="567"/>
      <c r="HLI83" s="567"/>
      <c r="HLJ83" s="567"/>
      <c r="HLK83" s="567"/>
      <c r="HLL83" s="567"/>
      <c r="HLM83" s="567"/>
      <c r="HLN83" s="567"/>
      <c r="HLO83" s="567"/>
      <c r="HLP83" s="567"/>
      <c r="HLQ83" s="567"/>
      <c r="HLR83" s="567"/>
      <c r="HLS83" s="567"/>
      <c r="HLT83" s="567"/>
      <c r="HLU83" s="567"/>
      <c r="HLV83" s="567"/>
      <c r="HLW83" s="567"/>
      <c r="HLX83" s="567"/>
      <c r="HLY83" s="567"/>
      <c r="HLZ83" s="567"/>
      <c r="HMA83" s="567"/>
      <c r="HMB83" s="567"/>
      <c r="HMC83" s="567"/>
      <c r="HMD83" s="567"/>
      <c r="HME83" s="567"/>
      <c r="HMF83" s="567"/>
      <c r="HMG83" s="567"/>
      <c r="HMH83" s="567"/>
      <c r="HMI83" s="567"/>
      <c r="HMJ83" s="567"/>
      <c r="HMK83" s="567"/>
      <c r="HML83" s="567"/>
      <c r="HMM83" s="567"/>
      <c r="HMN83" s="567"/>
      <c r="HMO83" s="567"/>
      <c r="HMP83" s="567"/>
      <c r="HMQ83" s="567"/>
      <c r="HMR83" s="567"/>
      <c r="HMS83" s="567"/>
      <c r="HMT83" s="567"/>
      <c r="HMU83" s="567"/>
      <c r="HMV83" s="567"/>
      <c r="HMW83" s="567"/>
      <c r="HMX83" s="567"/>
      <c r="HMY83" s="567"/>
      <c r="HMZ83" s="567"/>
      <c r="HNA83" s="567"/>
      <c r="HNB83" s="567"/>
      <c r="HNC83" s="567"/>
      <c r="HND83" s="567"/>
      <c r="HNE83" s="567"/>
      <c r="HNF83" s="567"/>
      <c r="HNG83" s="567"/>
      <c r="HNH83" s="567"/>
      <c r="HNI83" s="567"/>
      <c r="HNJ83" s="567"/>
      <c r="HNK83" s="567"/>
      <c r="HNL83" s="567"/>
      <c r="HNM83" s="567"/>
      <c r="HNN83" s="567"/>
      <c r="HNO83" s="567"/>
      <c r="HNP83" s="567"/>
      <c r="HNQ83" s="567"/>
      <c r="HNR83" s="567"/>
      <c r="HNS83" s="567"/>
      <c r="HNT83" s="567"/>
      <c r="HNU83" s="567"/>
      <c r="HNV83" s="567"/>
      <c r="HNW83" s="567"/>
      <c r="HNX83" s="567"/>
      <c r="HNY83" s="567"/>
      <c r="HNZ83" s="567"/>
      <c r="HOA83" s="567"/>
      <c r="HOB83" s="567"/>
      <c r="HOC83" s="567"/>
      <c r="HOD83" s="567"/>
      <c r="HOE83" s="567"/>
      <c r="HOF83" s="567"/>
      <c r="HOG83" s="567"/>
      <c r="HOH83" s="567"/>
      <c r="HOI83" s="567"/>
      <c r="HOJ83" s="567"/>
      <c r="HOK83" s="567"/>
      <c r="HOL83" s="567"/>
      <c r="HOM83" s="567"/>
      <c r="HON83" s="567"/>
      <c r="HOO83" s="567"/>
      <c r="HOP83" s="567"/>
      <c r="HOQ83" s="567"/>
      <c r="HOR83" s="567"/>
      <c r="HOS83" s="567"/>
      <c r="HOT83" s="567"/>
      <c r="HOU83" s="567"/>
      <c r="HOV83" s="567"/>
      <c r="HOW83" s="567"/>
      <c r="HOX83" s="567"/>
      <c r="HOY83" s="567"/>
      <c r="HOZ83" s="567"/>
      <c r="HPA83" s="567"/>
      <c r="HPB83" s="567"/>
      <c r="HPC83" s="567"/>
      <c r="HPD83" s="567"/>
      <c r="HPE83" s="567"/>
      <c r="HPF83" s="567"/>
      <c r="HPG83" s="567"/>
      <c r="HPH83" s="567"/>
      <c r="HPI83" s="567"/>
      <c r="HPJ83" s="567"/>
      <c r="HPK83" s="567"/>
      <c r="HPL83" s="567"/>
      <c r="HPM83" s="567"/>
      <c r="HPN83" s="567"/>
      <c r="HPO83" s="567"/>
      <c r="HPP83" s="567"/>
      <c r="HPQ83" s="567"/>
      <c r="HPR83" s="567"/>
      <c r="HPS83" s="567"/>
      <c r="HPT83" s="567"/>
      <c r="HPU83" s="567"/>
      <c r="HPV83" s="567"/>
      <c r="HPW83" s="567"/>
      <c r="HPX83" s="567"/>
      <c r="HPY83" s="567"/>
      <c r="HPZ83" s="567"/>
      <c r="HQA83" s="567"/>
      <c r="HQB83" s="567"/>
      <c r="HQC83" s="567"/>
      <c r="HQD83" s="567"/>
      <c r="HQE83" s="567"/>
      <c r="HQF83" s="567"/>
      <c r="HQG83" s="567"/>
      <c r="HQH83" s="567"/>
      <c r="HQI83" s="567"/>
      <c r="HQJ83" s="567"/>
      <c r="HQK83" s="567"/>
      <c r="HQL83" s="567"/>
      <c r="HQM83" s="567"/>
      <c r="HQN83" s="567"/>
      <c r="HQO83" s="567"/>
      <c r="HQP83" s="567"/>
      <c r="HQQ83" s="567"/>
      <c r="HQR83" s="567"/>
      <c r="HQS83" s="567"/>
      <c r="HQT83" s="567"/>
      <c r="HQU83" s="567"/>
      <c r="HQV83" s="567"/>
      <c r="HQW83" s="567"/>
      <c r="HQX83" s="567"/>
      <c r="HQY83" s="567"/>
      <c r="HQZ83" s="567"/>
      <c r="HRA83" s="567"/>
      <c r="HRB83" s="567"/>
      <c r="HRC83" s="567"/>
      <c r="HRD83" s="567"/>
      <c r="HRE83" s="567"/>
      <c r="HRF83" s="567"/>
      <c r="HRG83" s="567"/>
      <c r="HRH83" s="567"/>
      <c r="HRI83" s="567"/>
      <c r="HRJ83" s="567"/>
      <c r="HRK83" s="567"/>
      <c r="HRL83" s="567"/>
      <c r="HRM83" s="567"/>
      <c r="HRN83" s="567"/>
      <c r="HRO83" s="567"/>
      <c r="HRP83" s="567"/>
      <c r="HRQ83" s="567"/>
      <c r="HRR83" s="567"/>
      <c r="HRS83" s="567"/>
      <c r="HRT83" s="567"/>
      <c r="HRU83" s="567"/>
      <c r="HRV83" s="567"/>
      <c r="HRW83" s="567"/>
      <c r="HRX83" s="567"/>
      <c r="HRY83" s="567"/>
      <c r="HRZ83" s="567"/>
      <c r="HSA83" s="567"/>
      <c r="HSB83" s="567"/>
      <c r="HSC83" s="567"/>
      <c r="HSD83" s="567"/>
      <c r="HSE83" s="567"/>
      <c r="HSF83" s="567"/>
      <c r="HSG83" s="567"/>
      <c r="HSH83" s="567"/>
      <c r="HSI83" s="567"/>
      <c r="HSJ83" s="567"/>
      <c r="HSK83" s="567"/>
      <c r="HSL83" s="567"/>
      <c r="HSM83" s="567"/>
      <c r="HSN83" s="567"/>
      <c r="HSO83" s="567"/>
      <c r="HSP83" s="567"/>
      <c r="HSQ83" s="567"/>
      <c r="HSR83" s="567"/>
      <c r="HSS83" s="567"/>
      <c r="HST83" s="567"/>
      <c r="HSU83" s="567"/>
      <c r="HSV83" s="567"/>
      <c r="HSW83" s="567"/>
      <c r="HSX83" s="567"/>
      <c r="HSY83" s="567"/>
      <c r="HSZ83" s="567"/>
      <c r="HTA83" s="567"/>
      <c r="HTB83" s="567"/>
      <c r="HTC83" s="567"/>
      <c r="HTD83" s="567"/>
      <c r="HTE83" s="567"/>
      <c r="HTF83" s="567"/>
      <c r="HTG83" s="567"/>
      <c r="HTH83" s="567"/>
      <c r="HTI83" s="567"/>
      <c r="HTJ83" s="567"/>
      <c r="HTK83" s="567"/>
      <c r="HTL83" s="567"/>
      <c r="HTM83" s="567"/>
      <c r="HTN83" s="567"/>
      <c r="HTO83" s="567"/>
      <c r="HTP83" s="567"/>
      <c r="HTQ83" s="567"/>
      <c r="HTR83" s="567"/>
      <c r="HTS83" s="567"/>
      <c r="HTT83" s="567"/>
      <c r="HTU83" s="567"/>
      <c r="HTV83" s="567"/>
      <c r="HTW83" s="567"/>
      <c r="HTX83" s="567"/>
      <c r="HTY83" s="567"/>
      <c r="HTZ83" s="567"/>
      <c r="HUA83" s="567"/>
      <c r="HUB83" s="567"/>
      <c r="HUC83" s="567"/>
      <c r="HUD83" s="567"/>
      <c r="HUE83" s="567"/>
      <c r="HUF83" s="567"/>
      <c r="HUG83" s="567"/>
      <c r="HUH83" s="567"/>
      <c r="HUI83" s="567"/>
      <c r="HUJ83" s="567"/>
      <c r="HUK83" s="567"/>
      <c r="HUL83" s="567"/>
      <c r="HUM83" s="567"/>
      <c r="HUN83" s="567"/>
      <c r="HUO83" s="567"/>
      <c r="HUP83" s="567"/>
      <c r="HUQ83" s="567"/>
      <c r="HUR83" s="567"/>
      <c r="HUS83" s="567"/>
      <c r="HUT83" s="567"/>
      <c r="HUU83" s="567"/>
      <c r="HUV83" s="567"/>
      <c r="HUW83" s="567"/>
      <c r="HUX83" s="567"/>
      <c r="HUY83" s="567"/>
      <c r="HUZ83" s="567"/>
      <c r="HVA83" s="567"/>
      <c r="HVB83" s="567"/>
      <c r="HVC83" s="567"/>
      <c r="HVD83" s="567"/>
      <c r="HVE83" s="567"/>
      <c r="HVF83" s="567"/>
      <c r="HVG83" s="567"/>
      <c r="HVH83" s="567"/>
      <c r="HVI83" s="567"/>
      <c r="HVJ83" s="567"/>
      <c r="HVK83" s="567"/>
      <c r="HVL83" s="567"/>
      <c r="HVM83" s="567"/>
      <c r="HVN83" s="567"/>
      <c r="HVO83" s="567"/>
      <c r="HVP83" s="567"/>
      <c r="HVQ83" s="567"/>
      <c r="HVR83" s="567"/>
      <c r="HVS83" s="567"/>
      <c r="HVT83" s="567"/>
      <c r="HVU83" s="567"/>
      <c r="HVV83" s="567"/>
      <c r="HVW83" s="567"/>
      <c r="HVX83" s="567"/>
      <c r="HVY83" s="567"/>
      <c r="HVZ83" s="567"/>
      <c r="HWA83" s="567"/>
      <c r="HWB83" s="567"/>
      <c r="HWC83" s="567"/>
      <c r="HWD83" s="567"/>
      <c r="HWE83" s="567"/>
      <c r="HWF83" s="567"/>
      <c r="HWG83" s="567"/>
      <c r="HWH83" s="567"/>
      <c r="HWI83" s="567"/>
      <c r="HWJ83" s="567"/>
      <c r="HWK83" s="567"/>
      <c r="HWL83" s="567"/>
      <c r="HWM83" s="567"/>
      <c r="HWN83" s="567"/>
      <c r="HWO83" s="567"/>
      <c r="HWP83" s="567"/>
      <c r="HWQ83" s="567"/>
      <c r="HWR83" s="567"/>
      <c r="HWS83" s="567"/>
      <c r="HWT83" s="567"/>
      <c r="HWU83" s="567"/>
      <c r="HWV83" s="567"/>
      <c r="HWW83" s="567"/>
      <c r="HWX83" s="567"/>
      <c r="HWY83" s="567"/>
      <c r="HWZ83" s="567"/>
      <c r="HXA83" s="567"/>
      <c r="HXB83" s="567"/>
      <c r="HXC83" s="567"/>
      <c r="HXD83" s="567"/>
      <c r="HXE83" s="567"/>
      <c r="HXF83" s="567"/>
      <c r="HXG83" s="567"/>
      <c r="HXH83" s="567"/>
      <c r="HXI83" s="567"/>
      <c r="HXJ83" s="567"/>
      <c r="HXK83" s="567"/>
      <c r="HXL83" s="567"/>
      <c r="HXM83" s="567"/>
      <c r="HXN83" s="567"/>
      <c r="HXO83" s="567"/>
      <c r="HXP83" s="567"/>
      <c r="HXQ83" s="567"/>
      <c r="HXR83" s="567"/>
      <c r="HXS83" s="567"/>
      <c r="HXT83" s="567"/>
      <c r="HXU83" s="567"/>
      <c r="HXV83" s="567"/>
      <c r="HXW83" s="567"/>
      <c r="HXX83" s="567"/>
      <c r="HXY83" s="567"/>
      <c r="HXZ83" s="567"/>
      <c r="HYA83" s="567"/>
      <c r="HYB83" s="567"/>
      <c r="HYC83" s="567"/>
      <c r="HYD83" s="567"/>
      <c r="HYE83" s="567"/>
      <c r="HYF83" s="567"/>
      <c r="HYG83" s="567"/>
      <c r="HYH83" s="567"/>
      <c r="HYI83" s="567"/>
      <c r="HYJ83" s="567"/>
      <c r="HYK83" s="567"/>
      <c r="HYL83" s="567"/>
      <c r="HYM83" s="567"/>
      <c r="HYN83" s="567"/>
      <c r="HYO83" s="567"/>
      <c r="HYP83" s="567"/>
      <c r="HYQ83" s="567"/>
      <c r="HYR83" s="567"/>
      <c r="HYS83" s="567"/>
      <c r="HYT83" s="567"/>
      <c r="HYU83" s="567"/>
      <c r="HYV83" s="567"/>
      <c r="HYW83" s="567"/>
      <c r="HYX83" s="567"/>
      <c r="HYY83" s="567"/>
      <c r="HYZ83" s="567"/>
      <c r="HZA83" s="567"/>
      <c r="HZB83" s="567"/>
      <c r="HZC83" s="567"/>
      <c r="HZD83" s="567"/>
      <c r="HZE83" s="567"/>
      <c r="HZF83" s="567"/>
      <c r="HZG83" s="567"/>
      <c r="HZH83" s="567"/>
      <c r="HZI83" s="567"/>
      <c r="HZJ83" s="567"/>
      <c r="HZK83" s="567"/>
      <c r="HZL83" s="567"/>
      <c r="HZM83" s="567"/>
      <c r="HZN83" s="567"/>
      <c r="HZO83" s="567"/>
      <c r="HZP83" s="567"/>
      <c r="HZQ83" s="567"/>
      <c r="HZR83" s="567"/>
      <c r="HZS83" s="567"/>
      <c r="HZT83" s="567"/>
      <c r="HZU83" s="567"/>
      <c r="HZV83" s="567"/>
      <c r="HZW83" s="567"/>
      <c r="HZX83" s="567"/>
      <c r="HZY83" s="567"/>
      <c r="HZZ83" s="567"/>
      <c r="IAA83" s="567"/>
      <c r="IAB83" s="567"/>
      <c r="IAC83" s="567"/>
      <c r="IAD83" s="567"/>
      <c r="IAE83" s="567"/>
      <c r="IAF83" s="567"/>
      <c r="IAG83" s="567"/>
      <c r="IAH83" s="567"/>
      <c r="IAI83" s="567"/>
      <c r="IAJ83" s="567"/>
      <c r="IAK83" s="567"/>
      <c r="IAL83" s="567"/>
      <c r="IAM83" s="567"/>
      <c r="IAN83" s="567"/>
      <c r="IAO83" s="567"/>
      <c r="IAP83" s="567"/>
      <c r="IAQ83" s="567"/>
      <c r="IAR83" s="567"/>
      <c r="IAS83" s="567"/>
      <c r="IAT83" s="567"/>
      <c r="IAU83" s="567"/>
      <c r="IAV83" s="567"/>
      <c r="IAW83" s="567"/>
      <c r="IAX83" s="567"/>
      <c r="IAY83" s="567"/>
      <c r="IAZ83" s="567"/>
      <c r="IBA83" s="567"/>
      <c r="IBB83" s="567"/>
      <c r="IBC83" s="567"/>
      <c r="IBD83" s="567"/>
      <c r="IBE83" s="567"/>
      <c r="IBF83" s="567"/>
      <c r="IBG83" s="567"/>
      <c r="IBH83" s="567"/>
      <c r="IBI83" s="567"/>
      <c r="IBJ83" s="567"/>
      <c r="IBK83" s="567"/>
      <c r="IBL83" s="567"/>
      <c r="IBM83" s="567"/>
      <c r="IBN83" s="567"/>
      <c r="IBO83" s="567"/>
      <c r="IBP83" s="567"/>
      <c r="IBQ83" s="567"/>
      <c r="IBR83" s="567"/>
      <c r="IBS83" s="567"/>
      <c r="IBT83" s="567"/>
      <c r="IBU83" s="567"/>
      <c r="IBV83" s="567"/>
      <c r="IBW83" s="567"/>
      <c r="IBX83" s="567"/>
      <c r="IBY83" s="567"/>
      <c r="IBZ83" s="567"/>
      <c r="ICA83" s="567"/>
      <c r="ICB83" s="567"/>
      <c r="ICC83" s="567"/>
      <c r="ICD83" s="567"/>
      <c r="ICE83" s="567"/>
      <c r="ICF83" s="567"/>
      <c r="ICG83" s="567"/>
      <c r="ICH83" s="567"/>
      <c r="ICI83" s="567"/>
      <c r="ICJ83" s="567"/>
      <c r="ICK83" s="567"/>
      <c r="ICL83" s="567"/>
      <c r="ICM83" s="567"/>
      <c r="ICN83" s="567"/>
      <c r="ICO83" s="567"/>
      <c r="ICP83" s="567"/>
      <c r="ICQ83" s="567"/>
      <c r="ICR83" s="567"/>
      <c r="ICS83" s="567"/>
      <c r="ICT83" s="567"/>
      <c r="ICU83" s="567"/>
      <c r="ICV83" s="567"/>
      <c r="ICW83" s="567"/>
      <c r="ICX83" s="567"/>
      <c r="ICY83" s="567"/>
      <c r="ICZ83" s="567"/>
      <c r="IDA83" s="567"/>
      <c r="IDB83" s="567"/>
      <c r="IDC83" s="567"/>
      <c r="IDD83" s="567"/>
      <c r="IDE83" s="567"/>
      <c r="IDF83" s="567"/>
      <c r="IDG83" s="567"/>
      <c r="IDH83" s="567"/>
      <c r="IDI83" s="567"/>
      <c r="IDJ83" s="567"/>
      <c r="IDK83" s="567"/>
      <c r="IDL83" s="567"/>
      <c r="IDM83" s="567"/>
      <c r="IDN83" s="567"/>
      <c r="IDO83" s="567"/>
      <c r="IDP83" s="567"/>
      <c r="IDQ83" s="567"/>
      <c r="IDR83" s="567"/>
      <c r="IDS83" s="567"/>
      <c r="IDT83" s="567"/>
      <c r="IDU83" s="567"/>
      <c r="IDV83" s="567"/>
      <c r="IDW83" s="567"/>
      <c r="IDX83" s="567"/>
      <c r="IDY83" s="567"/>
      <c r="IDZ83" s="567"/>
      <c r="IEA83" s="567"/>
      <c r="IEB83" s="567"/>
      <c r="IEC83" s="567"/>
      <c r="IED83" s="567"/>
      <c r="IEE83" s="567"/>
      <c r="IEF83" s="567"/>
      <c r="IEG83" s="567"/>
      <c r="IEH83" s="567"/>
      <c r="IEI83" s="567"/>
      <c r="IEJ83" s="567"/>
      <c r="IEK83" s="567"/>
      <c r="IEL83" s="567"/>
      <c r="IEM83" s="567"/>
      <c r="IEN83" s="567"/>
      <c r="IEO83" s="567"/>
      <c r="IEP83" s="567"/>
      <c r="IEQ83" s="567"/>
      <c r="IER83" s="567"/>
      <c r="IES83" s="567"/>
      <c r="IET83" s="567"/>
      <c r="IEU83" s="567"/>
      <c r="IEV83" s="567"/>
      <c r="IEW83" s="567"/>
      <c r="IEX83" s="567"/>
      <c r="IEY83" s="567"/>
      <c r="IEZ83" s="567"/>
      <c r="IFA83" s="567"/>
      <c r="IFB83" s="567"/>
      <c r="IFC83" s="567"/>
      <c r="IFD83" s="567"/>
      <c r="IFE83" s="567"/>
      <c r="IFF83" s="567"/>
      <c r="IFG83" s="567"/>
      <c r="IFH83" s="567"/>
      <c r="IFI83" s="567"/>
      <c r="IFJ83" s="567"/>
      <c r="IFK83" s="567"/>
      <c r="IFL83" s="567"/>
      <c r="IFM83" s="567"/>
      <c r="IFN83" s="567"/>
      <c r="IFO83" s="567"/>
      <c r="IFP83" s="567"/>
      <c r="IFQ83" s="567"/>
      <c r="IFR83" s="567"/>
      <c r="IFS83" s="567"/>
      <c r="IFT83" s="567"/>
      <c r="IFU83" s="567"/>
      <c r="IFV83" s="567"/>
      <c r="IFW83" s="567"/>
      <c r="IFX83" s="567"/>
      <c r="IFY83" s="567"/>
      <c r="IFZ83" s="567"/>
      <c r="IGA83" s="567"/>
      <c r="IGB83" s="567"/>
      <c r="IGC83" s="567"/>
      <c r="IGD83" s="567"/>
      <c r="IGE83" s="567"/>
      <c r="IGF83" s="567"/>
      <c r="IGG83" s="567"/>
      <c r="IGH83" s="567"/>
      <c r="IGI83" s="567"/>
      <c r="IGJ83" s="567"/>
      <c r="IGK83" s="567"/>
      <c r="IGL83" s="567"/>
      <c r="IGM83" s="567"/>
      <c r="IGN83" s="567"/>
      <c r="IGO83" s="567"/>
      <c r="IGP83" s="567"/>
      <c r="IGQ83" s="567"/>
      <c r="IGR83" s="567"/>
      <c r="IGS83" s="567"/>
      <c r="IGT83" s="567"/>
      <c r="IGU83" s="567"/>
      <c r="IGV83" s="567"/>
      <c r="IGW83" s="567"/>
      <c r="IGX83" s="567"/>
      <c r="IGY83" s="567"/>
      <c r="IGZ83" s="567"/>
      <c r="IHA83" s="567"/>
      <c r="IHB83" s="567"/>
      <c r="IHC83" s="567"/>
      <c r="IHD83" s="567"/>
      <c r="IHE83" s="567"/>
      <c r="IHF83" s="567"/>
      <c r="IHG83" s="567"/>
      <c r="IHH83" s="567"/>
      <c r="IHI83" s="567"/>
      <c r="IHJ83" s="567"/>
      <c r="IHK83" s="567"/>
      <c r="IHL83" s="567"/>
      <c r="IHM83" s="567"/>
      <c r="IHN83" s="567"/>
      <c r="IHO83" s="567"/>
      <c r="IHP83" s="567"/>
      <c r="IHQ83" s="567"/>
      <c r="IHR83" s="567"/>
      <c r="IHS83" s="567"/>
      <c r="IHT83" s="567"/>
      <c r="IHU83" s="567"/>
      <c r="IHV83" s="567"/>
      <c r="IHW83" s="567"/>
      <c r="IHX83" s="567"/>
      <c r="IHY83" s="567"/>
      <c r="IHZ83" s="567"/>
      <c r="IIA83" s="567"/>
      <c r="IIB83" s="567"/>
      <c r="IIC83" s="567"/>
      <c r="IID83" s="567"/>
      <c r="IIE83" s="567"/>
      <c r="IIF83" s="567"/>
      <c r="IIG83" s="567"/>
      <c r="IIH83" s="567"/>
      <c r="III83" s="567"/>
      <c r="IIJ83" s="567"/>
      <c r="IIK83" s="567"/>
      <c r="IIL83" s="567"/>
      <c r="IIM83" s="567"/>
      <c r="IIN83" s="567"/>
      <c r="IIO83" s="567"/>
      <c r="IIP83" s="567"/>
      <c r="IIQ83" s="567"/>
      <c r="IIR83" s="567"/>
      <c r="IIS83" s="567"/>
      <c r="IIT83" s="567"/>
      <c r="IIU83" s="567"/>
      <c r="IIV83" s="567"/>
      <c r="IIW83" s="567"/>
      <c r="IIX83" s="567"/>
      <c r="IIY83" s="567"/>
      <c r="IIZ83" s="567"/>
      <c r="IJA83" s="567"/>
      <c r="IJB83" s="567"/>
      <c r="IJC83" s="567"/>
      <c r="IJD83" s="567"/>
      <c r="IJE83" s="567"/>
      <c r="IJF83" s="567"/>
      <c r="IJG83" s="567"/>
      <c r="IJH83" s="567"/>
      <c r="IJI83" s="567"/>
      <c r="IJJ83" s="567"/>
      <c r="IJK83" s="567"/>
      <c r="IJL83" s="567"/>
      <c r="IJM83" s="567"/>
      <c r="IJN83" s="567"/>
      <c r="IJO83" s="567"/>
      <c r="IJP83" s="567"/>
      <c r="IJQ83" s="567"/>
      <c r="IJR83" s="567"/>
      <c r="IJS83" s="567"/>
      <c r="IJT83" s="567"/>
      <c r="IJU83" s="567"/>
      <c r="IJV83" s="567"/>
      <c r="IJW83" s="567"/>
      <c r="IJX83" s="567"/>
      <c r="IJY83" s="567"/>
      <c r="IJZ83" s="567"/>
      <c r="IKA83" s="567"/>
      <c r="IKB83" s="567"/>
      <c r="IKC83" s="567"/>
      <c r="IKD83" s="567"/>
      <c r="IKE83" s="567"/>
      <c r="IKF83" s="567"/>
      <c r="IKG83" s="567"/>
      <c r="IKH83" s="567"/>
      <c r="IKI83" s="567"/>
      <c r="IKJ83" s="567"/>
      <c r="IKK83" s="567"/>
      <c r="IKL83" s="567"/>
      <c r="IKM83" s="567"/>
      <c r="IKN83" s="567"/>
      <c r="IKO83" s="567"/>
      <c r="IKP83" s="567"/>
      <c r="IKQ83" s="567"/>
      <c r="IKR83" s="567"/>
      <c r="IKS83" s="567"/>
      <c r="IKT83" s="567"/>
      <c r="IKU83" s="567"/>
      <c r="IKV83" s="567"/>
      <c r="IKW83" s="567"/>
      <c r="IKX83" s="567"/>
      <c r="IKY83" s="567"/>
      <c r="IKZ83" s="567"/>
      <c r="ILA83" s="567"/>
      <c r="ILB83" s="567"/>
      <c r="ILC83" s="567"/>
      <c r="ILD83" s="567"/>
      <c r="ILE83" s="567"/>
      <c r="ILF83" s="567"/>
      <c r="ILG83" s="567"/>
      <c r="ILH83" s="567"/>
      <c r="ILI83" s="567"/>
      <c r="ILJ83" s="567"/>
      <c r="ILK83" s="567"/>
      <c r="ILL83" s="567"/>
      <c r="ILM83" s="567"/>
      <c r="ILN83" s="567"/>
      <c r="ILO83" s="567"/>
      <c r="ILP83" s="567"/>
      <c r="ILQ83" s="567"/>
      <c r="ILR83" s="567"/>
      <c r="ILS83" s="567"/>
      <c r="ILT83" s="567"/>
      <c r="ILU83" s="567"/>
      <c r="ILV83" s="567"/>
      <c r="ILW83" s="567"/>
      <c r="ILX83" s="567"/>
      <c r="ILY83" s="567"/>
      <c r="ILZ83" s="567"/>
      <c r="IMA83" s="567"/>
      <c r="IMB83" s="567"/>
      <c r="IMC83" s="567"/>
      <c r="IMD83" s="567"/>
      <c r="IME83" s="567"/>
      <c r="IMF83" s="567"/>
      <c r="IMG83" s="567"/>
      <c r="IMH83" s="567"/>
      <c r="IMI83" s="567"/>
      <c r="IMJ83" s="567"/>
      <c r="IMK83" s="567"/>
      <c r="IML83" s="567"/>
      <c r="IMM83" s="567"/>
      <c r="IMN83" s="567"/>
      <c r="IMO83" s="567"/>
      <c r="IMP83" s="567"/>
      <c r="IMQ83" s="567"/>
      <c r="IMR83" s="567"/>
      <c r="IMS83" s="567"/>
      <c r="IMT83" s="567"/>
      <c r="IMU83" s="567"/>
      <c r="IMV83" s="567"/>
      <c r="IMW83" s="567"/>
      <c r="IMX83" s="567"/>
      <c r="IMY83" s="567"/>
      <c r="IMZ83" s="567"/>
      <c r="INA83" s="567"/>
      <c r="INB83" s="567"/>
      <c r="INC83" s="567"/>
      <c r="IND83" s="567"/>
      <c r="INE83" s="567"/>
      <c r="INF83" s="567"/>
      <c r="ING83" s="567"/>
      <c r="INH83" s="567"/>
      <c r="INI83" s="567"/>
      <c r="INJ83" s="567"/>
      <c r="INK83" s="567"/>
      <c r="INL83" s="567"/>
      <c r="INM83" s="567"/>
      <c r="INN83" s="567"/>
      <c r="INO83" s="567"/>
      <c r="INP83" s="567"/>
      <c r="INQ83" s="567"/>
      <c r="INR83" s="567"/>
      <c r="INS83" s="567"/>
      <c r="INT83" s="567"/>
      <c r="INU83" s="567"/>
      <c r="INV83" s="567"/>
      <c r="INW83" s="567"/>
      <c r="INX83" s="567"/>
      <c r="INY83" s="567"/>
      <c r="INZ83" s="567"/>
      <c r="IOA83" s="567"/>
      <c r="IOB83" s="567"/>
      <c r="IOC83" s="567"/>
      <c r="IOD83" s="567"/>
      <c r="IOE83" s="567"/>
      <c r="IOF83" s="567"/>
      <c r="IOG83" s="567"/>
      <c r="IOH83" s="567"/>
      <c r="IOI83" s="567"/>
      <c r="IOJ83" s="567"/>
      <c r="IOK83" s="567"/>
      <c r="IOL83" s="567"/>
      <c r="IOM83" s="567"/>
      <c r="ION83" s="567"/>
      <c r="IOO83" s="567"/>
      <c r="IOP83" s="567"/>
      <c r="IOQ83" s="567"/>
      <c r="IOR83" s="567"/>
      <c r="IOS83" s="567"/>
      <c r="IOT83" s="567"/>
      <c r="IOU83" s="567"/>
      <c r="IOV83" s="567"/>
      <c r="IOW83" s="567"/>
      <c r="IOX83" s="567"/>
      <c r="IOY83" s="567"/>
      <c r="IOZ83" s="567"/>
      <c r="IPA83" s="567"/>
      <c r="IPB83" s="567"/>
      <c r="IPC83" s="567"/>
      <c r="IPD83" s="567"/>
      <c r="IPE83" s="567"/>
      <c r="IPF83" s="567"/>
      <c r="IPG83" s="567"/>
      <c r="IPH83" s="567"/>
      <c r="IPI83" s="567"/>
      <c r="IPJ83" s="567"/>
      <c r="IPK83" s="567"/>
      <c r="IPL83" s="567"/>
      <c r="IPM83" s="567"/>
      <c r="IPN83" s="567"/>
      <c r="IPO83" s="567"/>
      <c r="IPP83" s="567"/>
      <c r="IPQ83" s="567"/>
      <c r="IPR83" s="567"/>
      <c r="IPS83" s="567"/>
      <c r="IPT83" s="567"/>
      <c r="IPU83" s="567"/>
      <c r="IPV83" s="567"/>
      <c r="IPW83" s="567"/>
      <c r="IPX83" s="567"/>
      <c r="IPY83" s="567"/>
      <c r="IPZ83" s="567"/>
      <c r="IQA83" s="567"/>
      <c r="IQB83" s="567"/>
      <c r="IQC83" s="567"/>
      <c r="IQD83" s="567"/>
      <c r="IQE83" s="567"/>
      <c r="IQF83" s="567"/>
      <c r="IQG83" s="567"/>
      <c r="IQH83" s="567"/>
      <c r="IQI83" s="567"/>
      <c r="IQJ83" s="567"/>
      <c r="IQK83" s="567"/>
      <c r="IQL83" s="567"/>
      <c r="IQM83" s="567"/>
      <c r="IQN83" s="567"/>
      <c r="IQO83" s="567"/>
      <c r="IQP83" s="567"/>
      <c r="IQQ83" s="567"/>
      <c r="IQR83" s="567"/>
      <c r="IQS83" s="567"/>
      <c r="IQT83" s="567"/>
      <c r="IQU83" s="567"/>
      <c r="IQV83" s="567"/>
      <c r="IQW83" s="567"/>
      <c r="IQX83" s="567"/>
      <c r="IQY83" s="567"/>
      <c r="IQZ83" s="567"/>
      <c r="IRA83" s="567"/>
      <c r="IRB83" s="567"/>
      <c r="IRC83" s="567"/>
      <c r="IRD83" s="567"/>
      <c r="IRE83" s="567"/>
      <c r="IRF83" s="567"/>
      <c r="IRG83" s="567"/>
      <c r="IRH83" s="567"/>
      <c r="IRI83" s="567"/>
      <c r="IRJ83" s="567"/>
      <c r="IRK83" s="567"/>
      <c r="IRL83" s="567"/>
      <c r="IRM83" s="567"/>
      <c r="IRN83" s="567"/>
      <c r="IRO83" s="567"/>
      <c r="IRP83" s="567"/>
      <c r="IRQ83" s="567"/>
      <c r="IRR83" s="567"/>
      <c r="IRS83" s="567"/>
      <c r="IRT83" s="567"/>
      <c r="IRU83" s="567"/>
      <c r="IRV83" s="567"/>
      <c r="IRW83" s="567"/>
      <c r="IRX83" s="567"/>
      <c r="IRY83" s="567"/>
      <c r="IRZ83" s="567"/>
      <c r="ISA83" s="567"/>
      <c r="ISB83" s="567"/>
      <c r="ISC83" s="567"/>
      <c r="ISD83" s="567"/>
      <c r="ISE83" s="567"/>
      <c r="ISF83" s="567"/>
      <c r="ISG83" s="567"/>
      <c r="ISH83" s="567"/>
      <c r="ISI83" s="567"/>
      <c r="ISJ83" s="567"/>
      <c r="ISK83" s="567"/>
      <c r="ISL83" s="567"/>
      <c r="ISM83" s="567"/>
      <c r="ISN83" s="567"/>
      <c r="ISO83" s="567"/>
      <c r="ISP83" s="567"/>
      <c r="ISQ83" s="567"/>
      <c r="ISR83" s="567"/>
      <c r="ISS83" s="567"/>
      <c r="IST83" s="567"/>
      <c r="ISU83" s="567"/>
      <c r="ISV83" s="567"/>
      <c r="ISW83" s="567"/>
      <c r="ISX83" s="567"/>
      <c r="ISY83" s="567"/>
      <c r="ISZ83" s="567"/>
      <c r="ITA83" s="567"/>
      <c r="ITB83" s="567"/>
      <c r="ITC83" s="567"/>
      <c r="ITD83" s="567"/>
      <c r="ITE83" s="567"/>
      <c r="ITF83" s="567"/>
      <c r="ITG83" s="567"/>
      <c r="ITH83" s="567"/>
      <c r="ITI83" s="567"/>
      <c r="ITJ83" s="567"/>
      <c r="ITK83" s="567"/>
      <c r="ITL83" s="567"/>
      <c r="ITM83" s="567"/>
      <c r="ITN83" s="567"/>
      <c r="ITO83" s="567"/>
      <c r="ITP83" s="567"/>
      <c r="ITQ83" s="567"/>
      <c r="ITR83" s="567"/>
      <c r="ITS83" s="567"/>
      <c r="ITT83" s="567"/>
      <c r="ITU83" s="567"/>
      <c r="ITV83" s="567"/>
      <c r="ITW83" s="567"/>
      <c r="ITX83" s="567"/>
      <c r="ITY83" s="567"/>
      <c r="ITZ83" s="567"/>
      <c r="IUA83" s="567"/>
      <c r="IUB83" s="567"/>
      <c r="IUC83" s="567"/>
      <c r="IUD83" s="567"/>
      <c r="IUE83" s="567"/>
      <c r="IUF83" s="567"/>
      <c r="IUG83" s="567"/>
      <c r="IUH83" s="567"/>
      <c r="IUI83" s="567"/>
      <c r="IUJ83" s="567"/>
      <c r="IUK83" s="567"/>
      <c r="IUL83" s="567"/>
      <c r="IUM83" s="567"/>
      <c r="IUN83" s="567"/>
      <c r="IUO83" s="567"/>
      <c r="IUP83" s="567"/>
      <c r="IUQ83" s="567"/>
      <c r="IUR83" s="567"/>
      <c r="IUS83" s="567"/>
      <c r="IUT83" s="567"/>
      <c r="IUU83" s="567"/>
      <c r="IUV83" s="567"/>
      <c r="IUW83" s="567"/>
      <c r="IUX83" s="567"/>
      <c r="IUY83" s="567"/>
      <c r="IUZ83" s="567"/>
      <c r="IVA83" s="567"/>
      <c r="IVB83" s="567"/>
      <c r="IVC83" s="567"/>
      <c r="IVD83" s="567"/>
      <c r="IVE83" s="567"/>
      <c r="IVF83" s="567"/>
      <c r="IVG83" s="567"/>
      <c r="IVH83" s="567"/>
      <c r="IVI83" s="567"/>
      <c r="IVJ83" s="567"/>
      <c r="IVK83" s="567"/>
      <c r="IVL83" s="567"/>
      <c r="IVM83" s="567"/>
      <c r="IVN83" s="567"/>
      <c r="IVO83" s="567"/>
      <c r="IVP83" s="567"/>
      <c r="IVQ83" s="567"/>
      <c r="IVR83" s="567"/>
      <c r="IVS83" s="567"/>
      <c r="IVT83" s="567"/>
      <c r="IVU83" s="567"/>
      <c r="IVV83" s="567"/>
      <c r="IVW83" s="567"/>
      <c r="IVX83" s="567"/>
      <c r="IVY83" s="567"/>
      <c r="IVZ83" s="567"/>
      <c r="IWA83" s="567"/>
      <c r="IWB83" s="567"/>
      <c r="IWC83" s="567"/>
      <c r="IWD83" s="567"/>
      <c r="IWE83" s="567"/>
      <c r="IWF83" s="567"/>
      <c r="IWG83" s="567"/>
      <c r="IWH83" s="567"/>
      <c r="IWI83" s="567"/>
      <c r="IWJ83" s="567"/>
      <c r="IWK83" s="567"/>
      <c r="IWL83" s="567"/>
      <c r="IWM83" s="567"/>
      <c r="IWN83" s="567"/>
      <c r="IWO83" s="567"/>
      <c r="IWP83" s="567"/>
      <c r="IWQ83" s="567"/>
      <c r="IWR83" s="567"/>
      <c r="IWS83" s="567"/>
      <c r="IWT83" s="567"/>
      <c r="IWU83" s="567"/>
      <c r="IWV83" s="567"/>
      <c r="IWW83" s="567"/>
      <c r="IWX83" s="567"/>
      <c r="IWY83" s="567"/>
      <c r="IWZ83" s="567"/>
      <c r="IXA83" s="567"/>
      <c r="IXB83" s="567"/>
      <c r="IXC83" s="567"/>
      <c r="IXD83" s="567"/>
      <c r="IXE83" s="567"/>
      <c r="IXF83" s="567"/>
      <c r="IXG83" s="567"/>
      <c r="IXH83" s="567"/>
      <c r="IXI83" s="567"/>
      <c r="IXJ83" s="567"/>
      <c r="IXK83" s="567"/>
      <c r="IXL83" s="567"/>
      <c r="IXM83" s="567"/>
      <c r="IXN83" s="567"/>
      <c r="IXO83" s="567"/>
      <c r="IXP83" s="567"/>
      <c r="IXQ83" s="567"/>
      <c r="IXR83" s="567"/>
      <c r="IXS83" s="567"/>
      <c r="IXT83" s="567"/>
      <c r="IXU83" s="567"/>
      <c r="IXV83" s="567"/>
      <c r="IXW83" s="567"/>
      <c r="IXX83" s="567"/>
      <c r="IXY83" s="567"/>
      <c r="IXZ83" s="567"/>
      <c r="IYA83" s="567"/>
      <c r="IYB83" s="567"/>
      <c r="IYC83" s="567"/>
      <c r="IYD83" s="567"/>
      <c r="IYE83" s="567"/>
      <c r="IYF83" s="567"/>
      <c r="IYG83" s="567"/>
      <c r="IYH83" s="567"/>
      <c r="IYI83" s="567"/>
      <c r="IYJ83" s="567"/>
      <c r="IYK83" s="567"/>
      <c r="IYL83" s="567"/>
      <c r="IYM83" s="567"/>
      <c r="IYN83" s="567"/>
      <c r="IYO83" s="567"/>
      <c r="IYP83" s="567"/>
      <c r="IYQ83" s="567"/>
      <c r="IYR83" s="567"/>
      <c r="IYS83" s="567"/>
      <c r="IYT83" s="567"/>
      <c r="IYU83" s="567"/>
      <c r="IYV83" s="567"/>
      <c r="IYW83" s="567"/>
      <c r="IYX83" s="567"/>
      <c r="IYY83" s="567"/>
      <c r="IYZ83" s="567"/>
      <c r="IZA83" s="567"/>
      <c r="IZB83" s="567"/>
      <c r="IZC83" s="567"/>
      <c r="IZD83" s="567"/>
      <c r="IZE83" s="567"/>
      <c r="IZF83" s="567"/>
      <c r="IZG83" s="567"/>
      <c r="IZH83" s="567"/>
      <c r="IZI83" s="567"/>
      <c r="IZJ83" s="567"/>
      <c r="IZK83" s="567"/>
      <c r="IZL83" s="567"/>
      <c r="IZM83" s="567"/>
      <c r="IZN83" s="567"/>
      <c r="IZO83" s="567"/>
      <c r="IZP83" s="567"/>
      <c r="IZQ83" s="567"/>
      <c r="IZR83" s="567"/>
      <c r="IZS83" s="567"/>
      <c r="IZT83" s="567"/>
      <c r="IZU83" s="567"/>
      <c r="IZV83" s="567"/>
      <c r="IZW83" s="567"/>
      <c r="IZX83" s="567"/>
      <c r="IZY83" s="567"/>
      <c r="IZZ83" s="567"/>
      <c r="JAA83" s="567"/>
      <c r="JAB83" s="567"/>
      <c r="JAC83" s="567"/>
      <c r="JAD83" s="567"/>
      <c r="JAE83" s="567"/>
      <c r="JAF83" s="567"/>
      <c r="JAG83" s="567"/>
      <c r="JAH83" s="567"/>
      <c r="JAI83" s="567"/>
      <c r="JAJ83" s="567"/>
      <c r="JAK83" s="567"/>
      <c r="JAL83" s="567"/>
      <c r="JAM83" s="567"/>
      <c r="JAN83" s="567"/>
      <c r="JAO83" s="567"/>
      <c r="JAP83" s="567"/>
      <c r="JAQ83" s="567"/>
      <c r="JAR83" s="567"/>
      <c r="JAS83" s="567"/>
      <c r="JAT83" s="567"/>
      <c r="JAU83" s="567"/>
      <c r="JAV83" s="567"/>
      <c r="JAW83" s="567"/>
      <c r="JAX83" s="567"/>
      <c r="JAY83" s="567"/>
      <c r="JAZ83" s="567"/>
      <c r="JBA83" s="567"/>
      <c r="JBB83" s="567"/>
      <c r="JBC83" s="567"/>
      <c r="JBD83" s="567"/>
      <c r="JBE83" s="567"/>
      <c r="JBF83" s="567"/>
      <c r="JBG83" s="567"/>
      <c r="JBH83" s="567"/>
      <c r="JBI83" s="567"/>
      <c r="JBJ83" s="567"/>
      <c r="JBK83" s="567"/>
      <c r="JBL83" s="567"/>
      <c r="JBM83" s="567"/>
      <c r="JBN83" s="567"/>
      <c r="JBO83" s="567"/>
      <c r="JBP83" s="567"/>
      <c r="JBQ83" s="567"/>
      <c r="JBR83" s="567"/>
      <c r="JBS83" s="567"/>
      <c r="JBT83" s="567"/>
      <c r="JBU83" s="567"/>
      <c r="JBV83" s="567"/>
      <c r="JBW83" s="567"/>
      <c r="JBX83" s="567"/>
      <c r="JBY83" s="567"/>
      <c r="JBZ83" s="567"/>
      <c r="JCA83" s="567"/>
      <c r="JCB83" s="567"/>
      <c r="JCC83" s="567"/>
      <c r="JCD83" s="567"/>
      <c r="JCE83" s="567"/>
      <c r="JCF83" s="567"/>
      <c r="JCG83" s="567"/>
      <c r="JCH83" s="567"/>
      <c r="JCI83" s="567"/>
      <c r="JCJ83" s="567"/>
      <c r="JCK83" s="567"/>
      <c r="JCL83" s="567"/>
      <c r="JCM83" s="567"/>
      <c r="JCN83" s="567"/>
      <c r="JCO83" s="567"/>
      <c r="JCP83" s="567"/>
      <c r="JCQ83" s="567"/>
      <c r="JCR83" s="567"/>
      <c r="JCS83" s="567"/>
      <c r="JCT83" s="567"/>
      <c r="JCU83" s="567"/>
      <c r="JCV83" s="567"/>
      <c r="JCW83" s="567"/>
      <c r="JCX83" s="567"/>
      <c r="JCY83" s="567"/>
      <c r="JCZ83" s="567"/>
      <c r="JDA83" s="567"/>
      <c r="JDB83" s="567"/>
      <c r="JDC83" s="567"/>
      <c r="JDD83" s="567"/>
      <c r="JDE83" s="567"/>
      <c r="JDF83" s="567"/>
      <c r="JDG83" s="567"/>
      <c r="JDH83" s="567"/>
      <c r="JDI83" s="567"/>
      <c r="JDJ83" s="567"/>
      <c r="JDK83" s="567"/>
      <c r="JDL83" s="567"/>
      <c r="JDM83" s="567"/>
      <c r="JDN83" s="567"/>
      <c r="JDO83" s="567"/>
      <c r="JDP83" s="567"/>
      <c r="JDQ83" s="567"/>
      <c r="JDR83" s="567"/>
      <c r="JDS83" s="567"/>
      <c r="JDT83" s="567"/>
      <c r="JDU83" s="567"/>
      <c r="JDV83" s="567"/>
      <c r="JDW83" s="567"/>
      <c r="JDX83" s="567"/>
      <c r="JDY83" s="567"/>
      <c r="JDZ83" s="567"/>
      <c r="JEA83" s="567"/>
      <c r="JEB83" s="567"/>
      <c r="JEC83" s="567"/>
      <c r="JED83" s="567"/>
      <c r="JEE83" s="567"/>
      <c r="JEF83" s="567"/>
      <c r="JEG83" s="567"/>
      <c r="JEH83" s="567"/>
      <c r="JEI83" s="567"/>
      <c r="JEJ83" s="567"/>
      <c r="JEK83" s="567"/>
      <c r="JEL83" s="567"/>
      <c r="JEM83" s="567"/>
      <c r="JEN83" s="567"/>
      <c r="JEO83" s="567"/>
      <c r="JEP83" s="567"/>
      <c r="JEQ83" s="567"/>
      <c r="JER83" s="567"/>
      <c r="JES83" s="567"/>
      <c r="JET83" s="567"/>
      <c r="JEU83" s="567"/>
      <c r="JEV83" s="567"/>
      <c r="JEW83" s="567"/>
      <c r="JEX83" s="567"/>
      <c r="JEY83" s="567"/>
      <c r="JEZ83" s="567"/>
      <c r="JFA83" s="567"/>
      <c r="JFB83" s="567"/>
      <c r="JFC83" s="567"/>
      <c r="JFD83" s="567"/>
      <c r="JFE83" s="567"/>
      <c r="JFF83" s="567"/>
      <c r="JFG83" s="567"/>
      <c r="JFH83" s="567"/>
      <c r="JFI83" s="567"/>
      <c r="JFJ83" s="567"/>
      <c r="JFK83" s="567"/>
      <c r="JFL83" s="567"/>
      <c r="JFM83" s="567"/>
      <c r="JFN83" s="567"/>
      <c r="JFO83" s="567"/>
      <c r="JFP83" s="567"/>
      <c r="JFQ83" s="567"/>
      <c r="JFR83" s="567"/>
      <c r="JFS83" s="567"/>
      <c r="JFT83" s="567"/>
      <c r="JFU83" s="567"/>
      <c r="JFV83" s="567"/>
      <c r="JFW83" s="567"/>
      <c r="JFX83" s="567"/>
      <c r="JFY83" s="567"/>
      <c r="JFZ83" s="567"/>
      <c r="JGA83" s="567"/>
      <c r="JGB83" s="567"/>
      <c r="JGC83" s="567"/>
      <c r="JGD83" s="567"/>
      <c r="JGE83" s="567"/>
      <c r="JGF83" s="567"/>
      <c r="JGG83" s="567"/>
      <c r="JGH83" s="567"/>
      <c r="JGI83" s="567"/>
      <c r="JGJ83" s="567"/>
      <c r="JGK83" s="567"/>
      <c r="JGL83" s="567"/>
      <c r="JGM83" s="567"/>
      <c r="JGN83" s="567"/>
      <c r="JGO83" s="567"/>
      <c r="JGP83" s="567"/>
      <c r="JGQ83" s="567"/>
      <c r="JGR83" s="567"/>
      <c r="JGS83" s="567"/>
      <c r="JGT83" s="567"/>
      <c r="JGU83" s="567"/>
      <c r="JGV83" s="567"/>
      <c r="JGW83" s="567"/>
      <c r="JGX83" s="567"/>
      <c r="JGY83" s="567"/>
      <c r="JGZ83" s="567"/>
      <c r="JHA83" s="567"/>
      <c r="JHB83" s="567"/>
      <c r="JHC83" s="567"/>
      <c r="JHD83" s="567"/>
      <c r="JHE83" s="567"/>
      <c r="JHF83" s="567"/>
      <c r="JHG83" s="567"/>
      <c r="JHH83" s="567"/>
      <c r="JHI83" s="567"/>
      <c r="JHJ83" s="567"/>
      <c r="JHK83" s="567"/>
      <c r="JHL83" s="567"/>
      <c r="JHM83" s="567"/>
      <c r="JHN83" s="567"/>
      <c r="JHO83" s="567"/>
      <c r="JHP83" s="567"/>
      <c r="JHQ83" s="567"/>
      <c r="JHR83" s="567"/>
      <c r="JHS83" s="567"/>
      <c r="JHT83" s="567"/>
      <c r="JHU83" s="567"/>
      <c r="JHV83" s="567"/>
      <c r="JHW83" s="567"/>
      <c r="JHX83" s="567"/>
      <c r="JHY83" s="567"/>
      <c r="JHZ83" s="567"/>
      <c r="JIA83" s="567"/>
      <c r="JIB83" s="567"/>
      <c r="JIC83" s="567"/>
      <c r="JID83" s="567"/>
      <c r="JIE83" s="567"/>
      <c r="JIF83" s="567"/>
      <c r="JIG83" s="567"/>
      <c r="JIH83" s="567"/>
      <c r="JII83" s="567"/>
      <c r="JIJ83" s="567"/>
      <c r="JIK83" s="567"/>
      <c r="JIL83" s="567"/>
      <c r="JIM83" s="567"/>
      <c r="JIN83" s="567"/>
      <c r="JIO83" s="567"/>
      <c r="JIP83" s="567"/>
      <c r="JIQ83" s="567"/>
      <c r="JIR83" s="567"/>
      <c r="JIS83" s="567"/>
      <c r="JIT83" s="567"/>
      <c r="JIU83" s="567"/>
      <c r="JIV83" s="567"/>
      <c r="JIW83" s="567"/>
      <c r="JIX83" s="567"/>
      <c r="JIY83" s="567"/>
      <c r="JIZ83" s="567"/>
      <c r="JJA83" s="567"/>
      <c r="JJB83" s="567"/>
      <c r="JJC83" s="567"/>
      <c r="JJD83" s="567"/>
      <c r="JJE83" s="567"/>
      <c r="JJF83" s="567"/>
      <c r="JJG83" s="567"/>
      <c r="JJH83" s="567"/>
      <c r="JJI83" s="567"/>
      <c r="JJJ83" s="567"/>
      <c r="JJK83" s="567"/>
      <c r="JJL83" s="567"/>
      <c r="JJM83" s="567"/>
      <c r="JJN83" s="567"/>
      <c r="JJO83" s="567"/>
      <c r="JJP83" s="567"/>
      <c r="JJQ83" s="567"/>
      <c r="JJR83" s="567"/>
      <c r="JJS83" s="567"/>
      <c r="JJT83" s="567"/>
      <c r="JJU83" s="567"/>
      <c r="JJV83" s="567"/>
      <c r="JJW83" s="567"/>
      <c r="JJX83" s="567"/>
      <c r="JJY83" s="567"/>
      <c r="JJZ83" s="567"/>
      <c r="JKA83" s="567"/>
      <c r="JKB83" s="567"/>
      <c r="JKC83" s="567"/>
      <c r="JKD83" s="567"/>
      <c r="JKE83" s="567"/>
      <c r="JKF83" s="567"/>
      <c r="JKG83" s="567"/>
      <c r="JKH83" s="567"/>
      <c r="JKI83" s="567"/>
      <c r="JKJ83" s="567"/>
      <c r="JKK83" s="567"/>
      <c r="JKL83" s="567"/>
      <c r="JKM83" s="567"/>
      <c r="JKN83" s="567"/>
      <c r="JKO83" s="567"/>
      <c r="JKP83" s="567"/>
      <c r="JKQ83" s="567"/>
      <c r="JKR83" s="567"/>
      <c r="JKS83" s="567"/>
      <c r="JKT83" s="567"/>
      <c r="JKU83" s="567"/>
      <c r="JKV83" s="567"/>
      <c r="JKW83" s="567"/>
      <c r="JKX83" s="567"/>
      <c r="JKY83" s="567"/>
      <c r="JKZ83" s="567"/>
      <c r="JLA83" s="567"/>
      <c r="JLB83" s="567"/>
      <c r="JLC83" s="567"/>
      <c r="JLD83" s="567"/>
      <c r="JLE83" s="567"/>
      <c r="JLF83" s="567"/>
      <c r="JLG83" s="567"/>
      <c r="JLH83" s="567"/>
      <c r="JLI83" s="567"/>
      <c r="JLJ83" s="567"/>
      <c r="JLK83" s="567"/>
      <c r="JLL83" s="567"/>
      <c r="JLM83" s="567"/>
      <c r="JLN83" s="567"/>
      <c r="JLO83" s="567"/>
      <c r="JLP83" s="567"/>
      <c r="JLQ83" s="567"/>
      <c r="JLR83" s="567"/>
      <c r="JLS83" s="567"/>
      <c r="JLT83" s="567"/>
      <c r="JLU83" s="567"/>
      <c r="JLV83" s="567"/>
      <c r="JLW83" s="567"/>
      <c r="JLX83" s="567"/>
      <c r="JLY83" s="567"/>
      <c r="JLZ83" s="567"/>
      <c r="JMA83" s="567"/>
      <c r="JMB83" s="567"/>
      <c r="JMC83" s="567"/>
      <c r="JMD83" s="567"/>
      <c r="JME83" s="567"/>
      <c r="JMF83" s="567"/>
      <c r="JMG83" s="567"/>
      <c r="JMH83" s="567"/>
      <c r="JMI83" s="567"/>
      <c r="JMJ83" s="567"/>
      <c r="JMK83" s="567"/>
      <c r="JML83" s="567"/>
      <c r="JMM83" s="567"/>
      <c r="JMN83" s="567"/>
      <c r="JMO83" s="567"/>
      <c r="JMP83" s="567"/>
      <c r="JMQ83" s="567"/>
      <c r="JMR83" s="567"/>
      <c r="JMS83" s="567"/>
      <c r="JMT83" s="567"/>
      <c r="JMU83" s="567"/>
      <c r="JMV83" s="567"/>
      <c r="JMW83" s="567"/>
      <c r="JMX83" s="567"/>
      <c r="JMY83" s="567"/>
      <c r="JMZ83" s="567"/>
      <c r="JNA83" s="567"/>
      <c r="JNB83" s="567"/>
      <c r="JNC83" s="567"/>
      <c r="JND83" s="567"/>
      <c r="JNE83" s="567"/>
      <c r="JNF83" s="567"/>
      <c r="JNG83" s="567"/>
      <c r="JNH83" s="567"/>
      <c r="JNI83" s="567"/>
      <c r="JNJ83" s="567"/>
      <c r="JNK83" s="567"/>
      <c r="JNL83" s="567"/>
      <c r="JNM83" s="567"/>
      <c r="JNN83" s="567"/>
      <c r="JNO83" s="567"/>
      <c r="JNP83" s="567"/>
      <c r="JNQ83" s="567"/>
      <c r="JNR83" s="567"/>
      <c r="JNS83" s="567"/>
      <c r="JNT83" s="567"/>
      <c r="JNU83" s="567"/>
      <c r="JNV83" s="567"/>
      <c r="JNW83" s="567"/>
      <c r="JNX83" s="567"/>
      <c r="JNY83" s="567"/>
      <c r="JNZ83" s="567"/>
      <c r="JOA83" s="567"/>
      <c r="JOB83" s="567"/>
      <c r="JOC83" s="567"/>
      <c r="JOD83" s="567"/>
      <c r="JOE83" s="567"/>
      <c r="JOF83" s="567"/>
      <c r="JOG83" s="567"/>
      <c r="JOH83" s="567"/>
      <c r="JOI83" s="567"/>
      <c r="JOJ83" s="567"/>
      <c r="JOK83" s="567"/>
      <c r="JOL83" s="567"/>
      <c r="JOM83" s="567"/>
      <c r="JON83" s="567"/>
      <c r="JOO83" s="567"/>
      <c r="JOP83" s="567"/>
      <c r="JOQ83" s="567"/>
      <c r="JOR83" s="567"/>
      <c r="JOS83" s="567"/>
      <c r="JOT83" s="567"/>
      <c r="JOU83" s="567"/>
      <c r="JOV83" s="567"/>
      <c r="JOW83" s="567"/>
      <c r="JOX83" s="567"/>
      <c r="JOY83" s="567"/>
      <c r="JOZ83" s="567"/>
      <c r="JPA83" s="567"/>
      <c r="JPB83" s="567"/>
      <c r="JPC83" s="567"/>
      <c r="JPD83" s="567"/>
      <c r="JPE83" s="567"/>
      <c r="JPF83" s="567"/>
      <c r="JPG83" s="567"/>
      <c r="JPH83" s="567"/>
      <c r="JPI83" s="567"/>
      <c r="JPJ83" s="567"/>
      <c r="JPK83" s="567"/>
      <c r="JPL83" s="567"/>
      <c r="JPM83" s="567"/>
      <c r="JPN83" s="567"/>
      <c r="JPO83" s="567"/>
      <c r="JPP83" s="567"/>
      <c r="JPQ83" s="567"/>
      <c r="JPR83" s="567"/>
      <c r="JPS83" s="567"/>
      <c r="JPT83" s="567"/>
      <c r="JPU83" s="567"/>
      <c r="JPV83" s="567"/>
      <c r="JPW83" s="567"/>
      <c r="JPX83" s="567"/>
      <c r="JPY83" s="567"/>
      <c r="JPZ83" s="567"/>
      <c r="JQA83" s="567"/>
      <c r="JQB83" s="567"/>
      <c r="JQC83" s="567"/>
      <c r="JQD83" s="567"/>
      <c r="JQE83" s="567"/>
      <c r="JQF83" s="567"/>
      <c r="JQG83" s="567"/>
      <c r="JQH83" s="567"/>
      <c r="JQI83" s="567"/>
      <c r="JQJ83" s="567"/>
      <c r="JQK83" s="567"/>
      <c r="JQL83" s="567"/>
      <c r="JQM83" s="567"/>
      <c r="JQN83" s="567"/>
      <c r="JQO83" s="567"/>
      <c r="JQP83" s="567"/>
      <c r="JQQ83" s="567"/>
      <c r="JQR83" s="567"/>
      <c r="JQS83" s="567"/>
      <c r="JQT83" s="567"/>
      <c r="JQU83" s="567"/>
      <c r="JQV83" s="567"/>
      <c r="JQW83" s="567"/>
      <c r="JQX83" s="567"/>
      <c r="JQY83" s="567"/>
      <c r="JQZ83" s="567"/>
      <c r="JRA83" s="567"/>
      <c r="JRB83" s="567"/>
      <c r="JRC83" s="567"/>
      <c r="JRD83" s="567"/>
      <c r="JRE83" s="567"/>
      <c r="JRF83" s="567"/>
      <c r="JRG83" s="567"/>
      <c r="JRH83" s="567"/>
      <c r="JRI83" s="567"/>
      <c r="JRJ83" s="567"/>
      <c r="JRK83" s="567"/>
      <c r="JRL83" s="567"/>
      <c r="JRM83" s="567"/>
      <c r="JRN83" s="567"/>
      <c r="JRO83" s="567"/>
      <c r="JRP83" s="567"/>
      <c r="JRQ83" s="567"/>
      <c r="JRR83" s="567"/>
      <c r="JRS83" s="567"/>
      <c r="JRT83" s="567"/>
      <c r="JRU83" s="567"/>
      <c r="JRV83" s="567"/>
      <c r="JRW83" s="567"/>
      <c r="JRX83" s="567"/>
      <c r="JRY83" s="567"/>
      <c r="JRZ83" s="567"/>
      <c r="JSA83" s="567"/>
      <c r="JSB83" s="567"/>
      <c r="JSC83" s="567"/>
      <c r="JSD83" s="567"/>
      <c r="JSE83" s="567"/>
      <c r="JSF83" s="567"/>
      <c r="JSG83" s="567"/>
      <c r="JSH83" s="567"/>
      <c r="JSI83" s="567"/>
      <c r="JSJ83" s="567"/>
      <c r="JSK83" s="567"/>
      <c r="JSL83" s="567"/>
      <c r="JSM83" s="567"/>
      <c r="JSN83" s="567"/>
      <c r="JSO83" s="567"/>
      <c r="JSP83" s="567"/>
      <c r="JSQ83" s="567"/>
      <c r="JSR83" s="567"/>
      <c r="JSS83" s="567"/>
      <c r="JST83" s="567"/>
      <c r="JSU83" s="567"/>
      <c r="JSV83" s="567"/>
      <c r="JSW83" s="567"/>
      <c r="JSX83" s="567"/>
      <c r="JSY83" s="567"/>
      <c r="JSZ83" s="567"/>
      <c r="JTA83" s="567"/>
      <c r="JTB83" s="567"/>
      <c r="JTC83" s="567"/>
      <c r="JTD83" s="567"/>
      <c r="JTE83" s="567"/>
      <c r="JTF83" s="567"/>
      <c r="JTG83" s="567"/>
      <c r="JTH83" s="567"/>
      <c r="JTI83" s="567"/>
      <c r="JTJ83" s="567"/>
      <c r="JTK83" s="567"/>
      <c r="JTL83" s="567"/>
      <c r="JTM83" s="567"/>
      <c r="JTN83" s="567"/>
      <c r="JTO83" s="567"/>
      <c r="JTP83" s="567"/>
      <c r="JTQ83" s="567"/>
      <c r="JTR83" s="567"/>
      <c r="JTS83" s="567"/>
      <c r="JTT83" s="567"/>
      <c r="JTU83" s="567"/>
      <c r="JTV83" s="567"/>
      <c r="JTW83" s="567"/>
      <c r="JTX83" s="567"/>
      <c r="JTY83" s="567"/>
      <c r="JTZ83" s="567"/>
      <c r="JUA83" s="567"/>
      <c r="JUB83" s="567"/>
      <c r="JUC83" s="567"/>
      <c r="JUD83" s="567"/>
      <c r="JUE83" s="567"/>
      <c r="JUF83" s="567"/>
      <c r="JUG83" s="567"/>
      <c r="JUH83" s="567"/>
      <c r="JUI83" s="567"/>
      <c r="JUJ83" s="567"/>
      <c r="JUK83" s="567"/>
      <c r="JUL83" s="567"/>
      <c r="JUM83" s="567"/>
      <c r="JUN83" s="567"/>
      <c r="JUO83" s="567"/>
      <c r="JUP83" s="567"/>
      <c r="JUQ83" s="567"/>
      <c r="JUR83" s="567"/>
      <c r="JUS83" s="567"/>
      <c r="JUT83" s="567"/>
      <c r="JUU83" s="567"/>
      <c r="JUV83" s="567"/>
      <c r="JUW83" s="567"/>
      <c r="JUX83" s="567"/>
      <c r="JUY83" s="567"/>
      <c r="JUZ83" s="567"/>
      <c r="JVA83" s="567"/>
      <c r="JVB83" s="567"/>
      <c r="JVC83" s="567"/>
      <c r="JVD83" s="567"/>
      <c r="JVE83" s="567"/>
      <c r="JVF83" s="567"/>
      <c r="JVG83" s="567"/>
      <c r="JVH83" s="567"/>
      <c r="JVI83" s="567"/>
      <c r="JVJ83" s="567"/>
      <c r="JVK83" s="567"/>
      <c r="JVL83" s="567"/>
      <c r="JVM83" s="567"/>
      <c r="JVN83" s="567"/>
      <c r="JVO83" s="567"/>
      <c r="JVP83" s="567"/>
      <c r="JVQ83" s="567"/>
      <c r="JVR83" s="567"/>
      <c r="JVS83" s="567"/>
      <c r="JVT83" s="567"/>
      <c r="JVU83" s="567"/>
      <c r="JVV83" s="567"/>
      <c r="JVW83" s="567"/>
      <c r="JVX83" s="567"/>
      <c r="JVY83" s="567"/>
      <c r="JVZ83" s="567"/>
      <c r="JWA83" s="567"/>
      <c r="JWB83" s="567"/>
      <c r="JWC83" s="567"/>
      <c r="JWD83" s="567"/>
      <c r="JWE83" s="567"/>
      <c r="JWF83" s="567"/>
      <c r="JWG83" s="567"/>
      <c r="JWH83" s="567"/>
      <c r="JWI83" s="567"/>
      <c r="JWJ83" s="567"/>
      <c r="JWK83" s="567"/>
      <c r="JWL83" s="567"/>
      <c r="JWM83" s="567"/>
      <c r="JWN83" s="567"/>
      <c r="JWO83" s="567"/>
      <c r="JWP83" s="567"/>
      <c r="JWQ83" s="567"/>
      <c r="JWR83" s="567"/>
      <c r="JWS83" s="567"/>
      <c r="JWT83" s="567"/>
      <c r="JWU83" s="567"/>
      <c r="JWV83" s="567"/>
      <c r="JWW83" s="567"/>
      <c r="JWX83" s="567"/>
      <c r="JWY83" s="567"/>
      <c r="JWZ83" s="567"/>
      <c r="JXA83" s="567"/>
      <c r="JXB83" s="567"/>
      <c r="JXC83" s="567"/>
      <c r="JXD83" s="567"/>
      <c r="JXE83" s="567"/>
      <c r="JXF83" s="567"/>
      <c r="JXG83" s="567"/>
      <c r="JXH83" s="567"/>
      <c r="JXI83" s="567"/>
      <c r="JXJ83" s="567"/>
      <c r="JXK83" s="567"/>
      <c r="JXL83" s="567"/>
      <c r="JXM83" s="567"/>
      <c r="JXN83" s="567"/>
      <c r="JXO83" s="567"/>
      <c r="JXP83" s="567"/>
      <c r="JXQ83" s="567"/>
      <c r="JXR83" s="567"/>
      <c r="JXS83" s="567"/>
      <c r="JXT83" s="567"/>
      <c r="JXU83" s="567"/>
      <c r="JXV83" s="567"/>
      <c r="JXW83" s="567"/>
      <c r="JXX83" s="567"/>
      <c r="JXY83" s="567"/>
      <c r="JXZ83" s="567"/>
      <c r="JYA83" s="567"/>
      <c r="JYB83" s="567"/>
      <c r="JYC83" s="567"/>
      <c r="JYD83" s="567"/>
      <c r="JYE83" s="567"/>
      <c r="JYF83" s="567"/>
      <c r="JYG83" s="567"/>
      <c r="JYH83" s="567"/>
      <c r="JYI83" s="567"/>
      <c r="JYJ83" s="567"/>
      <c r="JYK83" s="567"/>
      <c r="JYL83" s="567"/>
      <c r="JYM83" s="567"/>
      <c r="JYN83" s="567"/>
      <c r="JYO83" s="567"/>
      <c r="JYP83" s="567"/>
      <c r="JYQ83" s="567"/>
      <c r="JYR83" s="567"/>
      <c r="JYS83" s="567"/>
      <c r="JYT83" s="567"/>
      <c r="JYU83" s="567"/>
      <c r="JYV83" s="567"/>
      <c r="JYW83" s="567"/>
      <c r="JYX83" s="567"/>
      <c r="JYY83" s="567"/>
      <c r="JYZ83" s="567"/>
      <c r="JZA83" s="567"/>
      <c r="JZB83" s="567"/>
      <c r="JZC83" s="567"/>
      <c r="JZD83" s="567"/>
      <c r="JZE83" s="567"/>
      <c r="JZF83" s="567"/>
      <c r="JZG83" s="567"/>
      <c r="JZH83" s="567"/>
      <c r="JZI83" s="567"/>
      <c r="JZJ83" s="567"/>
      <c r="JZK83" s="567"/>
      <c r="JZL83" s="567"/>
      <c r="JZM83" s="567"/>
      <c r="JZN83" s="567"/>
      <c r="JZO83" s="567"/>
      <c r="JZP83" s="567"/>
      <c r="JZQ83" s="567"/>
      <c r="JZR83" s="567"/>
      <c r="JZS83" s="567"/>
      <c r="JZT83" s="567"/>
      <c r="JZU83" s="567"/>
      <c r="JZV83" s="567"/>
      <c r="JZW83" s="567"/>
      <c r="JZX83" s="567"/>
      <c r="JZY83" s="567"/>
      <c r="JZZ83" s="567"/>
      <c r="KAA83" s="567"/>
      <c r="KAB83" s="567"/>
      <c r="KAC83" s="567"/>
      <c r="KAD83" s="567"/>
      <c r="KAE83" s="567"/>
      <c r="KAF83" s="567"/>
      <c r="KAG83" s="567"/>
      <c r="KAH83" s="567"/>
      <c r="KAI83" s="567"/>
      <c r="KAJ83" s="567"/>
      <c r="KAK83" s="567"/>
      <c r="KAL83" s="567"/>
      <c r="KAM83" s="567"/>
      <c r="KAN83" s="567"/>
      <c r="KAO83" s="567"/>
      <c r="KAP83" s="567"/>
      <c r="KAQ83" s="567"/>
      <c r="KAR83" s="567"/>
      <c r="KAS83" s="567"/>
      <c r="KAT83" s="567"/>
      <c r="KAU83" s="567"/>
      <c r="KAV83" s="567"/>
      <c r="KAW83" s="567"/>
      <c r="KAX83" s="567"/>
      <c r="KAY83" s="567"/>
      <c r="KAZ83" s="567"/>
      <c r="KBA83" s="567"/>
      <c r="KBB83" s="567"/>
      <c r="KBC83" s="567"/>
      <c r="KBD83" s="567"/>
      <c r="KBE83" s="567"/>
      <c r="KBF83" s="567"/>
      <c r="KBG83" s="567"/>
      <c r="KBH83" s="567"/>
      <c r="KBI83" s="567"/>
      <c r="KBJ83" s="567"/>
      <c r="KBK83" s="567"/>
      <c r="KBL83" s="567"/>
      <c r="KBM83" s="567"/>
      <c r="KBN83" s="567"/>
      <c r="KBO83" s="567"/>
      <c r="KBP83" s="567"/>
      <c r="KBQ83" s="567"/>
      <c r="KBR83" s="567"/>
      <c r="KBS83" s="567"/>
      <c r="KBT83" s="567"/>
      <c r="KBU83" s="567"/>
      <c r="KBV83" s="567"/>
      <c r="KBW83" s="567"/>
      <c r="KBX83" s="567"/>
      <c r="KBY83" s="567"/>
      <c r="KBZ83" s="567"/>
      <c r="KCA83" s="567"/>
      <c r="KCB83" s="567"/>
      <c r="KCC83" s="567"/>
      <c r="KCD83" s="567"/>
      <c r="KCE83" s="567"/>
      <c r="KCF83" s="567"/>
      <c r="KCG83" s="567"/>
      <c r="KCH83" s="567"/>
      <c r="KCI83" s="567"/>
      <c r="KCJ83" s="567"/>
      <c r="KCK83" s="567"/>
      <c r="KCL83" s="567"/>
      <c r="KCM83" s="567"/>
      <c r="KCN83" s="567"/>
      <c r="KCO83" s="567"/>
      <c r="KCP83" s="567"/>
      <c r="KCQ83" s="567"/>
      <c r="KCR83" s="567"/>
      <c r="KCS83" s="567"/>
      <c r="KCT83" s="567"/>
      <c r="KCU83" s="567"/>
      <c r="KCV83" s="567"/>
      <c r="KCW83" s="567"/>
      <c r="KCX83" s="567"/>
      <c r="KCY83" s="567"/>
      <c r="KCZ83" s="567"/>
      <c r="KDA83" s="567"/>
      <c r="KDB83" s="567"/>
      <c r="KDC83" s="567"/>
      <c r="KDD83" s="567"/>
      <c r="KDE83" s="567"/>
      <c r="KDF83" s="567"/>
      <c r="KDG83" s="567"/>
      <c r="KDH83" s="567"/>
      <c r="KDI83" s="567"/>
      <c r="KDJ83" s="567"/>
      <c r="KDK83" s="567"/>
      <c r="KDL83" s="567"/>
      <c r="KDM83" s="567"/>
      <c r="KDN83" s="567"/>
      <c r="KDO83" s="567"/>
      <c r="KDP83" s="567"/>
      <c r="KDQ83" s="567"/>
      <c r="KDR83" s="567"/>
      <c r="KDS83" s="567"/>
      <c r="KDT83" s="567"/>
      <c r="KDU83" s="567"/>
      <c r="KDV83" s="567"/>
      <c r="KDW83" s="567"/>
      <c r="KDX83" s="567"/>
      <c r="KDY83" s="567"/>
      <c r="KDZ83" s="567"/>
      <c r="KEA83" s="567"/>
      <c r="KEB83" s="567"/>
      <c r="KEC83" s="567"/>
      <c r="KED83" s="567"/>
      <c r="KEE83" s="567"/>
      <c r="KEF83" s="567"/>
      <c r="KEG83" s="567"/>
      <c r="KEH83" s="567"/>
      <c r="KEI83" s="567"/>
      <c r="KEJ83" s="567"/>
      <c r="KEK83" s="567"/>
      <c r="KEL83" s="567"/>
      <c r="KEM83" s="567"/>
      <c r="KEN83" s="567"/>
      <c r="KEO83" s="567"/>
      <c r="KEP83" s="567"/>
      <c r="KEQ83" s="567"/>
      <c r="KER83" s="567"/>
      <c r="KES83" s="567"/>
      <c r="KET83" s="567"/>
      <c r="KEU83" s="567"/>
      <c r="KEV83" s="567"/>
      <c r="KEW83" s="567"/>
      <c r="KEX83" s="567"/>
      <c r="KEY83" s="567"/>
      <c r="KEZ83" s="567"/>
      <c r="KFA83" s="567"/>
      <c r="KFB83" s="567"/>
      <c r="KFC83" s="567"/>
      <c r="KFD83" s="567"/>
      <c r="KFE83" s="567"/>
      <c r="KFF83" s="567"/>
      <c r="KFG83" s="567"/>
      <c r="KFH83" s="567"/>
      <c r="KFI83" s="567"/>
      <c r="KFJ83" s="567"/>
      <c r="KFK83" s="567"/>
      <c r="KFL83" s="567"/>
      <c r="KFM83" s="567"/>
      <c r="KFN83" s="567"/>
      <c r="KFO83" s="567"/>
      <c r="KFP83" s="567"/>
      <c r="KFQ83" s="567"/>
      <c r="KFR83" s="567"/>
      <c r="KFS83" s="567"/>
      <c r="KFT83" s="567"/>
      <c r="KFU83" s="567"/>
      <c r="KFV83" s="567"/>
      <c r="KFW83" s="567"/>
      <c r="KFX83" s="567"/>
      <c r="KFY83" s="567"/>
      <c r="KFZ83" s="567"/>
      <c r="KGA83" s="567"/>
      <c r="KGB83" s="567"/>
      <c r="KGC83" s="567"/>
      <c r="KGD83" s="567"/>
      <c r="KGE83" s="567"/>
      <c r="KGF83" s="567"/>
      <c r="KGG83" s="567"/>
      <c r="KGH83" s="567"/>
      <c r="KGI83" s="567"/>
      <c r="KGJ83" s="567"/>
      <c r="KGK83" s="567"/>
      <c r="KGL83" s="567"/>
      <c r="KGM83" s="567"/>
      <c r="KGN83" s="567"/>
      <c r="KGO83" s="567"/>
      <c r="KGP83" s="567"/>
      <c r="KGQ83" s="567"/>
      <c r="KGR83" s="567"/>
      <c r="KGS83" s="567"/>
      <c r="KGT83" s="567"/>
      <c r="KGU83" s="567"/>
      <c r="KGV83" s="567"/>
      <c r="KGW83" s="567"/>
      <c r="KGX83" s="567"/>
      <c r="KGY83" s="567"/>
      <c r="KGZ83" s="567"/>
      <c r="KHA83" s="567"/>
      <c r="KHB83" s="567"/>
      <c r="KHC83" s="567"/>
      <c r="KHD83" s="567"/>
      <c r="KHE83" s="567"/>
      <c r="KHF83" s="567"/>
      <c r="KHG83" s="567"/>
      <c r="KHH83" s="567"/>
      <c r="KHI83" s="567"/>
      <c r="KHJ83" s="567"/>
      <c r="KHK83" s="567"/>
      <c r="KHL83" s="567"/>
      <c r="KHM83" s="567"/>
      <c r="KHN83" s="567"/>
      <c r="KHO83" s="567"/>
      <c r="KHP83" s="567"/>
      <c r="KHQ83" s="567"/>
      <c r="KHR83" s="567"/>
      <c r="KHS83" s="567"/>
      <c r="KHT83" s="567"/>
      <c r="KHU83" s="567"/>
      <c r="KHV83" s="567"/>
      <c r="KHW83" s="567"/>
      <c r="KHX83" s="567"/>
      <c r="KHY83" s="567"/>
      <c r="KHZ83" s="567"/>
      <c r="KIA83" s="567"/>
      <c r="KIB83" s="567"/>
      <c r="KIC83" s="567"/>
      <c r="KID83" s="567"/>
      <c r="KIE83" s="567"/>
      <c r="KIF83" s="567"/>
      <c r="KIG83" s="567"/>
      <c r="KIH83" s="567"/>
      <c r="KII83" s="567"/>
      <c r="KIJ83" s="567"/>
      <c r="KIK83" s="567"/>
      <c r="KIL83" s="567"/>
      <c r="KIM83" s="567"/>
      <c r="KIN83" s="567"/>
      <c r="KIO83" s="567"/>
      <c r="KIP83" s="567"/>
      <c r="KIQ83" s="567"/>
      <c r="KIR83" s="567"/>
      <c r="KIS83" s="567"/>
      <c r="KIT83" s="567"/>
      <c r="KIU83" s="567"/>
      <c r="KIV83" s="567"/>
      <c r="KIW83" s="567"/>
      <c r="KIX83" s="567"/>
      <c r="KIY83" s="567"/>
      <c r="KIZ83" s="567"/>
      <c r="KJA83" s="567"/>
      <c r="KJB83" s="567"/>
      <c r="KJC83" s="567"/>
      <c r="KJD83" s="567"/>
      <c r="KJE83" s="567"/>
      <c r="KJF83" s="567"/>
      <c r="KJG83" s="567"/>
      <c r="KJH83" s="567"/>
      <c r="KJI83" s="567"/>
      <c r="KJJ83" s="567"/>
      <c r="KJK83" s="567"/>
      <c r="KJL83" s="567"/>
      <c r="KJM83" s="567"/>
      <c r="KJN83" s="567"/>
      <c r="KJO83" s="567"/>
      <c r="KJP83" s="567"/>
      <c r="KJQ83" s="567"/>
      <c r="KJR83" s="567"/>
      <c r="KJS83" s="567"/>
      <c r="KJT83" s="567"/>
      <c r="KJU83" s="567"/>
      <c r="KJV83" s="567"/>
      <c r="KJW83" s="567"/>
      <c r="KJX83" s="567"/>
      <c r="KJY83" s="567"/>
      <c r="KJZ83" s="567"/>
      <c r="KKA83" s="567"/>
      <c r="KKB83" s="567"/>
      <c r="KKC83" s="567"/>
      <c r="KKD83" s="567"/>
      <c r="KKE83" s="567"/>
      <c r="KKF83" s="567"/>
      <c r="KKG83" s="567"/>
      <c r="KKH83" s="567"/>
      <c r="KKI83" s="567"/>
      <c r="KKJ83" s="567"/>
      <c r="KKK83" s="567"/>
      <c r="KKL83" s="567"/>
      <c r="KKM83" s="567"/>
      <c r="KKN83" s="567"/>
      <c r="KKO83" s="567"/>
      <c r="KKP83" s="567"/>
      <c r="KKQ83" s="567"/>
      <c r="KKR83" s="567"/>
      <c r="KKS83" s="567"/>
      <c r="KKT83" s="567"/>
      <c r="KKU83" s="567"/>
      <c r="KKV83" s="567"/>
      <c r="KKW83" s="567"/>
      <c r="KKX83" s="567"/>
      <c r="KKY83" s="567"/>
      <c r="KKZ83" s="567"/>
      <c r="KLA83" s="567"/>
      <c r="KLB83" s="567"/>
      <c r="KLC83" s="567"/>
      <c r="KLD83" s="567"/>
      <c r="KLE83" s="567"/>
      <c r="KLF83" s="567"/>
      <c r="KLG83" s="567"/>
      <c r="KLH83" s="567"/>
      <c r="KLI83" s="567"/>
      <c r="KLJ83" s="567"/>
      <c r="KLK83" s="567"/>
      <c r="KLL83" s="567"/>
      <c r="KLM83" s="567"/>
      <c r="KLN83" s="567"/>
      <c r="KLO83" s="567"/>
      <c r="KLP83" s="567"/>
      <c r="KLQ83" s="567"/>
      <c r="KLR83" s="567"/>
      <c r="KLS83" s="567"/>
      <c r="KLT83" s="567"/>
      <c r="KLU83" s="567"/>
      <c r="KLV83" s="567"/>
      <c r="KLW83" s="567"/>
      <c r="KLX83" s="567"/>
      <c r="KLY83" s="567"/>
      <c r="KLZ83" s="567"/>
      <c r="KMA83" s="567"/>
      <c r="KMB83" s="567"/>
      <c r="KMC83" s="567"/>
      <c r="KMD83" s="567"/>
      <c r="KME83" s="567"/>
      <c r="KMF83" s="567"/>
      <c r="KMG83" s="567"/>
      <c r="KMH83" s="567"/>
      <c r="KMI83" s="567"/>
      <c r="KMJ83" s="567"/>
      <c r="KMK83" s="567"/>
      <c r="KML83" s="567"/>
      <c r="KMM83" s="567"/>
      <c r="KMN83" s="567"/>
      <c r="KMO83" s="567"/>
      <c r="KMP83" s="567"/>
      <c r="KMQ83" s="567"/>
      <c r="KMR83" s="567"/>
      <c r="KMS83" s="567"/>
      <c r="KMT83" s="567"/>
      <c r="KMU83" s="567"/>
      <c r="KMV83" s="567"/>
      <c r="KMW83" s="567"/>
      <c r="KMX83" s="567"/>
      <c r="KMY83" s="567"/>
      <c r="KMZ83" s="567"/>
      <c r="KNA83" s="567"/>
      <c r="KNB83" s="567"/>
      <c r="KNC83" s="567"/>
      <c r="KND83" s="567"/>
      <c r="KNE83" s="567"/>
      <c r="KNF83" s="567"/>
      <c r="KNG83" s="567"/>
      <c r="KNH83" s="567"/>
      <c r="KNI83" s="567"/>
      <c r="KNJ83" s="567"/>
      <c r="KNK83" s="567"/>
      <c r="KNL83" s="567"/>
      <c r="KNM83" s="567"/>
      <c r="KNN83" s="567"/>
      <c r="KNO83" s="567"/>
      <c r="KNP83" s="567"/>
      <c r="KNQ83" s="567"/>
      <c r="KNR83" s="567"/>
      <c r="KNS83" s="567"/>
      <c r="KNT83" s="567"/>
      <c r="KNU83" s="567"/>
      <c r="KNV83" s="567"/>
      <c r="KNW83" s="567"/>
      <c r="KNX83" s="567"/>
      <c r="KNY83" s="567"/>
      <c r="KNZ83" s="567"/>
      <c r="KOA83" s="567"/>
      <c r="KOB83" s="567"/>
      <c r="KOC83" s="567"/>
      <c r="KOD83" s="567"/>
      <c r="KOE83" s="567"/>
      <c r="KOF83" s="567"/>
      <c r="KOG83" s="567"/>
      <c r="KOH83" s="567"/>
      <c r="KOI83" s="567"/>
      <c r="KOJ83" s="567"/>
      <c r="KOK83" s="567"/>
      <c r="KOL83" s="567"/>
      <c r="KOM83" s="567"/>
      <c r="KON83" s="567"/>
      <c r="KOO83" s="567"/>
      <c r="KOP83" s="567"/>
      <c r="KOQ83" s="567"/>
      <c r="KOR83" s="567"/>
      <c r="KOS83" s="567"/>
      <c r="KOT83" s="567"/>
      <c r="KOU83" s="567"/>
      <c r="KOV83" s="567"/>
      <c r="KOW83" s="567"/>
      <c r="KOX83" s="567"/>
      <c r="KOY83" s="567"/>
      <c r="KOZ83" s="567"/>
      <c r="KPA83" s="567"/>
      <c r="KPB83" s="567"/>
      <c r="KPC83" s="567"/>
      <c r="KPD83" s="567"/>
      <c r="KPE83" s="567"/>
      <c r="KPF83" s="567"/>
      <c r="KPG83" s="567"/>
      <c r="KPH83" s="567"/>
      <c r="KPI83" s="567"/>
      <c r="KPJ83" s="567"/>
      <c r="KPK83" s="567"/>
      <c r="KPL83" s="567"/>
      <c r="KPM83" s="567"/>
      <c r="KPN83" s="567"/>
      <c r="KPO83" s="567"/>
      <c r="KPP83" s="567"/>
      <c r="KPQ83" s="567"/>
      <c r="KPR83" s="567"/>
      <c r="KPS83" s="567"/>
      <c r="KPT83" s="567"/>
      <c r="KPU83" s="567"/>
      <c r="KPV83" s="567"/>
      <c r="KPW83" s="567"/>
      <c r="KPX83" s="567"/>
      <c r="KPY83" s="567"/>
      <c r="KPZ83" s="567"/>
      <c r="KQA83" s="567"/>
      <c r="KQB83" s="567"/>
      <c r="KQC83" s="567"/>
      <c r="KQD83" s="567"/>
      <c r="KQE83" s="567"/>
      <c r="KQF83" s="567"/>
      <c r="KQG83" s="567"/>
      <c r="KQH83" s="567"/>
      <c r="KQI83" s="567"/>
      <c r="KQJ83" s="567"/>
      <c r="KQK83" s="567"/>
      <c r="KQL83" s="567"/>
      <c r="KQM83" s="567"/>
      <c r="KQN83" s="567"/>
      <c r="KQO83" s="567"/>
      <c r="KQP83" s="567"/>
      <c r="KQQ83" s="567"/>
      <c r="KQR83" s="567"/>
      <c r="KQS83" s="567"/>
      <c r="KQT83" s="567"/>
      <c r="KQU83" s="567"/>
      <c r="KQV83" s="567"/>
      <c r="KQW83" s="567"/>
      <c r="KQX83" s="567"/>
      <c r="KQY83" s="567"/>
      <c r="KQZ83" s="567"/>
      <c r="KRA83" s="567"/>
      <c r="KRB83" s="567"/>
      <c r="KRC83" s="567"/>
      <c r="KRD83" s="567"/>
      <c r="KRE83" s="567"/>
      <c r="KRF83" s="567"/>
      <c r="KRG83" s="567"/>
      <c r="KRH83" s="567"/>
      <c r="KRI83" s="567"/>
      <c r="KRJ83" s="567"/>
      <c r="KRK83" s="567"/>
      <c r="KRL83" s="567"/>
      <c r="KRM83" s="567"/>
      <c r="KRN83" s="567"/>
      <c r="KRO83" s="567"/>
      <c r="KRP83" s="567"/>
      <c r="KRQ83" s="567"/>
      <c r="KRR83" s="567"/>
      <c r="KRS83" s="567"/>
      <c r="KRT83" s="567"/>
      <c r="KRU83" s="567"/>
      <c r="KRV83" s="567"/>
      <c r="KRW83" s="567"/>
      <c r="KRX83" s="567"/>
      <c r="KRY83" s="567"/>
      <c r="KRZ83" s="567"/>
      <c r="KSA83" s="567"/>
      <c r="KSB83" s="567"/>
      <c r="KSC83" s="567"/>
      <c r="KSD83" s="567"/>
      <c r="KSE83" s="567"/>
      <c r="KSF83" s="567"/>
      <c r="KSG83" s="567"/>
      <c r="KSH83" s="567"/>
      <c r="KSI83" s="567"/>
      <c r="KSJ83" s="567"/>
      <c r="KSK83" s="567"/>
      <c r="KSL83" s="567"/>
      <c r="KSM83" s="567"/>
      <c r="KSN83" s="567"/>
      <c r="KSO83" s="567"/>
      <c r="KSP83" s="567"/>
      <c r="KSQ83" s="567"/>
      <c r="KSR83" s="567"/>
      <c r="KSS83" s="567"/>
      <c r="KST83" s="567"/>
      <c r="KSU83" s="567"/>
      <c r="KSV83" s="567"/>
      <c r="KSW83" s="567"/>
      <c r="KSX83" s="567"/>
      <c r="KSY83" s="567"/>
      <c r="KSZ83" s="567"/>
      <c r="KTA83" s="567"/>
      <c r="KTB83" s="567"/>
      <c r="KTC83" s="567"/>
      <c r="KTD83" s="567"/>
      <c r="KTE83" s="567"/>
      <c r="KTF83" s="567"/>
      <c r="KTG83" s="567"/>
      <c r="KTH83" s="567"/>
      <c r="KTI83" s="567"/>
      <c r="KTJ83" s="567"/>
      <c r="KTK83" s="567"/>
      <c r="KTL83" s="567"/>
      <c r="KTM83" s="567"/>
      <c r="KTN83" s="567"/>
      <c r="KTO83" s="567"/>
      <c r="KTP83" s="567"/>
      <c r="KTQ83" s="567"/>
      <c r="KTR83" s="567"/>
      <c r="KTS83" s="567"/>
      <c r="KTT83" s="567"/>
      <c r="KTU83" s="567"/>
      <c r="KTV83" s="567"/>
      <c r="KTW83" s="567"/>
      <c r="KTX83" s="567"/>
      <c r="KTY83" s="567"/>
      <c r="KTZ83" s="567"/>
      <c r="KUA83" s="567"/>
      <c r="KUB83" s="567"/>
      <c r="KUC83" s="567"/>
      <c r="KUD83" s="567"/>
      <c r="KUE83" s="567"/>
      <c r="KUF83" s="567"/>
      <c r="KUG83" s="567"/>
      <c r="KUH83" s="567"/>
      <c r="KUI83" s="567"/>
      <c r="KUJ83" s="567"/>
      <c r="KUK83" s="567"/>
      <c r="KUL83" s="567"/>
      <c r="KUM83" s="567"/>
      <c r="KUN83" s="567"/>
      <c r="KUO83" s="567"/>
      <c r="KUP83" s="567"/>
      <c r="KUQ83" s="567"/>
      <c r="KUR83" s="567"/>
      <c r="KUS83" s="567"/>
      <c r="KUT83" s="567"/>
      <c r="KUU83" s="567"/>
      <c r="KUV83" s="567"/>
      <c r="KUW83" s="567"/>
      <c r="KUX83" s="567"/>
      <c r="KUY83" s="567"/>
      <c r="KUZ83" s="567"/>
      <c r="KVA83" s="567"/>
      <c r="KVB83" s="567"/>
      <c r="KVC83" s="567"/>
      <c r="KVD83" s="567"/>
      <c r="KVE83" s="567"/>
      <c r="KVF83" s="567"/>
      <c r="KVG83" s="567"/>
      <c r="KVH83" s="567"/>
      <c r="KVI83" s="567"/>
      <c r="KVJ83" s="567"/>
      <c r="KVK83" s="567"/>
      <c r="KVL83" s="567"/>
      <c r="KVM83" s="567"/>
      <c r="KVN83" s="567"/>
      <c r="KVO83" s="567"/>
      <c r="KVP83" s="567"/>
      <c r="KVQ83" s="567"/>
      <c r="KVR83" s="567"/>
      <c r="KVS83" s="567"/>
      <c r="KVT83" s="567"/>
      <c r="KVU83" s="567"/>
      <c r="KVV83" s="567"/>
      <c r="KVW83" s="567"/>
      <c r="KVX83" s="567"/>
      <c r="KVY83" s="567"/>
      <c r="KVZ83" s="567"/>
      <c r="KWA83" s="567"/>
      <c r="KWB83" s="567"/>
      <c r="KWC83" s="567"/>
      <c r="KWD83" s="567"/>
      <c r="KWE83" s="567"/>
      <c r="KWF83" s="567"/>
      <c r="KWG83" s="567"/>
      <c r="KWH83" s="567"/>
      <c r="KWI83" s="567"/>
      <c r="KWJ83" s="567"/>
      <c r="KWK83" s="567"/>
      <c r="KWL83" s="567"/>
      <c r="KWM83" s="567"/>
      <c r="KWN83" s="567"/>
      <c r="KWO83" s="567"/>
      <c r="KWP83" s="567"/>
      <c r="KWQ83" s="567"/>
      <c r="KWR83" s="567"/>
      <c r="KWS83" s="567"/>
      <c r="KWT83" s="567"/>
      <c r="KWU83" s="567"/>
      <c r="KWV83" s="567"/>
      <c r="KWW83" s="567"/>
      <c r="KWX83" s="567"/>
      <c r="KWY83" s="567"/>
      <c r="KWZ83" s="567"/>
      <c r="KXA83" s="567"/>
      <c r="KXB83" s="567"/>
      <c r="KXC83" s="567"/>
      <c r="KXD83" s="567"/>
      <c r="KXE83" s="567"/>
      <c r="KXF83" s="567"/>
      <c r="KXG83" s="567"/>
      <c r="KXH83" s="567"/>
      <c r="KXI83" s="567"/>
      <c r="KXJ83" s="567"/>
      <c r="KXK83" s="567"/>
      <c r="KXL83" s="567"/>
      <c r="KXM83" s="567"/>
      <c r="KXN83" s="567"/>
      <c r="KXO83" s="567"/>
      <c r="KXP83" s="567"/>
      <c r="KXQ83" s="567"/>
      <c r="KXR83" s="567"/>
      <c r="KXS83" s="567"/>
      <c r="KXT83" s="567"/>
      <c r="KXU83" s="567"/>
      <c r="KXV83" s="567"/>
      <c r="KXW83" s="567"/>
      <c r="KXX83" s="567"/>
      <c r="KXY83" s="567"/>
      <c r="KXZ83" s="567"/>
      <c r="KYA83" s="567"/>
      <c r="KYB83" s="567"/>
      <c r="KYC83" s="567"/>
      <c r="KYD83" s="567"/>
      <c r="KYE83" s="567"/>
      <c r="KYF83" s="567"/>
      <c r="KYG83" s="567"/>
      <c r="KYH83" s="567"/>
      <c r="KYI83" s="567"/>
      <c r="KYJ83" s="567"/>
      <c r="KYK83" s="567"/>
      <c r="KYL83" s="567"/>
      <c r="KYM83" s="567"/>
      <c r="KYN83" s="567"/>
      <c r="KYO83" s="567"/>
      <c r="KYP83" s="567"/>
      <c r="KYQ83" s="567"/>
      <c r="KYR83" s="567"/>
      <c r="KYS83" s="567"/>
      <c r="KYT83" s="567"/>
      <c r="KYU83" s="567"/>
      <c r="KYV83" s="567"/>
      <c r="KYW83" s="567"/>
      <c r="KYX83" s="567"/>
      <c r="KYY83" s="567"/>
      <c r="KYZ83" s="567"/>
      <c r="KZA83" s="567"/>
      <c r="KZB83" s="567"/>
      <c r="KZC83" s="567"/>
      <c r="KZD83" s="567"/>
      <c r="KZE83" s="567"/>
      <c r="KZF83" s="567"/>
      <c r="KZG83" s="567"/>
      <c r="KZH83" s="567"/>
      <c r="KZI83" s="567"/>
      <c r="KZJ83" s="567"/>
      <c r="KZK83" s="567"/>
      <c r="KZL83" s="567"/>
      <c r="KZM83" s="567"/>
      <c r="KZN83" s="567"/>
      <c r="KZO83" s="567"/>
      <c r="KZP83" s="567"/>
      <c r="KZQ83" s="567"/>
      <c r="KZR83" s="567"/>
      <c r="KZS83" s="567"/>
      <c r="KZT83" s="567"/>
      <c r="KZU83" s="567"/>
      <c r="KZV83" s="567"/>
      <c r="KZW83" s="567"/>
      <c r="KZX83" s="567"/>
      <c r="KZY83" s="567"/>
      <c r="KZZ83" s="567"/>
      <c r="LAA83" s="567"/>
      <c r="LAB83" s="567"/>
      <c r="LAC83" s="567"/>
      <c r="LAD83" s="567"/>
      <c r="LAE83" s="567"/>
      <c r="LAF83" s="567"/>
      <c r="LAG83" s="567"/>
      <c r="LAH83" s="567"/>
      <c r="LAI83" s="567"/>
      <c r="LAJ83" s="567"/>
      <c r="LAK83" s="567"/>
      <c r="LAL83" s="567"/>
      <c r="LAM83" s="567"/>
      <c r="LAN83" s="567"/>
      <c r="LAO83" s="567"/>
      <c r="LAP83" s="567"/>
      <c r="LAQ83" s="567"/>
      <c r="LAR83" s="567"/>
      <c r="LAS83" s="567"/>
      <c r="LAT83" s="567"/>
      <c r="LAU83" s="567"/>
      <c r="LAV83" s="567"/>
      <c r="LAW83" s="567"/>
      <c r="LAX83" s="567"/>
      <c r="LAY83" s="567"/>
      <c r="LAZ83" s="567"/>
      <c r="LBA83" s="567"/>
      <c r="LBB83" s="567"/>
      <c r="LBC83" s="567"/>
      <c r="LBD83" s="567"/>
      <c r="LBE83" s="567"/>
      <c r="LBF83" s="567"/>
      <c r="LBG83" s="567"/>
      <c r="LBH83" s="567"/>
      <c r="LBI83" s="567"/>
      <c r="LBJ83" s="567"/>
      <c r="LBK83" s="567"/>
      <c r="LBL83" s="567"/>
      <c r="LBM83" s="567"/>
      <c r="LBN83" s="567"/>
      <c r="LBO83" s="567"/>
      <c r="LBP83" s="567"/>
      <c r="LBQ83" s="567"/>
      <c r="LBR83" s="567"/>
      <c r="LBS83" s="567"/>
      <c r="LBT83" s="567"/>
      <c r="LBU83" s="567"/>
      <c r="LBV83" s="567"/>
      <c r="LBW83" s="567"/>
      <c r="LBX83" s="567"/>
      <c r="LBY83" s="567"/>
      <c r="LBZ83" s="567"/>
      <c r="LCA83" s="567"/>
      <c r="LCB83" s="567"/>
      <c r="LCC83" s="567"/>
      <c r="LCD83" s="567"/>
      <c r="LCE83" s="567"/>
      <c r="LCF83" s="567"/>
      <c r="LCG83" s="567"/>
      <c r="LCH83" s="567"/>
      <c r="LCI83" s="567"/>
      <c r="LCJ83" s="567"/>
      <c r="LCK83" s="567"/>
      <c r="LCL83" s="567"/>
      <c r="LCM83" s="567"/>
      <c r="LCN83" s="567"/>
      <c r="LCO83" s="567"/>
      <c r="LCP83" s="567"/>
      <c r="LCQ83" s="567"/>
      <c r="LCR83" s="567"/>
      <c r="LCS83" s="567"/>
      <c r="LCT83" s="567"/>
      <c r="LCU83" s="567"/>
      <c r="LCV83" s="567"/>
      <c r="LCW83" s="567"/>
      <c r="LCX83" s="567"/>
      <c r="LCY83" s="567"/>
      <c r="LCZ83" s="567"/>
      <c r="LDA83" s="567"/>
      <c r="LDB83" s="567"/>
      <c r="LDC83" s="567"/>
      <c r="LDD83" s="567"/>
      <c r="LDE83" s="567"/>
      <c r="LDF83" s="567"/>
      <c r="LDG83" s="567"/>
      <c r="LDH83" s="567"/>
      <c r="LDI83" s="567"/>
      <c r="LDJ83" s="567"/>
      <c r="LDK83" s="567"/>
      <c r="LDL83" s="567"/>
      <c r="LDM83" s="567"/>
      <c r="LDN83" s="567"/>
      <c r="LDO83" s="567"/>
      <c r="LDP83" s="567"/>
      <c r="LDQ83" s="567"/>
      <c r="LDR83" s="567"/>
      <c r="LDS83" s="567"/>
      <c r="LDT83" s="567"/>
      <c r="LDU83" s="567"/>
      <c r="LDV83" s="567"/>
      <c r="LDW83" s="567"/>
      <c r="LDX83" s="567"/>
      <c r="LDY83" s="567"/>
      <c r="LDZ83" s="567"/>
      <c r="LEA83" s="567"/>
      <c r="LEB83" s="567"/>
      <c r="LEC83" s="567"/>
      <c r="LED83" s="567"/>
      <c r="LEE83" s="567"/>
      <c r="LEF83" s="567"/>
      <c r="LEG83" s="567"/>
      <c r="LEH83" s="567"/>
      <c r="LEI83" s="567"/>
      <c r="LEJ83" s="567"/>
      <c r="LEK83" s="567"/>
      <c r="LEL83" s="567"/>
      <c r="LEM83" s="567"/>
      <c r="LEN83" s="567"/>
      <c r="LEO83" s="567"/>
      <c r="LEP83" s="567"/>
      <c r="LEQ83" s="567"/>
      <c r="LER83" s="567"/>
      <c r="LES83" s="567"/>
      <c r="LET83" s="567"/>
      <c r="LEU83" s="567"/>
      <c r="LEV83" s="567"/>
      <c r="LEW83" s="567"/>
      <c r="LEX83" s="567"/>
      <c r="LEY83" s="567"/>
      <c r="LEZ83" s="567"/>
      <c r="LFA83" s="567"/>
      <c r="LFB83" s="567"/>
      <c r="LFC83" s="567"/>
      <c r="LFD83" s="567"/>
      <c r="LFE83" s="567"/>
      <c r="LFF83" s="567"/>
      <c r="LFG83" s="567"/>
      <c r="LFH83" s="567"/>
      <c r="LFI83" s="567"/>
      <c r="LFJ83" s="567"/>
      <c r="LFK83" s="567"/>
      <c r="LFL83" s="567"/>
      <c r="LFM83" s="567"/>
      <c r="LFN83" s="567"/>
      <c r="LFO83" s="567"/>
      <c r="LFP83" s="567"/>
      <c r="LFQ83" s="567"/>
      <c r="LFR83" s="567"/>
      <c r="LFS83" s="567"/>
      <c r="LFT83" s="567"/>
      <c r="LFU83" s="567"/>
      <c r="LFV83" s="567"/>
      <c r="LFW83" s="567"/>
      <c r="LFX83" s="567"/>
      <c r="LFY83" s="567"/>
      <c r="LFZ83" s="567"/>
      <c r="LGA83" s="567"/>
      <c r="LGB83" s="567"/>
      <c r="LGC83" s="567"/>
      <c r="LGD83" s="567"/>
      <c r="LGE83" s="567"/>
      <c r="LGF83" s="567"/>
      <c r="LGG83" s="567"/>
      <c r="LGH83" s="567"/>
      <c r="LGI83" s="567"/>
      <c r="LGJ83" s="567"/>
      <c r="LGK83" s="567"/>
      <c r="LGL83" s="567"/>
      <c r="LGM83" s="567"/>
      <c r="LGN83" s="567"/>
      <c r="LGO83" s="567"/>
      <c r="LGP83" s="567"/>
      <c r="LGQ83" s="567"/>
      <c r="LGR83" s="567"/>
      <c r="LGS83" s="567"/>
      <c r="LGT83" s="567"/>
      <c r="LGU83" s="567"/>
      <c r="LGV83" s="567"/>
      <c r="LGW83" s="567"/>
      <c r="LGX83" s="567"/>
      <c r="LGY83" s="567"/>
      <c r="LGZ83" s="567"/>
      <c r="LHA83" s="567"/>
      <c r="LHB83" s="567"/>
      <c r="LHC83" s="567"/>
      <c r="LHD83" s="567"/>
      <c r="LHE83" s="567"/>
      <c r="LHF83" s="567"/>
      <c r="LHG83" s="567"/>
      <c r="LHH83" s="567"/>
      <c r="LHI83" s="567"/>
      <c r="LHJ83" s="567"/>
      <c r="LHK83" s="567"/>
      <c r="LHL83" s="567"/>
      <c r="LHM83" s="567"/>
      <c r="LHN83" s="567"/>
      <c r="LHO83" s="567"/>
      <c r="LHP83" s="567"/>
      <c r="LHQ83" s="567"/>
      <c r="LHR83" s="567"/>
      <c r="LHS83" s="567"/>
      <c r="LHT83" s="567"/>
      <c r="LHU83" s="567"/>
      <c r="LHV83" s="567"/>
      <c r="LHW83" s="567"/>
      <c r="LHX83" s="567"/>
      <c r="LHY83" s="567"/>
      <c r="LHZ83" s="567"/>
      <c r="LIA83" s="567"/>
      <c r="LIB83" s="567"/>
      <c r="LIC83" s="567"/>
      <c r="LID83" s="567"/>
      <c r="LIE83" s="567"/>
      <c r="LIF83" s="567"/>
      <c r="LIG83" s="567"/>
      <c r="LIH83" s="567"/>
      <c r="LII83" s="567"/>
      <c r="LIJ83" s="567"/>
      <c r="LIK83" s="567"/>
      <c r="LIL83" s="567"/>
      <c r="LIM83" s="567"/>
      <c r="LIN83" s="567"/>
      <c r="LIO83" s="567"/>
      <c r="LIP83" s="567"/>
      <c r="LIQ83" s="567"/>
      <c r="LIR83" s="567"/>
      <c r="LIS83" s="567"/>
      <c r="LIT83" s="567"/>
      <c r="LIU83" s="567"/>
      <c r="LIV83" s="567"/>
      <c r="LIW83" s="567"/>
      <c r="LIX83" s="567"/>
      <c r="LIY83" s="567"/>
      <c r="LIZ83" s="567"/>
      <c r="LJA83" s="567"/>
      <c r="LJB83" s="567"/>
      <c r="LJC83" s="567"/>
      <c r="LJD83" s="567"/>
      <c r="LJE83" s="567"/>
      <c r="LJF83" s="567"/>
      <c r="LJG83" s="567"/>
      <c r="LJH83" s="567"/>
      <c r="LJI83" s="567"/>
      <c r="LJJ83" s="567"/>
      <c r="LJK83" s="567"/>
      <c r="LJL83" s="567"/>
      <c r="LJM83" s="567"/>
      <c r="LJN83" s="567"/>
      <c r="LJO83" s="567"/>
      <c r="LJP83" s="567"/>
      <c r="LJQ83" s="567"/>
      <c r="LJR83" s="567"/>
      <c r="LJS83" s="567"/>
      <c r="LJT83" s="567"/>
      <c r="LJU83" s="567"/>
      <c r="LJV83" s="567"/>
      <c r="LJW83" s="567"/>
      <c r="LJX83" s="567"/>
      <c r="LJY83" s="567"/>
      <c r="LJZ83" s="567"/>
      <c r="LKA83" s="567"/>
      <c r="LKB83" s="567"/>
      <c r="LKC83" s="567"/>
      <c r="LKD83" s="567"/>
      <c r="LKE83" s="567"/>
      <c r="LKF83" s="567"/>
      <c r="LKG83" s="567"/>
      <c r="LKH83" s="567"/>
      <c r="LKI83" s="567"/>
      <c r="LKJ83" s="567"/>
      <c r="LKK83" s="567"/>
      <c r="LKL83" s="567"/>
      <c r="LKM83" s="567"/>
      <c r="LKN83" s="567"/>
      <c r="LKO83" s="567"/>
      <c r="LKP83" s="567"/>
      <c r="LKQ83" s="567"/>
      <c r="LKR83" s="567"/>
      <c r="LKS83" s="567"/>
      <c r="LKT83" s="567"/>
      <c r="LKU83" s="567"/>
      <c r="LKV83" s="567"/>
      <c r="LKW83" s="567"/>
      <c r="LKX83" s="567"/>
      <c r="LKY83" s="567"/>
      <c r="LKZ83" s="567"/>
      <c r="LLA83" s="567"/>
      <c r="LLB83" s="567"/>
      <c r="LLC83" s="567"/>
      <c r="LLD83" s="567"/>
      <c r="LLE83" s="567"/>
      <c r="LLF83" s="567"/>
      <c r="LLG83" s="567"/>
      <c r="LLH83" s="567"/>
      <c r="LLI83" s="567"/>
      <c r="LLJ83" s="567"/>
      <c r="LLK83" s="567"/>
      <c r="LLL83" s="567"/>
      <c r="LLM83" s="567"/>
      <c r="LLN83" s="567"/>
      <c r="LLO83" s="567"/>
      <c r="LLP83" s="567"/>
      <c r="LLQ83" s="567"/>
      <c r="LLR83" s="567"/>
      <c r="LLS83" s="567"/>
      <c r="LLT83" s="567"/>
      <c r="LLU83" s="567"/>
      <c r="LLV83" s="567"/>
      <c r="LLW83" s="567"/>
      <c r="LLX83" s="567"/>
      <c r="LLY83" s="567"/>
      <c r="LLZ83" s="567"/>
      <c r="LMA83" s="567"/>
      <c r="LMB83" s="567"/>
      <c r="LMC83" s="567"/>
      <c r="LMD83" s="567"/>
      <c r="LME83" s="567"/>
      <c r="LMF83" s="567"/>
      <c r="LMG83" s="567"/>
      <c r="LMH83" s="567"/>
      <c r="LMI83" s="567"/>
      <c r="LMJ83" s="567"/>
      <c r="LMK83" s="567"/>
      <c r="LML83" s="567"/>
      <c r="LMM83" s="567"/>
      <c r="LMN83" s="567"/>
      <c r="LMO83" s="567"/>
      <c r="LMP83" s="567"/>
      <c r="LMQ83" s="567"/>
      <c r="LMR83" s="567"/>
      <c r="LMS83" s="567"/>
      <c r="LMT83" s="567"/>
      <c r="LMU83" s="567"/>
      <c r="LMV83" s="567"/>
      <c r="LMW83" s="567"/>
      <c r="LMX83" s="567"/>
      <c r="LMY83" s="567"/>
      <c r="LMZ83" s="567"/>
      <c r="LNA83" s="567"/>
      <c r="LNB83" s="567"/>
      <c r="LNC83" s="567"/>
      <c r="LND83" s="567"/>
      <c r="LNE83" s="567"/>
      <c r="LNF83" s="567"/>
      <c r="LNG83" s="567"/>
      <c r="LNH83" s="567"/>
      <c r="LNI83" s="567"/>
      <c r="LNJ83" s="567"/>
      <c r="LNK83" s="567"/>
      <c r="LNL83" s="567"/>
      <c r="LNM83" s="567"/>
      <c r="LNN83" s="567"/>
      <c r="LNO83" s="567"/>
      <c r="LNP83" s="567"/>
      <c r="LNQ83" s="567"/>
      <c r="LNR83" s="567"/>
      <c r="LNS83" s="567"/>
      <c r="LNT83" s="567"/>
      <c r="LNU83" s="567"/>
      <c r="LNV83" s="567"/>
      <c r="LNW83" s="567"/>
      <c r="LNX83" s="567"/>
      <c r="LNY83" s="567"/>
      <c r="LNZ83" s="567"/>
      <c r="LOA83" s="567"/>
      <c r="LOB83" s="567"/>
      <c r="LOC83" s="567"/>
      <c r="LOD83" s="567"/>
      <c r="LOE83" s="567"/>
      <c r="LOF83" s="567"/>
      <c r="LOG83" s="567"/>
      <c r="LOH83" s="567"/>
      <c r="LOI83" s="567"/>
      <c r="LOJ83" s="567"/>
      <c r="LOK83" s="567"/>
      <c r="LOL83" s="567"/>
      <c r="LOM83" s="567"/>
      <c r="LON83" s="567"/>
      <c r="LOO83" s="567"/>
      <c r="LOP83" s="567"/>
      <c r="LOQ83" s="567"/>
      <c r="LOR83" s="567"/>
      <c r="LOS83" s="567"/>
      <c r="LOT83" s="567"/>
      <c r="LOU83" s="567"/>
      <c r="LOV83" s="567"/>
      <c r="LOW83" s="567"/>
      <c r="LOX83" s="567"/>
      <c r="LOY83" s="567"/>
      <c r="LOZ83" s="567"/>
      <c r="LPA83" s="567"/>
      <c r="LPB83" s="567"/>
      <c r="LPC83" s="567"/>
      <c r="LPD83" s="567"/>
      <c r="LPE83" s="567"/>
      <c r="LPF83" s="567"/>
      <c r="LPG83" s="567"/>
      <c r="LPH83" s="567"/>
      <c r="LPI83" s="567"/>
      <c r="LPJ83" s="567"/>
      <c r="LPK83" s="567"/>
      <c r="LPL83" s="567"/>
      <c r="LPM83" s="567"/>
      <c r="LPN83" s="567"/>
      <c r="LPO83" s="567"/>
      <c r="LPP83" s="567"/>
      <c r="LPQ83" s="567"/>
      <c r="LPR83" s="567"/>
      <c r="LPS83" s="567"/>
      <c r="LPT83" s="567"/>
      <c r="LPU83" s="567"/>
      <c r="LPV83" s="567"/>
      <c r="LPW83" s="567"/>
      <c r="LPX83" s="567"/>
      <c r="LPY83" s="567"/>
      <c r="LPZ83" s="567"/>
      <c r="LQA83" s="567"/>
      <c r="LQB83" s="567"/>
      <c r="LQC83" s="567"/>
      <c r="LQD83" s="567"/>
      <c r="LQE83" s="567"/>
      <c r="LQF83" s="567"/>
      <c r="LQG83" s="567"/>
      <c r="LQH83" s="567"/>
      <c r="LQI83" s="567"/>
      <c r="LQJ83" s="567"/>
      <c r="LQK83" s="567"/>
      <c r="LQL83" s="567"/>
      <c r="LQM83" s="567"/>
      <c r="LQN83" s="567"/>
      <c r="LQO83" s="567"/>
      <c r="LQP83" s="567"/>
      <c r="LQQ83" s="567"/>
      <c r="LQR83" s="567"/>
      <c r="LQS83" s="567"/>
      <c r="LQT83" s="567"/>
      <c r="LQU83" s="567"/>
      <c r="LQV83" s="567"/>
      <c r="LQW83" s="567"/>
      <c r="LQX83" s="567"/>
      <c r="LQY83" s="567"/>
      <c r="LQZ83" s="567"/>
      <c r="LRA83" s="567"/>
      <c r="LRB83" s="567"/>
      <c r="LRC83" s="567"/>
      <c r="LRD83" s="567"/>
      <c r="LRE83" s="567"/>
      <c r="LRF83" s="567"/>
      <c r="LRG83" s="567"/>
      <c r="LRH83" s="567"/>
      <c r="LRI83" s="567"/>
      <c r="LRJ83" s="567"/>
      <c r="LRK83" s="567"/>
      <c r="LRL83" s="567"/>
      <c r="LRM83" s="567"/>
      <c r="LRN83" s="567"/>
      <c r="LRO83" s="567"/>
      <c r="LRP83" s="567"/>
      <c r="LRQ83" s="567"/>
      <c r="LRR83" s="567"/>
      <c r="LRS83" s="567"/>
      <c r="LRT83" s="567"/>
      <c r="LRU83" s="567"/>
      <c r="LRV83" s="567"/>
      <c r="LRW83" s="567"/>
      <c r="LRX83" s="567"/>
      <c r="LRY83" s="567"/>
      <c r="LRZ83" s="567"/>
      <c r="LSA83" s="567"/>
      <c r="LSB83" s="567"/>
      <c r="LSC83" s="567"/>
      <c r="LSD83" s="567"/>
      <c r="LSE83" s="567"/>
      <c r="LSF83" s="567"/>
      <c r="LSG83" s="567"/>
      <c r="LSH83" s="567"/>
      <c r="LSI83" s="567"/>
      <c r="LSJ83" s="567"/>
      <c r="LSK83" s="567"/>
      <c r="LSL83" s="567"/>
      <c r="LSM83" s="567"/>
      <c r="LSN83" s="567"/>
      <c r="LSO83" s="567"/>
      <c r="LSP83" s="567"/>
      <c r="LSQ83" s="567"/>
      <c r="LSR83" s="567"/>
      <c r="LSS83" s="567"/>
      <c r="LST83" s="567"/>
      <c r="LSU83" s="567"/>
      <c r="LSV83" s="567"/>
      <c r="LSW83" s="567"/>
      <c r="LSX83" s="567"/>
      <c r="LSY83" s="567"/>
      <c r="LSZ83" s="567"/>
      <c r="LTA83" s="567"/>
      <c r="LTB83" s="567"/>
      <c r="LTC83" s="567"/>
      <c r="LTD83" s="567"/>
      <c r="LTE83" s="567"/>
      <c r="LTF83" s="567"/>
      <c r="LTG83" s="567"/>
      <c r="LTH83" s="567"/>
      <c r="LTI83" s="567"/>
      <c r="LTJ83" s="567"/>
      <c r="LTK83" s="567"/>
      <c r="LTL83" s="567"/>
      <c r="LTM83" s="567"/>
      <c r="LTN83" s="567"/>
      <c r="LTO83" s="567"/>
      <c r="LTP83" s="567"/>
      <c r="LTQ83" s="567"/>
      <c r="LTR83" s="567"/>
      <c r="LTS83" s="567"/>
      <c r="LTT83" s="567"/>
      <c r="LTU83" s="567"/>
      <c r="LTV83" s="567"/>
      <c r="LTW83" s="567"/>
      <c r="LTX83" s="567"/>
      <c r="LTY83" s="567"/>
      <c r="LTZ83" s="567"/>
      <c r="LUA83" s="567"/>
      <c r="LUB83" s="567"/>
      <c r="LUC83" s="567"/>
      <c r="LUD83" s="567"/>
      <c r="LUE83" s="567"/>
      <c r="LUF83" s="567"/>
      <c r="LUG83" s="567"/>
      <c r="LUH83" s="567"/>
      <c r="LUI83" s="567"/>
      <c r="LUJ83" s="567"/>
      <c r="LUK83" s="567"/>
      <c r="LUL83" s="567"/>
      <c r="LUM83" s="567"/>
      <c r="LUN83" s="567"/>
      <c r="LUO83" s="567"/>
      <c r="LUP83" s="567"/>
      <c r="LUQ83" s="567"/>
      <c r="LUR83" s="567"/>
      <c r="LUS83" s="567"/>
      <c r="LUT83" s="567"/>
      <c r="LUU83" s="567"/>
      <c r="LUV83" s="567"/>
      <c r="LUW83" s="567"/>
      <c r="LUX83" s="567"/>
      <c r="LUY83" s="567"/>
      <c r="LUZ83" s="567"/>
      <c r="LVA83" s="567"/>
      <c r="LVB83" s="567"/>
      <c r="LVC83" s="567"/>
      <c r="LVD83" s="567"/>
      <c r="LVE83" s="567"/>
      <c r="LVF83" s="567"/>
      <c r="LVG83" s="567"/>
      <c r="LVH83" s="567"/>
      <c r="LVI83" s="567"/>
      <c r="LVJ83" s="567"/>
      <c r="LVK83" s="567"/>
      <c r="LVL83" s="567"/>
      <c r="LVM83" s="567"/>
      <c r="LVN83" s="567"/>
      <c r="LVO83" s="567"/>
      <c r="LVP83" s="567"/>
      <c r="LVQ83" s="567"/>
      <c r="LVR83" s="567"/>
      <c r="LVS83" s="567"/>
      <c r="LVT83" s="567"/>
      <c r="LVU83" s="567"/>
      <c r="LVV83" s="567"/>
      <c r="LVW83" s="567"/>
      <c r="LVX83" s="567"/>
      <c r="LVY83" s="567"/>
      <c r="LVZ83" s="567"/>
      <c r="LWA83" s="567"/>
      <c r="LWB83" s="567"/>
      <c r="LWC83" s="567"/>
      <c r="LWD83" s="567"/>
      <c r="LWE83" s="567"/>
      <c r="LWF83" s="567"/>
      <c r="LWG83" s="567"/>
      <c r="LWH83" s="567"/>
      <c r="LWI83" s="567"/>
      <c r="LWJ83" s="567"/>
      <c r="LWK83" s="567"/>
      <c r="LWL83" s="567"/>
      <c r="LWM83" s="567"/>
      <c r="LWN83" s="567"/>
      <c r="LWO83" s="567"/>
      <c r="LWP83" s="567"/>
      <c r="LWQ83" s="567"/>
      <c r="LWR83" s="567"/>
      <c r="LWS83" s="567"/>
      <c r="LWT83" s="567"/>
      <c r="LWU83" s="567"/>
      <c r="LWV83" s="567"/>
      <c r="LWW83" s="567"/>
      <c r="LWX83" s="567"/>
      <c r="LWY83" s="567"/>
      <c r="LWZ83" s="567"/>
      <c r="LXA83" s="567"/>
      <c r="LXB83" s="567"/>
      <c r="LXC83" s="567"/>
      <c r="LXD83" s="567"/>
      <c r="LXE83" s="567"/>
      <c r="LXF83" s="567"/>
      <c r="LXG83" s="567"/>
      <c r="LXH83" s="567"/>
      <c r="LXI83" s="567"/>
      <c r="LXJ83" s="567"/>
      <c r="LXK83" s="567"/>
      <c r="LXL83" s="567"/>
      <c r="LXM83" s="567"/>
      <c r="LXN83" s="567"/>
      <c r="LXO83" s="567"/>
      <c r="LXP83" s="567"/>
      <c r="LXQ83" s="567"/>
      <c r="LXR83" s="567"/>
      <c r="LXS83" s="567"/>
      <c r="LXT83" s="567"/>
      <c r="LXU83" s="567"/>
      <c r="LXV83" s="567"/>
      <c r="LXW83" s="567"/>
      <c r="LXX83" s="567"/>
      <c r="LXY83" s="567"/>
      <c r="LXZ83" s="567"/>
      <c r="LYA83" s="567"/>
      <c r="LYB83" s="567"/>
      <c r="LYC83" s="567"/>
      <c r="LYD83" s="567"/>
      <c r="LYE83" s="567"/>
      <c r="LYF83" s="567"/>
      <c r="LYG83" s="567"/>
      <c r="LYH83" s="567"/>
      <c r="LYI83" s="567"/>
      <c r="LYJ83" s="567"/>
      <c r="LYK83" s="567"/>
      <c r="LYL83" s="567"/>
      <c r="LYM83" s="567"/>
      <c r="LYN83" s="567"/>
      <c r="LYO83" s="567"/>
      <c r="LYP83" s="567"/>
      <c r="LYQ83" s="567"/>
      <c r="LYR83" s="567"/>
      <c r="LYS83" s="567"/>
      <c r="LYT83" s="567"/>
      <c r="LYU83" s="567"/>
      <c r="LYV83" s="567"/>
      <c r="LYW83" s="567"/>
      <c r="LYX83" s="567"/>
      <c r="LYY83" s="567"/>
      <c r="LYZ83" s="567"/>
      <c r="LZA83" s="567"/>
      <c r="LZB83" s="567"/>
      <c r="LZC83" s="567"/>
      <c r="LZD83" s="567"/>
      <c r="LZE83" s="567"/>
      <c r="LZF83" s="567"/>
      <c r="LZG83" s="567"/>
      <c r="LZH83" s="567"/>
      <c r="LZI83" s="567"/>
      <c r="LZJ83" s="567"/>
      <c r="LZK83" s="567"/>
      <c r="LZL83" s="567"/>
      <c r="LZM83" s="567"/>
      <c r="LZN83" s="567"/>
      <c r="LZO83" s="567"/>
      <c r="LZP83" s="567"/>
      <c r="LZQ83" s="567"/>
      <c r="LZR83" s="567"/>
      <c r="LZS83" s="567"/>
      <c r="LZT83" s="567"/>
      <c r="LZU83" s="567"/>
      <c r="LZV83" s="567"/>
      <c r="LZW83" s="567"/>
      <c r="LZX83" s="567"/>
      <c r="LZY83" s="567"/>
      <c r="LZZ83" s="567"/>
      <c r="MAA83" s="567"/>
      <c r="MAB83" s="567"/>
      <c r="MAC83" s="567"/>
      <c r="MAD83" s="567"/>
      <c r="MAE83" s="567"/>
      <c r="MAF83" s="567"/>
      <c r="MAG83" s="567"/>
      <c r="MAH83" s="567"/>
      <c r="MAI83" s="567"/>
      <c r="MAJ83" s="567"/>
      <c r="MAK83" s="567"/>
      <c r="MAL83" s="567"/>
      <c r="MAM83" s="567"/>
      <c r="MAN83" s="567"/>
      <c r="MAO83" s="567"/>
      <c r="MAP83" s="567"/>
      <c r="MAQ83" s="567"/>
      <c r="MAR83" s="567"/>
      <c r="MAS83" s="567"/>
      <c r="MAT83" s="567"/>
      <c r="MAU83" s="567"/>
      <c r="MAV83" s="567"/>
      <c r="MAW83" s="567"/>
      <c r="MAX83" s="567"/>
      <c r="MAY83" s="567"/>
      <c r="MAZ83" s="567"/>
      <c r="MBA83" s="567"/>
      <c r="MBB83" s="567"/>
      <c r="MBC83" s="567"/>
      <c r="MBD83" s="567"/>
      <c r="MBE83" s="567"/>
      <c r="MBF83" s="567"/>
      <c r="MBG83" s="567"/>
      <c r="MBH83" s="567"/>
      <c r="MBI83" s="567"/>
      <c r="MBJ83" s="567"/>
      <c r="MBK83" s="567"/>
      <c r="MBL83" s="567"/>
      <c r="MBM83" s="567"/>
      <c r="MBN83" s="567"/>
      <c r="MBO83" s="567"/>
      <c r="MBP83" s="567"/>
      <c r="MBQ83" s="567"/>
      <c r="MBR83" s="567"/>
      <c r="MBS83" s="567"/>
      <c r="MBT83" s="567"/>
      <c r="MBU83" s="567"/>
      <c r="MBV83" s="567"/>
      <c r="MBW83" s="567"/>
      <c r="MBX83" s="567"/>
      <c r="MBY83" s="567"/>
      <c r="MBZ83" s="567"/>
      <c r="MCA83" s="567"/>
      <c r="MCB83" s="567"/>
      <c r="MCC83" s="567"/>
      <c r="MCD83" s="567"/>
      <c r="MCE83" s="567"/>
      <c r="MCF83" s="567"/>
      <c r="MCG83" s="567"/>
      <c r="MCH83" s="567"/>
      <c r="MCI83" s="567"/>
      <c r="MCJ83" s="567"/>
      <c r="MCK83" s="567"/>
      <c r="MCL83" s="567"/>
      <c r="MCM83" s="567"/>
      <c r="MCN83" s="567"/>
      <c r="MCO83" s="567"/>
      <c r="MCP83" s="567"/>
      <c r="MCQ83" s="567"/>
      <c r="MCR83" s="567"/>
      <c r="MCS83" s="567"/>
      <c r="MCT83" s="567"/>
      <c r="MCU83" s="567"/>
      <c r="MCV83" s="567"/>
      <c r="MCW83" s="567"/>
      <c r="MCX83" s="567"/>
      <c r="MCY83" s="567"/>
      <c r="MCZ83" s="567"/>
      <c r="MDA83" s="567"/>
      <c r="MDB83" s="567"/>
      <c r="MDC83" s="567"/>
      <c r="MDD83" s="567"/>
      <c r="MDE83" s="567"/>
      <c r="MDF83" s="567"/>
      <c r="MDG83" s="567"/>
      <c r="MDH83" s="567"/>
      <c r="MDI83" s="567"/>
      <c r="MDJ83" s="567"/>
      <c r="MDK83" s="567"/>
      <c r="MDL83" s="567"/>
      <c r="MDM83" s="567"/>
      <c r="MDN83" s="567"/>
      <c r="MDO83" s="567"/>
      <c r="MDP83" s="567"/>
      <c r="MDQ83" s="567"/>
      <c r="MDR83" s="567"/>
      <c r="MDS83" s="567"/>
      <c r="MDT83" s="567"/>
      <c r="MDU83" s="567"/>
      <c r="MDV83" s="567"/>
      <c r="MDW83" s="567"/>
      <c r="MDX83" s="567"/>
      <c r="MDY83" s="567"/>
      <c r="MDZ83" s="567"/>
      <c r="MEA83" s="567"/>
      <c r="MEB83" s="567"/>
      <c r="MEC83" s="567"/>
      <c r="MED83" s="567"/>
      <c r="MEE83" s="567"/>
      <c r="MEF83" s="567"/>
      <c r="MEG83" s="567"/>
      <c r="MEH83" s="567"/>
      <c r="MEI83" s="567"/>
      <c r="MEJ83" s="567"/>
      <c r="MEK83" s="567"/>
      <c r="MEL83" s="567"/>
      <c r="MEM83" s="567"/>
      <c r="MEN83" s="567"/>
      <c r="MEO83" s="567"/>
      <c r="MEP83" s="567"/>
      <c r="MEQ83" s="567"/>
      <c r="MER83" s="567"/>
      <c r="MES83" s="567"/>
      <c r="MET83" s="567"/>
      <c r="MEU83" s="567"/>
      <c r="MEV83" s="567"/>
      <c r="MEW83" s="567"/>
      <c r="MEX83" s="567"/>
      <c r="MEY83" s="567"/>
      <c r="MEZ83" s="567"/>
      <c r="MFA83" s="567"/>
      <c r="MFB83" s="567"/>
      <c r="MFC83" s="567"/>
      <c r="MFD83" s="567"/>
      <c r="MFE83" s="567"/>
      <c r="MFF83" s="567"/>
      <c r="MFG83" s="567"/>
      <c r="MFH83" s="567"/>
      <c r="MFI83" s="567"/>
      <c r="MFJ83" s="567"/>
      <c r="MFK83" s="567"/>
      <c r="MFL83" s="567"/>
      <c r="MFM83" s="567"/>
      <c r="MFN83" s="567"/>
      <c r="MFO83" s="567"/>
      <c r="MFP83" s="567"/>
      <c r="MFQ83" s="567"/>
      <c r="MFR83" s="567"/>
      <c r="MFS83" s="567"/>
      <c r="MFT83" s="567"/>
      <c r="MFU83" s="567"/>
      <c r="MFV83" s="567"/>
      <c r="MFW83" s="567"/>
      <c r="MFX83" s="567"/>
      <c r="MFY83" s="567"/>
      <c r="MFZ83" s="567"/>
      <c r="MGA83" s="567"/>
      <c r="MGB83" s="567"/>
      <c r="MGC83" s="567"/>
      <c r="MGD83" s="567"/>
      <c r="MGE83" s="567"/>
      <c r="MGF83" s="567"/>
      <c r="MGG83" s="567"/>
      <c r="MGH83" s="567"/>
      <c r="MGI83" s="567"/>
      <c r="MGJ83" s="567"/>
      <c r="MGK83" s="567"/>
      <c r="MGL83" s="567"/>
      <c r="MGM83" s="567"/>
      <c r="MGN83" s="567"/>
      <c r="MGO83" s="567"/>
      <c r="MGP83" s="567"/>
      <c r="MGQ83" s="567"/>
      <c r="MGR83" s="567"/>
      <c r="MGS83" s="567"/>
      <c r="MGT83" s="567"/>
      <c r="MGU83" s="567"/>
      <c r="MGV83" s="567"/>
      <c r="MGW83" s="567"/>
      <c r="MGX83" s="567"/>
      <c r="MGY83" s="567"/>
      <c r="MGZ83" s="567"/>
      <c r="MHA83" s="567"/>
      <c r="MHB83" s="567"/>
      <c r="MHC83" s="567"/>
      <c r="MHD83" s="567"/>
      <c r="MHE83" s="567"/>
      <c r="MHF83" s="567"/>
      <c r="MHG83" s="567"/>
      <c r="MHH83" s="567"/>
      <c r="MHI83" s="567"/>
      <c r="MHJ83" s="567"/>
      <c r="MHK83" s="567"/>
      <c r="MHL83" s="567"/>
      <c r="MHM83" s="567"/>
      <c r="MHN83" s="567"/>
      <c r="MHO83" s="567"/>
      <c r="MHP83" s="567"/>
      <c r="MHQ83" s="567"/>
      <c r="MHR83" s="567"/>
      <c r="MHS83" s="567"/>
      <c r="MHT83" s="567"/>
      <c r="MHU83" s="567"/>
      <c r="MHV83" s="567"/>
      <c r="MHW83" s="567"/>
      <c r="MHX83" s="567"/>
      <c r="MHY83" s="567"/>
      <c r="MHZ83" s="567"/>
      <c r="MIA83" s="567"/>
      <c r="MIB83" s="567"/>
      <c r="MIC83" s="567"/>
      <c r="MID83" s="567"/>
      <c r="MIE83" s="567"/>
      <c r="MIF83" s="567"/>
      <c r="MIG83" s="567"/>
      <c r="MIH83" s="567"/>
      <c r="MII83" s="567"/>
      <c r="MIJ83" s="567"/>
      <c r="MIK83" s="567"/>
      <c r="MIL83" s="567"/>
      <c r="MIM83" s="567"/>
      <c r="MIN83" s="567"/>
      <c r="MIO83" s="567"/>
      <c r="MIP83" s="567"/>
      <c r="MIQ83" s="567"/>
      <c r="MIR83" s="567"/>
      <c r="MIS83" s="567"/>
      <c r="MIT83" s="567"/>
      <c r="MIU83" s="567"/>
      <c r="MIV83" s="567"/>
      <c r="MIW83" s="567"/>
      <c r="MIX83" s="567"/>
      <c r="MIY83" s="567"/>
      <c r="MIZ83" s="567"/>
      <c r="MJA83" s="567"/>
      <c r="MJB83" s="567"/>
      <c r="MJC83" s="567"/>
      <c r="MJD83" s="567"/>
      <c r="MJE83" s="567"/>
      <c r="MJF83" s="567"/>
      <c r="MJG83" s="567"/>
      <c r="MJH83" s="567"/>
      <c r="MJI83" s="567"/>
      <c r="MJJ83" s="567"/>
      <c r="MJK83" s="567"/>
      <c r="MJL83" s="567"/>
      <c r="MJM83" s="567"/>
      <c r="MJN83" s="567"/>
      <c r="MJO83" s="567"/>
      <c r="MJP83" s="567"/>
      <c r="MJQ83" s="567"/>
      <c r="MJR83" s="567"/>
      <c r="MJS83" s="567"/>
      <c r="MJT83" s="567"/>
      <c r="MJU83" s="567"/>
      <c r="MJV83" s="567"/>
      <c r="MJW83" s="567"/>
      <c r="MJX83" s="567"/>
      <c r="MJY83" s="567"/>
      <c r="MJZ83" s="567"/>
      <c r="MKA83" s="567"/>
      <c r="MKB83" s="567"/>
      <c r="MKC83" s="567"/>
      <c r="MKD83" s="567"/>
      <c r="MKE83" s="567"/>
      <c r="MKF83" s="567"/>
      <c r="MKG83" s="567"/>
      <c r="MKH83" s="567"/>
      <c r="MKI83" s="567"/>
      <c r="MKJ83" s="567"/>
      <c r="MKK83" s="567"/>
      <c r="MKL83" s="567"/>
      <c r="MKM83" s="567"/>
      <c r="MKN83" s="567"/>
      <c r="MKO83" s="567"/>
      <c r="MKP83" s="567"/>
      <c r="MKQ83" s="567"/>
      <c r="MKR83" s="567"/>
      <c r="MKS83" s="567"/>
      <c r="MKT83" s="567"/>
      <c r="MKU83" s="567"/>
      <c r="MKV83" s="567"/>
      <c r="MKW83" s="567"/>
      <c r="MKX83" s="567"/>
      <c r="MKY83" s="567"/>
      <c r="MKZ83" s="567"/>
      <c r="MLA83" s="567"/>
      <c r="MLB83" s="567"/>
      <c r="MLC83" s="567"/>
      <c r="MLD83" s="567"/>
      <c r="MLE83" s="567"/>
      <c r="MLF83" s="567"/>
      <c r="MLG83" s="567"/>
      <c r="MLH83" s="567"/>
      <c r="MLI83" s="567"/>
      <c r="MLJ83" s="567"/>
      <c r="MLK83" s="567"/>
      <c r="MLL83" s="567"/>
      <c r="MLM83" s="567"/>
      <c r="MLN83" s="567"/>
      <c r="MLO83" s="567"/>
      <c r="MLP83" s="567"/>
      <c r="MLQ83" s="567"/>
      <c r="MLR83" s="567"/>
      <c r="MLS83" s="567"/>
      <c r="MLT83" s="567"/>
      <c r="MLU83" s="567"/>
      <c r="MLV83" s="567"/>
      <c r="MLW83" s="567"/>
      <c r="MLX83" s="567"/>
      <c r="MLY83" s="567"/>
      <c r="MLZ83" s="567"/>
      <c r="MMA83" s="567"/>
      <c r="MMB83" s="567"/>
      <c r="MMC83" s="567"/>
      <c r="MMD83" s="567"/>
      <c r="MME83" s="567"/>
      <c r="MMF83" s="567"/>
      <c r="MMG83" s="567"/>
      <c r="MMH83" s="567"/>
      <c r="MMI83" s="567"/>
      <c r="MMJ83" s="567"/>
      <c r="MMK83" s="567"/>
      <c r="MML83" s="567"/>
      <c r="MMM83" s="567"/>
      <c r="MMN83" s="567"/>
      <c r="MMO83" s="567"/>
      <c r="MMP83" s="567"/>
      <c r="MMQ83" s="567"/>
      <c r="MMR83" s="567"/>
      <c r="MMS83" s="567"/>
      <c r="MMT83" s="567"/>
      <c r="MMU83" s="567"/>
      <c r="MMV83" s="567"/>
      <c r="MMW83" s="567"/>
      <c r="MMX83" s="567"/>
      <c r="MMY83" s="567"/>
      <c r="MMZ83" s="567"/>
      <c r="MNA83" s="567"/>
      <c r="MNB83" s="567"/>
      <c r="MNC83" s="567"/>
      <c r="MND83" s="567"/>
      <c r="MNE83" s="567"/>
      <c r="MNF83" s="567"/>
      <c r="MNG83" s="567"/>
      <c r="MNH83" s="567"/>
      <c r="MNI83" s="567"/>
      <c r="MNJ83" s="567"/>
      <c r="MNK83" s="567"/>
      <c r="MNL83" s="567"/>
      <c r="MNM83" s="567"/>
      <c r="MNN83" s="567"/>
      <c r="MNO83" s="567"/>
      <c r="MNP83" s="567"/>
      <c r="MNQ83" s="567"/>
      <c r="MNR83" s="567"/>
      <c r="MNS83" s="567"/>
      <c r="MNT83" s="567"/>
      <c r="MNU83" s="567"/>
      <c r="MNV83" s="567"/>
      <c r="MNW83" s="567"/>
      <c r="MNX83" s="567"/>
      <c r="MNY83" s="567"/>
      <c r="MNZ83" s="567"/>
      <c r="MOA83" s="567"/>
      <c r="MOB83" s="567"/>
      <c r="MOC83" s="567"/>
      <c r="MOD83" s="567"/>
      <c r="MOE83" s="567"/>
      <c r="MOF83" s="567"/>
      <c r="MOG83" s="567"/>
      <c r="MOH83" s="567"/>
      <c r="MOI83" s="567"/>
      <c r="MOJ83" s="567"/>
      <c r="MOK83" s="567"/>
      <c r="MOL83" s="567"/>
      <c r="MOM83" s="567"/>
      <c r="MON83" s="567"/>
      <c r="MOO83" s="567"/>
      <c r="MOP83" s="567"/>
      <c r="MOQ83" s="567"/>
      <c r="MOR83" s="567"/>
      <c r="MOS83" s="567"/>
      <c r="MOT83" s="567"/>
      <c r="MOU83" s="567"/>
      <c r="MOV83" s="567"/>
      <c r="MOW83" s="567"/>
      <c r="MOX83" s="567"/>
      <c r="MOY83" s="567"/>
      <c r="MOZ83" s="567"/>
      <c r="MPA83" s="567"/>
      <c r="MPB83" s="567"/>
      <c r="MPC83" s="567"/>
      <c r="MPD83" s="567"/>
      <c r="MPE83" s="567"/>
      <c r="MPF83" s="567"/>
      <c r="MPG83" s="567"/>
      <c r="MPH83" s="567"/>
      <c r="MPI83" s="567"/>
      <c r="MPJ83" s="567"/>
      <c r="MPK83" s="567"/>
      <c r="MPL83" s="567"/>
      <c r="MPM83" s="567"/>
      <c r="MPN83" s="567"/>
      <c r="MPO83" s="567"/>
      <c r="MPP83" s="567"/>
      <c r="MPQ83" s="567"/>
      <c r="MPR83" s="567"/>
      <c r="MPS83" s="567"/>
      <c r="MPT83" s="567"/>
      <c r="MPU83" s="567"/>
      <c r="MPV83" s="567"/>
      <c r="MPW83" s="567"/>
      <c r="MPX83" s="567"/>
      <c r="MPY83" s="567"/>
      <c r="MPZ83" s="567"/>
      <c r="MQA83" s="567"/>
      <c r="MQB83" s="567"/>
      <c r="MQC83" s="567"/>
      <c r="MQD83" s="567"/>
      <c r="MQE83" s="567"/>
      <c r="MQF83" s="567"/>
      <c r="MQG83" s="567"/>
      <c r="MQH83" s="567"/>
      <c r="MQI83" s="567"/>
      <c r="MQJ83" s="567"/>
      <c r="MQK83" s="567"/>
      <c r="MQL83" s="567"/>
      <c r="MQM83" s="567"/>
      <c r="MQN83" s="567"/>
      <c r="MQO83" s="567"/>
      <c r="MQP83" s="567"/>
      <c r="MQQ83" s="567"/>
      <c r="MQR83" s="567"/>
      <c r="MQS83" s="567"/>
      <c r="MQT83" s="567"/>
      <c r="MQU83" s="567"/>
      <c r="MQV83" s="567"/>
      <c r="MQW83" s="567"/>
      <c r="MQX83" s="567"/>
      <c r="MQY83" s="567"/>
      <c r="MQZ83" s="567"/>
      <c r="MRA83" s="567"/>
      <c r="MRB83" s="567"/>
      <c r="MRC83" s="567"/>
      <c r="MRD83" s="567"/>
      <c r="MRE83" s="567"/>
      <c r="MRF83" s="567"/>
      <c r="MRG83" s="567"/>
      <c r="MRH83" s="567"/>
      <c r="MRI83" s="567"/>
      <c r="MRJ83" s="567"/>
      <c r="MRK83" s="567"/>
      <c r="MRL83" s="567"/>
      <c r="MRM83" s="567"/>
      <c r="MRN83" s="567"/>
      <c r="MRO83" s="567"/>
      <c r="MRP83" s="567"/>
      <c r="MRQ83" s="567"/>
      <c r="MRR83" s="567"/>
      <c r="MRS83" s="567"/>
      <c r="MRT83" s="567"/>
      <c r="MRU83" s="567"/>
      <c r="MRV83" s="567"/>
      <c r="MRW83" s="567"/>
      <c r="MRX83" s="567"/>
      <c r="MRY83" s="567"/>
      <c r="MRZ83" s="567"/>
      <c r="MSA83" s="567"/>
      <c r="MSB83" s="567"/>
      <c r="MSC83" s="567"/>
      <c r="MSD83" s="567"/>
      <c r="MSE83" s="567"/>
      <c r="MSF83" s="567"/>
      <c r="MSG83" s="567"/>
      <c r="MSH83" s="567"/>
      <c r="MSI83" s="567"/>
      <c r="MSJ83" s="567"/>
      <c r="MSK83" s="567"/>
      <c r="MSL83" s="567"/>
      <c r="MSM83" s="567"/>
      <c r="MSN83" s="567"/>
      <c r="MSO83" s="567"/>
      <c r="MSP83" s="567"/>
      <c r="MSQ83" s="567"/>
      <c r="MSR83" s="567"/>
      <c r="MSS83" s="567"/>
      <c r="MST83" s="567"/>
      <c r="MSU83" s="567"/>
      <c r="MSV83" s="567"/>
      <c r="MSW83" s="567"/>
      <c r="MSX83" s="567"/>
      <c r="MSY83" s="567"/>
      <c r="MSZ83" s="567"/>
      <c r="MTA83" s="567"/>
      <c r="MTB83" s="567"/>
      <c r="MTC83" s="567"/>
      <c r="MTD83" s="567"/>
      <c r="MTE83" s="567"/>
      <c r="MTF83" s="567"/>
      <c r="MTG83" s="567"/>
      <c r="MTH83" s="567"/>
      <c r="MTI83" s="567"/>
      <c r="MTJ83" s="567"/>
      <c r="MTK83" s="567"/>
      <c r="MTL83" s="567"/>
      <c r="MTM83" s="567"/>
      <c r="MTN83" s="567"/>
      <c r="MTO83" s="567"/>
      <c r="MTP83" s="567"/>
      <c r="MTQ83" s="567"/>
      <c r="MTR83" s="567"/>
      <c r="MTS83" s="567"/>
      <c r="MTT83" s="567"/>
      <c r="MTU83" s="567"/>
      <c r="MTV83" s="567"/>
      <c r="MTW83" s="567"/>
      <c r="MTX83" s="567"/>
      <c r="MTY83" s="567"/>
      <c r="MTZ83" s="567"/>
      <c r="MUA83" s="567"/>
      <c r="MUB83" s="567"/>
      <c r="MUC83" s="567"/>
      <c r="MUD83" s="567"/>
      <c r="MUE83" s="567"/>
      <c r="MUF83" s="567"/>
      <c r="MUG83" s="567"/>
      <c r="MUH83" s="567"/>
      <c r="MUI83" s="567"/>
      <c r="MUJ83" s="567"/>
      <c r="MUK83" s="567"/>
      <c r="MUL83" s="567"/>
      <c r="MUM83" s="567"/>
      <c r="MUN83" s="567"/>
      <c r="MUO83" s="567"/>
      <c r="MUP83" s="567"/>
      <c r="MUQ83" s="567"/>
      <c r="MUR83" s="567"/>
      <c r="MUS83" s="567"/>
      <c r="MUT83" s="567"/>
      <c r="MUU83" s="567"/>
      <c r="MUV83" s="567"/>
      <c r="MUW83" s="567"/>
      <c r="MUX83" s="567"/>
      <c r="MUY83" s="567"/>
      <c r="MUZ83" s="567"/>
      <c r="MVA83" s="567"/>
      <c r="MVB83" s="567"/>
      <c r="MVC83" s="567"/>
      <c r="MVD83" s="567"/>
      <c r="MVE83" s="567"/>
      <c r="MVF83" s="567"/>
      <c r="MVG83" s="567"/>
      <c r="MVH83" s="567"/>
      <c r="MVI83" s="567"/>
      <c r="MVJ83" s="567"/>
      <c r="MVK83" s="567"/>
      <c r="MVL83" s="567"/>
      <c r="MVM83" s="567"/>
      <c r="MVN83" s="567"/>
      <c r="MVO83" s="567"/>
      <c r="MVP83" s="567"/>
      <c r="MVQ83" s="567"/>
      <c r="MVR83" s="567"/>
      <c r="MVS83" s="567"/>
      <c r="MVT83" s="567"/>
      <c r="MVU83" s="567"/>
      <c r="MVV83" s="567"/>
      <c r="MVW83" s="567"/>
      <c r="MVX83" s="567"/>
      <c r="MVY83" s="567"/>
      <c r="MVZ83" s="567"/>
      <c r="MWA83" s="567"/>
      <c r="MWB83" s="567"/>
      <c r="MWC83" s="567"/>
      <c r="MWD83" s="567"/>
      <c r="MWE83" s="567"/>
      <c r="MWF83" s="567"/>
      <c r="MWG83" s="567"/>
      <c r="MWH83" s="567"/>
      <c r="MWI83" s="567"/>
      <c r="MWJ83" s="567"/>
      <c r="MWK83" s="567"/>
      <c r="MWL83" s="567"/>
      <c r="MWM83" s="567"/>
      <c r="MWN83" s="567"/>
      <c r="MWO83" s="567"/>
      <c r="MWP83" s="567"/>
      <c r="MWQ83" s="567"/>
      <c r="MWR83" s="567"/>
      <c r="MWS83" s="567"/>
      <c r="MWT83" s="567"/>
      <c r="MWU83" s="567"/>
      <c r="MWV83" s="567"/>
      <c r="MWW83" s="567"/>
      <c r="MWX83" s="567"/>
      <c r="MWY83" s="567"/>
      <c r="MWZ83" s="567"/>
      <c r="MXA83" s="567"/>
      <c r="MXB83" s="567"/>
      <c r="MXC83" s="567"/>
      <c r="MXD83" s="567"/>
      <c r="MXE83" s="567"/>
      <c r="MXF83" s="567"/>
      <c r="MXG83" s="567"/>
      <c r="MXH83" s="567"/>
      <c r="MXI83" s="567"/>
      <c r="MXJ83" s="567"/>
      <c r="MXK83" s="567"/>
      <c r="MXL83" s="567"/>
      <c r="MXM83" s="567"/>
      <c r="MXN83" s="567"/>
      <c r="MXO83" s="567"/>
      <c r="MXP83" s="567"/>
      <c r="MXQ83" s="567"/>
      <c r="MXR83" s="567"/>
      <c r="MXS83" s="567"/>
      <c r="MXT83" s="567"/>
      <c r="MXU83" s="567"/>
      <c r="MXV83" s="567"/>
      <c r="MXW83" s="567"/>
      <c r="MXX83" s="567"/>
      <c r="MXY83" s="567"/>
      <c r="MXZ83" s="567"/>
      <c r="MYA83" s="567"/>
      <c r="MYB83" s="567"/>
      <c r="MYC83" s="567"/>
      <c r="MYD83" s="567"/>
      <c r="MYE83" s="567"/>
      <c r="MYF83" s="567"/>
      <c r="MYG83" s="567"/>
      <c r="MYH83" s="567"/>
      <c r="MYI83" s="567"/>
      <c r="MYJ83" s="567"/>
      <c r="MYK83" s="567"/>
      <c r="MYL83" s="567"/>
      <c r="MYM83" s="567"/>
      <c r="MYN83" s="567"/>
      <c r="MYO83" s="567"/>
      <c r="MYP83" s="567"/>
      <c r="MYQ83" s="567"/>
      <c r="MYR83" s="567"/>
      <c r="MYS83" s="567"/>
      <c r="MYT83" s="567"/>
      <c r="MYU83" s="567"/>
      <c r="MYV83" s="567"/>
      <c r="MYW83" s="567"/>
      <c r="MYX83" s="567"/>
      <c r="MYY83" s="567"/>
      <c r="MYZ83" s="567"/>
      <c r="MZA83" s="567"/>
      <c r="MZB83" s="567"/>
      <c r="MZC83" s="567"/>
      <c r="MZD83" s="567"/>
      <c r="MZE83" s="567"/>
      <c r="MZF83" s="567"/>
      <c r="MZG83" s="567"/>
      <c r="MZH83" s="567"/>
      <c r="MZI83" s="567"/>
      <c r="MZJ83" s="567"/>
      <c r="MZK83" s="567"/>
      <c r="MZL83" s="567"/>
      <c r="MZM83" s="567"/>
      <c r="MZN83" s="567"/>
      <c r="MZO83" s="567"/>
      <c r="MZP83" s="567"/>
      <c r="MZQ83" s="567"/>
      <c r="MZR83" s="567"/>
      <c r="MZS83" s="567"/>
      <c r="MZT83" s="567"/>
      <c r="MZU83" s="567"/>
      <c r="MZV83" s="567"/>
      <c r="MZW83" s="567"/>
      <c r="MZX83" s="567"/>
      <c r="MZY83" s="567"/>
      <c r="MZZ83" s="567"/>
      <c r="NAA83" s="567"/>
      <c r="NAB83" s="567"/>
      <c r="NAC83" s="567"/>
      <c r="NAD83" s="567"/>
      <c r="NAE83" s="567"/>
      <c r="NAF83" s="567"/>
      <c r="NAG83" s="567"/>
      <c r="NAH83" s="567"/>
      <c r="NAI83" s="567"/>
      <c r="NAJ83" s="567"/>
      <c r="NAK83" s="567"/>
      <c r="NAL83" s="567"/>
      <c r="NAM83" s="567"/>
      <c r="NAN83" s="567"/>
      <c r="NAO83" s="567"/>
      <c r="NAP83" s="567"/>
      <c r="NAQ83" s="567"/>
      <c r="NAR83" s="567"/>
      <c r="NAS83" s="567"/>
      <c r="NAT83" s="567"/>
      <c r="NAU83" s="567"/>
      <c r="NAV83" s="567"/>
      <c r="NAW83" s="567"/>
      <c r="NAX83" s="567"/>
      <c r="NAY83" s="567"/>
      <c r="NAZ83" s="567"/>
      <c r="NBA83" s="567"/>
      <c r="NBB83" s="567"/>
      <c r="NBC83" s="567"/>
      <c r="NBD83" s="567"/>
      <c r="NBE83" s="567"/>
      <c r="NBF83" s="567"/>
      <c r="NBG83" s="567"/>
      <c r="NBH83" s="567"/>
      <c r="NBI83" s="567"/>
      <c r="NBJ83" s="567"/>
      <c r="NBK83" s="567"/>
      <c r="NBL83" s="567"/>
      <c r="NBM83" s="567"/>
      <c r="NBN83" s="567"/>
      <c r="NBO83" s="567"/>
      <c r="NBP83" s="567"/>
      <c r="NBQ83" s="567"/>
      <c r="NBR83" s="567"/>
      <c r="NBS83" s="567"/>
      <c r="NBT83" s="567"/>
      <c r="NBU83" s="567"/>
      <c r="NBV83" s="567"/>
      <c r="NBW83" s="567"/>
      <c r="NBX83" s="567"/>
      <c r="NBY83" s="567"/>
      <c r="NBZ83" s="567"/>
      <c r="NCA83" s="567"/>
      <c r="NCB83" s="567"/>
      <c r="NCC83" s="567"/>
      <c r="NCD83" s="567"/>
      <c r="NCE83" s="567"/>
      <c r="NCF83" s="567"/>
      <c r="NCG83" s="567"/>
      <c r="NCH83" s="567"/>
      <c r="NCI83" s="567"/>
      <c r="NCJ83" s="567"/>
      <c r="NCK83" s="567"/>
      <c r="NCL83" s="567"/>
      <c r="NCM83" s="567"/>
      <c r="NCN83" s="567"/>
      <c r="NCO83" s="567"/>
      <c r="NCP83" s="567"/>
      <c r="NCQ83" s="567"/>
      <c r="NCR83" s="567"/>
      <c r="NCS83" s="567"/>
      <c r="NCT83" s="567"/>
      <c r="NCU83" s="567"/>
      <c r="NCV83" s="567"/>
      <c r="NCW83" s="567"/>
      <c r="NCX83" s="567"/>
      <c r="NCY83" s="567"/>
      <c r="NCZ83" s="567"/>
      <c r="NDA83" s="567"/>
      <c r="NDB83" s="567"/>
      <c r="NDC83" s="567"/>
      <c r="NDD83" s="567"/>
      <c r="NDE83" s="567"/>
      <c r="NDF83" s="567"/>
      <c r="NDG83" s="567"/>
      <c r="NDH83" s="567"/>
      <c r="NDI83" s="567"/>
      <c r="NDJ83" s="567"/>
      <c r="NDK83" s="567"/>
      <c r="NDL83" s="567"/>
      <c r="NDM83" s="567"/>
      <c r="NDN83" s="567"/>
      <c r="NDO83" s="567"/>
      <c r="NDP83" s="567"/>
      <c r="NDQ83" s="567"/>
      <c r="NDR83" s="567"/>
      <c r="NDS83" s="567"/>
      <c r="NDT83" s="567"/>
      <c r="NDU83" s="567"/>
      <c r="NDV83" s="567"/>
      <c r="NDW83" s="567"/>
      <c r="NDX83" s="567"/>
      <c r="NDY83" s="567"/>
      <c r="NDZ83" s="567"/>
      <c r="NEA83" s="567"/>
      <c r="NEB83" s="567"/>
      <c r="NEC83" s="567"/>
      <c r="NED83" s="567"/>
      <c r="NEE83" s="567"/>
      <c r="NEF83" s="567"/>
      <c r="NEG83" s="567"/>
      <c r="NEH83" s="567"/>
      <c r="NEI83" s="567"/>
      <c r="NEJ83" s="567"/>
      <c r="NEK83" s="567"/>
      <c r="NEL83" s="567"/>
      <c r="NEM83" s="567"/>
      <c r="NEN83" s="567"/>
      <c r="NEO83" s="567"/>
      <c r="NEP83" s="567"/>
      <c r="NEQ83" s="567"/>
      <c r="NER83" s="567"/>
      <c r="NES83" s="567"/>
      <c r="NET83" s="567"/>
      <c r="NEU83" s="567"/>
      <c r="NEV83" s="567"/>
      <c r="NEW83" s="567"/>
      <c r="NEX83" s="567"/>
      <c r="NEY83" s="567"/>
      <c r="NEZ83" s="567"/>
      <c r="NFA83" s="567"/>
      <c r="NFB83" s="567"/>
      <c r="NFC83" s="567"/>
      <c r="NFD83" s="567"/>
      <c r="NFE83" s="567"/>
      <c r="NFF83" s="567"/>
      <c r="NFG83" s="567"/>
      <c r="NFH83" s="567"/>
      <c r="NFI83" s="567"/>
      <c r="NFJ83" s="567"/>
      <c r="NFK83" s="567"/>
      <c r="NFL83" s="567"/>
      <c r="NFM83" s="567"/>
      <c r="NFN83" s="567"/>
      <c r="NFO83" s="567"/>
      <c r="NFP83" s="567"/>
      <c r="NFQ83" s="567"/>
      <c r="NFR83" s="567"/>
      <c r="NFS83" s="567"/>
      <c r="NFT83" s="567"/>
      <c r="NFU83" s="567"/>
      <c r="NFV83" s="567"/>
      <c r="NFW83" s="567"/>
      <c r="NFX83" s="567"/>
      <c r="NFY83" s="567"/>
      <c r="NFZ83" s="567"/>
      <c r="NGA83" s="567"/>
      <c r="NGB83" s="567"/>
      <c r="NGC83" s="567"/>
      <c r="NGD83" s="567"/>
      <c r="NGE83" s="567"/>
      <c r="NGF83" s="567"/>
      <c r="NGG83" s="567"/>
      <c r="NGH83" s="567"/>
      <c r="NGI83" s="567"/>
      <c r="NGJ83" s="567"/>
      <c r="NGK83" s="567"/>
      <c r="NGL83" s="567"/>
      <c r="NGM83" s="567"/>
      <c r="NGN83" s="567"/>
      <c r="NGO83" s="567"/>
      <c r="NGP83" s="567"/>
      <c r="NGQ83" s="567"/>
      <c r="NGR83" s="567"/>
      <c r="NGS83" s="567"/>
      <c r="NGT83" s="567"/>
      <c r="NGU83" s="567"/>
      <c r="NGV83" s="567"/>
      <c r="NGW83" s="567"/>
      <c r="NGX83" s="567"/>
      <c r="NGY83" s="567"/>
      <c r="NGZ83" s="567"/>
      <c r="NHA83" s="567"/>
      <c r="NHB83" s="567"/>
      <c r="NHC83" s="567"/>
      <c r="NHD83" s="567"/>
      <c r="NHE83" s="567"/>
      <c r="NHF83" s="567"/>
      <c r="NHG83" s="567"/>
      <c r="NHH83" s="567"/>
      <c r="NHI83" s="567"/>
      <c r="NHJ83" s="567"/>
      <c r="NHK83" s="567"/>
      <c r="NHL83" s="567"/>
      <c r="NHM83" s="567"/>
      <c r="NHN83" s="567"/>
      <c r="NHO83" s="567"/>
      <c r="NHP83" s="567"/>
      <c r="NHQ83" s="567"/>
      <c r="NHR83" s="567"/>
      <c r="NHS83" s="567"/>
      <c r="NHT83" s="567"/>
      <c r="NHU83" s="567"/>
      <c r="NHV83" s="567"/>
      <c r="NHW83" s="567"/>
      <c r="NHX83" s="567"/>
      <c r="NHY83" s="567"/>
      <c r="NHZ83" s="567"/>
      <c r="NIA83" s="567"/>
      <c r="NIB83" s="567"/>
      <c r="NIC83" s="567"/>
      <c r="NID83" s="567"/>
      <c r="NIE83" s="567"/>
      <c r="NIF83" s="567"/>
      <c r="NIG83" s="567"/>
      <c r="NIH83" s="567"/>
      <c r="NII83" s="567"/>
      <c r="NIJ83" s="567"/>
      <c r="NIK83" s="567"/>
      <c r="NIL83" s="567"/>
      <c r="NIM83" s="567"/>
      <c r="NIN83" s="567"/>
      <c r="NIO83" s="567"/>
      <c r="NIP83" s="567"/>
      <c r="NIQ83" s="567"/>
      <c r="NIR83" s="567"/>
      <c r="NIS83" s="567"/>
      <c r="NIT83" s="567"/>
      <c r="NIU83" s="567"/>
      <c r="NIV83" s="567"/>
      <c r="NIW83" s="567"/>
      <c r="NIX83" s="567"/>
      <c r="NIY83" s="567"/>
      <c r="NIZ83" s="567"/>
      <c r="NJA83" s="567"/>
      <c r="NJB83" s="567"/>
      <c r="NJC83" s="567"/>
      <c r="NJD83" s="567"/>
      <c r="NJE83" s="567"/>
      <c r="NJF83" s="567"/>
      <c r="NJG83" s="567"/>
      <c r="NJH83" s="567"/>
      <c r="NJI83" s="567"/>
      <c r="NJJ83" s="567"/>
      <c r="NJK83" s="567"/>
      <c r="NJL83" s="567"/>
      <c r="NJM83" s="567"/>
      <c r="NJN83" s="567"/>
      <c r="NJO83" s="567"/>
      <c r="NJP83" s="567"/>
      <c r="NJQ83" s="567"/>
      <c r="NJR83" s="567"/>
      <c r="NJS83" s="567"/>
      <c r="NJT83" s="567"/>
      <c r="NJU83" s="567"/>
      <c r="NJV83" s="567"/>
      <c r="NJW83" s="567"/>
      <c r="NJX83" s="567"/>
      <c r="NJY83" s="567"/>
      <c r="NJZ83" s="567"/>
      <c r="NKA83" s="567"/>
      <c r="NKB83" s="567"/>
      <c r="NKC83" s="567"/>
      <c r="NKD83" s="567"/>
      <c r="NKE83" s="567"/>
      <c r="NKF83" s="567"/>
      <c r="NKG83" s="567"/>
      <c r="NKH83" s="567"/>
      <c r="NKI83" s="567"/>
      <c r="NKJ83" s="567"/>
      <c r="NKK83" s="567"/>
      <c r="NKL83" s="567"/>
      <c r="NKM83" s="567"/>
      <c r="NKN83" s="567"/>
      <c r="NKO83" s="567"/>
      <c r="NKP83" s="567"/>
      <c r="NKQ83" s="567"/>
      <c r="NKR83" s="567"/>
      <c r="NKS83" s="567"/>
      <c r="NKT83" s="567"/>
      <c r="NKU83" s="567"/>
      <c r="NKV83" s="567"/>
      <c r="NKW83" s="567"/>
      <c r="NKX83" s="567"/>
      <c r="NKY83" s="567"/>
      <c r="NKZ83" s="567"/>
      <c r="NLA83" s="567"/>
      <c r="NLB83" s="567"/>
      <c r="NLC83" s="567"/>
      <c r="NLD83" s="567"/>
      <c r="NLE83" s="567"/>
      <c r="NLF83" s="567"/>
      <c r="NLG83" s="567"/>
      <c r="NLH83" s="567"/>
      <c r="NLI83" s="567"/>
      <c r="NLJ83" s="567"/>
      <c r="NLK83" s="567"/>
      <c r="NLL83" s="567"/>
      <c r="NLM83" s="567"/>
      <c r="NLN83" s="567"/>
      <c r="NLO83" s="567"/>
      <c r="NLP83" s="567"/>
      <c r="NLQ83" s="567"/>
      <c r="NLR83" s="567"/>
      <c r="NLS83" s="567"/>
      <c r="NLT83" s="567"/>
      <c r="NLU83" s="567"/>
      <c r="NLV83" s="567"/>
      <c r="NLW83" s="567"/>
      <c r="NLX83" s="567"/>
      <c r="NLY83" s="567"/>
      <c r="NLZ83" s="567"/>
      <c r="NMA83" s="567"/>
      <c r="NMB83" s="567"/>
      <c r="NMC83" s="567"/>
      <c r="NMD83" s="567"/>
      <c r="NME83" s="567"/>
      <c r="NMF83" s="567"/>
      <c r="NMG83" s="567"/>
      <c r="NMH83" s="567"/>
      <c r="NMI83" s="567"/>
      <c r="NMJ83" s="567"/>
      <c r="NMK83" s="567"/>
      <c r="NML83" s="567"/>
      <c r="NMM83" s="567"/>
      <c r="NMN83" s="567"/>
      <c r="NMO83" s="567"/>
      <c r="NMP83" s="567"/>
      <c r="NMQ83" s="567"/>
      <c r="NMR83" s="567"/>
      <c r="NMS83" s="567"/>
      <c r="NMT83" s="567"/>
      <c r="NMU83" s="567"/>
      <c r="NMV83" s="567"/>
      <c r="NMW83" s="567"/>
      <c r="NMX83" s="567"/>
      <c r="NMY83" s="567"/>
      <c r="NMZ83" s="567"/>
      <c r="NNA83" s="567"/>
      <c r="NNB83" s="567"/>
      <c r="NNC83" s="567"/>
      <c r="NND83" s="567"/>
      <c r="NNE83" s="567"/>
      <c r="NNF83" s="567"/>
      <c r="NNG83" s="567"/>
      <c r="NNH83" s="567"/>
      <c r="NNI83" s="567"/>
      <c r="NNJ83" s="567"/>
      <c r="NNK83" s="567"/>
      <c r="NNL83" s="567"/>
      <c r="NNM83" s="567"/>
      <c r="NNN83" s="567"/>
      <c r="NNO83" s="567"/>
      <c r="NNP83" s="567"/>
      <c r="NNQ83" s="567"/>
      <c r="NNR83" s="567"/>
      <c r="NNS83" s="567"/>
      <c r="NNT83" s="567"/>
      <c r="NNU83" s="567"/>
      <c r="NNV83" s="567"/>
      <c r="NNW83" s="567"/>
      <c r="NNX83" s="567"/>
      <c r="NNY83" s="567"/>
      <c r="NNZ83" s="567"/>
      <c r="NOA83" s="567"/>
      <c r="NOB83" s="567"/>
      <c r="NOC83" s="567"/>
      <c r="NOD83" s="567"/>
      <c r="NOE83" s="567"/>
      <c r="NOF83" s="567"/>
      <c r="NOG83" s="567"/>
      <c r="NOH83" s="567"/>
      <c r="NOI83" s="567"/>
      <c r="NOJ83" s="567"/>
      <c r="NOK83" s="567"/>
      <c r="NOL83" s="567"/>
      <c r="NOM83" s="567"/>
      <c r="NON83" s="567"/>
      <c r="NOO83" s="567"/>
      <c r="NOP83" s="567"/>
      <c r="NOQ83" s="567"/>
      <c r="NOR83" s="567"/>
      <c r="NOS83" s="567"/>
      <c r="NOT83" s="567"/>
      <c r="NOU83" s="567"/>
      <c r="NOV83" s="567"/>
      <c r="NOW83" s="567"/>
      <c r="NOX83" s="567"/>
      <c r="NOY83" s="567"/>
      <c r="NOZ83" s="567"/>
      <c r="NPA83" s="567"/>
      <c r="NPB83" s="567"/>
      <c r="NPC83" s="567"/>
      <c r="NPD83" s="567"/>
      <c r="NPE83" s="567"/>
      <c r="NPF83" s="567"/>
      <c r="NPG83" s="567"/>
      <c r="NPH83" s="567"/>
      <c r="NPI83" s="567"/>
      <c r="NPJ83" s="567"/>
      <c r="NPK83" s="567"/>
      <c r="NPL83" s="567"/>
      <c r="NPM83" s="567"/>
      <c r="NPN83" s="567"/>
      <c r="NPO83" s="567"/>
      <c r="NPP83" s="567"/>
      <c r="NPQ83" s="567"/>
      <c r="NPR83" s="567"/>
      <c r="NPS83" s="567"/>
      <c r="NPT83" s="567"/>
      <c r="NPU83" s="567"/>
      <c r="NPV83" s="567"/>
      <c r="NPW83" s="567"/>
      <c r="NPX83" s="567"/>
      <c r="NPY83" s="567"/>
      <c r="NPZ83" s="567"/>
      <c r="NQA83" s="567"/>
      <c r="NQB83" s="567"/>
      <c r="NQC83" s="567"/>
      <c r="NQD83" s="567"/>
      <c r="NQE83" s="567"/>
      <c r="NQF83" s="567"/>
      <c r="NQG83" s="567"/>
      <c r="NQH83" s="567"/>
      <c r="NQI83" s="567"/>
      <c r="NQJ83" s="567"/>
      <c r="NQK83" s="567"/>
      <c r="NQL83" s="567"/>
      <c r="NQM83" s="567"/>
      <c r="NQN83" s="567"/>
      <c r="NQO83" s="567"/>
      <c r="NQP83" s="567"/>
      <c r="NQQ83" s="567"/>
      <c r="NQR83" s="567"/>
      <c r="NQS83" s="567"/>
      <c r="NQT83" s="567"/>
      <c r="NQU83" s="567"/>
      <c r="NQV83" s="567"/>
      <c r="NQW83" s="567"/>
      <c r="NQX83" s="567"/>
      <c r="NQY83" s="567"/>
      <c r="NQZ83" s="567"/>
      <c r="NRA83" s="567"/>
      <c r="NRB83" s="567"/>
      <c r="NRC83" s="567"/>
      <c r="NRD83" s="567"/>
      <c r="NRE83" s="567"/>
      <c r="NRF83" s="567"/>
      <c r="NRG83" s="567"/>
      <c r="NRH83" s="567"/>
      <c r="NRI83" s="567"/>
      <c r="NRJ83" s="567"/>
      <c r="NRK83" s="567"/>
      <c r="NRL83" s="567"/>
      <c r="NRM83" s="567"/>
      <c r="NRN83" s="567"/>
      <c r="NRO83" s="567"/>
      <c r="NRP83" s="567"/>
      <c r="NRQ83" s="567"/>
      <c r="NRR83" s="567"/>
      <c r="NRS83" s="567"/>
      <c r="NRT83" s="567"/>
      <c r="NRU83" s="567"/>
      <c r="NRV83" s="567"/>
      <c r="NRW83" s="567"/>
      <c r="NRX83" s="567"/>
      <c r="NRY83" s="567"/>
      <c r="NRZ83" s="567"/>
      <c r="NSA83" s="567"/>
      <c r="NSB83" s="567"/>
      <c r="NSC83" s="567"/>
      <c r="NSD83" s="567"/>
      <c r="NSE83" s="567"/>
      <c r="NSF83" s="567"/>
      <c r="NSG83" s="567"/>
      <c r="NSH83" s="567"/>
      <c r="NSI83" s="567"/>
      <c r="NSJ83" s="567"/>
      <c r="NSK83" s="567"/>
      <c r="NSL83" s="567"/>
      <c r="NSM83" s="567"/>
      <c r="NSN83" s="567"/>
      <c r="NSO83" s="567"/>
      <c r="NSP83" s="567"/>
      <c r="NSQ83" s="567"/>
      <c r="NSR83" s="567"/>
      <c r="NSS83" s="567"/>
      <c r="NST83" s="567"/>
      <c r="NSU83" s="567"/>
      <c r="NSV83" s="567"/>
      <c r="NSW83" s="567"/>
      <c r="NSX83" s="567"/>
      <c r="NSY83" s="567"/>
      <c r="NSZ83" s="567"/>
      <c r="NTA83" s="567"/>
      <c r="NTB83" s="567"/>
      <c r="NTC83" s="567"/>
      <c r="NTD83" s="567"/>
      <c r="NTE83" s="567"/>
      <c r="NTF83" s="567"/>
      <c r="NTG83" s="567"/>
      <c r="NTH83" s="567"/>
      <c r="NTI83" s="567"/>
      <c r="NTJ83" s="567"/>
      <c r="NTK83" s="567"/>
      <c r="NTL83" s="567"/>
      <c r="NTM83" s="567"/>
      <c r="NTN83" s="567"/>
      <c r="NTO83" s="567"/>
      <c r="NTP83" s="567"/>
      <c r="NTQ83" s="567"/>
      <c r="NTR83" s="567"/>
      <c r="NTS83" s="567"/>
      <c r="NTT83" s="567"/>
      <c r="NTU83" s="567"/>
      <c r="NTV83" s="567"/>
      <c r="NTW83" s="567"/>
      <c r="NTX83" s="567"/>
      <c r="NTY83" s="567"/>
      <c r="NTZ83" s="567"/>
      <c r="NUA83" s="567"/>
      <c r="NUB83" s="567"/>
      <c r="NUC83" s="567"/>
      <c r="NUD83" s="567"/>
      <c r="NUE83" s="567"/>
      <c r="NUF83" s="567"/>
      <c r="NUG83" s="567"/>
      <c r="NUH83" s="567"/>
      <c r="NUI83" s="567"/>
      <c r="NUJ83" s="567"/>
      <c r="NUK83" s="567"/>
      <c r="NUL83" s="567"/>
      <c r="NUM83" s="567"/>
      <c r="NUN83" s="567"/>
      <c r="NUO83" s="567"/>
      <c r="NUP83" s="567"/>
      <c r="NUQ83" s="567"/>
      <c r="NUR83" s="567"/>
      <c r="NUS83" s="567"/>
      <c r="NUT83" s="567"/>
      <c r="NUU83" s="567"/>
      <c r="NUV83" s="567"/>
      <c r="NUW83" s="567"/>
      <c r="NUX83" s="567"/>
      <c r="NUY83" s="567"/>
      <c r="NUZ83" s="567"/>
      <c r="NVA83" s="567"/>
      <c r="NVB83" s="567"/>
      <c r="NVC83" s="567"/>
      <c r="NVD83" s="567"/>
      <c r="NVE83" s="567"/>
      <c r="NVF83" s="567"/>
      <c r="NVG83" s="567"/>
      <c r="NVH83" s="567"/>
      <c r="NVI83" s="567"/>
      <c r="NVJ83" s="567"/>
      <c r="NVK83" s="567"/>
      <c r="NVL83" s="567"/>
      <c r="NVM83" s="567"/>
      <c r="NVN83" s="567"/>
      <c r="NVO83" s="567"/>
      <c r="NVP83" s="567"/>
      <c r="NVQ83" s="567"/>
      <c r="NVR83" s="567"/>
      <c r="NVS83" s="567"/>
      <c r="NVT83" s="567"/>
      <c r="NVU83" s="567"/>
      <c r="NVV83" s="567"/>
      <c r="NVW83" s="567"/>
      <c r="NVX83" s="567"/>
      <c r="NVY83" s="567"/>
      <c r="NVZ83" s="567"/>
      <c r="NWA83" s="567"/>
      <c r="NWB83" s="567"/>
      <c r="NWC83" s="567"/>
      <c r="NWD83" s="567"/>
      <c r="NWE83" s="567"/>
      <c r="NWF83" s="567"/>
      <c r="NWG83" s="567"/>
      <c r="NWH83" s="567"/>
      <c r="NWI83" s="567"/>
      <c r="NWJ83" s="567"/>
      <c r="NWK83" s="567"/>
      <c r="NWL83" s="567"/>
      <c r="NWM83" s="567"/>
      <c r="NWN83" s="567"/>
      <c r="NWO83" s="567"/>
      <c r="NWP83" s="567"/>
      <c r="NWQ83" s="567"/>
      <c r="NWR83" s="567"/>
      <c r="NWS83" s="567"/>
      <c r="NWT83" s="567"/>
      <c r="NWU83" s="567"/>
      <c r="NWV83" s="567"/>
      <c r="NWW83" s="567"/>
      <c r="NWX83" s="567"/>
      <c r="NWY83" s="567"/>
      <c r="NWZ83" s="567"/>
      <c r="NXA83" s="567"/>
      <c r="NXB83" s="567"/>
      <c r="NXC83" s="567"/>
      <c r="NXD83" s="567"/>
      <c r="NXE83" s="567"/>
      <c r="NXF83" s="567"/>
      <c r="NXG83" s="567"/>
      <c r="NXH83" s="567"/>
      <c r="NXI83" s="567"/>
      <c r="NXJ83" s="567"/>
      <c r="NXK83" s="567"/>
      <c r="NXL83" s="567"/>
      <c r="NXM83" s="567"/>
      <c r="NXN83" s="567"/>
      <c r="NXO83" s="567"/>
      <c r="NXP83" s="567"/>
      <c r="NXQ83" s="567"/>
      <c r="NXR83" s="567"/>
      <c r="NXS83" s="567"/>
      <c r="NXT83" s="567"/>
      <c r="NXU83" s="567"/>
      <c r="NXV83" s="567"/>
      <c r="NXW83" s="567"/>
      <c r="NXX83" s="567"/>
      <c r="NXY83" s="567"/>
      <c r="NXZ83" s="567"/>
      <c r="NYA83" s="567"/>
      <c r="NYB83" s="567"/>
      <c r="NYC83" s="567"/>
      <c r="NYD83" s="567"/>
      <c r="NYE83" s="567"/>
      <c r="NYF83" s="567"/>
      <c r="NYG83" s="567"/>
      <c r="NYH83" s="567"/>
      <c r="NYI83" s="567"/>
      <c r="NYJ83" s="567"/>
      <c r="NYK83" s="567"/>
      <c r="NYL83" s="567"/>
      <c r="NYM83" s="567"/>
      <c r="NYN83" s="567"/>
      <c r="NYO83" s="567"/>
      <c r="NYP83" s="567"/>
      <c r="NYQ83" s="567"/>
      <c r="NYR83" s="567"/>
      <c r="NYS83" s="567"/>
      <c r="NYT83" s="567"/>
      <c r="NYU83" s="567"/>
      <c r="NYV83" s="567"/>
      <c r="NYW83" s="567"/>
      <c r="NYX83" s="567"/>
      <c r="NYY83" s="567"/>
      <c r="NYZ83" s="567"/>
      <c r="NZA83" s="567"/>
      <c r="NZB83" s="567"/>
      <c r="NZC83" s="567"/>
      <c r="NZD83" s="567"/>
      <c r="NZE83" s="567"/>
      <c r="NZF83" s="567"/>
      <c r="NZG83" s="567"/>
      <c r="NZH83" s="567"/>
      <c r="NZI83" s="567"/>
      <c r="NZJ83" s="567"/>
      <c r="NZK83" s="567"/>
      <c r="NZL83" s="567"/>
      <c r="NZM83" s="567"/>
      <c r="NZN83" s="567"/>
      <c r="NZO83" s="567"/>
      <c r="NZP83" s="567"/>
      <c r="NZQ83" s="567"/>
      <c r="NZR83" s="567"/>
      <c r="NZS83" s="567"/>
      <c r="NZT83" s="567"/>
      <c r="NZU83" s="567"/>
      <c r="NZV83" s="567"/>
      <c r="NZW83" s="567"/>
      <c r="NZX83" s="567"/>
      <c r="NZY83" s="567"/>
      <c r="NZZ83" s="567"/>
      <c r="OAA83" s="567"/>
      <c r="OAB83" s="567"/>
      <c r="OAC83" s="567"/>
      <c r="OAD83" s="567"/>
      <c r="OAE83" s="567"/>
      <c r="OAF83" s="567"/>
      <c r="OAG83" s="567"/>
      <c r="OAH83" s="567"/>
      <c r="OAI83" s="567"/>
      <c r="OAJ83" s="567"/>
      <c r="OAK83" s="567"/>
      <c r="OAL83" s="567"/>
      <c r="OAM83" s="567"/>
      <c r="OAN83" s="567"/>
      <c r="OAO83" s="567"/>
      <c r="OAP83" s="567"/>
      <c r="OAQ83" s="567"/>
      <c r="OAR83" s="567"/>
      <c r="OAS83" s="567"/>
      <c r="OAT83" s="567"/>
      <c r="OAU83" s="567"/>
      <c r="OAV83" s="567"/>
      <c r="OAW83" s="567"/>
      <c r="OAX83" s="567"/>
      <c r="OAY83" s="567"/>
      <c r="OAZ83" s="567"/>
      <c r="OBA83" s="567"/>
      <c r="OBB83" s="567"/>
      <c r="OBC83" s="567"/>
      <c r="OBD83" s="567"/>
      <c r="OBE83" s="567"/>
      <c r="OBF83" s="567"/>
      <c r="OBG83" s="567"/>
      <c r="OBH83" s="567"/>
      <c r="OBI83" s="567"/>
      <c r="OBJ83" s="567"/>
      <c r="OBK83" s="567"/>
      <c r="OBL83" s="567"/>
      <c r="OBM83" s="567"/>
      <c r="OBN83" s="567"/>
      <c r="OBO83" s="567"/>
      <c r="OBP83" s="567"/>
      <c r="OBQ83" s="567"/>
      <c r="OBR83" s="567"/>
      <c r="OBS83" s="567"/>
      <c r="OBT83" s="567"/>
      <c r="OBU83" s="567"/>
      <c r="OBV83" s="567"/>
      <c r="OBW83" s="567"/>
      <c r="OBX83" s="567"/>
      <c r="OBY83" s="567"/>
      <c r="OBZ83" s="567"/>
      <c r="OCA83" s="567"/>
      <c r="OCB83" s="567"/>
      <c r="OCC83" s="567"/>
      <c r="OCD83" s="567"/>
      <c r="OCE83" s="567"/>
      <c r="OCF83" s="567"/>
      <c r="OCG83" s="567"/>
      <c r="OCH83" s="567"/>
      <c r="OCI83" s="567"/>
      <c r="OCJ83" s="567"/>
      <c r="OCK83" s="567"/>
      <c r="OCL83" s="567"/>
      <c r="OCM83" s="567"/>
      <c r="OCN83" s="567"/>
      <c r="OCO83" s="567"/>
      <c r="OCP83" s="567"/>
      <c r="OCQ83" s="567"/>
      <c r="OCR83" s="567"/>
      <c r="OCS83" s="567"/>
      <c r="OCT83" s="567"/>
      <c r="OCU83" s="567"/>
      <c r="OCV83" s="567"/>
      <c r="OCW83" s="567"/>
      <c r="OCX83" s="567"/>
      <c r="OCY83" s="567"/>
      <c r="OCZ83" s="567"/>
      <c r="ODA83" s="567"/>
      <c r="ODB83" s="567"/>
      <c r="ODC83" s="567"/>
      <c r="ODD83" s="567"/>
      <c r="ODE83" s="567"/>
      <c r="ODF83" s="567"/>
      <c r="ODG83" s="567"/>
      <c r="ODH83" s="567"/>
      <c r="ODI83" s="567"/>
      <c r="ODJ83" s="567"/>
      <c r="ODK83" s="567"/>
      <c r="ODL83" s="567"/>
      <c r="ODM83" s="567"/>
      <c r="ODN83" s="567"/>
      <c r="ODO83" s="567"/>
      <c r="ODP83" s="567"/>
      <c r="ODQ83" s="567"/>
      <c r="ODR83" s="567"/>
      <c r="ODS83" s="567"/>
      <c r="ODT83" s="567"/>
      <c r="ODU83" s="567"/>
      <c r="ODV83" s="567"/>
      <c r="ODW83" s="567"/>
      <c r="ODX83" s="567"/>
      <c r="ODY83" s="567"/>
      <c r="ODZ83" s="567"/>
      <c r="OEA83" s="567"/>
      <c r="OEB83" s="567"/>
      <c r="OEC83" s="567"/>
      <c r="OED83" s="567"/>
      <c r="OEE83" s="567"/>
      <c r="OEF83" s="567"/>
      <c r="OEG83" s="567"/>
      <c r="OEH83" s="567"/>
      <c r="OEI83" s="567"/>
      <c r="OEJ83" s="567"/>
      <c r="OEK83" s="567"/>
      <c r="OEL83" s="567"/>
      <c r="OEM83" s="567"/>
      <c r="OEN83" s="567"/>
      <c r="OEO83" s="567"/>
      <c r="OEP83" s="567"/>
      <c r="OEQ83" s="567"/>
      <c r="OER83" s="567"/>
      <c r="OES83" s="567"/>
      <c r="OET83" s="567"/>
      <c r="OEU83" s="567"/>
      <c r="OEV83" s="567"/>
      <c r="OEW83" s="567"/>
      <c r="OEX83" s="567"/>
      <c r="OEY83" s="567"/>
      <c r="OEZ83" s="567"/>
      <c r="OFA83" s="567"/>
      <c r="OFB83" s="567"/>
      <c r="OFC83" s="567"/>
      <c r="OFD83" s="567"/>
      <c r="OFE83" s="567"/>
      <c r="OFF83" s="567"/>
      <c r="OFG83" s="567"/>
      <c r="OFH83" s="567"/>
      <c r="OFI83" s="567"/>
      <c r="OFJ83" s="567"/>
      <c r="OFK83" s="567"/>
      <c r="OFL83" s="567"/>
      <c r="OFM83" s="567"/>
      <c r="OFN83" s="567"/>
      <c r="OFO83" s="567"/>
      <c r="OFP83" s="567"/>
      <c r="OFQ83" s="567"/>
      <c r="OFR83" s="567"/>
      <c r="OFS83" s="567"/>
      <c r="OFT83" s="567"/>
      <c r="OFU83" s="567"/>
      <c r="OFV83" s="567"/>
      <c r="OFW83" s="567"/>
      <c r="OFX83" s="567"/>
      <c r="OFY83" s="567"/>
      <c r="OFZ83" s="567"/>
      <c r="OGA83" s="567"/>
      <c r="OGB83" s="567"/>
      <c r="OGC83" s="567"/>
      <c r="OGD83" s="567"/>
      <c r="OGE83" s="567"/>
      <c r="OGF83" s="567"/>
      <c r="OGG83" s="567"/>
      <c r="OGH83" s="567"/>
      <c r="OGI83" s="567"/>
      <c r="OGJ83" s="567"/>
      <c r="OGK83" s="567"/>
      <c r="OGL83" s="567"/>
      <c r="OGM83" s="567"/>
      <c r="OGN83" s="567"/>
      <c r="OGO83" s="567"/>
      <c r="OGP83" s="567"/>
      <c r="OGQ83" s="567"/>
      <c r="OGR83" s="567"/>
      <c r="OGS83" s="567"/>
      <c r="OGT83" s="567"/>
      <c r="OGU83" s="567"/>
      <c r="OGV83" s="567"/>
      <c r="OGW83" s="567"/>
      <c r="OGX83" s="567"/>
      <c r="OGY83" s="567"/>
      <c r="OGZ83" s="567"/>
      <c r="OHA83" s="567"/>
      <c r="OHB83" s="567"/>
      <c r="OHC83" s="567"/>
      <c r="OHD83" s="567"/>
      <c r="OHE83" s="567"/>
      <c r="OHF83" s="567"/>
      <c r="OHG83" s="567"/>
      <c r="OHH83" s="567"/>
      <c r="OHI83" s="567"/>
      <c r="OHJ83" s="567"/>
      <c r="OHK83" s="567"/>
      <c r="OHL83" s="567"/>
      <c r="OHM83" s="567"/>
      <c r="OHN83" s="567"/>
      <c r="OHO83" s="567"/>
      <c r="OHP83" s="567"/>
      <c r="OHQ83" s="567"/>
      <c r="OHR83" s="567"/>
      <c r="OHS83" s="567"/>
      <c r="OHT83" s="567"/>
      <c r="OHU83" s="567"/>
      <c r="OHV83" s="567"/>
      <c r="OHW83" s="567"/>
      <c r="OHX83" s="567"/>
      <c r="OHY83" s="567"/>
      <c r="OHZ83" s="567"/>
      <c r="OIA83" s="567"/>
      <c r="OIB83" s="567"/>
      <c r="OIC83" s="567"/>
      <c r="OID83" s="567"/>
      <c r="OIE83" s="567"/>
      <c r="OIF83" s="567"/>
      <c r="OIG83" s="567"/>
      <c r="OIH83" s="567"/>
      <c r="OII83" s="567"/>
      <c r="OIJ83" s="567"/>
      <c r="OIK83" s="567"/>
      <c r="OIL83" s="567"/>
      <c r="OIM83" s="567"/>
      <c r="OIN83" s="567"/>
      <c r="OIO83" s="567"/>
      <c r="OIP83" s="567"/>
      <c r="OIQ83" s="567"/>
      <c r="OIR83" s="567"/>
      <c r="OIS83" s="567"/>
      <c r="OIT83" s="567"/>
      <c r="OIU83" s="567"/>
      <c r="OIV83" s="567"/>
      <c r="OIW83" s="567"/>
      <c r="OIX83" s="567"/>
      <c r="OIY83" s="567"/>
      <c r="OIZ83" s="567"/>
      <c r="OJA83" s="567"/>
      <c r="OJB83" s="567"/>
      <c r="OJC83" s="567"/>
      <c r="OJD83" s="567"/>
      <c r="OJE83" s="567"/>
      <c r="OJF83" s="567"/>
      <c r="OJG83" s="567"/>
      <c r="OJH83" s="567"/>
      <c r="OJI83" s="567"/>
      <c r="OJJ83" s="567"/>
      <c r="OJK83" s="567"/>
      <c r="OJL83" s="567"/>
      <c r="OJM83" s="567"/>
      <c r="OJN83" s="567"/>
      <c r="OJO83" s="567"/>
      <c r="OJP83" s="567"/>
      <c r="OJQ83" s="567"/>
      <c r="OJR83" s="567"/>
      <c r="OJS83" s="567"/>
      <c r="OJT83" s="567"/>
      <c r="OJU83" s="567"/>
      <c r="OJV83" s="567"/>
      <c r="OJW83" s="567"/>
      <c r="OJX83" s="567"/>
      <c r="OJY83" s="567"/>
      <c r="OJZ83" s="567"/>
      <c r="OKA83" s="567"/>
      <c r="OKB83" s="567"/>
      <c r="OKC83" s="567"/>
      <c r="OKD83" s="567"/>
      <c r="OKE83" s="567"/>
      <c r="OKF83" s="567"/>
      <c r="OKG83" s="567"/>
      <c r="OKH83" s="567"/>
      <c r="OKI83" s="567"/>
      <c r="OKJ83" s="567"/>
      <c r="OKK83" s="567"/>
      <c r="OKL83" s="567"/>
      <c r="OKM83" s="567"/>
      <c r="OKN83" s="567"/>
      <c r="OKO83" s="567"/>
      <c r="OKP83" s="567"/>
      <c r="OKQ83" s="567"/>
      <c r="OKR83" s="567"/>
      <c r="OKS83" s="567"/>
      <c r="OKT83" s="567"/>
      <c r="OKU83" s="567"/>
      <c r="OKV83" s="567"/>
      <c r="OKW83" s="567"/>
      <c r="OKX83" s="567"/>
      <c r="OKY83" s="567"/>
      <c r="OKZ83" s="567"/>
      <c r="OLA83" s="567"/>
      <c r="OLB83" s="567"/>
      <c r="OLC83" s="567"/>
      <c r="OLD83" s="567"/>
      <c r="OLE83" s="567"/>
      <c r="OLF83" s="567"/>
      <c r="OLG83" s="567"/>
      <c r="OLH83" s="567"/>
      <c r="OLI83" s="567"/>
      <c r="OLJ83" s="567"/>
      <c r="OLK83" s="567"/>
      <c r="OLL83" s="567"/>
      <c r="OLM83" s="567"/>
      <c r="OLN83" s="567"/>
      <c r="OLO83" s="567"/>
      <c r="OLP83" s="567"/>
      <c r="OLQ83" s="567"/>
      <c r="OLR83" s="567"/>
      <c r="OLS83" s="567"/>
      <c r="OLT83" s="567"/>
      <c r="OLU83" s="567"/>
      <c r="OLV83" s="567"/>
      <c r="OLW83" s="567"/>
      <c r="OLX83" s="567"/>
      <c r="OLY83" s="567"/>
      <c r="OLZ83" s="567"/>
      <c r="OMA83" s="567"/>
      <c r="OMB83" s="567"/>
      <c r="OMC83" s="567"/>
      <c r="OMD83" s="567"/>
      <c r="OME83" s="567"/>
      <c r="OMF83" s="567"/>
      <c r="OMG83" s="567"/>
      <c r="OMH83" s="567"/>
      <c r="OMI83" s="567"/>
      <c r="OMJ83" s="567"/>
      <c r="OMK83" s="567"/>
      <c r="OML83" s="567"/>
      <c r="OMM83" s="567"/>
      <c r="OMN83" s="567"/>
      <c r="OMO83" s="567"/>
      <c r="OMP83" s="567"/>
      <c r="OMQ83" s="567"/>
      <c r="OMR83" s="567"/>
      <c r="OMS83" s="567"/>
      <c r="OMT83" s="567"/>
      <c r="OMU83" s="567"/>
      <c r="OMV83" s="567"/>
      <c r="OMW83" s="567"/>
      <c r="OMX83" s="567"/>
      <c r="OMY83" s="567"/>
      <c r="OMZ83" s="567"/>
      <c r="ONA83" s="567"/>
      <c r="ONB83" s="567"/>
      <c r="ONC83" s="567"/>
      <c r="OND83" s="567"/>
      <c r="ONE83" s="567"/>
      <c r="ONF83" s="567"/>
      <c r="ONG83" s="567"/>
      <c r="ONH83" s="567"/>
      <c r="ONI83" s="567"/>
      <c r="ONJ83" s="567"/>
      <c r="ONK83" s="567"/>
      <c r="ONL83" s="567"/>
      <c r="ONM83" s="567"/>
      <c r="ONN83" s="567"/>
      <c r="ONO83" s="567"/>
      <c r="ONP83" s="567"/>
      <c r="ONQ83" s="567"/>
      <c r="ONR83" s="567"/>
      <c r="ONS83" s="567"/>
      <c r="ONT83" s="567"/>
      <c r="ONU83" s="567"/>
      <c r="ONV83" s="567"/>
      <c r="ONW83" s="567"/>
      <c r="ONX83" s="567"/>
      <c r="ONY83" s="567"/>
      <c r="ONZ83" s="567"/>
      <c r="OOA83" s="567"/>
      <c r="OOB83" s="567"/>
      <c r="OOC83" s="567"/>
      <c r="OOD83" s="567"/>
      <c r="OOE83" s="567"/>
      <c r="OOF83" s="567"/>
      <c r="OOG83" s="567"/>
      <c r="OOH83" s="567"/>
      <c r="OOI83" s="567"/>
      <c r="OOJ83" s="567"/>
      <c r="OOK83" s="567"/>
      <c r="OOL83" s="567"/>
      <c r="OOM83" s="567"/>
      <c r="OON83" s="567"/>
      <c r="OOO83" s="567"/>
      <c r="OOP83" s="567"/>
      <c r="OOQ83" s="567"/>
      <c r="OOR83" s="567"/>
      <c r="OOS83" s="567"/>
      <c r="OOT83" s="567"/>
      <c r="OOU83" s="567"/>
      <c r="OOV83" s="567"/>
      <c r="OOW83" s="567"/>
      <c r="OOX83" s="567"/>
      <c r="OOY83" s="567"/>
      <c r="OOZ83" s="567"/>
      <c r="OPA83" s="567"/>
      <c r="OPB83" s="567"/>
      <c r="OPC83" s="567"/>
      <c r="OPD83" s="567"/>
      <c r="OPE83" s="567"/>
      <c r="OPF83" s="567"/>
      <c r="OPG83" s="567"/>
      <c r="OPH83" s="567"/>
      <c r="OPI83" s="567"/>
      <c r="OPJ83" s="567"/>
      <c r="OPK83" s="567"/>
      <c r="OPL83" s="567"/>
      <c r="OPM83" s="567"/>
      <c r="OPN83" s="567"/>
      <c r="OPO83" s="567"/>
      <c r="OPP83" s="567"/>
      <c r="OPQ83" s="567"/>
      <c r="OPR83" s="567"/>
      <c r="OPS83" s="567"/>
      <c r="OPT83" s="567"/>
      <c r="OPU83" s="567"/>
      <c r="OPV83" s="567"/>
      <c r="OPW83" s="567"/>
      <c r="OPX83" s="567"/>
      <c r="OPY83" s="567"/>
      <c r="OPZ83" s="567"/>
      <c r="OQA83" s="567"/>
      <c r="OQB83" s="567"/>
      <c r="OQC83" s="567"/>
      <c r="OQD83" s="567"/>
      <c r="OQE83" s="567"/>
      <c r="OQF83" s="567"/>
      <c r="OQG83" s="567"/>
      <c r="OQH83" s="567"/>
      <c r="OQI83" s="567"/>
      <c r="OQJ83" s="567"/>
      <c r="OQK83" s="567"/>
      <c r="OQL83" s="567"/>
      <c r="OQM83" s="567"/>
      <c r="OQN83" s="567"/>
      <c r="OQO83" s="567"/>
      <c r="OQP83" s="567"/>
      <c r="OQQ83" s="567"/>
      <c r="OQR83" s="567"/>
      <c r="OQS83" s="567"/>
      <c r="OQT83" s="567"/>
      <c r="OQU83" s="567"/>
      <c r="OQV83" s="567"/>
      <c r="OQW83" s="567"/>
      <c r="OQX83" s="567"/>
      <c r="OQY83" s="567"/>
      <c r="OQZ83" s="567"/>
      <c r="ORA83" s="567"/>
      <c r="ORB83" s="567"/>
      <c r="ORC83" s="567"/>
      <c r="ORD83" s="567"/>
      <c r="ORE83" s="567"/>
      <c r="ORF83" s="567"/>
      <c r="ORG83" s="567"/>
      <c r="ORH83" s="567"/>
      <c r="ORI83" s="567"/>
      <c r="ORJ83" s="567"/>
      <c r="ORK83" s="567"/>
      <c r="ORL83" s="567"/>
      <c r="ORM83" s="567"/>
      <c r="ORN83" s="567"/>
      <c r="ORO83" s="567"/>
      <c r="ORP83" s="567"/>
      <c r="ORQ83" s="567"/>
      <c r="ORR83" s="567"/>
      <c r="ORS83" s="567"/>
      <c r="ORT83" s="567"/>
      <c r="ORU83" s="567"/>
      <c r="ORV83" s="567"/>
      <c r="ORW83" s="567"/>
      <c r="ORX83" s="567"/>
      <c r="ORY83" s="567"/>
      <c r="ORZ83" s="567"/>
      <c r="OSA83" s="567"/>
      <c r="OSB83" s="567"/>
      <c r="OSC83" s="567"/>
      <c r="OSD83" s="567"/>
      <c r="OSE83" s="567"/>
      <c r="OSF83" s="567"/>
      <c r="OSG83" s="567"/>
      <c r="OSH83" s="567"/>
      <c r="OSI83" s="567"/>
      <c r="OSJ83" s="567"/>
      <c r="OSK83" s="567"/>
      <c r="OSL83" s="567"/>
      <c r="OSM83" s="567"/>
      <c r="OSN83" s="567"/>
      <c r="OSO83" s="567"/>
      <c r="OSP83" s="567"/>
      <c r="OSQ83" s="567"/>
      <c r="OSR83" s="567"/>
      <c r="OSS83" s="567"/>
      <c r="OST83" s="567"/>
      <c r="OSU83" s="567"/>
      <c r="OSV83" s="567"/>
      <c r="OSW83" s="567"/>
      <c r="OSX83" s="567"/>
      <c r="OSY83" s="567"/>
      <c r="OSZ83" s="567"/>
      <c r="OTA83" s="567"/>
      <c r="OTB83" s="567"/>
      <c r="OTC83" s="567"/>
      <c r="OTD83" s="567"/>
      <c r="OTE83" s="567"/>
      <c r="OTF83" s="567"/>
      <c r="OTG83" s="567"/>
      <c r="OTH83" s="567"/>
      <c r="OTI83" s="567"/>
      <c r="OTJ83" s="567"/>
      <c r="OTK83" s="567"/>
      <c r="OTL83" s="567"/>
      <c r="OTM83" s="567"/>
      <c r="OTN83" s="567"/>
      <c r="OTO83" s="567"/>
      <c r="OTP83" s="567"/>
      <c r="OTQ83" s="567"/>
      <c r="OTR83" s="567"/>
      <c r="OTS83" s="567"/>
      <c r="OTT83" s="567"/>
      <c r="OTU83" s="567"/>
      <c r="OTV83" s="567"/>
      <c r="OTW83" s="567"/>
      <c r="OTX83" s="567"/>
      <c r="OTY83" s="567"/>
      <c r="OTZ83" s="567"/>
      <c r="OUA83" s="567"/>
      <c r="OUB83" s="567"/>
      <c r="OUC83" s="567"/>
      <c r="OUD83" s="567"/>
      <c r="OUE83" s="567"/>
      <c r="OUF83" s="567"/>
      <c r="OUG83" s="567"/>
      <c r="OUH83" s="567"/>
      <c r="OUI83" s="567"/>
      <c r="OUJ83" s="567"/>
      <c r="OUK83" s="567"/>
      <c r="OUL83" s="567"/>
      <c r="OUM83" s="567"/>
      <c r="OUN83" s="567"/>
      <c r="OUO83" s="567"/>
      <c r="OUP83" s="567"/>
      <c r="OUQ83" s="567"/>
      <c r="OUR83" s="567"/>
      <c r="OUS83" s="567"/>
      <c r="OUT83" s="567"/>
      <c r="OUU83" s="567"/>
      <c r="OUV83" s="567"/>
      <c r="OUW83" s="567"/>
      <c r="OUX83" s="567"/>
      <c r="OUY83" s="567"/>
      <c r="OUZ83" s="567"/>
      <c r="OVA83" s="567"/>
      <c r="OVB83" s="567"/>
      <c r="OVC83" s="567"/>
      <c r="OVD83" s="567"/>
      <c r="OVE83" s="567"/>
      <c r="OVF83" s="567"/>
      <c r="OVG83" s="567"/>
      <c r="OVH83" s="567"/>
      <c r="OVI83" s="567"/>
      <c r="OVJ83" s="567"/>
      <c r="OVK83" s="567"/>
      <c r="OVL83" s="567"/>
      <c r="OVM83" s="567"/>
      <c r="OVN83" s="567"/>
      <c r="OVO83" s="567"/>
      <c r="OVP83" s="567"/>
      <c r="OVQ83" s="567"/>
      <c r="OVR83" s="567"/>
      <c r="OVS83" s="567"/>
      <c r="OVT83" s="567"/>
      <c r="OVU83" s="567"/>
      <c r="OVV83" s="567"/>
      <c r="OVW83" s="567"/>
      <c r="OVX83" s="567"/>
      <c r="OVY83" s="567"/>
      <c r="OVZ83" s="567"/>
      <c r="OWA83" s="567"/>
      <c r="OWB83" s="567"/>
      <c r="OWC83" s="567"/>
      <c r="OWD83" s="567"/>
      <c r="OWE83" s="567"/>
      <c r="OWF83" s="567"/>
      <c r="OWG83" s="567"/>
      <c r="OWH83" s="567"/>
      <c r="OWI83" s="567"/>
      <c r="OWJ83" s="567"/>
      <c r="OWK83" s="567"/>
      <c r="OWL83" s="567"/>
      <c r="OWM83" s="567"/>
      <c r="OWN83" s="567"/>
      <c r="OWO83" s="567"/>
      <c r="OWP83" s="567"/>
      <c r="OWQ83" s="567"/>
      <c r="OWR83" s="567"/>
      <c r="OWS83" s="567"/>
      <c r="OWT83" s="567"/>
      <c r="OWU83" s="567"/>
      <c r="OWV83" s="567"/>
      <c r="OWW83" s="567"/>
      <c r="OWX83" s="567"/>
      <c r="OWY83" s="567"/>
      <c r="OWZ83" s="567"/>
      <c r="OXA83" s="567"/>
      <c r="OXB83" s="567"/>
      <c r="OXC83" s="567"/>
      <c r="OXD83" s="567"/>
      <c r="OXE83" s="567"/>
      <c r="OXF83" s="567"/>
      <c r="OXG83" s="567"/>
      <c r="OXH83" s="567"/>
      <c r="OXI83" s="567"/>
      <c r="OXJ83" s="567"/>
      <c r="OXK83" s="567"/>
      <c r="OXL83" s="567"/>
      <c r="OXM83" s="567"/>
      <c r="OXN83" s="567"/>
      <c r="OXO83" s="567"/>
      <c r="OXP83" s="567"/>
      <c r="OXQ83" s="567"/>
      <c r="OXR83" s="567"/>
      <c r="OXS83" s="567"/>
      <c r="OXT83" s="567"/>
      <c r="OXU83" s="567"/>
      <c r="OXV83" s="567"/>
      <c r="OXW83" s="567"/>
      <c r="OXX83" s="567"/>
      <c r="OXY83" s="567"/>
      <c r="OXZ83" s="567"/>
      <c r="OYA83" s="567"/>
      <c r="OYB83" s="567"/>
      <c r="OYC83" s="567"/>
      <c r="OYD83" s="567"/>
      <c r="OYE83" s="567"/>
      <c r="OYF83" s="567"/>
      <c r="OYG83" s="567"/>
      <c r="OYH83" s="567"/>
      <c r="OYI83" s="567"/>
      <c r="OYJ83" s="567"/>
      <c r="OYK83" s="567"/>
      <c r="OYL83" s="567"/>
      <c r="OYM83" s="567"/>
      <c r="OYN83" s="567"/>
      <c r="OYO83" s="567"/>
      <c r="OYP83" s="567"/>
      <c r="OYQ83" s="567"/>
      <c r="OYR83" s="567"/>
      <c r="OYS83" s="567"/>
      <c r="OYT83" s="567"/>
      <c r="OYU83" s="567"/>
      <c r="OYV83" s="567"/>
      <c r="OYW83" s="567"/>
      <c r="OYX83" s="567"/>
      <c r="OYY83" s="567"/>
      <c r="OYZ83" s="567"/>
      <c r="OZA83" s="567"/>
      <c r="OZB83" s="567"/>
      <c r="OZC83" s="567"/>
      <c r="OZD83" s="567"/>
      <c r="OZE83" s="567"/>
      <c r="OZF83" s="567"/>
      <c r="OZG83" s="567"/>
      <c r="OZH83" s="567"/>
      <c r="OZI83" s="567"/>
      <c r="OZJ83" s="567"/>
      <c r="OZK83" s="567"/>
      <c r="OZL83" s="567"/>
      <c r="OZM83" s="567"/>
      <c r="OZN83" s="567"/>
      <c r="OZO83" s="567"/>
      <c r="OZP83" s="567"/>
      <c r="OZQ83" s="567"/>
      <c r="OZR83" s="567"/>
      <c r="OZS83" s="567"/>
      <c r="OZT83" s="567"/>
      <c r="OZU83" s="567"/>
      <c r="OZV83" s="567"/>
      <c r="OZW83" s="567"/>
      <c r="OZX83" s="567"/>
      <c r="OZY83" s="567"/>
      <c r="OZZ83" s="567"/>
      <c r="PAA83" s="567"/>
      <c r="PAB83" s="567"/>
      <c r="PAC83" s="567"/>
      <c r="PAD83" s="567"/>
      <c r="PAE83" s="567"/>
      <c r="PAF83" s="567"/>
      <c r="PAG83" s="567"/>
      <c r="PAH83" s="567"/>
      <c r="PAI83" s="567"/>
      <c r="PAJ83" s="567"/>
      <c r="PAK83" s="567"/>
      <c r="PAL83" s="567"/>
      <c r="PAM83" s="567"/>
      <c r="PAN83" s="567"/>
      <c r="PAO83" s="567"/>
      <c r="PAP83" s="567"/>
      <c r="PAQ83" s="567"/>
      <c r="PAR83" s="567"/>
      <c r="PAS83" s="567"/>
      <c r="PAT83" s="567"/>
      <c r="PAU83" s="567"/>
      <c r="PAV83" s="567"/>
      <c r="PAW83" s="567"/>
      <c r="PAX83" s="567"/>
      <c r="PAY83" s="567"/>
      <c r="PAZ83" s="567"/>
      <c r="PBA83" s="567"/>
      <c r="PBB83" s="567"/>
      <c r="PBC83" s="567"/>
      <c r="PBD83" s="567"/>
      <c r="PBE83" s="567"/>
      <c r="PBF83" s="567"/>
      <c r="PBG83" s="567"/>
      <c r="PBH83" s="567"/>
      <c r="PBI83" s="567"/>
      <c r="PBJ83" s="567"/>
      <c r="PBK83" s="567"/>
      <c r="PBL83" s="567"/>
      <c r="PBM83" s="567"/>
      <c r="PBN83" s="567"/>
      <c r="PBO83" s="567"/>
      <c r="PBP83" s="567"/>
      <c r="PBQ83" s="567"/>
      <c r="PBR83" s="567"/>
      <c r="PBS83" s="567"/>
      <c r="PBT83" s="567"/>
      <c r="PBU83" s="567"/>
      <c r="PBV83" s="567"/>
      <c r="PBW83" s="567"/>
      <c r="PBX83" s="567"/>
      <c r="PBY83" s="567"/>
      <c r="PBZ83" s="567"/>
      <c r="PCA83" s="567"/>
      <c r="PCB83" s="567"/>
      <c r="PCC83" s="567"/>
      <c r="PCD83" s="567"/>
      <c r="PCE83" s="567"/>
      <c r="PCF83" s="567"/>
      <c r="PCG83" s="567"/>
      <c r="PCH83" s="567"/>
      <c r="PCI83" s="567"/>
      <c r="PCJ83" s="567"/>
      <c r="PCK83" s="567"/>
      <c r="PCL83" s="567"/>
      <c r="PCM83" s="567"/>
      <c r="PCN83" s="567"/>
      <c r="PCO83" s="567"/>
      <c r="PCP83" s="567"/>
      <c r="PCQ83" s="567"/>
      <c r="PCR83" s="567"/>
      <c r="PCS83" s="567"/>
      <c r="PCT83" s="567"/>
      <c r="PCU83" s="567"/>
      <c r="PCV83" s="567"/>
      <c r="PCW83" s="567"/>
      <c r="PCX83" s="567"/>
      <c r="PCY83" s="567"/>
      <c r="PCZ83" s="567"/>
      <c r="PDA83" s="567"/>
      <c r="PDB83" s="567"/>
      <c r="PDC83" s="567"/>
      <c r="PDD83" s="567"/>
      <c r="PDE83" s="567"/>
      <c r="PDF83" s="567"/>
      <c r="PDG83" s="567"/>
      <c r="PDH83" s="567"/>
      <c r="PDI83" s="567"/>
      <c r="PDJ83" s="567"/>
      <c r="PDK83" s="567"/>
      <c r="PDL83" s="567"/>
      <c r="PDM83" s="567"/>
      <c r="PDN83" s="567"/>
      <c r="PDO83" s="567"/>
      <c r="PDP83" s="567"/>
      <c r="PDQ83" s="567"/>
      <c r="PDR83" s="567"/>
      <c r="PDS83" s="567"/>
      <c r="PDT83" s="567"/>
      <c r="PDU83" s="567"/>
      <c r="PDV83" s="567"/>
      <c r="PDW83" s="567"/>
      <c r="PDX83" s="567"/>
      <c r="PDY83" s="567"/>
      <c r="PDZ83" s="567"/>
      <c r="PEA83" s="567"/>
      <c r="PEB83" s="567"/>
      <c r="PEC83" s="567"/>
      <c r="PED83" s="567"/>
      <c r="PEE83" s="567"/>
      <c r="PEF83" s="567"/>
      <c r="PEG83" s="567"/>
      <c r="PEH83" s="567"/>
      <c r="PEI83" s="567"/>
      <c r="PEJ83" s="567"/>
      <c r="PEK83" s="567"/>
      <c r="PEL83" s="567"/>
      <c r="PEM83" s="567"/>
      <c r="PEN83" s="567"/>
      <c r="PEO83" s="567"/>
      <c r="PEP83" s="567"/>
      <c r="PEQ83" s="567"/>
      <c r="PER83" s="567"/>
      <c r="PES83" s="567"/>
      <c r="PET83" s="567"/>
      <c r="PEU83" s="567"/>
      <c r="PEV83" s="567"/>
      <c r="PEW83" s="567"/>
      <c r="PEX83" s="567"/>
      <c r="PEY83" s="567"/>
      <c r="PEZ83" s="567"/>
      <c r="PFA83" s="567"/>
      <c r="PFB83" s="567"/>
      <c r="PFC83" s="567"/>
      <c r="PFD83" s="567"/>
      <c r="PFE83" s="567"/>
      <c r="PFF83" s="567"/>
      <c r="PFG83" s="567"/>
      <c r="PFH83" s="567"/>
      <c r="PFI83" s="567"/>
      <c r="PFJ83" s="567"/>
      <c r="PFK83" s="567"/>
      <c r="PFL83" s="567"/>
      <c r="PFM83" s="567"/>
      <c r="PFN83" s="567"/>
      <c r="PFO83" s="567"/>
      <c r="PFP83" s="567"/>
      <c r="PFQ83" s="567"/>
      <c r="PFR83" s="567"/>
      <c r="PFS83" s="567"/>
      <c r="PFT83" s="567"/>
      <c r="PFU83" s="567"/>
      <c r="PFV83" s="567"/>
      <c r="PFW83" s="567"/>
      <c r="PFX83" s="567"/>
      <c r="PFY83" s="567"/>
      <c r="PFZ83" s="567"/>
      <c r="PGA83" s="567"/>
      <c r="PGB83" s="567"/>
      <c r="PGC83" s="567"/>
      <c r="PGD83" s="567"/>
      <c r="PGE83" s="567"/>
      <c r="PGF83" s="567"/>
      <c r="PGG83" s="567"/>
      <c r="PGH83" s="567"/>
      <c r="PGI83" s="567"/>
      <c r="PGJ83" s="567"/>
      <c r="PGK83" s="567"/>
      <c r="PGL83" s="567"/>
      <c r="PGM83" s="567"/>
      <c r="PGN83" s="567"/>
      <c r="PGO83" s="567"/>
      <c r="PGP83" s="567"/>
      <c r="PGQ83" s="567"/>
      <c r="PGR83" s="567"/>
      <c r="PGS83" s="567"/>
      <c r="PGT83" s="567"/>
      <c r="PGU83" s="567"/>
      <c r="PGV83" s="567"/>
      <c r="PGW83" s="567"/>
      <c r="PGX83" s="567"/>
      <c r="PGY83" s="567"/>
      <c r="PGZ83" s="567"/>
      <c r="PHA83" s="567"/>
      <c r="PHB83" s="567"/>
      <c r="PHC83" s="567"/>
      <c r="PHD83" s="567"/>
      <c r="PHE83" s="567"/>
      <c r="PHF83" s="567"/>
      <c r="PHG83" s="567"/>
      <c r="PHH83" s="567"/>
      <c r="PHI83" s="567"/>
      <c r="PHJ83" s="567"/>
      <c r="PHK83" s="567"/>
      <c r="PHL83" s="567"/>
      <c r="PHM83" s="567"/>
      <c r="PHN83" s="567"/>
      <c r="PHO83" s="567"/>
      <c r="PHP83" s="567"/>
      <c r="PHQ83" s="567"/>
      <c r="PHR83" s="567"/>
      <c r="PHS83" s="567"/>
      <c r="PHT83" s="567"/>
      <c r="PHU83" s="567"/>
      <c r="PHV83" s="567"/>
      <c r="PHW83" s="567"/>
      <c r="PHX83" s="567"/>
      <c r="PHY83" s="567"/>
      <c r="PHZ83" s="567"/>
      <c r="PIA83" s="567"/>
      <c r="PIB83" s="567"/>
      <c r="PIC83" s="567"/>
      <c r="PID83" s="567"/>
      <c r="PIE83" s="567"/>
      <c r="PIF83" s="567"/>
      <c r="PIG83" s="567"/>
      <c r="PIH83" s="567"/>
      <c r="PII83" s="567"/>
      <c r="PIJ83" s="567"/>
      <c r="PIK83" s="567"/>
      <c r="PIL83" s="567"/>
      <c r="PIM83" s="567"/>
      <c r="PIN83" s="567"/>
      <c r="PIO83" s="567"/>
      <c r="PIP83" s="567"/>
      <c r="PIQ83" s="567"/>
      <c r="PIR83" s="567"/>
      <c r="PIS83" s="567"/>
      <c r="PIT83" s="567"/>
      <c r="PIU83" s="567"/>
      <c r="PIV83" s="567"/>
      <c r="PIW83" s="567"/>
      <c r="PIX83" s="567"/>
      <c r="PIY83" s="567"/>
      <c r="PIZ83" s="567"/>
      <c r="PJA83" s="567"/>
      <c r="PJB83" s="567"/>
      <c r="PJC83" s="567"/>
      <c r="PJD83" s="567"/>
      <c r="PJE83" s="567"/>
      <c r="PJF83" s="567"/>
      <c r="PJG83" s="567"/>
      <c r="PJH83" s="567"/>
      <c r="PJI83" s="567"/>
      <c r="PJJ83" s="567"/>
      <c r="PJK83" s="567"/>
      <c r="PJL83" s="567"/>
      <c r="PJM83" s="567"/>
      <c r="PJN83" s="567"/>
      <c r="PJO83" s="567"/>
      <c r="PJP83" s="567"/>
      <c r="PJQ83" s="567"/>
      <c r="PJR83" s="567"/>
      <c r="PJS83" s="567"/>
      <c r="PJT83" s="567"/>
      <c r="PJU83" s="567"/>
      <c r="PJV83" s="567"/>
      <c r="PJW83" s="567"/>
      <c r="PJX83" s="567"/>
      <c r="PJY83" s="567"/>
      <c r="PJZ83" s="567"/>
      <c r="PKA83" s="567"/>
      <c r="PKB83" s="567"/>
      <c r="PKC83" s="567"/>
      <c r="PKD83" s="567"/>
      <c r="PKE83" s="567"/>
      <c r="PKF83" s="567"/>
      <c r="PKG83" s="567"/>
      <c r="PKH83" s="567"/>
      <c r="PKI83" s="567"/>
      <c r="PKJ83" s="567"/>
      <c r="PKK83" s="567"/>
      <c r="PKL83" s="567"/>
      <c r="PKM83" s="567"/>
      <c r="PKN83" s="567"/>
      <c r="PKO83" s="567"/>
      <c r="PKP83" s="567"/>
      <c r="PKQ83" s="567"/>
      <c r="PKR83" s="567"/>
      <c r="PKS83" s="567"/>
      <c r="PKT83" s="567"/>
      <c r="PKU83" s="567"/>
      <c r="PKV83" s="567"/>
      <c r="PKW83" s="567"/>
      <c r="PKX83" s="567"/>
      <c r="PKY83" s="567"/>
      <c r="PKZ83" s="567"/>
      <c r="PLA83" s="567"/>
      <c r="PLB83" s="567"/>
      <c r="PLC83" s="567"/>
      <c r="PLD83" s="567"/>
      <c r="PLE83" s="567"/>
      <c r="PLF83" s="567"/>
      <c r="PLG83" s="567"/>
      <c r="PLH83" s="567"/>
      <c r="PLI83" s="567"/>
      <c r="PLJ83" s="567"/>
      <c r="PLK83" s="567"/>
      <c r="PLL83" s="567"/>
      <c r="PLM83" s="567"/>
      <c r="PLN83" s="567"/>
      <c r="PLO83" s="567"/>
      <c r="PLP83" s="567"/>
      <c r="PLQ83" s="567"/>
      <c r="PLR83" s="567"/>
      <c r="PLS83" s="567"/>
      <c r="PLT83" s="567"/>
      <c r="PLU83" s="567"/>
      <c r="PLV83" s="567"/>
      <c r="PLW83" s="567"/>
      <c r="PLX83" s="567"/>
      <c r="PLY83" s="567"/>
      <c r="PLZ83" s="567"/>
      <c r="PMA83" s="567"/>
      <c r="PMB83" s="567"/>
      <c r="PMC83" s="567"/>
      <c r="PMD83" s="567"/>
      <c r="PME83" s="567"/>
      <c r="PMF83" s="567"/>
      <c r="PMG83" s="567"/>
      <c r="PMH83" s="567"/>
      <c r="PMI83" s="567"/>
      <c r="PMJ83" s="567"/>
      <c r="PMK83" s="567"/>
      <c r="PML83" s="567"/>
      <c r="PMM83" s="567"/>
      <c r="PMN83" s="567"/>
      <c r="PMO83" s="567"/>
      <c r="PMP83" s="567"/>
      <c r="PMQ83" s="567"/>
      <c r="PMR83" s="567"/>
      <c r="PMS83" s="567"/>
      <c r="PMT83" s="567"/>
      <c r="PMU83" s="567"/>
      <c r="PMV83" s="567"/>
      <c r="PMW83" s="567"/>
      <c r="PMX83" s="567"/>
      <c r="PMY83" s="567"/>
      <c r="PMZ83" s="567"/>
      <c r="PNA83" s="567"/>
      <c r="PNB83" s="567"/>
      <c r="PNC83" s="567"/>
      <c r="PND83" s="567"/>
      <c r="PNE83" s="567"/>
      <c r="PNF83" s="567"/>
      <c r="PNG83" s="567"/>
      <c r="PNH83" s="567"/>
      <c r="PNI83" s="567"/>
      <c r="PNJ83" s="567"/>
      <c r="PNK83" s="567"/>
      <c r="PNL83" s="567"/>
      <c r="PNM83" s="567"/>
      <c r="PNN83" s="567"/>
      <c r="PNO83" s="567"/>
      <c r="PNP83" s="567"/>
      <c r="PNQ83" s="567"/>
      <c r="PNR83" s="567"/>
      <c r="PNS83" s="567"/>
      <c r="PNT83" s="567"/>
      <c r="PNU83" s="567"/>
      <c r="PNV83" s="567"/>
      <c r="PNW83" s="567"/>
      <c r="PNX83" s="567"/>
      <c r="PNY83" s="567"/>
      <c r="PNZ83" s="567"/>
      <c r="POA83" s="567"/>
      <c r="POB83" s="567"/>
      <c r="POC83" s="567"/>
      <c r="POD83" s="567"/>
      <c r="POE83" s="567"/>
      <c r="POF83" s="567"/>
      <c r="POG83" s="567"/>
      <c r="POH83" s="567"/>
      <c r="POI83" s="567"/>
      <c r="POJ83" s="567"/>
      <c r="POK83" s="567"/>
      <c r="POL83" s="567"/>
      <c r="POM83" s="567"/>
      <c r="PON83" s="567"/>
      <c r="POO83" s="567"/>
      <c r="POP83" s="567"/>
      <c r="POQ83" s="567"/>
      <c r="POR83" s="567"/>
      <c r="POS83" s="567"/>
      <c r="POT83" s="567"/>
      <c r="POU83" s="567"/>
      <c r="POV83" s="567"/>
      <c r="POW83" s="567"/>
      <c r="POX83" s="567"/>
      <c r="POY83" s="567"/>
      <c r="POZ83" s="567"/>
      <c r="PPA83" s="567"/>
      <c r="PPB83" s="567"/>
      <c r="PPC83" s="567"/>
      <c r="PPD83" s="567"/>
      <c r="PPE83" s="567"/>
      <c r="PPF83" s="567"/>
      <c r="PPG83" s="567"/>
      <c r="PPH83" s="567"/>
      <c r="PPI83" s="567"/>
      <c r="PPJ83" s="567"/>
      <c r="PPK83" s="567"/>
      <c r="PPL83" s="567"/>
      <c r="PPM83" s="567"/>
      <c r="PPN83" s="567"/>
      <c r="PPO83" s="567"/>
      <c r="PPP83" s="567"/>
      <c r="PPQ83" s="567"/>
      <c r="PPR83" s="567"/>
      <c r="PPS83" s="567"/>
      <c r="PPT83" s="567"/>
      <c r="PPU83" s="567"/>
      <c r="PPV83" s="567"/>
      <c r="PPW83" s="567"/>
      <c r="PPX83" s="567"/>
      <c r="PPY83" s="567"/>
      <c r="PPZ83" s="567"/>
      <c r="PQA83" s="567"/>
      <c r="PQB83" s="567"/>
      <c r="PQC83" s="567"/>
      <c r="PQD83" s="567"/>
      <c r="PQE83" s="567"/>
      <c r="PQF83" s="567"/>
      <c r="PQG83" s="567"/>
      <c r="PQH83" s="567"/>
      <c r="PQI83" s="567"/>
      <c r="PQJ83" s="567"/>
      <c r="PQK83" s="567"/>
      <c r="PQL83" s="567"/>
      <c r="PQM83" s="567"/>
      <c r="PQN83" s="567"/>
      <c r="PQO83" s="567"/>
      <c r="PQP83" s="567"/>
      <c r="PQQ83" s="567"/>
      <c r="PQR83" s="567"/>
      <c r="PQS83" s="567"/>
      <c r="PQT83" s="567"/>
      <c r="PQU83" s="567"/>
      <c r="PQV83" s="567"/>
      <c r="PQW83" s="567"/>
      <c r="PQX83" s="567"/>
      <c r="PQY83" s="567"/>
      <c r="PQZ83" s="567"/>
      <c r="PRA83" s="567"/>
      <c r="PRB83" s="567"/>
      <c r="PRC83" s="567"/>
      <c r="PRD83" s="567"/>
      <c r="PRE83" s="567"/>
      <c r="PRF83" s="567"/>
      <c r="PRG83" s="567"/>
      <c r="PRH83" s="567"/>
      <c r="PRI83" s="567"/>
      <c r="PRJ83" s="567"/>
      <c r="PRK83" s="567"/>
      <c r="PRL83" s="567"/>
      <c r="PRM83" s="567"/>
      <c r="PRN83" s="567"/>
      <c r="PRO83" s="567"/>
      <c r="PRP83" s="567"/>
      <c r="PRQ83" s="567"/>
      <c r="PRR83" s="567"/>
      <c r="PRS83" s="567"/>
      <c r="PRT83" s="567"/>
      <c r="PRU83" s="567"/>
      <c r="PRV83" s="567"/>
      <c r="PRW83" s="567"/>
      <c r="PRX83" s="567"/>
      <c r="PRY83" s="567"/>
      <c r="PRZ83" s="567"/>
      <c r="PSA83" s="567"/>
      <c r="PSB83" s="567"/>
      <c r="PSC83" s="567"/>
      <c r="PSD83" s="567"/>
      <c r="PSE83" s="567"/>
      <c r="PSF83" s="567"/>
      <c r="PSG83" s="567"/>
      <c r="PSH83" s="567"/>
      <c r="PSI83" s="567"/>
      <c r="PSJ83" s="567"/>
      <c r="PSK83" s="567"/>
      <c r="PSL83" s="567"/>
      <c r="PSM83" s="567"/>
      <c r="PSN83" s="567"/>
      <c r="PSO83" s="567"/>
      <c r="PSP83" s="567"/>
      <c r="PSQ83" s="567"/>
      <c r="PSR83" s="567"/>
      <c r="PSS83" s="567"/>
      <c r="PST83" s="567"/>
      <c r="PSU83" s="567"/>
      <c r="PSV83" s="567"/>
      <c r="PSW83" s="567"/>
      <c r="PSX83" s="567"/>
      <c r="PSY83" s="567"/>
      <c r="PSZ83" s="567"/>
      <c r="PTA83" s="567"/>
      <c r="PTB83" s="567"/>
      <c r="PTC83" s="567"/>
      <c r="PTD83" s="567"/>
      <c r="PTE83" s="567"/>
      <c r="PTF83" s="567"/>
      <c r="PTG83" s="567"/>
      <c r="PTH83" s="567"/>
      <c r="PTI83" s="567"/>
      <c r="PTJ83" s="567"/>
      <c r="PTK83" s="567"/>
      <c r="PTL83" s="567"/>
      <c r="PTM83" s="567"/>
      <c r="PTN83" s="567"/>
      <c r="PTO83" s="567"/>
      <c r="PTP83" s="567"/>
      <c r="PTQ83" s="567"/>
      <c r="PTR83" s="567"/>
      <c r="PTS83" s="567"/>
      <c r="PTT83" s="567"/>
      <c r="PTU83" s="567"/>
      <c r="PTV83" s="567"/>
      <c r="PTW83" s="567"/>
      <c r="PTX83" s="567"/>
      <c r="PTY83" s="567"/>
      <c r="PTZ83" s="567"/>
      <c r="PUA83" s="567"/>
      <c r="PUB83" s="567"/>
      <c r="PUC83" s="567"/>
      <c r="PUD83" s="567"/>
      <c r="PUE83" s="567"/>
      <c r="PUF83" s="567"/>
      <c r="PUG83" s="567"/>
      <c r="PUH83" s="567"/>
      <c r="PUI83" s="567"/>
      <c r="PUJ83" s="567"/>
      <c r="PUK83" s="567"/>
      <c r="PUL83" s="567"/>
      <c r="PUM83" s="567"/>
      <c r="PUN83" s="567"/>
      <c r="PUO83" s="567"/>
      <c r="PUP83" s="567"/>
      <c r="PUQ83" s="567"/>
      <c r="PUR83" s="567"/>
      <c r="PUS83" s="567"/>
      <c r="PUT83" s="567"/>
      <c r="PUU83" s="567"/>
      <c r="PUV83" s="567"/>
      <c r="PUW83" s="567"/>
      <c r="PUX83" s="567"/>
      <c r="PUY83" s="567"/>
      <c r="PUZ83" s="567"/>
      <c r="PVA83" s="567"/>
      <c r="PVB83" s="567"/>
      <c r="PVC83" s="567"/>
      <c r="PVD83" s="567"/>
      <c r="PVE83" s="567"/>
      <c r="PVF83" s="567"/>
      <c r="PVG83" s="567"/>
      <c r="PVH83" s="567"/>
      <c r="PVI83" s="567"/>
      <c r="PVJ83" s="567"/>
      <c r="PVK83" s="567"/>
      <c r="PVL83" s="567"/>
      <c r="PVM83" s="567"/>
      <c r="PVN83" s="567"/>
      <c r="PVO83" s="567"/>
      <c r="PVP83" s="567"/>
      <c r="PVQ83" s="567"/>
      <c r="PVR83" s="567"/>
      <c r="PVS83" s="567"/>
      <c r="PVT83" s="567"/>
      <c r="PVU83" s="567"/>
      <c r="PVV83" s="567"/>
      <c r="PVW83" s="567"/>
      <c r="PVX83" s="567"/>
      <c r="PVY83" s="567"/>
      <c r="PVZ83" s="567"/>
      <c r="PWA83" s="567"/>
      <c r="PWB83" s="567"/>
      <c r="PWC83" s="567"/>
      <c r="PWD83" s="567"/>
      <c r="PWE83" s="567"/>
      <c r="PWF83" s="567"/>
      <c r="PWG83" s="567"/>
      <c r="PWH83" s="567"/>
      <c r="PWI83" s="567"/>
      <c r="PWJ83" s="567"/>
      <c r="PWK83" s="567"/>
      <c r="PWL83" s="567"/>
      <c r="PWM83" s="567"/>
      <c r="PWN83" s="567"/>
      <c r="PWO83" s="567"/>
      <c r="PWP83" s="567"/>
      <c r="PWQ83" s="567"/>
      <c r="PWR83" s="567"/>
      <c r="PWS83" s="567"/>
      <c r="PWT83" s="567"/>
      <c r="PWU83" s="567"/>
      <c r="PWV83" s="567"/>
      <c r="PWW83" s="567"/>
      <c r="PWX83" s="567"/>
      <c r="PWY83" s="567"/>
      <c r="PWZ83" s="567"/>
      <c r="PXA83" s="567"/>
      <c r="PXB83" s="567"/>
      <c r="PXC83" s="567"/>
      <c r="PXD83" s="567"/>
      <c r="PXE83" s="567"/>
      <c r="PXF83" s="567"/>
      <c r="PXG83" s="567"/>
      <c r="PXH83" s="567"/>
      <c r="PXI83" s="567"/>
      <c r="PXJ83" s="567"/>
      <c r="PXK83" s="567"/>
      <c r="PXL83" s="567"/>
      <c r="PXM83" s="567"/>
      <c r="PXN83" s="567"/>
      <c r="PXO83" s="567"/>
      <c r="PXP83" s="567"/>
      <c r="PXQ83" s="567"/>
      <c r="PXR83" s="567"/>
      <c r="PXS83" s="567"/>
      <c r="PXT83" s="567"/>
      <c r="PXU83" s="567"/>
      <c r="PXV83" s="567"/>
      <c r="PXW83" s="567"/>
      <c r="PXX83" s="567"/>
      <c r="PXY83" s="567"/>
      <c r="PXZ83" s="567"/>
      <c r="PYA83" s="567"/>
      <c r="PYB83" s="567"/>
      <c r="PYC83" s="567"/>
      <c r="PYD83" s="567"/>
      <c r="PYE83" s="567"/>
      <c r="PYF83" s="567"/>
      <c r="PYG83" s="567"/>
      <c r="PYH83" s="567"/>
      <c r="PYI83" s="567"/>
      <c r="PYJ83" s="567"/>
      <c r="PYK83" s="567"/>
      <c r="PYL83" s="567"/>
      <c r="PYM83" s="567"/>
      <c r="PYN83" s="567"/>
      <c r="PYO83" s="567"/>
      <c r="PYP83" s="567"/>
      <c r="PYQ83" s="567"/>
      <c r="PYR83" s="567"/>
      <c r="PYS83" s="567"/>
      <c r="PYT83" s="567"/>
      <c r="PYU83" s="567"/>
      <c r="PYV83" s="567"/>
      <c r="PYW83" s="567"/>
      <c r="PYX83" s="567"/>
      <c r="PYY83" s="567"/>
      <c r="PYZ83" s="567"/>
      <c r="PZA83" s="567"/>
      <c r="PZB83" s="567"/>
      <c r="PZC83" s="567"/>
      <c r="PZD83" s="567"/>
      <c r="PZE83" s="567"/>
      <c r="PZF83" s="567"/>
      <c r="PZG83" s="567"/>
      <c r="PZH83" s="567"/>
      <c r="PZI83" s="567"/>
      <c r="PZJ83" s="567"/>
      <c r="PZK83" s="567"/>
      <c r="PZL83" s="567"/>
      <c r="PZM83" s="567"/>
      <c r="PZN83" s="567"/>
      <c r="PZO83" s="567"/>
      <c r="PZP83" s="567"/>
      <c r="PZQ83" s="567"/>
      <c r="PZR83" s="567"/>
      <c r="PZS83" s="567"/>
      <c r="PZT83" s="567"/>
      <c r="PZU83" s="567"/>
      <c r="PZV83" s="567"/>
      <c r="PZW83" s="567"/>
      <c r="PZX83" s="567"/>
      <c r="PZY83" s="567"/>
      <c r="PZZ83" s="567"/>
      <c r="QAA83" s="567"/>
      <c r="QAB83" s="567"/>
      <c r="QAC83" s="567"/>
      <c r="QAD83" s="567"/>
      <c r="QAE83" s="567"/>
      <c r="QAF83" s="567"/>
      <c r="QAG83" s="567"/>
      <c r="QAH83" s="567"/>
      <c r="QAI83" s="567"/>
      <c r="QAJ83" s="567"/>
      <c r="QAK83" s="567"/>
      <c r="QAL83" s="567"/>
      <c r="QAM83" s="567"/>
      <c r="QAN83" s="567"/>
      <c r="QAO83" s="567"/>
      <c r="QAP83" s="567"/>
      <c r="QAQ83" s="567"/>
      <c r="QAR83" s="567"/>
      <c r="QAS83" s="567"/>
      <c r="QAT83" s="567"/>
      <c r="QAU83" s="567"/>
      <c r="QAV83" s="567"/>
      <c r="QAW83" s="567"/>
      <c r="QAX83" s="567"/>
      <c r="QAY83" s="567"/>
      <c r="QAZ83" s="567"/>
      <c r="QBA83" s="567"/>
      <c r="QBB83" s="567"/>
      <c r="QBC83" s="567"/>
      <c r="QBD83" s="567"/>
      <c r="QBE83" s="567"/>
      <c r="QBF83" s="567"/>
      <c r="QBG83" s="567"/>
      <c r="QBH83" s="567"/>
      <c r="QBI83" s="567"/>
      <c r="QBJ83" s="567"/>
      <c r="QBK83" s="567"/>
      <c r="QBL83" s="567"/>
      <c r="QBM83" s="567"/>
      <c r="QBN83" s="567"/>
      <c r="QBO83" s="567"/>
      <c r="QBP83" s="567"/>
      <c r="QBQ83" s="567"/>
      <c r="QBR83" s="567"/>
      <c r="QBS83" s="567"/>
      <c r="QBT83" s="567"/>
      <c r="QBU83" s="567"/>
      <c r="QBV83" s="567"/>
      <c r="QBW83" s="567"/>
      <c r="QBX83" s="567"/>
      <c r="QBY83" s="567"/>
      <c r="QBZ83" s="567"/>
      <c r="QCA83" s="567"/>
      <c r="QCB83" s="567"/>
      <c r="QCC83" s="567"/>
      <c r="QCD83" s="567"/>
      <c r="QCE83" s="567"/>
      <c r="QCF83" s="567"/>
      <c r="QCG83" s="567"/>
      <c r="QCH83" s="567"/>
      <c r="QCI83" s="567"/>
      <c r="QCJ83" s="567"/>
      <c r="QCK83" s="567"/>
      <c r="QCL83" s="567"/>
      <c r="QCM83" s="567"/>
      <c r="QCN83" s="567"/>
      <c r="QCO83" s="567"/>
      <c r="QCP83" s="567"/>
      <c r="QCQ83" s="567"/>
      <c r="QCR83" s="567"/>
      <c r="QCS83" s="567"/>
      <c r="QCT83" s="567"/>
      <c r="QCU83" s="567"/>
      <c r="QCV83" s="567"/>
      <c r="QCW83" s="567"/>
      <c r="QCX83" s="567"/>
      <c r="QCY83" s="567"/>
      <c r="QCZ83" s="567"/>
      <c r="QDA83" s="567"/>
      <c r="QDB83" s="567"/>
      <c r="QDC83" s="567"/>
      <c r="QDD83" s="567"/>
      <c r="QDE83" s="567"/>
      <c r="QDF83" s="567"/>
      <c r="QDG83" s="567"/>
      <c r="QDH83" s="567"/>
      <c r="QDI83" s="567"/>
      <c r="QDJ83" s="567"/>
      <c r="QDK83" s="567"/>
      <c r="QDL83" s="567"/>
      <c r="QDM83" s="567"/>
      <c r="QDN83" s="567"/>
      <c r="QDO83" s="567"/>
      <c r="QDP83" s="567"/>
      <c r="QDQ83" s="567"/>
      <c r="QDR83" s="567"/>
      <c r="QDS83" s="567"/>
      <c r="QDT83" s="567"/>
      <c r="QDU83" s="567"/>
      <c r="QDV83" s="567"/>
      <c r="QDW83" s="567"/>
      <c r="QDX83" s="567"/>
      <c r="QDY83" s="567"/>
      <c r="QDZ83" s="567"/>
      <c r="QEA83" s="567"/>
      <c r="QEB83" s="567"/>
      <c r="QEC83" s="567"/>
      <c r="QED83" s="567"/>
      <c r="QEE83" s="567"/>
      <c r="QEF83" s="567"/>
      <c r="QEG83" s="567"/>
      <c r="QEH83" s="567"/>
      <c r="QEI83" s="567"/>
      <c r="QEJ83" s="567"/>
      <c r="QEK83" s="567"/>
      <c r="QEL83" s="567"/>
      <c r="QEM83" s="567"/>
      <c r="QEN83" s="567"/>
      <c r="QEO83" s="567"/>
      <c r="QEP83" s="567"/>
      <c r="QEQ83" s="567"/>
      <c r="QER83" s="567"/>
      <c r="QES83" s="567"/>
      <c r="QET83" s="567"/>
      <c r="QEU83" s="567"/>
      <c r="QEV83" s="567"/>
      <c r="QEW83" s="567"/>
      <c r="QEX83" s="567"/>
      <c r="QEY83" s="567"/>
      <c r="QEZ83" s="567"/>
      <c r="QFA83" s="567"/>
      <c r="QFB83" s="567"/>
      <c r="QFC83" s="567"/>
      <c r="QFD83" s="567"/>
      <c r="QFE83" s="567"/>
      <c r="QFF83" s="567"/>
      <c r="QFG83" s="567"/>
      <c r="QFH83" s="567"/>
      <c r="QFI83" s="567"/>
      <c r="QFJ83" s="567"/>
      <c r="QFK83" s="567"/>
      <c r="QFL83" s="567"/>
      <c r="QFM83" s="567"/>
      <c r="QFN83" s="567"/>
      <c r="QFO83" s="567"/>
      <c r="QFP83" s="567"/>
      <c r="QFQ83" s="567"/>
      <c r="QFR83" s="567"/>
      <c r="QFS83" s="567"/>
      <c r="QFT83" s="567"/>
      <c r="QFU83" s="567"/>
      <c r="QFV83" s="567"/>
      <c r="QFW83" s="567"/>
      <c r="QFX83" s="567"/>
      <c r="QFY83" s="567"/>
      <c r="QFZ83" s="567"/>
      <c r="QGA83" s="567"/>
      <c r="QGB83" s="567"/>
      <c r="QGC83" s="567"/>
      <c r="QGD83" s="567"/>
      <c r="QGE83" s="567"/>
      <c r="QGF83" s="567"/>
      <c r="QGG83" s="567"/>
      <c r="QGH83" s="567"/>
      <c r="QGI83" s="567"/>
      <c r="QGJ83" s="567"/>
      <c r="QGK83" s="567"/>
      <c r="QGL83" s="567"/>
      <c r="QGM83" s="567"/>
      <c r="QGN83" s="567"/>
      <c r="QGO83" s="567"/>
      <c r="QGP83" s="567"/>
      <c r="QGQ83" s="567"/>
      <c r="QGR83" s="567"/>
      <c r="QGS83" s="567"/>
      <c r="QGT83" s="567"/>
      <c r="QGU83" s="567"/>
      <c r="QGV83" s="567"/>
      <c r="QGW83" s="567"/>
      <c r="QGX83" s="567"/>
      <c r="QGY83" s="567"/>
      <c r="QGZ83" s="567"/>
      <c r="QHA83" s="567"/>
      <c r="QHB83" s="567"/>
      <c r="QHC83" s="567"/>
      <c r="QHD83" s="567"/>
      <c r="QHE83" s="567"/>
      <c r="QHF83" s="567"/>
      <c r="QHG83" s="567"/>
      <c r="QHH83" s="567"/>
      <c r="QHI83" s="567"/>
      <c r="QHJ83" s="567"/>
      <c r="QHK83" s="567"/>
      <c r="QHL83" s="567"/>
      <c r="QHM83" s="567"/>
      <c r="QHN83" s="567"/>
      <c r="QHO83" s="567"/>
      <c r="QHP83" s="567"/>
      <c r="QHQ83" s="567"/>
      <c r="QHR83" s="567"/>
      <c r="QHS83" s="567"/>
      <c r="QHT83" s="567"/>
      <c r="QHU83" s="567"/>
      <c r="QHV83" s="567"/>
      <c r="QHW83" s="567"/>
      <c r="QHX83" s="567"/>
      <c r="QHY83" s="567"/>
      <c r="QHZ83" s="567"/>
      <c r="QIA83" s="567"/>
      <c r="QIB83" s="567"/>
      <c r="QIC83" s="567"/>
      <c r="QID83" s="567"/>
      <c r="QIE83" s="567"/>
      <c r="QIF83" s="567"/>
      <c r="QIG83" s="567"/>
      <c r="QIH83" s="567"/>
      <c r="QII83" s="567"/>
      <c r="QIJ83" s="567"/>
      <c r="QIK83" s="567"/>
      <c r="QIL83" s="567"/>
      <c r="QIM83" s="567"/>
      <c r="QIN83" s="567"/>
      <c r="QIO83" s="567"/>
      <c r="QIP83" s="567"/>
      <c r="QIQ83" s="567"/>
      <c r="QIR83" s="567"/>
      <c r="QIS83" s="567"/>
      <c r="QIT83" s="567"/>
      <c r="QIU83" s="567"/>
      <c r="QIV83" s="567"/>
      <c r="QIW83" s="567"/>
      <c r="QIX83" s="567"/>
      <c r="QIY83" s="567"/>
      <c r="QIZ83" s="567"/>
      <c r="QJA83" s="567"/>
      <c r="QJB83" s="567"/>
      <c r="QJC83" s="567"/>
      <c r="QJD83" s="567"/>
      <c r="QJE83" s="567"/>
      <c r="QJF83" s="567"/>
      <c r="QJG83" s="567"/>
      <c r="QJH83" s="567"/>
      <c r="QJI83" s="567"/>
      <c r="QJJ83" s="567"/>
      <c r="QJK83" s="567"/>
      <c r="QJL83" s="567"/>
      <c r="QJM83" s="567"/>
      <c r="QJN83" s="567"/>
      <c r="QJO83" s="567"/>
      <c r="QJP83" s="567"/>
      <c r="QJQ83" s="567"/>
      <c r="QJR83" s="567"/>
      <c r="QJS83" s="567"/>
      <c r="QJT83" s="567"/>
      <c r="QJU83" s="567"/>
      <c r="QJV83" s="567"/>
      <c r="QJW83" s="567"/>
      <c r="QJX83" s="567"/>
      <c r="QJY83" s="567"/>
      <c r="QJZ83" s="567"/>
      <c r="QKA83" s="567"/>
      <c r="QKB83" s="567"/>
      <c r="QKC83" s="567"/>
      <c r="QKD83" s="567"/>
      <c r="QKE83" s="567"/>
      <c r="QKF83" s="567"/>
      <c r="QKG83" s="567"/>
      <c r="QKH83" s="567"/>
      <c r="QKI83" s="567"/>
      <c r="QKJ83" s="567"/>
      <c r="QKK83" s="567"/>
      <c r="QKL83" s="567"/>
      <c r="QKM83" s="567"/>
      <c r="QKN83" s="567"/>
      <c r="QKO83" s="567"/>
      <c r="QKP83" s="567"/>
      <c r="QKQ83" s="567"/>
      <c r="QKR83" s="567"/>
      <c r="QKS83" s="567"/>
      <c r="QKT83" s="567"/>
      <c r="QKU83" s="567"/>
      <c r="QKV83" s="567"/>
      <c r="QKW83" s="567"/>
      <c r="QKX83" s="567"/>
      <c r="QKY83" s="567"/>
      <c r="QKZ83" s="567"/>
      <c r="QLA83" s="567"/>
      <c r="QLB83" s="567"/>
      <c r="QLC83" s="567"/>
      <c r="QLD83" s="567"/>
      <c r="QLE83" s="567"/>
      <c r="QLF83" s="567"/>
      <c r="QLG83" s="567"/>
      <c r="QLH83" s="567"/>
      <c r="QLI83" s="567"/>
      <c r="QLJ83" s="567"/>
      <c r="QLK83" s="567"/>
      <c r="QLL83" s="567"/>
      <c r="QLM83" s="567"/>
      <c r="QLN83" s="567"/>
      <c r="QLO83" s="567"/>
      <c r="QLP83" s="567"/>
      <c r="QLQ83" s="567"/>
      <c r="QLR83" s="567"/>
      <c r="QLS83" s="567"/>
      <c r="QLT83" s="567"/>
      <c r="QLU83" s="567"/>
      <c r="QLV83" s="567"/>
      <c r="QLW83" s="567"/>
      <c r="QLX83" s="567"/>
      <c r="QLY83" s="567"/>
      <c r="QLZ83" s="567"/>
      <c r="QMA83" s="567"/>
      <c r="QMB83" s="567"/>
      <c r="QMC83" s="567"/>
      <c r="QMD83" s="567"/>
      <c r="QME83" s="567"/>
      <c r="QMF83" s="567"/>
      <c r="QMG83" s="567"/>
      <c r="QMH83" s="567"/>
      <c r="QMI83" s="567"/>
      <c r="QMJ83" s="567"/>
      <c r="QMK83" s="567"/>
      <c r="QML83" s="567"/>
      <c r="QMM83" s="567"/>
      <c r="QMN83" s="567"/>
      <c r="QMO83" s="567"/>
      <c r="QMP83" s="567"/>
      <c r="QMQ83" s="567"/>
      <c r="QMR83" s="567"/>
      <c r="QMS83" s="567"/>
      <c r="QMT83" s="567"/>
      <c r="QMU83" s="567"/>
      <c r="QMV83" s="567"/>
      <c r="QMW83" s="567"/>
      <c r="QMX83" s="567"/>
      <c r="QMY83" s="567"/>
      <c r="QMZ83" s="567"/>
      <c r="QNA83" s="567"/>
      <c r="QNB83" s="567"/>
      <c r="QNC83" s="567"/>
      <c r="QND83" s="567"/>
      <c r="QNE83" s="567"/>
      <c r="QNF83" s="567"/>
      <c r="QNG83" s="567"/>
      <c r="QNH83" s="567"/>
      <c r="QNI83" s="567"/>
      <c r="QNJ83" s="567"/>
      <c r="QNK83" s="567"/>
      <c r="QNL83" s="567"/>
      <c r="QNM83" s="567"/>
      <c r="QNN83" s="567"/>
      <c r="QNO83" s="567"/>
      <c r="QNP83" s="567"/>
      <c r="QNQ83" s="567"/>
      <c r="QNR83" s="567"/>
      <c r="QNS83" s="567"/>
      <c r="QNT83" s="567"/>
      <c r="QNU83" s="567"/>
      <c r="QNV83" s="567"/>
      <c r="QNW83" s="567"/>
      <c r="QNX83" s="567"/>
      <c r="QNY83" s="567"/>
      <c r="QNZ83" s="567"/>
      <c r="QOA83" s="567"/>
      <c r="QOB83" s="567"/>
      <c r="QOC83" s="567"/>
      <c r="QOD83" s="567"/>
      <c r="QOE83" s="567"/>
      <c r="QOF83" s="567"/>
      <c r="QOG83" s="567"/>
      <c r="QOH83" s="567"/>
      <c r="QOI83" s="567"/>
      <c r="QOJ83" s="567"/>
      <c r="QOK83" s="567"/>
      <c r="QOL83" s="567"/>
      <c r="QOM83" s="567"/>
      <c r="QON83" s="567"/>
      <c r="QOO83" s="567"/>
      <c r="QOP83" s="567"/>
      <c r="QOQ83" s="567"/>
      <c r="QOR83" s="567"/>
      <c r="QOS83" s="567"/>
      <c r="QOT83" s="567"/>
      <c r="QOU83" s="567"/>
      <c r="QOV83" s="567"/>
      <c r="QOW83" s="567"/>
      <c r="QOX83" s="567"/>
      <c r="QOY83" s="567"/>
      <c r="QOZ83" s="567"/>
      <c r="QPA83" s="567"/>
      <c r="QPB83" s="567"/>
      <c r="QPC83" s="567"/>
      <c r="QPD83" s="567"/>
      <c r="QPE83" s="567"/>
      <c r="QPF83" s="567"/>
      <c r="QPG83" s="567"/>
      <c r="QPH83" s="567"/>
      <c r="QPI83" s="567"/>
      <c r="QPJ83" s="567"/>
      <c r="QPK83" s="567"/>
      <c r="QPL83" s="567"/>
      <c r="QPM83" s="567"/>
      <c r="QPN83" s="567"/>
      <c r="QPO83" s="567"/>
      <c r="QPP83" s="567"/>
      <c r="QPQ83" s="567"/>
      <c r="QPR83" s="567"/>
      <c r="QPS83" s="567"/>
      <c r="QPT83" s="567"/>
      <c r="QPU83" s="567"/>
      <c r="QPV83" s="567"/>
      <c r="QPW83" s="567"/>
      <c r="QPX83" s="567"/>
      <c r="QPY83" s="567"/>
      <c r="QPZ83" s="567"/>
      <c r="QQA83" s="567"/>
      <c r="QQB83" s="567"/>
      <c r="QQC83" s="567"/>
      <c r="QQD83" s="567"/>
      <c r="QQE83" s="567"/>
      <c r="QQF83" s="567"/>
      <c r="QQG83" s="567"/>
      <c r="QQH83" s="567"/>
      <c r="QQI83" s="567"/>
      <c r="QQJ83" s="567"/>
      <c r="QQK83" s="567"/>
      <c r="QQL83" s="567"/>
      <c r="QQM83" s="567"/>
      <c r="QQN83" s="567"/>
      <c r="QQO83" s="567"/>
      <c r="QQP83" s="567"/>
      <c r="QQQ83" s="567"/>
      <c r="QQR83" s="567"/>
      <c r="QQS83" s="567"/>
      <c r="QQT83" s="567"/>
      <c r="QQU83" s="567"/>
      <c r="QQV83" s="567"/>
      <c r="QQW83" s="567"/>
      <c r="QQX83" s="567"/>
      <c r="QQY83" s="567"/>
      <c r="QQZ83" s="567"/>
      <c r="QRA83" s="567"/>
      <c r="QRB83" s="567"/>
      <c r="QRC83" s="567"/>
      <c r="QRD83" s="567"/>
      <c r="QRE83" s="567"/>
      <c r="QRF83" s="567"/>
      <c r="QRG83" s="567"/>
      <c r="QRH83" s="567"/>
      <c r="QRI83" s="567"/>
      <c r="QRJ83" s="567"/>
      <c r="QRK83" s="567"/>
      <c r="QRL83" s="567"/>
      <c r="QRM83" s="567"/>
      <c r="QRN83" s="567"/>
      <c r="QRO83" s="567"/>
      <c r="QRP83" s="567"/>
      <c r="QRQ83" s="567"/>
      <c r="QRR83" s="567"/>
      <c r="QRS83" s="567"/>
      <c r="QRT83" s="567"/>
      <c r="QRU83" s="567"/>
      <c r="QRV83" s="567"/>
      <c r="QRW83" s="567"/>
      <c r="QRX83" s="567"/>
      <c r="QRY83" s="567"/>
      <c r="QRZ83" s="567"/>
      <c r="QSA83" s="567"/>
      <c r="QSB83" s="567"/>
      <c r="QSC83" s="567"/>
      <c r="QSD83" s="567"/>
      <c r="QSE83" s="567"/>
      <c r="QSF83" s="567"/>
      <c r="QSG83" s="567"/>
      <c r="QSH83" s="567"/>
      <c r="QSI83" s="567"/>
      <c r="QSJ83" s="567"/>
      <c r="QSK83" s="567"/>
      <c r="QSL83" s="567"/>
      <c r="QSM83" s="567"/>
      <c r="QSN83" s="567"/>
      <c r="QSO83" s="567"/>
      <c r="QSP83" s="567"/>
      <c r="QSQ83" s="567"/>
      <c r="QSR83" s="567"/>
      <c r="QSS83" s="567"/>
      <c r="QST83" s="567"/>
      <c r="QSU83" s="567"/>
      <c r="QSV83" s="567"/>
      <c r="QSW83" s="567"/>
      <c r="QSX83" s="567"/>
      <c r="QSY83" s="567"/>
      <c r="QSZ83" s="567"/>
      <c r="QTA83" s="567"/>
      <c r="QTB83" s="567"/>
      <c r="QTC83" s="567"/>
      <c r="QTD83" s="567"/>
      <c r="QTE83" s="567"/>
      <c r="QTF83" s="567"/>
      <c r="QTG83" s="567"/>
      <c r="QTH83" s="567"/>
      <c r="QTI83" s="567"/>
      <c r="QTJ83" s="567"/>
      <c r="QTK83" s="567"/>
      <c r="QTL83" s="567"/>
      <c r="QTM83" s="567"/>
      <c r="QTN83" s="567"/>
      <c r="QTO83" s="567"/>
      <c r="QTP83" s="567"/>
      <c r="QTQ83" s="567"/>
      <c r="QTR83" s="567"/>
      <c r="QTS83" s="567"/>
      <c r="QTT83" s="567"/>
      <c r="QTU83" s="567"/>
      <c r="QTV83" s="567"/>
      <c r="QTW83" s="567"/>
      <c r="QTX83" s="567"/>
      <c r="QTY83" s="567"/>
      <c r="QTZ83" s="567"/>
      <c r="QUA83" s="567"/>
      <c r="QUB83" s="567"/>
      <c r="QUC83" s="567"/>
      <c r="QUD83" s="567"/>
      <c r="QUE83" s="567"/>
      <c r="QUF83" s="567"/>
      <c r="QUG83" s="567"/>
      <c r="QUH83" s="567"/>
      <c r="QUI83" s="567"/>
      <c r="QUJ83" s="567"/>
      <c r="QUK83" s="567"/>
      <c r="QUL83" s="567"/>
      <c r="QUM83" s="567"/>
      <c r="QUN83" s="567"/>
      <c r="QUO83" s="567"/>
      <c r="QUP83" s="567"/>
      <c r="QUQ83" s="567"/>
      <c r="QUR83" s="567"/>
      <c r="QUS83" s="567"/>
      <c r="QUT83" s="567"/>
      <c r="QUU83" s="567"/>
      <c r="QUV83" s="567"/>
      <c r="QUW83" s="567"/>
      <c r="QUX83" s="567"/>
      <c r="QUY83" s="567"/>
      <c r="QUZ83" s="567"/>
      <c r="QVA83" s="567"/>
      <c r="QVB83" s="567"/>
      <c r="QVC83" s="567"/>
      <c r="QVD83" s="567"/>
      <c r="QVE83" s="567"/>
      <c r="QVF83" s="567"/>
      <c r="QVG83" s="567"/>
      <c r="QVH83" s="567"/>
      <c r="QVI83" s="567"/>
      <c r="QVJ83" s="567"/>
      <c r="QVK83" s="567"/>
      <c r="QVL83" s="567"/>
      <c r="QVM83" s="567"/>
      <c r="QVN83" s="567"/>
      <c r="QVO83" s="567"/>
      <c r="QVP83" s="567"/>
      <c r="QVQ83" s="567"/>
      <c r="QVR83" s="567"/>
      <c r="QVS83" s="567"/>
      <c r="QVT83" s="567"/>
      <c r="QVU83" s="567"/>
      <c r="QVV83" s="567"/>
      <c r="QVW83" s="567"/>
      <c r="QVX83" s="567"/>
      <c r="QVY83" s="567"/>
      <c r="QVZ83" s="567"/>
      <c r="QWA83" s="567"/>
      <c r="QWB83" s="567"/>
      <c r="QWC83" s="567"/>
      <c r="QWD83" s="567"/>
      <c r="QWE83" s="567"/>
      <c r="QWF83" s="567"/>
      <c r="QWG83" s="567"/>
      <c r="QWH83" s="567"/>
      <c r="QWI83" s="567"/>
      <c r="QWJ83" s="567"/>
      <c r="QWK83" s="567"/>
      <c r="QWL83" s="567"/>
      <c r="QWM83" s="567"/>
      <c r="QWN83" s="567"/>
      <c r="QWO83" s="567"/>
      <c r="QWP83" s="567"/>
      <c r="QWQ83" s="567"/>
      <c r="QWR83" s="567"/>
      <c r="QWS83" s="567"/>
      <c r="QWT83" s="567"/>
      <c r="QWU83" s="567"/>
      <c r="QWV83" s="567"/>
      <c r="QWW83" s="567"/>
      <c r="QWX83" s="567"/>
      <c r="QWY83" s="567"/>
      <c r="QWZ83" s="567"/>
      <c r="QXA83" s="567"/>
      <c r="QXB83" s="567"/>
      <c r="QXC83" s="567"/>
      <c r="QXD83" s="567"/>
      <c r="QXE83" s="567"/>
      <c r="QXF83" s="567"/>
      <c r="QXG83" s="567"/>
      <c r="QXH83" s="567"/>
      <c r="QXI83" s="567"/>
      <c r="QXJ83" s="567"/>
      <c r="QXK83" s="567"/>
      <c r="QXL83" s="567"/>
      <c r="QXM83" s="567"/>
      <c r="QXN83" s="567"/>
      <c r="QXO83" s="567"/>
      <c r="QXP83" s="567"/>
      <c r="QXQ83" s="567"/>
      <c r="QXR83" s="567"/>
      <c r="QXS83" s="567"/>
      <c r="QXT83" s="567"/>
      <c r="QXU83" s="567"/>
      <c r="QXV83" s="567"/>
      <c r="QXW83" s="567"/>
      <c r="QXX83" s="567"/>
      <c r="QXY83" s="567"/>
      <c r="QXZ83" s="567"/>
      <c r="QYA83" s="567"/>
      <c r="QYB83" s="567"/>
      <c r="QYC83" s="567"/>
      <c r="QYD83" s="567"/>
      <c r="QYE83" s="567"/>
      <c r="QYF83" s="567"/>
      <c r="QYG83" s="567"/>
      <c r="QYH83" s="567"/>
      <c r="QYI83" s="567"/>
      <c r="QYJ83" s="567"/>
      <c r="QYK83" s="567"/>
      <c r="QYL83" s="567"/>
      <c r="QYM83" s="567"/>
      <c r="QYN83" s="567"/>
      <c r="QYO83" s="567"/>
      <c r="QYP83" s="567"/>
      <c r="QYQ83" s="567"/>
      <c r="QYR83" s="567"/>
      <c r="QYS83" s="567"/>
      <c r="QYT83" s="567"/>
      <c r="QYU83" s="567"/>
      <c r="QYV83" s="567"/>
      <c r="QYW83" s="567"/>
      <c r="QYX83" s="567"/>
      <c r="QYY83" s="567"/>
      <c r="QYZ83" s="567"/>
      <c r="QZA83" s="567"/>
      <c r="QZB83" s="567"/>
      <c r="QZC83" s="567"/>
      <c r="QZD83" s="567"/>
      <c r="QZE83" s="567"/>
      <c r="QZF83" s="567"/>
      <c r="QZG83" s="567"/>
      <c r="QZH83" s="567"/>
      <c r="QZI83" s="567"/>
      <c r="QZJ83" s="567"/>
      <c r="QZK83" s="567"/>
      <c r="QZL83" s="567"/>
      <c r="QZM83" s="567"/>
      <c r="QZN83" s="567"/>
      <c r="QZO83" s="567"/>
      <c r="QZP83" s="567"/>
      <c r="QZQ83" s="567"/>
      <c r="QZR83" s="567"/>
      <c r="QZS83" s="567"/>
      <c r="QZT83" s="567"/>
      <c r="QZU83" s="567"/>
      <c r="QZV83" s="567"/>
      <c r="QZW83" s="567"/>
      <c r="QZX83" s="567"/>
      <c r="QZY83" s="567"/>
      <c r="QZZ83" s="567"/>
      <c r="RAA83" s="567"/>
      <c r="RAB83" s="567"/>
      <c r="RAC83" s="567"/>
      <c r="RAD83" s="567"/>
      <c r="RAE83" s="567"/>
      <c r="RAF83" s="567"/>
      <c r="RAG83" s="567"/>
      <c r="RAH83" s="567"/>
      <c r="RAI83" s="567"/>
      <c r="RAJ83" s="567"/>
      <c r="RAK83" s="567"/>
      <c r="RAL83" s="567"/>
      <c r="RAM83" s="567"/>
      <c r="RAN83" s="567"/>
      <c r="RAO83" s="567"/>
      <c r="RAP83" s="567"/>
      <c r="RAQ83" s="567"/>
      <c r="RAR83" s="567"/>
      <c r="RAS83" s="567"/>
      <c r="RAT83" s="567"/>
      <c r="RAU83" s="567"/>
      <c r="RAV83" s="567"/>
      <c r="RAW83" s="567"/>
      <c r="RAX83" s="567"/>
      <c r="RAY83" s="567"/>
      <c r="RAZ83" s="567"/>
      <c r="RBA83" s="567"/>
      <c r="RBB83" s="567"/>
      <c r="RBC83" s="567"/>
      <c r="RBD83" s="567"/>
      <c r="RBE83" s="567"/>
      <c r="RBF83" s="567"/>
      <c r="RBG83" s="567"/>
      <c r="RBH83" s="567"/>
      <c r="RBI83" s="567"/>
      <c r="RBJ83" s="567"/>
      <c r="RBK83" s="567"/>
      <c r="RBL83" s="567"/>
      <c r="RBM83" s="567"/>
      <c r="RBN83" s="567"/>
      <c r="RBO83" s="567"/>
      <c r="RBP83" s="567"/>
      <c r="RBQ83" s="567"/>
      <c r="RBR83" s="567"/>
      <c r="RBS83" s="567"/>
      <c r="RBT83" s="567"/>
      <c r="RBU83" s="567"/>
      <c r="RBV83" s="567"/>
      <c r="RBW83" s="567"/>
      <c r="RBX83" s="567"/>
      <c r="RBY83" s="567"/>
      <c r="RBZ83" s="567"/>
      <c r="RCA83" s="567"/>
      <c r="RCB83" s="567"/>
      <c r="RCC83" s="567"/>
      <c r="RCD83" s="567"/>
      <c r="RCE83" s="567"/>
      <c r="RCF83" s="567"/>
      <c r="RCG83" s="567"/>
      <c r="RCH83" s="567"/>
      <c r="RCI83" s="567"/>
      <c r="RCJ83" s="567"/>
      <c r="RCK83" s="567"/>
      <c r="RCL83" s="567"/>
      <c r="RCM83" s="567"/>
      <c r="RCN83" s="567"/>
      <c r="RCO83" s="567"/>
      <c r="RCP83" s="567"/>
      <c r="RCQ83" s="567"/>
      <c r="RCR83" s="567"/>
      <c r="RCS83" s="567"/>
      <c r="RCT83" s="567"/>
      <c r="RCU83" s="567"/>
      <c r="RCV83" s="567"/>
      <c r="RCW83" s="567"/>
      <c r="RCX83" s="567"/>
      <c r="RCY83" s="567"/>
      <c r="RCZ83" s="567"/>
      <c r="RDA83" s="567"/>
      <c r="RDB83" s="567"/>
      <c r="RDC83" s="567"/>
      <c r="RDD83" s="567"/>
      <c r="RDE83" s="567"/>
      <c r="RDF83" s="567"/>
      <c r="RDG83" s="567"/>
      <c r="RDH83" s="567"/>
      <c r="RDI83" s="567"/>
      <c r="RDJ83" s="567"/>
      <c r="RDK83" s="567"/>
      <c r="RDL83" s="567"/>
      <c r="RDM83" s="567"/>
      <c r="RDN83" s="567"/>
      <c r="RDO83" s="567"/>
      <c r="RDP83" s="567"/>
      <c r="RDQ83" s="567"/>
      <c r="RDR83" s="567"/>
      <c r="RDS83" s="567"/>
      <c r="RDT83" s="567"/>
      <c r="RDU83" s="567"/>
      <c r="RDV83" s="567"/>
      <c r="RDW83" s="567"/>
      <c r="RDX83" s="567"/>
      <c r="RDY83" s="567"/>
      <c r="RDZ83" s="567"/>
      <c r="REA83" s="567"/>
      <c r="REB83" s="567"/>
      <c r="REC83" s="567"/>
      <c r="RED83" s="567"/>
      <c r="REE83" s="567"/>
      <c r="REF83" s="567"/>
      <c r="REG83" s="567"/>
      <c r="REH83" s="567"/>
      <c r="REI83" s="567"/>
      <c r="REJ83" s="567"/>
      <c r="REK83" s="567"/>
      <c r="REL83" s="567"/>
      <c r="REM83" s="567"/>
      <c r="REN83" s="567"/>
      <c r="REO83" s="567"/>
      <c r="REP83" s="567"/>
      <c r="REQ83" s="567"/>
      <c r="RER83" s="567"/>
      <c r="RES83" s="567"/>
      <c r="RET83" s="567"/>
      <c r="REU83" s="567"/>
      <c r="REV83" s="567"/>
      <c r="REW83" s="567"/>
      <c r="REX83" s="567"/>
      <c r="REY83" s="567"/>
      <c r="REZ83" s="567"/>
      <c r="RFA83" s="567"/>
      <c r="RFB83" s="567"/>
      <c r="RFC83" s="567"/>
      <c r="RFD83" s="567"/>
      <c r="RFE83" s="567"/>
      <c r="RFF83" s="567"/>
      <c r="RFG83" s="567"/>
      <c r="RFH83" s="567"/>
      <c r="RFI83" s="567"/>
      <c r="RFJ83" s="567"/>
      <c r="RFK83" s="567"/>
      <c r="RFL83" s="567"/>
      <c r="RFM83" s="567"/>
      <c r="RFN83" s="567"/>
      <c r="RFO83" s="567"/>
      <c r="RFP83" s="567"/>
      <c r="RFQ83" s="567"/>
      <c r="RFR83" s="567"/>
      <c r="RFS83" s="567"/>
      <c r="RFT83" s="567"/>
      <c r="RFU83" s="567"/>
      <c r="RFV83" s="567"/>
      <c r="RFW83" s="567"/>
      <c r="RFX83" s="567"/>
      <c r="RFY83" s="567"/>
      <c r="RFZ83" s="567"/>
      <c r="RGA83" s="567"/>
      <c r="RGB83" s="567"/>
      <c r="RGC83" s="567"/>
      <c r="RGD83" s="567"/>
      <c r="RGE83" s="567"/>
      <c r="RGF83" s="567"/>
      <c r="RGG83" s="567"/>
      <c r="RGH83" s="567"/>
      <c r="RGI83" s="567"/>
      <c r="RGJ83" s="567"/>
      <c r="RGK83" s="567"/>
      <c r="RGL83" s="567"/>
      <c r="RGM83" s="567"/>
      <c r="RGN83" s="567"/>
      <c r="RGO83" s="567"/>
      <c r="RGP83" s="567"/>
      <c r="RGQ83" s="567"/>
      <c r="RGR83" s="567"/>
      <c r="RGS83" s="567"/>
      <c r="RGT83" s="567"/>
      <c r="RGU83" s="567"/>
      <c r="RGV83" s="567"/>
      <c r="RGW83" s="567"/>
      <c r="RGX83" s="567"/>
      <c r="RGY83" s="567"/>
      <c r="RGZ83" s="567"/>
      <c r="RHA83" s="567"/>
      <c r="RHB83" s="567"/>
      <c r="RHC83" s="567"/>
      <c r="RHD83" s="567"/>
      <c r="RHE83" s="567"/>
      <c r="RHF83" s="567"/>
      <c r="RHG83" s="567"/>
      <c r="RHH83" s="567"/>
      <c r="RHI83" s="567"/>
      <c r="RHJ83" s="567"/>
      <c r="RHK83" s="567"/>
      <c r="RHL83" s="567"/>
      <c r="RHM83" s="567"/>
      <c r="RHN83" s="567"/>
      <c r="RHO83" s="567"/>
      <c r="RHP83" s="567"/>
      <c r="RHQ83" s="567"/>
      <c r="RHR83" s="567"/>
      <c r="RHS83" s="567"/>
      <c r="RHT83" s="567"/>
      <c r="RHU83" s="567"/>
      <c r="RHV83" s="567"/>
      <c r="RHW83" s="567"/>
      <c r="RHX83" s="567"/>
      <c r="RHY83" s="567"/>
      <c r="RHZ83" s="567"/>
      <c r="RIA83" s="567"/>
      <c r="RIB83" s="567"/>
      <c r="RIC83" s="567"/>
      <c r="RID83" s="567"/>
      <c r="RIE83" s="567"/>
      <c r="RIF83" s="567"/>
      <c r="RIG83" s="567"/>
      <c r="RIH83" s="567"/>
      <c r="RII83" s="567"/>
      <c r="RIJ83" s="567"/>
      <c r="RIK83" s="567"/>
      <c r="RIL83" s="567"/>
      <c r="RIM83" s="567"/>
      <c r="RIN83" s="567"/>
      <c r="RIO83" s="567"/>
      <c r="RIP83" s="567"/>
      <c r="RIQ83" s="567"/>
      <c r="RIR83" s="567"/>
      <c r="RIS83" s="567"/>
      <c r="RIT83" s="567"/>
      <c r="RIU83" s="567"/>
      <c r="RIV83" s="567"/>
      <c r="RIW83" s="567"/>
      <c r="RIX83" s="567"/>
      <c r="RIY83" s="567"/>
      <c r="RIZ83" s="567"/>
      <c r="RJA83" s="567"/>
      <c r="RJB83" s="567"/>
      <c r="RJC83" s="567"/>
      <c r="RJD83" s="567"/>
      <c r="RJE83" s="567"/>
      <c r="RJF83" s="567"/>
      <c r="RJG83" s="567"/>
      <c r="RJH83" s="567"/>
      <c r="RJI83" s="567"/>
      <c r="RJJ83" s="567"/>
      <c r="RJK83" s="567"/>
      <c r="RJL83" s="567"/>
      <c r="RJM83" s="567"/>
      <c r="RJN83" s="567"/>
      <c r="RJO83" s="567"/>
      <c r="RJP83" s="567"/>
      <c r="RJQ83" s="567"/>
      <c r="RJR83" s="567"/>
      <c r="RJS83" s="567"/>
      <c r="RJT83" s="567"/>
      <c r="RJU83" s="567"/>
      <c r="RJV83" s="567"/>
      <c r="RJW83" s="567"/>
      <c r="RJX83" s="567"/>
      <c r="RJY83" s="567"/>
      <c r="RJZ83" s="567"/>
      <c r="RKA83" s="567"/>
      <c r="RKB83" s="567"/>
      <c r="RKC83" s="567"/>
      <c r="RKD83" s="567"/>
      <c r="RKE83" s="567"/>
      <c r="RKF83" s="567"/>
      <c r="RKG83" s="567"/>
      <c r="RKH83" s="567"/>
      <c r="RKI83" s="567"/>
      <c r="RKJ83" s="567"/>
      <c r="RKK83" s="567"/>
      <c r="RKL83" s="567"/>
      <c r="RKM83" s="567"/>
      <c r="RKN83" s="567"/>
      <c r="RKO83" s="567"/>
      <c r="RKP83" s="567"/>
      <c r="RKQ83" s="567"/>
      <c r="RKR83" s="567"/>
      <c r="RKS83" s="567"/>
      <c r="RKT83" s="567"/>
      <c r="RKU83" s="567"/>
      <c r="RKV83" s="567"/>
      <c r="RKW83" s="567"/>
      <c r="RKX83" s="567"/>
      <c r="RKY83" s="567"/>
      <c r="RKZ83" s="567"/>
      <c r="RLA83" s="567"/>
      <c r="RLB83" s="567"/>
      <c r="RLC83" s="567"/>
      <c r="RLD83" s="567"/>
      <c r="RLE83" s="567"/>
      <c r="RLF83" s="567"/>
      <c r="RLG83" s="567"/>
      <c r="RLH83" s="567"/>
      <c r="RLI83" s="567"/>
      <c r="RLJ83" s="567"/>
      <c r="RLK83" s="567"/>
      <c r="RLL83" s="567"/>
      <c r="RLM83" s="567"/>
      <c r="RLN83" s="567"/>
      <c r="RLO83" s="567"/>
      <c r="RLP83" s="567"/>
      <c r="RLQ83" s="567"/>
      <c r="RLR83" s="567"/>
      <c r="RLS83" s="567"/>
      <c r="RLT83" s="567"/>
      <c r="RLU83" s="567"/>
      <c r="RLV83" s="567"/>
      <c r="RLW83" s="567"/>
      <c r="RLX83" s="567"/>
      <c r="RLY83" s="567"/>
      <c r="RLZ83" s="567"/>
      <c r="RMA83" s="567"/>
      <c r="RMB83" s="567"/>
      <c r="RMC83" s="567"/>
      <c r="RMD83" s="567"/>
      <c r="RME83" s="567"/>
      <c r="RMF83" s="567"/>
      <c r="RMG83" s="567"/>
      <c r="RMH83" s="567"/>
      <c r="RMI83" s="567"/>
      <c r="RMJ83" s="567"/>
      <c r="RMK83" s="567"/>
      <c r="RML83" s="567"/>
      <c r="RMM83" s="567"/>
      <c r="RMN83" s="567"/>
      <c r="RMO83" s="567"/>
      <c r="RMP83" s="567"/>
      <c r="RMQ83" s="567"/>
      <c r="RMR83" s="567"/>
      <c r="RMS83" s="567"/>
      <c r="RMT83" s="567"/>
      <c r="RMU83" s="567"/>
      <c r="RMV83" s="567"/>
      <c r="RMW83" s="567"/>
      <c r="RMX83" s="567"/>
      <c r="RMY83" s="567"/>
      <c r="RMZ83" s="567"/>
      <c r="RNA83" s="567"/>
      <c r="RNB83" s="567"/>
      <c r="RNC83" s="567"/>
      <c r="RND83" s="567"/>
      <c r="RNE83" s="567"/>
      <c r="RNF83" s="567"/>
      <c r="RNG83" s="567"/>
      <c r="RNH83" s="567"/>
      <c r="RNI83" s="567"/>
      <c r="RNJ83" s="567"/>
      <c r="RNK83" s="567"/>
      <c r="RNL83" s="567"/>
      <c r="RNM83" s="567"/>
      <c r="RNN83" s="567"/>
      <c r="RNO83" s="567"/>
      <c r="RNP83" s="567"/>
      <c r="RNQ83" s="567"/>
      <c r="RNR83" s="567"/>
      <c r="RNS83" s="567"/>
      <c r="RNT83" s="567"/>
      <c r="RNU83" s="567"/>
      <c r="RNV83" s="567"/>
      <c r="RNW83" s="567"/>
      <c r="RNX83" s="567"/>
      <c r="RNY83" s="567"/>
      <c r="RNZ83" s="567"/>
      <c r="ROA83" s="567"/>
      <c r="ROB83" s="567"/>
      <c r="ROC83" s="567"/>
      <c r="ROD83" s="567"/>
      <c r="ROE83" s="567"/>
      <c r="ROF83" s="567"/>
      <c r="ROG83" s="567"/>
      <c r="ROH83" s="567"/>
      <c r="ROI83" s="567"/>
      <c r="ROJ83" s="567"/>
      <c r="ROK83" s="567"/>
      <c r="ROL83" s="567"/>
      <c r="ROM83" s="567"/>
      <c r="RON83" s="567"/>
      <c r="ROO83" s="567"/>
      <c r="ROP83" s="567"/>
      <c r="ROQ83" s="567"/>
      <c r="ROR83" s="567"/>
      <c r="ROS83" s="567"/>
      <c r="ROT83" s="567"/>
      <c r="ROU83" s="567"/>
      <c r="ROV83" s="567"/>
      <c r="ROW83" s="567"/>
      <c r="ROX83" s="567"/>
      <c r="ROY83" s="567"/>
      <c r="ROZ83" s="567"/>
      <c r="RPA83" s="567"/>
      <c r="RPB83" s="567"/>
      <c r="RPC83" s="567"/>
      <c r="RPD83" s="567"/>
      <c r="RPE83" s="567"/>
      <c r="RPF83" s="567"/>
      <c r="RPG83" s="567"/>
      <c r="RPH83" s="567"/>
      <c r="RPI83" s="567"/>
      <c r="RPJ83" s="567"/>
      <c r="RPK83" s="567"/>
      <c r="RPL83" s="567"/>
      <c r="RPM83" s="567"/>
      <c r="RPN83" s="567"/>
      <c r="RPO83" s="567"/>
      <c r="RPP83" s="567"/>
      <c r="RPQ83" s="567"/>
      <c r="RPR83" s="567"/>
      <c r="RPS83" s="567"/>
      <c r="RPT83" s="567"/>
      <c r="RPU83" s="567"/>
      <c r="RPV83" s="567"/>
      <c r="RPW83" s="567"/>
      <c r="RPX83" s="567"/>
      <c r="RPY83" s="567"/>
      <c r="RPZ83" s="567"/>
      <c r="RQA83" s="567"/>
      <c r="RQB83" s="567"/>
      <c r="RQC83" s="567"/>
      <c r="RQD83" s="567"/>
      <c r="RQE83" s="567"/>
      <c r="RQF83" s="567"/>
      <c r="RQG83" s="567"/>
      <c r="RQH83" s="567"/>
      <c r="RQI83" s="567"/>
      <c r="RQJ83" s="567"/>
      <c r="RQK83" s="567"/>
      <c r="RQL83" s="567"/>
      <c r="RQM83" s="567"/>
      <c r="RQN83" s="567"/>
      <c r="RQO83" s="567"/>
      <c r="RQP83" s="567"/>
      <c r="RQQ83" s="567"/>
      <c r="RQR83" s="567"/>
      <c r="RQS83" s="567"/>
      <c r="RQT83" s="567"/>
      <c r="RQU83" s="567"/>
      <c r="RQV83" s="567"/>
      <c r="RQW83" s="567"/>
      <c r="RQX83" s="567"/>
      <c r="RQY83" s="567"/>
      <c r="RQZ83" s="567"/>
      <c r="RRA83" s="567"/>
      <c r="RRB83" s="567"/>
      <c r="RRC83" s="567"/>
      <c r="RRD83" s="567"/>
      <c r="RRE83" s="567"/>
      <c r="RRF83" s="567"/>
      <c r="RRG83" s="567"/>
      <c r="RRH83" s="567"/>
      <c r="RRI83" s="567"/>
      <c r="RRJ83" s="567"/>
      <c r="RRK83" s="567"/>
      <c r="RRL83" s="567"/>
      <c r="RRM83" s="567"/>
      <c r="RRN83" s="567"/>
      <c r="RRO83" s="567"/>
      <c r="RRP83" s="567"/>
      <c r="RRQ83" s="567"/>
      <c r="RRR83" s="567"/>
      <c r="RRS83" s="567"/>
      <c r="RRT83" s="567"/>
      <c r="RRU83" s="567"/>
      <c r="RRV83" s="567"/>
      <c r="RRW83" s="567"/>
      <c r="RRX83" s="567"/>
      <c r="RRY83" s="567"/>
      <c r="RRZ83" s="567"/>
      <c r="RSA83" s="567"/>
      <c r="RSB83" s="567"/>
      <c r="RSC83" s="567"/>
      <c r="RSD83" s="567"/>
      <c r="RSE83" s="567"/>
      <c r="RSF83" s="567"/>
      <c r="RSG83" s="567"/>
      <c r="RSH83" s="567"/>
      <c r="RSI83" s="567"/>
      <c r="RSJ83" s="567"/>
      <c r="RSK83" s="567"/>
      <c r="RSL83" s="567"/>
      <c r="RSM83" s="567"/>
      <c r="RSN83" s="567"/>
      <c r="RSO83" s="567"/>
      <c r="RSP83" s="567"/>
      <c r="RSQ83" s="567"/>
      <c r="RSR83" s="567"/>
      <c r="RSS83" s="567"/>
      <c r="RST83" s="567"/>
      <c r="RSU83" s="567"/>
      <c r="RSV83" s="567"/>
      <c r="RSW83" s="567"/>
      <c r="RSX83" s="567"/>
      <c r="RSY83" s="567"/>
      <c r="RSZ83" s="567"/>
      <c r="RTA83" s="567"/>
      <c r="RTB83" s="567"/>
      <c r="RTC83" s="567"/>
      <c r="RTD83" s="567"/>
      <c r="RTE83" s="567"/>
      <c r="RTF83" s="567"/>
      <c r="RTG83" s="567"/>
      <c r="RTH83" s="567"/>
      <c r="RTI83" s="567"/>
      <c r="RTJ83" s="567"/>
      <c r="RTK83" s="567"/>
      <c r="RTL83" s="567"/>
      <c r="RTM83" s="567"/>
      <c r="RTN83" s="567"/>
      <c r="RTO83" s="567"/>
      <c r="RTP83" s="567"/>
      <c r="RTQ83" s="567"/>
      <c r="RTR83" s="567"/>
      <c r="RTS83" s="567"/>
      <c r="RTT83" s="567"/>
      <c r="RTU83" s="567"/>
      <c r="RTV83" s="567"/>
      <c r="RTW83" s="567"/>
      <c r="RTX83" s="567"/>
      <c r="RTY83" s="567"/>
      <c r="RTZ83" s="567"/>
      <c r="RUA83" s="567"/>
      <c r="RUB83" s="567"/>
      <c r="RUC83" s="567"/>
      <c r="RUD83" s="567"/>
      <c r="RUE83" s="567"/>
      <c r="RUF83" s="567"/>
      <c r="RUG83" s="567"/>
      <c r="RUH83" s="567"/>
      <c r="RUI83" s="567"/>
      <c r="RUJ83" s="567"/>
      <c r="RUK83" s="567"/>
      <c r="RUL83" s="567"/>
      <c r="RUM83" s="567"/>
      <c r="RUN83" s="567"/>
      <c r="RUO83" s="567"/>
      <c r="RUP83" s="567"/>
      <c r="RUQ83" s="567"/>
      <c r="RUR83" s="567"/>
      <c r="RUS83" s="567"/>
      <c r="RUT83" s="567"/>
      <c r="RUU83" s="567"/>
      <c r="RUV83" s="567"/>
      <c r="RUW83" s="567"/>
      <c r="RUX83" s="567"/>
      <c r="RUY83" s="567"/>
      <c r="RUZ83" s="567"/>
      <c r="RVA83" s="567"/>
      <c r="RVB83" s="567"/>
      <c r="RVC83" s="567"/>
      <c r="RVD83" s="567"/>
      <c r="RVE83" s="567"/>
      <c r="RVF83" s="567"/>
      <c r="RVG83" s="567"/>
      <c r="RVH83" s="567"/>
      <c r="RVI83" s="567"/>
      <c r="RVJ83" s="567"/>
      <c r="RVK83" s="567"/>
      <c r="RVL83" s="567"/>
      <c r="RVM83" s="567"/>
      <c r="RVN83" s="567"/>
      <c r="RVO83" s="567"/>
      <c r="RVP83" s="567"/>
      <c r="RVQ83" s="567"/>
      <c r="RVR83" s="567"/>
      <c r="RVS83" s="567"/>
      <c r="RVT83" s="567"/>
      <c r="RVU83" s="567"/>
      <c r="RVV83" s="567"/>
      <c r="RVW83" s="567"/>
      <c r="RVX83" s="567"/>
      <c r="RVY83" s="567"/>
      <c r="RVZ83" s="567"/>
      <c r="RWA83" s="567"/>
      <c r="RWB83" s="567"/>
      <c r="RWC83" s="567"/>
      <c r="RWD83" s="567"/>
      <c r="RWE83" s="567"/>
      <c r="RWF83" s="567"/>
      <c r="RWG83" s="567"/>
      <c r="RWH83" s="567"/>
      <c r="RWI83" s="567"/>
      <c r="RWJ83" s="567"/>
      <c r="RWK83" s="567"/>
      <c r="RWL83" s="567"/>
      <c r="RWM83" s="567"/>
      <c r="RWN83" s="567"/>
      <c r="RWO83" s="567"/>
      <c r="RWP83" s="567"/>
      <c r="RWQ83" s="567"/>
      <c r="RWR83" s="567"/>
      <c r="RWS83" s="567"/>
      <c r="RWT83" s="567"/>
      <c r="RWU83" s="567"/>
      <c r="RWV83" s="567"/>
      <c r="RWW83" s="567"/>
      <c r="RWX83" s="567"/>
      <c r="RWY83" s="567"/>
      <c r="RWZ83" s="567"/>
      <c r="RXA83" s="567"/>
      <c r="RXB83" s="567"/>
      <c r="RXC83" s="567"/>
      <c r="RXD83" s="567"/>
      <c r="RXE83" s="567"/>
      <c r="RXF83" s="567"/>
      <c r="RXG83" s="567"/>
      <c r="RXH83" s="567"/>
      <c r="RXI83" s="567"/>
      <c r="RXJ83" s="567"/>
      <c r="RXK83" s="567"/>
      <c r="RXL83" s="567"/>
      <c r="RXM83" s="567"/>
      <c r="RXN83" s="567"/>
      <c r="RXO83" s="567"/>
      <c r="RXP83" s="567"/>
      <c r="RXQ83" s="567"/>
      <c r="RXR83" s="567"/>
      <c r="RXS83" s="567"/>
      <c r="RXT83" s="567"/>
      <c r="RXU83" s="567"/>
      <c r="RXV83" s="567"/>
      <c r="RXW83" s="567"/>
      <c r="RXX83" s="567"/>
      <c r="RXY83" s="567"/>
      <c r="RXZ83" s="567"/>
      <c r="RYA83" s="567"/>
      <c r="RYB83" s="567"/>
      <c r="RYC83" s="567"/>
      <c r="RYD83" s="567"/>
      <c r="RYE83" s="567"/>
      <c r="RYF83" s="567"/>
      <c r="RYG83" s="567"/>
      <c r="RYH83" s="567"/>
      <c r="RYI83" s="567"/>
      <c r="RYJ83" s="567"/>
      <c r="RYK83" s="567"/>
      <c r="RYL83" s="567"/>
      <c r="RYM83" s="567"/>
      <c r="RYN83" s="567"/>
      <c r="RYO83" s="567"/>
      <c r="RYP83" s="567"/>
      <c r="RYQ83" s="567"/>
      <c r="RYR83" s="567"/>
      <c r="RYS83" s="567"/>
      <c r="RYT83" s="567"/>
      <c r="RYU83" s="567"/>
      <c r="RYV83" s="567"/>
      <c r="RYW83" s="567"/>
      <c r="RYX83" s="567"/>
      <c r="RYY83" s="567"/>
      <c r="RYZ83" s="567"/>
      <c r="RZA83" s="567"/>
      <c r="RZB83" s="567"/>
      <c r="RZC83" s="567"/>
      <c r="RZD83" s="567"/>
      <c r="RZE83" s="567"/>
      <c r="RZF83" s="567"/>
      <c r="RZG83" s="567"/>
      <c r="RZH83" s="567"/>
      <c r="RZI83" s="567"/>
      <c r="RZJ83" s="567"/>
      <c r="RZK83" s="567"/>
      <c r="RZL83" s="567"/>
      <c r="RZM83" s="567"/>
      <c r="RZN83" s="567"/>
      <c r="RZO83" s="567"/>
      <c r="RZP83" s="567"/>
      <c r="RZQ83" s="567"/>
      <c r="RZR83" s="567"/>
      <c r="RZS83" s="567"/>
      <c r="RZT83" s="567"/>
      <c r="RZU83" s="567"/>
      <c r="RZV83" s="567"/>
      <c r="RZW83" s="567"/>
      <c r="RZX83" s="567"/>
      <c r="RZY83" s="567"/>
      <c r="RZZ83" s="567"/>
      <c r="SAA83" s="567"/>
      <c r="SAB83" s="567"/>
      <c r="SAC83" s="567"/>
      <c r="SAD83" s="567"/>
      <c r="SAE83" s="567"/>
      <c r="SAF83" s="567"/>
      <c r="SAG83" s="567"/>
      <c r="SAH83" s="567"/>
      <c r="SAI83" s="567"/>
      <c r="SAJ83" s="567"/>
      <c r="SAK83" s="567"/>
      <c r="SAL83" s="567"/>
      <c r="SAM83" s="567"/>
      <c r="SAN83" s="567"/>
      <c r="SAO83" s="567"/>
      <c r="SAP83" s="567"/>
      <c r="SAQ83" s="567"/>
      <c r="SAR83" s="567"/>
      <c r="SAS83" s="567"/>
      <c r="SAT83" s="567"/>
      <c r="SAU83" s="567"/>
      <c r="SAV83" s="567"/>
      <c r="SAW83" s="567"/>
      <c r="SAX83" s="567"/>
      <c r="SAY83" s="567"/>
      <c r="SAZ83" s="567"/>
      <c r="SBA83" s="567"/>
      <c r="SBB83" s="567"/>
      <c r="SBC83" s="567"/>
      <c r="SBD83" s="567"/>
      <c r="SBE83" s="567"/>
      <c r="SBF83" s="567"/>
      <c r="SBG83" s="567"/>
      <c r="SBH83" s="567"/>
      <c r="SBI83" s="567"/>
      <c r="SBJ83" s="567"/>
      <c r="SBK83" s="567"/>
      <c r="SBL83" s="567"/>
      <c r="SBM83" s="567"/>
      <c r="SBN83" s="567"/>
      <c r="SBO83" s="567"/>
      <c r="SBP83" s="567"/>
      <c r="SBQ83" s="567"/>
      <c r="SBR83" s="567"/>
      <c r="SBS83" s="567"/>
      <c r="SBT83" s="567"/>
      <c r="SBU83" s="567"/>
      <c r="SBV83" s="567"/>
      <c r="SBW83" s="567"/>
      <c r="SBX83" s="567"/>
      <c r="SBY83" s="567"/>
      <c r="SBZ83" s="567"/>
      <c r="SCA83" s="567"/>
      <c r="SCB83" s="567"/>
      <c r="SCC83" s="567"/>
      <c r="SCD83" s="567"/>
      <c r="SCE83" s="567"/>
      <c r="SCF83" s="567"/>
      <c r="SCG83" s="567"/>
      <c r="SCH83" s="567"/>
      <c r="SCI83" s="567"/>
      <c r="SCJ83" s="567"/>
      <c r="SCK83" s="567"/>
      <c r="SCL83" s="567"/>
      <c r="SCM83" s="567"/>
      <c r="SCN83" s="567"/>
      <c r="SCO83" s="567"/>
      <c r="SCP83" s="567"/>
      <c r="SCQ83" s="567"/>
      <c r="SCR83" s="567"/>
      <c r="SCS83" s="567"/>
      <c r="SCT83" s="567"/>
      <c r="SCU83" s="567"/>
      <c r="SCV83" s="567"/>
      <c r="SCW83" s="567"/>
      <c r="SCX83" s="567"/>
      <c r="SCY83" s="567"/>
      <c r="SCZ83" s="567"/>
      <c r="SDA83" s="567"/>
      <c r="SDB83" s="567"/>
      <c r="SDC83" s="567"/>
      <c r="SDD83" s="567"/>
      <c r="SDE83" s="567"/>
      <c r="SDF83" s="567"/>
      <c r="SDG83" s="567"/>
      <c r="SDH83" s="567"/>
      <c r="SDI83" s="567"/>
      <c r="SDJ83" s="567"/>
      <c r="SDK83" s="567"/>
      <c r="SDL83" s="567"/>
      <c r="SDM83" s="567"/>
      <c r="SDN83" s="567"/>
      <c r="SDO83" s="567"/>
      <c r="SDP83" s="567"/>
      <c r="SDQ83" s="567"/>
      <c r="SDR83" s="567"/>
      <c r="SDS83" s="567"/>
      <c r="SDT83" s="567"/>
      <c r="SDU83" s="567"/>
      <c r="SDV83" s="567"/>
      <c r="SDW83" s="567"/>
      <c r="SDX83" s="567"/>
      <c r="SDY83" s="567"/>
      <c r="SDZ83" s="567"/>
      <c r="SEA83" s="567"/>
      <c r="SEB83" s="567"/>
      <c r="SEC83" s="567"/>
      <c r="SED83" s="567"/>
      <c r="SEE83" s="567"/>
      <c r="SEF83" s="567"/>
      <c r="SEG83" s="567"/>
      <c r="SEH83" s="567"/>
      <c r="SEI83" s="567"/>
      <c r="SEJ83" s="567"/>
      <c r="SEK83" s="567"/>
      <c r="SEL83" s="567"/>
      <c r="SEM83" s="567"/>
      <c r="SEN83" s="567"/>
      <c r="SEO83" s="567"/>
      <c r="SEP83" s="567"/>
      <c r="SEQ83" s="567"/>
      <c r="SER83" s="567"/>
      <c r="SES83" s="567"/>
      <c r="SET83" s="567"/>
      <c r="SEU83" s="567"/>
      <c r="SEV83" s="567"/>
      <c r="SEW83" s="567"/>
      <c r="SEX83" s="567"/>
      <c r="SEY83" s="567"/>
      <c r="SEZ83" s="567"/>
      <c r="SFA83" s="567"/>
      <c r="SFB83" s="567"/>
      <c r="SFC83" s="567"/>
      <c r="SFD83" s="567"/>
      <c r="SFE83" s="567"/>
      <c r="SFF83" s="567"/>
      <c r="SFG83" s="567"/>
      <c r="SFH83" s="567"/>
      <c r="SFI83" s="567"/>
      <c r="SFJ83" s="567"/>
      <c r="SFK83" s="567"/>
      <c r="SFL83" s="567"/>
      <c r="SFM83" s="567"/>
      <c r="SFN83" s="567"/>
      <c r="SFO83" s="567"/>
      <c r="SFP83" s="567"/>
      <c r="SFQ83" s="567"/>
      <c r="SFR83" s="567"/>
      <c r="SFS83" s="567"/>
      <c r="SFT83" s="567"/>
      <c r="SFU83" s="567"/>
      <c r="SFV83" s="567"/>
      <c r="SFW83" s="567"/>
      <c r="SFX83" s="567"/>
      <c r="SFY83" s="567"/>
      <c r="SFZ83" s="567"/>
      <c r="SGA83" s="567"/>
      <c r="SGB83" s="567"/>
      <c r="SGC83" s="567"/>
      <c r="SGD83" s="567"/>
      <c r="SGE83" s="567"/>
      <c r="SGF83" s="567"/>
      <c r="SGG83" s="567"/>
      <c r="SGH83" s="567"/>
      <c r="SGI83" s="567"/>
      <c r="SGJ83" s="567"/>
      <c r="SGK83" s="567"/>
      <c r="SGL83" s="567"/>
      <c r="SGM83" s="567"/>
      <c r="SGN83" s="567"/>
      <c r="SGO83" s="567"/>
      <c r="SGP83" s="567"/>
      <c r="SGQ83" s="567"/>
      <c r="SGR83" s="567"/>
      <c r="SGS83" s="567"/>
      <c r="SGT83" s="567"/>
      <c r="SGU83" s="567"/>
      <c r="SGV83" s="567"/>
      <c r="SGW83" s="567"/>
      <c r="SGX83" s="567"/>
      <c r="SGY83" s="567"/>
      <c r="SGZ83" s="567"/>
      <c r="SHA83" s="567"/>
      <c r="SHB83" s="567"/>
      <c r="SHC83" s="567"/>
      <c r="SHD83" s="567"/>
      <c r="SHE83" s="567"/>
      <c r="SHF83" s="567"/>
      <c r="SHG83" s="567"/>
      <c r="SHH83" s="567"/>
      <c r="SHI83" s="567"/>
      <c r="SHJ83" s="567"/>
      <c r="SHK83" s="567"/>
      <c r="SHL83" s="567"/>
      <c r="SHM83" s="567"/>
      <c r="SHN83" s="567"/>
      <c r="SHO83" s="567"/>
      <c r="SHP83" s="567"/>
      <c r="SHQ83" s="567"/>
      <c r="SHR83" s="567"/>
      <c r="SHS83" s="567"/>
      <c r="SHT83" s="567"/>
      <c r="SHU83" s="567"/>
      <c r="SHV83" s="567"/>
      <c r="SHW83" s="567"/>
      <c r="SHX83" s="567"/>
      <c r="SHY83" s="567"/>
      <c r="SHZ83" s="567"/>
      <c r="SIA83" s="567"/>
      <c r="SIB83" s="567"/>
      <c r="SIC83" s="567"/>
      <c r="SID83" s="567"/>
      <c r="SIE83" s="567"/>
      <c r="SIF83" s="567"/>
      <c r="SIG83" s="567"/>
      <c r="SIH83" s="567"/>
      <c r="SII83" s="567"/>
      <c r="SIJ83" s="567"/>
      <c r="SIK83" s="567"/>
      <c r="SIL83" s="567"/>
      <c r="SIM83" s="567"/>
      <c r="SIN83" s="567"/>
      <c r="SIO83" s="567"/>
      <c r="SIP83" s="567"/>
      <c r="SIQ83" s="567"/>
      <c r="SIR83" s="567"/>
      <c r="SIS83" s="567"/>
      <c r="SIT83" s="567"/>
      <c r="SIU83" s="567"/>
      <c r="SIV83" s="567"/>
      <c r="SIW83" s="567"/>
      <c r="SIX83" s="567"/>
      <c r="SIY83" s="567"/>
      <c r="SIZ83" s="567"/>
      <c r="SJA83" s="567"/>
      <c r="SJB83" s="567"/>
      <c r="SJC83" s="567"/>
      <c r="SJD83" s="567"/>
      <c r="SJE83" s="567"/>
      <c r="SJF83" s="567"/>
      <c r="SJG83" s="567"/>
      <c r="SJH83" s="567"/>
      <c r="SJI83" s="567"/>
      <c r="SJJ83" s="567"/>
      <c r="SJK83" s="567"/>
      <c r="SJL83" s="567"/>
      <c r="SJM83" s="567"/>
      <c r="SJN83" s="567"/>
      <c r="SJO83" s="567"/>
      <c r="SJP83" s="567"/>
      <c r="SJQ83" s="567"/>
      <c r="SJR83" s="567"/>
      <c r="SJS83" s="567"/>
      <c r="SJT83" s="567"/>
      <c r="SJU83" s="567"/>
      <c r="SJV83" s="567"/>
      <c r="SJW83" s="567"/>
      <c r="SJX83" s="567"/>
      <c r="SJY83" s="567"/>
      <c r="SJZ83" s="567"/>
      <c r="SKA83" s="567"/>
      <c r="SKB83" s="567"/>
      <c r="SKC83" s="567"/>
      <c r="SKD83" s="567"/>
      <c r="SKE83" s="567"/>
      <c r="SKF83" s="567"/>
      <c r="SKG83" s="567"/>
      <c r="SKH83" s="567"/>
      <c r="SKI83" s="567"/>
      <c r="SKJ83" s="567"/>
      <c r="SKK83" s="567"/>
      <c r="SKL83" s="567"/>
      <c r="SKM83" s="567"/>
      <c r="SKN83" s="567"/>
      <c r="SKO83" s="567"/>
      <c r="SKP83" s="567"/>
      <c r="SKQ83" s="567"/>
      <c r="SKR83" s="567"/>
      <c r="SKS83" s="567"/>
      <c r="SKT83" s="567"/>
      <c r="SKU83" s="567"/>
      <c r="SKV83" s="567"/>
      <c r="SKW83" s="567"/>
      <c r="SKX83" s="567"/>
      <c r="SKY83" s="567"/>
      <c r="SKZ83" s="567"/>
      <c r="SLA83" s="567"/>
      <c r="SLB83" s="567"/>
      <c r="SLC83" s="567"/>
      <c r="SLD83" s="567"/>
      <c r="SLE83" s="567"/>
      <c r="SLF83" s="567"/>
      <c r="SLG83" s="567"/>
      <c r="SLH83" s="567"/>
      <c r="SLI83" s="567"/>
      <c r="SLJ83" s="567"/>
      <c r="SLK83" s="567"/>
      <c r="SLL83" s="567"/>
      <c r="SLM83" s="567"/>
      <c r="SLN83" s="567"/>
      <c r="SLO83" s="567"/>
      <c r="SLP83" s="567"/>
      <c r="SLQ83" s="567"/>
      <c r="SLR83" s="567"/>
      <c r="SLS83" s="567"/>
      <c r="SLT83" s="567"/>
      <c r="SLU83" s="567"/>
      <c r="SLV83" s="567"/>
      <c r="SLW83" s="567"/>
      <c r="SLX83" s="567"/>
      <c r="SLY83" s="567"/>
      <c r="SLZ83" s="567"/>
      <c r="SMA83" s="567"/>
      <c r="SMB83" s="567"/>
      <c r="SMC83" s="567"/>
      <c r="SMD83" s="567"/>
      <c r="SME83" s="567"/>
      <c r="SMF83" s="567"/>
      <c r="SMG83" s="567"/>
      <c r="SMH83" s="567"/>
      <c r="SMI83" s="567"/>
      <c r="SMJ83" s="567"/>
      <c r="SMK83" s="567"/>
      <c r="SML83" s="567"/>
      <c r="SMM83" s="567"/>
      <c r="SMN83" s="567"/>
      <c r="SMO83" s="567"/>
      <c r="SMP83" s="567"/>
      <c r="SMQ83" s="567"/>
      <c r="SMR83" s="567"/>
      <c r="SMS83" s="567"/>
      <c r="SMT83" s="567"/>
      <c r="SMU83" s="567"/>
      <c r="SMV83" s="567"/>
      <c r="SMW83" s="567"/>
      <c r="SMX83" s="567"/>
      <c r="SMY83" s="567"/>
      <c r="SMZ83" s="567"/>
      <c r="SNA83" s="567"/>
      <c r="SNB83" s="567"/>
      <c r="SNC83" s="567"/>
      <c r="SND83" s="567"/>
      <c r="SNE83" s="567"/>
      <c r="SNF83" s="567"/>
      <c r="SNG83" s="567"/>
      <c r="SNH83" s="567"/>
      <c r="SNI83" s="567"/>
      <c r="SNJ83" s="567"/>
      <c r="SNK83" s="567"/>
      <c r="SNL83" s="567"/>
      <c r="SNM83" s="567"/>
      <c r="SNN83" s="567"/>
      <c r="SNO83" s="567"/>
      <c r="SNP83" s="567"/>
      <c r="SNQ83" s="567"/>
      <c r="SNR83" s="567"/>
      <c r="SNS83" s="567"/>
      <c r="SNT83" s="567"/>
      <c r="SNU83" s="567"/>
      <c r="SNV83" s="567"/>
      <c r="SNW83" s="567"/>
      <c r="SNX83" s="567"/>
      <c r="SNY83" s="567"/>
      <c r="SNZ83" s="567"/>
      <c r="SOA83" s="567"/>
      <c r="SOB83" s="567"/>
      <c r="SOC83" s="567"/>
      <c r="SOD83" s="567"/>
      <c r="SOE83" s="567"/>
      <c r="SOF83" s="567"/>
      <c r="SOG83" s="567"/>
      <c r="SOH83" s="567"/>
      <c r="SOI83" s="567"/>
      <c r="SOJ83" s="567"/>
      <c r="SOK83" s="567"/>
      <c r="SOL83" s="567"/>
      <c r="SOM83" s="567"/>
      <c r="SON83" s="567"/>
      <c r="SOO83" s="567"/>
      <c r="SOP83" s="567"/>
      <c r="SOQ83" s="567"/>
      <c r="SOR83" s="567"/>
      <c r="SOS83" s="567"/>
      <c r="SOT83" s="567"/>
      <c r="SOU83" s="567"/>
      <c r="SOV83" s="567"/>
      <c r="SOW83" s="567"/>
      <c r="SOX83" s="567"/>
      <c r="SOY83" s="567"/>
      <c r="SOZ83" s="567"/>
      <c r="SPA83" s="567"/>
      <c r="SPB83" s="567"/>
      <c r="SPC83" s="567"/>
      <c r="SPD83" s="567"/>
      <c r="SPE83" s="567"/>
      <c r="SPF83" s="567"/>
      <c r="SPG83" s="567"/>
      <c r="SPH83" s="567"/>
      <c r="SPI83" s="567"/>
      <c r="SPJ83" s="567"/>
      <c r="SPK83" s="567"/>
      <c r="SPL83" s="567"/>
      <c r="SPM83" s="567"/>
      <c r="SPN83" s="567"/>
      <c r="SPO83" s="567"/>
      <c r="SPP83" s="567"/>
      <c r="SPQ83" s="567"/>
      <c r="SPR83" s="567"/>
      <c r="SPS83" s="567"/>
      <c r="SPT83" s="567"/>
      <c r="SPU83" s="567"/>
      <c r="SPV83" s="567"/>
      <c r="SPW83" s="567"/>
      <c r="SPX83" s="567"/>
      <c r="SPY83" s="567"/>
      <c r="SPZ83" s="567"/>
      <c r="SQA83" s="567"/>
      <c r="SQB83" s="567"/>
      <c r="SQC83" s="567"/>
      <c r="SQD83" s="567"/>
      <c r="SQE83" s="567"/>
      <c r="SQF83" s="567"/>
      <c r="SQG83" s="567"/>
      <c r="SQH83" s="567"/>
      <c r="SQI83" s="567"/>
      <c r="SQJ83" s="567"/>
      <c r="SQK83" s="567"/>
      <c r="SQL83" s="567"/>
      <c r="SQM83" s="567"/>
      <c r="SQN83" s="567"/>
      <c r="SQO83" s="567"/>
      <c r="SQP83" s="567"/>
      <c r="SQQ83" s="567"/>
      <c r="SQR83" s="567"/>
      <c r="SQS83" s="567"/>
      <c r="SQT83" s="567"/>
      <c r="SQU83" s="567"/>
      <c r="SQV83" s="567"/>
      <c r="SQW83" s="567"/>
      <c r="SQX83" s="567"/>
      <c r="SQY83" s="567"/>
      <c r="SQZ83" s="567"/>
      <c r="SRA83" s="567"/>
      <c r="SRB83" s="567"/>
      <c r="SRC83" s="567"/>
      <c r="SRD83" s="567"/>
      <c r="SRE83" s="567"/>
      <c r="SRF83" s="567"/>
      <c r="SRG83" s="567"/>
      <c r="SRH83" s="567"/>
      <c r="SRI83" s="567"/>
      <c r="SRJ83" s="567"/>
      <c r="SRK83" s="567"/>
      <c r="SRL83" s="567"/>
      <c r="SRM83" s="567"/>
      <c r="SRN83" s="567"/>
      <c r="SRO83" s="567"/>
      <c r="SRP83" s="567"/>
      <c r="SRQ83" s="567"/>
      <c r="SRR83" s="567"/>
      <c r="SRS83" s="567"/>
      <c r="SRT83" s="567"/>
      <c r="SRU83" s="567"/>
      <c r="SRV83" s="567"/>
      <c r="SRW83" s="567"/>
      <c r="SRX83" s="567"/>
      <c r="SRY83" s="567"/>
      <c r="SRZ83" s="567"/>
      <c r="SSA83" s="567"/>
      <c r="SSB83" s="567"/>
      <c r="SSC83" s="567"/>
      <c r="SSD83" s="567"/>
      <c r="SSE83" s="567"/>
      <c r="SSF83" s="567"/>
      <c r="SSG83" s="567"/>
      <c r="SSH83" s="567"/>
      <c r="SSI83" s="567"/>
      <c r="SSJ83" s="567"/>
      <c r="SSK83" s="567"/>
      <c r="SSL83" s="567"/>
      <c r="SSM83" s="567"/>
      <c r="SSN83" s="567"/>
      <c r="SSO83" s="567"/>
      <c r="SSP83" s="567"/>
      <c r="SSQ83" s="567"/>
      <c r="SSR83" s="567"/>
      <c r="SSS83" s="567"/>
      <c r="SST83" s="567"/>
      <c r="SSU83" s="567"/>
      <c r="SSV83" s="567"/>
      <c r="SSW83" s="567"/>
      <c r="SSX83" s="567"/>
      <c r="SSY83" s="567"/>
      <c r="SSZ83" s="567"/>
      <c r="STA83" s="567"/>
      <c r="STB83" s="567"/>
      <c r="STC83" s="567"/>
      <c r="STD83" s="567"/>
      <c r="STE83" s="567"/>
      <c r="STF83" s="567"/>
      <c r="STG83" s="567"/>
      <c r="STH83" s="567"/>
      <c r="STI83" s="567"/>
      <c r="STJ83" s="567"/>
      <c r="STK83" s="567"/>
      <c r="STL83" s="567"/>
      <c r="STM83" s="567"/>
      <c r="STN83" s="567"/>
      <c r="STO83" s="567"/>
      <c r="STP83" s="567"/>
      <c r="STQ83" s="567"/>
      <c r="STR83" s="567"/>
      <c r="STS83" s="567"/>
      <c r="STT83" s="567"/>
      <c r="STU83" s="567"/>
      <c r="STV83" s="567"/>
      <c r="STW83" s="567"/>
      <c r="STX83" s="567"/>
      <c r="STY83" s="567"/>
      <c r="STZ83" s="567"/>
      <c r="SUA83" s="567"/>
      <c r="SUB83" s="567"/>
      <c r="SUC83" s="567"/>
      <c r="SUD83" s="567"/>
      <c r="SUE83" s="567"/>
      <c r="SUF83" s="567"/>
      <c r="SUG83" s="567"/>
      <c r="SUH83" s="567"/>
      <c r="SUI83" s="567"/>
      <c r="SUJ83" s="567"/>
      <c r="SUK83" s="567"/>
      <c r="SUL83" s="567"/>
      <c r="SUM83" s="567"/>
      <c r="SUN83" s="567"/>
      <c r="SUO83" s="567"/>
      <c r="SUP83" s="567"/>
      <c r="SUQ83" s="567"/>
      <c r="SUR83" s="567"/>
      <c r="SUS83" s="567"/>
      <c r="SUT83" s="567"/>
      <c r="SUU83" s="567"/>
      <c r="SUV83" s="567"/>
      <c r="SUW83" s="567"/>
      <c r="SUX83" s="567"/>
      <c r="SUY83" s="567"/>
      <c r="SUZ83" s="567"/>
      <c r="SVA83" s="567"/>
      <c r="SVB83" s="567"/>
      <c r="SVC83" s="567"/>
      <c r="SVD83" s="567"/>
      <c r="SVE83" s="567"/>
      <c r="SVF83" s="567"/>
      <c r="SVG83" s="567"/>
      <c r="SVH83" s="567"/>
      <c r="SVI83" s="567"/>
      <c r="SVJ83" s="567"/>
      <c r="SVK83" s="567"/>
      <c r="SVL83" s="567"/>
      <c r="SVM83" s="567"/>
      <c r="SVN83" s="567"/>
      <c r="SVO83" s="567"/>
      <c r="SVP83" s="567"/>
      <c r="SVQ83" s="567"/>
      <c r="SVR83" s="567"/>
      <c r="SVS83" s="567"/>
      <c r="SVT83" s="567"/>
      <c r="SVU83" s="567"/>
      <c r="SVV83" s="567"/>
      <c r="SVW83" s="567"/>
      <c r="SVX83" s="567"/>
      <c r="SVY83" s="567"/>
      <c r="SVZ83" s="567"/>
      <c r="SWA83" s="567"/>
      <c r="SWB83" s="567"/>
      <c r="SWC83" s="567"/>
      <c r="SWD83" s="567"/>
      <c r="SWE83" s="567"/>
      <c r="SWF83" s="567"/>
      <c r="SWG83" s="567"/>
      <c r="SWH83" s="567"/>
      <c r="SWI83" s="567"/>
      <c r="SWJ83" s="567"/>
      <c r="SWK83" s="567"/>
      <c r="SWL83" s="567"/>
      <c r="SWM83" s="567"/>
      <c r="SWN83" s="567"/>
      <c r="SWO83" s="567"/>
      <c r="SWP83" s="567"/>
      <c r="SWQ83" s="567"/>
      <c r="SWR83" s="567"/>
      <c r="SWS83" s="567"/>
      <c r="SWT83" s="567"/>
      <c r="SWU83" s="567"/>
      <c r="SWV83" s="567"/>
      <c r="SWW83" s="567"/>
      <c r="SWX83" s="567"/>
      <c r="SWY83" s="567"/>
      <c r="SWZ83" s="567"/>
      <c r="SXA83" s="567"/>
      <c r="SXB83" s="567"/>
      <c r="SXC83" s="567"/>
      <c r="SXD83" s="567"/>
      <c r="SXE83" s="567"/>
      <c r="SXF83" s="567"/>
      <c r="SXG83" s="567"/>
      <c r="SXH83" s="567"/>
      <c r="SXI83" s="567"/>
      <c r="SXJ83" s="567"/>
      <c r="SXK83" s="567"/>
      <c r="SXL83" s="567"/>
      <c r="SXM83" s="567"/>
      <c r="SXN83" s="567"/>
      <c r="SXO83" s="567"/>
      <c r="SXP83" s="567"/>
      <c r="SXQ83" s="567"/>
      <c r="SXR83" s="567"/>
      <c r="SXS83" s="567"/>
      <c r="SXT83" s="567"/>
      <c r="SXU83" s="567"/>
      <c r="SXV83" s="567"/>
      <c r="SXW83" s="567"/>
      <c r="SXX83" s="567"/>
      <c r="SXY83" s="567"/>
      <c r="SXZ83" s="567"/>
      <c r="SYA83" s="567"/>
      <c r="SYB83" s="567"/>
      <c r="SYC83" s="567"/>
      <c r="SYD83" s="567"/>
      <c r="SYE83" s="567"/>
      <c r="SYF83" s="567"/>
      <c r="SYG83" s="567"/>
      <c r="SYH83" s="567"/>
      <c r="SYI83" s="567"/>
      <c r="SYJ83" s="567"/>
      <c r="SYK83" s="567"/>
      <c r="SYL83" s="567"/>
      <c r="SYM83" s="567"/>
      <c r="SYN83" s="567"/>
      <c r="SYO83" s="567"/>
      <c r="SYP83" s="567"/>
      <c r="SYQ83" s="567"/>
      <c r="SYR83" s="567"/>
      <c r="SYS83" s="567"/>
      <c r="SYT83" s="567"/>
      <c r="SYU83" s="567"/>
      <c r="SYV83" s="567"/>
      <c r="SYW83" s="567"/>
      <c r="SYX83" s="567"/>
      <c r="SYY83" s="567"/>
      <c r="SYZ83" s="567"/>
      <c r="SZA83" s="567"/>
      <c r="SZB83" s="567"/>
      <c r="SZC83" s="567"/>
      <c r="SZD83" s="567"/>
      <c r="SZE83" s="567"/>
      <c r="SZF83" s="567"/>
      <c r="SZG83" s="567"/>
      <c r="SZH83" s="567"/>
      <c r="SZI83" s="567"/>
      <c r="SZJ83" s="567"/>
      <c r="SZK83" s="567"/>
      <c r="SZL83" s="567"/>
      <c r="SZM83" s="567"/>
      <c r="SZN83" s="567"/>
      <c r="SZO83" s="567"/>
      <c r="SZP83" s="567"/>
      <c r="SZQ83" s="567"/>
      <c r="SZR83" s="567"/>
      <c r="SZS83" s="567"/>
      <c r="SZT83" s="567"/>
      <c r="SZU83" s="567"/>
      <c r="SZV83" s="567"/>
      <c r="SZW83" s="567"/>
      <c r="SZX83" s="567"/>
      <c r="SZY83" s="567"/>
      <c r="SZZ83" s="567"/>
      <c r="TAA83" s="567"/>
      <c r="TAB83" s="567"/>
      <c r="TAC83" s="567"/>
      <c r="TAD83" s="567"/>
      <c r="TAE83" s="567"/>
      <c r="TAF83" s="567"/>
      <c r="TAG83" s="567"/>
      <c r="TAH83" s="567"/>
      <c r="TAI83" s="567"/>
      <c r="TAJ83" s="567"/>
      <c r="TAK83" s="567"/>
      <c r="TAL83" s="567"/>
      <c r="TAM83" s="567"/>
      <c r="TAN83" s="567"/>
      <c r="TAO83" s="567"/>
      <c r="TAP83" s="567"/>
      <c r="TAQ83" s="567"/>
      <c r="TAR83" s="567"/>
      <c r="TAS83" s="567"/>
      <c r="TAT83" s="567"/>
      <c r="TAU83" s="567"/>
      <c r="TAV83" s="567"/>
      <c r="TAW83" s="567"/>
      <c r="TAX83" s="567"/>
      <c r="TAY83" s="567"/>
      <c r="TAZ83" s="567"/>
      <c r="TBA83" s="567"/>
      <c r="TBB83" s="567"/>
      <c r="TBC83" s="567"/>
      <c r="TBD83" s="567"/>
      <c r="TBE83" s="567"/>
      <c r="TBF83" s="567"/>
      <c r="TBG83" s="567"/>
      <c r="TBH83" s="567"/>
      <c r="TBI83" s="567"/>
      <c r="TBJ83" s="567"/>
      <c r="TBK83" s="567"/>
      <c r="TBL83" s="567"/>
      <c r="TBM83" s="567"/>
      <c r="TBN83" s="567"/>
      <c r="TBO83" s="567"/>
      <c r="TBP83" s="567"/>
      <c r="TBQ83" s="567"/>
      <c r="TBR83" s="567"/>
      <c r="TBS83" s="567"/>
      <c r="TBT83" s="567"/>
      <c r="TBU83" s="567"/>
      <c r="TBV83" s="567"/>
      <c r="TBW83" s="567"/>
      <c r="TBX83" s="567"/>
      <c r="TBY83" s="567"/>
      <c r="TBZ83" s="567"/>
      <c r="TCA83" s="567"/>
      <c r="TCB83" s="567"/>
      <c r="TCC83" s="567"/>
      <c r="TCD83" s="567"/>
      <c r="TCE83" s="567"/>
      <c r="TCF83" s="567"/>
      <c r="TCG83" s="567"/>
      <c r="TCH83" s="567"/>
      <c r="TCI83" s="567"/>
      <c r="TCJ83" s="567"/>
      <c r="TCK83" s="567"/>
      <c r="TCL83" s="567"/>
      <c r="TCM83" s="567"/>
      <c r="TCN83" s="567"/>
      <c r="TCO83" s="567"/>
      <c r="TCP83" s="567"/>
      <c r="TCQ83" s="567"/>
      <c r="TCR83" s="567"/>
      <c r="TCS83" s="567"/>
      <c r="TCT83" s="567"/>
      <c r="TCU83" s="567"/>
      <c r="TCV83" s="567"/>
      <c r="TCW83" s="567"/>
      <c r="TCX83" s="567"/>
      <c r="TCY83" s="567"/>
      <c r="TCZ83" s="567"/>
      <c r="TDA83" s="567"/>
      <c r="TDB83" s="567"/>
      <c r="TDC83" s="567"/>
      <c r="TDD83" s="567"/>
      <c r="TDE83" s="567"/>
      <c r="TDF83" s="567"/>
      <c r="TDG83" s="567"/>
      <c r="TDH83" s="567"/>
      <c r="TDI83" s="567"/>
      <c r="TDJ83" s="567"/>
      <c r="TDK83" s="567"/>
      <c r="TDL83" s="567"/>
      <c r="TDM83" s="567"/>
      <c r="TDN83" s="567"/>
      <c r="TDO83" s="567"/>
      <c r="TDP83" s="567"/>
      <c r="TDQ83" s="567"/>
      <c r="TDR83" s="567"/>
      <c r="TDS83" s="567"/>
      <c r="TDT83" s="567"/>
      <c r="TDU83" s="567"/>
      <c r="TDV83" s="567"/>
      <c r="TDW83" s="567"/>
      <c r="TDX83" s="567"/>
      <c r="TDY83" s="567"/>
      <c r="TDZ83" s="567"/>
      <c r="TEA83" s="567"/>
      <c r="TEB83" s="567"/>
      <c r="TEC83" s="567"/>
      <c r="TED83" s="567"/>
      <c r="TEE83" s="567"/>
      <c r="TEF83" s="567"/>
      <c r="TEG83" s="567"/>
      <c r="TEH83" s="567"/>
      <c r="TEI83" s="567"/>
      <c r="TEJ83" s="567"/>
      <c r="TEK83" s="567"/>
      <c r="TEL83" s="567"/>
      <c r="TEM83" s="567"/>
      <c r="TEN83" s="567"/>
      <c r="TEO83" s="567"/>
      <c r="TEP83" s="567"/>
      <c r="TEQ83" s="567"/>
      <c r="TER83" s="567"/>
      <c r="TES83" s="567"/>
      <c r="TET83" s="567"/>
      <c r="TEU83" s="567"/>
      <c r="TEV83" s="567"/>
      <c r="TEW83" s="567"/>
      <c r="TEX83" s="567"/>
      <c r="TEY83" s="567"/>
      <c r="TEZ83" s="567"/>
      <c r="TFA83" s="567"/>
      <c r="TFB83" s="567"/>
      <c r="TFC83" s="567"/>
      <c r="TFD83" s="567"/>
      <c r="TFE83" s="567"/>
      <c r="TFF83" s="567"/>
      <c r="TFG83" s="567"/>
      <c r="TFH83" s="567"/>
      <c r="TFI83" s="567"/>
      <c r="TFJ83" s="567"/>
      <c r="TFK83" s="567"/>
      <c r="TFL83" s="567"/>
      <c r="TFM83" s="567"/>
      <c r="TFN83" s="567"/>
      <c r="TFO83" s="567"/>
      <c r="TFP83" s="567"/>
      <c r="TFQ83" s="567"/>
      <c r="TFR83" s="567"/>
      <c r="TFS83" s="567"/>
      <c r="TFT83" s="567"/>
      <c r="TFU83" s="567"/>
      <c r="TFV83" s="567"/>
      <c r="TFW83" s="567"/>
      <c r="TFX83" s="567"/>
      <c r="TFY83" s="567"/>
      <c r="TFZ83" s="567"/>
      <c r="TGA83" s="567"/>
      <c r="TGB83" s="567"/>
      <c r="TGC83" s="567"/>
      <c r="TGD83" s="567"/>
      <c r="TGE83" s="567"/>
      <c r="TGF83" s="567"/>
      <c r="TGG83" s="567"/>
      <c r="TGH83" s="567"/>
      <c r="TGI83" s="567"/>
      <c r="TGJ83" s="567"/>
      <c r="TGK83" s="567"/>
      <c r="TGL83" s="567"/>
      <c r="TGM83" s="567"/>
      <c r="TGN83" s="567"/>
      <c r="TGO83" s="567"/>
      <c r="TGP83" s="567"/>
      <c r="TGQ83" s="567"/>
      <c r="TGR83" s="567"/>
      <c r="TGS83" s="567"/>
      <c r="TGT83" s="567"/>
      <c r="TGU83" s="567"/>
      <c r="TGV83" s="567"/>
      <c r="TGW83" s="567"/>
      <c r="TGX83" s="567"/>
      <c r="TGY83" s="567"/>
      <c r="TGZ83" s="567"/>
      <c r="THA83" s="567"/>
      <c r="THB83" s="567"/>
      <c r="THC83" s="567"/>
      <c r="THD83" s="567"/>
      <c r="THE83" s="567"/>
      <c r="THF83" s="567"/>
      <c r="THG83" s="567"/>
      <c r="THH83" s="567"/>
      <c r="THI83" s="567"/>
      <c r="THJ83" s="567"/>
      <c r="THK83" s="567"/>
      <c r="THL83" s="567"/>
      <c r="THM83" s="567"/>
      <c r="THN83" s="567"/>
      <c r="THO83" s="567"/>
      <c r="THP83" s="567"/>
      <c r="THQ83" s="567"/>
      <c r="THR83" s="567"/>
      <c r="THS83" s="567"/>
      <c r="THT83" s="567"/>
      <c r="THU83" s="567"/>
      <c r="THV83" s="567"/>
      <c r="THW83" s="567"/>
      <c r="THX83" s="567"/>
      <c r="THY83" s="567"/>
      <c r="THZ83" s="567"/>
      <c r="TIA83" s="567"/>
      <c r="TIB83" s="567"/>
      <c r="TIC83" s="567"/>
      <c r="TID83" s="567"/>
      <c r="TIE83" s="567"/>
      <c r="TIF83" s="567"/>
      <c r="TIG83" s="567"/>
      <c r="TIH83" s="567"/>
      <c r="TII83" s="567"/>
      <c r="TIJ83" s="567"/>
      <c r="TIK83" s="567"/>
      <c r="TIL83" s="567"/>
      <c r="TIM83" s="567"/>
      <c r="TIN83" s="567"/>
      <c r="TIO83" s="567"/>
      <c r="TIP83" s="567"/>
      <c r="TIQ83" s="567"/>
      <c r="TIR83" s="567"/>
      <c r="TIS83" s="567"/>
      <c r="TIT83" s="567"/>
      <c r="TIU83" s="567"/>
      <c r="TIV83" s="567"/>
      <c r="TIW83" s="567"/>
      <c r="TIX83" s="567"/>
      <c r="TIY83" s="567"/>
      <c r="TIZ83" s="567"/>
      <c r="TJA83" s="567"/>
      <c r="TJB83" s="567"/>
      <c r="TJC83" s="567"/>
      <c r="TJD83" s="567"/>
      <c r="TJE83" s="567"/>
      <c r="TJF83" s="567"/>
      <c r="TJG83" s="567"/>
      <c r="TJH83" s="567"/>
      <c r="TJI83" s="567"/>
      <c r="TJJ83" s="567"/>
      <c r="TJK83" s="567"/>
      <c r="TJL83" s="567"/>
      <c r="TJM83" s="567"/>
      <c r="TJN83" s="567"/>
      <c r="TJO83" s="567"/>
      <c r="TJP83" s="567"/>
      <c r="TJQ83" s="567"/>
      <c r="TJR83" s="567"/>
      <c r="TJS83" s="567"/>
      <c r="TJT83" s="567"/>
      <c r="TJU83" s="567"/>
      <c r="TJV83" s="567"/>
      <c r="TJW83" s="567"/>
      <c r="TJX83" s="567"/>
      <c r="TJY83" s="567"/>
      <c r="TJZ83" s="567"/>
      <c r="TKA83" s="567"/>
      <c r="TKB83" s="567"/>
      <c r="TKC83" s="567"/>
      <c r="TKD83" s="567"/>
      <c r="TKE83" s="567"/>
      <c r="TKF83" s="567"/>
      <c r="TKG83" s="567"/>
      <c r="TKH83" s="567"/>
      <c r="TKI83" s="567"/>
      <c r="TKJ83" s="567"/>
      <c r="TKK83" s="567"/>
      <c r="TKL83" s="567"/>
      <c r="TKM83" s="567"/>
      <c r="TKN83" s="567"/>
      <c r="TKO83" s="567"/>
      <c r="TKP83" s="567"/>
      <c r="TKQ83" s="567"/>
      <c r="TKR83" s="567"/>
      <c r="TKS83" s="567"/>
      <c r="TKT83" s="567"/>
      <c r="TKU83" s="567"/>
      <c r="TKV83" s="567"/>
      <c r="TKW83" s="567"/>
      <c r="TKX83" s="567"/>
      <c r="TKY83" s="567"/>
      <c r="TKZ83" s="567"/>
      <c r="TLA83" s="567"/>
      <c r="TLB83" s="567"/>
      <c r="TLC83" s="567"/>
      <c r="TLD83" s="567"/>
      <c r="TLE83" s="567"/>
      <c r="TLF83" s="567"/>
      <c r="TLG83" s="567"/>
      <c r="TLH83" s="567"/>
      <c r="TLI83" s="567"/>
      <c r="TLJ83" s="567"/>
      <c r="TLK83" s="567"/>
      <c r="TLL83" s="567"/>
      <c r="TLM83" s="567"/>
      <c r="TLN83" s="567"/>
      <c r="TLO83" s="567"/>
      <c r="TLP83" s="567"/>
      <c r="TLQ83" s="567"/>
      <c r="TLR83" s="567"/>
      <c r="TLS83" s="567"/>
      <c r="TLT83" s="567"/>
      <c r="TLU83" s="567"/>
      <c r="TLV83" s="567"/>
      <c r="TLW83" s="567"/>
      <c r="TLX83" s="567"/>
      <c r="TLY83" s="567"/>
      <c r="TLZ83" s="567"/>
      <c r="TMA83" s="567"/>
      <c r="TMB83" s="567"/>
      <c r="TMC83" s="567"/>
      <c r="TMD83" s="567"/>
      <c r="TME83" s="567"/>
      <c r="TMF83" s="567"/>
      <c r="TMG83" s="567"/>
      <c r="TMH83" s="567"/>
      <c r="TMI83" s="567"/>
      <c r="TMJ83" s="567"/>
      <c r="TMK83" s="567"/>
      <c r="TML83" s="567"/>
      <c r="TMM83" s="567"/>
      <c r="TMN83" s="567"/>
      <c r="TMO83" s="567"/>
      <c r="TMP83" s="567"/>
      <c r="TMQ83" s="567"/>
      <c r="TMR83" s="567"/>
      <c r="TMS83" s="567"/>
      <c r="TMT83" s="567"/>
      <c r="TMU83" s="567"/>
      <c r="TMV83" s="567"/>
      <c r="TMW83" s="567"/>
      <c r="TMX83" s="567"/>
      <c r="TMY83" s="567"/>
      <c r="TMZ83" s="567"/>
      <c r="TNA83" s="567"/>
      <c r="TNB83" s="567"/>
      <c r="TNC83" s="567"/>
      <c r="TND83" s="567"/>
      <c r="TNE83" s="567"/>
      <c r="TNF83" s="567"/>
      <c r="TNG83" s="567"/>
      <c r="TNH83" s="567"/>
      <c r="TNI83" s="567"/>
      <c r="TNJ83" s="567"/>
      <c r="TNK83" s="567"/>
      <c r="TNL83" s="567"/>
      <c r="TNM83" s="567"/>
      <c r="TNN83" s="567"/>
      <c r="TNO83" s="567"/>
      <c r="TNP83" s="567"/>
      <c r="TNQ83" s="567"/>
      <c r="TNR83" s="567"/>
      <c r="TNS83" s="567"/>
      <c r="TNT83" s="567"/>
      <c r="TNU83" s="567"/>
      <c r="TNV83" s="567"/>
      <c r="TNW83" s="567"/>
      <c r="TNX83" s="567"/>
      <c r="TNY83" s="567"/>
      <c r="TNZ83" s="567"/>
      <c r="TOA83" s="567"/>
      <c r="TOB83" s="567"/>
      <c r="TOC83" s="567"/>
      <c r="TOD83" s="567"/>
      <c r="TOE83" s="567"/>
      <c r="TOF83" s="567"/>
      <c r="TOG83" s="567"/>
      <c r="TOH83" s="567"/>
      <c r="TOI83" s="567"/>
      <c r="TOJ83" s="567"/>
      <c r="TOK83" s="567"/>
      <c r="TOL83" s="567"/>
      <c r="TOM83" s="567"/>
      <c r="TON83" s="567"/>
      <c r="TOO83" s="567"/>
      <c r="TOP83" s="567"/>
      <c r="TOQ83" s="567"/>
      <c r="TOR83" s="567"/>
      <c r="TOS83" s="567"/>
      <c r="TOT83" s="567"/>
      <c r="TOU83" s="567"/>
      <c r="TOV83" s="567"/>
      <c r="TOW83" s="567"/>
      <c r="TOX83" s="567"/>
      <c r="TOY83" s="567"/>
      <c r="TOZ83" s="567"/>
      <c r="TPA83" s="567"/>
      <c r="TPB83" s="567"/>
      <c r="TPC83" s="567"/>
      <c r="TPD83" s="567"/>
      <c r="TPE83" s="567"/>
      <c r="TPF83" s="567"/>
      <c r="TPG83" s="567"/>
      <c r="TPH83" s="567"/>
      <c r="TPI83" s="567"/>
      <c r="TPJ83" s="567"/>
      <c r="TPK83" s="567"/>
      <c r="TPL83" s="567"/>
      <c r="TPM83" s="567"/>
      <c r="TPN83" s="567"/>
      <c r="TPO83" s="567"/>
      <c r="TPP83" s="567"/>
      <c r="TPQ83" s="567"/>
      <c r="TPR83" s="567"/>
      <c r="TPS83" s="567"/>
      <c r="TPT83" s="567"/>
      <c r="TPU83" s="567"/>
      <c r="TPV83" s="567"/>
      <c r="TPW83" s="567"/>
      <c r="TPX83" s="567"/>
      <c r="TPY83" s="567"/>
      <c r="TPZ83" s="567"/>
      <c r="TQA83" s="567"/>
      <c r="TQB83" s="567"/>
      <c r="TQC83" s="567"/>
      <c r="TQD83" s="567"/>
      <c r="TQE83" s="567"/>
      <c r="TQF83" s="567"/>
      <c r="TQG83" s="567"/>
      <c r="TQH83" s="567"/>
      <c r="TQI83" s="567"/>
      <c r="TQJ83" s="567"/>
      <c r="TQK83" s="567"/>
      <c r="TQL83" s="567"/>
      <c r="TQM83" s="567"/>
      <c r="TQN83" s="567"/>
      <c r="TQO83" s="567"/>
      <c r="TQP83" s="567"/>
      <c r="TQQ83" s="567"/>
      <c r="TQR83" s="567"/>
      <c r="TQS83" s="567"/>
      <c r="TQT83" s="567"/>
      <c r="TQU83" s="567"/>
      <c r="TQV83" s="567"/>
      <c r="TQW83" s="567"/>
      <c r="TQX83" s="567"/>
      <c r="TQY83" s="567"/>
      <c r="TQZ83" s="567"/>
      <c r="TRA83" s="567"/>
      <c r="TRB83" s="567"/>
      <c r="TRC83" s="567"/>
      <c r="TRD83" s="567"/>
      <c r="TRE83" s="567"/>
      <c r="TRF83" s="567"/>
      <c r="TRG83" s="567"/>
      <c r="TRH83" s="567"/>
      <c r="TRI83" s="567"/>
      <c r="TRJ83" s="567"/>
      <c r="TRK83" s="567"/>
      <c r="TRL83" s="567"/>
      <c r="TRM83" s="567"/>
      <c r="TRN83" s="567"/>
      <c r="TRO83" s="567"/>
      <c r="TRP83" s="567"/>
      <c r="TRQ83" s="567"/>
      <c r="TRR83" s="567"/>
      <c r="TRS83" s="567"/>
      <c r="TRT83" s="567"/>
      <c r="TRU83" s="567"/>
      <c r="TRV83" s="567"/>
      <c r="TRW83" s="567"/>
      <c r="TRX83" s="567"/>
      <c r="TRY83" s="567"/>
      <c r="TRZ83" s="567"/>
      <c r="TSA83" s="567"/>
      <c r="TSB83" s="567"/>
      <c r="TSC83" s="567"/>
      <c r="TSD83" s="567"/>
      <c r="TSE83" s="567"/>
      <c r="TSF83" s="567"/>
      <c r="TSG83" s="567"/>
      <c r="TSH83" s="567"/>
      <c r="TSI83" s="567"/>
      <c r="TSJ83" s="567"/>
      <c r="TSK83" s="567"/>
      <c r="TSL83" s="567"/>
      <c r="TSM83" s="567"/>
      <c r="TSN83" s="567"/>
      <c r="TSO83" s="567"/>
      <c r="TSP83" s="567"/>
      <c r="TSQ83" s="567"/>
      <c r="TSR83" s="567"/>
      <c r="TSS83" s="567"/>
      <c r="TST83" s="567"/>
      <c r="TSU83" s="567"/>
      <c r="TSV83" s="567"/>
      <c r="TSW83" s="567"/>
      <c r="TSX83" s="567"/>
      <c r="TSY83" s="567"/>
      <c r="TSZ83" s="567"/>
      <c r="TTA83" s="567"/>
      <c r="TTB83" s="567"/>
      <c r="TTC83" s="567"/>
      <c r="TTD83" s="567"/>
      <c r="TTE83" s="567"/>
      <c r="TTF83" s="567"/>
      <c r="TTG83" s="567"/>
      <c r="TTH83" s="567"/>
      <c r="TTI83" s="567"/>
      <c r="TTJ83" s="567"/>
      <c r="TTK83" s="567"/>
      <c r="TTL83" s="567"/>
      <c r="TTM83" s="567"/>
      <c r="TTN83" s="567"/>
      <c r="TTO83" s="567"/>
      <c r="TTP83" s="567"/>
      <c r="TTQ83" s="567"/>
      <c r="TTR83" s="567"/>
      <c r="TTS83" s="567"/>
      <c r="TTT83" s="567"/>
      <c r="TTU83" s="567"/>
      <c r="TTV83" s="567"/>
      <c r="TTW83" s="567"/>
      <c r="TTX83" s="567"/>
      <c r="TTY83" s="567"/>
      <c r="TTZ83" s="567"/>
      <c r="TUA83" s="567"/>
      <c r="TUB83" s="567"/>
      <c r="TUC83" s="567"/>
      <c r="TUD83" s="567"/>
      <c r="TUE83" s="567"/>
      <c r="TUF83" s="567"/>
      <c r="TUG83" s="567"/>
      <c r="TUH83" s="567"/>
      <c r="TUI83" s="567"/>
      <c r="TUJ83" s="567"/>
      <c r="TUK83" s="567"/>
      <c r="TUL83" s="567"/>
      <c r="TUM83" s="567"/>
      <c r="TUN83" s="567"/>
      <c r="TUO83" s="567"/>
      <c r="TUP83" s="567"/>
      <c r="TUQ83" s="567"/>
      <c r="TUR83" s="567"/>
      <c r="TUS83" s="567"/>
      <c r="TUT83" s="567"/>
      <c r="TUU83" s="567"/>
      <c r="TUV83" s="567"/>
      <c r="TUW83" s="567"/>
      <c r="TUX83" s="567"/>
      <c r="TUY83" s="567"/>
      <c r="TUZ83" s="567"/>
      <c r="TVA83" s="567"/>
      <c r="TVB83" s="567"/>
      <c r="TVC83" s="567"/>
      <c r="TVD83" s="567"/>
      <c r="TVE83" s="567"/>
      <c r="TVF83" s="567"/>
      <c r="TVG83" s="567"/>
      <c r="TVH83" s="567"/>
      <c r="TVI83" s="567"/>
      <c r="TVJ83" s="567"/>
      <c r="TVK83" s="567"/>
      <c r="TVL83" s="567"/>
      <c r="TVM83" s="567"/>
      <c r="TVN83" s="567"/>
      <c r="TVO83" s="567"/>
      <c r="TVP83" s="567"/>
      <c r="TVQ83" s="567"/>
      <c r="TVR83" s="567"/>
      <c r="TVS83" s="567"/>
      <c r="TVT83" s="567"/>
      <c r="TVU83" s="567"/>
      <c r="TVV83" s="567"/>
      <c r="TVW83" s="567"/>
      <c r="TVX83" s="567"/>
      <c r="TVY83" s="567"/>
      <c r="TVZ83" s="567"/>
      <c r="TWA83" s="567"/>
      <c r="TWB83" s="567"/>
      <c r="TWC83" s="567"/>
      <c r="TWD83" s="567"/>
      <c r="TWE83" s="567"/>
      <c r="TWF83" s="567"/>
      <c r="TWG83" s="567"/>
      <c r="TWH83" s="567"/>
      <c r="TWI83" s="567"/>
      <c r="TWJ83" s="567"/>
      <c r="TWK83" s="567"/>
      <c r="TWL83" s="567"/>
      <c r="TWM83" s="567"/>
      <c r="TWN83" s="567"/>
      <c r="TWO83" s="567"/>
      <c r="TWP83" s="567"/>
      <c r="TWQ83" s="567"/>
      <c r="TWR83" s="567"/>
      <c r="TWS83" s="567"/>
      <c r="TWT83" s="567"/>
      <c r="TWU83" s="567"/>
      <c r="TWV83" s="567"/>
      <c r="TWW83" s="567"/>
      <c r="TWX83" s="567"/>
      <c r="TWY83" s="567"/>
      <c r="TWZ83" s="567"/>
      <c r="TXA83" s="567"/>
      <c r="TXB83" s="567"/>
      <c r="TXC83" s="567"/>
      <c r="TXD83" s="567"/>
      <c r="TXE83" s="567"/>
      <c r="TXF83" s="567"/>
      <c r="TXG83" s="567"/>
      <c r="TXH83" s="567"/>
      <c r="TXI83" s="567"/>
      <c r="TXJ83" s="567"/>
      <c r="TXK83" s="567"/>
      <c r="TXL83" s="567"/>
      <c r="TXM83" s="567"/>
      <c r="TXN83" s="567"/>
      <c r="TXO83" s="567"/>
      <c r="TXP83" s="567"/>
      <c r="TXQ83" s="567"/>
      <c r="TXR83" s="567"/>
      <c r="TXS83" s="567"/>
      <c r="TXT83" s="567"/>
      <c r="TXU83" s="567"/>
      <c r="TXV83" s="567"/>
      <c r="TXW83" s="567"/>
      <c r="TXX83" s="567"/>
      <c r="TXY83" s="567"/>
      <c r="TXZ83" s="567"/>
      <c r="TYA83" s="567"/>
      <c r="TYB83" s="567"/>
      <c r="TYC83" s="567"/>
      <c r="TYD83" s="567"/>
      <c r="TYE83" s="567"/>
      <c r="TYF83" s="567"/>
      <c r="TYG83" s="567"/>
      <c r="TYH83" s="567"/>
      <c r="TYI83" s="567"/>
      <c r="TYJ83" s="567"/>
      <c r="TYK83" s="567"/>
      <c r="TYL83" s="567"/>
      <c r="TYM83" s="567"/>
      <c r="TYN83" s="567"/>
      <c r="TYO83" s="567"/>
      <c r="TYP83" s="567"/>
      <c r="TYQ83" s="567"/>
      <c r="TYR83" s="567"/>
      <c r="TYS83" s="567"/>
      <c r="TYT83" s="567"/>
      <c r="TYU83" s="567"/>
      <c r="TYV83" s="567"/>
      <c r="TYW83" s="567"/>
      <c r="TYX83" s="567"/>
      <c r="TYY83" s="567"/>
      <c r="TYZ83" s="567"/>
      <c r="TZA83" s="567"/>
      <c r="TZB83" s="567"/>
      <c r="TZC83" s="567"/>
      <c r="TZD83" s="567"/>
      <c r="TZE83" s="567"/>
      <c r="TZF83" s="567"/>
      <c r="TZG83" s="567"/>
      <c r="TZH83" s="567"/>
      <c r="TZI83" s="567"/>
      <c r="TZJ83" s="567"/>
      <c r="TZK83" s="567"/>
      <c r="TZL83" s="567"/>
      <c r="TZM83" s="567"/>
      <c r="TZN83" s="567"/>
      <c r="TZO83" s="567"/>
      <c r="TZP83" s="567"/>
      <c r="TZQ83" s="567"/>
      <c r="TZR83" s="567"/>
      <c r="TZS83" s="567"/>
      <c r="TZT83" s="567"/>
      <c r="TZU83" s="567"/>
      <c r="TZV83" s="567"/>
      <c r="TZW83" s="567"/>
      <c r="TZX83" s="567"/>
      <c r="TZY83" s="567"/>
      <c r="TZZ83" s="567"/>
      <c r="UAA83" s="567"/>
      <c r="UAB83" s="567"/>
      <c r="UAC83" s="567"/>
      <c r="UAD83" s="567"/>
      <c r="UAE83" s="567"/>
      <c r="UAF83" s="567"/>
      <c r="UAG83" s="567"/>
      <c r="UAH83" s="567"/>
      <c r="UAI83" s="567"/>
      <c r="UAJ83" s="567"/>
      <c r="UAK83" s="567"/>
      <c r="UAL83" s="567"/>
      <c r="UAM83" s="567"/>
      <c r="UAN83" s="567"/>
      <c r="UAO83" s="567"/>
      <c r="UAP83" s="567"/>
      <c r="UAQ83" s="567"/>
      <c r="UAR83" s="567"/>
      <c r="UAS83" s="567"/>
      <c r="UAT83" s="567"/>
      <c r="UAU83" s="567"/>
      <c r="UAV83" s="567"/>
      <c r="UAW83" s="567"/>
      <c r="UAX83" s="567"/>
      <c r="UAY83" s="567"/>
      <c r="UAZ83" s="567"/>
      <c r="UBA83" s="567"/>
      <c r="UBB83" s="567"/>
      <c r="UBC83" s="567"/>
      <c r="UBD83" s="567"/>
      <c r="UBE83" s="567"/>
      <c r="UBF83" s="567"/>
      <c r="UBG83" s="567"/>
      <c r="UBH83" s="567"/>
      <c r="UBI83" s="567"/>
      <c r="UBJ83" s="567"/>
      <c r="UBK83" s="567"/>
      <c r="UBL83" s="567"/>
      <c r="UBM83" s="567"/>
      <c r="UBN83" s="567"/>
      <c r="UBO83" s="567"/>
      <c r="UBP83" s="567"/>
      <c r="UBQ83" s="567"/>
      <c r="UBR83" s="567"/>
      <c r="UBS83" s="567"/>
      <c r="UBT83" s="567"/>
      <c r="UBU83" s="567"/>
      <c r="UBV83" s="567"/>
      <c r="UBW83" s="567"/>
      <c r="UBX83" s="567"/>
      <c r="UBY83" s="567"/>
      <c r="UBZ83" s="567"/>
      <c r="UCA83" s="567"/>
      <c r="UCB83" s="567"/>
      <c r="UCC83" s="567"/>
      <c r="UCD83" s="567"/>
      <c r="UCE83" s="567"/>
      <c r="UCF83" s="567"/>
      <c r="UCG83" s="567"/>
      <c r="UCH83" s="567"/>
      <c r="UCI83" s="567"/>
      <c r="UCJ83" s="567"/>
      <c r="UCK83" s="567"/>
      <c r="UCL83" s="567"/>
      <c r="UCM83" s="567"/>
      <c r="UCN83" s="567"/>
      <c r="UCO83" s="567"/>
      <c r="UCP83" s="567"/>
      <c r="UCQ83" s="567"/>
      <c r="UCR83" s="567"/>
      <c r="UCS83" s="567"/>
      <c r="UCT83" s="567"/>
      <c r="UCU83" s="567"/>
      <c r="UCV83" s="567"/>
      <c r="UCW83" s="567"/>
      <c r="UCX83" s="567"/>
      <c r="UCY83" s="567"/>
      <c r="UCZ83" s="567"/>
      <c r="UDA83" s="567"/>
      <c r="UDB83" s="567"/>
      <c r="UDC83" s="567"/>
      <c r="UDD83" s="567"/>
      <c r="UDE83" s="567"/>
      <c r="UDF83" s="567"/>
      <c r="UDG83" s="567"/>
      <c r="UDH83" s="567"/>
      <c r="UDI83" s="567"/>
      <c r="UDJ83" s="567"/>
      <c r="UDK83" s="567"/>
      <c r="UDL83" s="567"/>
      <c r="UDM83" s="567"/>
      <c r="UDN83" s="567"/>
      <c r="UDO83" s="567"/>
      <c r="UDP83" s="567"/>
      <c r="UDQ83" s="567"/>
      <c r="UDR83" s="567"/>
      <c r="UDS83" s="567"/>
      <c r="UDT83" s="567"/>
      <c r="UDU83" s="567"/>
      <c r="UDV83" s="567"/>
      <c r="UDW83" s="567"/>
      <c r="UDX83" s="567"/>
      <c r="UDY83" s="567"/>
      <c r="UDZ83" s="567"/>
      <c r="UEA83" s="567"/>
      <c r="UEB83" s="567"/>
      <c r="UEC83" s="567"/>
      <c r="UED83" s="567"/>
      <c r="UEE83" s="567"/>
      <c r="UEF83" s="567"/>
      <c r="UEG83" s="567"/>
      <c r="UEH83" s="567"/>
      <c r="UEI83" s="567"/>
      <c r="UEJ83" s="567"/>
      <c r="UEK83" s="567"/>
      <c r="UEL83" s="567"/>
      <c r="UEM83" s="567"/>
      <c r="UEN83" s="567"/>
      <c r="UEO83" s="567"/>
      <c r="UEP83" s="567"/>
      <c r="UEQ83" s="567"/>
      <c r="UER83" s="567"/>
      <c r="UES83" s="567"/>
      <c r="UET83" s="567"/>
      <c r="UEU83" s="567"/>
      <c r="UEV83" s="567"/>
      <c r="UEW83" s="567"/>
      <c r="UEX83" s="567"/>
      <c r="UEY83" s="567"/>
      <c r="UEZ83" s="567"/>
      <c r="UFA83" s="567"/>
      <c r="UFB83" s="567"/>
      <c r="UFC83" s="567"/>
      <c r="UFD83" s="567"/>
      <c r="UFE83" s="567"/>
      <c r="UFF83" s="567"/>
      <c r="UFG83" s="567"/>
      <c r="UFH83" s="567"/>
      <c r="UFI83" s="567"/>
      <c r="UFJ83" s="567"/>
      <c r="UFK83" s="567"/>
      <c r="UFL83" s="567"/>
      <c r="UFM83" s="567"/>
      <c r="UFN83" s="567"/>
      <c r="UFO83" s="567"/>
      <c r="UFP83" s="567"/>
      <c r="UFQ83" s="567"/>
      <c r="UFR83" s="567"/>
      <c r="UFS83" s="567"/>
      <c r="UFT83" s="567"/>
      <c r="UFU83" s="567"/>
      <c r="UFV83" s="567"/>
      <c r="UFW83" s="567"/>
      <c r="UFX83" s="567"/>
      <c r="UFY83" s="567"/>
      <c r="UFZ83" s="567"/>
      <c r="UGA83" s="567"/>
      <c r="UGB83" s="567"/>
      <c r="UGC83" s="567"/>
      <c r="UGD83" s="567"/>
      <c r="UGE83" s="567"/>
      <c r="UGF83" s="567"/>
      <c r="UGG83" s="567"/>
      <c r="UGH83" s="567"/>
      <c r="UGI83" s="567"/>
      <c r="UGJ83" s="567"/>
      <c r="UGK83" s="567"/>
      <c r="UGL83" s="567"/>
      <c r="UGM83" s="567"/>
      <c r="UGN83" s="567"/>
      <c r="UGO83" s="567"/>
      <c r="UGP83" s="567"/>
      <c r="UGQ83" s="567"/>
      <c r="UGR83" s="567"/>
      <c r="UGS83" s="567"/>
      <c r="UGT83" s="567"/>
      <c r="UGU83" s="567"/>
      <c r="UGV83" s="567"/>
      <c r="UGW83" s="567"/>
      <c r="UGX83" s="567"/>
      <c r="UGY83" s="567"/>
      <c r="UGZ83" s="567"/>
      <c r="UHA83" s="567"/>
      <c r="UHB83" s="567"/>
      <c r="UHC83" s="567"/>
      <c r="UHD83" s="567"/>
      <c r="UHE83" s="567"/>
      <c r="UHF83" s="567"/>
      <c r="UHG83" s="567"/>
      <c r="UHH83" s="567"/>
      <c r="UHI83" s="567"/>
      <c r="UHJ83" s="567"/>
      <c r="UHK83" s="567"/>
      <c r="UHL83" s="567"/>
      <c r="UHM83" s="567"/>
      <c r="UHN83" s="567"/>
      <c r="UHO83" s="567"/>
      <c r="UHP83" s="567"/>
      <c r="UHQ83" s="567"/>
      <c r="UHR83" s="567"/>
      <c r="UHS83" s="567"/>
      <c r="UHT83" s="567"/>
      <c r="UHU83" s="567"/>
      <c r="UHV83" s="567"/>
      <c r="UHW83" s="567"/>
      <c r="UHX83" s="567"/>
      <c r="UHY83" s="567"/>
      <c r="UHZ83" s="567"/>
      <c r="UIA83" s="567"/>
      <c r="UIB83" s="567"/>
      <c r="UIC83" s="567"/>
      <c r="UID83" s="567"/>
      <c r="UIE83" s="567"/>
      <c r="UIF83" s="567"/>
      <c r="UIG83" s="567"/>
      <c r="UIH83" s="567"/>
      <c r="UII83" s="567"/>
      <c r="UIJ83" s="567"/>
      <c r="UIK83" s="567"/>
      <c r="UIL83" s="567"/>
      <c r="UIM83" s="567"/>
      <c r="UIN83" s="567"/>
      <c r="UIO83" s="567"/>
      <c r="UIP83" s="567"/>
      <c r="UIQ83" s="567"/>
      <c r="UIR83" s="567"/>
      <c r="UIS83" s="567"/>
      <c r="UIT83" s="567"/>
      <c r="UIU83" s="567"/>
      <c r="UIV83" s="567"/>
      <c r="UIW83" s="567"/>
      <c r="UIX83" s="567"/>
      <c r="UIY83" s="567"/>
      <c r="UIZ83" s="567"/>
      <c r="UJA83" s="567"/>
      <c r="UJB83" s="567"/>
      <c r="UJC83" s="567"/>
      <c r="UJD83" s="567"/>
      <c r="UJE83" s="567"/>
      <c r="UJF83" s="567"/>
      <c r="UJG83" s="567"/>
      <c r="UJH83" s="567"/>
      <c r="UJI83" s="567"/>
      <c r="UJJ83" s="567"/>
      <c r="UJK83" s="567"/>
      <c r="UJL83" s="567"/>
      <c r="UJM83" s="567"/>
      <c r="UJN83" s="567"/>
      <c r="UJO83" s="567"/>
      <c r="UJP83" s="567"/>
      <c r="UJQ83" s="567"/>
      <c r="UJR83" s="567"/>
      <c r="UJS83" s="567"/>
      <c r="UJT83" s="567"/>
      <c r="UJU83" s="567"/>
      <c r="UJV83" s="567"/>
      <c r="UJW83" s="567"/>
      <c r="UJX83" s="567"/>
      <c r="UJY83" s="567"/>
      <c r="UJZ83" s="567"/>
      <c r="UKA83" s="567"/>
      <c r="UKB83" s="567"/>
      <c r="UKC83" s="567"/>
      <c r="UKD83" s="567"/>
      <c r="UKE83" s="567"/>
      <c r="UKF83" s="567"/>
      <c r="UKG83" s="567"/>
      <c r="UKH83" s="567"/>
      <c r="UKI83" s="567"/>
      <c r="UKJ83" s="567"/>
      <c r="UKK83" s="567"/>
      <c r="UKL83" s="567"/>
      <c r="UKM83" s="567"/>
      <c r="UKN83" s="567"/>
      <c r="UKO83" s="567"/>
      <c r="UKP83" s="567"/>
      <c r="UKQ83" s="567"/>
      <c r="UKR83" s="567"/>
      <c r="UKS83" s="567"/>
      <c r="UKT83" s="567"/>
      <c r="UKU83" s="567"/>
      <c r="UKV83" s="567"/>
      <c r="UKW83" s="567"/>
      <c r="UKX83" s="567"/>
      <c r="UKY83" s="567"/>
      <c r="UKZ83" s="567"/>
      <c r="ULA83" s="567"/>
      <c r="ULB83" s="567"/>
      <c r="ULC83" s="567"/>
      <c r="ULD83" s="567"/>
      <c r="ULE83" s="567"/>
      <c r="ULF83" s="567"/>
      <c r="ULG83" s="567"/>
      <c r="ULH83" s="567"/>
      <c r="ULI83" s="567"/>
      <c r="ULJ83" s="567"/>
      <c r="ULK83" s="567"/>
      <c r="ULL83" s="567"/>
      <c r="ULM83" s="567"/>
      <c r="ULN83" s="567"/>
      <c r="ULO83" s="567"/>
      <c r="ULP83" s="567"/>
      <c r="ULQ83" s="567"/>
      <c r="ULR83" s="567"/>
      <c r="ULS83" s="567"/>
      <c r="ULT83" s="567"/>
      <c r="ULU83" s="567"/>
      <c r="ULV83" s="567"/>
      <c r="ULW83" s="567"/>
      <c r="ULX83" s="567"/>
      <c r="ULY83" s="567"/>
      <c r="ULZ83" s="567"/>
      <c r="UMA83" s="567"/>
      <c r="UMB83" s="567"/>
      <c r="UMC83" s="567"/>
      <c r="UMD83" s="567"/>
      <c r="UME83" s="567"/>
      <c r="UMF83" s="567"/>
      <c r="UMG83" s="567"/>
      <c r="UMH83" s="567"/>
      <c r="UMI83" s="567"/>
      <c r="UMJ83" s="567"/>
      <c r="UMK83" s="567"/>
      <c r="UML83" s="567"/>
      <c r="UMM83" s="567"/>
      <c r="UMN83" s="567"/>
      <c r="UMO83" s="567"/>
      <c r="UMP83" s="567"/>
      <c r="UMQ83" s="567"/>
      <c r="UMR83" s="567"/>
      <c r="UMS83" s="567"/>
      <c r="UMT83" s="567"/>
      <c r="UMU83" s="567"/>
      <c r="UMV83" s="567"/>
      <c r="UMW83" s="567"/>
      <c r="UMX83" s="567"/>
      <c r="UMY83" s="567"/>
      <c r="UMZ83" s="567"/>
      <c r="UNA83" s="567"/>
      <c r="UNB83" s="567"/>
      <c r="UNC83" s="567"/>
      <c r="UND83" s="567"/>
      <c r="UNE83" s="567"/>
      <c r="UNF83" s="567"/>
      <c r="UNG83" s="567"/>
      <c r="UNH83" s="567"/>
      <c r="UNI83" s="567"/>
      <c r="UNJ83" s="567"/>
      <c r="UNK83" s="567"/>
      <c r="UNL83" s="567"/>
      <c r="UNM83" s="567"/>
      <c r="UNN83" s="567"/>
      <c r="UNO83" s="567"/>
      <c r="UNP83" s="567"/>
      <c r="UNQ83" s="567"/>
      <c r="UNR83" s="567"/>
      <c r="UNS83" s="567"/>
      <c r="UNT83" s="567"/>
      <c r="UNU83" s="567"/>
      <c r="UNV83" s="567"/>
      <c r="UNW83" s="567"/>
      <c r="UNX83" s="567"/>
      <c r="UNY83" s="567"/>
      <c r="UNZ83" s="567"/>
      <c r="UOA83" s="567"/>
      <c r="UOB83" s="567"/>
      <c r="UOC83" s="567"/>
      <c r="UOD83" s="567"/>
      <c r="UOE83" s="567"/>
      <c r="UOF83" s="567"/>
      <c r="UOG83" s="567"/>
      <c r="UOH83" s="567"/>
      <c r="UOI83" s="567"/>
      <c r="UOJ83" s="567"/>
      <c r="UOK83" s="567"/>
      <c r="UOL83" s="567"/>
      <c r="UOM83" s="567"/>
      <c r="UON83" s="567"/>
      <c r="UOO83" s="567"/>
      <c r="UOP83" s="567"/>
      <c r="UOQ83" s="567"/>
      <c r="UOR83" s="567"/>
      <c r="UOS83" s="567"/>
      <c r="UOT83" s="567"/>
      <c r="UOU83" s="567"/>
      <c r="UOV83" s="567"/>
      <c r="UOW83" s="567"/>
      <c r="UOX83" s="567"/>
      <c r="UOY83" s="567"/>
      <c r="UOZ83" s="567"/>
      <c r="UPA83" s="567"/>
      <c r="UPB83" s="567"/>
      <c r="UPC83" s="567"/>
      <c r="UPD83" s="567"/>
      <c r="UPE83" s="567"/>
      <c r="UPF83" s="567"/>
      <c r="UPG83" s="567"/>
      <c r="UPH83" s="567"/>
      <c r="UPI83" s="567"/>
      <c r="UPJ83" s="567"/>
      <c r="UPK83" s="567"/>
      <c r="UPL83" s="567"/>
      <c r="UPM83" s="567"/>
      <c r="UPN83" s="567"/>
      <c r="UPO83" s="567"/>
      <c r="UPP83" s="567"/>
      <c r="UPQ83" s="567"/>
      <c r="UPR83" s="567"/>
      <c r="UPS83" s="567"/>
      <c r="UPT83" s="567"/>
      <c r="UPU83" s="567"/>
      <c r="UPV83" s="567"/>
      <c r="UPW83" s="567"/>
      <c r="UPX83" s="567"/>
      <c r="UPY83" s="567"/>
      <c r="UPZ83" s="567"/>
      <c r="UQA83" s="567"/>
      <c r="UQB83" s="567"/>
      <c r="UQC83" s="567"/>
      <c r="UQD83" s="567"/>
      <c r="UQE83" s="567"/>
      <c r="UQF83" s="567"/>
      <c r="UQG83" s="567"/>
      <c r="UQH83" s="567"/>
      <c r="UQI83" s="567"/>
      <c r="UQJ83" s="567"/>
      <c r="UQK83" s="567"/>
      <c r="UQL83" s="567"/>
      <c r="UQM83" s="567"/>
      <c r="UQN83" s="567"/>
      <c r="UQO83" s="567"/>
      <c r="UQP83" s="567"/>
      <c r="UQQ83" s="567"/>
      <c r="UQR83" s="567"/>
      <c r="UQS83" s="567"/>
      <c r="UQT83" s="567"/>
      <c r="UQU83" s="567"/>
      <c r="UQV83" s="567"/>
      <c r="UQW83" s="567"/>
      <c r="UQX83" s="567"/>
      <c r="UQY83" s="567"/>
      <c r="UQZ83" s="567"/>
      <c r="URA83" s="567"/>
      <c r="URB83" s="567"/>
      <c r="URC83" s="567"/>
      <c r="URD83" s="567"/>
      <c r="URE83" s="567"/>
      <c r="URF83" s="567"/>
      <c r="URG83" s="567"/>
      <c r="URH83" s="567"/>
      <c r="URI83" s="567"/>
      <c r="URJ83" s="567"/>
      <c r="URK83" s="567"/>
      <c r="URL83" s="567"/>
      <c r="URM83" s="567"/>
      <c r="URN83" s="567"/>
      <c r="URO83" s="567"/>
      <c r="URP83" s="567"/>
      <c r="URQ83" s="567"/>
      <c r="URR83" s="567"/>
      <c r="URS83" s="567"/>
      <c r="URT83" s="567"/>
      <c r="URU83" s="567"/>
      <c r="URV83" s="567"/>
      <c r="URW83" s="567"/>
      <c r="URX83" s="567"/>
      <c r="URY83" s="567"/>
      <c r="URZ83" s="567"/>
      <c r="USA83" s="567"/>
      <c r="USB83" s="567"/>
      <c r="USC83" s="567"/>
      <c r="USD83" s="567"/>
      <c r="USE83" s="567"/>
      <c r="USF83" s="567"/>
      <c r="USG83" s="567"/>
      <c r="USH83" s="567"/>
      <c r="USI83" s="567"/>
      <c r="USJ83" s="567"/>
      <c r="USK83" s="567"/>
      <c r="USL83" s="567"/>
      <c r="USM83" s="567"/>
      <c r="USN83" s="567"/>
      <c r="USO83" s="567"/>
      <c r="USP83" s="567"/>
      <c r="USQ83" s="567"/>
      <c r="USR83" s="567"/>
      <c r="USS83" s="567"/>
      <c r="UST83" s="567"/>
      <c r="USU83" s="567"/>
      <c r="USV83" s="567"/>
      <c r="USW83" s="567"/>
      <c r="USX83" s="567"/>
      <c r="USY83" s="567"/>
      <c r="USZ83" s="567"/>
      <c r="UTA83" s="567"/>
      <c r="UTB83" s="567"/>
      <c r="UTC83" s="567"/>
      <c r="UTD83" s="567"/>
      <c r="UTE83" s="567"/>
      <c r="UTF83" s="567"/>
      <c r="UTG83" s="567"/>
      <c r="UTH83" s="567"/>
      <c r="UTI83" s="567"/>
      <c r="UTJ83" s="567"/>
      <c r="UTK83" s="567"/>
      <c r="UTL83" s="567"/>
      <c r="UTM83" s="567"/>
      <c r="UTN83" s="567"/>
      <c r="UTO83" s="567"/>
      <c r="UTP83" s="567"/>
      <c r="UTQ83" s="567"/>
      <c r="UTR83" s="567"/>
      <c r="UTS83" s="567"/>
      <c r="UTT83" s="567"/>
      <c r="UTU83" s="567"/>
      <c r="UTV83" s="567"/>
      <c r="UTW83" s="567"/>
      <c r="UTX83" s="567"/>
      <c r="UTY83" s="567"/>
      <c r="UTZ83" s="567"/>
      <c r="UUA83" s="567"/>
      <c r="UUB83" s="567"/>
      <c r="UUC83" s="567"/>
      <c r="UUD83" s="567"/>
      <c r="UUE83" s="567"/>
      <c r="UUF83" s="567"/>
      <c r="UUG83" s="567"/>
      <c r="UUH83" s="567"/>
      <c r="UUI83" s="567"/>
      <c r="UUJ83" s="567"/>
      <c r="UUK83" s="567"/>
      <c r="UUL83" s="567"/>
      <c r="UUM83" s="567"/>
      <c r="UUN83" s="567"/>
      <c r="UUO83" s="567"/>
      <c r="UUP83" s="567"/>
      <c r="UUQ83" s="567"/>
      <c r="UUR83" s="567"/>
      <c r="UUS83" s="567"/>
      <c r="UUT83" s="567"/>
      <c r="UUU83" s="567"/>
      <c r="UUV83" s="567"/>
      <c r="UUW83" s="567"/>
      <c r="UUX83" s="567"/>
      <c r="UUY83" s="567"/>
      <c r="UUZ83" s="567"/>
      <c r="UVA83" s="567"/>
      <c r="UVB83" s="567"/>
      <c r="UVC83" s="567"/>
      <c r="UVD83" s="567"/>
      <c r="UVE83" s="567"/>
      <c r="UVF83" s="567"/>
      <c r="UVG83" s="567"/>
      <c r="UVH83" s="567"/>
      <c r="UVI83" s="567"/>
      <c r="UVJ83" s="567"/>
      <c r="UVK83" s="567"/>
      <c r="UVL83" s="567"/>
      <c r="UVM83" s="567"/>
      <c r="UVN83" s="567"/>
      <c r="UVO83" s="567"/>
      <c r="UVP83" s="567"/>
      <c r="UVQ83" s="567"/>
      <c r="UVR83" s="567"/>
      <c r="UVS83" s="567"/>
      <c r="UVT83" s="567"/>
      <c r="UVU83" s="567"/>
      <c r="UVV83" s="567"/>
      <c r="UVW83" s="567"/>
      <c r="UVX83" s="567"/>
      <c r="UVY83" s="567"/>
      <c r="UVZ83" s="567"/>
      <c r="UWA83" s="567"/>
      <c r="UWB83" s="567"/>
      <c r="UWC83" s="567"/>
      <c r="UWD83" s="567"/>
      <c r="UWE83" s="567"/>
      <c r="UWF83" s="567"/>
      <c r="UWG83" s="567"/>
      <c r="UWH83" s="567"/>
      <c r="UWI83" s="567"/>
      <c r="UWJ83" s="567"/>
      <c r="UWK83" s="567"/>
      <c r="UWL83" s="567"/>
      <c r="UWM83" s="567"/>
      <c r="UWN83" s="567"/>
      <c r="UWO83" s="567"/>
      <c r="UWP83" s="567"/>
      <c r="UWQ83" s="567"/>
      <c r="UWR83" s="567"/>
      <c r="UWS83" s="567"/>
      <c r="UWT83" s="567"/>
      <c r="UWU83" s="567"/>
      <c r="UWV83" s="567"/>
      <c r="UWW83" s="567"/>
      <c r="UWX83" s="567"/>
      <c r="UWY83" s="567"/>
      <c r="UWZ83" s="567"/>
      <c r="UXA83" s="567"/>
      <c r="UXB83" s="567"/>
      <c r="UXC83" s="567"/>
      <c r="UXD83" s="567"/>
      <c r="UXE83" s="567"/>
      <c r="UXF83" s="567"/>
      <c r="UXG83" s="567"/>
      <c r="UXH83" s="567"/>
      <c r="UXI83" s="567"/>
      <c r="UXJ83" s="567"/>
      <c r="UXK83" s="567"/>
      <c r="UXL83" s="567"/>
      <c r="UXM83" s="567"/>
      <c r="UXN83" s="567"/>
      <c r="UXO83" s="567"/>
      <c r="UXP83" s="567"/>
      <c r="UXQ83" s="567"/>
      <c r="UXR83" s="567"/>
      <c r="UXS83" s="567"/>
      <c r="UXT83" s="567"/>
      <c r="UXU83" s="567"/>
      <c r="UXV83" s="567"/>
      <c r="UXW83" s="567"/>
      <c r="UXX83" s="567"/>
      <c r="UXY83" s="567"/>
      <c r="UXZ83" s="567"/>
      <c r="UYA83" s="567"/>
      <c r="UYB83" s="567"/>
      <c r="UYC83" s="567"/>
      <c r="UYD83" s="567"/>
      <c r="UYE83" s="567"/>
      <c r="UYF83" s="567"/>
      <c r="UYG83" s="567"/>
      <c r="UYH83" s="567"/>
      <c r="UYI83" s="567"/>
      <c r="UYJ83" s="567"/>
      <c r="UYK83" s="567"/>
      <c r="UYL83" s="567"/>
      <c r="UYM83" s="567"/>
      <c r="UYN83" s="567"/>
      <c r="UYO83" s="567"/>
      <c r="UYP83" s="567"/>
      <c r="UYQ83" s="567"/>
      <c r="UYR83" s="567"/>
      <c r="UYS83" s="567"/>
      <c r="UYT83" s="567"/>
      <c r="UYU83" s="567"/>
      <c r="UYV83" s="567"/>
      <c r="UYW83" s="567"/>
      <c r="UYX83" s="567"/>
      <c r="UYY83" s="567"/>
      <c r="UYZ83" s="567"/>
      <c r="UZA83" s="567"/>
      <c r="UZB83" s="567"/>
      <c r="UZC83" s="567"/>
      <c r="UZD83" s="567"/>
      <c r="UZE83" s="567"/>
      <c r="UZF83" s="567"/>
      <c r="UZG83" s="567"/>
      <c r="UZH83" s="567"/>
      <c r="UZI83" s="567"/>
      <c r="UZJ83" s="567"/>
      <c r="UZK83" s="567"/>
      <c r="UZL83" s="567"/>
      <c r="UZM83" s="567"/>
      <c r="UZN83" s="567"/>
      <c r="UZO83" s="567"/>
      <c r="UZP83" s="567"/>
      <c r="UZQ83" s="567"/>
      <c r="UZR83" s="567"/>
      <c r="UZS83" s="567"/>
      <c r="UZT83" s="567"/>
      <c r="UZU83" s="567"/>
      <c r="UZV83" s="567"/>
      <c r="UZW83" s="567"/>
      <c r="UZX83" s="567"/>
      <c r="UZY83" s="567"/>
      <c r="UZZ83" s="567"/>
      <c r="VAA83" s="567"/>
      <c r="VAB83" s="567"/>
      <c r="VAC83" s="567"/>
      <c r="VAD83" s="567"/>
      <c r="VAE83" s="567"/>
      <c r="VAF83" s="567"/>
      <c r="VAG83" s="567"/>
      <c r="VAH83" s="567"/>
      <c r="VAI83" s="567"/>
      <c r="VAJ83" s="567"/>
      <c r="VAK83" s="567"/>
      <c r="VAL83" s="567"/>
      <c r="VAM83" s="567"/>
      <c r="VAN83" s="567"/>
      <c r="VAO83" s="567"/>
      <c r="VAP83" s="567"/>
      <c r="VAQ83" s="567"/>
      <c r="VAR83" s="567"/>
      <c r="VAS83" s="567"/>
      <c r="VAT83" s="567"/>
      <c r="VAU83" s="567"/>
      <c r="VAV83" s="567"/>
      <c r="VAW83" s="567"/>
      <c r="VAX83" s="567"/>
      <c r="VAY83" s="567"/>
      <c r="VAZ83" s="567"/>
      <c r="VBA83" s="567"/>
      <c r="VBB83" s="567"/>
      <c r="VBC83" s="567"/>
      <c r="VBD83" s="567"/>
      <c r="VBE83" s="567"/>
      <c r="VBF83" s="567"/>
      <c r="VBG83" s="567"/>
      <c r="VBH83" s="567"/>
      <c r="VBI83" s="567"/>
      <c r="VBJ83" s="567"/>
      <c r="VBK83" s="567"/>
      <c r="VBL83" s="567"/>
      <c r="VBM83" s="567"/>
      <c r="VBN83" s="567"/>
      <c r="VBO83" s="567"/>
      <c r="VBP83" s="567"/>
      <c r="VBQ83" s="567"/>
      <c r="VBR83" s="567"/>
      <c r="VBS83" s="567"/>
      <c r="VBT83" s="567"/>
      <c r="VBU83" s="567"/>
      <c r="VBV83" s="567"/>
      <c r="VBW83" s="567"/>
      <c r="VBX83" s="567"/>
      <c r="VBY83" s="567"/>
      <c r="VBZ83" s="567"/>
      <c r="VCA83" s="567"/>
      <c r="VCB83" s="567"/>
      <c r="VCC83" s="567"/>
      <c r="VCD83" s="567"/>
      <c r="VCE83" s="567"/>
      <c r="VCF83" s="567"/>
      <c r="VCG83" s="567"/>
      <c r="VCH83" s="567"/>
      <c r="VCI83" s="567"/>
      <c r="VCJ83" s="567"/>
      <c r="VCK83" s="567"/>
      <c r="VCL83" s="567"/>
      <c r="VCM83" s="567"/>
      <c r="VCN83" s="567"/>
      <c r="VCO83" s="567"/>
      <c r="VCP83" s="567"/>
      <c r="VCQ83" s="567"/>
      <c r="VCR83" s="567"/>
      <c r="VCS83" s="567"/>
      <c r="VCT83" s="567"/>
      <c r="VCU83" s="567"/>
      <c r="VCV83" s="567"/>
      <c r="VCW83" s="567"/>
      <c r="VCX83" s="567"/>
      <c r="VCY83" s="567"/>
      <c r="VCZ83" s="567"/>
      <c r="VDA83" s="567"/>
      <c r="VDB83" s="567"/>
      <c r="VDC83" s="567"/>
      <c r="VDD83" s="567"/>
      <c r="VDE83" s="567"/>
      <c r="VDF83" s="567"/>
      <c r="VDG83" s="567"/>
      <c r="VDH83" s="567"/>
      <c r="VDI83" s="567"/>
      <c r="VDJ83" s="567"/>
      <c r="VDK83" s="567"/>
      <c r="VDL83" s="567"/>
      <c r="VDM83" s="567"/>
      <c r="VDN83" s="567"/>
      <c r="VDO83" s="567"/>
      <c r="VDP83" s="567"/>
      <c r="VDQ83" s="567"/>
      <c r="VDR83" s="567"/>
      <c r="VDS83" s="567"/>
      <c r="VDT83" s="567"/>
      <c r="VDU83" s="567"/>
      <c r="VDV83" s="567"/>
      <c r="VDW83" s="567"/>
      <c r="VDX83" s="567"/>
      <c r="VDY83" s="567"/>
      <c r="VDZ83" s="567"/>
      <c r="VEA83" s="567"/>
      <c r="VEB83" s="567"/>
      <c r="VEC83" s="567"/>
      <c r="VED83" s="567"/>
      <c r="VEE83" s="567"/>
      <c r="VEF83" s="567"/>
      <c r="VEG83" s="567"/>
      <c r="VEH83" s="567"/>
      <c r="VEI83" s="567"/>
      <c r="VEJ83" s="567"/>
      <c r="VEK83" s="567"/>
      <c r="VEL83" s="567"/>
      <c r="VEM83" s="567"/>
      <c r="VEN83" s="567"/>
      <c r="VEO83" s="567"/>
      <c r="VEP83" s="567"/>
      <c r="VEQ83" s="567"/>
      <c r="VER83" s="567"/>
      <c r="VES83" s="567"/>
      <c r="VET83" s="567"/>
      <c r="VEU83" s="567"/>
      <c r="VEV83" s="567"/>
      <c r="VEW83" s="567"/>
      <c r="VEX83" s="567"/>
      <c r="VEY83" s="567"/>
      <c r="VEZ83" s="567"/>
      <c r="VFA83" s="567"/>
      <c r="VFB83" s="567"/>
      <c r="VFC83" s="567"/>
      <c r="VFD83" s="567"/>
      <c r="VFE83" s="567"/>
      <c r="VFF83" s="567"/>
      <c r="VFG83" s="567"/>
      <c r="VFH83" s="567"/>
      <c r="VFI83" s="567"/>
      <c r="VFJ83" s="567"/>
      <c r="VFK83" s="567"/>
      <c r="VFL83" s="567"/>
      <c r="VFM83" s="567"/>
      <c r="VFN83" s="567"/>
      <c r="VFO83" s="567"/>
      <c r="VFP83" s="567"/>
      <c r="VFQ83" s="567"/>
      <c r="VFR83" s="567"/>
      <c r="VFS83" s="567"/>
      <c r="VFT83" s="567"/>
      <c r="VFU83" s="567"/>
      <c r="VFV83" s="567"/>
      <c r="VFW83" s="567"/>
      <c r="VFX83" s="567"/>
      <c r="VFY83" s="567"/>
      <c r="VFZ83" s="567"/>
      <c r="VGA83" s="567"/>
      <c r="VGB83" s="567"/>
      <c r="VGC83" s="567"/>
      <c r="VGD83" s="567"/>
      <c r="VGE83" s="567"/>
      <c r="VGF83" s="567"/>
      <c r="VGG83" s="567"/>
      <c r="VGH83" s="567"/>
      <c r="VGI83" s="567"/>
      <c r="VGJ83" s="567"/>
      <c r="VGK83" s="567"/>
      <c r="VGL83" s="567"/>
      <c r="VGM83" s="567"/>
      <c r="VGN83" s="567"/>
      <c r="VGO83" s="567"/>
      <c r="VGP83" s="567"/>
      <c r="VGQ83" s="567"/>
      <c r="VGR83" s="567"/>
      <c r="VGS83" s="567"/>
      <c r="VGT83" s="567"/>
      <c r="VGU83" s="567"/>
      <c r="VGV83" s="567"/>
      <c r="VGW83" s="567"/>
      <c r="VGX83" s="567"/>
      <c r="VGY83" s="567"/>
      <c r="VGZ83" s="567"/>
      <c r="VHA83" s="567"/>
      <c r="VHB83" s="567"/>
      <c r="VHC83" s="567"/>
      <c r="VHD83" s="567"/>
      <c r="VHE83" s="567"/>
      <c r="VHF83" s="567"/>
      <c r="VHG83" s="567"/>
      <c r="VHH83" s="567"/>
      <c r="VHI83" s="567"/>
      <c r="VHJ83" s="567"/>
      <c r="VHK83" s="567"/>
      <c r="VHL83" s="567"/>
      <c r="VHM83" s="567"/>
      <c r="VHN83" s="567"/>
      <c r="VHO83" s="567"/>
      <c r="VHP83" s="567"/>
      <c r="VHQ83" s="567"/>
      <c r="VHR83" s="567"/>
      <c r="VHS83" s="567"/>
      <c r="VHT83" s="567"/>
      <c r="VHU83" s="567"/>
      <c r="VHV83" s="567"/>
      <c r="VHW83" s="567"/>
      <c r="VHX83" s="567"/>
      <c r="VHY83" s="567"/>
      <c r="VHZ83" s="567"/>
      <c r="VIA83" s="567"/>
      <c r="VIB83" s="567"/>
      <c r="VIC83" s="567"/>
      <c r="VID83" s="567"/>
      <c r="VIE83" s="567"/>
      <c r="VIF83" s="567"/>
      <c r="VIG83" s="567"/>
      <c r="VIH83" s="567"/>
      <c r="VII83" s="567"/>
      <c r="VIJ83" s="567"/>
      <c r="VIK83" s="567"/>
      <c r="VIL83" s="567"/>
      <c r="VIM83" s="567"/>
      <c r="VIN83" s="567"/>
      <c r="VIO83" s="567"/>
      <c r="VIP83" s="567"/>
      <c r="VIQ83" s="567"/>
      <c r="VIR83" s="567"/>
      <c r="VIS83" s="567"/>
      <c r="VIT83" s="567"/>
      <c r="VIU83" s="567"/>
      <c r="VIV83" s="567"/>
      <c r="VIW83" s="567"/>
      <c r="VIX83" s="567"/>
      <c r="VIY83" s="567"/>
      <c r="VIZ83" s="567"/>
      <c r="VJA83" s="567"/>
      <c r="VJB83" s="567"/>
      <c r="VJC83" s="567"/>
      <c r="VJD83" s="567"/>
      <c r="VJE83" s="567"/>
      <c r="VJF83" s="567"/>
      <c r="VJG83" s="567"/>
      <c r="VJH83" s="567"/>
      <c r="VJI83" s="567"/>
      <c r="VJJ83" s="567"/>
      <c r="VJK83" s="567"/>
      <c r="VJL83" s="567"/>
      <c r="VJM83" s="567"/>
      <c r="VJN83" s="567"/>
      <c r="VJO83" s="567"/>
      <c r="VJP83" s="567"/>
      <c r="VJQ83" s="567"/>
      <c r="VJR83" s="567"/>
      <c r="VJS83" s="567"/>
      <c r="VJT83" s="567"/>
      <c r="VJU83" s="567"/>
      <c r="VJV83" s="567"/>
      <c r="VJW83" s="567"/>
      <c r="VJX83" s="567"/>
      <c r="VJY83" s="567"/>
      <c r="VJZ83" s="567"/>
      <c r="VKA83" s="567"/>
      <c r="VKB83" s="567"/>
      <c r="VKC83" s="567"/>
      <c r="VKD83" s="567"/>
      <c r="VKE83" s="567"/>
      <c r="VKF83" s="567"/>
      <c r="VKG83" s="567"/>
      <c r="VKH83" s="567"/>
      <c r="VKI83" s="567"/>
      <c r="VKJ83" s="567"/>
      <c r="VKK83" s="567"/>
      <c r="VKL83" s="567"/>
      <c r="VKM83" s="567"/>
      <c r="VKN83" s="567"/>
      <c r="VKO83" s="567"/>
      <c r="VKP83" s="567"/>
      <c r="VKQ83" s="567"/>
      <c r="VKR83" s="567"/>
      <c r="VKS83" s="567"/>
      <c r="VKT83" s="567"/>
      <c r="VKU83" s="567"/>
      <c r="VKV83" s="567"/>
      <c r="VKW83" s="567"/>
      <c r="VKX83" s="567"/>
      <c r="VKY83" s="567"/>
      <c r="VKZ83" s="567"/>
      <c r="VLA83" s="567"/>
      <c r="VLB83" s="567"/>
      <c r="VLC83" s="567"/>
      <c r="VLD83" s="567"/>
      <c r="VLE83" s="567"/>
      <c r="VLF83" s="567"/>
      <c r="VLG83" s="567"/>
      <c r="VLH83" s="567"/>
      <c r="VLI83" s="567"/>
      <c r="VLJ83" s="567"/>
      <c r="VLK83" s="567"/>
      <c r="VLL83" s="567"/>
      <c r="VLM83" s="567"/>
      <c r="VLN83" s="567"/>
      <c r="VLO83" s="567"/>
      <c r="VLP83" s="567"/>
      <c r="VLQ83" s="567"/>
      <c r="VLR83" s="567"/>
      <c r="VLS83" s="567"/>
      <c r="VLT83" s="567"/>
      <c r="VLU83" s="567"/>
      <c r="VLV83" s="567"/>
      <c r="VLW83" s="567"/>
      <c r="VLX83" s="567"/>
      <c r="VLY83" s="567"/>
      <c r="VLZ83" s="567"/>
      <c r="VMA83" s="567"/>
      <c r="VMB83" s="567"/>
      <c r="VMC83" s="567"/>
      <c r="VMD83" s="567"/>
      <c r="VME83" s="567"/>
      <c r="VMF83" s="567"/>
      <c r="VMG83" s="567"/>
      <c r="VMH83" s="567"/>
      <c r="VMI83" s="567"/>
      <c r="VMJ83" s="567"/>
      <c r="VMK83" s="567"/>
      <c r="VML83" s="567"/>
      <c r="VMM83" s="567"/>
      <c r="VMN83" s="567"/>
      <c r="VMO83" s="567"/>
      <c r="VMP83" s="567"/>
      <c r="VMQ83" s="567"/>
      <c r="VMR83" s="567"/>
      <c r="VMS83" s="567"/>
      <c r="VMT83" s="567"/>
      <c r="VMU83" s="567"/>
      <c r="VMV83" s="567"/>
      <c r="VMW83" s="567"/>
      <c r="VMX83" s="567"/>
      <c r="VMY83" s="567"/>
      <c r="VMZ83" s="567"/>
      <c r="VNA83" s="567"/>
      <c r="VNB83" s="567"/>
      <c r="VNC83" s="567"/>
      <c r="VND83" s="567"/>
      <c r="VNE83" s="567"/>
      <c r="VNF83" s="567"/>
      <c r="VNG83" s="567"/>
      <c r="VNH83" s="567"/>
      <c r="VNI83" s="567"/>
      <c r="VNJ83" s="567"/>
      <c r="VNK83" s="567"/>
      <c r="VNL83" s="567"/>
      <c r="VNM83" s="567"/>
      <c r="VNN83" s="567"/>
      <c r="VNO83" s="567"/>
      <c r="VNP83" s="567"/>
      <c r="VNQ83" s="567"/>
      <c r="VNR83" s="567"/>
      <c r="VNS83" s="567"/>
      <c r="VNT83" s="567"/>
      <c r="VNU83" s="567"/>
      <c r="VNV83" s="567"/>
      <c r="VNW83" s="567"/>
      <c r="VNX83" s="567"/>
      <c r="VNY83" s="567"/>
      <c r="VNZ83" s="567"/>
      <c r="VOA83" s="567"/>
      <c r="VOB83" s="567"/>
      <c r="VOC83" s="567"/>
      <c r="VOD83" s="567"/>
      <c r="VOE83" s="567"/>
      <c r="VOF83" s="567"/>
      <c r="VOG83" s="567"/>
      <c r="VOH83" s="567"/>
      <c r="VOI83" s="567"/>
      <c r="VOJ83" s="567"/>
      <c r="VOK83" s="567"/>
      <c r="VOL83" s="567"/>
      <c r="VOM83" s="567"/>
      <c r="VON83" s="567"/>
      <c r="VOO83" s="567"/>
      <c r="VOP83" s="567"/>
      <c r="VOQ83" s="567"/>
      <c r="VOR83" s="567"/>
      <c r="VOS83" s="567"/>
      <c r="VOT83" s="567"/>
      <c r="VOU83" s="567"/>
      <c r="VOV83" s="567"/>
      <c r="VOW83" s="567"/>
      <c r="VOX83" s="567"/>
      <c r="VOY83" s="567"/>
      <c r="VOZ83" s="567"/>
      <c r="VPA83" s="567"/>
      <c r="VPB83" s="567"/>
      <c r="VPC83" s="567"/>
      <c r="VPD83" s="567"/>
      <c r="VPE83" s="567"/>
      <c r="VPF83" s="567"/>
      <c r="VPG83" s="567"/>
      <c r="VPH83" s="567"/>
      <c r="VPI83" s="567"/>
      <c r="VPJ83" s="567"/>
      <c r="VPK83" s="567"/>
      <c r="VPL83" s="567"/>
      <c r="VPM83" s="567"/>
      <c r="VPN83" s="567"/>
      <c r="VPO83" s="567"/>
      <c r="VPP83" s="567"/>
      <c r="VPQ83" s="567"/>
      <c r="VPR83" s="567"/>
      <c r="VPS83" s="567"/>
      <c r="VPT83" s="567"/>
      <c r="VPU83" s="567"/>
      <c r="VPV83" s="567"/>
      <c r="VPW83" s="567"/>
      <c r="VPX83" s="567"/>
      <c r="VPY83" s="567"/>
      <c r="VPZ83" s="567"/>
      <c r="VQA83" s="567"/>
      <c r="VQB83" s="567"/>
      <c r="VQC83" s="567"/>
      <c r="VQD83" s="567"/>
      <c r="VQE83" s="567"/>
      <c r="VQF83" s="567"/>
      <c r="VQG83" s="567"/>
      <c r="VQH83" s="567"/>
      <c r="VQI83" s="567"/>
      <c r="VQJ83" s="567"/>
      <c r="VQK83" s="567"/>
      <c r="VQL83" s="567"/>
      <c r="VQM83" s="567"/>
      <c r="VQN83" s="567"/>
      <c r="VQO83" s="567"/>
      <c r="VQP83" s="567"/>
      <c r="VQQ83" s="567"/>
      <c r="VQR83" s="567"/>
      <c r="VQS83" s="567"/>
      <c r="VQT83" s="567"/>
      <c r="VQU83" s="567"/>
      <c r="VQV83" s="567"/>
      <c r="VQW83" s="567"/>
      <c r="VQX83" s="567"/>
      <c r="VQY83" s="567"/>
      <c r="VQZ83" s="567"/>
      <c r="VRA83" s="567"/>
      <c r="VRB83" s="567"/>
      <c r="VRC83" s="567"/>
      <c r="VRD83" s="567"/>
      <c r="VRE83" s="567"/>
      <c r="VRF83" s="567"/>
      <c r="VRG83" s="567"/>
      <c r="VRH83" s="567"/>
      <c r="VRI83" s="567"/>
      <c r="VRJ83" s="567"/>
      <c r="VRK83" s="567"/>
      <c r="VRL83" s="567"/>
      <c r="VRM83" s="567"/>
      <c r="VRN83" s="567"/>
      <c r="VRO83" s="567"/>
      <c r="VRP83" s="567"/>
      <c r="VRQ83" s="567"/>
      <c r="VRR83" s="567"/>
      <c r="VRS83" s="567"/>
      <c r="VRT83" s="567"/>
      <c r="VRU83" s="567"/>
      <c r="VRV83" s="567"/>
      <c r="VRW83" s="567"/>
      <c r="VRX83" s="567"/>
      <c r="VRY83" s="567"/>
      <c r="VRZ83" s="567"/>
      <c r="VSA83" s="567"/>
      <c r="VSB83" s="567"/>
      <c r="VSC83" s="567"/>
      <c r="VSD83" s="567"/>
      <c r="VSE83" s="567"/>
      <c r="VSF83" s="567"/>
      <c r="VSG83" s="567"/>
      <c r="VSH83" s="567"/>
      <c r="VSI83" s="567"/>
      <c r="VSJ83" s="567"/>
      <c r="VSK83" s="567"/>
      <c r="VSL83" s="567"/>
      <c r="VSM83" s="567"/>
      <c r="VSN83" s="567"/>
      <c r="VSO83" s="567"/>
      <c r="VSP83" s="567"/>
      <c r="VSQ83" s="567"/>
      <c r="VSR83" s="567"/>
      <c r="VSS83" s="567"/>
      <c r="VST83" s="567"/>
      <c r="VSU83" s="567"/>
      <c r="VSV83" s="567"/>
      <c r="VSW83" s="567"/>
      <c r="VSX83" s="567"/>
      <c r="VSY83" s="567"/>
      <c r="VSZ83" s="567"/>
      <c r="VTA83" s="567"/>
      <c r="VTB83" s="567"/>
      <c r="VTC83" s="567"/>
      <c r="VTD83" s="567"/>
      <c r="VTE83" s="567"/>
      <c r="VTF83" s="567"/>
      <c r="VTG83" s="567"/>
      <c r="VTH83" s="567"/>
      <c r="VTI83" s="567"/>
      <c r="VTJ83" s="567"/>
      <c r="VTK83" s="567"/>
      <c r="VTL83" s="567"/>
      <c r="VTM83" s="567"/>
      <c r="VTN83" s="567"/>
      <c r="VTO83" s="567"/>
      <c r="VTP83" s="567"/>
      <c r="VTQ83" s="567"/>
      <c r="VTR83" s="567"/>
      <c r="VTS83" s="567"/>
      <c r="VTT83" s="567"/>
      <c r="VTU83" s="567"/>
      <c r="VTV83" s="567"/>
      <c r="VTW83" s="567"/>
      <c r="VTX83" s="567"/>
      <c r="VTY83" s="567"/>
      <c r="VTZ83" s="567"/>
      <c r="VUA83" s="567"/>
      <c r="VUB83" s="567"/>
      <c r="VUC83" s="567"/>
      <c r="VUD83" s="567"/>
      <c r="VUE83" s="567"/>
      <c r="VUF83" s="567"/>
      <c r="VUG83" s="567"/>
      <c r="VUH83" s="567"/>
      <c r="VUI83" s="567"/>
      <c r="VUJ83" s="567"/>
      <c r="VUK83" s="567"/>
      <c r="VUL83" s="567"/>
      <c r="VUM83" s="567"/>
      <c r="VUN83" s="567"/>
      <c r="VUO83" s="567"/>
      <c r="VUP83" s="567"/>
      <c r="VUQ83" s="567"/>
      <c r="VUR83" s="567"/>
      <c r="VUS83" s="567"/>
      <c r="VUT83" s="567"/>
      <c r="VUU83" s="567"/>
      <c r="VUV83" s="567"/>
      <c r="VUW83" s="567"/>
      <c r="VUX83" s="567"/>
      <c r="VUY83" s="567"/>
      <c r="VUZ83" s="567"/>
      <c r="VVA83" s="567"/>
      <c r="VVB83" s="567"/>
      <c r="VVC83" s="567"/>
      <c r="VVD83" s="567"/>
      <c r="VVE83" s="567"/>
      <c r="VVF83" s="567"/>
      <c r="VVG83" s="567"/>
      <c r="VVH83" s="567"/>
      <c r="VVI83" s="567"/>
      <c r="VVJ83" s="567"/>
      <c r="VVK83" s="567"/>
      <c r="VVL83" s="567"/>
      <c r="VVM83" s="567"/>
      <c r="VVN83" s="567"/>
      <c r="VVO83" s="567"/>
      <c r="VVP83" s="567"/>
      <c r="VVQ83" s="567"/>
      <c r="VVR83" s="567"/>
      <c r="VVS83" s="567"/>
      <c r="VVT83" s="567"/>
      <c r="VVU83" s="567"/>
      <c r="VVV83" s="567"/>
      <c r="VVW83" s="567"/>
      <c r="VVX83" s="567"/>
      <c r="VVY83" s="567"/>
      <c r="VVZ83" s="567"/>
      <c r="VWA83" s="567"/>
      <c r="VWB83" s="567"/>
      <c r="VWC83" s="567"/>
      <c r="VWD83" s="567"/>
      <c r="VWE83" s="567"/>
      <c r="VWF83" s="567"/>
      <c r="VWG83" s="567"/>
      <c r="VWH83" s="567"/>
      <c r="VWI83" s="567"/>
      <c r="VWJ83" s="567"/>
      <c r="VWK83" s="567"/>
      <c r="VWL83" s="567"/>
      <c r="VWM83" s="567"/>
      <c r="VWN83" s="567"/>
      <c r="VWO83" s="567"/>
      <c r="VWP83" s="567"/>
      <c r="VWQ83" s="567"/>
      <c r="VWR83" s="567"/>
      <c r="VWS83" s="567"/>
      <c r="VWT83" s="567"/>
      <c r="VWU83" s="567"/>
      <c r="VWV83" s="567"/>
      <c r="VWW83" s="567"/>
      <c r="VWX83" s="567"/>
      <c r="VWY83" s="567"/>
      <c r="VWZ83" s="567"/>
      <c r="VXA83" s="567"/>
      <c r="VXB83" s="567"/>
      <c r="VXC83" s="567"/>
      <c r="VXD83" s="567"/>
      <c r="VXE83" s="567"/>
      <c r="VXF83" s="567"/>
      <c r="VXG83" s="567"/>
      <c r="VXH83" s="567"/>
      <c r="VXI83" s="567"/>
      <c r="VXJ83" s="567"/>
      <c r="VXK83" s="567"/>
      <c r="VXL83" s="567"/>
      <c r="VXM83" s="567"/>
      <c r="VXN83" s="567"/>
      <c r="VXO83" s="567"/>
      <c r="VXP83" s="567"/>
      <c r="VXQ83" s="567"/>
      <c r="VXR83" s="567"/>
      <c r="VXS83" s="567"/>
      <c r="VXT83" s="567"/>
      <c r="VXU83" s="567"/>
      <c r="VXV83" s="567"/>
      <c r="VXW83" s="567"/>
      <c r="VXX83" s="567"/>
      <c r="VXY83" s="567"/>
      <c r="VXZ83" s="567"/>
      <c r="VYA83" s="567"/>
      <c r="VYB83" s="567"/>
      <c r="VYC83" s="567"/>
      <c r="VYD83" s="567"/>
      <c r="VYE83" s="567"/>
      <c r="VYF83" s="567"/>
      <c r="VYG83" s="567"/>
      <c r="VYH83" s="567"/>
      <c r="VYI83" s="567"/>
      <c r="VYJ83" s="567"/>
      <c r="VYK83" s="567"/>
      <c r="VYL83" s="567"/>
      <c r="VYM83" s="567"/>
      <c r="VYN83" s="567"/>
      <c r="VYO83" s="567"/>
      <c r="VYP83" s="567"/>
      <c r="VYQ83" s="567"/>
      <c r="VYR83" s="567"/>
      <c r="VYS83" s="567"/>
      <c r="VYT83" s="567"/>
      <c r="VYU83" s="567"/>
      <c r="VYV83" s="567"/>
      <c r="VYW83" s="567"/>
      <c r="VYX83" s="567"/>
      <c r="VYY83" s="567"/>
      <c r="VYZ83" s="567"/>
      <c r="VZA83" s="567"/>
      <c r="VZB83" s="567"/>
      <c r="VZC83" s="567"/>
      <c r="VZD83" s="567"/>
      <c r="VZE83" s="567"/>
      <c r="VZF83" s="567"/>
      <c r="VZG83" s="567"/>
      <c r="VZH83" s="567"/>
      <c r="VZI83" s="567"/>
      <c r="VZJ83" s="567"/>
      <c r="VZK83" s="567"/>
      <c r="VZL83" s="567"/>
      <c r="VZM83" s="567"/>
      <c r="VZN83" s="567"/>
      <c r="VZO83" s="567"/>
      <c r="VZP83" s="567"/>
      <c r="VZQ83" s="567"/>
      <c r="VZR83" s="567"/>
      <c r="VZS83" s="567"/>
      <c r="VZT83" s="567"/>
      <c r="VZU83" s="567"/>
      <c r="VZV83" s="567"/>
      <c r="VZW83" s="567"/>
      <c r="VZX83" s="567"/>
      <c r="VZY83" s="567"/>
      <c r="VZZ83" s="567"/>
      <c r="WAA83" s="567"/>
      <c r="WAB83" s="567"/>
      <c r="WAC83" s="567"/>
      <c r="WAD83" s="567"/>
      <c r="WAE83" s="567"/>
      <c r="WAF83" s="567"/>
      <c r="WAG83" s="567"/>
      <c r="WAH83" s="567"/>
      <c r="WAI83" s="567"/>
      <c r="WAJ83" s="567"/>
      <c r="WAK83" s="567"/>
      <c r="WAL83" s="567"/>
      <c r="WAM83" s="567"/>
      <c r="WAN83" s="567"/>
      <c r="WAO83" s="567"/>
      <c r="WAP83" s="567"/>
      <c r="WAQ83" s="567"/>
      <c r="WAR83" s="567"/>
      <c r="WAS83" s="567"/>
      <c r="WAT83" s="567"/>
      <c r="WAU83" s="567"/>
      <c r="WAV83" s="567"/>
      <c r="WAW83" s="567"/>
      <c r="WAX83" s="567"/>
      <c r="WAY83" s="567"/>
      <c r="WAZ83" s="567"/>
      <c r="WBA83" s="567"/>
      <c r="WBB83" s="567"/>
      <c r="WBC83" s="567"/>
      <c r="WBD83" s="567"/>
      <c r="WBE83" s="567"/>
      <c r="WBF83" s="567"/>
      <c r="WBG83" s="567"/>
      <c r="WBH83" s="567"/>
      <c r="WBI83" s="567"/>
      <c r="WBJ83" s="567"/>
      <c r="WBK83" s="567"/>
      <c r="WBL83" s="567"/>
      <c r="WBM83" s="567"/>
      <c r="WBN83" s="567"/>
      <c r="WBO83" s="567"/>
      <c r="WBP83" s="567"/>
      <c r="WBQ83" s="567"/>
      <c r="WBR83" s="567"/>
      <c r="WBS83" s="567"/>
      <c r="WBT83" s="567"/>
      <c r="WBU83" s="567"/>
      <c r="WBV83" s="567"/>
      <c r="WBW83" s="567"/>
      <c r="WBX83" s="567"/>
      <c r="WBY83" s="567"/>
      <c r="WBZ83" s="567"/>
      <c r="WCA83" s="567"/>
      <c r="WCB83" s="567"/>
      <c r="WCC83" s="567"/>
      <c r="WCD83" s="567"/>
      <c r="WCE83" s="567"/>
      <c r="WCF83" s="567"/>
      <c r="WCG83" s="567"/>
      <c r="WCH83" s="567"/>
      <c r="WCI83" s="567"/>
      <c r="WCJ83" s="567"/>
      <c r="WCK83" s="567"/>
      <c r="WCL83" s="567"/>
      <c r="WCM83" s="567"/>
      <c r="WCN83" s="567"/>
      <c r="WCO83" s="567"/>
      <c r="WCP83" s="567"/>
      <c r="WCQ83" s="567"/>
      <c r="WCR83" s="567"/>
      <c r="WCS83" s="567"/>
      <c r="WCT83" s="567"/>
      <c r="WCU83" s="567"/>
      <c r="WCV83" s="567"/>
      <c r="WCW83" s="567"/>
      <c r="WCX83" s="567"/>
      <c r="WCY83" s="567"/>
      <c r="WCZ83" s="567"/>
      <c r="WDA83" s="567"/>
      <c r="WDB83" s="567"/>
      <c r="WDC83" s="567"/>
      <c r="WDD83" s="567"/>
      <c r="WDE83" s="567"/>
      <c r="WDF83" s="567"/>
      <c r="WDG83" s="567"/>
      <c r="WDH83" s="567"/>
      <c r="WDI83" s="567"/>
      <c r="WDJ83" s="567"/>
      <c r="WDK83" s="567"/>
      <c r="WDL83" s="567"/>
      <c r="WDM83" s="567"/>
      <c r="WDN83" s="567"/>
      <c r="WDO83" s="567"/>
      <c r="WDP83" s="567"/>
      <c r="WDQ83" s="567"/>
      <c r="WDR83" s="567"/>
      <c r="WDS83" s="567"/>
      <c r="WDT83" s="567"/>
      <c r="WDU83" s="567"/>
      <c r="WDV83" s="567"/>
      <c r="WDW83" s="567"/>
      <c r="WDX83" s="567"/>
      <c r="WDY83" s="567"/>
      <c r="WDZ83" s="567"/>
      <c r="WEA83" s="567"/>
      <c r="WEB83" s="567"/>
      <c r="WEC83" s="567"/>
      <c r="WED83" s="567"/>
      <c r="WEE83" s="567"/>
      <c r="WEF83" s="567"/>
      <c r="WEG83" s="567"/>
      <c r="WEH83" s="567"/>
      <c r="WEI83" s="567"/>
      <c r="WEJ83" s="567"/>
      <c r="WEK83" s="567"/>
      <c r="WEL83" s="567"/>
      <c r="WEM83" s="567"/>
      <c r="WEN83" s="567"/>
      <c r="WEO83" s="567"/>
      <c r="WEP83" s="567"/>
      <c r="WEQ83" s="567"/>
      <c r="WER83" s="567"/>
      <c r="WES83" s="567"/>
      <c r="WET83" s="567"/>
      <c r="WEU83" s="567"/>
      <c r="WEV83" s="567"/>
      <c r="WEW83" s="567"/>
      <c r="WEX83" s="567"/>
      <c r="WEY83" s="567"/>
      <c r="WEZ83" s="567"/>
      <c r="WFA83" s="567"/>
      <c r="WFB83" s="567"/>
      <c r="WFC83" s="567"/>
      <c r="WFD83" s="567"/>
      <c r="WFE83" s="567"/>
      <c r="WFF83" s="567"/>
      <c r="WFG83" s="567"/>
      <c r="WFH83" s="567"/>
      <c r="WFI83" s="567"/>
      <c r="WFJ83" s="567"/>
      <c r="WFK83" s="567"/>
      <c r="WFL83" s="567"/>
      <c r="WFM83" s="567"/>
      <c r="WFN83" s="567"/>
      <c r="WFO83" s="567"/>
      <c r="WFP83" s="567"/>
      <c r="WFQ83" s="567"/>
      <c r="WFR83" s="567"/>
      <c r="WFS83" s="567"/>
      <c r="WFT83" s="567"/>
      <c r="WFU83" s="567"/>
      <c r="WFV83" s="567"/>
      <c r="WFW83" s="567"/>
      <c r="WFX83" s="567"/>
      <c r="WFY83" s="567"/>
      <c r="WFZ83" s="567"/>
      <c r="WGA83" s="567"/>
      <c r="WGB83" s="567"/>
      <c r="WGC83" s="567"/>
      <c r="WGD83" s="567"/>
      <c r="WGE83" s="567"/>
      <c r="WGF83" s="567"/>
      <c r="WGG83" s="567"/>
      <c r="WGH83" s="567"/>
      <c r="WGI83" s="567"/>
      <c r="WGJ83" s="567"/>
      <c r="WGK83" s="567"/>
      <c r="WGL83" s="567"/>
      <c r="WGM83" s="567"/>
      <c r="WGN83" s="567"/>
      <c r="WGO83" s="567"/>
      <c r="WGP83" s="567"/>
      <c r="WGQ83" s="567"/>
      <c r="WGR83" s="567"/>
      <c r="WGS83" s="567"/>
      <c r="WGT83" s="567"/>
      <c r="WGU83" s="567"/>
      <c r="WGV83" s="567"/>
      <c r="WGW83" s="567"/>
      <c r="WGX83" s="567"/>
      <c r="WGY83" s="567"/>
      <c r="WGZ83" s="567"/>
      <c r="WHA83" s="567"/>
      <c r="WHB83" s="567"/>
      <c r="WHC83" s="567"/>
      <c r="WHD83" s="567"/>
      <c r="WHE83" s="567"/>
      <c r="WHF83" s="567"/>
      <c r="WHG83" s="567"/>
      <c r="WHH83" s="567"/>
      <c r="WHI83" s="567"/>
      <c r="WHJ83" s="567"/>
      <c r="WHK83" s="567"/>
      <c r="WHL83" s="567"/>
      <c r="WHM83" s="567"/>
      <c r="WHN83" s="567"/>
      <c r="WHO83" s="567"/>
      <c r="WHP83" s="567"/>
      <c r="WHQ83" s="567"/>
      <c r="WHR83" s="567"/>
      <c r="WHS83" s="567"/>
      <c r="WHT83" s="567"/>
      <c r="WHU83" s="567"/>
      <c r="WHV83" s="567"/>
      <c r="WHW83" s="567"/>
      <c r="WHX83" s="567"/>
      <c r="WHY83" s="567"/>
      <c r="WHZ83" s="567"/>
      <c r="WIA83" s="567"/>
      <c r="WIB83" s="567"/>
      <c r="WIC83" s="567"/>
      <c r="WID83" s="567"/>
      <c r="WIE83" s="567"/>
      <c r="WIF83" s="567"/>
      <c r="WIG83" s="567"/>
      <c r="WIH83" s="567"/>
      <c r="WII83" s="567"/>
      <c r="WIJ83" s="567"/>
      <c r="WIK83" s="567"/>
      <c r="WIL83" s="567"/>
      <c r="WIM83" s="567"/>
      <c r="WIN83" s="567"/>
      <c r="WIO83" s="567"/>
      <c r="WIP83" s="567"/>
      <c r="WIQ83" s="567"/>
      <c r="WIR83" s="567"/>
      <c r="WIS83" s="567"/>
      <c r="WIT83" s="567"/>
      <c r="WIU83" s="567"/>
      <c r="WIV83" s="567"/>
      <c r="WIW83" s="567"/>
      <c r="WIX83" s="567"/>
      <c r="WIY83" s="567"/>
      <c r="WIZ83" s="567"/>
      <c r="WJA83" s="567"/>
      <c r="WJB83" s="567"/>
      <c r="WJC83" s="567"/>
      <c r="WJD83" s="567"/>
      <c r="WJE83" s="567"/>
      <c r="WJF83" s="567"/>
      <c r="WJG83" s="567"/>
      <c r="WJH83" s="567"/>
      <c r="WJI83" s="567"/>
      <c r="WJJ83" s="567"/>
      <c r="WJK83" s="567"/>
      <c r="WJL83" s="567"/>
      <c r="WJM83" s="567"/>
      <c r="WJN83" s="567"/>
      <c r="WJO83" s="567"/>
      <c r="WJP83" s="567"/>
      <c r="WJQ83" s="567"/>
      <c r="WJR83" s="567"/>
      <c r="WJS83" s="567"/>
      <c r="WJT83" s="567"/>
      <c r="WJU83" s="567"/>
      <c r="WJV83" s="567"/>
      <c r="WJW83" s="567"/>
      <c r="WJX83" s="567"/>
      <c r="WJY83" s="567"/>
      <c r="WJZ83" s="567"/>
      <c r="WKA83" s="567"/>
      <c r="WKB83" s="567"/>
      <c r="WKC83" s="567"/>
      <c r="WKD83" s="567"/>
      <c r="WKE83" s="567"/>
      <c r="WKF83" s="567"/>
      <c r="WKG83" s="567"/>
      <c r="WKH83" s="567"/>
      <c r="WKI83" s="567"/>
      <c r="WKJ83" s="567"/>
      <c r="WKK83" s="567"/>
      <c r="WKL83" s="567"/>
      <c r="WKM83" s="567"/>
      <c r="WKN83" s="567"/>
      <c r="WKO83" s="567"/>
      <c r="WKP83" s="567"/>
      <c r="WKQ83" s="567"/>
      <c r="WKR83" s="567"/>
      <c r="WKS83" s="567"/>
      <c r="WKT83" s="567"/>
      <c r="WKU83" s="567"/>
      <c r="WKV83" s="567"/>
      <c r="WKW83" s="567"/>
      <c r="WKX83" s="567"/>
      <c r="WKY83" s="567"/>
      <c r="WKZ83" s="567"/>
      <c r="WLA83" s="567"/>
      <c r="WLB83" s="567"/>
      <c r="WLC83" s="567"/>
      <c r="WLD83" s="567"/>
      <c r="WLE83" s="567"/>
      <c r="WLF83" s="567"/>
      <c r="WLG83" s="567"/>
      <c r="WLH83" s="567"/>
      <c r="WLI83" s="567"/>
      <c r="WLJ83" s="567"/>
      <c r="WLK83" s="567"/>
      <c r="WLL83" s="567"/>
      <c r="WLM83" s="567"/>
      <c r="WLN83" s="567"/>
      <c r="WLO83" s="567"/>
      <c r="WLP83" s="567"/>
      <c r="WLQ83" s="567"/>
      <c r="WLR83" s="567"/>
      <c r="WLS83" s="567"/>
      <c r="WLT83" s="567"/>
      <c r="WLU83" s="567"/>
      <c r="WLV83" s="567"/>
      <c r="WLW83" s="567"/>
      <c r="WLX83" s="567"/>
      <c r="WLY83" s="567"/>
      <c r="WLZ83" s="567"/>
      <c r="WMA83" s="567"/>
      <c r="WMB83" s="567"/>
      <c r="WMC83" s="567"/>
      <c r="WMD83" s="567"/>
      <c r="WME83" s="567"/>
      <c r="WMF83" s="567"/>
      <c r="WMG83" s="567"/>
      <c r="WMH83" s="567"/>
      <c r="WMI83" s="567"/>
      <c r="WMJ83" s="567"/>
      <c r="WMK83" s="567"/>
      <c r="WML83" s="567"/>
      <c r="WMM83" s="567"/>
      <c r="WMN83" s="567"/>
      <c r="WMO83" s="567"/>
      <c r="WMP83" s="567"/>
      <c r="WMQ83" s="567"/>
      <c r="WMR83" s="567"/>
      <c r="WMS83" s="567"/>
      <c r="WMT83" s="567"/>
      <c r="WMU83" s="567"/>
      <c r="WMV83" s="567"/>
      <c r="WMW83" s="567"/>
      <c r="WMX83" s="567"/>
      <c r="WMY83" s="567"/>
      <c r="WMZ83" s="567"/>
      <c r="WNA83" s="567"/>
      <c r="WNB83" s="567"/>
      <c r="WNC83" s="567"/>
      <c r="WND83" s="567"/>
      <c r="WNE83" s="567"/>
      <c r="WNF83" s="567"/>
      <c r="WNG83" s="567"/>
      <c r="WNH83" s="567"/>
      <c r="WNI83" s="567"/>
      <c r="WNJ83" s="567"/>
      <c r="WNK83" s="567"/>
      <c r="WNL83" s="567"/>
      <c r="WNM83" s="567"/>
      <c r="WNN83" s="567"/>
      <c r="WNO83" s="567"/>
      <c r="WNP83" s="567"/>
      <c r="WNQ83" s="567"/>
      <c r="WNR83" s="567"/>
      <c r="WNS83" s="567"/>
      <c r="WNT83" s="567"/>
      <c r="WNU83" s="567"/>
      <c r="WNV83" s="567"/>
      <c r="WNW83" s="567"/>
      <c r="WNX83" s="567"/>
      <c r="WNY83" s="567"/>
      <c r="WNZ83" s="567"/>
      <c r="WOA83" s="567"/>
      <c r="WOB83" s="567"/>
      <c r="WOC83" s="567"/>
      <c r="WOD83" s="567"/>
      <c r="WOE83" s="567"/>
      <c r="WOF83" s="567"/>
      <c r="WOG83" s="567"/>
      <c r="WOH83" s="567"/>
      <c r="WOI83" s="567"/>
      <c r="WOJ83" s="567"/>
      <c r="WOK83" s="567"/>
      <c r="WOL83" s="567"/>
      <c r="WOM83" s="567"/>
      <c r="WON83" s="567"/>
      <c r="WOO83" s="567"/>
      <c r="WOP83" s="567"/>
      <c r="WOQ83" s="567"/>
      <c r="WOR83" s="567"/>
      <c r="WOS83" s="567"/>
      <c r="WOT83" s="567"/>
      <c r="WOU83" s="567"/>
      <c r="WOV83" s="567"/>
      <c r="WOW83" s="567"/>
      <c r="WOX83" s="567"/>
      <c r="WOY83" s="567"/>
      <c r="WOZ83" s="567"/>
      <c r="WPA83" s="567"/>
      <c r="WPB83" s="567"/>
      <c r="WPC83" s="567"/>
      <c r="WPD83" s="567"/>
      <c r="WPE83" s="567"/>
      <c r="WPF83" s="567"/>
      <c r="WPG83" s="567"/>
      <c r="WPH83" s="567"/>
      <c r="WPI83" s="567"/>
      <c r="WPJ83" s="567"/>
      <c r="WPK83" s="567"/>
      <c r="WPL83" s="567"/>
      <c r="WPM83" s="567"/>
      <c r="WPN83" s="567"/>
      <c r="WPO83" s="567"/>
      <c r="WPP83" s="567"/>
      <c r="WPQ83" s="567"/>
      <c r="WPR83" s="567"/>
      <c r="WPS83" s="567"/>
      <c r="WPT83" s="567"/>
      <c r="WPU83" s="567"/>
      <c r="WPV83" s="567"/>
      <c r="WPW83" s="567"/>
      <c r="WPX83" s="567"/>
      <c r="WPY83" s="567"/>
      <c r="WPZ83" s="567"/>
      <c r="WQA83" s="567"/>
      <c r="WQB83" s="567"/>
      <c r="WQC83" s="567"/>
      <c r="WQD83" s="567"/>
      <c r="WQE83" s="567"/>
      <c r="WQF83" s="567"/>
      <c r="WQG83" s="567"/>
      <c r="WQH83" s="567"/>
      <c r="WQI83" s="567"/>
      <c r="WQJ83" s="567"/>
      <c r="WQK83" s="567"/>
      <c r="WQL83" s="567"/>
      <c r="WQM83" s="567"/>
      <c r="WQN83" s="567"/>
      <c r="WQO83" s="567"/>
      <c r="WQP83" s="567"/>
      <c r="WQQ83" s="567"/>
      <c r="WQR83" s="567"/>
      <c r="WQS83" s="567"/>
      <c r="WQT83" s="567"/>
      <c r="WQU83" s="567"/>
      <c r="WQV83" s="567"/>
      <c r="WQW83" s="567"/>
      <c r="WQX83" s="567"/>
      <c r="WQY83" s="567"/>
      <c r="WQZ83" s="567"/>
      <c r="WRA83" s="567"/>
      <c r="WRB83" s="567"/>
      <c r="WRC83" s="567"/>
      <c r="WRD83" s="567"/>
      <c r="WRE83" s="567"/>
      <c r="WRF83" s="567"/>
      <c r="WRG83" s="567"/>
      <c r="WRH83" s="567"/>
      <c r="WRI83" s="567"/>
      <c r="WRJ83" s="567"/>
      <c r="WRK83" s="567"/>
      <c r="WRL83" s="567"/>
      <c r="WRM83" s="567"/>
      <c r="WRN83" s="567"/>
      <c r="WRO83" s="567"/>
      <c r="WRP83" s="567"/>
      <c r="WRQ83" s="567"/>
      <c r="WRR83" s="567"/>
      <c r="WRS83" s="567"/>
      <c r="WRT83" s="567"/>
      <c r="WRU83" s="567"/>
      <c r="WRV83" s="567"/>
      <c r="WRW83" s="567"/>
      <c r="WRX83" s="567"/>
      <c r="WRY83" s="567"/>
      <c r="WRZ83" s="567"/>
      <c r="WSA83" s="567"/>
      <c r="WSB83" s="567"/>
      <c r="WSC83" s="567"/>
      <c r="WSD83" s="567"/>
      <c r="WSE83" s="567"/>
      <c r="WSF83" s="567"/>
      <c r="WSG83" s="567"/>
      <c r="WSH83" s="567"/>
      <c r="WSI83" s="567"/>
      <c r="WSJ83" s="567"/>
      <c r="WSK83" s="567"/>
      <c r="WSL83" s="567"/>
      <c r="WSM83" s="567"/>
      <c r="WSN83" s="567"/>
      <c r="WSO83" s="567"/>
      <c r="WSP83" s="567"/>
      <c r="WSQ83" s="567"/>
      <c r="WSR83" s="567"/>
      <c r="WSS83" s="567"/>
      <c r="WST83" s="567"/>
      <c r="WSU83" s="567"/>
      <c r="WSV83" s="567"/>
      <c r="WSW83" s="567"/>
      <c r="WSX83" s="567"/>
      <c r="WSY83" s="567"/>
      <c r="WSZ83" s="567"/>
      <c r="WTA83" s="567"/>
      <c r="WTB83" s="567"/>
      <c r="WTC83" s="567"/>
      <c r="WTD83" s="567"/>
      <c r="WTE83" s="567"/>
      <c r="WTF83" s="567"/>
      <c r="WTG83" s="567"/>
      <c r="WTH83" s="567"/>
      <c r="WTI83" s="567"/>
      <c r="WTJ83" s="567"/>
      <c r="WTK83" s="567"/>
      <c r="WTL83" s="567"/>
      <c r="WTM83" s="567"/>
      <c r="WTN83" s="567"/>
      <c r="WTO83" s="567"/>
      <c r="WTP83" s="567"/>
      <c r="WTQ83" s="567"/>
      <c r="WTR83" s="567"/>
      <c r="WTS83" s="567"/>
      <c r="WTT83" s="567"/>
      <c r="WTU83" s="567"/>
      <c r="WTV83" s="567"/>
      <c r="WTW83" s="567"/>
      <c r="WTX83" s="567"/>
      <c r="WTY83" s="567"/>
      <c r="WTZ83" s="567"/>
      <c r="WUA83" s="567"/>
      <c r="WUB83" s="567"/>
      <c r="WUC83" s="567"/>
      <c r="WUD83" s="567"/>
      <c r="WUE83" s="567"/>
      <c r="WUF83" s="567"/>
      <c r="WUG83" s="567"/>
      <c r="WUH83" s="567"/>
      <c r="WUI83" s="567"/>
      <c r="WUJ83" s="567"/>
      <c r="WUK83" s="567"/>
      <c r="WUL83" s="567"/>
      <c r="WUM83" s="567"/>
      <c r="WUN83" s="567"/>
      <c r="WUO83" s="567"/>
      <c r="WUP83" s="567"/>
      <c r="WUQ83" s="567"/>
      <c r="WUR83" s="567"/>
      <c r="WUS83" s="567"/>
      <c r="WUT83" s="567"/>
      <c r="WUU83" s="567"/>
      <c r="WUV83" s="567"/>
      <c r="WUW83" s="567"/>
      <c r="WUX83" s="567"/>
      <c r="WUY83" s="567"/>
      <c r="WUZ83" s="567"/>
      <c r="WVA83" s="567"/>
      <c r="WVB83" s="567"/>
      <c r="WVC83" s="567"/>
      <c r="WVD83" s="567"/>
      <c r="WVE83" s="567"/>
      <c r="WVF83" s="567"/>
      <c r="WVG83" s="567"/>
      <c r="WVH83" s="567"/>
      <c r="WVI83" s="567"/>
      <c r="WVJ83" s="567"/>
      <c r="WVK83" s="567"/>
      <c r="WVL83" s="567"/>
      <c r="WVM83" s="567"/>
      <c r="WVN83" s="567"/>
      <c r="WVO83" s="567"/>
      <c r="WVP83" s="567"/>
      <c r="WVQ83" s="567"/>
      <c r="WVR83" s="567"/>
      <c r="WVS83" s="567"/>
      <c r="WVT83" s="567"/>
      <c r="WVU83" s="567"/>
      <c r="WVV83" s="567"/>
      <c r="WVW83" s="567"/>
      <c r="WVX83" s="567"/>
      <c r="WVY83" s="567"/>
      <c r="WVZ83" s="567"/>
      <c r="WWA83" s="567"/>
      <c r="WWB83" s="567"/>
      <c r="WWC83" s="567"/>
      <c r="WWD83" s="567"/>
      <c r="WWE83" s="567"/>
      <c r="WWF83" s="567"/>
      <c r="WWG83" s="567"/>
      <c r="WWH83" s="567"/>
      <c r="WWI83" s="567"/>
      <c r="WWJ83" s="567"/>
      <c r="WWK83" s="567"/>
      <c r="WWL83" s="567"/>
      <c r="WWM83" s="567"/>
      <c r="WWN83" s="567"/>
      <c r="WWO83" s="567"/>
      <c r="WWP83" s="567"/>
      <c r="WWQ83" s="567"/>
      <c r="WWR83" s="567"/>
      <c r="WWS83" s="567"/>
      <c r="WWT83" s="567"/>
      <c r="WWU83" s="567"/>
      <c r="WWV83" s="567"/>
      <c r="WWW83" s="567"/>
      <c r="WWX83" s="567"/>
      <c r="WWY83" s="567"/>
      <c r="WWZ83" s="567"/>
      <c r="WXA83" s="567"/>
      <c r="WXB83" s="567"/>
      <c r="WXC83" s="567"/>
      <c r="WXD83" s="567"/>
      <c r="WXE83" s="567"/>
      <c r="WXF83" s="567"/>
      <c r="WXG83" s="567"/>
      <c r="WXH83" s="567"/>
      <c r="WXI83" s="567"/>
      <c r="WXJ83" s="567"/>
      <c r="WXK83" s="567"/>
      <c r="WXL83" s="567"/>
      <c r="WXM83" s="567"/>
      <c r="WXN83" s="567"/>
      <c r="WXO83" s="567"/>
      <c r="WXP83" s="567"/>
      <c r="WXQ83" s="567"/>
      <c r="WXR83" s="567"/>
      <c r="WXS83" s="567"/>
      <c r="WXT83" s="567"/>
      <c r="WXU83" s="567"/>
      <c r="WXV83" s="567"/>
      <c r="WXW83" s="567"/>
      <c r="WXX83" s="567"/>
      <c r="WXY83" s="567"/>
      <c r="WXZ83" s="567"/>
      <c r="WYA83" s="567"/>
      <c r="WYB83" s="567"/>
      <c r="WYC83" s="567"/>
      <c r="WYD83" s="567"/>
      <c r="WYE83" s="567"/>
      <c r="WYF83" s="567"/>
      <c r="WYG83" s="567"/>
      <c r="WYH83" s="567"/>
      <c r="WYI83" s="567"/>
      <c r="WYJ83" s="567"/>
      <c r="WYK83" s="567"/>
      <c r="WYL83" s="567"/>
      <c r="WYM83" s="567"/>
      <c r="WYN83" s="567"/>
      <c r="WYO83" s="567"/>
      <c r="WYP83" s="567"/>
      <c r="WYQ83" s="567"/>
      <c r="WYR83" s="567"/>
      <c r="WYS83" s="567"/>
      <c r="WYT83" s="567"/>
      <c r="WYU83" s="567"/>
      <c r="WYV83" s="567"/>
      <c r="WYW83" s="567"/>
      <c r="WYX83" s="567"/>
      <c r="WYY83" s="567"/>
      <c r="WYZ83" s="567"/>
      <c r="WZA83" s="567"/>
      <c r="WZB83" s="567"/>
      <c r="WZC83" s="567"/>
      <c r="WZD83" s="567"/>
      <c r="WZE83" s="567"/>
      <c r="WZF83" s="567"/>
      <c r="WZG83" s="567"/>
      <c r="WZH83" s="567"/>
      <c r="WZI83" s="567"/>
      <c r="WZJ83" s="567"/>
      <c r="WZK83" s="567"/>
      <c r="WZL83" s="567"/>
      <c r="WZM83" s="567"/>
      <c r="WZN83" s="567"/>
      <c r="WZO83" s="567"/>
      <c r="WZP83" s="567"/>
      <c r="WZQ83" s="567"/>
      <c r="WZR83" s="567"/>
      <c r="WZS83" s="567"/>
      <c r="WZT83" s="567"/>
      <c r="WZU83" s="567"/>
      <c r="WZV83" s="567"/>
      <c r="WZW83" s="567"/>
      <c r="WZX83" s="567"/>
      <c r="WZY83" s="567"/>
      <c r="WZZ83" s="567"/>
      <c r="XAA83" s="567"/>
      <c r="XAB83" s="567"/>
      <c r="XAC83" s="567"/>
      <c r="XAD83" s="567"/>
      <c r="XAE83" s="567"/>
      <c r="XAF83" s="567"/>
      <c r="XAG83" s="567"/>
      <c r="XAH83" s="567"/>
      <c r="XAI83" s="567"/>
      <c r="XAJ83" s="567"/>
      <c r="XAK83" s="567"/>
      <c r="XAL83" s="567"/>
      <c r="XAM83" s="567"/>
      <c r="XAN83" s="567"/>
      <c r="XAO83" s="567"/>
      <c r="XAP83" s="567"/>
      <c r="XAQ83" s="567"/>
      <c r="XAR83" s="567"/>
      <c r="XAS83" s="567"/>
      <c r="XAT83" s="567"/>
      <c r="XAU83" s="567"/>
      <c r="XAV83" s="567"/>
      <c r="XAW83" s="567"/>
      <c r="XAX83" s="567"/>
      <c r="XAY83" s="567"/>
      <c r="XAZ83" s="567"/>
      <c r="XBA83" s="567"/>
      <c r="XBB83" s="567"/>
      <c r="XBC83" s="567"/>
      <c r="XBD83" s="567"/>
      <c r="XBE83" s="567"/>
      <c r="XBF83" s="567"/>
      <c r="XBG83" s="567"/>
      <c r="XBH83" s="567"/>
      <c r="XBI83" s="567"/>
      <c r="XBJ83" s="567"/>
      <c r="XBK83" s="567"/>
      <c r="XBL83" s="567"/>
      <c r="XBM83" s="567"/>
      <c r="XBN83" s="567"/>
      <c r="XBO83" s="567"/>
      <c r="XBP83" s="567"/>
      <c r="XBQ83" s="567"/>
      <c r="XBR83" s="567"/>
      <c r="XBS83" s="567"/>
      <c r="XBT83" s="567"/>
      <c r="XBU83" s="567"/>
      <c r="XBV83" s="567"/>
      <c r="XBW83" s="567"/>
      <c r="XBX83" s="567"/>
      <c r="XBY83" s="567"/>
      <c r="XBZ83" s="567"/>
      <c r="XCA83" s="567"/>
      <c r="XCB83" s="567"/>
      <c r="XCC83" s="567"/>
      <c r="XCD83" s="567"/>
      <c r="XCE83" s="567"/>
      <c r="XCF83" s="567"/>
      <c r="XCG83" s="567"/>
      <c r="XCH83" s="567"/>
      <c r="XCI83" s="567"/>
      <c r="XCJ83" s="567"/>
      <c r="XCK83" s="567"/>
      <c r="XCL83" s="567"/>
      <c r="XCM83" s="567"/>
      <c r="XCN83" s="567"/>
      <c r="XCO83" s="567"/>
      <c r="XCP83" s="567"/>
      <c r="XCQ83" s="567"/>
      <c r="XCR83" s="567"/>
      <c r="XCS83" s="567"/>
      <c r="XCT83" s="567"/>
      <c r="XCU83" s="567"/>
      <c r="XCV83" s="567"/>
      <c r="XCW83" s="567"/>
      <c r="XCX83" s="567"/>
      <c r="XCY83" s="567"/>
      <c r="XCZ83" s="567"/>
      <c r="XDA83" s="567"/>
      <c r="XDB83" s="567"/>
      <c r="XDC83" s="567"/>
      <c r="XDD83" s="567"/>
      <c r="XDE83" s="567"/>
      <c r="XDF83" s="567"/>
      <c r="XDG83" s="567"/>
      <c r="XDH83" s="567"/>
      <c r="XDI83" s="567"/>
      <c r="XDJ83" s="567"/>
      <c r="XDK83" s="567"/>
      <c r="XDL83" s="567"/>
      <c r="XDM83" s="567"/>
      <c r="XDN83" s="567"/>
      <c r="XDO83" s="567"/>
      <c r="XDP83" s="567"/>
      <c r="XDQ83" s="567"/>
      <c r="XDR83" s="567"/>
      <c r="XDS83" s="567"/>
      <c r="XDT83" s="567"/>
      <c r="XDU83" s="567"/>
      <c r="XDV83" s="567"/>
      <c r="XDW83" s="567"/>
      <c r="XDX83" s="567"/>
      <c r="XDY83" s="567"/>
      <c r="XDZ83" s="567"/>
      <c r="XEA83" s="567"/>
      <c r="XEB83" s="567"/>
      <c r="XEC83" s="567"/>
      <c r="XED83" s="567"/>
      <c r="XEE83" s="567"/>
      <c r="XEF83" s="567"/>
      <c r="XEG83" s="567"/>
      <c r="XEH83" s="567"/>
      <c r="XEI83" s="567"/>
      <c r="XEJ83" s="567"/>
      <c r="XEK83" s="567"/>
      <c r="XEL83" s="567"/>
      <c r="XEM83" s="567"/>
      <c r="XEN83" s="567"/>
      <c r="XEO83" s="567"/>
      <c r="XEP83" s="567"/>
      <c r="XEQ83" s="567"/>
      <c r="XER83" s="567"/>
      <c r="XES83" s="567"/>
      <c r="XET83" s="567"/>
      <c r="XEU83" s="567"/>
      <c r="XEV83" s="567"/>
      <c r="XEW83" s="567"/>
      <c r="XEX83" s="567"/>
      <c r="XEY83" s="567"/>
      <c r="XEZ83" s="567"/>
      <c r="XFA83" s="567"/>
      <c r="XFB83" s="567"/>
      <c r="XFC83" s="567"/>
      <c r="XFD83" s="567"/>
    </row>
    <row r="84" spans="1:16384" s="247" customFormat="1" ht="13.5" customHeight="1" x14ac:dyDescent="0.3">
      <c r="A84" s="730" t="s">
        <v>2917</v>
      </c>
      <c r="B84" s="731"/>
      <c r="C84" s="731"/>
      <c r="D84" s="731"/>
      <c r="E84" s="731"/>
      <c r="F84" s="731"/>
      <c r="G84" s="731"/>
      <c r="H84" s="731"/>
      <c r="I84" s="731"/>
      <c r="J84" s="731"/>
      <c r="K84" s="731"/>
      <c r="L84" s="731"/>
      <c r="M84" s="731"/>
      <c r="N84" s="732"/>
      <c r="O84" s="733"/>
      <c r="P84" s="734"/>
      <c r="Q84" s="734"/>
      <c r="R84" s="734"/>
      <c r="S84" s="734"/>
      <c r="T84" s="734"/>
      <c r="U84" s="734"/>
      <c r="V84" s="734"/>
      <c r="W84" s="734"/>
      <c r="X84" s="734"/>
      <c r="Y84" s="734"/>
      <c r="Z84" s="734"/>
      <c r="AA84" s="735"/>
      <c r="AB84" s="736"/>
      <c r="AC84" s="737"/>
      <c r="AD84" s="737"/>
      <c r="AE84" s="737"/>
      <c r="AF84" s="737"/>
      <c r="AG84" s="737"/>
      <c r="AH84" s="737"/>
      <c r="AI84" s="737"/>
      <c r="AJ84" s="737"/>
      <c r="AK84" s="737"/>
      <c r="AL84" s="737"/>
      <c r="AM84" s="737"/>
      <c r="AN84" s="737"/>
      <c r="AO84" s="738"/>
      <c r="AP84" s="736"/>
      <c r="AQ84" s="737"/>
      <c r="AR84" s="737"/>
      <c r="AS84" s="737"/>
      <c r="AT84" s="737"/>
      <c r="AU84" s="737"/>
      <c r="AV84" s="737"/>
      <c r="AW84" s="737"/>
      <c r="AX84" s="737"/>
      <c r="AY84" s="737"/>
      <c r="AZ84" s="738"/>
      <c r="BA84" s="569"/>
      <c r="BB84" s="569"/>
      <c r="BC84" s="567"/>
      <c r="BD84" s="567"/>
      <c r="BE84" s="567"/>
      <c r="BF84" s="567"/>
      <c r="BG84" s="567"/>
      <c r="BH84" s="567"/>
      <c r="BI84" s="567"/>
      <c r="BJ84" s="567"/>
      <c r="BK84" s="567"/>
      <c r="BL84" s="567"/>
      <c r="BM84" s="567"/>
      <c r="BN84" s="567"/>
      <c r="BO84" s="567"/>
      <c r="BP84" s="567"/>
      <c r="BQ84" s="567"/>
      <c r="BR84" s="567"/>
      <c r="BS84" s="567"/>
      <c r="BT84" s="567"/>
      <c r="BU84" s="567"/>
      <c r="BV84" s="567"/>
      <c r="BW84" s="567"/>
      <c r="BX84" s="567"/>
      <c r="BY84" s="567"/>
      <c r="BZ84" s="567"/>
      <c r="CA84" s="567"/>
      <c r="CB84" s="567"/>
      <c r="CC84" s="567"/>
      <c r="CD84" s="567"/>
      <c r="CE84" s="567"/>
      <c r="CF84" s="567"/>
      <c r="CG84" s="567"/>
      <c r="CH84" s="567"/>
      <c r="CI84" s="567"/>
      <c r="CJ84" s="567"/>
      <c r="CK84" s="567"/>
      <c r="CL84" s="567"/>
      <c r="CM84" s="567"/>
      <c r="CN84" s="567"/>
      <c r="CO84" s="567"/>
      <c r="CP84" s="567"/>
      <c r="CQ84" s="567"/>
      <c r="CR84" s="567"/>
      <c r="CS84" s="567"/>
      <c r="CT84" s="567"/>
      <c r="CU84" s="567"/>
      <c r="CV84" s="567"/>
      <c r="CW84" s="567"/>
      <c r="CX84" s="567"/>
      <c r="CY84" s="567"/>
      <c r="CZ84" s="567"/>
      <c r="DA84" s="567"/>
      <c r="DB84" s="567"/>
      <c r="DC84" s="567"/>
      <c r="DD84" s="567"/>
      <c r="DE84" s="567"/>
      <c r="DF84" s="567"/>
      <c r="DG84" s="567"/>
      <c r="DH84" s="567"/>
      <c r="DI84" s="567"/>
      <c r="DJ84" s="567"/>
      <c r="DK84" s="567"/>
      <c r="DL84" s="567"/>
      <c r="DM84" s="567"/>
      <c r="DN84" s="567"/>
      <c r="DO84" s="567"/>
      <c r="DP84" s="567"/>
      <c r="DQ84" s="567"/>
      <c r="DR84" s="567"/>
      <c r="DS84" s="567"/>
      <c r="DT84" s="567"/>
      <c r="DU84" s="567"/>
      <c r="DV84" s="567"/>
      <c r="DW84" s="567"/>
      <c r="DX84" s="567"/>
      <c r="DY84" s="567"/>
      <c r="DZ84" s="567"/>
      <c r="EA84" s="567"/>
      <c r="EB84" s="567"/>
      <c r="EC84" s="567"/>
      <c r="ED84" s="567"/>
      <c r="EE84" s="567"/>
      <c r="EF84" s="567"/>
      <c r="EG84" s="567"/>
      <c r="EH84" s="567"/>
      <c r="EI84" s="567"/>
      <c r="EJ84" s="567"/>
      <c r="EK84" s="567"/>
      <c r="EL84" s="567"/>
      <c r="EM84" s="567"/>
      <c r="EN84" s="567"/>
      <c r="EO84" s="567"/>
      <c r="EP84" s="567"/>
      <c r="EQ84" s="567"/>
      <c r="ER84" s="567"/>
      <c r="ES84" s="567"/>
      <c r="ET84" s="567"/>
      <c r="EU84" s="567"/>
      <c r="EV84" s="567"/>
      <c r="EW84" s="567"/>
      <c r="EX84" s="567"/>
      <c r="EY84" s="567"/>
      <c r="EZ84" s="567"/>
      <c r="FA84" s="567"/>
      <c r="FB84" s="567"/>
      <c r="FC84" s="567"/>
      <c r="FD84" s="567"/>
      <c r="FE84" s="567"/>
      <c r="FF84" s="567"/>
      <c r="FG84" s="567"/>
      <c r="FH84" s="567"/>
      <c r="FI84" s="567"/>
      <c r="FJ84" s="567"/>
      <c r="FK84" s="567"/>
      <c r="FL84" s="567"/>
      <c r="FM84" s="567"/>
      <c r="FN84" s="567"/>
      <c r="FO84" s="567"/>
      <c r="FP84" s="567"/>
      <c r="FQ84" s="567"/>
      <c r="FR84" s="567"/>
      <c r="FS84" s="567"/>
      <c r="FT84" s="567"/>
      <c r="FU84" s="567"/>
      <c r="FV84" s="567"/>
      <c r="FW84" s="567"/>
      <c r="FX84" s="567"/>
      <c r="FY84" s="567"/>
      <c r="FZ84" s="567"/>
      <c r="GA84" s="567"/>
      <c r="GB84" s="567"/>
      <c r="GC84" s="567"/>
      <c r="GD84" s="567"/>
      <c r="GE84" s="567"/>
      <c r="GF84" s="567"/>
      <c r="GG84" s="567"/>
      <c r="GH84" s="567"/>
      <c r="GI84" s="567"/>
      <c r="GJ84" s="567"/>
      <c r="GK84" s="567"/>
      <c r="GL84" s="567"/>
      <c r="GM84" s="567"/>
      <c r="GN84" s="567"/>
      <c r="GO84" s="567"/>
      <c r="GP84" s="567"/>
      <c r="GQ84" s="567"/>
      <c r="GR84" s="567"/>
      <c r="GS84" s="567"/>
      <c r="GT84" s="567"/>
      <c r="GU84" s="567"/>
      <c r="GV84" s="567"/>
      <c r="GW84" s="567"/>
      <c r="GX84" s="567"/>
      <c r="GY84" s="567"/>
      <c r="GZ84" s="567"/>
      <c r="HA84" s="567"/>
      <c r="HB84" s="567"/>
      <c r="HC84" s="567"/>
      <c r="HD84" s="567"/>
      <c r="HE84" s="567"/>
      <c r="HF84" s="567"/>
      <c r="HG84" s="567"/>
      <c r="HH84" s="567"/>
      <c r="HI84" s="567"/>
      <c r="HJ84" s="567"/>
      <c r="HK84" s="567"/>
      <c r="HL84" s="567"/>
      <c r="HM84" s="567"/>
      <c r="HN84" s="567"/>
      <c r="HO84" s="567"/>
      <c r="HP84" s="567"/>
      <c r="HQ84" s="567"/>
      <c r="HR84" s="567"/>
      <c r="HS84" s="567"/>
      <c r="HT84" s="567"/>
      <c r="HU84" s="567"/>
      <c r="HV84" s="567"/>
      <c r="HW84" s="567"/>
      <c r="HX84" s="567"/>
      <c r="HY84" s="567"/>
      <c r="HZ84" s="567"/>
      <c r="IA84" s="567"/>
      <c r="IB84" s="567"/>
      <c r="IC84" s="567"/>
      <c r="ID84" s="567"/>
      <c r="IE84" s="567"/>
      <c r="IF84" s="567"/>
      <c r="IG84" s="567"/>
      <c r="IH84" s="567"/>
      <c r="II84" s="567"/>
      <c r="IJ84" s="567"/>
      <c r="IK84" s="567"/>
      <c r="IL84" s="567"/>
      <c r="IM84" s="567"/>
      <c r="IN84" s="567"/>
      <c r="IO84" s="567"/>
      <c r="IP84" s="567"/>
      <c r="IQ84" s="567"/>
      <c r="IR84" s="567"/>
      <c r="IS84" s="567"/>
      <c r="IT84" s="567"/>
      <c r="IU84" s="567"/>
      <c r="IV84" s="567"/>
      <c r="IW84" s="567"/>
      <c r="IX84" s="567"/>
      <c r="IY84" s="567"/>
      <c r="IZ84" s="567"/>
      <c r="JA84" s="567"/>
      <c r="JB84" s="567"/>
      <c r="JC84" s="567"/>
      <c r="JD84" s="567"/>
      <c r="JE84" s="567"/>
      <c r="JF84" s="567"/>
      <c r="JG84" s="567"/>
      <c r="JH84" s="567"/>
      <c r="JI84" s="567"/>
      <c r="JJ84" s="567"/>
      <c r="JK84" s="567"/>
      <c r="JL84" s="567"/>
      <c r="JM84" s="567"/>
      <c r="JN84" s="567"/>
      <c r="JO84" s="567"/>
      <c r="JP84" s="567"/>
      <c r="JQ84" s="567"/>
      <c r="JR84" s="567"/>
      <c r="JS84" s="567"/>
      <c r="JT84" s="567"/>
      <c r="JU84" s="567"/>
      <c r="JV84" s="567"/>
      <c r="JW84" s="567"/>
      <c r="JX84" s="567"/>
      <c r="JY84" s="567"/>
      <c r="JZ84" s="567"/>
      <c r="KA84" s="567"/>
      <c r="KB84" s="567"/>
      <c r="KC84" s="567"/>
      <c r="KD84" s="567"/>
      <c r="KE84" s="567"/>
      <c r="KF84" s="567"/>
      <c r="KG84" s="567"/>
      <c r="KH84" s="567"/>
      <c r="KI84" s="567"/>
      <c r="KJ84" s="567"/>
      <c r="KK84" s="567"/>
      <c r="KL84" s="567"/>
      <c r="KM84" s="567"/>
      <c r="KN84" s="567"/>
      <c r="KO84" s="567"/>
      <c r="KP84" s="567"/>
      <c r="KQ84" s="567"/>
      <c r="KR84" s="567"/>
      <c r="KS84" s="567"/>
      <c r="KT84" s="567"/>
      <c r="KU84" s="567"/>
      <c r="KV84" s="567"/>
      <c r="KW84" s="567"/>
      <c r="KX84" s="567"/>
      <c r="KY84" s="567"/>
      <c r="KZ84" s="567"/>
      <c r="LA84" s="567"/>
      <c r="LB84" s="567"/>
      <c r="LC84" s="567"/>
      <c r="LD84" s="567"/>
      <c r="LE84" s="567"/>
      <c r="LF84" s="567"/>
      <c r="LG84" s="567"/>
      <c r="LH84" s="567"/>
      <c r="LI84" s="567"/>
      <c r="LJ84" s="567"/>
      <c r="LK84" s="567"/>
      <c r="LL84" s="567"/>
      <c r="LM84" s="567"/>
      <c r="LN84" s="567"/>
      <c r="LO84" s="567"/>
      <c r="LP84" s="567"/>
      <c r="LQ84" s="567"/>
      <c r="LR84" s="567"/>
      <c r="LS84" s="567"/>
      <c r="LT84" s="567"/>
      <c r="LU84" s="567"/>
      <c r="LV84" s="567"/>
      <c r="LW84" s="567"/>
      <c r="LX84" s="567"/>
      <c r="LY84" s="567"/>
      <c r="LZ84" s="567"/>
      <c r="MA84" s="567"/>
      <c r="MB84" s="567"/>
      <c r="MC84" s="567"/>
      <c r="MD84" s="567"/>
      <c r="ME84" s="567"/>
      <c r="MF84" s="567"/>
      <c r="MG84" s="567"/>
      <c r="MH84" s="567"/>
      <c r="MI84" s="567"/>
      <c r="MJ84" s="567"/>
      <c r="MK84" s="567"/>
      <c r="ML84" s="567"/>
      <c r="MM84" s="567"/>
      <c r="MN84" s="567"/>
      <c r="MO84" s="567"/>
      <c r="MP84" s="567"/>
      <c r="MQ84" s="567"/>
      <c r="MR84" s="567"/>
      <c r="MS84" s="567"/>
      <c r="MT84" s="567"/>
      <c r="MU84" s="567"/>
      <c r="MV84" s="567"/>
      <c r="MW84" s="567"/>
      <c r="MX84" s="567"/>
      <c r="MY84" s="567"/>
      <c r="MZ84" s="567"/>
      <c r="NA84" s="567"/>
      <c r="NB84" s="567"/>
      <c r="NC84" s="567"/>
      <c r="ND84" s="567"/>
      <c r="NE84" s="567"/>
      <c r="NF84" s="567"/>
      <c r="NG84" s="567"/>
      <c r="NH84" s="567"/>
      <c r="NI84" s="567"/>
      <c r="NJ84" s="567"/>
      <c r="NK84" s="567"/>
      <c r="NL84" s="567"/>
      <c r="NM84" s="567"/>
      <c r="NN84" s="567"/>
      <c r="NO84" s="567"/>
      <c r="NP84" s="567"/>
      <c r="NQ84" s="567"/>
      <c r="NR84" s="567"/>
      <c r="NS84" s="567"/>
      <c r="NT84" s="567"/>
      <c r="NU84" s="567"/>
      <c r="NV84" s="567"/>
      <c r="NW84" s="567"/>
      <c r="NX84" s="567"/>
      <c r="NY84" s="567"/>
      <c r="NZ84" s="567"/>
      <c r="OA84" s="567"/>
      <c r="OB84" s="567"/>
      <c r="OC84" s="567"/>
      <c r="OD84" s="567"/>
      <c r="OE84" s="567"/>
      <c r="OF84" s="567"/>
      <c r="OG84" s="567"/>
      <c r="OH84" s="567"/>
      <c r="OI84" s="567"/>
      <c r="OJ84" s="567"/>
      <c r="OK84" s="567"/>
      <c r="OL84" s="567"/>
      <c r="OM84" s="567"/>
      <c r="ON84" s="567"/>
      <c r="OO84" s="567"/>
      <c r="OP84" s="567"/>
      <c r="OQ84" s="567"/>
      <c r="OR84" s="567"/>
      <c r="OS84" s="567"/>
      <c r="OT84" s="567"/>
      <c r="OU84" s="567"/>
      <c r="OV84" s="567"/>
      <c r="OW84" s="567"/>
      <c r="OX84" s="567"/>
      <c r="OY84" s="567"/>
      <c r="OZ84" s="567"/>
      <c r="PA84" s="567"/>
      <c r="PB84" s="567"/>
      <c r="PC84" s="567"/>
      <c r="PD84" s="567"/>
      <c r="PE84" s="567"/>
      <c r="PF84" s="567"/>
      <c r="PG84" s="567"/>
      <c r="PH84" s="567"/>
      <c r="PI84" s="567"/>
      <c r="PJ84" s="567"/>
      <c r="PK84" s="567"/>
      <c r="PL84" s="567"/>
      <c r="PM84" s="567"/>
      <c r="PN84" s="567"/>
      <c r="PO84" s="567"/>
      <c r="PP84" s="567"/>
      <c r="PQ84" s="567"/>
      <c r="PR84" s="567"/>
      <c r="PS84" s="567"/>
      <c r="PT84" s="567"/>
      <c r="PU84" s="567"/>
      <c r="PV84" s="567"/>
      <c r="PW84" s="567"/>
      <c r="PX84" s="567"/>
      <c r="PY84" s="567"/>
      <c r="PZ84" s="567"/>
      <c r="QA84" s="567"/>
      <c r="QB84" s="567"/>
      <c r="QC84" s="567"/>
      <c r="QD84" s="567"/>
      <c r="QE84" s="567"/>
      <c r="QF84" s="567"/>
      <c r="QG84" s="567"/>
      <c r="QH84" s="567"/>
      <c r="QI84" s="567"/>
      <c r="QJ84" s="567"/>
      <c r="QK84" s="567"/>
      <c r="QL84" s="567"/>
      <c r="QM84" s="567"/>
      <c r="QN84" s="567"/>
      <c r="QO84" s="567"/>
      <c r="QP84" s="567"/>
      <c r="QQ84" s="567"/>
      <c r="QR84" s="567"/>
      <c r="QS84" s="567"/>
      <c r="QT84" s="567"/>
      <c r="QU84" s="567"/>
      <c r="QV84" s="567"/>
      <c r="QW84" s="567"/>
      <c r="QX84" s="567"/>
      <c r="QY84" s="567"/>
      <c r="QZ84" s="567"/>
      <c r="RA84" s="567"/>
      <c r="RB84" s="567"/>
      <c r="RC84" s="567"/>
      <c r="RD84" s="567"/>
      <c r="RE84" s="567"/>
      <c r="RF84" s="567"/>
      <c r="RG84" s="567"/>
      <c r="RH84" s="567"/>
      <c r="RI84" s="567"/>
      <c r="RJ84" s="567"/>
      <c r="RK84" s="567"/>
      <c r="RL84" s="567"/>
      <c r="RM84" s="567"/>
      <c r="RN84" s="567"/>
      <c r="RO84" s="567"/>
      <c r="RP84" s="567"/>
      <c r="RQ84" s="567"/>
      <c r="RR84" s="567"/>
      <c r="RS84" s="567"/>
      <c r="RT84" s="567"/>
      <c r="RU84" s="567"/>
      <c r="RV84" s="567"/>
      <c r="RW84" s="567"/>
      <c r="RX84" s="567"/>
      <c r="RY84" s="567"/>
      <c r="RZ84" s="567"/>
      <c r="SA84" s="567"/>
      <c r="SB84" s="567"/>
      <c r="SC84" s="567"/>
      <c r="SD84" s="567"/>
      <c r="SE84" s="567"/>
      <c r="SF84" s="567"/>
      <c r="SG84" s="567"/>
      <c r="SH84" s="567"/>
      <c r="SI84" s="567"/>
      <c r="SJ84" s="567"/>
      <c r="SK84" s="567"/>
      <c r="SL84" s="567"/>
      <c r="SM84" s="567"/>
      <c r="SN84" s="567"/>
      <c r="SO84" s="567"/>
      <c r="SP84" s="567"/>
      <c r="SQ84" s="567"/>
      <c r="SR84" s="567"/>
      <c r="SS84" s="567"/>
      <c r="ST84" s="567"/>
      <c r="SU84" s="567"/>
      <c r="SV84" s="567"/>
      <c r="SW84" s="567"/>
      <c r="SX84" s="567"/>
      <c r="SY84" s="567"/>
      <c r="SZ84" s="567"/>
      <c r="TA84" s="567"/>
      <c r="TB84" s="567"/>
      <c r="TC84" s="567"/>
      <c r="TD84" s="567"/>
      <c r="TE84" s="567"/>
      <c r="TF84" s="567"/>
      <c r="TG84" s="567"/>
      <c r="TH84" s="567"/>
      <c r="TI84" s="567"/>
      <c r="TJ84" s="567"/>
      <c r="TK84" s="567"/>
      <c r="TL84" s="567"/>
      <c r="TM84" s="567"/>
      <c r="TN84" s="567"/>
      <c r="TO84" s="567"/>
      <c r="TP84" s="567"/>
      <c r="TQ84" s="567"/>
      <c r="TR84" s="567"/>
      <c r="TS84" s="567"/>
      <c r="TT84" s="567"/>
      <c r="TU84" s="567"/>
      <c r="TV84" s="567"/>
      <c r="TW84" s="567"/>
      <c r="TX84" s="567"/>
      <c r="TY84" s="567"/>
      <c r="TZ84" s="567"/>
      <c r="UA84" s="567"/>
      <c r="UB84" s="567"/>
      <c r="UC84" s="567"/>
      <c r="UD84" s="567"/>
      <c r="UE84" s="567"/>
      <c r="UF84" s="567"/>
      <c r="UG84" s="567"/>
      <c r="UH84" s="567"/>
      <c r="UI84" s="567"/>
      <c r="UJ84" s="567"/>
      <c r="UK84" s="567"/>
      <c r="UL84" s="567"/>
      <c r="UM84" s="567"/>
      <c r="UN84" s="567"/>
      <c r="UO84" s="567"/>
      <c r="UP84" s="567"/>
      <c r="UQ84" s="567"/>
      <c r="UR84" s="567"/>
      <c r="US84" s="567"/>
      <c r="UT84" s="567"/>
      <c r="UU84" s="567"/>
      <c r="UV84" s="567"/>
      <c r="UW84" s="567"/>
      <c r="UX84" s="567"/>
      <c r="UY84" s="567"/>
      <c r="UZ84" s="567"/>
      <c r="VA84" s="567"/>
      <c r="VB84" s="567"/>
      <c r="VC84" s="567"/>
      <c r="VD84" s="567"/>
      <c r="VE84" s="567"/>
      <c r="VF84" s="567"/>
      <c r="VG84" s="567"/>
      <c r="VH84" s="567"/>
      <c r="VI84" s="567"/>
      <c r="VJ84" s="567"/>
      <c r="VK84" s="567"/>
      <c r="VL84" s="567"/>
      <c r="VM84" s="567"/>
      <c r="VN84" s="567"/>
      <c r="VO84" s="567"/>
      <c r="VP84" s="567"/>
      <c r="VQ84" s="567"/>
      <c r="VR84" s="567"/>
      <c r="VS84" s="567"/>
      <c r="VT84" s="567"/>
      <c r="VU84" s="567"/>
      <c r="VV84" s="567"/>
      <c r="VW84" s="567"/>
      <c r="VX84" s="567"/>
      <c r="VY84" s="567"/>
      <c r="VZ84" s="567"/>
      <c r="WA84" s="567"/>
      <c r="WB84" s="567"/>
      <c r="WC84" s="567"/>
      <c r="WD84" s="567"/>
      <c r="WE84" s="567"/>
      <c r="WF84" s="567"/>
      <c r="WG84" s="567"/>
      <c r="WH84" s="567"/>
      <c r="WI84" s="567"/>
      <c r="WJ84" s="567"/>
      <c r="WK84" s="567"/>
      <c r="WL84" s="567"/>
      <c r="WM84" s="567"/>
      <c r="WN84" s="567"/>
      <c r="WO84" s="567"/>
      <c r="WP84" s="567"/>
      <c r="WQ84" s="567"/>
      <c r="WR84" s="567"/>
      <c r="WS84" s="567"/>
      <c r="WT84" s="567"/>
      <c r="WU84" s="567"/>
      <c r="WV84" s="567"/>
      <c r="WW84" s="567"/>
      <c r="WX84" s="567"/>
      <c r="WY84" s="567"/>
      <c r="WZ84" s="567"/>
      <c r="XA84" s="567"/>
      <c r="XB84" s="567"/>
      <c r="XC84" s="567"/>
      <c r="XD84" s="567"/>
      <c r="XE84" s="567"/>
      <c r="XF84" s="567"/>
      <c r="XG84" s="567"/>
      <c r="XH84" s="567"/>
      <c r="XI84" s="567"/>
      <c r="XJ84" s="567"/>
      <c r="XK84" s="567"/>
      <c r="XL84" s="567"/>
      <c r="XM84" s="567"/>
      <c r="XN84" s="567"/>
      <c r="XO84" s="567"/>
      <c r="XP84" s="567"/>
      <c r="XQ84" s="567"/>
      <c r="XR84" s="567"/>
      <c r="XS84" s="567"/>
      <c r="XT84" s="567"/>
      <c r="XU84" s="567"/>
      <c r="XV84" s="567"/>
      <c r="XW84" s="567"/>
      <c r="XX84" s="567"/>
      <c r="XY84" s="567"/>
      <c r="XZ84" s="567"/>
      <c r="YA84" s="567"/>
      <c r="YB84" s="567"/>
      <c r="YC84" s="567"/>
      <c r="YD84" s="567"/>
      <c r="YE84" s="567"/>
      <c r="YF84" s="567"/>
      <c r="YG84" s="567"/>
      <c r="YH84" s="567"/>
      <c r="YI84" s="567"/>
      <c r="YJ84" s="567"/>
      <c r="YK84" s="567"/>
      <c r="YL84" s="567"/>
      <c r="YM84" s="567"/>
      <c r="YN84" s="567"/>
      <c r="YO84" s="567"/>
      <c r="YP84" s="567"/>
      <c r="YQ84" s="567"/>
      <c r="YR84" s="567"/>
      <c r="YS84" s="567"/>
      <c r="YT84" s="567"/>
      <c r="YU84" s="567"/>
      <c r="YV84" s="567"/>
      <c r="YW84" s="567"/>
      <c r="YX84" s="567"/>
      <c r="YY84" s="567"/>
      <c r="YZ84" s="567"/>
      <c r="ZA84" s="567"/>
      <c r="ZB84" s="567"/>
      <c r="ZC84" s="567"/>
      <c r="ZD84" s="567"/>
      <c r="ZE84" s="567"/>
      <c r="ZF84" s="567"/>
      <c r="ZG84" s="567"/>
      <c r="ZH84" s="567"/>
      <c r="ZI84" s="567"/>
      <c r="ZJ84" s="567"/>
      <c r="ZK84" s="567"/>
      <c r="ZL84" s="567"/>
      <c r="ZM84" s="567"/>
      <c r="ZN84" s="567"/>
      <c r="ZO84" s="567"/>
      <c r="ZP84" s="567"/>
      <c r="ZQ84" s="567"/>
      <c r="ZR84" s="567"/>
      <c r="ZS84" s="567"/>
      <c r="ZT84" s="567"/>
      <c r="ZU84" s="567"/>
      <c r="ZV84" s="567"/>
      <c r="ZW84" s="567"/>
      <c r="ZX84" s="567"/>
      <c r="ZY84" s="567"/>
      <c r="ZZ84" s="567"/>
      <c r="AAA84" s="567"/>
      <c r="AAB84" s="567"/>
      <c r="AAC84" s="567"/>
      <c r="AAD84" s="567"/>
      <c r="AAE84" s="567"/>
      <c r="AAF84" s="567"/>
      <c r="AAG84" s="567"/>
      <c r="AAH84" s="567"/>
      <c r="AAI84" s="567"/>
      <c r="AAJ84" s="567"/>
      <c r="AAK84" s="567"/>
      <c r="AAL84" s="567"/>
      <c r="AAM84" s="567"/>
      <c r="AAN84" s="567"/>
      <c r="AAO84" s="567"/>
      <c r="AAP84" s="567"/>
      <c r="AAQ84" s="567"/>
      <c r="AAR84" s="567"/>
      <c r="AAS84" s="567"/>
      <c r="AAT84" s="567"/>
      <c r="AAU84" s="567"/>
      <c r="AAV84" s="567"/>
      <c r="AAW84" s="567"/>
      <c r="AAX84" s="567"/>
      <c r="AAY84" s="567"/>
      <c r="AAZ84" s="567"/>
      <c r="ABA84" s="567"/>
      <c r="ABB84" s="567"/>
      <c r="ABC84" s="567"/>
      <c r="ABD84" s="567"/>
      <c r="ABE84" s="567"/>
      <c r="ABF84" s="567"/>
      <c r="ABG84" s="567"/>
      <c r="ABH84" s="567"/>
      <c r="ABI84" s="567"/>
      <c r="ABJ84" s="567"/>
      <c r="ABK84" s="567"/>
      <c r="ABL84" s="567"/>
      <c r="ABM84" s="567"/>
      <c r="ABN84" s="567"/>
      <c r="ABO84" s="567"/>
      <c r="ABP84" s="567"/>
      <c r="ABQ84" s="567"/>
      <c r="ABR84" s="567"/>
      <c r="ABS84" s="567"/>
      <c r="ABT84" s="567"/>
      <c r="ABU84" s="567"/>
      <c r="ABV84" s="567"/>
      <c r="ABW84" s="567"/>
      <c r="ABX84" s="567"/>
      <c r="ABY84" s="567"/>
      <c r="ABZ84" s="567"/>
      <c r="ACA84" s="567"/>
      <c r="ACB84" s="567"/>
      <c r="ACC84" s="567"/>
      <c r="ACD84" s="567"/>
      <c r="ACE84" s="567"/>
      <c r="ACF84" s="567"/>
      <c r="ACG84" s="567"/>
      <c r="ACH84" s="567"/>
      <c r="ACI84" s="567"/>
      <c r="ACJ84" s="567"/>
      <c r="ACK84" s="567"/>
      <c r="ACL84" s="567"/>
      <c r="ACM84" s="567"/>
      <c r="ACN84" s="567"/>
      <c r="ACO84" s="567"/>
      <c r="ACP84" s="567"/>
      <c r="ACQ84" s="567"/>
      <c r="ACR84" s="567"/>
      <c r="ACS84" s="567"/>
      <c r="ACT84" s="567"/>
      <c r="ACU84" s="567"/>
      <c r="ACV84" s="567"/>
      <c r="ACW84" s="567"/>
      <c r="ACX84" s="567"/>
      <c r="ACY84" s="567"/>
      <c r="ACZ84" s="567"/>
      <c r="ADA84" s="567"/>
      <c r="ADB84" s="567"/>
      <c r="ADC84" s="567"/>
      <c r="ADD84" s="567"/>
      <c r="ADE84" s="567"/>
      <c r="ADF84" s="567"/>
      <c r="ADG84" s="567"/>
      <c r="ADH84" s="567"/>
      <c r="ADI84" s="567"/>
      <c r="ADJ84" s="567"/>
      <c r="ADK84" s="567"/>
      <c r="ADL84" s="567"/>
      <c r="ADM84" s="567"/>
      <c r="ADN84" s="567"/>
      <c r="ADO84" s="567"/>
      <c r="ADP84" s="567"/>
      <c r="ADQ84" s="567"/>
      <c r="ADR84" s="567"/>
      <c r="ADS84" s="567"/>
      <c r="ADT84" s="567"/>
      <c r="ADU84" s="567"/>
      <c r="ADV84" s="567"/>
      <c r="ADW84" s="567"/>
      <c r="ADX84" s="567"/>
      <c r="ADY84" s="567"/>
      <c r="ADZ84" s="567"/>
      <c r="AEA84" s="567"/>
      <c r="AEB84" s="567"/>
      <c r="AEC84" s="567"/>
      <c r="AED84" s="567"/>
      <c r="AEE84" s="567"/>
      <c r="AEF84" s="567"/>
      <c r="AEG84" s="567"/>
      <c r="AEH84" s="567"/>
      <c r="AEI84" s="567"/>
      <c r="AEJ84" s="567"/>
      <c r="AEK84" s="567"/>
      <c r="AEL84" s="567"/>
      <c r="AEM84" s="567"/>
      <c r="AEN84" s="567"/>
      <c r="AEO84" s="567"/>
      <c r="AEP84" s="567"/>
      <c r="AEQ84" s="567"/>
      <c r="AER84" s="567"/>
      <c r="AES84" s="567"/>
      <c r="AET84" s="567"/>
      <c r="AEU84" s="567"/>
      <c r="AEV84" s="567"/>
      <c r="AEW84" s="567"/>
      <c r="AEX84" s="567"/>
      <c r="AEY84" s="567"/>
      <c r="AEZ84" s="567"/>
      <c r="AFA84" s="567"/>
      <c r="AFB84" s="567"/>
      <c r="AFC84" s="567"/>
      <c r="AFD84" s="567"/>
      <c r="AFE84" s="567"/>
      <c r="AFF84" s="567"/>
      <c r="AFG84" s="567"/>
      <c r="AFH84" s="567"/>
      <c r="AFI84" s="567"/>
      <c r="AFJ84" s="567"/>
      <c r="AFK84" s="567"/>
      <c r="AFL84" s="567"/>
      <c r="AFM84" s="567"/>
      <c r="AFN84" s="567"/>
      <c r="AFO84" s="567"/>
      <c r="AFP84" s="567"/>
      <c r="AFQ84" s="567"/>
      <c r="AFR84" s="567"/>
      <c r="AFS84" s="567"/>
      <c r="AFT84" s="567"/>
      <c r="AFU84" s="567"/>
      <c r="AFV84" s="567"/>
      <c r="AFW84" s="567"/>
      <c r="AFX84" s="567"/>
      <c r="AFY84" s="567"/>
      <c r="AFZ84" s="567"/>
      <c r="AGA84" s="567"/>
      <c r="AGB84" s="567"/>
      <c r="AGC84" s="567"/>
      <c r="AGD84" s="567"/>
      <c r="AGE84" s="567"/>
      <c r="AGF84" s="567"/>
      <c r="AGG84" s="567"/>
      <c r="AGH84" s="567"/>
      <c r="AGI84" s="567"/>
      <c r="AGJ84" s="567"/>
      <c r="AGK84" s="567"/>
      <c r="AGL84" s="567"/>
      <c r="AGM84" s="567"/>
      <c r="AGN84" s="567"/>
      <c r="AGO84" s="567"/>
      <c r="AGP84" s="567"/>
      <c r="AGQ84" s="567"/>
      <c r="AGR84" s="567"/>
      <c r="AGS84" s="567"/>
      <c r="AGT84" s="567"/>
      <c r="AGU84" s="567"/>
      <c r="AGV84" s="567"/>
      <c r="AGW84" s="567"/>
      <c r="AGX84" s="567"/>
      <c r="AGY84" s="567"/>
      <c r="AGZ84" s="567"/>
      <c r="AHA84" s="567"/>
      <c r="AHB84" s="567"/>
      <c r="AHC84" s="567"/>
      <c r="AHD84" s="567"/>
      <c r="AHE84" s="567"/>
      <c r="AHF84" s="567"/>
      <c r="AHG84" s="567"/>
      <c r="AHH84" s="567"/>
      <c r="AHI84" s="567"/>
      <c r="AHJ84" s="567"/>
      <c r="AHK84" s="567"/>
      <c r="AHL84" s="567"/>
      <c r="AHM84" s="567"/>
      <c r="AHN84" s="567"/>
      <c r="AHO84" s="567"/>
      <c r="AHP84" s="567"/>
      <c r="AHQ84" s="567"/>
      <c r="AHR84" s="567"/>
      <c r="AHS84" s="567"/>
      <c r="AHT84" s="567"/>
      <c r="AHU84" s="567"/>
      <c r="AHV84" s="567"/>
      <c r="AHW84" s="567"/>
      <c r="AHX84" s="567"/>
      <c r="AHY84" s="567"/>
      <c r="AHZ84" s="567"/>
      <c r="AIA84" s="567"/>
      <c r="AIB84" s="567"/>
      <c r="AIC84" s="567"/>
      <c r="AID84" s="567"/>
      <c r="AIE84" s="567"/>
      <c r="AIF84" s="567"/>
      <c r="AIG84" s="567"/>
      <c r="AIH84" s="567"/>
      <c r="AII84" s="567"/>
      <c r="AIJ84" s="567"/>
      <c r="AIK84" s="567"/>
      <c r="AIL84" s="567"/>
      <c r="AIM84" s="567"/>
      <c r="AIN84" s="567"/>
      <c r="AIO84" s="567"/>
      <c r="AIP84" s="567"/>
      <c r="AIQ84" s="567"/>
      <c r="AIR84" s="567"/>
      <c r="AIS84" s="567"/>
      <c r="AIT84" s="567"/>
      <c r="AIU84" s="567"/>
      <c r="AIV84" s="567"/>
      <c r="AIW84" s="567"/>
      <c r="AIX84" s="567"/>
      <c r="AIY84" s="567"/>
      <c r="AIZ84" s="567"/>
      <c r="AJA84" s="567"/>
      <c r="AJB84" s="567"/>
      <c r="AJC84" s="567"/>
      <c r="AJD84" s="567"/>
      <c r="AJE84" s="567"/>
      <c r="AJF84" s="567"/>
      <c r="AJG84" s="567"/>
      <c r="AJH84" s="567"/>
      <c r="AJI84" s="567"/>
      <c r="AJJ84" s="567"/>
      <c r="AJK84" s="567"/>
      <c r="AJL84" s="567"/>
      <c r="AJM84" s="567"/>
      <c r="AJN84" s="567"/>
      <c r="AJO84" s="567"/>
      <c r="AJP84" s="567"/>
      <c r="AJQ84" s="567"/>
      <c r="AJR84" s="567"/>
      <c r="AJS84" s="567"/>
      <c r="AJT84" s="567"/>
      <c r="AJU84" s="567"/>
      <c r="AJV84" s="567"/>
      <c r="AJW84" s="567"/>
      <c r="AJX84" s="567"/>
      <c r="AJY84" s="567"/>
      <c r="AJZ84" s="567"/>
      <c r="AKA84" s="567"/>
      <c r="AKB84" s="567"/>
      <c r="AKC84" s="567"/>
      <c r="AKD84" s="567"/>
      <c r="AKE84" s="567"/>
      <c r="AKF84" s="567"/>
      <c r="AKG84" s="567"/>
      <c r="AKH84" s="567"/>
      <c r="AKI84" s="567"/>
      <c r="AKJ84" s="567"/>
      <c r="AKK84" s="567"/>
      <c r="AKL84" s="567"/>
      <c r="AKM84" s="567"/>
      <c r="AKN84" s="567"/>
      <c r="AKO84" s="567"/>
      <c r="AKP84" s="567"/>
      <c r="AKQ84" s="567"/>
      <c r="AKR84" s="567"/>
      <c r="AKS84" s="567"/>
      <c r="AKT84" s="567"/>
      <c r="AKU84" s="567"/>
      <c r="AKV84" s="567"/>
      <c r="AKW84" s="567"/>
      <c r="AKX84" s="567"/>
      <c r="AKY84" s="567"/>
      <c r="AKZ84" s="567"/>
      <c r="ALA84" s="567"/>
      <c r="ALB84" s="567"/>
      <c r="ALC84" s="567"/>
      <c r="ALD84" s="567"/>
      <c r="ALE84" s="567"/>
      <c r="ALF84" s="567"/>
      <c r="ALG84" s="567"/>
      <c r="ALH84" s="567"/>
      <c r="ALI84" s="567"/>
      <c r="ALJ84" s="567"/>
      <c r="ALK84" s="567"/>
      <c r="ALL84" s="567"/>
      <c r="ALM84" s="567"/>
      <c r="ALN84" s="567"/>
      <c r="ALO84" s="567"/>
      <c r="ALP84" s="567"/>
      <c r="ALQ84" s="567"/>
      <c r="ALR84" s="567"/>
      <c r="ALS84" s="567"/>
      <c r="ALT84" s="567"/>
      <c r="ALU84" s="567"/>
      <c r="ALV84" s="567"/>
      <c r="ALW84" s="567"/>
      <c r="ALX84" s="567"/>
      <c r="ALY84" s="567"/>
      <c r="ALZ84" s="567"/>
      <c r="AMA84" s="567"/>
      <c r="AMB84" s="567"/>
      <c r="AMC84" s="567"/>
      <c r="AMD84" s="567"/>
      <c r="AME84" s="567"/>
      <c r="AMF84" s="567"/>
      <c r="AMG84" s="567"/>
      <c r="AMH84" s="567"/>
      <c r="AMI84" s="567"/>
      <c r="AMJ84" s="567"/>
      <c r="AMK84" s="567"/>
      <c r="AML84" s="567"/>
      <c r="AMM84" s="567"/>
      <c r="AMN84" s="567"/>
      <c r="AMO84" s="567"/>
      <c r="AMP84" s="567"/>
      <c r="AMQ84" s="567"/>
      <c r="AMR84" s="567"/>
      <c r="AMS84" s="567"/>
      <c r="AMT84" s="567"/>
      <c r="AMU84" s="567"/>
      <c r="AMV84" s="567"/>
      <c r="AMW84" s="567"/>
      <c r="AMX84" s="567"/>
      <c r="AMY84" s="567"/>
      <c r="AMZ84" s="567"/>
      <c r="ANA84" s="567"/>
      <c r="ANB84" s="567"/>
      <c r="ANC84" s="567"/>
      <c r="AND84" s="567"/>
      <c r="ANE84" s="567"/>
      <c r="ANF84" s="567"/>
      <c r="ANG84" s="567"/>
      <c r="ANH84" s="567"/>
      <c r="ANI84" s="567"/>
      <c r="ANJ84" s="567"/>
      <c r="ANK84" s="567"/>
      <c r="ANL84" s="567"/>
      <c r="ANM84" s="567"/>
      <c r="ANN84" s="567"/>
      <c r="ANO84" s="567"/>
      <c r="ANP84" s="567"/>
      <c r="ANQ84" s="567"/>
      <c r="ANR84" s="567"/>
      <c r="ANS84" s="567"/>
      <c r="ANT84" s="567"/>
      <c r="ANU84" s="567"/>
      <c r="ANV84" s="567"/>
      <c r="ANW84" s="567"/>
      <c r="ANX84" s="567"/>
      <c r="ANY84" s="567"/>
      <c r="ANZ84" s="567"/>
      <c r="AOA84" s="567"/>
      <c r="AOB84" s="567"/>
      <c r="AOC84" s="567"/>
      <c r="AOD84" s="567"/>
      <c r="AOE84" s="567"/>
      <c r="AOF84" s="567"/>
      <c r="AOG84" s="567"/>
      <c r="AOH84" s="567"/>
      <c r="AOI84" s="567"/>
      <c r="AOJ84" s="567"/>
      <c r="AOK84" s="567"/>
      <c r="AOL84" s="567"/>
      <c r="AOM84" s="567"/>
      <c r="AON84" s="567"/>
      <c r="AOO84" s="567"/>
      <c r="AOP84" s="567"/>
      <c r="AOQ84" s="567"/>
      <c r="AOR84" s="567"/>
      <c r="AOS84" s="567"/>
      <c r="AOT84" s="567"/>
      <c r="AOU84" s="567"/>
      <c r="AOV84" s="567"/>
      <c r="AOW84" s="567"/>
      <c r="AOX84" s="567"/>
      <c r="AOY84" s="567"/>
      <c r="AOZ84" s="567"/>
      <c r="APA84" s="567"/>
      <c r="APB84" s="567"/>
      <c r="APC84" s="567"/>
      <c r="APD84" s="567"/>
      <c r="APE84" s="567"/>
      <c r="APF84" s="567"/>
      <c r="APG84" s="567"/>
      <c r="APH84" s="567"/>
      <c r="API84" s="567"/>
      <c r="APJ84" s="567"/>
      <c r="APK84" s="567"/>
      <c r="APL84" s="567"/>
      <c r="APM84" s="567"/>
      <c r="APN84" s="567"/>
      <c r="APO84" s="567"/>
      <c r="APP84" s="567"/>
      <c r="APQ84" s="567"/>
      <c r="APR84" s="567"/>
      <c r="APS84" s="567"/>
      <c r="APT84" s="567"/>
      <c r="APU84" s="567"/>
      <c r="APV84" s="567"/>
      <c r="APW84" s="567"/>
      <c r="APX84" s="567"/>
      <c r="APY84" s="567"/>
      <c r="APZ84" s="567"/>
      <c r="AQA84" s="567"/>
      <c r="AQB84" s="567"/>
      <c r="AQC84" s="567"/>
      <c r="AQD84" s="567"/>
      <c r="AQE84" s="567"/>
      <c r="AQF84" s="567"/>
      <c r="AQG84" s="567"/>
      <c r="AQH84" s="567"/>
      <c r="AQI84" s="567"/>
      <c r="AQJ84" s="567"/>
      <c r="AQK84" s="567"/>
      <c r="AQL84" s="567"/>
      <c r="AQM84" s="567"/>
      <c r="AQN84" s="567"/>
      <c r="AQO84" s="567"/>
      <c r="AQP84" s="567"/>
      <c r="AQQ84" s="567"/>
      <c r="AQR84" s="567"/>
      <c r="AQS84" s="567"/>
      <c r="AQT84" s="567"/>
      <c r="AQU84" s="567"/>
      <c r="AQV84" s="567"/>
      <c r="AQW84" s="567"/>
      <c r="AQX84" s="567"/>
      <c r="AQY84" s="567"/>
      <c r="AQZ84" s="567"/>
      <c r="ARA84" s="567"/>
      <c r="ARB84" s="567"/>
      <c r="ARC84" s="567"/>
      <c r="ARD84" s="567"/>
      <c r="ARE84" s="567"/>
      <c r="ARF84" s="567"/>
      <c r="ARG84" s="567"/>
      <c r="ARH84" s="567"/>
      <c r="ARI84" s="567"/>
      <c r="ARJ84" s="567"/>
      <c r="ARK84" s="567"/>
      <c r="ARL84" s="567"/>
      <c r="ARM84" s="567"/>
      <c r="ARN84" s="567"/>
      <c r="ARO84" s="567"/>
      <c r="ARP84" s="567"/>
      <c r="ARQ84" s="567"/>
      <c r="ARR84" s="567"/>
      <c r="ARS84" s="567"/>
      <c r="ART84" s="567"/>
      <c r="ARU84" s="567"/>
      <c r="ARV84" s="567"/>
      <c r="ARW84" s="567"/>
      <c r="ARX84" s="567"/>
      <c r="ARY84" s="567"/>
      <c r="ARZ84" s="567"/>
      <c r="ASA84" s="567"/>
      <c r="ASB84" s="567"/>
      <c r="ASC84" s="567"/>
      <c r="ASD84" s="567"/>
      <c r="ASE84" s="567"/>
      <c r="ASF84" s="567"/>
      <c r="ASG84" s="567"/>
      <c r="ASH84" s="567"/>
      <c r="ASI84" s="567"/>
      <c r="ASJ84" s="567"/>
      <c r="ASK84" s="567"/>
      <c r="ASL84" s="567"/>
      <c r="ASM84" s="567"/>
      <c r="ASN84" s="567"/>
      <c r="ASO84" s="567"/>
      <c r="ASP84" s="567"/>
      <c r="ASQ84" s="567"/>
      <c r="ASR84" s="567"/>
      <c r="ASS84" s="567"/>
      <c r="AST84" s="567"/>
      <c r="ASU84" s="567"/>
      <c r="ASV84" s="567"/>
      <c r="ASW84" s="567"/>
      <c r="ASX84" s="567"/>
      <c r="ASY84" s="567"/>
      <c r="ASZ84" s="567"/>
      <c r="ATA84" s="567"/>
      <c r="ATB84" s="567"/>
      <c r="ATC84" s="567"/>
      <c r="ATD84" s="567"/>
      <c r="ATE84" s="567"/>
      <c r="ATF84" s="567"/>
      <c r="ATG84" s="567"/>
      <c r="ATH84" s="567"/>
      <c r="ATI84" s="567"/>
      <c r="ATJ84" s="567"/>
      <c r="ATK84" s="567"/>
      <c r="ATL84" s="567"/>
      <c r="ATM84" s="567"/>
      <c r="ATN84" s="567"/>
      <c r="ATO84" s="567"/>
      <c r="ATP84" s="567"/>
      <c r="ATQ84" s="567"/>
      <c r="ATR84" s="567"/>
      <c r="ATS84" s="567"/>
      <c r="ATT84" s="567"/>
      <c r="ATU84" s="567"/>
      <c r="ATV84" s="567"/>
      <c r="ATW84" s="567"/>
      <c r="ATX84" s="567"/>
      <c r="ATY84" s="567"/>
      <c r="ATZ84" s="567"/>
      <c r="AUA84" s="567"/>
      <c r="AUB84" s="567"/>
      <c r="AUC84" s="567"/>
      <c r="AUD84" s="567"/>
      <c r="AUE84" s="567"/>
      <c r="AUF84" s="567"/>
      <c r="AUG84" s="567"/>
      <c r="AUH84" s="567"/>
      <c r="AUI84" s="567"/>
      <c r="AUJ84" s="567"/>
      <c r="AUK84" s="567"/>
      <c r="AUL84" s="567"/>
      <c r="AUM84" s="567"/>
      <c r="AUN84" s="567"/>
      <c r="AUO84" s="567"/>
      <c r="AUP84" s="567"/>
      <c r="AUQ84" s="567"/>
      <c r="AUR84" s="567"/>
      <c r="AUS84" s="567"/>
      <c r="AUT84" s="567"/>
      <c r="AUU84" s="567"/>
      <c r="AUV84" s="567"/>
      <c r="AUW84" s="567"/>
      <c r="AUX84" s="567"/>
      <c r="AUY84" s="567"/>
      <c r="AUZ84" s="567"/>
      <c r="AVA84" s="567"/>
      <c r="AVB84" s="567"/>
      <c r="AVC84" s="567"/>
      <c r="AVD84" s="567"/>
      <c r="AVE84" s="567"/>
      <c r="AVF84" s="567"/>
      <c r="AVG84" s="567"/>
      <c r="AVH84" s="567"/>
      <c r="AVI84" s="567"/>
      <c r="AVJ84" s="567"/>
      <c r="AVK84" s="567"/>
      <c r="AVL84" s="567"/>
      <c r="AVM84" s="567"/>
      <c r="AVN84" s="567"/>
      <c r="AVO84" s="567"/>
      <c r="AVP84" s="567"/>
      <c r="AVQ84" s="567"/>
      <c r="AVR84" s="567"/>
      <c r="AVS84" s="567"/>
      <c r="AVT84" s="567"/>
      <c r="AVU84" s="567"/>
      <c r="AVV84" s="567"/>
      <c r="AVW84" s="567"/>
      <c r="AVX84" s="567"/>
      <c r="AVY84" s="567"/>
      <c r="AVZ84" s="567"/>
      <c r="AWA84" s="567"/>
      <c r="AWB84" s="567"/>
      <c r="AWC84" s="567"/>
      <c r="AWD84" s="567"/>
      <c r="AWE84" s="567"/>
      <c r="AWF84" s="567"/>
      <c r="AWG84" s="567"/>
      <c r="AWH84" s="567"/>
      <c r="AWI84" s="567"/>
      <c r="AWJ84" s="567"/>
      <c r="AWK84" s="567"/>
      <c r="AWL84" s="567"/>
      <c r="AWM84" s="567"/>
      <c r="AWN84" s="567"/>
      <c r="AWO84" s="567"/>
      <c r="AWP84" s="567"/>
      <c r="AWQ84" s="567"/>
      <c r="AWR84" s="567"/>
      <c r="AWS84" s="567"/>
      <c r="AWT84" s="567"/>
      <c r="AWU84" s="567"/>
      <c r="AWV84" s="567"/>
      <c r="AWW84" s="567"/>
      <c r="AWX84" s="567"/>
      <c r="AWY84" s="567"/>
      <c r="AWZ84" s="567"/>
      <c r="AXA84" s="567"/>
      <c r="AXB84" s="567"/>
      <c r="AXC84" s="567"/>
      <c r="AXD84" s="567"/>
      <c r="AXE84" s="567"/>
      <c r="AXF84" s="567"/>
      <c r="AXG84" s="567"/>
      <c r="AXH84" s="567"/>
      <c r="AXI84" s="567"/>
      <c r="AXJ84" s="567"/>
      <c r="AXK84" s="567"/>
      <c r="AXL84" s="567"/>
      <c r="AXM84" s="567"/>
      <c r="AXN84" s="567"/>
      <c r="AXO84" s="567"/>
      <c r="AXP84" s="567"/>
      <c r="AXQ84" s="567"/>
      <c r="AXR84" s="567"/>
      <c r="AXS84" s="567"/>
      <c r="AXT84" s="567"/>
      <c r="AXU84" s="567"/>
      <c r="AXV84" s="567"/>
      <c r="AXW84" s="567"/>
      <c r="AXX84" s="567"/>
      <c r="AXY84" s="567"/>
      <c r="AXZ84" s="567"/>
      <c r="AYA84" s="567"/>
      <c r="AYB84" s="567"/>
      <c r="AYC84" s="567"/>
      <c r="AYD84" s="567"/>
      <c r="AYE84" s="567"/>
      <c r="AYF84" s="567"/>
      <c r="AYG84" s="567"/>
      <c r="AYH84" s="567"/>
      <c r="AYI84" s="567"/>
      <c r="AYJ84" s="567"/>
      <c r="AYK84" s="567"/>
      <c r="AYL84" s="567"/>
      <c r="AYM84" s="567"/>
      <c r="AYN84" s="567"/>
      <c r="AYO84" s="567"/>
      <c r="AYP84" s="567"/>
      <c r="AYQ84" s="567"/>
      <c r="AYR84" s="567"/>
      <c r="AYS84" s="567"/>
      <c r="AYT84" s="567"/>
      <c r="AYU84" s="567"/>
      <c r="AYV84" s="567"/>
      <c r="AYW84" s="567"/>
      <c r="AYX84" s="567"/>
      <c r="AYY84" s="567"/>
      <c r="AYZ84" s="567"/>
      <c r="AZA84" s="567"/>
      <c r="AZB84" s="567"/>
      <c r="AZC84" s="567"/>
      <c r="AZD84" s="567"/>
      <c r="AZE84" s="567"/>
      <c r="AZF84" s="567"/>
      <c r="AZG84" s="567"/>
      <c r="AZH84" s="567"/>
      <c r="AZI84" s="567"/>
      <c r="AZJ84" s="567"/>
      <c r="AZK84" s="567"/>
      <c r="AZL84" s="567"/>
      <c r="AZM84" s="567"/>
      <c r="AZN84" s="567"/>
      <c r="AZO84" s="567"/>
      <c r="AZP84" s="567"/>
      <c r="AZQ84" s="567"/>
      <c r="AZR84" s="567"/>
      <c r="AZS84" s="567"/>
      <c r="AZT84" s="567"/>
      <c r="AZU84" s="567"/>
      <c r="AZV84" s="567"/>
      <c r="AZW84" s="567"/>
      <c r="AZX84" s="567"/>
      <c r="AZY84" s="567"/>
      <c r="AZZ84" s="567"/>
      <c r="BAA84" s="567"/>
      <c r="BAB84" s="567"/>
      <c r="BAC84" s="567"/>
      <c r="BAD84" s="567"/>
      <c r="BAE84" s="567"/>
      <c r="BAF84" s="567"/>
      <c r="BAG84" s="567"/>
      <c r="BAH84" s="567"/>
      <c r="BAI84" s="567"/>
      <c r="BAJ84" s="567"/>
      <c r="BAK84" s="567"/>
      <c r="BAL84" s="567"/>
      <c r="BAM84" s="567"/>
      <c r="BAN84" s="567"/>
      <c r="BAO84" s="567"/>
      <c r="BAP84" s="567"/>
      <c r="BAQ84" s="567"/>
      <c r="BAR84" s="567"/>
      <c r="BAS84" s="567"/>
      <c r="BAT84" s="567"/>
      <c r="BAU84" s="567"/>
      <c r="BAV84" s="567"/>
      <c r="BAW84" s="567"/>
      <c r="BAX84" s="567"/>
      <c r="BAY84" s="567"/>
      <c r="BAZ84" s="567"/>
      <c r="BBA84" s="567"/>
      <c r="BBB84" s="567"/>
      <c r="BBC84" s="567"/>
      <c r="BBD84" s="567"/>
      <c r="BBE84" s="567"/>
      <c r="BBF84" s="567"/>
      <c r="BBG84" s="567"/>
      <c r="BBH84" s="567"/>
      <c r="BBI84" s="567"/>
      <c r="BBJ84" s="567"/>
      <c r="BBK84" s="567"/>
      <c r="BBL84" s="567"/>
      <c r="BBM84" s="567"/>
      <c r="BBN84" s="567"/>
      <c r="BBO84" s="567"/>
      <c r="BBP84" s="567"/>
      <c r="BBQ84" s="567"/>
      <c r="BBR84" s="567"/>
      <c r="BBS84" s="567"/>
      <c r="BBT84" s="567"/>
      <c r="BBU84" s="567"/>
      <c r="BBV84" s="567"/>
      <c r="BBW84" s="567"/>
      <c r="BBX84" s="567"/>
      <c r="BBY84" s="567"/>
      <c r="BBZ84" s="567"/>
      <c r="BCA84" s="567"/>
      <c r="BCB84" s="567"/>
      <c r="BCC84" s="567"/>
      <c r="BCD84" s="567"/>
      <c r="BCE84" s="567"/>
      <c r="BCF84" s="567"/>
      <c r="BCG84" s="567"/>
      <c r="BCH84" s="567"/>
      <c r="BCI84" s="567"/>
      <c r="BCJ84" s="567"/>
      <c r="BCK84" s="567"/>
      <c r="BCL84" s="567"/>
      <c r="BCM84" s="567"/>
      <c r="BCN84" s="567"/>
      <c r="BCO84" s="567"/>
      <c r="BCP84" s="567"/>
      <c r="BCQ84" s="567"/>
      <c r="BCR84" s="567"/>
      <c r="BCS84" s="567"/>
      <c r="BCT84" s="567"/>
      <c r="BCU84" s="567"/>
      <c r="BCV84" s="567"/>
      <c r="BCW84" s="567"/>
      <c r="BCX84" s="567"/>
      <c r="BCY84" s="567"/>
      <c r="BCZ84" s="567"/>
      <c r="BDA84" s="567"/>
      <c r="BDB84" s="567"/>
      <c r="BDC84" s="567"/>
      <c r="BDD84" s="567"/>
      <c r="BDE84" s="567"/>
      <c r="BDF84" s="567"/>
      <c r="BDG84" s="567"/>
      <c r="BDH84" s="567"/>
      <c r="BDI84" s="567"/>
      <c r="BDJ84" s="567"/>
      <c r="BDK84" s="567"/>
      <c r="BDL84" s="567"/>
      <c r="BDM84" s="567"/>
      <c r="BDN84" s="567"/>
      <c r="BDO84" s="567"/>
      <c r="BDP84" s="567"/>
      <c r="BDQ84" s="567"/>
      <c r="BDR84" s="567"/>
      <c r="BDS84" s="567"/>
      <c r="BDT84" s="567"/>
      <c r="BDU84" s="567"/>
      <c r="BDV84" s="567"/>
      <c r="BDW84" s="567"/>
      <c r="BDX84" s="567"/>
      <c r="BDY84" s="567"/>
      <c r="BDZ84" s="567"/>
      <c r="BEA84" s="567"/>
      <c r="BEB84" s="567"/>
      <c r="BEC84" s="567"/>
      <c r="BED84" s="567"/>
      <c r="BEE84" s="567"/>
      <c r="BEF84" s="567"/>
      <c r="BEG84" s="567"/>
      <c r="BEH84" s="567"/>
      <c r="BEI84" s="567"/>
      <c r="BEJ84" s="567"/>
      <c r="BEK84" s="567"/>
      <c r="BEL84" s="567"/>
      <c r="BEM84" s="567"/>
      <c r="BEN84" s="567"/>
      <c r="BEO84" s="567"/>
      <c r="BEP84" s="567"/>
      <c r="BEQ84" s="567"/>
      <c r="BER84" s="567"/>
      <c r="BES84" s="567"/>
      <c r="BET84" s="567"/>
      <c r="BEU84" s="567"/>
      <c r="BEV84" s="567"/>
      <c r="BEW84" s="567"/>
      <c r="BEX84" s="567"/>
      <c r="BEY84" s="567"/>
      <c r="BEZ84" s="567"/>
      <c r="BFA84" s="567"/>
      <c r="BFB84" s="567"/>
      <c r="BFC84" s="567"/>
      <c r="BFD84" s="567"/>
      <c r="BFE84" s="567"/>
      <c r="BFF84" s="567"/>
      <c r="BFG84" s="567"/>
      <c r="BFH84" s="567"/>
      <c r="BFI84" s="567"/>
      <c r="BFJ84" s="567"/>
      <c r="BFK84" s="567"/>
      <c r="BFL84" s="567"/>
      <c r="BFM84" s="567"/>
      <c r="BFN84" s="567"/>
      <c r="BFO84" s="567"/>
      <c r="BFP84" s="567"/>
      <c r="BFQ84" s="567"/>
      <c r="BFR84" s="567"/>
      <c r="BFS84" s="567"/>
      <c r="BFT84" s="567"/>
      <c r="BFU84" s="567"/>
      <c r="BFV84" s="567"/>
      <c r="BFW84" s="567"/>
      <c r="BFX84" s="567"/>
      <c r="BFY84" s="567"/>
      <c r="BFZ84" s="567"/>
      <c r="BGA84" s="567"/>
      <c r="BGB84" s="567"/>
      <c r="BGC84" s="567"/>
      <c r="BGD84" s="567"/>
      <c r="BGE84" s="567"/>
      <c r="BGF84" s="567"/>
      <c r="BGG84" s="567"/>
      <c r="BGH84" s="567"/>
      <c r="BGI84" s="567"/>
      <c r="BGJ84" s="567"/>
      <c r="BGK84" s="567"/>
      <c r="BGL84" s="567"/>
      <c r="BGM84" s="567"/>
      <c r="BGN84" s="567"/>
      <c r="BGO84" s="567"/>
      <c r="BGP84" s="567"/>
      <c r="BGQ84" s="567"/>
      <c r="BGR84" s="567"/>
      <c r="BGS84" s="567"/>
      <c r="BGT84" s="567"/>
      <c r="BGU84" s="567"/>
      <c r="BGV84" s="567"/>
      <c r="BGW84" s="567"/>
      <c r="BGX84" s="567"/>
      <c r="BGY84" s="567"/>
      <c r="BGZ84" s="567"/>
      <c r="BHA84" s="567"/>
      <c r="BHB84" s="567"/>
      <c r="BHC84" s="567"/>
      <c r="BHD84" s="567"/>
      <c r="BHE84" s="567"/>
      <c r="BHF84" s="567"/>
      <c r="BHG84" s="567"/>
      <c r="BHH84" s="567"/>
      <c r="BHI84" s="567"/>
      <c r="BHJ84" s="567"/>
      <c r="BHK84" s="567"/>
      <c r="BHL84" s="567"/>
      <c r="BHM84" s="567"/>
      <c r="BHN84" s="567"/>
      <c r="BHO84" s="567"/>
      <c r="BHP84" s="567"/>
      <c r="BHQ84" s="567"/>
      <c r="BHR84" s="567"/>
      <c r="BHS84" s="567"/>
      <c r="BHT84" s="567"/>
      <c r="BHU84" s="567"/>
      <c r="BHV84" s="567"/>
      <c r="BHW84" s="567"/>
      <c r="BHX84" s="567"/>
      <c r="BHY84" s="567"/>
      <c r="BHZ84" s="567"/>
      <c r="BIA84" s="567"/>
      <c r="BIB84" s="567"/>
      <c r="BIC84" s="567"/>
      <c r="BID84" s="567"/>
      <c r="BIE84" s="567"/>
      <c r="BIF84" s="567"/>
      <c r="BIG84" s="567"/>
      <c r="BIH84" s="567"/>
      <c r="BII84" s="567"/>
      <c r="BIJ84" s="567"/>
      <c r="BIK84" s="567"/>
      <c r="BIL84" s="567"/>
      <c r="BIM84" s="567"/>
      <c r="BIN84" s="567"/>
      <c r="BIO84" s="567"/>
      <c r="BIP84" s="567"/>
      <c r="BIQ84" s="567"/>
      <c r="BIR84" s="567"/>
      <c r="BIS84" s="567"/>
      <c r="BIT84" s="567"/>
      <c r="BIU84" s="567"/>
      <c r="BIV84" s="567"/>
      <c r="BIW84" s="567"/>
      <c r="BIX84" s="567"/>
      <c r="BIY84" s="567"/>
      <c r="BIZ84" s="567"/>
      <c r="BJA84" s="567"/>
      <c r="BJB84" s="567"/>
      <c r="BJC84" s="567"/>
      <c r="BJD84" s="567"/>
      <c r="BJE84" s="567"/>
      <c r="BJF84" s="567"/>
      <c r="BJG84" s="567"/>
      <c r="BJH84" s="567"/>
      <c r="BJI84" s="567"/>
      <c r="BJJ84" s="567"/>
      <c r="BJK84" s="567"/>
      <c r="BJL84" s="567"/>
      <c r="BJM84" s="567"/>
      <c r="BJN84" s="567"/>
      <c r="BJO84" s="567"/>
      <c r="BJP84" s="567"/>
      <c r="BJQ84" s="567"/>
      <c r="BJR84" s="567"/>
      <c r="BJS84" s="567"/>
      <c r="BJT84" s="567"/>
      <c r="BJU84" s="567"/>
      <c r="BJV84" s="567"/>
      <c r="BJW84" s="567"/>
      <c r="BJX84" s="567"/>
      <c r="BJY84" s="567"/>
      <c r="BJZ84" s="567"/>
      <c r="BKA84" s="567"/>
      <c r="BKB84" s="567"/>
      <c r="BKC84" s="567"/>
      <c r="BKD84" s="567"/>
      <c r="BKE84" s="567"/>
      <c r="BKF84" s="567"/>
      <c r="BKG84" s="567"/>
      <c r="BKH84" s="567"/>
      <c r="BKI84" s="567"/>
      <c r="BKJ84" s="567"/>
      <c r="BKK84" s="567"/>
      <c r="BKL84" s="567"/>
      <c r="BKM84" s="567"/>
      <c r="BKN84" s="567"/>
      <c r="BKO84" s="567"/>
      <c r="BKP84" s="567"/>
      <c r="BKQ84" s="567"/>
      <c r="BKR84" s="567"/>
      <c r="BKS84" s="567"/>
      <c r="BKT84" s="567"/>
      <c r="BKU84" s="567"/>
      <c r="BKV84" s="567"/>
      <c r="BKW84" s="567"/>
      <c r="BKX84" s="567"/>
      <c r="BKY84" s="567"/>
      <c r="BKZ84" s="567"/>
      <c r="BLA84" s="567"/>
      <c r="BLB84" s="567"/>
      <c r="BLC84" s="567"/>
      <c r="BLD84" s="567"/>
      <c r="BLE84" s="567"/>
      <c r="BLF84" s="567"/>
      <c r="BLG84" s="567"/>
      <c r="BLH84" s="567"/>
      <c r="BLI84" s="567"/>
      <c r="BLJ84" s="567"/>
      <c r="BLK84" s="567"/>
      <c r="BLL84" s="567"/>
      <c r="BLM84" s="567"/>
      <c r="BLN84" s="567"/>
      <c r="BLO84" s="567"/>
      <c r="BLP84" s="567"/>
      <c r="BLQ84" s="567"/>
      <c r="BLR84" s="567"/>
      <c r="BLS84" s="567"/>
      <c r="BLT84" s="567"/>
      <c r="BLU84" s="567"/>
      <c r="BLV84" s="567"/>
      <c r="BLW84" s="567"/>
      <c r="BLX84" s="567"/>
      <c r="BLY84" s="567"/>
      <c r="BLZ84" s="567"/>
      <c r="BMA84" s="567"/>
      <c r="BMB84" s="567"/>
      <c r="BMC84" s="567"/>
      <c r="BMD84" s="567"/>
      <c r="BME84" s="567"/>
      <c r="BMF84" s="567"/>
      <c r="BMG84" s="567"/>
      <c r="BMH84" s="567"/>
      <c r="BMI84" s="567"/>
      <c r="BMJ84" s="567"/>
      <c r="BMK84" s="567"/>
      <c r="BML84" s="567"/>
      <c r="BMM84" s="567"/>
      <c r="BMN84" s="567"/>
      <c r="BMO84" s="567"/>
      <c r="BMP84" s="567"/>
      <c r="BMQ84" s="567"/>
      <c r="BMR84" s="567"/>
      <c r="BMS84" s="567"/>
      <c r="BMT84" s="567"/>
      <c r="BMU84" s="567"/>
      <c r="BMV84" s="567"/>
      <c r="BMW84" s="567"/>
      <c r="BMX84" s="567"/>
      <c r="BMY84" s="567"/>
      <c r="BMZ84" s="567"/>
      <c r="BNA84" s="567"/>
      <c r="BNB84" s="567"/>
      <c r="BNC84" s="567"/>
      <c r="BND84" s="567"/>
      <c r="BNE84" s="567"/>
      <c r="BNF84" s="567"/>
      <c r="BNG84" s="567"/>
      <c r="BNH84" s="567"/>
      <c r="BNI84" s="567"/>
      <c r="BNJ84" s="567"/>
      <c r="BNK84" s="567"/>
      <c r="BNL84" s="567"/>
      <c r="BNM84" s="567"/>
      <c r="BNN84" s="567"/>
      <c r="BNO84" s="567"/>
      <c r="BNP84" s="567"/>
      <c r="BNQ84" s="567"/>
      <c r="BNR84" s="567"/>
      <c r="BNS84" s="567"/>
      <c r="BNT84" s="567"/>
      <c r="BNU84" s="567"/>
      <c r="BNV84" s="567"/>
      <c r="BNW84" s="567"/>
      <c r="BNX84" s="567"/>
      <c r="BNY84" s="567"/>
      <c r="BNZ84" s="567"/>
      <c r="BOA84" s="567"/>
      <c r="BOB84" s="567"/>
      <c r="BOC84" s="567"/>
      <c r="BOD84" s="567"/>
      <c r="BOE84" s="567"/>
      <c r="BOF84" s="567"/>
      <c r="BOG84" s="567"/>
      <c r="BOH84" s="567"/>
      <c r="BOI84" s="567"/>
      <c r="BOJ84" s="567"/>
      <c r="BOK84" s="567"/>
      <c r="BOL84" s="567"/>
      <c r="BOM84" s="567"/>
      <c r="BON84" s="567"/>
      <c r="BOO84" s="567"/>
      <c r="BOP84" s="567"/>
      <c r="BOQ84" s="567"/>
      <c r="BOR84" s="567"/>
      <c r="BOS84" s="567"/>
      <c r="BOT84" s="567"/>
      <c r="BOU84" s="567"/>
      <c r="BOV84" s="567"/>
      <c r="BOW84" s="567"/>
      <c r="BOX84" s="567"/>
      <c r="BOY84" s="567"/>
      <c r="BOZ84" s="567"/>
      <c r="BPA84" s="567"/>
      <c r="BPB84" s="567"/>
      <c r="BPC84" s="567"/>
      <c r="BPD84" s="567"/>
      <c r="BPE84" s="567"/>
      <c r="BPF84" s="567"/>
      <c r="BPG84" s="567"/>
      <c r="BPH84" s="567"/>
      <c r="BPI84" s="567"/>
      <c r="BPJ84" s="567"/>
      <c r="BPK84" s="567"/>
      <c r="BPL84" s="567"/>
      <c r="BPM84" s="567"/>
      <c r="BPN84" s="567"/>
      <c r="BPO84" s="567"/>
      <c r="BPP84" s="567"/>
      <c r="BPQ84" s="567"/>
      <c r="BPR84" s="567"/>
      <c r="BPS84" s="567"/>
      <c r="BPT84" s="567"/>
      <c r="BPU84" s="567"/>
      <c r="BPV84" s="567"/>
      <c r="BPW84" s="567"/>
      <c r="BPX84" s="567"/>
      <c r="BPY84" s="567"/>
      <c r="BPZ84" s="567"/>
      <c r="BQA84" s="567"/>
      <c r="BQB84" s="567"/>
      <c r="BQC84" s="567"/>
      <c r="BQD84" s="567"/>
      <c r="BQE84" s="567"/>
      <c r="BQF84" s="567"/>
      <c r="BQG84" s="567"/>
      <c r="BQH84" s="567"/>
      <c r="BQI84" s="567"/>
      <c r="BQJ84" s="567"/>
      <c r="BQK84" s="567"/>
      <c r="BQL84" s="567"/>
      <c r="BQM84" s="567"/>
      <c r="BQN84" s="567"/>
      <c r="BQO84" s="567"/>
      <c r="BQP84" s="567"/>
      <c r="BQQ84" s="567"/>
      <c r="BQR84" s="567"/>
      <c r="BQS84" s="567"/>
      <c r="BQT84" s="567"/>
      <c r="BQU84" s="567"/>
      <c r="BQV84" s="567"/>
      <c r="BQW84" s="567"/>
      <c r="BQX84" s="567"/>
      <c r="BQY84" s="567"/>
      <c r="BQZ84" s="567"/>
      <c r="BRA84" s="567"/>
      <c r="BRB84" s="567"/>
      <c r="BRC84" s="567"/>
      <c r="BRD84" s="567"/>
      <c r="BRE84" s="567"/>
      <c r="BRF84" s="567"/>
      <c r="BRG84" s="567"/>
      <c r="BRH84" s="567"/>
      <c r="BRI84" s="567"/>
      <c r="BRJ84" s="567"/>
      <c r="BRK84" s="567"/>
      <c r="BRL84" s="567"/>
      <c r="BRM84" s="567"/>
      <c r="BRN84" s="567"/>
      <c r="BRO84" s="567"/>
      <c r="BRP84" s="567"/>
      <c r="BRQ84" s="567"/>
      <c r="BRR84" s="567"/>
      <c r="BRS84" s="567"/>
      <c r="BRT84" s="567"/>
      <c r="BRU84" s="567"/>
      <c r="BRV84" s="567"/>
      <c r="BRW84" s="567"/>
      <c r="BRX84" s="567"/>
      <c r="BRY84" s="567"/>
      <c r="BRZ84" s="567"/>
      <c r="BSA84" s="567"/>
      <c r="BSB84" s="567"/>
      <c r="BSC84" s="567"/>
      <c r="BSD84" s="567"/>
      <c r="BSE84" s="567"/>
      <c r="BSF84" s="567"/>
      <c r="BSG84" s="567"/>
      <c r="BSH84" s="567"/>
      <c r="BSI84" s="567"/>
      <c r="BSJ84" s="567"/>
      <c r="BSK84" s="567"/>
      <c r="BSL84" s="567"/>
      <c r="BSM84" s="567"/>
      <c r="BSN84" s="567"/>
      <c r="BSO84" s="567"/>
      <c r="BSP84" s="567"/>
      <c r="BSQ84" s="567"/>
      <c r="BSR84" s="567"/>
      <c r="BSS84" s="567"/>
      <c r="BST84" s="567"/>
      <c r="BSU84" s="567"/>
      <c r="BSV84" s="567"/>
      <c r="BSW84" s="567"/>
      <c r="BSX84" s="567"/>
      <c r="BSY84" s="567"/>
      <c r="BSZ84" s="567"/>
      <c r="BTA84" s="567"/>
      <c r="BTB84" s="567"/>
      <c r="BTC84" s="567"/>
      <c r="BTD84" s="567"/>
      <c r="BTE84" s="567"/>
      <c r="BTF84" s="567"/>
      <c r="BTG84" s="567"/>
      <c r="BTH84" s="567"/>
      <c r="BTI84" s="567"/>
      <c r="BTJ84" s="567"/>
      <c r="BTK84" s="567"/>
      <c r="BTL84" s="567"/>
      <c r="BTM84" s="567"/>
      <c r="BTN84" s="567"/>
      <c r="BTO84" s="567"/>
      <c r="BTP84" s="567"/>
      <c r="BTQ84" s="567"/>
      <c r="BTR84" s="567"/>
      <c r="BTS84" s="567"/>
      <c r="BTT84" s="567"/>
      <c r="BTU84" s="567"/>
      <c r="BTV84" s="567"/>
      <c r="BTW84" s="567"/>
      <c r="BTX84" s="567"/>
      <c r="BTY84" s="567"/>
      <c r="BTZ84" s="567"/>
      <c r="BUA84" s="567"/>
      <c r="BUB84" s="567"/>
      <c r="BUC84" s="567"/>
      <c r="BUD84" s="567"/>
      <c r="BUE84" s="567"/>
      <c r="BUF84" s="567"/>
      <c r="BUG84" s="567"/>
      <c r="BUH84" s="567"/>
      <c r="BUI84" s="567"/>
      <c r="BUJ84" s="567"/>
      <c r="BUK84" s="567"/>
      <c r="BUL84" s="567"/>
      <c r="BUM84" s="567"/>
      <c r="BUN84" s="567"/>
      <c r="BUO84" s="567"/>
      <c r="BUP84" s="567"/>
      <c r="BUQ84" s="567"/>
      <c r="BUR84" s="567"/>
      <c r="BUS84" s="567"/>
      <c r="BUT84" s="567"/>
      <c r="BUU84" s="567"/>
      <c r="BUV84" s="567"/>
      <c r="BUW84" s="567"/>
      <c r="BUX84" s="567"/>
      <c r="BUY84" s="567"/>
      <c r="BUZ84" s="567"/>
      <c r="BVA84" s="567"/>
      <c r="BVB84" s="567"/>
      <c r="BVC84" s="567"/>
      <c r="BVD84" s="567"/>
      <c r="BVE84" s="567"/>
      <c r="BVF84" s="567"/>
      <c r="BVG84" s="567"/>
      <c r="BVH84" s="567"/>
      <c r="BVI84" s="567"/>
      <c r="BVJ84" s="567"/>
      <c r="BVK84" s="567"/>
      <c r="BVL84" s="567"/>
      <c r="BVM84" s="567"/>
      <c r="BVN84" s="567"/>
      <c r="BVO84" s="567"/>
      <c r="BVP84" s="567"/>
      <c r="BVQ84" s="567"/>
      <c r="BVR84" s="567"/>
      <c r="BVS84" s="567"/>
      <c r="BVT84" s="567"/>
      <c r="BVU84" s="567"/>
      <c r="BVV84" s="567"/>
      <c r="BVW84" s="567"/>
      <c r="BVX84" s="567"/>
      <c r="BVY84" s="567"/>
      <c r="BVZ84" s="567"/>
      <c r="BWA84" s="567"/>
      <c r="BWB84" s="567"/>
      <c r="BWC84" s="567"/>
      <c r="BWD84" s="567"/>
      <c r="BWE84" s="567"/>
      <c r="BWF84" s="567"/>
      <c r="BWG84" s="567"/>
      <c r="BWH84" s="567"/>
      <c r="BWI84" s="567"/>
      <c r="BWJ84" s="567"/>
      <c r="BWK84" s="567"/>
      <c r="BWL84" s="567"/>
      <c r="BWM84" s="567"/>
      <c r="BWN84" s="567"/>
      <c r="BWO84" s="567"/>
      <c r="BWP84" s="567"/>
      <c r="BWQ84" s="567"/>
      <c r="BWR84" s="567"/>
      <c r="BWS84" s="567"/>
      <c r="BWT84" s="567"/>
      <c r="BWU84" s="567"/>
      <c r="BWV84" s="567"/>
      <c r="BWW84" s="567"/>
      <c r="BWX84" s="567"/>
      <c r="BWY84" s="567"/>
      <c r="BWZ84" s="567"/>
      <c r="BXA84" s="567"/>
      <c r="BXB84" s="567"/>
      <c r="BXC84" s="567"/>
      <c r="BXD84" s="567"/>
      <c r="BXE84" s="567"/>
      <c r="BXF84" s="567"/>
      <c r="BXG84" s="567"/>
      <c r="BXH84" s="567"/>
      <c r="BXI84" s="567"/>
      <c r="BXJ84" s="567"/>
      <c r="BXK84" s="567"/>
      <c r="BXL84" s="567"/>
      <c r="BXM84" s="567"/>
      <c r="BXN84" s="567"/>
      <c r="BXO84" s="567"/>
      <c r="BXP84" s="567"/>
      <c r="BXQ84" s="567"/>
      <c r="BXR84" s="567"/>
      <c r="BXS84" s="567"/>
      <c r="BXT84" s="567"/>
      <c r="BXU84" s="567"/>
      <c r="BXV84" s="567"/>
      <c r="BXW84" s="567"/>
      <c r="BXX84" s="567"/>
      <c r="BXY84" s="567"/>
      <c r="BXZ84" s="567"/>
      <c r="BYA84" s="567"/>
      <c r="BYB84" s="567"/>
      <c r="BYC84" s="567"/>
      <c r="BYD84" s="567"/>
      <c r="BYE84" s="567"/>
      <c r="BYF84" s="567"/>
      <c r="BYG84" s="567"/>
      <c r="BYH84" s="567"/>
      <c r="BYI84" s="567"/>
      <c r="BYJ84" s="567"/>
      <c r="BYK84" s="567"/>
      <c r="BYL84" s="567"/>
      <c r="BYM84" s="567"/>
      <c r="BYN84" s="567"/>
      <c r="BYO84" s="567"/>
      <c r="BYP84" s="567"/>
      <c r="BYQ84" s="567"/>
      <c r="BYR84" s="567"/>
      <c r="BYS84" s="567"/>
      <c r="BYT84" s="567"/>
      <c r="BYU84" s="567"/>
      <c r="BYV84" s="567"/>
      <c r="BYW84" s="567"/>
      <c r="BYX84" s="567"/>
      <c r="BYY84" s="567"/>
      <c r="BYZ84" s="567"/>
      <c r="BZA84" s="567"/>
      <c r="BZB84" s="567"/>
      <c r="BZC84" s="567"/>
      <c r="BZD84" s="567"/>
      <c r="BZE84" s="567"/>
      <c r="BZF84" s="567"/>
      <c r="BZG84" s="567"/>
      <c r="BZH84" s="567"/>
      <c r="BZI84" s="567"/>
      <c r="BZJ84" s="567"/>
      <c r="BZK84" s="567"/>
      <c r="BZL84" s="567"/>
      <c r="BZM84" s="567"/>
      <c r="BZN84" s="567"/>
      <c r="BZO84" s="567"/>
      <c r="BZP84" s="567"/>
      <c r="BZQ84" s="567"/>
      <c r="BZR84" s="567"/>
      <c r="BZS84" s="567"/>
      <c r="BZT84" s="567"/>
      <c r="BZU84" s="567"/>
      <c r="BZV84" s="567"/>
      <c r="BZW84" s="567"/>
      <c r="BZX84" s="567"/>
      <c r="BZY84" s="567"/>
      <c r="BZZ84" s="567"/>
      <c r="CAA84" s="567"/>
      <c r="CAB84" s="567"/>
      <c r="CAC84" s="567"/>
      <c r="CAD84" s="567"/>
      <c r="CAE84" s="567"/>
      <c r="CAF84" s="567"/>
      <c r="CAG84" s="567"/>
      <c r="CAH84" s="567"/>
      <c r="CAI84" s="567"/>
      <c r="CAJ84" s="567"/>
      <c r="CAK84" s="567"/>
      <c r="CAL84" s="567"/>
      <c r="CAM84" s="567"/>
      <c r="CAN84" s="567"/>
      <c r="CAO84" s="567"/>
      <c r="CAP84" s="567"/>
      <c r="CAQ84" s="567"/>
      <c r="CAR84" s="567"/>
      <c r="CAS84" s="567"/>
      <c r="CAT84" s="567"/>
      <c r="CAU84" s="567"/>
      <c r="CAV84" s="567"/>
      <c r="CAW84" s="567"/>
      <c r="CAX84" s="567"/>
      <c r="CAY84" s="567"/>
      <c r="CAZ84" s="567"/>
      <c r="CBA84" s="567"/>
      <c r="CBB84" s="567"/>
      <c r="CBC84" s="567"/>
      <c r="CBD84" s="567"/>
      <c r="CBE84" s="567"/>
      <c r="CBF84" s="567"/>
      <c r="CBG84" s="567"/>
      <c r="CBH84" s="567"/>
      <c r="CBI84" s="567"/>
      <c r="CBJ84" s="567"/>
      <c r="CBK84" s="567"/>
      <c r="CBL84" s="567"/>
      <c r="CBM84" s="567"/>
      <c r="CBN84" s="567"/>
      <c r="CBO84" s="567"/>
      <c r="CBP84" s="567"/>
      <c r="CBQ84" s="567"/>
      <c r="CBR84" s="567"/>
      <c r="CBS84" s="567"/>
      <c r="CBT84" s="567"/>
      <c r="CBU84" s="567"/>
      <c r="CBV84" s="567"/>
      <c r="CBW84" s="567"/>
      <c r="CBX84" s="567"/>
      <c r="CBY84" s="567"/>
      <c r="CBZ84" s="567"/>
      <c r="CCA84" s="567"/>
      <c r="CCB84" s="567"/>
      <c r="CCC84" s="567"/>
      <c r="CCD84" s="567"/>
      <c r="CCE84" s="567"/>
      <c r="CCF84" s="567"/>
      <c r="CCG84" s="567"/>
      <c r="CCH84" s="567"/>
      <c r="CCI84" s="567"/>
      <c r="CCJ84" s="567"/>
      <c r="CCK84" s="567"/>
      <c r="CCL84" s="567"/>
      <c r="CCM84" s="567"/>
      <c r="CCN84" s="567"/>
      <c r="CCO84" s="567"/>
      <c r="CCP84" s="567"/>
      <c r="CCQ84" s="567"/>
      <c r="CCR84" s="567"/>
      <c r="CCS84" s="567"/>
      <c r="CCT84" s="567"/>
      <c r="CCU84" s="567"/>
      <c r="CCV84" s="567"/>
      <c r="CCW84" s="567"/>
      <c r="CCX84" s="567"/>
      <c r="CCY84" s="567"/>
      <c r="CCZ84" s="567"/>
      <c r="CDA84" s="567"/>
      <c r="CDB84" s="567"/>
      <c r="CDC84" s="567"/>
      <c r="CDD84" s="567"/>
      <c r="CDE84" s="567"/>
      <c r="CDF84" s="567"/>
      <c r="CDG84" s="567"/>
      <c r="CDH84" s="567"/>
      <c r="CDI84" s="567"/>
      <c r="CDJ84" s="567"/>
      <c r="CDK84" s="567"/>
      <c r="CDL84" s="567"/>
      <c r="CDM84" s="567"/>
      <c r="CDN84" s="567"/>
      <c r="CDO84" s="567"/>
      <c r="CDP84" s="567"/>
      <c r="CDQ84" s="567"/>
      <c r="CDR84" s="567"/>
      <c r="CDS84" s="567"/>
      <c r="CDT84" s="567"/>
      <c r="CDU84" s="567"/>
      <c r="CDV84" s="567"/>
      <c r="CDW84" s="567"/>
      <c r="CDX84" s="567"/>
      <c r="CDY84" s="567"/>
      <c r="CDZ84" s="567"/>
      <c r="CEA84" s="567"/>
      <c r="CEB84" s="567"/>
      <c r="CEC84" s="567"/>
      <c r="CED84" s="567"/>
      <c r="CEE84" s="567"/>
      <c r="CEF84" s="567"/>
      <c r="CEG84" s="567"/>
      <c r="CEH84" s="567"/>
      <c r="CEI84" s="567"/>
      <c r="CEJ84" s="567"/>
      <c r="CEK84" s="567"/>
      <c r="CEL84" s="567"/>
      <c r="CEM84" s="567"/>
      <c r="CEN84" s="567"/>
      <c r="CEO84" s="567"/>
      <c r="CEP84" s="567"/>
      <c r="CEQ84" s="567"/>
      <c r="CER84" s="567"/>
      <c r="CES84" s="567"/>
      <c r="CET84" s="567"/>
      <c r="CEU84" s="567"/>
      <c r="CEV84" s="567"/>
      <c r="CEW84" s="567"/>
      <c r="CEX84" s="567"/>
      <c r="CEY84" s="567"/>
      <c r="CEZ84" s="567"/>
      <c r="CFA84" s="567"/>
      <c r="CFB84" s="567"/>
      <c r="CFC84" s="567"/>
      <c r="CFD84" s="567"/>
      <c r="CFE84" s="567"/>
      <c r="CFF84" s="567"/>
      <c r="CFG84" s="567"/>
      <c r="CFH84" s="567"/>
      <c r="CFI84" s="567"/>
      <c r="CFJ84" s="567"/>
      <c r="CFK84" s="567"/>
      <c r="CFL84" s="567"/>
      <c r="CFM84" s="567"/>
      <c r="CFN84" s="567"/>
      <c r="CFO84" s="567"/>
      <c r="CFP84" s="567"/>
      <c r="CFQ84" s="567"/>
      <c r="CFR84" s="567"/>
      <c r="CFS84" s="567"/>
      <c r="CFT84" s="567"/>
      <c r="CFU84" s="567"/>
      <c r="CFV84" s="567"/>
      <c r="CFW84" s="567"/>
      <c r="CFX84" s="567"/>
      <c r="CFY84" s="567"/>
      <c r="CFZ84" s="567"/>
      <c r="CGA84" s="567"/>
      <c r="CGB84" s="567"/>
      <c r="CGC84" s="567"/>
      <c r="CGD84" s="567"/>
      <c r="CGE84" s="567"/>
      <c r="CGF84" s="567"/>
      <c r="CGG84" s="567"/>
      <c r="CGH84" s="567"/>
      <c r="CGI84" s="567"/>
      <c r="CGJ84" s="567"/>
      <c r="CGK84" s="567"/>
      <c r="CGL84" s="567"/>
      <c r="CGM84" s="567"/>
      <c r="CGN84" s="567"/>
      <c r="CGO84" s="567"/>
      <c r="CGP84" s="567"/>
      <c r="CGQ84" s="567"/>
      <c r="CGR84" s="567"/>
      <c r="CGS84" s="567"/>
      <c r="CGT84" s="567"/>
      <c r="CGU84" s="567"/>
      <c r="CGV84" s="567"/>
      <c r="CGW84" s="567"/>
      <c r="CGX84" s="567"/>
      <c r="CGY84" s="567"/>
      <c r="CGZ84" s="567"/>
      <c r="CHA84" s="567"/>
      <c r="CHB84" s="567"/>
      <c r="CHC84" s="567"/>
      <c r="CHD84" s="567"/>
      <c r="CHE84" s="567"/>
      <c r="CHF84" s="567"/>
      <c r="CHG84" s="567"/>
      <c r="CHH84" s="567"/>
      <c r="CHI84" s="567"/>
      <c r="CHJ84" s="567"/>
      <c r="CHK84" s="567"/>
      <c r="CHL84" s="567"/>
      <c r="CHM84" s="567"/>
      <c r="CHN84" s="567"/>
      <c r="CHO84" s="567"/>
      <c r="CHP84" s="567"/>
      <c r="CHQ84" s="567"/>
      <c r="CHR84" s="567"/>
      <c r="CHS84" s="567"/>
      <c r="CHT84" s="567"/>
      <c r="CHU84" s="567"/>
      <c r="CHV84" s="567"/>
      <c r="CHW84" s="567"/>
      <c r="CHX84" s="567"/>
      <c r="CHY84" s="567"/>
      <c r="CHZ84" s="567"/>
      <c r="CIA84" s="567"/>
      <c r="CIB84" s="567"/>
      <c r="CIC84" s="567"/>
      <c r="CID84" s="567"/>
      <c r="CIE84" s="567"/>
      <c r="CIF84" s="567"/>
      <c r="CIG84" s="567"/>
      <c r="CIH84" s="567"/>
      <c r="CII84" s="567"/>
      <c r="CIJ84" s="567"/>
      <c r="CIK84" s="567"/>
      <c r="CIL84" s="567"/>
      <c r="CIM84" s="567"/>
      <c r="CIN84" s="567"/>
      <c r="CIO84" s="567"/>
      <c r="CIP84" s="567"/>
      <c r="CIQ84" s="567"/>
      <c r="CIR84" s="567"/>
      <c r="CIS84" s="567"/>
      <c r="CIT84" s="567"/>
      <c r="CIU84" s="567"/>
      <c r="CIV84" s="567"/>
      <c r="CIW84" s="567"/>
      <c r="CIX84" s="567"/>
      <c r="CIY84" s="567"/>
      <c r="CIZ84" s="567"/>
      <c r="CJA84" s="567"/>
      <c r="CJB84" s="567"/>
      <c r="CJC84" s="567"/>
      <c r="CJD84" s="567"/>
      <c r="CJE84" s="567"/>
      <c r="CJF84" s="567"/>
      <c r="CJG84" s="567"/>
      <c r="CJH84" s="567"/>
      <c r="CJI84" s="567"/>
      <c r="CJJ84" s="567"/>
      <c r="CJK84" s="567"/>
      <c r="CJL84" s="567"/>
      <c r="CJM84" s="567"/>
      <c r="CJN84" s="567"/>
      <c r="CJO84" s="567"/>
      <c r="CJP84" s="567"/>
      <c r="CJQ84" s="567"/>
      <c r="CJR84" s="567"/>
      <c r="CJS84" s="567"/>
      <c r="CJT84" s="567"/>
      <c r="CJU84" s="567"/>
      <c r="CJV84" s="567"/>
      <c r="CJW84" s="567"/>
      <c r="CJX84" s="567"/>
      <c r="CJY84" s="567"/>
      <c r="CJZ84" s="567"/>
      <c r="CKA84" s="567"/>
      <c r="CKB84" s="567"/>
      <c r="CKC84" s="567"/>
      <c r="CKD84" s="567"/>
      <c r="CKE84" s="567"/>
      <c r="CKF84" s="567"/>
      <c r="CKG84" s="567"/>
      <c r="CKH84" s="567"/>
      <c r="CKI84" s="567"/>
      <c r="CKJ84" s="567"/>
      <c r="CKK84" s="567"/>
      <c r="CKL84" s="567"/>
      <c r="CKM84" s="567"/>
      <c r="CKN84" s="567"/>
      <c r="CKO84" s="567"/>
      <c r="CKP84" s="567"/>
      <c r="CKQ84" s="567"/>
      <c r="CKR84" s="567"/>
      <c r="CKS84" s="567"/>
      <c r="CKT84" s="567"/>
      <c r="CKU84" s="567"/>
      <c r="CKV84" s="567"/>
      <c r="CKW84" s="567"/>
      <c r="CKX84" s="567"/>
      <c r="CKY84" s="567"/>
      <c r="CKZ84" s="567"/>
      <c r="CLA84" s="567"/>
      <c r="CLB84" s="567"/>
      <c r="CLC84" s="567"/>
      <c r="CLD84" s="567"/>
      <c r="CLE84" s="567"/>
      <c r="CLF84" s="567"/>
      <c r="CLG84" s="567"/>
      <c r="CLH84" s="567"/>
      <c r="CLI84" s="567"/>
      <c r="CLJ84" s="567"/>
      <c r="CLK84" s="567"/>
      <c r="CLL84" s="567"/>
      <c r="CLM84" s="567"/>
      <c r="CLN84" s="567"/>
      <c r="CLO84" s="567"/>
      <c r="CLP84" s="567"/>
      <c r="CLQ84" s="567"/>
      <c r="CLR84" s="567"/>
      <c r="CLS84" s="567"/>
      <c r="CLT84" s="567"/>
      <c r="CLU84" s="567"/>
      <c r="CLV84" s="567"/>
      <c r="CLW84" s="567"/>
      <c r="CLX84" s="567"/>
      <c r="CLY84" s="567"/>
      <c r="CLZ84" s="567"/>
      <c r="CMA84" s="567"/>
      <c r="CMB84" s="567"/>
      <c r="CMC84" s="567"/>
      <c r="CMD84" s="567"/>
      <c r="CME84" s="567"/>
      <c r="CMF84" s="567"/>
      <c r="CMG84" s="567"/>
      <c r="CMH84" s="567"/>
      <c r="CMI84" s="567"/>
      <c r="CMJ84" s="567"/>
      <c r="CMK84" s="567"/>
      <c r="CML84" s="567"/>
      <c r="CMM84" s="567"/>
      <c r="CMN84" s="567"/>
      <c r="CMO84" s="567"/>
      <c r="CMP84" s="567"/>
      <c r="CMQ84" s="567"/>
      <c r="CMR84" s="567"/>
      <c r="CMS84" s="567"/>
      <c r="CMT84" s="567"/>
      <c r="CMU84" s="567"/>
      <c r="CMV84" s="567"/>
      <c r="CMW84" s="567"/>
      <c r="CMX84" s="567"/>
      <c r="CMY84" s="567"/>
      <c r="CMZ84" s="567"/>
      <c r="CNA84" s="567"/>
      <c r="CNB84" s="567"/>
      <c r="CNC84" s="567"/>
      <c r="CND84" s="567"/>
      <c r="CNE84" s="567"/>
      <c r="CNF84" s="567"/>
      <c r="CNG84" s="567"/>
      <c r="CNH84" s="567"/>
      <c r="CNI84" s="567"/>
      <c r="CNJ84" s="567"/>
      <c r="CNK84" s="567"/>
      <c r="CNL84" s="567"/>
      <c r="CNM84" s="567"/>
      <c r="CNN84" s="567"/>
      <c r="CNO84" s="567"/>
      <c r="CNP84" s="567"/>
      <c r="CNQ84" s="567"/>
      <c r="CNR84" s="567"/>
      <c r="CNS84" s="567"/>
      <c r="CNT84" s="567"/>
      <c r="CNU84" s="567"/>
      <c r="CNV84" s="567"/>
      <c r="CNW84" s="567"/>
      <c r="CNX84" s="567"/>
      <c r="CNY84" s="567"/>
      <c r="CNZ84" s="567"/>
      <c r="COA84" s="567"/>
      <c r="COB84" s="567"/>
      <c r="COC84" s="567"/>
      <c r="COD84" s="567"/>
      <c r="COE84" s="567"/>
      <c r="COF84" s="567"/>
      <c r="COG84" s="567"/>
      <c r="COH84" s="567"/>
      <c r="COI84" s="567"/>
      <c r="COJ84" s="567"/>
      <c r="COK84" s="567"/>
      <c r="COL84" s="567"/>
      <c r="COM84" s="567"/>
      <c r="CON84" s="567"/>
      <c r="COO84" s="567"/>
      <c r="COP84" s="567"/>
      <c r="COQ84" s="567"/>
      <c r="COR84" s="567"/>
      <c r="COS84" s="567"/>
      <c r="COT84" s="567"/>
      <c r="COU84" s="567"/>
      <c r="COV84" s="567"/>
      <c r="COW84" s="567"/>
      <c r="COX84" s="567"/>
      <c r="COY84" s="567"/>
      <c r="COZ84" s="567"/>
      <c r="CPA84" s="567"/>
      <c r="CPB84" s="567"/>
      <c r="CPC84" s="567"/>
      <c r="CPD84" s="567"/>
      <c r="CPE84" s="567"/>
      <c r="CPF84" s="567"/>
      <c r="CPG84" s="567"/>
      <c r="CPH84" s="567"/>
      <c r="CPI84" s="567"/>
      <c r="CPJ84" s="567"/>
      <c r="CPK84" s="567"/>
      <c r="CPL84" s="567"/>
      <c r="CPM84" s="567"/>
      <c r="CPN84" s="567"/>
      <c r="CPO84" s="567"/>
      <c r="CPP84" s="567"/>
      <c r="CPQ84" s="567"/>
      <c r="CPR84" s="567"/>
      <c r="CPS84" s="567"/>
      <c r="CPT84" s="567"/>
      <c r="CPU84" s="567"/>
      <c r="CPV84" s="567"/>
      <c r="CPW84" s="567"/>
      <c r="CPX84" s="567"/>
      <c r="CPY84" s="567"/>
      <c r="CPZ84" s="567"/>
      <c r="CQA84" s="567"/>
      <c r="CQB84" s="567"/>
      <c r="CQC84" s="567"/>
      <c r="CQD84" s="567"/>
      <c r="CQE84" s="567"/>
      <c r="CQF84" s="567"/>
      <c r="CQG84" s="567"/>
      <c r="CQH84" s="567"/>
      <c r="CQI84" s="567"/>
      <c r="CQJ84" s="567"/>
      <c r="CQK84" s="567"/>
      <c r="CQL84" s="567"/>
      <c r="CQM84" s="567"/>
      <c r="CQN84" s="567"/>
      <c r="CQO84" s="567"/>
      <c r="CQP84" s="567"/>
      <c r="CQQ84" s="567"/>
      <c r="CQR84" s="567"/>
      <c r="CQS84" s="567"/>
      <c r="CQT84" s="567"/>
      <c r="CQU84" s="567"/>
      <c r="CQV84" s="567"/>
      <c r="CQW84" s="567"/>
      <c r="CQX84" s="567"/>
      <c r="CQY84" s="567"/>
      <c r="CQZ84" s="567"/>
      <c r="CRA84" s="567"/>
      <c r="CRB84" s="567"/>
      <c r="CRC84" s="567"/>
      <c r="CRD84" s="567"/>
      <c r="CRE84" s="567"/>
      <c r="CRF84" s="567"/>
      <c r="CRG84" s="567"/>
      <c r="CRH84" s="567"/>
      <c r="CRI84" s="567"/>
      <c r="CRJ84" s="567"/>
      <c r="CRK84" s="567"/>
      <c r="CRL84" s="567"/>
      <c r="CRM84" s="567"/>
      <c r="CRN84" s="567"/>
      <c r="CRO84" s="567"/>
      <c r="CRP84" s="567"/>
      <c r="CRQ84" s="567"/>
      <c r="CRR84" s="567"/>
      <c r="CRS84" s="567"/>
      <c r="CRT84" s="567"/>
      <c r="CRU84" s="567"/>
      <c r="CRV84" s="567"/>
      <c r="CRW84" s="567"/>
      <c r="CRX84" s="567"/>
      <c r="CRY84" s="567"/>
      <c r="CRZ84" s="567"/>
      <c r="CSA84" s="567"/>
      <c r="CSB84" s="567"/>
      <c r="CSC84" s="567"/>
      <c r="CSD84" s="567"/>
      <c r="CSE84" s="567"/>
      <c r="CSF84" s="567"/>
      <c r="CSG84" s="567"/>
      <c r="CSH84" s="567"/>
      <c r="CSI84" s="567"/>
      <c r="CSJ84" s="567"/>
      <c r="CSK84" s="567"/>
      <c r="CSL84" s="567"/>
      <c r="CSM84" s="567"/>
      <c r="CSN84" s="567"/>
      <c r="CSO84" s="567"/>
      <c r="CSP84" s="567"/>
      <c r="CSQ84" s="567"/>
      <c r="CSR84" s="567"/>
      <c r="CSS84" s="567"/>
      <c r="CST84" s="567"/>
      <c r="CSU84" s="567"/>
      <c r="CSV84" s="567"/>
      <c r="CSW84" s="567"/>
      <c r="CSX84" s="567"/>
      <c r="CSY84" s="567"/>
      <c r="CSZ84" s="567"/>
      <c r="CTA84" s="567"/>
      <c r="CTB84" s="567"/>
      <c r="CTC84" s="567"/>
      <c r="CTD84" s="567"/>
      <c r="CTE84" s="567"/>
      <c r="CTF84" s="567"/>
      <c r="CTG84" s="567"/>
      <c r="CTH84" s="567"/>
      <c r="CTI84" s="567"/>
      <c r="CTJ84" s="567"/>
      <c r="CTK84" s="567"/>
      <c r="CTL84" s="567"/>
      <c r="CTM84" s="567"/>
      <c r="CTN84" s="567"/>
      <c r="CTO84" s="567"/>
      <c r="CTP84" s="567"/>
      <c r="CTQ84" s="567"/>
      <c r="CTR84" s="567"/>
      <c r="CTS84" s="567"/>
      <c r="CTT84" s="567"/>
      <c r="CTU84" s="567"/>
      <c r="CTV84" s="567"/>
      <c r="CTW84" s="567"/>
      <c r="CTX84" s="567"/>
      <c r="CTY84" s="567"/>
      <c r="CTZ84" s="567"/>
      <c r="CUA84" s="567"/>
      <c r="CUB84" s="567"/>
      <c r="CUC84" s="567"/>
      <c r="CUD84" s="567"/>
      <c r="CUE84" s="567"/>
      <c r="CUF84" s="567"/>
      <c r="CUG84" s="567"/>
      <c r="CUH84" s="567"/>
      <c r="CUI84" s="567"/>
      <c r="CUJ84" s="567"/>
      <c r="CUK84" s="567"/>
      <c r="CUL84" s="567"/>
      <c r="CUM84" s="567"/>
      <c r="CUN84" s="567"/>
      <c r="CUO84" s="567"/>
      <c r="CUP84" s="567"/>
      <c r="CUQ84" s="567"/>
      <c r="CUR84" s="567"/>
      <c r="CUS84" s="567"/>
      <c r="CUT84" s="567"/>
      <c r="CUU84" s="567"/>
      <c r="CUV84" s="567"/>
      <c r="CUW84" s="567"/>
      <c r="CUX84" s="567"/>
      <c r="CUY84" s="567"/>
      <c r="CUZ84" s="567"/>
      <c r="CVA84" s="567"/>
      <c r="CVB84" s="567"/>
      <c r="CVC84" s="567"/>
      <c r="CVD84" s="567"/>
      <c r="CVE84" s="567"/>
      <c r="CVF84" s="567"/>
      <c r="CVG84" s="567"/>
      <c r="CVH84" s="567"/>
      <c r="CVI84" s="567"/>
      <c r="CVJ84" s="567"/>
      <c r="CVK84" s="567"/>
      <c r="CVL84" s="567"/>
      <c r="CVM84" s="567"/>
      <c r="CVN84" s="567"/>
      <c r="CVO84" s="567"/>
      <c r="CVP84" s="567"/>
      <c r="CVQ84" s="567"/>
      <c r="CVR84" s="567"/>
      <c r="CVS84" s="567"/>
      <c r="CVT84" s="567"/>
      <c r="CVU84" s="567"/>
      <c r="CVV84" s="567"/>
      <c r="CVW84" s="567"/>
      <c r="CVX84" s="567"/>
      <c r="CVY84" s="567"/>
      <c r="CVZ84" s="567"/>
      <c r="CWA84" s="567"/>
      <c r="CWB84" s="567"/>
      <c r="CWC84" s="567"/>
      <c r="CWD84" s="567"/>
      <c r="CWE84" s="567"/>
      <c r="CWF84" s="567"/>
      <c r="CWG84" s="567"/>
      <c r="CWH84" s="567"/>
      <c r="CWI84" s="567"/>
      <c r="CWJ84" s="567"/>
      <c r="CWK84" s="567"/>
      <c r="CWL84" s="567"/>
      <c r="CWM84" s="567"/>
      <c r="CWN84" s="567"/>
      <c r="CWO84" s="567"/>
      <c r="CWP84" s="567"/>
      <c r="CWQ84" s="567"/>
      <c r="CWR84" s="567"/>
      <c r="CWS84" s="567"/>
      <c r="CWT84" s="567"/>
      <c r="CWU84" s="567"/>
      <c r="CWV84" s="567"/>
      <c r="CWW84" s="567"/>
      <c r="CWX84" s="567"/>
      <c r="CWY84" s="567"/>
      <c r="CWZ84" s="567"/>
      <c r="CXA84" s="567"/>
      <c r="CXB84" s="567"/>
      <c r="CXC84" s="567"/>
      <c r="CXD84" s="567"/>
      <c r="CXE84" s="567"/>
      <c r="CXF84" s="567"/>
      <c r="CXG84" s="567"/>
      <c r="CXH84" s="567"/>
      <c r="CXI84" s="567"/>
      <c r="CXJ84" s="567"/>
      <c r="CXK84" s="567"/>
      <c r="CXL84" s="567"/>
      <c r="CXM84" s="567"/>
      <c r="CXN84" s="567"/>
      <c r="CXO84" s="567"/>
      <c r="CXP84" s="567"/>
      <c r="CXQ84" s="567"/>
      <c r="CXR84" s="567"/>
      <c r="CXS84" s="567"/>
      <c r="CXT84" s="567"/>
      <c r="CXU84" s="567"/>
      <c r="CXV84" s="567"/>
      <c r="CXW84" s="567"/>
      <c r="CXX84" s="567"/>
      <c r="CXY84" s="567"/>
      <c r="CXZ84" s="567"/>
      <c r="CYA84" s="567"/>
      <c r="CYB84" s="567"/>
      <c r="CYC84" s="567"/>
      <c r="CYD84" s="567"/>
      <c r="CYE84" s="567"/>
      <c r="CYF84" s="567"/>
      <c r="CYG84" s="567"/>
      <c r="CYH84" s="567"/>
      <c r="CYI84" s="567"/>
      <c r="CYJ84" s="567"/>
      <c r="CYK84" s="567"/>
      <c r="CYL84" s="567"/>
      <c r="CYM84" s="567"/>
      <c r="CYN84" s="567"/>
      <c r="CYO84" s="567"/>
      <c r="CYP84" s="567"/>
      <c r="CYQ84" s="567"/>
      <c r="CYR84" s="567"/>
      <c r="CYS84" s="567"/>
      <c r="CYT84" s="567"/>
      <c r="CYU84" s="567"/>
      <c r="CYV84" s="567"/>
      <c r="CYW84" s="567"/>
      <c r="CYX84" s="567"/>
      <c r="CYY84" s="567"/>
      <c r="CYZ84" s="567"/>
      <c r="CZA84" s="567"/>
      <c r="CZB84" s="567"/>
      <c r="CZC84" s="567"/>
      <c r="CZD84" s="567"/>
      <c r="CZE84" s="567"/>
      <c r="CZF84" s="567"/>
      <c r="CZG84" s="567"/>
      <c r="CZH84" s="567"/>
      <c r="CZI84" s="567"/>
      <c r="CZJ84" s="567"/>
      <c r="CZK84" s="567"/>
      <c r="CZL84" s="567"/>
      <c r="CZM84" s="567"/>
      <c r="CZN84" s="567"/>
      <c r="CZO84" s="567"/>
      <c r="CZP84" s="567"/>
      <c r="CZQ84" s="567"/>
      <c r="CZR84" s="567"/>
      <c r="CZS84" s="567"/>
      <c r="CZT84" s="567"/>
      <c r="CZU84" s="567"/>
      <c r="CZV84" s="567"/>
      <c r="CZW84" s="567"/>
      <c r="CZX84" s="567"/>
      <c r="CZY84" s="567"/>
      <c r="CZZ84" s="567"/>
      <c r="DAA84" s="567"/>
      <c r="DAB84" s="567"/>
      <c r="DAC84" s="567"/>
      <c r="DAD84" s="567"/>
      <c r="DAE84" s="567"/>
      <c r="DAF84" s="567"/>
      <c r="DAG84" s="567"/>
      <c r="DAH84" s="567"/>
      <c r="DAI84" s="567"/>
      <c r="DAJ84" s="567"/>
      <c r="DAK84" s="567"/>
      <c r="DAL84" s="567"/>
      <c r="DAM84" s="567"/>
      <c r="DAN84" s="567"/>
      <c r="DAO84" s="567"/>
      <c r="DAP84" s="567"/>
      <c r="DAQ84" s="567"/>
      <c r="DAR84" s="567"/>
      <c r="DAS84" s="567"/>
      <c r="DAT84" s="567"/>
      <c r="DAU84" s="567"/>
      <c r="DAV84" s="567"/>
      <c r="DAW84" s="567"/>
      <c r="DAX84" s="567"/>
      <c r="DAY84" s="567"/>
      <c r="DAZ84" s="567"/>
      <c r="DBA84" s="567"/>
      <c r="DBB84" s="567"/>
      <c r="DBC84" s="567"/>
      <c r="DBD84" s="567"/>
      <c r="DBE84" s="567"/>
      <c r="DBF84" s="567"/>
      <c r="DBG84" s="567"/>
      <c r="DBH84" s="567"/>
      <c r="DBI84" s="567"/>
      <c r="DBJ84" s="567"/>
      <c r="DBK84" s="567"/>
      <c r="DBL84" s="567"/>
      <c r="DBM84" s="567"/>
      <c r="DBN84" s="567"/>
      <c r="DBO84" s="567"/>
      <c r="DBP84" s="567"/>
      <c r="DBQ84" s="567"/>
      <c r="DBR84" s="567"/>
      <c r="DBS84" s="567"/>
      <c r="DBT84" s="567"/>
      <c r="DBU84" s="567"/>
      <c r="DBV84" s="567"/>
      <c r="DBW84" s="567"/>
      <c r="DBX84" s="567"/>
      <c r="DBY84" s="567"/>
      <c r="DBZ84" s="567"/>
      <c r="DCA84" s="567"/>
      <c r="DCB84" s="567"/>
      <c r="DCC84" s="567"/>
      <c r="DCD84" s="567"/>
      <c r="DCE84" s="567"/>
      <c r="DCF84" s="567"/>
      <c r="DCG84" s="567"/>
      <c r="DCH84" s="567"/>
      <c r="DCI84" s="567"/>
      <c r="DCJ84" s="567"/>
      <c r="DCK84" s="567"/>
      <c r="DCL84" s="567"/>
      <c r="DCM84" s="567"/>
      <c r="DCN84" s="567"/>
      <c r="DCO84" s="567"/>
      <c r="DCP84" s="567"/>
      <c r="DCQ84" s="567"/>
      <c r="DCR84" s="567"/>
      <c r="DCS84" s="567"/>
      <c r="DCT84" s="567"/>
      <c r="DCU84" s="567"/>
      <c r="DCV84" s="567"/>
      <c r="DCW84" s="567"/>
      <c r="DCX84" s="567"/>
      <c r="DCY84" s="567"/>
      <c r="DCZ84" s="567"/>
      <c r="DDA84" s="567"/>
      <c r="DDB84" s="567"/>
      <c r="DDC84" s="567"/>
      <c r="DDD84" s="567"/>
      <c r="DDE84" s="567"/>
      <c r="DDF84" s="567"/>
      <c r="DDG84" s="567"/>
      <c r="DDH84" s="567"/>
      <c r="DDI84" s="567"/>
      <c r="DDJ84" s="567"/>
      <c r="DDK84" s="567"/>
      <c r="DDL84" s="567"/>
      <c r="DDM84" s="567"/>
      <c r="DDN84" s="567"/>
      <c r="DDO84" s="567"/>
      <c r="DDP84" s="567"/>
      <c r="DDQ84" s="567"/>
      <c r="DDR84" s="567"/>
      <c r="DDS84" s="567"/>
      <c r="DDT84" s="567"/>
      <c r="DDU84" s="567"/>
      <c r="DDV84" s="567"/>
      <c r="DDW84" s="567"/>
      <c r="DDX84" s="567"/>
      <c r="DDY84" s="567"/>
      <c r="DDZ84" s="567"/>
      <c r="DEA84" s="567"/>
      <c r="DEB84" s="567"/>
      <c r="DEC84" s="567"/>
      <c r="DED84" s="567"/>
      <c r="DEE84" s="567"/>
      <c r="DEF84" s="567"/>
      <c r="DEG84" s="567"/>
      <c r="DEH84" s="567"/>
      <c r="DEI84" s="567"/>
      <c r="DEJ84" s="567"/>
      <c r="DEK84" s="567"/>
      <c r="DEL84" s="567"/>
      <c r="DEM84" s="567"/>
      <c r="DEN84" s="567"/>
      <c r="DEO84" s="567"/>
      <c r="DEP84" s="567"/>
      <c r="DEQ84" s="567"/>
      <c r="DER84" s="567"/>
      <c r="DES84" s="567"/>
      <c r="DET84" s="567"/>
      <c r="DEU84" s="567"/>
      <c r="DEV84" s="567"/>
      <c r="DEW84" s="567"/>
      <c r="DEX84" s="567"/>
      <c r="DEY84" s="567"/>
      <c r="DEZ84" s="567"/>
      <c r="DFA84" s="567"/>
      <c r="DFB84" s="567"/>
      <c r="DFC84" s="567"/>
      <c r="DFD84" s="567"/>
      <c r="DFE84" s="567"/>
      <c r="DFF84" s="567"/>
      <c r="DFG84" s="567"/>
      <c r="DFH84" s="567"/>
      <c r="DFI84" s="567"/>
      <c r="DFJ84" s="567"/>
      <c r="DFK84" s="567"/>
      <c r="DFL84" s="567"/>
      <c r="DFM84" s="567"/>
      <c r="DFN84" s="567"/>
      <c r="DFO84" s="567"/>
      <c r="DFP84" s="567"/>
      <c r="DFQ84" s="567"/>
      <c r="DFR84" s="567"/>
      <c r="DFS84" s="567"/>
      <c r="DFT84" s="567"/>
      <c r="DFU84" s="567"/>
      <c r="DFV84" s="567"/>
      <c r="DFW84" s="567"/>
      <c r="DFX84" s="567"/>
      <c r="DFY84" s="567"/>
      <c r="DFZ84" s="567"/>
      <c r="DGA84" s="567"/>
      <c r="DGB84" s="567"/>
      <c r="DGC84" s="567"/>
      <c r="DGD84" s="567"/>
      <c r="DGE84" s="567"/>
      <c r="DGF84" s="567"/>
      <c r="DGG84" s="567"/>
      <c r="DGH84" s="567"/>
      <c r="DGI84" s="567"/>
      <c r="DGJ84" s="567"/>
      <c r="DGK84" s="567"/>
      <c r="DGL84" s="567"/>
      <c r="DGM84" s="567"/>
      <c r="DGN84" s="567"/>
      <c r="DGO84" s="567"/>
      <c r="DGP84" s="567"/>
      <c r="DGQ84" s="567"/>
      <c r="DGR84" s="567"/>
      <c r="DGS84" s="567"/>
      <c r="DGT84" s="567"/>
      <c r="DGU84" s="567"/>
      <c r="DGV84" s="567"/>
      <c r="DGW84" s="567"/>
      <c r="DGX84" s="567"/>
      <c r="DGY84" s="567"/>
      <c r="DGZ84" s="567"/>
      <c r="DHA84" s="567"/>
      <c r="DHB84" s="567"/>
      <c r="DHC84" s="567"/>
      <c r="DHD84" s="567"/>
      <c r="DHE84" s="567"/>
      <c r="DHF84" s="567"/>
      <c r="DHG84" s="567"/>
      <c r="DHH84" s="567"/>
      <c r="DHI84" s="567"/>
      <c r="DHJ84" s="567"/>
      <c r="DHK84" s="567"/>
      <c r="DHL84" s="567"/>
      <c r="DHM84" s="567"/>
      <c r="DHN84" s="567"/>
      <c r="DHO84" s="567"/>
      <c r="DHP84" s="567"/>
      <c r="DHQ84" s="567"/>
      <c r="DHR84" s="567"/>
      <c r="DHS84" s="567"/>
      <c r="DHT84" s="567"/>
      <c r="DHU84" s="567"/>
      <c r="DHV84" s="567"/>
      <c r="DHW84" s="567"/>
      <c r="DHX84" s="567"/>
      <c r="DHY84" s="567"/>
      <c r="DHZ84" s="567"/>
      <c r="DIA84" s="567"/>
      <c r="DIB84" s="567"/>
      <c r="DIC84" s="567"/>
      <c r="DID84" s="567"/>
      <c r="DIE84" s="567"/>
      <c r="DIF84" s="567"/>
      <c r="DIG84" s="567"/>
      <c r="DIH84" s="567"/>
      <c r="DII84" s="567"/>
      <c r="DIJ84" s="567"/>
      <c r="DIK84" s="567"/>
      <c r="DIL84" s="567"/>
      <c r="DIM84" s="567"/>
      <c r="DIN84" s="567"/>
      <c r="DIO84" s="567"/>
      <c r="DIP84" s="567"/>
      <c r="DIQ84" s="567"/>
      <c r="DIR84" s="567"/>
      <c r="DIS84" s="567"/>
      <c r="DIT84" s="567"/>
      <c r="DIU84" s="567"/>
      <c r="DIV84" s="567"/>
      <c r="DIW84" s="567"/>
      <c r="DIX84" s="567"/>
      <c r="DIY84" s="567"/>
      <c r="DIZ84" s="567"/>
      <c r="DJA84" s="567"/>
      <c r="DJB84" s="567"/>
      <c r="DJC84" s="567"/>
      <c r="DJD84" s="567"/>
      <c r="DJE84" s="567"/>
      <c r="DJF84" s="567"/>
      <c r="DJG84" s="567"/>
      <c r="DJH84" s="567"/>
      <c r="DJI84" s="567"/>
      <c r="DJJ84" s="567"/>
      <c r="DJK84" s="567"/>
      <c r="DJL84" s="567"/>
      <c r="DJM84" s="567"/>
      <c r="DJN84" s="567"/>
      <c r="DJO84" s="567"/>
      <c r="DJP84" s="567"/>
      <c r="DJQ84" s="567"/>
      <c r="DJR84" s="567"/>
      <c r="DJS84" s="567"/>
      <c r="DJT84" s="567"/>
      <c r="DJU84" s="567"/>
      <c r="DJV84" s="567"/>
      <c r="DJW84" s="567"/>
      <c r="DJX84" s="567"/>
      <c r="DJY84" s="567"/>
      <c r="DJZ84" s="567"/>
      <c r="DKA84" s="567"/>
      <c r="DKB84" s="567"/>
      <c r="DKC84" s="567"/>
      <c r="DKD84" s="567"/>
      <c r="DKE84" s="567"/>
      <c r="DKF84" s="567"/>
      <c r="DKG84" s="567"/>
      <c r="DKH84" s="567"/>
      <c r="DKI84" s="567"/>
      <c r="DKJ84" s="567"/>
      <c r="DKK84" s="567"/>
      <c r="DKL84" s="567"/>
      <c r="DKM84" s="567"/>
      <c r="DKN84" s="567"/>
      <c r="DKO84" s="567"/>
      <c r="DKP84" s="567"/>
      <c r="DKQ84" s="567"/>
      <c r="DKR84" s="567"/>
      <c r="DKS84" s="567"/>
      <c r="DKT84" s="567"/>
      <c r="DKU84" s="567"/>
      <c r="DKV84" s="567"/>
      <c r="DKW84" s="567"/>
      <c r="DKX84" s="567"/>
      <c r="DKY84" s="567"/>
      <c r="DKZ84" s="567"/>
      <c r="DLA84" s="567"/>
      <c r="DLB84" s="567"/>
      <c r="DLC84" s="567"/>
      <c r="DLD84" s="567"/>
      <c r="DLE84" s="567"/>
      <c r="DLF84" s="567"/>
      <c r="DLG84" s="567"/>
      <c r="DLH84" s="567"/>
      <c r="DLI84" s="567"/>
      <c r="DLJ84" s="567"/>
      <c r="DLK84" s="567"/>
      <c r="DLL84" s="567"/>
      <c r="DLM84" s="567"/>
      <c r="DLN84" s="567"/>
      <c r="DLO84" s="567"/>
      <c r="DLP84" s="567"/>
      <c r="DLQ84" s="567"/>
      <c r="DLR84" s="567"/>
      <c r="DLS84" s="567"/>
      <c r="DLT84" s="567"/>
      <c r="DLU84" s="567"/>
      <c r="DLV84" s="567"/>
      <c r="DLW84" s="567"/>
      <c r="DLX84" s="567"/>
      <c r="DLY84" s="567"/>
      <c r="DLZ84" s="567"/>
      <c r="DMA84" s="567"/>
      <c r="DMB84" s="567"/>
      <c r="DMC84" s="567"/>
      <c r="DMD84" s="567"/>
      <c r="DME84" s="567"/>
      <c r="DMF84" s="567"/>
      <c r="DMG84" s="567"/>
      <c r="DMH84" s="567"/>
      <c r="DMI84" s="567"/>
      <c r="DMJ84" s="567"/>
      <c r="DMK84" s="567"/>
      <c r="DML84" s="567"/>
      <c r="DMM84" s="567"/>
      <c r="DMN84" s="567"/>
      <c r="DMO84" s="567"/>
      <c r="DMP84" s="567"/>
      <c r="DMQ84" s="567"/>
      <c r="DMR84" s="567"/>
      <c r="DMS84" s="567"/>
      <c r="DMT84" s="567"/>
      <c r="DMU84" s="567"/>
      <c r="DMV84" s="567"/>
      <c r="DMW84" s="567"/>
      <c r="DMX84" s="567"/>
      <c r="DMY84" s="567"/>
      <c r="DMZ84" s="567"/>
      <c r="DNA84" s="567"/>
      <c r="DNB84" s="567"/>
      <c r="DNC84" s="567"/>
      <c r="DND84" s="567"/>
      <c r="DNE84" s="567"/>
      <c r="DNF84" s="567"/>
      <c r="DNG84" s="567"/>
      <c r="DNH84" s="567"/>
      <c r="DNI84" s="567"/>
      <c r="DNJ84" s="567"/>
      <c r="DNK84" s="567"/>
      <c r="DNL84" s="567"/>
      <c r="DNM84" s="567"/>
      <c r="DNN84" s="567"/>
      <c r="DNO84" s="567"/>
      <c r="DNP84" s="567"/>
      <c r="DNQ84" s="567"/>
      <c r="DNR84" s="567"/>
      <c r="DNS84" s="567"/>
      <c r="DNT84" s="567"/>
      <c r="DNU84" s="567"/>
      <c r="DNV84" s="567"/>
      <c r="DNW84" s="567"/>
      <c r="DNX84" s="567"/>
      <c r="DNY84" s="567"/>
      <c r="DNZ84" s="567"/>
      <c r="DOA84" s="567"/>
      <c r="DOB84" s="567"/>
      <c r="DOC84" s="567"/>
      <c r="DOD84" s="567"/>
      <c r="DOE84" s="567"/>
      <c r="DOF84" s="567"/>
      <c r="DOG84" s="567"/>
      <c r="DOH84" s="567"/>
      <c r="DOI84" s="567"/>
      <c r="DOJ84" s="567"/>
      <c r="DOK84" s="567"/>
      <c r="DOL84" s="567"/>
      <c r="DOM84" s="567"/>
      <c r="DON84" s="567"/>
      <c r="DOO84" s="567"/>
      <c r="DOP84" s="567"/>
      <c r="DOQ84" s="567"/>
      <c r="DOR84" s="567"/>
      <c r="DOS84" s="567"/>
      <c r="DOT84" s="567"/>
      <c r="DOU84" s="567"/>
      <c r="DOV84" s="567"/>
      <c r="DOW84" s="567"/>
      <c r="DOX84" s="567"/>
      <c r="DOY84" s="567"/>
      <c r="DOZ84" s="567"/>
      <c r="DPA84" s="567"/>
      <c r="DPB84" s="567"/>
      <c r="DPC84" s="567"/>
      <c r="DPD84" s="567"/>
      <c r="DPE84" s="567"/>
      <c r="DPF84" s="567"/>
      <c r="DPG84" s="567"/>
      <c r="DPH84" s="567"/>
      <c r="DPI84" s="567"/>
      <c r="DPJ84" s="567"/>
      <c r="DPK84" s="567"/>
      <c r="DPL84" s="567"/>
      <c r="DPM84" s="567"/>
      <c r="DPN84" s="567"/>
      <c r="DPO84" s="567"/>
      <c r="DPP84" s="567"/>
      <c r="DPQ84" s="567"/>
      <c r="DPR84" s="567"/>
      <c r="DPS84" s="567"/>
      <c r="DPT84" s="567"/>
      <c r="DPU84" s="567"/>
      <c r="DPV84" s="567"/>
      <c r="DPW84" s="567"/>
      <c r="DPX84" s="567"/>
      <c r="DPY84" s="567"/>
      <c r="DPZ84" s="567"/>
      <c r="DQA84" s="567"/>
      <c r="DQB84" s="567"/>
      <c r="DQC84" s="567"/>
      <c r="DQD84" s="567"/>
      <c r="DQE84" s="567"/>
      <c r="DQF84" s="567"/>
      <c r="DQG84" s="567"/>
      <c r="DQH84" s="567"/>
      <c r="DQI84" s="567"/>
      <c r="DQJ84" s="567"/>
      <c r="DQK84" s="567"/>
      <c r="DQL84" s="567"/>
      <c r="DQM84" s="567"/>
      <c r="DQN84" s="567"/>
      <c r="DQO84" s="567"/>
      <c r="DQP84" s="567"/>
      <c r="DQQ84" s="567"/>
      <c r="DQR84" s="567"/>
      <c r="DQS84" s="567"/>
      <c r="DQT84" s="567"/>
      <c r="DQU84" s="567"/>
      <c r="DQV84" s="567"/>
      <c r="DQW84" s="567"/>
      <c r="DQX84" s="567"/>
      <c r="DQY84" s="567"/>
      <c r="DQZ84" s="567"/>
      <c r="DRA84" s="567"/>
      <c r="DRB84" s="567"/>
      <c r="DRC84" s="567"/>
      <c r="DRD84" s="567"/>
      <c r="DRE84" s="567"/>
      <c r="DRF84" s="567"/>
      <c r="DRG84" s="567"/>
      <c r="DRH84" s="567"/>
      <c r="DRI84" s="567"/>
      <c r="DRJ84" s="567"/>
      <c r="DRK84" s="567"/>
      <c r="DRL84" s="567"/>
      <c r="DRM84" s="567"/>
      <c r="DRN84" s="567"/>
      <c r="DRO84" s="567"/>
      <c r="DRP84" s="567"/>
      <c r="DRQ84" s="567"/>
      <c r="DRR84" s="567"/>
      <c r="DRS84" s="567"/>
      <c r="DRT84" s="567"/>
      <c r="DRU84" s="567"/>
      <c r="DRV84" s="567"/>
      <c r="DRW84" s="567"/>
      <c r="DRX84" s="567"/>
      <c r="DRY84" s="567"/>
      <c r="DRZ84" s="567"/>
      <c r="DSA84" s="567"/>
      <c r="DSB84" s="567"/>
      <c r="DSC84" s="567"/>
      <c r="DSD84" s="567"/>
      <c r="DSE84" s="567"/>
      <c r="DSF84" s="567"/>
      <c r="DSG84" s="567"/>
      <c r="DSH84" s="567"/>
      <c r="DSI84" s="567"/>
      <c r="DSJ84" s="567"/>
      <c r="DSK84" s="567"/>
      <c r="DSL84" s="567"/>
      <c r="DSM84" s="567"/>
      <c r="DSN84" s="567"/>
      <c r="DSO84" s="567"/>
      <c r="DSP84" s="567"/>
      <c r="DSQ84" s="567"/>
      <c r="DSR84" s="567"/>
      <c r="DSS84" s="567"/>
      <c r="DST84" s="567"/>
      <c r="DSU84" s="567"/>
      <c r="DSV84" s="567"/>
      <c r="DSW84" s="567"/>
      <c r="DSX84" s="567"/>
      <c r="DSY84" s="567"/>
      <c r="DSZ84" s="567"/>
      <c r="DTA84" s="567"/>
      <c r="DTB84" s="567"/>
      <c r="DTC84" s="567"/>
      <c r="DTD84" s="567"/>
      <c r="DTE84" s="567"/>
      <c r="DTF84" s="567"/>
      <c r="DTG84" s="567"/>
      <c r="DTH84" s="567"/>
      <c r="DTI84" s="567"/>
      <c r="DTJ84" s="567"/>
      <c r="DTK84" s="567"/>
      <c r="DTL84" s="567"/>
      <c r="DTM84" s="567"/>
      <c r="DTN84" s="567"/>
      <c r="DTO84" s="567"/>
      <c r="DTP84" s="567"/>
      <c r="DTQ84" s="567"/>
      <c r="DTR84" s="567"/>
      <c r="DTS84" s="567"/>
      <c r="DTT84" s="567"/>
      <c r="DTU84" s="567"/>
      <c r="DTV84" s="567"/>
      <c r="DTW84" s="567"/>
      <c r="DTX84" s="567"/>
      <c r="DTY84" s="567"/>
      <c r="DTZ84" s="567"/>
      <c r="DUA84" s="567"/>
      <c r="DUB84" s="567"/>
      <c r="DUC84" s="567"/>
      <c r="DUD84" s="567"/>
      <c r="DUE84" s="567"/>
      <c r="DUF84" s="567"/>
      <c r="DUG84" s="567"/>
      <c r="DUH84" s="567"/>
      <c r="DUI84" s="567"/>
      <c r="DUJ84" s="567"/>
      <c r="DUK84" s="567"/>
      <c r="DUL84" s="567"/>
      <c r="DUM84" s="567"/>
      <c r="DUN84" s="567"/>
      <c r="DUO84" s="567"/>
      <c r="DUP84" s="567"/>
      <c r="DUQ84" s="567"/>
      <c r="DUR84" s="567"/>
      <c r="DUS84" s="567"/>
      <c r="DUT84" s="567"/>
      <c r="DUU84" s="567"/>
      <c r="DUV84" s="567"/>
      <c r="DUW84" s="567"/>
      <c r="DUX84" s="567"/>
      <c r="DUY84" s="567"/>
      <c r="DUZ84" s="567"/>
      <c r="DVA84" s="567"/>
      <c r="DVB84" s="567"/>
      <c r="DVC84" s="567"/>
      <c r="DVD84" s="567"/>
      <c r="DVE84" s="567"/>
      <c r="DVF84" s="567"/>
      <c r="DVG84" s="567"/>
      <c r="DVH84" s="567"/>
      <c r="DVI84" s="567"/>
      <c r="DVJ84" s="567"/>
      <c r="DVK84" s="567"/>
      <c r="DVL84" s="567"/>
      <c r="DVM84" s="567"/>
      <c r="DVN84" s="567"/>
      <c r="DVO84" s="567"/>
      <c r="DVP84" s="567"/>
      <c r="DVQ84" s="567"/>
      <c r="DVR84" s="567"/>
      <c r="DVS84" s="567"/>
      <c r="DVT84" s="567"/>
      <c r="DVU84" s="567"/>
      <c r="DVV84" s="567"/>
      <c r="DVW84" s="567"/>
      <c r="DVX84" s="567"/>
      <c r="DVY84" s="567"/>
      <c r="DVZ84" s="567"/>
      <c r="DWA84" s="567"/>
      <c r="DWB84" s="567"/>
      <c r="DWC84" s="567"/>
      <c r="DWD84" s="567"/>
      <c r="DWE84" s="567"/>
      <c r="DWF84" s="567"/>
      <c r="DWG84" s="567"/>
      <c r="DWH84" s="567"/>
      <c r="DWI84" s="567"/>
      <c r="DWJ84" s="567"/>
      <c r="DWK84" s="567"/>
      <c r="DWL84" s="567"/>
      <c r="DWM84" s="567"/>
      <c r="DWN84" s="567"/>
      <c r="DWO84" s="567"/>
      <c r="DWP84" s="567"/>
      <c r="DWQ84" s="567"/>
      <c r="DWR84" s="567"/>
      <c r="DWS84" s="567"/>
      <c r="DWT84" s="567"/>
      <c r="DWU84" s="567"/>
      <c r="DWV84" s="567"/>
      <c r="DWW84" s="567"/>
      <c r="DWX84" s="567"/>
      <c r="DWY84" s="567"/>
      <c r="DWZ84" s="567"/>
      <c r="DXA84" s="567"/>
      <c r="DXB84" s="567"/>
      <c r="DXC84" s="567"/>
      <c r="DXD84" s="567"/>
      <c r="DXE84" s="567"/>
      <c r="DXF84" s="567"/>
      <c r="DXG84" s="567"/>
      <c r="DXH84" s="567"/>
      <c r="DXI84" s="567"/>
      <c r="DXJ84" s="567"/>
      <c r="DXK84" s="567"/>
      <c r="DXL84" s="567"/>
      <c r="DXM84" s="567"/>
      <c r="DXN84" s="567"/>
      <c r="DXO84" s="567"/>
      <c r="DXP84" s="567"/>
      <c r="DXQ84" s="567"/>
      <c r="DXR84" s="567"/>
      <c r="DXS84" s="567"/>
      <c r="DXT84" s="567"/>
      <c r="DXU84" s="567"/>
      <c r="DXV84" s="567"/>
      <c r="DXW84" s="567"/>
      <c r="DXX84" s="567"/>
      <c r="DXY84" s="567"/>
      <c r="DXZ84" s="567"/>
      <c r="DYA84" s="567"/>
      <c r="DYB84" s="567"/>
      <c r="DYC84" s="567"/>
      <c r="DYD84" s="567"/>
      <c r="DYE84" s="567"/>
      <c r="DYF84" s="567"/>
      <c r="DYG84" s="567"/>
      <c r="DYH84" s="567"/>
      <c r="DYI84" s="567"/>
      <c r="DYJ84" s="567"/>
      <c r="DYK84" s="567"/>
      <c r="DYL84" s="567"/>
      <c r="DYM84" s="567"/>
      <c r="DYN84" s="567"/>
      <c r="DYO84" s="567"/>
      <c r="DYP84" s="567"/>
      <c r="DYQ84" s="567"/>
      <c r="DYR84" s="567"/>
      <c r="DYS84" s="567"/>
      <c r="DYT84" s="567"/>
      <c r="DYU84" s="567"/>
      <c r="DYV84" s="567"/>
      <c r="DYW84" s="567"/>
      <c r="DYX84" s="567"/>
      <c r="DYY84" s="567"/>
      <c r="DYZ84" s="567"/>
      <c r="DZA84" s="567"/>
      <c r="DZB84" s="567"/>
      <c r="DZC84" s="567"/>
      <c r="DZD84" s="567"/>
      <c r="DZE84" s="567"/>
      <c r="DZF84" s="567"/>
      <c r="DZG84" s="567"/>
      <c r="DZH84" s="567"/>
      <c r="DZI84" s="567"/>
      <c r="DZJ84" s="567"/>
      <c r="DZK84" s="567"/>
      <c r="DZL84" s="567"/>
      <c r="DZM84" s="567"/>
      <c r="DZN84" s="567"/>
      <c r="DZO84" s="567"/>
      <c r="DZP84" s="567"/>
      <c r="DZQ84" s="567"/>
      <c r="DZR84" s="567"/>
      <c r="DZS84" s="567"/>
      <c r="DZT84" s="567"/>
      <c r="DZU84" s="567"/>
      <c r="DZV84" s="567"/>
      <c r="DZW84" s="567"/>
      <c r="DZX84" s="567"/>
      <c r="DZY84" s="567"/>
      <c r="DZZ84" s="567"/>
      <c r="EAA84" s="567"/>
      <c r="EAB84" s="567"/>
      <c r="EAC84" s="567"/>
      <c r="EAD84" s="567"/>
      <c r="EAE84" s="567"/>
      <c r="EAF84" s="567"/>
      <c r="EAG84" s="567"/>
      <c r="EAH84" s="567"/>
      <c r="EAI84" s="567"/>
      <c r="EAJ84" s="567"/>
      <c r="EAK84" s="567"/>
      <c r="EAL84" s="567"/>
      <c r="EAM84" s="567"/>
      <c r="EAN84" s="567"/>
      <c r="EAO84" s="567"/>
      <c r="EAP84" s="567"/>
      <c r="EAQ84" s="567"/>
      <c r="EAR84" s="567"/>
      <c r="EAS84" s="567"/>
      <c r="EAT84" s="567"/>
      <c r="EAU84" s="567"/>
      <c r="EAV84" s="567"/>
      <c r="EAW84" s="567"/>
      <c r="EAX84" s="567"/>
      <c r="EAY84" s="567"/>
      <c r="EAZ84" s="567"/>
      <c r="EBA84" s="567"/>
      <c r="EBB84" s="567"/>
      <c r="EBC84" s="567"/>
      <c r="EBD84" s="567"/>
      <c r="EBE84" s="567"/>
      <c r="EBF84" s="567"/>
      <c r="EBG84" s="567"/>
      <c r="EBH84" s="567"/>
      <c r="EBI84" s="567"/>
      <c r="EBJ84" s="567"/>
      <c r="EBK84" s="567"/>
      <c r="EBL84" s="567"/>
      <c r="EBM84" s="567"/>
      <c r="EBN84" s="567"/>
      <c r="EBO84" s="567"/>
      <c r="EBP84" s="567"/>
      <c r="EBQ84" s="567"/>
      <c r="EBR84" s="567"/>
      <c r="EBS84" s="567"/>
      <c r="EBT84" s="567"/>
      <c r="EBU84" s="567"/>
      <c r="EBV84" s="567"/>
      <c r="EBW84" s="567"/>
      <c r="EBX84" s="567"/>
      <c r="EBY84" s="567"/>
      <c r="EBZ84" s="567"/>
      <c r="ECA84" s="567"/>
      <c r="ECB84" s="567"/>
      <c r="ECC84" s="567"/>
      <c r="ECD84" s="567"/>
      <c r="ECE84" s="567"/>
      <c r="ECF84" s="567"/>
      <c r="ECG84" s="567"/>
      <c r="ECH84" s="567"/>
      <c r="ECI84" s="567"/>
      <c r="ECJ84" s="567"/>
      <c r="ECK84" s="567"/>
      <c r="ECL84" s="567"/>
      <c r="ECM84" s="567"/>
      <c r="ECN84" s="567"/>
      <c r="ECO84" s="567"/>
      <c r="ECP84" s="567"/>
      <c r="ECQ84" s="567"/>
      <c r="ECR84" s="567"/>
      <c r="ECS84" s="567"/>
      <c r="ECT84" s="567"/>
      <c r="ECU84" s="567"/>
      <c r="ECV84" s="567"/>
      <c r="ECW84" s="567"/>
      <c r="ECX84" s="567"/>
      <c r="ECY84" s="567"/>
      <c r="ECZ84" s="567"/>
      <c r="EDA84" s="567"/>
      <c r="EDB84" s="567"/>
      <c r="EDC84" s="567"/>
      <c r="EDD84" s="567"/>
      <c r="EDE84" s="567"/>
      <c r="EDF84" s="567"/>
      <c r="EDG84" s="567"/>
      <c r="EDH84" s="567"/>
      <c r="EDI84" s="567"/>
      <c r="EDJ84" s="567"/>
      <c r="EDK84" s="567"/>
      <c r="EDL84" s="567"/>
      <c r="EDM84" s="567"/>
      <c r="EDN84" s="567"/>
      <c r="EDO84" s="567"/>
      <c r="EDP84" s="567"/>
      <c r="EDQ84" s="567"/>
      <c r="EDR84" s="567"/>
      <c r="EDS84" s="567"/>
      <c r="EDT84" s="567"/>
      <c r="EDU84" s="567"/>
      <c r="EDV84" s="567"/>
      <c r="EDW84" s="567"/>
      <c r="EDX84" s="567"/>
      <c r="EDY84" s="567"/>
      <c r="EDZ84" s="567"/>
      <c r="EEA84" s="567"/>
      <c r="EEB84" s="567"/>
      <c r="EEC84" s="567"/>
      <c r="EED84" s="567"/>
      <c r="EEE84" s="567"/>
      <c r="EEF84" s="567"/>
      <c r="EEG84" s="567"/>
      <c r="EEH84" s="567"/>
      <c r="EEI84" s="567"/>
      <c r="EEJ84" s="567"/>
      <c r="EEK84" s="567"/>
      <c r="EEL84" s="567"/>
      <c r="EEM84" s="567"/>
      <c r="EEN84" s="567"/>
      <c r="EEO84" s="567"/>
      <c r="EEP84" s="567"/>
      <c r="EEQ84" s="567"/>
      <c r="EER84" s="567"/>
      <c r="EES84" s="567"/>
      <c r="EET84" s="567"/>
      <c r="EEU84" s="567"/>
      <c r="EEV84" s="567"/>
      <c r="EEW84" s="567"/>
      <c r="EEX84" s="567"/>
      <c r="EEY84" s="567"/>
      <c r="EEZ84" s="567"/>
      <c r="EFA84" s="567"/>
      <c r="EFB84" s="567"/>
      <c r="EFC84" s="567"/>
      <c r="EFD84" s="567"/>
      <c r="EFE84" s="567"/>
      <c r="EFF84" s="567"/>
      <c r="EFG84" s="567"/>
      <c r="EFH84" s="567"/>
      <c r="EFI84" s="567"/>
      <c r="EFJ84" s="567"/>
      <c r="EFK84" s="567"/>
      <c r="EFL84" s="567"/>
      <c r="EFM84" s="567"/>
      <c r="EFN84" s="567"/>
      <c r="EFO84" s="567"/>
      <c r="EFP84" s="567"/>
      <c r="EFQ84" s="567"/>
      <c r="EFR84" s="567"/>
      <c r="EFS84" s="567"/>
      <c r="EFT84" s="567"/>
      <c r="EFU84" s="567"/>
      <c r="EFV84" s="567"/>
      <c r="EFW84" s="567"/>
      <c r="EFX84" s="567"/>
      <c r="EFY84" s="567"/>
      <c r="EFZ84" s="567"/>
      <c r="EGA84" s="567"/>
      <c r="EGB84" s="567"/>
      <c r="EGC84" s="567"/>
      <c r="EGD84" s="567"/>
      <c r="EGE84" s="567"/>
      <c r="EGF84" s="567"/>
      <c r="EGG84" s="567"/>
      <c r="EGH84" s="567"/>
      <c r="EGI84" s="567"/>
      <c r="EGJ84" s="567"/>
      <c r="EGK84" s="567"/>
      <c r="EGL84" s="567"/>
      <c r="EGM84" s="567"/>
      <c r="EGN84" s="567"/>
      <c r="EGO84" s="567"/>
      <c r="EGP84" s="567"/>
      <c r="EGQ84" s="567"/>
      <c r="EGR84" s="567"/>
      <c r="EGS84" s="567"/>
      <c r="EGT84" s="567"/>
      <c r="EGU84" s="567"/>
      <c r="EGV84" s="567"/>
      <c r="EGW84" s="567"/>
      <c r="EGX84" s="567"/>
      <c r="EGY84" s="567"/>
      <c r="EGZ84" s="567"/>
      <c r="EHA84" s="567"/>
      <c r="EHB84" s="567"/>
      <c r="EHC84" s="567"/>
      <c r="EHD84" s="567"/>
      <c r="EHE84" s="567"/>
      <c r="EHF84" s="567"/>
      <c r="EHG84" s="567"/>
      <c r="EHH84" s="567"/>
      <c r="EHI84" s="567"/>
      <c r="EHJ84" s="567"/>
      <c r="EHK84" s="567"/>
      <c r="EHL84" s="567"/>
      <c r="EHM84" s="567"/>
      <c r="EHN84" s="567"/>
      <c r="EHO84" s="567"/>
      <c r="EHP84" s="567"/>
      <c r="EHQ84" s="567"/>
      <c r="EHR84" s="567"/>
      <c r="EHS84" s="567"/>
      <c r="EHT84" s="567"/>
      <c r="EHU84" s="567"/>
      <c r="EHV84" s="567"/>
      <c r="EHW84" s="567"/>
      <c r="EHX84" s="567"/>
      <c r="EHY84" s="567"/>
      <c r="EHZ84" s="567"/>
      <c r="EIA84" s="567"/>
      <c r="EIB84" s="567"/>
      <c r="EIC84" s="567"/>
      <c r="EID84" s="567"/>
      <c r="EIE84" s="567"/>
      <c r="EIF84" s="567"/>
      <c r="EIG84" s="567"/>
      <c r="EIH84" s="567"/>
      <c r="EII84" s="567"/>
      <c r="EIJ84" s="567"/>
      <c r="EIK84" s="567"/>
      <c r="EIL84" s="567"/>
      <c r="EIM84" s="567"/>
      <c r="EIN84" s="567"/>
      <c r="EIO84" s="567"/>
      <c r="EIP84" s="567"/>
      <c r="EIQ84" s="567"/>
      <c r="EIR84" s="567"/>
      <c r="EIS84" s="567"/>
      <c r="EIT84" s="567"/>
      <c r="EIU84" s="567"/>
      <c r="EIV84" s="567"/>
      <c r="EIW84" s="567"/>
      <c r="EIX84" s="567"/>
      <c r="EIY84" s="567"/>
      <c r="EIZ84" s="567"/>
      <c r="EJA84" s="567"/>
      <c r="EJB84" s="567"/>
      <c r="EJC84" s="567"/>
      <c r="EJD84" s="567"/>
      <c r="EJE84" s="567"/>
      <c r="EJF84" s="567"/>
      <c r="EJG84" s="567"/>
      <c r="EJH84" s="567"/>
      <c r="EJI84" s="567"/>
      <c r="EJJ84" s="567"/>
      <c r="EJK84" s="567"/>
      <c r="EJL84" s="567"/>
      <c r="EJM84" s="567"/>
      <c r="EJN84" s="567"/>
      <c r="EJO84" s="567"/>
      <c r="EJP84" s="567"/>
      <c r="EJQ84" s="567"/>
      <c r="EJR84" s="567"/>
      <c r="EJS84" s="567"/>
      <c r="EJT84" s="567"/>
      <c r="EJU84" s="567"/>
      <c r="EJV84" s="567"/>
      <c r="EJW84" s="567"/>
      <c r="EJX84" s="567"/>
      <c r="EJY84" s="567"/>
      <c r="EJZ84" s="567"/>
      <c r="EKA84" s="567"/>
      <c r="EKB84" s="567"/>
      <c r="EKC84" s="567"/>
      <c r="EKD84" s="567"/>
      <c r="EKE84" s="567"/>
      <c r="EKF84" s="567"/>
      <c r="EKG84" s="567"/>
      <c r="EKH84" s="567"/>
      <c r="EKI84" s="567"/>
      <c r="EKJ84" s="567"/>
      <c r="EKK84" s="567"/>
      <c r="EKL84" s="567"/>
      <c r="EKM84" s="567"/>
      <c r="EKN84" s="567"/>
      <c r="EKO84" s="567"/>
      <c r="EKP84" s="567"/>
      <c r="EKQ84" s="567"/>
      <c r="EKR84" s="567"/>
      <c r="EKS84" s="567"/>
      <c r="EKT84" s="567"/>
      <c r="EKU84" s="567"/>
      <c r="EKV84" s="567"/>
      <c r="EKW84" s="567"/>
      <c r="EKX84" s="567"/>
      <c r="EKY84" s="567"/>
      <c r="EKZ84" s="567"/>
      <c r="ELA84" s="567"/>
      <c r="ELB84" s="567"/>
      <c r="ELC84" s="567"/>
      <c r="ELD84" s="567"/>
      <c r="ELE84" s="567"/>
      <c r="ELF84" s="567"/>
      <c r="ELG84" s="567"/>
      <c r="ELH84" s="567"/>
      <c r="ELI84" s="567"/>
      <c r="ELJ84" s="567"/>
      <c r="ELK84" s="567"/>
      <c r="ELL84" s="567"/>
      <c r="ELM84" s="567"/>
      <c r="ELN84" s="567"/>
      <c r="ELO84" s="567"/>
      <c r="ELP84" s="567"/>
      <c r="ELQ84" s="567"/>
      <c r="ELR84" s="567"/>
      <c r="ELS84" s="567"/>
      <c r="ELT84" s="567"/>
      <c r="ELU84" s="567"/>
      <c r="ELV84" s="567"/>
      <c r="ELW84" s="567"/>
      <c r="ELX84" s="567"/>
      <c r="ELY84" s="567"/>
      <c r="ELZ84" s="567"/>
      <c r="EMA84" s="567"/>
      <c r="EMB84" s="567"/>
      <c r="EMC84" s="567"/>
      <c r="EMD84" s="567"/>
      <c r="EME84" s="567"/>
      <c r="EMF84" s="567"/>
      <c r="EMG84" s="567"/>
      <c r="EMH84" s="567"/>
      <c r="EMI84" s="567"/>
      <c r="EMJ84" s="567"/>
      <c r="EMK84" s="567"/>
      <c r="EML84" s="567"/>
      <c r="EMM84" s="567"/>
      <c r="EMN84" s="567"/>
      <c r="EMO84" s="567"/>
      <c r="EMP84" s="567"/>
      <c r="EMQ84" s="567"/>
      <c r="EMR84" s="567"/>
      <c r="EMS84" s="567"/>
      <c r="EMT84" s="567"/>
      <c r="EMU84" s="567"/>
      <c r="EMV84" s="567"/>
      <c r="EMW84" s="567"/>
      <c r="EMX84" s="567"/>
      <c r="EMY84" s="567"/>
      <c r="EMZ84" s="567"/>
      <c r="ENA84" s="567"/>
      <c r="ENB84" s="567"/>
      <c r="ENC84" s="567"/>
      <c r="END84" s="567"/>
      <c r="ENE84" s="567"/>
      <c r="ENF84" s="567"/>
      <c r="ENG84" s="567"/>
      <c r="ENH84" s="567"/>
      <c r="ENI84" s="567"/>
      <c r="ENJ84" s="567"/>
      <c r="ENK84" s="567"/>
      <c r="ENL84" s="567"/>
      <c r="ENM84" s="567"/>
      <c r="ENN84" s="567"/>
      <c r="ENO84" s="567"/>
      <c r="ENP84" s="567"/>
      <c r="ENQ84" s="567"/>
      <c r="ENR84" s="567"/>
      <c r="ENS84" s="567"/>
      <c r="ENT84" s="567"/>
      <c r="ENU84" s="567"/>
      <c r="ENV84" s="567"/>
      <c r="ENW84" s="567"/>
      <c r="ENX84" s="567"/>
      <c r="ENY84" s="567"/>
      <c r="ENZ84" s="567"/>
      <c r="EOA84" s="567"/>
      <c r="EOB84" s="567"/>
      <c r="EOC84" s="567"/>
      <c r="EOD84" s="567"/>
      <c r="EOE84" s="567"/>
      <c r="EOF84" s="567"/>
      <c r="EOG84" s="567"/>
      <c r="EOH84" s="567"/>
      <c r="EOI84" s="567"/>
      <c r="EOJ84" s="567"/>
      <c r="EOK84" s="567"/>
      <c r="EOL84" s="567"/>
      <c r="EOM84" s="567"/>
      <c r="EON84" s="567"/>
      <c r="EOO84" s="567"/>
      <c r="EOP84" s="567"/>
      <c r="EOQ84" s="567"/>
      <c r="EOR84" s="567"/>
      <c r="EOS84" s="567"/>
      <c r="EOT84" s="567"/>
      <c r="EOU84" s="567"/>
      <c r="EOV84" s="567"/>
      <c r="EOW84" s="567"/>
      <c r="EOX84" s="567"/>
      <c r="EOY84" s="567"/>
      <c r="EOZ84" s="567"/>
      <c r="EPA84" s="567"/>
      <c r="EPB84" s="567"/>
      <c r="EPC84" s="567"/>
      <c r="EPD84" s="567"/>
      <c r="EPE84" s="567"/>
      <c r="EPF84" s="567"/>
      <c r="EPG84" s="567"/>
      <c r="EPH84" s="567"/>
      <c r="EPI84" s="567"/>
      <c r="EPJ84" s="567"/>
      <c r="EPK84" s="567"/>
      <c r="EPL84" s="567"/>
      <c r="EPM84" s="567"/>
      <c r="EPN84" s="567"/>
      <c r="EPO84" s="567"/>
      <c r="EPP84" s="567"/>
      <c r="EPQ84" s="567"/>
      <c r="EPR84" s="567"/>
      <c r="EPS84" s="567"/>
      <c r="EPT84" s="567"/>
      <c r="EPU84" s="567"/>
      <c r="EPV84" s="567"/>
      <c r="EPW84" s="567"/>
      <c r="EPX84" s="567"/>
      <c r="EPY84" s="567"/>
      <c r="EPZ84" s="567"/>
      <c r="EQA84" s="567"/>
      <c r="EQB84" s="567"/>
      <c r="EQC84" s="567"/>
      <c r="EQD84" s="567"/>
      <c r="EQE84" s="567"/>
      <c r="EQF84" s="567"/>
      <c r="EQG84" s="567"/>
      <c r="EQH84" s="567"/>
      <c r="EQI84" s="567"/>
      <c r="EQJ84" s="567"/>
      <c r="EQK84" s="567"/>
      <c r="EQL84" s="567"/>
      <c r="EQM84" s="567"/>
      <c r="EQN84" s="567"/>
      <c r="EQO84" s="567"/>
      <c r="EQP84" s="567"/>
      <c r="EQQ84" s="567"/>
      <c r="EQR84" s="567"/>
      <c r="EQS84" s="567"/>
      <c r="EQT84" s="567"/>
      <c r="EQU84" s="567"/>
      <c r="EQV84" s="567"/>
      <c r="EQW84" s="567"/>
      <c r="EQX84" s="567"/>
      <c r="EQY84" s="567"/>
      <c r="EQZ84" s="567"/>
      <c r="ERA84" s="567"/>
      <c r="ERB84" s="567"/>
      <c r="ERC84" s="567"/>
      <c r="ERD84" s="567"/>
      <c r="ERE84" s="567"/>
      <c r="ERF84" s="567"/>
      <c r="ERG84" s="567"/>
      <c r="ERH84" s="567"/>
      <c r="ERI84" s="567"/>
      <c r="ERJ84" s="567"/>
      <c r="ERK84" s="567"/>
      <c r="ERL84" s="567"/>
      <c r="ERM84" s="567"/>
      <c r="ERN84" s="567"/>
      <c r="ERO84" s="567"/>
      <c r="ERP84" s="567"/>
      <c r="ERQ84" s="567"/>
      <c r="ERR84" s="567"/>
      <c r="ERS84" s="567"/>
      <c r="ERT84" s="567"/>
      <c r="ERU84" s="567"/>
      <c r="ERV84" s="567"/>
      <c r="ERW84" s="567"/>
      <c r="ERX84" s="567"/>
      <c r="ERY84" s="567"/>
      <c r="ERZ84" s="567"/>
      <c r="ESA84" s="567"/>
      <c r="ESB84" s="567"/>
      <c r="ESC84" s="567"/>
      <c r="ESD84" s="567"/>
      <c r="ESE84" s="567"/>
      <c r="ESF84" s="567"/>
      <c r="ESG84" s="567"/>
      <c r="ESH84" s="567"/>
      <c r="ESI84" s="567"/>
      <c r="ESJ84" s="567"/>
      <c r="ESK84" s="567"/>
      <c r="ESL84" s="567"/>
      <c r="ESM84" s="567"/>
      <c r="ESN84" s="567"/>
      <c r="ESO84" s="567"/>
      <c r="ESP84" s="567"/>
      <c r="ESQ84" s="567"/>
      <c r="ESR84" s="567"/>
      <c r="ESS84" s="567"/>
      <c r="EST84" s="567"/>
      <c r="ESU84" s="567"/>
      <c r="ESV84" s="567"/>
      <c r="ESW84" s="567"/>
      <c r="ESX84" s="567"/>
      <c r="ESY84" s="567"/>
      <c r="ESZ84" s="567"/>
      <c r="ETA84" s="567"/>
      <c r="ETB84" s="567"/>
      <c r="ETC84" s="567"/>
      <c r="ETD84" s="567"/>
      <c r="ETE84" s="567"/>
      <c r="ETF84" s="567"/>
      <c r="ETG84" s="567"/>
      <c r="ETH84" s="567"/>
      <c r="ETI84" s="567"/>
      <c r="ETJ84" s="567"/>
      <c r="ETK84" s="567"/>
      <c r="ETL84" s="567"/>
      <c r="ETM84" s="567"/>
      <c r="ETN84" s="567"/>
      <c r="ETO84" s="567"/>
      <c r="ETP84" s="567"/>
      <c r="ETQ84" s="567"/>
      <c r="ETR84" s="567"/>
      <c r="ETS84" s="567"/>
      <c r="ETT84" s="567"/>
      <c r="ETU84" s="567"/>
      <c r="ETV84" s="567"/>
      <c r="ETW84" s="567"/>
      <c r="ETX84" s="567"/>
      <c r="ETY84" s="567"/>
      <c r="ETZ84" s="567"/>
      <c r="EUA84" s="567"/>
      <c r="EUB84" s="567"/>
      <c r="EUC84" s="567"/>
      <c r="EUD84" s="567"/>
      <c r="EUE84" s="567"/>
      <c r="EUF84" s="567"/>
      <c r="EUG84" s="567"/>
      <c r="EUH84" s="567"/>
      <c r="EUI84" s="567"/>
      <c r="EUJ84" s="567"/>
      <c r="EUK84" s="567"/>
      <c r="EUL84" s="567"/>
      <c r="EUM84" s="567"/>
      <c r="EUN84" s="567"/>
      <c r="EUO84" s="567"/>
      <c r="EUP84" s="567"/>
      <c r="EUQ84" s="567"/>
      <c r="EUR84" s="567"/>
      <c r="EUS84" s="567"/>
      <c r="EUT84" s="567"/>
      <c r="EUU84" s="567"/>
      <c r="EUV84" s="567"/>
      <c r="EUW84" s="567"/>
      <c r="EUX84" s="567"/>
      <c r="EUY84" s="567"/>
      <c r="EUZ84" s="567"/>
      <c r="EVA84" s="567"/>
      <c r="EVB84" s="567"/>
      <c r="EVC84" s="567"/>
      <c r="EVD84" s="567"/>
      <c r="EVE84" s="567"/>
      <c r="EVF84" s="567"/>
      <c r="EVG84" s="567"/>
      <c r="EVH84" s="567"/>
      <c r="EVI84" s="567"/>
      <c r="EVJ84" s="567"/>
      <c r="EVK84" s="567"/>
      <c r="EVL84" s="567"/>
      <c r="EVM84" s="567"/>
      <c r="EVN84" s="567"/>
      <c r="EVO84" s="567"/>
      <c r="EVP84" s="567"/>
      <c r="EVQ84" s="567"/>
      <c r="EVR84" s="567"/>
      <c r="EVS84" s="567"/>
      <c r="EVT84" s="567"/>
      <c r="EVU84" s="567"/>
      <c r="EVV84" s="567"/>
      <c r="EVW84" s="567"/>
      <c r="EVX84" s="567"/>
      <c r="EVY84" s="567"/>
      <c r="EVZ84" s="567"/>
      <c r="EWA84" s="567"/>
      <c r="EWB84" s="567"/>
      <c r="EWC84" s="567"/>
      <c r="EWD84" s="567"/>
      <c r="EWE84" s="567"/>
      <c r="EWF84" s="567"/>
      <c r="EWG84" s="567"/>
      <c r="EWH84" s="567"/>
      <c r="EWI84" s="567"/>
      <c r="EWJ84" s="567"/>
      <c r="EWK84" s="567"/>
      <c r="EWL84" s="567"/>
      <c r="EWM84" s="567"/>
      <c r="EWN84" s="567"/>
      <c r="EWO84" s="567"/>
      <c r="EWP84" s="567"/>
      <c r="EWQ84" s="567"/>
      <c r="EWR84" s="567"/>
      <c r="EWS84" s="567"/>
      <c r="EWT84" s="567"/>
      <c r="EWU84" s="567"/>
      <c r="EWV84" s="567"/>
      <c r="EWW84" s="567"/>
      <c r="EWX84" s="567"/>
      <c r="EWY84" s="567"/>
      <c r="EWZ84" s="567"/>
      <c r="EXA84" s="567"/>
      <c r="EXB84" s="567"/>
      <c r="EXC84" s="567"/>
      <c r="EXD84" s="567"/>
      <c r="EXE84" s="567"/>
      <c r="EXF84" s="567"/>
      <c r="EXG84" s="567"/>
      <c r="EXH84" s="567"/>
      <c r="EXI84" s="567"/>
      <c r="EXJ84" s="567"/>
      <c r="EXK84" s="567"/>
      <c r="EXL84" s="567"/>
      <c r="EXM84" s="567"/>
      <c r="EXN84" s="567"/>
      <c r="EXO84" s="567"/>
      <c r="EXP84" s="567"/>
      <c r="EXQ84" s="567"/>
      <c r="EXR84" s="567"/>
      <c r="EXS84" s="567"/>
      <c r="EXT84" s="567"/>
      <c r="EXU84" s="567"/>
      <c r="EXV84" s="567"/>
      <c r="EXW84" s="567"/>
      <c r="EXX84" s="567"/>
      <c r="EXY84" s="567"/>
      <c r="EXZ84" s="567"/>
      <c r="EYA84" s="567"/>
      <c r="EYB84" s="567"/>
      <c r="EYC84" s="567"/>
      <c r="EYD84" s="567"/>
      <c r="EYE84" s="567"/>
      <c r="EYF84" s="567"/>
      <c r="EYG84" s="567"/>
      <c r="EYH84" s="567"/>
      <c r="EYI84" s="567"/>
      <c r="EYJ84" s="567"/>
      <c r="EYK84" s="567"/>
      <c r="EYL84" s="567"/>
      <c r="EYM84" s="567"/>
      <c r="EYN84" s="567"/>
      <c r="EYO84" s="567"/>
      <c r="EYP84" s="567"/>
      <c r="EYQ84" s="567"/>
      <c r="EYR84" s="567"/>
      <c r="EYS84" s="567"/>
      <c r="EYT84" s="567"/>
      <c r="EYU84" s="567"/>
      <c r="EYV84" s="567"/>
      <c r="EYW84" s="567"/>
      <c r="EYX84" s="567"/>
      <c r="EYY84" s="567"/>
      <c r="EYZ84" s="567"/>
      <c r="EZA84" s="567"/>
      <c r="EZB84" s="567"/>
      <c r="EZC84" s="567"/>
      <c r="EZD84" s="567"/>
      <c r="EZE84" s="567"/>
      <c r="EZF84" s="567"/>
      <c r="EZG84" s="567"/>
      <c r="EZH84" s="567"/>
      <c r="EZI84" s="567"/>
      <c r="EZJ84" s="567"/>
      <c r="EZK84" s="567"/>
      <c r="EZL84" s="567"/>
      <c r="EZM84" s="567"/>
      <c r="EZN84" s="567"/>
      <c r="EZO84" s="567"/>
      <c r="EZP84" s="567"/>
      <c r="EZQ84" s="567"/>
      <c r="EZR84" s="567"/>
      <c r="EZS84" s="567"/>
      <c r="EZT84" s="567"/>
      <c r="EZU84" s="567"/>
      <c r="EZV84" s="567"/>
      <c r="EZW84" s="567"/>
      <c r="EZX84" s="567"/>
      <c r="EZY84" s="567"/>
      <c r="EZZ84" s="567"/>
      <c r="FAA84" s="567"/>
      <c r="FAB84" s="567"/>
      <c r="FAC84" s="567"/>
      <c r="FAD84" s="567"/>
      <c r="FAE84" s="567"/>
      <c r="FAF84" s="567"/>
      <c r="FAG84" s="567"/>
      <c r="FAH84" s="567"/>
      <c r="FAI84" s="567"/>
      <c r="FAJ84" s="567"/>
      <c r="FAK84" s="567"/>
      <c r="FAL84" s="567"/>
      <c r="FAM84" s="567"/>
      <c r="FAN84" s="567"/>
      <c r="FAO84" s="567"/>
      <c r="FAP84" s="567"/>
      <c r="FAQ84" s="567"/>
      <c r="FAR84" s="567"/>
      <c r="FAS84" s="567"/>
      <c r="FAT84" s="567"/>
      <c r="FAU84" s="567"/>
      <c r="FAV84" s="567"/>
      <c r="FAW84" s="567"/>
      <c r="FAX84" s="567"/>
      <c r="FAY84" s="567"/>
      <c r="FAZ84" s="567"/>
      <c r="FBA84" s="567"/>
      <c r="FBB84" s="567"/>
      <c r="FBC84" s="567"/>
      <c r="FBD84" s="567"/>
      <c r="FBE84" s="567"/>
      <c r="FBF84" s="567"/>
      <c r="FBG84" s="567"/>
      <c r="FBH84" s="567"/>
      <c r="FBI84" s="567"/>
      <c r="FBJ84" s="567"/>
      <c r="FBK84" s="567"/>
      <c r="FBL84" s="567"/>
      <c r="FBM84" s="567"/>
      <c r="FBN84" s="567"/>
      <c r="FBO84" s="567"/>
      <c r="FBP84" s="567"/>
      <c r="FBQ84" s="567"/>
      <c r="FBR84" s="567"/>
      <c r="FBS84" s="567"/>
      <c r="FBT84" s="567"/>
      <c r="FBU84" s="567"/>
      <c r="FBV84" s="567"/>
      <c r="FBW84" s="567"/>
      <c r="FBX84" s="567"/>
      <c r="FBY84" s="567"/>
      <c r="FBZ84" s="567"/>
      <c r="FCA84" s="567"/>
      <c r="FCB84" s="567"/>
      <c r="FCC84" s="567"/>
      <c r="FCD84" s="567"/>
      <c r="FCE84" s="567"/>
      <c r="FCF84" s="567"/>
      <c r="FCG84" s="567"/>
      <c r="FCH84" s="567"/>
      <c r="FCI84" s="567"/>
      <c r="FCJ84" s="567"/>
      <c r="FCK84" s="567"/>
      <c r="FCL84" s="567"/>
      <c r="FCM84" s="567"/>
      <c r="FCN84" s="567"/>
      <c r="FCO84" s="567"/>
      <c r="FCP84" s="567"/>
      <c r="FCQ84" s="567"/>
      <c r="FCR84" s="567"/>
      <c r="FCS84" s="567"/>
      <c r="FCT84" s="567"/>
      <c r="FCU84" s="567"/>
      <c r="FCV84" s="567"/>
      <c r="FCW84" s="567"/>
      <c r="FCX84" s="567"/>
      <c r="FCY84" s="567"/>
      <c r="FCZ84" s="567"/>
      <c r="FDA84" s="567"/>
      <c r="FDB84" s="567"/>
      <c r="FDC84" s="567"/>
      <c r="FDD84" s="567"/>
      <c r="FDE84" s="567"/>
      <c r="FDF84" s="567"/>
      <c r="FDG84" s="567"/>
      <c r="FDH84" s="567"/>
      <c r="FDI84" s="567"/>
      <c r="FDJ84" s="567"/>
      <c r="FDK84" s="567"/>
      <c r="FDL84" s="567"/>
      <c r="FDM84" s="567"/>
      <c r="FDN84" s="567"/>
      <c r="FDO84" s="567"/>
      <c r="FDP84" s="567"/>
      <c r="FDQ84" s="567"/>
      <c r="FDR84" s="567"/>
      <c r="FDS84" s="567"/>
      <c r="FDT84" s="567"/>
      <c r="FDU84" s="567"/>
      <c r="FDV84" s="567"/>
      <c r="FDW84" s="567"/>
      <c r="FDX84" s="567"/>
      <c r="FDY84" s="567"/>
      <c r="FDZ84" s="567"/>
      <c r="FEA84" s="567"/>
      <c r="FEB84" s="567"/>
      <c r="FEC84" s="567"/>
      <c r="FED84" s="567"/>
      <c r="FEE84" s="567"/>
      <c r="FEF84" s="567"/>
      <c r="FEG84" s="567"/>
      <c r="FEH84" s="567"/>
      <c r="FEI84" s="567"/>
      <c r="FEJ84" s="567"/>
      <c r="FEK84" s="567"/>
      <c r="FEL84" s="567"/>
      <c r="FEM84" s="567"/>
      <c r="FEN84" s="567"/>
      <c r="FEO84" s="567"/>
      <c r="FEP84" s="567"/>
      <c r="FEQ84" s="567"/>
      <c r="FER84" s="567"/>
      <c r="FES84" s="567"/>
      <c r="FET84" s="567"/>
      <c r="FEU84" s="567"/>
      <c r="FEV84" s="567"/>
      <c r="FEW84" s="567"/>
      <c r="FEX84" s="567"/>
      <c r="FEY84" s="567"/>
      <c r="FEZ84" s="567"/>
      <c r="FFA84" s="567"/>
      <c r="FFB84" s="567"/>
      <c r="FFC84" s="567"/>
      <c r="FFD84" s="567"/>
      <c r="FFE84" s="567"/>
      <c r="FFF84" s="567"/>
      <c r="FFG84" s="567"/>
      <c r="FFH84" s="567"/>
      <c r="FFI84" s="567"/>
      <c r="FFJ84" s="567"/>
      <c r="FFK84" s="567"/>
      <c r="FFL84" s="567"/>
      <c r="FFM84" s="567"/>
      <c r="FFN84" s="567"/>
      <c r="FFO84" s="567"/>
      <c r="FFP84" s="567"/>
      <c r="FFQ84" s="567"/>
      <c r="FFR84" s="567"/>
      <c r="FFS84" s="567"/>
      <c r="FFT84" s="567"/>
      <c r="FFU84" s="567"/>
      <c r="FFV84" s="567"/>
      <c r="FFW84" s="567"/>
      <c r="FFX84" s="567"/>
      <c r="FFY84" s="567"/>
      <c r="FFZ84" s="567"/>
      <c r="FGA84" s="567"/>
      <c r="FGB84" s="567"/>
      <c r="FGC84" s="567"/>
      <c r="FGD84" s="567"/>
      <c r="FGE84" s="567"/>
      <c r="FGF84" s="567"/>
      <c r="FGG84" s="567"/>
      <c r="FGH84" s="567"/>
      <c r="FGI84" s="567"/>
      <c r="FGJ84" s="567"/>
      <c r="FGK84" s="567"/>
      <c r="FGL84" s="567"/>
      <c r="FGM84" s="567"/>
      <c r="FGN84" s="567"/>
      <c r="FGO84" s="567"/>
      <c r="FGP84" s="567"/>
      <c r="FGQ84" s="567"/>
      <c r="FGR84" s="567"/>
      <c r="FGS84" s="567"/>
      <c r="FGT84" s="567"/>
      <c r="FGU84" s="567"/>
      <c r="FGV84" s="567"/>
      <c r="FGW84" s="567"/>
      <c r="FGX84" s="567"/>
      <c r="FGY84" s="567"/>
      <c r="FGZ84" s="567"/>
      <c r="FHA84" s="567"/>
      <c r="FHB84" s="567"/>
      <c r="FHC84" s="567"/>
      <c r="FHD84" s="567"/>
      <c r="FHE84" s="567"/>
      <c r="FHF84" s="567"/>
      <c r="FHG84" s="567"/>
      <c r="FHH84" s="567"/>
      <c r="FHI84" s="567"/>
      <c r="FHJ84" s="567"/>
      <c r="FHK84" s="567"/>
      <c r="FHL84" s="567"/>
      <c r="FHM84" s="567"/>
      <c r="FHN84" s="567"/>
      <c r="FHO84" s="567"/>
      <c r="FHP84" s="567"/>
      <c r="FHQ84" s="567"/>
      <c r="FHR84" s="567"/>
      <c r="FHS84" s="567"/>
      <c r="FHT84" s="567"/>
      <c r="FHU84" s="567"/>
      <c r="FHV84" s="567"/>
      <c r="FHW84" s="567"/>
      <c r="FHX84" s="567"/>
      <c r="FHY84" s="567"/>
      <c r="FHZ84" s="567"/>
      <c r="FIA84" s="567"/>
      <c r="FIB84" s="567"/>
      <c r="FIC84" s="567"/>
      <c r="FID84" s="567"/>
      <c r="FIE84" s="567"/>
      <c r="FIF84" s="567"/>
      <c r="FIG84" s="567"/>
      <c r="FIH84" s="567"/>
      <c r="FII84" s="567"/>
      <c r="FIJ84" s="567"/>
      <c r="FIK84" s="567"/>
      <c r="FIL84" s="567"/>
      <c r="FIM84" s="567"/>
      <c r="FIN84" s="567"/>
      <c r="FIO84" s="567"/>
      <c r="FIP84" s="567"/>
      <c r="FIQ84" s="567"/>
      <c r="FIR84" s="567"/>
      <c r="FIS84" s="567"/>
      <c r="FIT84" s="567"/>
      <c r="FIU84" s="567"/>
      <c r="FIV84" s="567"/>
      <c r="FIW84" s="567"/>
      <c r="FIX84" s="567"/>
      <c r="FIY84" s="567"/>
      <c r="FIZ84" s="567"/>
      <c r="FJA84" s="567"/>
      <c r="FJB84" s="567"/>
      <c r="FJC84" s="567"/>
      <c r="FJD84" s="567"/>
      <c r="FJE84" s="567"/>
      <c r="FJF84" s="567"/>
      <c r="FJG84" s="567"/>
      <c r="FJH84" s="567"/>
      <c r="FJI84" s="567"/>
      <c r="FJJ84" s="567"/>
      <c r="FJK84" s="567"/>
      <c r="FJL84" s="567"/>
      <c r="FJM84" s="567"/>
      <c r="FJN84" s="567"/>
      <c r="FJO84" s="567"/>
      <c r="FJP84" s="567"/>
      <c r="FJQ84" s="567"/>
      <c r="FJR84" s="567"/>
      <c r="FJS84" s="567"/>
      <c r="FJT84" s="567"/>
      <c r="FJU84" s="567"/>
      <c r="FJV84" s="567"/>
      <c r="FJW84" s="567"/>
      <c r="FJX84" s="567"/>
      <c r="FJY84" s="567"/>
      <c r="FJZ84" s="567"/>
      <c r="FKA84" s="567"/>
      <c r="FKB84" s="567"/>
      <c r="FKC84" s="567"/>
      <c r="FKD84" s="567"/>
      <c r="FKE84" s="567"/>
      <c r="FKF84" s="567"/>
      <c r="FKG84" s="567"/>
      <c r="FKH84" s="567"/>
      <c r="FKI84" s="567"/>
      <c r="FKJ84" s="567"/>
      <c r="FKK84" s="567"/>
      <c r="FKL84" s="567"/>
      <c r="FKM84" s="567"/>
      <c r="FKN84" s="567"/>
      <c r="FKO84" s="567"/>
      <c r="FKP84" s="567"/>
      <c r="FKQ84" s="567"/>
      <c r="FKR84" s="567"/>
      <c r="FKS84" s="567"/>
      <c r="FKT84" s="567"/>
      <c r="FKU84" s="567"/>
      <c r="FKV84" s="567"/>
      <c r="FKW84" s="567"/>
      <c r="FKX84" s="567"/>
      <c r="FKY84" s="567"/>
      <c r="FKZ84" s="567"/>
      <c r="FLA84" s="567"/>
      <c r="FLB84" s="567"/>
      <c r="FLC84" s="567"/>
      <c r="FLD84" s="567"/>
      <c r="FLE84" s="567"/>
      <c r="FLF84" s="567"/>
      <c r="FLG84" s="567"/>
      <c r="FLH84" s="567"/>
      <c r="FLI84" s="567"/>
      <c r="FLJ84" s="567"/>
      <c r="FLK84" s="567"/>
      <c r="FLL84" s="567"/>
      <c r="FLM84" s="567"/>
      <c r="FLN84" s="567"/>
      <c r="FLO84" s="567"/>
      <c r="FLP84" s="567"/>
      <c r="FLQ84" s="567"/>
      <c r="FLR84" s="567"/>
      <c r="FLS84" s="567"/>
      <c r="FLT84" s="567"/>
      <c r="FLU84" s="567"/>
      <c r="FLV84" s="567"/>
      <c r="FLW84" s="567"/>
      <c r="FLX84" s="567"/>
      <c r="FLY84" s="567"/>
      <c r="FLZ84" s="567"/>
      <c r="FMA84" s="567"/>
      <c r="FMB84" s="567"/>
      <c r="FMC84" s="567"/>
      <c r="FMD84" s="567"/>
      <c r="FME84" s="567"/>
      <c r="FMF84" s="567"/>
      <c r="FMG84" s="567"/>
      <c r="FMH84" s="567"/>
      <c r="FMI84" s="567"/>
      <c r="FMJ84" s="567"/>
      <c r="FMK84" s="567"/>
      <c r="FML84" s="567"/>
      <c r="FMM84" s="567"/>
      <c r="FMN84" s="567"/>
      <c r="FMO84" s="567"/>
      <c r="FMP84" s="567"/>
      <c r="FMQ84" s="567"/>
      <c r="FMR84" s="567"/>
      <c r="FMS84" s="567"/>
      <c r="FMT84" s="567"/>
      <c r="FMU84" s="567"/>
      <c r="FMV84" s="567"/>
      <c r="FMW84" s="567"/>
      <c r="FMX84" s="567"/>
      <c r="FMY84" s="567"/>
      <c r="FMZ84" s="567"/>
      <c r="FNA84" s="567"/>
      <c r="FNB84" s="567"/>
      <c r="FNC84" s="567"/>
      <c r="FND84" s="567"/>
      <c r="FNE84" s="567"/>
      <c r="FNF84" s="567"/>
      <c r="FNG84" s="567"/>
      <c r="FNH84" s="567"/>
      <c r="FNI84" s="567"/>
      <c r="FNJ84" s="567"/>
      <c r="FNK84" s="567"/>
      <c r="FNL84" s="567"/>
      <c r="FNM84" s="567"/>
      <c r="FNN84" s="567"/>
      <c r="FNO84" s="567"/>
      <c r="FNP84" s="567"/>
      <c r="FNQ84" s="567"/>
      <c r="FNR84" s="567"/>
      <c r="FNS84" s="567"/>
      <c r="FNT84" s="567"/>
      <c r="FNU84" s="567"/>
      <c r="FNV84" s="567"/>
      <c r="FNW84" s="567"/>
      <c r="FNX84" s="567"/>
      <c r="FNY84" s="567"/>
      <c r="FNZ84" s="567"/>
      <c r="FOA84" s="567"/>
      <c r="FOB84" s="567"/>
      <c r="FOC84" s="567"/>
      <c r="FOD84" s="567"/>
      <c r="FOE84" s="567"/>
      <c r="FOF84" s="567"/>
      <c r="FOG84" s="567"/>
      <c r="FOH84" s="567"/>
      <c r="FOI84" s="567"/>
      <c r="FOJ84" s="567"/>
      <c r="FOK84" s="567"/>
      <c r="FOL84" s="567"/>
      <c r="FOM84" s="567"/>
      <c r="FON84" s="567"/>
      <c r="FOO84" s="567"/>
      <c r="FOP84" s="567"/>
      <c r="FOQ84" s="567"/>
      <c r="FOR84" s="567"/>
      <c r="FOS84" s="567"/>
      <c r="FOT84" s="567"/>
      <c r="FOU84" s="567"/>
      <c r="FOV84" s="567"/>
      <c r="FOW84" s="567"/>
      <c r="FOX84" s="567"/>
      <c r="FOY84" s="567"/>
      <c r="FOZ84" s="567"/>
      <c r="FPA84" s="567"/>
      <c r="FPB84" s="567"/>
      <c r="FPC84" s="567"/>
      <c r="FPD84" s="567"/>
      <c r="FPE84" s="567"/>
      <c r="FPF84" s="567"/>
      <c r="FPG84" s="567"/>
      <c r="FPH84" s="567"/>
      <c r="FPI84" s="567"/>
      <c r="FPJ84" s="567"/>
      <c r="FPK84" s="567"/>
      <c r="FPL84" s="567"/>
      <c r="FPM84" s="567"/>
      <c r="FPN84" s="567"/>
      <c r="FPO84" s="567"/>
      <c r="FPP84" s="567"/>
      <c r="FPQ84" s="567"/>
      <c r="FPR84" s="567"/>
      <c r="FPS84" s="567"/>
      <c r="FPT84" s="567"/>
      <c r="FPU84" s="567"/>
      <c r="FPV84" s="567"/>
      <c r="FPW84" s="567"/>
      <c r="FPX84" s="567"/>
      <c r="FPY84" s="567"/>
      <c r="FPZ84" s="567"/>
      <c r="FQA84" s="567"/>
      <c r="FQB84" s="567"/>
      <c r="FQC84" s="567"/>
      <c r="FQD84" s="567"/>
      <c r="FQE84" s="567"/>
      <c r="FQF84" s="567"/>
      <c r="FQG84" s="567"/>
      <c r="FQH84" s="567"/>
      <c r="FQI84" s="567"/>
      <c r="FQJ84" s="567"/>
      <c r="FQK84" s="567"/>
      <c r="FQL84" s="567"/>
      <c r="FQM84" s="567"/>
      <c r="FQN84" s="567"/>
      <c r="FQO84" s="567"/>
      <c r="FQP84" s="567"/>
      <c r="FQQ84" s="567"/>
      <c r="FQR84" s="567"/>
      <c r="FQS84" s="567"/>
      <c r="FQT84" s="567"/>
      <c r="FQU84" s="567"/>
      <c r="FQV84" s="567"/>
      <c r="FQW84" s="567"/>
      <c r="FQX84" s="567"/>
      <c r="FQY84" s="567"/>
      <c r="FQZ84" s="567"/>
      <c r="FRA84" s="567"/>
      <c r="FRB84" s="567"/>
      <c r="FRC84" s="567"/>
      <c r="FRD84" s="567"/>
      <c r="FRE84" s="567"/>
      <c r="FRF84" s="567"/>
      <c r="FRG84" s="567"/>
      <c r="FRH84" s="567"/>
      <c r="FRI84" s="567"/>
      <c r="FRJ84" s="567"/>
      <c r="FRK84" s="567"/>
      <c r="FRL84" s="567"/>
      <c r="FRM84" s="567"/>
      <c r="FRN84" s="567"/>
      <c r="FRO84" s="567"/>
      <c r="FRP84" s="567"/>
      <c r="FRQ84" s="567"/>
      <c r="FRR84" s="567"/>
      <c r="FRS84" s="567"/>
      <c r="FRT84" s="567"/>
      <c r="FRU84" s="567"/>
      <c r="FRV84" s="567"/>
      <c r="FRW84" s="567"/>
      <c r="FRX84" s="567"/>
      <c r="FRY84" s="567"/>
      <c r="FRZ84" s="567"/>
      <c r="FSA84" s="567"/>
      <c r="FSB84" s="567"/>
      <c r="FSC84" s="567"/>
      <c r="FSD84" s="567"/>
      <c r="FSE84" s="567"/>
      <c r="FSF84" s="567"/>
      <c r="FSG84" s="567"/>
      <c r="FSH84" s="567"/>
      <c r="FSI84" s="567"/>
      <c r="FSJ84" s="567"/>
      <c r="FSK84" s="567"/>
      <c r="FSL84" s="567"/>
      <c r="FSM84" s="567"/>
      <c r="FSN84" s="567"/>
      <c r="FSO84" s="567"/>
      <c r="FSP84" s="567"/>
      <c r="FSQ84" s="567"/>
      <c r="FSR84" s="567"/>
      <c r="FSS84" s="567"/>
      <c r="FST84" s="567"/>
      <c r="FSU84" s="567"/>
      <c r="FSV84" s="567"/>
      <c r="FSW84" s="567"/>
      <c r="FSX84" s="567"/>
      <c r="FSY84" s="567"/>
      <c r="FSZ84" s="567"/>
      <c r="FTA84" s="567"/>
      <c r="FTB84" s="567"/>
      <c r="FTC84" s="567"/>
      <c r="FTD84" s="567"/>
      <c r="FTE84" s="567"/>
      <c r="FTF84" s="567"/>
      <c r="FTG84" s="567"/>
      <c r="FTH84" s="567"/>
      <c r="FTI84" s="567"/>
      <c r="FTJ84" s="567"/>
      <c r="FTK84" s="567"/>
      <c r="FTL84" s="567"/>
      <c r="FTM84" s="567"/>
      <c r="FTN84" s="567"/>
      <c r="FTO84" s="567"/>
      <c r="FTP84" s="567"/>
      <c r="FTQ84" s="567"/>
      <c r="FTR84" s="567"/>
      <c r="FTS84" s="567"/>
      <c r="FTT84" s="567"/>
      <c r="FTU84" s="567"/>
      <c r="FTV84" s="567"/>
      <c r="FTW84" s="567"/>
      <c r="FTX84" s="567"/>
      <c r="FTY84" s="567"/>
      <c r="FTZ84" s="567"/>
      <c r="FUA84" s="567"/>
      <c r="FUB84" s="567"/>
      <c r="FUC84" s="567"/>
      <c r="FUD84" s="567"/>
      <c r="FUE84" s="567"/>
      <c r="FUF84" s="567"/>
      <c r="FUG84" s="567"/>
      <c r="FUH84" s="567"/>
      <c r="FUI84" s="567"/>
      <c r="FUJ84" s="567"/>
      <c r="FUK84" s="567"/>
      <c r="FUL84" s="567"/>
      <c r="FUM84" s="567"/>
      <c r="FUN84" s="567"/>
      <c r="FUO84" s="567"/>
      <c r="FUP84" s="567"/>
      <c r="FUQ84" s="567"/>
      <c r="FUR84" s="567"/>
      <c r="FUS84" s="567"/>
      <c r="FUT84" s="567"/>
      <c r="FUU84" s="567"/>
      <c r="FUV84" s="567"/>
      <c r="FUW84" s="567"/>
      <c r="FUX84" s="567"/>
      <c r="FUY84" s="567"/>
      <c r="FUZ84" s="567"/>
      <c r="FVA84" s="567"/>
      <c r="FVB84" s="567"/>
      <c r="FVC84" s="567"/>
      <c r="FVD84" s="567"/>
      <c r="FVE84" s="567"/>
      <c r="FVF84" s="567"/>
      <c r="FVG84" s="567"/>
      <c r="FVH84" s="567"/>
      <c r="FVI84" s="567"/>
      <c r="FVJ84" s="567"/>
      <c r="FVK84" s="567"/>
      <c r="FVL84" s="567"/>
      <c r="FVM84" s="567"/>
      <c r="FVN84" s="567"/>
      <c r="FVO84" s="567"/>
      <c r="FVP84" s="567"/>
      <c r="FVQ84" s="567"/>
      <c r="FVR84" s="567"/>
      <c r="FVS84" s="567"/>
      <c r="FVT84" s="567"/>
      <c r="FVU84" s="567"/>
      <c r="FVV84" s="567"/>
      <c r="FVW84" s="567"/>
      <c r="FVX84" s="567"/>
      <c r="FVY84" s="567"/>
      <c r="FVZ84" s="567"/>
      <c r="FWA84" s="567"/>
      <c r="FWB84" s="567"/>
      <c r="FWC84" s="567"/>
      <c r="FWD84" s="567"/>
      <c r="FWE84" s="567"/>
      <c r="FWF84" s="567"/>
      <c r="FWG84" s="567"/>
      <c r="FWH84" s="567"/>
      <c r="FWI84" s="567"/>
      <c r="FWJ84" s="567"/>
      <c r="FWK84" s="567"/>
      <c r="FWL84" s="567"/>
      <c r="FWM84" s="567"/>
      <c r="FWN84" s="567"/>
      <c r="FWO84" s="567"/>
      <c r="FWP84" s="567"/>
      <c r="FWQ84" s="567"/>
      <c r="FWR84" s="567"/>
      <c r="FWS84" s="567"/>
      <c r="FWT84" s="567"/>
      <c r="FWU84" s="567"/>
      <c r="FWV84" s="567"/>
      <c r="FWW84" s="567"/>
      <c r="FWX84" s="567"/>
      <c r="FWY84" s="567"/>
      <c r="FWZ84" s="567"/>
      <c r="FXA84" s="567"/>
      <c r="FXB84" s="567"/>
      <c r="FXC84" s="567"/>
      <c r="FXD84" s="567"/>
      <c r="FXE84" s="567"/>
      <c r="FXF84" s="567"/>
      <c r="FXG84" s="567"/>
      <c r="FXH84" s="567"/>
      <c r="FXI84" s="567"/>
      <c r="FXJ84" s="567"/>
      <c r="FXK84" s="567"/>
      <c r="FXL84" s="567"/>
      <c r="FXM84" s="567"/>
      <c r="FXN84" s="567"/>
      <c r="FXO84" s="567"/>
      <c r="FXP84" s="567"/>
      <c r="FXQ84" s="567"/>
      <c r="FXR84" s="567"/>
      <c r="FXS84" s="567"/>
      <c r="FXT84" s="567"/>
      <c r="FXU84" s="567"/>
      <c r="FXV84" s="567"/>
      <c r="FXW84" s="567"/>
      <c r="FXX84" s="567"/>
      <c r="FXY84" s="567"/>
      <c r="FXZ84" s="567"/>
      <c r="FYA84" s="567"/>
      <c r="FYB84" s="567"/>
      <c r="FYC84" s="567"/>
      <c r="FYD84" s="567"/>
      <c r="FYE84" s="567"/>
      <c r="FYF84" s="567"/>
      <c r="FYG84" s="567"/>
      <c r="FYH84" s="567"/>
      <c r="FYI84" s="567"/>
      <c r="FYJ84" s="567"/>
      <c r="FYK84" s="567"/>
      <c r="FYL84" s="567"/>
      <c r="FYM84" s="567"/>
      <c r="FYN84" s="567"/>
      <c r="FYO84" s="567"/>
      <c r="FYP84" s="567"/>
      <c r="FYQ84" s="567"/>
      <c r="FYR84" s="567"/>
      <c r="FYS84" s="567"/>
      <c r="FYT84" s="567"/>
      <c r="FYU84" s="567"/>
      <c r="FYV84" s="567"/>
      <c r="FYW84" s="567"/>
      <c r="FYX84" s="567"/>
      <c r="FYY84" s="567"/>
      <c r="FYZ84" s="567"/>
      <c r="FZA84" s="567"/>
      <c r="FZB84" s="567"/>
      <c r="FZC84" s="567"/>
      <c r="FZD84" s="567"/>
      <c r="FZE84" s="567"/>
      <c r="FZF84" s="567"/>
      <c r="FZG84" s="567"/>
      <c r="FZH84" s="567"/>
      <c r="FZI84" s="567"/>
      <c r="FZJ84" s="567"/>
      <c r="FZK84" s="567"/>
      <c r="FZL84" s="567"/>
      <c r="FZM84" s="567"/>
      <c r="FZN84" s="567"/>
      <c r="FZO84" s="567"/>
      <c r="FZP84" s="567"/>
      <c r="FZQ84" s="567"/>
      <c r="FZR84" s="567"/>
      <c r="FZS84" s="567"/>
      <c r="FZT84" s="567"/>
      <c r="FZU84" s="567"/>
      <c r="FZV84" s="567"/>
      <c r="FZW84" s="567"/>
      <c r="FZX84" s="567"/>
      <c r="FZY84" s="567"/>
      <c r="FZZ84" s="567"/>
      <c r="GAA84" s="567"/>
      <c r="GAB84" s="567"/>
      <c r="GAC84" s="567"/>
      <c r="GAD84" s="567"/>
      <c r="GAE84" s="567"/>
      <c r="GAF84" s="567"/>
      <c r="GAG84" s="567"/>
      <c r="GAH84" s="567"/>
      <c r="GAI84" s="567"/>
      <c r="GAJ84" s="567"/>
      <c r="GAK84" s="567"/>
      <c r="GAL84" s="567"/>
      <c r="GAM84" s="567"/>
      <c r="GAN84" s="567"/>
      <c r="GAO84" s="567"/>
      <c r="GAP84" s="567"/>
      <c r="GAQ84" s="567"/>
      <c r="GAR84" s="567"/>
      <c r="GAS84" s="567"/>
      <c r="GAT84" s="567"/>
      <c r="GAU84" s="567"/>
      <c r="GAV84" s="567"/>
      <c r="GAW84" s="567"/>
      <c r="GAX84" s="567"/>
      <c r="GAY84" s="567"/>
      <c r="GAZ84" s="567"/>
      <c r="GBA84" s="567"/>
      <c r="GBB84" s="567"/>
      <c r="GBC84" s="567"/>
      <c r="GBD84" s="567"/>
      <c r="GBE84" s="567"/>
      <c r="GBF84" s="567"/>
      <c r="GBG84" s="567"/>
      <c r="GBH84" s="567"/>
      <c r="GBI84" s="567"/>
      <c r="GBJ84" s="567"/>
      <c r="GBK84" s="567"/>
      <c r="GBL84" s="567"/>
      <c r="GBM84" s="567"/>
      <c r="GBN84" s="567"/>
      <c r="GBO84" s="567"/>
      <c r="GBP84" s="567"/>
      <c r="GBQ84" s="567"/>
      <c r="GBR84" s="567"/>
      <c r="GBS84" s="567"/>
      <c r="GBT84" s="567"/>
      <c r="GBU84" s="567"/>
      <c r="GBV84" s="567"/>
      <c r="GBW84" s="567"/>
      <c r="GBX84" s="567"/>
      <c r="GBY84" s="567"/>
      <c r="GBZ84" s="567"/>
      <c r="GCA84" s="567"/>
      <c r="GCB84" s="567"/>
      <c r="GCC84" s="567"/>
      <c r="GCD84" s="567"/>
      <c r="GCE84" s="567"/>
      <c r="GCF84" s="567"/>
      <c r="GCG84" s="567"/>
      <c r="GCH84" s="567"/>
      <c r="GCI84" s="567"/>
      <c r="GCJ84" s="567"/>
      <c r="GCK84" s="567"/>
      <c r="GCL84" s="567"/>
      <c r="GCM84" s="567"/>
      <c r="GCN84" s="567"/>
      <c r="GCO84" s="567"/>
      <c r="GCP84" s="567"/>
      <c r="GCQ84" s="567"/>
      <c r="GCR84" s="567"/>
      <c r="GCS84" s="567"/>
      <c r="GCT84" s="567"/>
      <c r="GCU84" s="567"/>
      <c r="GCV84" s="567"/>
      <c r="GCW84" s="567"/>
      <c r="GCX84" s="567"/>
      <c r="GCY84" s="567"/>
      <c r="GCZ84" s="567"/>
      <c r="GDA84" s="567"/>
      <c r="GDB84" s="567"/>
      <c r="GDC84" s="567"/>
      <c r="GDD84" s="567"/>
      <c r="GDE84" s="567"/>
      <c r="GDF84" s="567"/>
      <c r="GDG84" s="567"/>
      <c r="GDH84" s="567"/>
      <c r="GDI84" s="567"/>
      <c r="GDJ84" s="567"/>
      <c r="GDK84" s="567"/>
      <c r="GDL84" s="567"/>
      <c r="GDM84" s="567"/>
      <c r="GDN84" s="567"/>
      <c r="GDO84" s="567"/>
      <c r="GDP84" s="567"/>
      <c r="GDQ84" s="567"/>
      <c r="GDR84" s="567"/>
      <c r="GDS84" s="567"/>
      <c r="GDT84" s="567"/>
      <c r="GDU84" s="567"/>
      <c r="GDV84" s="567"/>
      <c r="GDW84" s="567"/>
      <c r="GDX84" s="567"/>
      <c r="GDY84" s="567"/>
      <c r="GDZ84" s="567"/>
      <c r="GEA84" s="567"/>
      <c r="GEB84" s="567"/>
      <c r="GEC84" s="567"/>
      <c r="GED84" s="567"/>
      <c r="GEE84" s="567"/>
      <c r="GEF84" s="567"/>
      <c r="GEG84" s="567"/>
      <c r="GEH84" s="567"/>
      <c r="GEI84" s="567"/>
      <c r="GEJ84" s="567"/>
      <c r="GEK84" s="567"/>
      <c r="GEL84" s="567"/>
      <c r="GEM84" s="567"/>
      <c r="GEN84" s="567"/>
      <c r="GEO84" s="567"/>
      <c r="GEP84" s="567"/>
      <c r="GEQ84" s="567"/>
      <c r="GER84" s="567"/>
      <c r="GES84" s="567"/>
      <c r="GET84" s="567"/>
      <c r="GEU84" s="567"/>
      <c r="GEV84" s="567"/>
      <c r="GEW84" s="567"/>
      <c r="GEX84" s="567"/>
      <c r="GEY84" s="567"/>
      <c r="GEZ84" s="567"/>
      <c r="GFA84" s="567"/>
      <c r="GFB84" s="567"/>
      <c r="GFC84" s="567"/>
      <c r="GFD84" s="567"/>
      <c r="GFE84" s="567"/>
      <c r="GFF84" s="567"/>
      <c r="GFG84" s="567"/>
      <c r="GFH84" s="567"/>
      <c r="GFI84" s="567"/>
      <c r="GFJ84" s="567"/>
      <c r="GFK84" s="567"/>
      <c r="GFL84" s="567"/>
      <c r="GFM84" s="567"/>
      <c r="GFN84" s="567"/>
      <c r="GFO84" s="567"/>
      <c r="GFP84" s="567"/>
      <c r="GFQ84" s="567"/>
      <c r="GFR84" s="567"/>
      <c r="GFS84" s="567"/>
      <c r="GFT84" s="567"/>
      <c r="GFU84" s="567"/>
      <c r="GFV84" s="567"/>
      <c r="GFW84" s="567"/>
      <c r="GFX84" s="567"/>
      <c r="GFY84" s="567"/>
      <c r="GFZ84" s="567"/>
      <c r="GGA84" s="567"/>
      <c r="GGB84" s="567"/>
      <c r="GGC84" s="567"/>
      <c r="GGD84" s="567"/>
      <c r="GGE84" s="567"/>
      <c r="GGF84" s="567"/>
      <c r="GGG84" s="567"/>
      <c r="GGH84" s="567"/>
      <c r="GGI84" s="567"/>
      <c r="GGJ84" s="567"/>
      <c r="GGK84" s="567"/>
      <c r="GGL84" s="567"/>
      <c r="GGM84" s="567"/>
      <c r="GGN84" s="567"/>
      <c r="GGO84" s="567"/>
      <c r="GGP84" s="567"/>
      <c r="GGQ84" s="567"/>
      <c r="GGR84" s="567"/>
      <c r="GGS84" s="567"/>
      <c r="GGT84" s="567"/>
      <c r="GGU84" s="567"/>
      <c r="GGV84" s="567"/>
      <c r="GGW84" s="567"/>
      <c r="GGX84" s="567"/>
      <c r="GGY84" s="567"/>
      <c r="GGZ84" s="567"/>
      <c r="GHA84" s="567"/>
      <c r="GHB84" s="567"/>
      <c r="GHC84" s="567"/>
      <c r="GHD84" s="567"/>
      <c r="GHE84" s="567"/>
      <c r="GHF84" s="567"/>
      <c r="GHG84" s="567"/>
      <c r="GHH84" s="567"/>
      <c r="GHI84" s="567"/>
      <c r="GHJ84" s="567"/>
      <c r="GHK84" s="567"/>
      <c r="GHL84" s="567"/>
      <c r="GHM84" s="567"/>
      <c r="GHN84" s="567"/>
      <c r="GHO84" s="567"/>
      <c r="GHP84" s="567"/>
      <c r="GHQ84" s="567"/>
      <c r="GHR84" s="567"/>
      <c r="GHS84" s="567"/>
      <c r="GHT84" s="567"/>
      <c r="GHU84" s="567"/>
      <c r="GHV84" s="567"/>
      <c r="GHW84" s="567"/>
      <c r="GHX84" s="567"/>
      <c r="GHY84" s="567"/>
      <c r="GHZ84" s="567"/>
      <c r="GIA84" s="567"/>
      <c r="GIB84" s="567"/>
      <c r="GIC84" s="567"/>
      <c r="GID84" s="567"/>
      <c r="GIE84" s="567"/>
      <c r="GIF84" s="567"/>
      <c r="GIG84" s="567"/>
      <c r="GIH84" s="567"/>
      <c r="GII84" s="567"/>
      <c r="GIJ84" s="567"/>
      <c r="GIK84" s="567"/>
      <c r="GIL84" s="567"/>
      <c r="GIM84" s="567"/>
      <c r="GIN84" s="567"/>
      <c r="GIO84" s="567"/>
      <c r="GIP84" s="567"/>
      <c r="GIQ84" s="567"/>
      <c r="GIR84" s="567"/>
      <c r="GIS84" s="567"/>
      <c r="GIT84" s="567"/>
      <c r="GIU84" s="567"/>
      <c r="GIV84" s="567"/>
      <c r="GIW84" s="567"/>
      <c r="GIX84" s="567"/>
      <c r="GIY84" s="567"/>
      <c r="GIZ84" s="567"/>
      <c r="GJA84" s="567"/>
      <c r="GJB84" s="567"/>
      <c r="GJC84" s="567"/>
      <c r="GJD84" s="567"/>
      <c r="GJE84" s="567"/>
      <c r="GJF84" s="567"/>
      <c r="GJG84" s="567"/>
      <c r="GJH84" s="567"/>
      <c r="GJI84" s="567"/>
      <c r="GJJ84" s="567"/>
      <c r="GJK84" s="567"/>
      <c r="GJL84" s="567"/>
      <c r="GJM84" s="567"/>
      <c r="GJN84" s="567"/>
      <c r="GJO84" s="567"/>
      <c r="GJP84" s="567"/>
      <c r="GJQ84" s="567"/>
      <c r="GJR84" s="567"/>
      <c r="GJS84" s="567"/>
      <c r="GJT84" s="567"/>
      <c r="GJU84" s="567"/>
      <c r="GJV84" s="567"/>
      <c r="GJW84" s="567"/>
      <c r="GJX84" s="567"/>
      <c r="GJY84" s="567"/>
      <c r="GJZ84" s="567"/>
      <c r="GKA84" s="567"/>
      <c r="GKB84" s="567"/>
      <c r="GKC84" s="567"/>
      <c r="GKD84" s="567"/>
      <c r="GKE84" s="567"/>
      <c r="GKF84" s="567"/>
      <c r="GKG84" s="567"/>
      <c r="GKH84" s="567"/>
      <c r="GKI84" s="567"/>
      <c r="GKJ84" s="567"/>
      <c r="GKK84" s="567"/>
      <c r="GKL84" s="567"/>
      <c r="GKM84" s="567"/>
      <c r="GKN84" s="567"/>
      <c r="GKO84" s="567"/>
      <c r="GKP84" s="567"/>
      <c r="GKQ84" s="567"/>
      <c r="GKR84" s="567"/>
      <c r="GKS84" s="567"/>
      <c r="GKT84" s="567"/>
      <c r="GKU84" s="567"/>
      <c r="GKV84" s="567"/>
      <c r="GKW84" s="567"/>
      <c r="GKX84" s="567"/>
      <c r="GKY84" s="567"/>
      <c r="GKZ84" s="567"/>
      <c r="GLA84" s="567"/>
      <c r="GLB84" s="567"/>
      <c r="GLC84" s="567"/>
      <c r="GLD84" s="567"/>
      <c r="GLE84" s="567"/>
      <c r="GLF84" s="567"/>
      <c r="GLG84" s="567"/>
      <c r="GLH84" s="567"/>
      <c r="GLI84" s="567"/>
      <c r="GLJ84" s="567"/>
      <c r="GLK84" s="567"/>
      <c r="GLL84" s="567"/>
      <c r="GLM84" s="567"/>
      <c r="GLN84" s="567"/>
      <c r="GLO84" s="567"/>
      <c r="GLP84" s="567"/>
      <c r="GLQ84" s="567"/>
      <c r="GLR84" s="567"/>
      <c r="GLS84" s="567"/>
      <c r="GLT84" s="567"/>
      <c r="GLU84" s="567"/>
      <c r="GLV84" s="567"/>
      <c r="GLW84" s="567"/>
      <c r="GLX84" s="567"/>
      <c r="GLY84" s="567"/>
      <c r="GLZ84" s="567"/>
      <c r="GMA84" s="567"/>
      <c r="GMB84" s="567"/>
      <c r="GMC84" s="567"/>
      <c r="GMD84" s="567"/>
      <c r="GME84" s="567"/>
      <c r="GMF84" s="567"/>
      <c r="GMG84" s="567"/>
      <c r="GMH84" s="567"/>
      <c r="GMI84" s="567"/>
      <c r="GMJ84" s="567"/>
      <c r="GMK84" s="567"/>
      <c r="GML84" s="567"/>
      <c r="GMM84" s="567"/>
      <c r="GMN84" s="567"/>
      <c r="GMO84" s="567"/>
      <c r="GMP84" s="567"/>
      <c r="GMQ84" s="567"/>
      <c r="GMR84" s="567"/>
      <c r="GMS84" s="567"/>
      <c r="GMT84" s="567"/>
      <c r="GMU84" s="567"/>
      <c r="GMV84" s="567"/>
      <c r="GMW84" s="567"/>
      <c r="GMX84" s="567"/>
      <c r="GMY84" s="567"/>
      <c r="GMZ84" s="567"/>
      <c r="GNA84" s="567"/>
      <c r="GNB84" s="567"/>
      <c r="GNC84" s="567"/>
      <c r="GND84" s="567"/>
      <c r="GNE84" s="567"/>
      <c r="GNF84" s="567"/>
      <c r="GNG84" s="567"/>
      <c r="GNH84" s="567"/>
      <c r="GNI84" s="567"/>
      <c r="GNJ84" s="567"/>
      <c r="GNK84" s="567"/>
      <c r="GNL84" s="567"/>
      <c r="GNM84" s="567"/>
      <c r="GNN84" s="567"/>
      <c r="GNO84" s="567"/>
      <c r="GNP84" s="567"/>
      <c r="GNQ84" s="567"/>
      <c r="GNR84" s="567"/>
      <c r="GNS84" s="567"/>
      <c r="GNT84" s="567"/>
      <c r="GNU84" s="567"/>
      <c r="GNV84" s="567"/>
      <c r="GNW84" s="567"/>
      <c r="GNX84" s="567"/>
      <c r="GNY84" s="567"/>
      <c r="GNZ84" s="567"/>
      <c r="GOA84" s="567"/>
      <c r="GOB84" s="567"/>
      <c r="GOC84" s="567"/>
      <c r="GOD84" s="567"/>
      <c r="GOE84" s="567"/>
      <c r="GOF84" s="567"/>
      <c r="GOG84" s="567"/>
      <c r="GOH84" s="567"/>
      <c r="GOI84" s="567"/>
      <c r="GOJ84" s="567"/>
      <c r="GOK84" s="567"/>
      <c r="GOL84" s="567"/>
      <c r="GOM84" s="567"/>
      <c r="GON84" s="567"/>
      <c r="GOO84" s="567"/>
      <c r="GOP84" s="567"/>
      <c r="GOQ84" s="567"/>
      <c r="GOR84" s="567"/>
      <c r="GOS84" s="567"/>
      <c r="GOT84" s="567"/>
      <c r="GOU84" s="567"/>
      <c r="GOV84" s="567"/>
      <c r="GOW84" s="567"/>
      <c r="GOX84" s="567"/>
      <c r="GOY84" s="567"/>
      <c r="GOZ84" s="567"/>
      <c r="GPA84" s="567"/>
      <c r="GPB84" s="567"/>
      <c r="GPC84" s="567"/>
      <c r="GPD84" s="567"/>
      <c r="GPE84" s="567"/>
      <c r="GPF84" s="567"/>
      <c r="GPG84" s="567"/>
      <c r="GPH84" s="567"/>
      <c r="GPI84" s="567"/>
      <c r="GPJ84" s="567"/>
      <c r="GPK84" s="567"/>
      <c r="GPL84" s="567"/>
      <c r="GPM84" s="567"/>
      <c r="GPN84" s="567"/>
      <c r="GPO84" s="567"/>
      <c r="GPP84" s="567"/>
      <c r="GPQ84" s="567"/>
      <c r="GPR84" s="567"/>
      <c r="GPS84" s="567"/>
      <c r="GPT84" s="567"/>
      <c r="GPU84" s="567"/>
      <c r="GPV84" s="567"/>
      <c r="GPW84" s="567"/>
      <c r="GPX84" s="567"/>
      <c r="GPY84" s="567"/>
      <c r="GPZ84" s="567"/>
      <c r="GQA84" s="567"/>
      <c r="GQB84" s="567"/>
      <c r="GQC84" s="567"/>
      <c r="GQD84" s="567"/>
      <c r="GQE84" s="567"/>
      <c r="GQF84" s="567"/>
      <c r="GQG84" s="567"/>
      <c r="GQH84" s="567"/>
      <c r="GQI84" s="567"/>
      <c r="GQJ84" s="567"/>
      <c r="GQK84" s="567"/>
      <c r="GQL84" s="567"/>
      <c r="GQM84" s="567"/>
      <c r="GQN84" s="567"/>
      <c r="GQO84" s="567"/>
      <c r="GQP84" s="567"/>
      <c r="GQQ84" s="567"/>
      <c r="GQR84" s="567"/>
      <c r="GQS84" s="567"/>
      <c r="GQT84" s="567"/>
      <c r="GQU84" s="567"/>
      <c r="GQV84" s="567"/>
      <c r="GQW84" s="567"/>
      <c r="GQX84" s="567"/>
      <c r="GQY84" s="567"/>
      <c r="GQZ84" s="567"/>
      <c r="GRA84" s="567"/>
      <c r="GRB84" s="567"/>
      <c r="GRC84" s="567"/>
      <c r="GRD84" s="567"/>
      <c r="GRE84" s="567"/>
      <c r="GRF84" s="567"/>
      <c r="GRG84" s="567"/>
      <c r="GRH84" s="567"/>
      <c r="GRI84" s="567"/>
      <c r="GRJ84" s="567"/>
      <c r="GRK84" s="567"/>
      <c r="GRL84" s="567"/>
      <c r="GRM84" s="567"/>
      <c r="GRN84" s="567"/>
      <c r="GRO84" s="567"/>
      <c r="GRP84" s="567"/>
      <c r="GRQ84" s="567"/>
      <c r="GRR84" s="567"/>
      <c r="GRS84" s="567"/>
      <c r="GRT84" s="567"/>
      <c r="GRU84" s="567"/>
      <c r="GRV84" s="567"/>
      <c r="GRW84" s="567"/>
      <c r="GRX84" s="567"/>
      <c r="GRY84" s="567"/>
      <c r="GRZ84" s="567"/>
      <c r="GSA84" s="567"/>
      <c r="GSB84" s="567"/>
      <c r="GSC84" s="567"/>
      <c r="GSD84" s="567"/>
      <c r="GSE84" s="567"/>
      <c r="GSF84" s="567"/>
      <c r="GSG84" s="567"/>
      <c r="GSH84" s="567"/>
      <c r="GSI84" s="567"/>
      <c r="GSJ84" s="567"/>
      <c r="GSK84" s="567"/>
      <c r="GSL84" s="567"/>
      <c r="GSM84" s="567"/>
      <c r="GSN84" s="567"/>
      <c r="GSO84" s="567"/>
      <c r="GSP84" s="567"/>
      <c r="GSQ84" s="567"/>
      <c r="GSR84" s="567"/>
      <c r="GSS84" s="567"/>
      <c r="GST84" s="567"/>
      <c r="GSU84" s="567"/>
      <c r="GSV84" s="567"/>
      <c r="GSW84" s="567"/>
      <c r="GSX84" s="567"/>
      <c r="GSY84" s="567"/>
      <c r="GSZ84" s="567"/>
      <c r="GTA84" s="567"/>
      <c r="GTB84" s="567"/>
      <c r="GTC84" s="567"/>
      <c r="GTD84" s="567"/>
      <c r="GTE84" s="567"/>
      <c r="GTF84" s="567"/>
      <c r="GTG84" s="567"/>
      <c r="GTH84" s="567"/>
      <c r="GTI84" s="567"/>
      <c r="GTJ84" s="567"/>
      <c r="GTK84" s="567"/>
      <c r="GTL84" s="567"/>
      <c r="GTM84" s="567"/>
      <c r="GTN84" s="567"/>
      <c r="GTO84" s="567"/>
      <c r="GTP84" s="567"/>
      <c r="GTQ84" s="567"/>
      <c r="GTR84" s="567"/>
      <c r="GTS84" s="567"/>
      <c r="GTT84" s="567"/>
      <c r="GTU84" s="567"/>
      <c r="GTV84" s="567"/>
      <c r="GTW84" s="567"/>
      <c r="GTX84" s="567"/>
      <c r="GTY84" s="567"/>
      <c r="GTZ84" s="567"/>
      <c r="GUA84" s="567"/>
      <c r="GUB84" s="567"/>
      <c r="GUC84" s="567"/>
      <c r="GUD84" s="567"/>
      <c r="GUE84" s="567"/>
      <c r="GUF84" s="567"/>
      <c r="GUG84" s="567"/>
      <c r="GUH84" s="567"/>
      <c r="GUI84" s="567"/>
      <c r="GUJ84" s="567"/>
      <c r="GUK84" s="567"/>
      <c r="GUL84" s="567"/>
      <c r="GUM84" s="567"/>
      <c r="GUN84" s="567"/>
      <c r="GUO84" s="567"/>
      <c r="GUP84" s="567"/>
      <c r="GUQ84" s="567"/>
      <c r="GUR84" s="567"/>
      <c r="GUS84" s="567"/>
      <c r="GUT84" s="567"/>
      <c r="GUU84" s="567"/>
      <c r="GUV84" s="567"/>
      <c r="GUW84" s="567"/>
      <c r="GUX84" s="567"/>
      <c r="GUY84" s="567"/>
      <c r="GUZ84" s="567"/>
      <c r="GVA84" s="567"/>
      <c r="GVB84" s="567"/>
      <c r="GVC84" s="567"/>
      <c r="GVD84" s="567"/>
      <c r="GVE84" s="567"/>
      <c r="GVF84" s="567"/>
      <c r="GVG84" s="567"/>
      <c r="GVH84" s="567"/>
      <c r="GVI84" s="567"/>
      <c r="GVJ84" s="567"/>
      <c r="GVK84" s="567"/>
      <c r="GVL84" s="567"/>
      <c r="GVM84" s="567"/>
      <c r="GVN84" s="567"/>
      <c r="GVO84" s="567"/>
      <c r="GVP84" s="567"/>
      <c r="GVQ84" s="567"/>
      <c r="GVR84" s="567"/>
      <c r="GVS84" s="567"/>
      <c r="GVT84" s="567"/>
      <c r="GVU84" s="567"/>
      <c r="GVV84" s="567"/>
      <c r="GVW84" s="567"/>
      <c r="GVX84" s="567"/>
      <c r="GVY84" s="567"/>
      <c r="GVZ84" s="567"/>
      <c r="GWA84" s="567"/>
      <c r="GWB84" s="567"/>
      <c r="GWC84" s="567"/>
      <c r="GWD84" s="567"/>
      <c r="GWE84" s="567"/>
      <c r="GWF84" s="567"/>
      <c r="GWG84" s="567"/>
      <c r="GWH84" s="567"/>
      <c r="GWI84" s="567"/>
      <c r="GWJ84" s="567"/>
      <c r="GWK84" s="567"/>
      <c r="GWL84" s="567"/>
      <c r="GWM84" s="567"/>
      <c r="GWN84" s="567"/>
      <c r="GWO84" s="567"/>
      <c r="GWP84" s="567"/>
      <c r="GWQ84" s="567"/>
      <c r="GWR84" s="567"/>
      <c r="GWS84" s="567"/>
      <c r="GWT84" s="567"/>
      <c r="GWU84" s="567"/>
      <c r="GWV84" s="567"/>
      <c r="GWW84" s="567"/>
      <c r="GWX84" s="567"/>
      <c r="GWY84" s="567"/>
      <c r="GWZ84" s="567"/>
      <c r="GXA84" s="567"/>
      <c r="GXB84" s="567"/>
      <c r="GXC84" s="567"/>
      <c r="GXD84" s="567"/>
      <c r="GXE84" s="567"/>
      <c r="GXF84" s="567"/>
      <c r="GXG84" s="567"/>
      <c r="GXH84" s="567"/>
      <c r="GXI84" s="567"/>
      <c r="GXJ84" s="567"/>
      <c r="GXK84" s="567"/>
      <c r="GXL84" s="567"/>
      <c r="GXM84" s="567"/>
      <c r="GXN84" s="567"/>
      <c r="GXO84" s="567"/>
      <c r="GXP84" s="567"/>
      <c r="GXQ84" s="567"/>
      <c r="GXR84" s="567"/>
      <c r="GXS84" s="567"/>
      <c r="GXT84" s="567"/>
      <c r="GXU84" s="567"/>
      <c r="GXV84" s="567"/>
      <c r="GXW84" s="567"/>
      <c r="GXX84" s="567"/>
      <c r="GXY84" s="567"/>
      <c r="GXZ84" s="567"/>
      <c r="GYA84" s="567"/>
      <c r="GYB84" s="567"/>
      <c r="GYC84" s="567"/>
      <c r="GYD84" s="567"/>
      <c r="GYE84" s="567"/>
      <c r="GYF84" s="567"/>
      <c r="GYG84" s="567"/>
      <c r="GYH84" s="567"/>
      <c r="GYI84" s="567"/>
      <c r="GYJ84" s="567"/>
      <c r="GYK84" s="567"/>
      <c r="GYL84" s="567"/>
      <c r="GYM84" s="567"/>
      <c r="GYN84" s="567"/>
      <c r="GYO84" s="567"/>
      <c r="GYP84" s="567"/>
      <c r="GYQ84" s="567"/>
      <c r="GYR84" s="567"/>
      <c r="GYS84" s="567"/>
      <c r="GYT84" s="567"/>
      <c r="GYU84" s="567"/>
      <c r="GYV84" s="567"/>
      <c r="GYW84" s="567"/>
      <c r="GYX84" s="567"/>
      <c r="GYY84" s="567"/>
      <c r="GYZ84" s="567"/>
      <c r="GZA84" s="567"/>
      <c r="GZB84" s="567"/>
      <c r="GZC84" s="567"/>
      <c r="GZD84" s="567"/>
      <c r="GZE84" s="567"/>
      <c r="GZF84" s="567"/>
      <c r="GZG84" s="567"/>
      <c r="GZH84" s="567"/>
      <c r="GZI84" s="567"/>
      <c r="GZJ84" s="567"/>
      <c r="GZK84" s="567"/>
      <c r="GZL84" s="567"/>
      <c r="GZM84" s="567"/>
      <c r="GZN84" s="567"/>
      <c r="GZO84" s="567"/>
      <c r="GZP84" s="567"/>
      <c r="GZQ84" s="567"/>
      <c r="GZR84" s="567"/>
      <c r="GZS84" s="567"/>
      <c r="GZT84" s="567"/>
      <c r="GZU84" s="567"/>
      <c r="GZV84" s="567"/>
      <c r="GZW84" s="567"/>
      <c r="GZX84" s="567"/>
      <c r="GZY84" s="567"/>
      <c r="GZZ84" s="567"/>
      <c r="HAA84" s="567"/>
      <c r="HAB84" s="567"/>
      <c r="HAC84" s="567"/>
      <c r="HAD84" s="567"/>
      <c r="HAE84" s="567"/>
      <c r="HAF84" s="567"/>
      <c r="HAG84" s="567"/>
      <c r="HAH84" s="567"/>
      <c r="HAI84" s="567"/>
      <c r="HAJ84" s="567"/>
      <c r="HAK84" s="567"/>
      <c r="HAL84" s="567"/>
      <c r="HAM84" s="567"/>
      <c r="HAN84" s="567"/>
      <c r="HAO84" s="567"/>
      <c r="HAP84" s="567"/>
      <c r="HAQ84" s="567"/>
      <c r="HAR84" s="567"/>
      <c r="HAS84" s="567"/>
      <c r="HAT84" s="567"/>
      <c r="HAU84" s="567"/>
      <c r="HAV84" s="567"/>
      <c r="HAW84" s="567"/>
      <c r="HAX84" s="567"/>
      <c r="HAY84" s="567"/>
      <c r="HAZ84" s="567"/>
      <c r="HBA84" s="567"/>
      <c r="HBB84" s="567"/>
      <c r="HBC84" s="567"/>
      <c r="HBD84" s="567"/>
      <c r="HBE84" s="567"/>
      <c r="HBF84" s="567"/>
      <c r="HBG84" s="567"/>
      <c r="HBH84" s="567"/>
      <c r="HBI84" s="567"/>
      <c r="HBJ84" s="567"/>
      <c r="HBK84" s="567"/>
      <c r="HBL84" s="567"/>
      <c r="HBM84" s="567"/>
      <c r="HBN84" s="567"/>
      <c r="HBO84" s="567"/>
      <c r="HBP84" s="567"/>
      <c r="HBQ84" s="567"/>
      <c r="HBR84" s="567"/>
      <c r="HBS84" s="567"/>
      <c r="HBT84" s="567"/>
      <c r="HBU84" s="567"/>
      <c r="HBV84" s="567"/>
      <c r="HBW84" s="567"/>
      <c r="HBX84" s="567"/>
      <c r="HBY84" s="567"/>
      <c r="HBZ84" s="567"/>
      <c r="HCA84" s="567"/>
      <c r="HCB84" s="567"/>
      <c r="HCC84" s="567"/>
      <c r="HCD84" s="567"/>
      <c r="HCE84" s="567"/>
      <c r="HCF84" s="567"/>
      <c r="HCG84" s="567"/>
      <c r="HCH84" s="567"/>
      <c r="HCI84" s="567"/>
      <c r="HCJ84" s="567"/>
      <c r="HCK84" s="567"/>
      <c r="HCL84" s="567"/>
      <c r="HCM84" s="567"/>
      <c r="HCN84" s="567"/>
      <c r="HCO84" s="567"/>
      <c r="HCP84" s="567"/>
      <c r="HCQ84" s="567"/>
      <c r="HCR84" s="567"/>
      <c r="HCS84" s="567"/>
      <c r="HCT84" s="567"/>
      <c r="HCU84" s="567"/>
      <c r="HCV84" s="567"/>
      <c r="HCW84" s="567"/>
      <c r="HCX84" s="567"/>
      <c r="HCY84" s="567"/>
      <c r="HCZ84" s="567"/>
      <c r="HDA84" s="567"/>
      <c r="HDB84" s="567"/>
      <c r="HDC84" s="567"/>
      <c r="HDD84" s="567"/>
      <c r="HDE84" s="567"/>
      <c r="HDF84" s="567"/>
      <c r="HDG84" s="567"/>
      <c r="HDH84" s="567"/>
      <c r="HDI84" s="567"/>
      <c r="HDJ84" s="567"/>
      <c r="HDK84" s="567"/>
      <c r="HDL84" s="567"/>
      <c r="HDM84" s="567"/>
      <c r="HDN84" s="567"/>
      <c r="HDO84" s="567"/>
      <c r="HDP84" s="567"/>
      <c r="HDQ84" s="567"/>
      <c r="HDR84" s="567"/>
      <c r="HDS84" s="567"/>
      <c r="HDT84" s="567"/>
      <c r="HDU84" s="567"/>
      <c r="HDV84" s="567"/>
      <c r="HDW84" s="567"/>
      <c r="HDX84" s="567"/>
      <c r="HDY84" s="567"/>
      <c r="HDZ84" s="567"/>
      <c r="HEA84" s="567"/>
      <c r="HEB84" s="567"/>
      <c r="HEC84" s="567"/>
      <c r="HED84" s="567"/>
      <c r="HEE84" s="567"/>
      <c r="HEF84" s="567"/>
      <c r="HEG84" s="567"/>
      <c r="HEH84" s="567"/>
      <c r="HEI84" s="567"/>
      <c r="HEJ84" s="567"/>
      <c r="HEK84" s="567"/>
      <c r="HEL84" s="567"/>
      <c r="HEM84" s="567"/>
      <c r="HEN84" s="567"/>
      <c r="HEO84" s="567"/>
      <c r="HEP84" s="567"/>
      <c r="HEQ84" s="567"/>
      <c r="HER84" s="567"/>
      <c r="HES84" s="567"/>
      <c r="HET84" s="567"/>
      <c r="HEU84" s="567"/>
      <c r="HEV84" s="567"/>
      <c r="HEW84" s="567"/>
      <c r="HEX84" s="567"/>
      <c r="HEY84" s="567"/>
      <c r="HEZ84" s="567"/>
      <c r="HFA84" s="567"/>
      <c r="HFB84" s="567"/>
      <c r="HFC84" s="567"/>
      <c r="HFD84" s="567"/>
      <c r="HFE84" s="567"/>
      <c r="HFF84" s="567"/>
      <c r="HFG84" s="567"/>
      <c r="HFH84" s="567"/>
      <c r="HFI84" s="567"/>
      <c r="HFJ84" s="567"/>
      <c r="HFK84" s="567"/>
      <c r="HFL84" s="567"/>
      <c r="HFM84" s="567"/>
      <c r="HFN84" s="567"/>
      <c r="HFO84" s="567"/>
      <c r="HFP84" s="567"/>
      <c r="HFQ84" s="567"/>
      <c r="HFR84" s="567"/>
      <c r="HFS84" s="567"/>
      <c r="HFT84" s="567"/>
      <c r="HFU84" s="567"/>
      <c r="HFV84" s="567"/>
      <c r="HFW84" s="567"/>
      <c r="HFX84" s="567"/>
      <c r="HFY84" s="567"/>
      <c r="HFZ84" s="567"/>
      <c r="HGA84" s="567"/>
      <c r="HGB84" s="567"/>
      <c r="HGC84" s="567"/>
      <c r="HGD84" s="567"/>
      <c r="HGE84" s="567"/>
      <c r="HGF84" s="567"/>
      <c r="HGG84" s="567"/>
      <c r="HGH84" s="567"/>
      <c r="HGI84" s="567"/>
      <c r="HGJ84" s="567"/>
      <c r="HGK84" s="567"/>
      <c r="HGL84" s="567"/>
      <c r="HGM84" s="567"/>
      <c r="HGN84" s="567"/>
      <c r="HGO84" s="567"/>
      <c r="HGP84" s="567"/>
      <c r="HGQ84" s="567"/>
      <c r="HGR84" s="567"/>
      <c r="HGS84" s="567"/>
      <c r="HGT84" s="567"/>
      <c r="HGU84" s="567"/>
      <c r="HGV84" s="567"/>
      <c r="HGW84" s="567"/>
      <c r="HGX84" s="567"/>
      <c r="HGY84" s="567"/>
      <c r="HGZ84" s="567"/>
      <c r="HHA84" s="567"/>
      <c r="HHB84" s="567"/>
      <c r="HHC84" s="567"/>
      <c r="HHD84" s="567"/>
      <c r="HHE84" s="567"/>
      <c r="HHF84" s="567"/>
      <c r="HHG84" s="567"/>
      <c r="HHH84" s="567"/>
      <c r="HHI84" s="567"/>
      <c r="HHJ84" s="567"/>
      <c r="HHK84" s="567"/>
      <c r="HHL84" s="567"/>
      <c r="HHM84" s="567"/>
      <c r="HHN84" s="567"/>
      <c r="HHO84" s="567"/>
      <c r="HHP84" s="567"/>
      <c r="HHQ84" s="567"/>
      <c r="HHR84" s="567"/>
      <c r="HHS84" s="567"/>
      <c r="HHT84" s="567"/>
      <c r="HHU84" s="567"/>
      <c r="HHV84" s="567"/>
      <c r="HHW84" s="567"/>
      <c r="HHX84" s="567"/>
      <c r="HHY84" s="567"/>
      <c r="HHZ84" s="567"/>
      <c r="HIA84" s="567"/>
      <c r="HIB84" s="567"/>
      <c r="HIC84" s="567"/>
      <c r="HID84" s="567"/>
      <c r="HIE84" s="567"/>
      <c r="HIF84" s="567"/>
      <c r="HIG84" s="567"/>
      <c r="HIH84" s="567"/>
      <c r="HII84" s="567"/>
      <c r="HIJ84" s="567"/>
      <c r="HIK84" s="567"/>
      <c r="HIL84" s="567"/>
      <c r="HIM84" s="567"/>
      <c r="HIN84" s="567"/>
      <c r="HIO84" s="567"/>
      <c r="HIP84" s="567"/>
      <c r="HIQ84" s="567"/>
      <c r="HIR84" s="567"/>
      <c r="HIS84" s="567"/>
      <c r="HIT84" s="567"/>
      <c r="HIU84" s="567"/>
      <c r="HIV84" s="567"/>
      <c r="HIW84" s="567"/>
      <c r="HIX84" s="567"/>
      <c r="HIY84" s="567"/>
      <c r="HIZ84" s="567"/>
      <c r="HJA84" s="567"/>
      <c r="HJB84" s="567"/>
      <c r="HJC84" s="567"/>
      <c r="HJD84" s="567"/>
      <c r="HJE84" s="567"/>
      <c r="HJF84" s="567"/>
      <c r="HJG84" s="567"/>
      <c r="HJH84" s="567"/>
      <c r="HJI84" s="567"/>
      <c r="HJJ84" s="567"/>
      <c r="HJK84" s="567"/>
      <c r="HJL84" s="567"/>
      <c r="HJM84" s="567"/>
      <c r="HJN84" s="567"/>
      <c r="HJO84" s="567"/>
      <c r="HJP84" s="567"/>
      <c r="HJQ84" s="567"/>
      <c r="HJR84" s="567"/>
      <c r="HJS84" s="567"/>
      <c r="HJT84" s="567"/>
      <c r="HJU84" s="567"/>
      <c r="HJV84" s="567"/>
      <c r="HJW84" s="567"/>
      <c r="HJX84" s="567"/>
      <c r="HJY84" s="567"/>
      <c r="HJZ84" s="567"/>
      <c r="HKA84" s="567"/>
      <c r="HKB84" s="567"/>
      <c r="HKC84" s="567"/>
      <c r="HKD84" s="567"/>
      <c r="HKE84" s="567"/>
      <c r="HKF84" s="567"/>
      <c r="HKG84" s="567"/>
      <c r="HKH84" s="567"/>
      <c r="HKI84" s="567"/>
      <c r="HKJ84" s="567"/>
      <c r="HKK84" s="567"/>
      <c r="HKL84" s="567"/>
      <c r="HKM84" s="567"/>
      <c r="HKN84" s="567"/>
      <c r="HKO84" s="567"/>
      <c r="HKP84" s="567"/>
      <c r="HKQ84" s="567"/>
      <c r="HKR84" s="567"/>
      <c r="HKS84" s="567"/>
      <c r="HKT84" s="567"/>
      <c r="HKU84" s="567"/>
      <c r="HKV84" s="567"/>
      <c r="HKW84" s="567"/>
      <c r="HKX84" s="567"/>
      <c r="HKY84" s="567"/>
      <c r="HKZ84" s="567"/>
      <c r="HLA84" s="567"/>
      <c r="HLB84" s="567"/>
      <c r="HLC84" s="567"/>
      <c r="HLD84" s="567"/>
      <c r="HLE84" s="567"/>
      <c r="HLF84" s="567"/>
      <c r="HLG84" s="567"/>
      <c r="HLH84" s="567"/>
      <c r="HLI84" s="567"/>
      <c r="HLJ84" s="567"/>
      <c r="HLK84" s="567"/>
      <c r="HLL84" s="567"/>
      <c r="HLM84" s="567"/>
      <c r="HLN84" s="567"/>
      <c r="HLO84" s="567"/>
      <c r="HLP84" s="567"/>
      <c r="HLQ84" s="567"/>
      <c r="HLR84" s="567"/>
      <c r="HLS84" s="567"/>
      <c r="HLT84" s="567"/>
      <c r="HLU84" s="567"/>
      <c r="HLV84" s="567"/>
      <c r="HLW84" s="567"/>
      <c r="HLX84" s="567"/>
      <c r="HLY84" s="567"/>
      <c r="HLZ84" s="567"/>
      <c r="HMA84" s="567"/>
      <c r="HMB84" s="567"/>
      <c r="HMC84" s="567"/>
      <c r="HMD84" s="567"/>
      <c r="HME84" s="567"/>
      <c r="HMF84" s="567"/>
      <c r="HMG84" s="567"/>
      <c r="HMH84" s="567"/>
      <c r="HMI84" s="567"/>
      <c r="HMJ84" s="567"/>
      <c r="HMK84" s="567"/>
      <c r="HML84" s="567"/>
      <c r="HMM84" s="567"/>
      <c r="HMN84" s="567"/>
      <c r="HMO84" s="567"/>
      <c r="HMP84" s="567"/>
      <c r="HMQ84" s="567"/>
      <c r="HMR84" s="567"/>
      <c r="HMS84" s="567"/>
      <c r="HMT84" s="567"/>
      <c r="HMU84" s="567"/>
      <c r="HMV84" s="567"/>
      <c r="HMW84" s="567"/>
      <c r="HMX84" s="567"/>
      <c r="HMY84" s="567"/>
      <c r="HMZ84" s="567"/>
      <c r="HNA84" s="567"/>
      <c r="HNB84" s="567"/>
      <c r="HNC84" s="567"/>
      <c r="HND84" s="567"/>
      <c r="HNE84" s="567"/>
      <c r="HNF84" s="567"/>
      <c r="HNG84" s="567"/>
      <c r="HNH84" s="567"/>
      <c r="HNI84" s="567"/>
      <c r="HNJ84" s="567"/>
      <c r="HNK84" s="567"/>
      <c r="HNL84" s="567"/>
      <c r="HNM84" s="567"/>
      <c r="HNN84" s="567"/>
      <c r="HNO84" s="567"/>
      <c r="HNP84" s="567"/>
      <c r="HNQ84" s="567"/>
      <c r="HNR84" s="567"/>
      <c r="HNS84" s="567"/>
      <c r="HNT84" s="567"/>
      <c r="HNU84" s="567"/>
      <c r="HNV84" s="567"/>
      <c r="HNW84" s="567"/>
      <c r="HNX84" s="567"/>
      <c r="HNY84" s="567"/>
      <c r="HNZ84" s="567"/>
      <c r="HOA84" s="567"/>
      <c r="HOB84" s="567"/>
      <c r="HOC84" s="567"/>
      <c r="HOD84" s="567"/>
      <c r="HOE84" s="567"/>
      <c r="HOF84" s="567"/>
      <c r="HOG84" s="567"/>
      <c r="HOH84" s="567"/>
      <c r="HOI84" s="567"/>
      <c r="HOJ84" s="567"/>
      <c r="HOK84" s="567"/>
      <c r="HOL84" s="567"/>
      <c r="HOM84" s="567"/>
      <c r="HON84" s="567"/>
      <c r="HOO84" s="567"/>
      <c r="HOP84" s="567"/>
      <c r="HOQ84" s="567"/>
      <c r="HOR84" s="567"/>
      <c r="HOS84" s="567"/>
      <c r="HOT84" s="567"/>
      <c r="HOU84" s="567"/>
      <c r="HOV84" s="567"/>
      <c r="HOW84" s="567"/>
      <c r="HOX84" s="567"/>
      <c r="HOY84" s="567"/>
      <c r="HOZ84" s="567"/>
      <c r="HPA84" s="567"/>
      <c r="HPB84" s="567"/>
      <c r="HPC84" s="567"/>
      <c r="HPD84" s="567"/>
      <c r="HPE84" s="567"/>
      <c r="HPF84" s="567"/>
      <c r="HPG84" s="567"/>
      <c r="HPH84" s="567"/>
      <c r="HPI84" s="567"/>
      <c r="HPJ84" s="567"/>
      <c r="HPK84" s="567"/>
      <c r="HPL84" s="567"/>
      <c r="HPM84" s="567"/>
      <c r="HPN84" s="567"/>
      <c r="HPO84" s="567"/>
      <c r="HPP84" s="567"/>
      <c r="HPQ84" s="567"/>
      <c r="HPR84" s="567"/>
      <c r="HPS84" s="567"/>
      <c r="HPT84" s="567"/>
      <c r="HPU84" s="567"/>
      <c r="HPV84" s="567"/>
      <c r="HPW84" s="567"/>
      <c r="HPX84" s="567"/>
      <c r="HPY84" s="567"/>
      <c r="HPZ84" s="567"/>
      <c r="HQA84" s="567"/>
      <c r="HQB84" s="567"/>
      <c r="HQC84" s="567"/>
      <c r="HQD84" s="567"/>
      <c r="HQE84" s="567"/>
      <c r="HQF84" s="567"/>
      <c r="HQG84" s="567"/>
      <c r="HQH84" s="567"/>
      <c r="HQI84" s="567"/>
      <c r="HQJ84" s="567"/>
      <c r="HQK84" s="567"/>
      <c r="HQL84" s="567"/>
      <c r="HQM84" s="567"/>
      <c r="HQN84" s="567"/>
      <c r="HQO84" s="567"/>
      <c r="HQP84" s="567"/>
      <c r="HQQ84" s="567"/>
      <c r="HQR84" s="567"/>
      <c r="HQS84" s="567"/>
      <c r="HQT84" s="567"/>
      <c r="HQU84" s="567"/>
      <c r="HQV84" s="567"/>
      <c r="HQW84" s="567"/>
      <c r="HQX84" s="567"/>
      <c r="HQY84" s="567"/>
      <c r="HQZ84" s="567"/>
      <c r="HRA84" s="567"/>
      <c r="HRB84" s="567"/>
      <c r="HRC84" s="567"/>
      <c r="HRD84" s="567"/>
      <c r="HRE84" s="567"/>
      <c r="HRF84" s="567"/>
      <c r="HRG84" s="567"/>
      <c r="HRH84" s="567"/>
      <c r="HRI84" s="567"/>
      <c r="HRJ84" s="567"/>
      <c r="HRK84" s="567"/>
      <c r="HRL84" s="567"/>
      <c r="HRM84" s="567"/>
      <c r="HRN84" s="567"/>
      <c r="HRO84" s="567"/>
      <c r="HRP84" s="567"/>
      <c r="HRQ84" s="567"/>
      <c r="HRR84" s="567"/>
      <c r="HRS84" s="567"/>
      <c r="HRT84" s="567"/>
      <c r="HRU84" s="567"/>
      <c r="HRV84" s="567"/>
      <c r="HRW84" s="567"/>
      <c r="HRX84" s="567"/>
      <c r="HRY84" s="567"/>
      <c r="HRZ84" s="567"/>
      <c r="HSA84" s="567"/>
      <c r="HSB84" s="567"/>
      <c r="HSC84" s="567"/>
      <c r="HSD84" s="567"/>
      <c r="HSE84" s="567"/>
      <c r="HSF84" s="567"/>
      <c r="HSG84" s="567"/>
      <c r="HSH84" s="567"/>
      <c r="HSI84" s="567"/>
      <c r="HSJ84" s="567"/>
      <c r="HSK84" s="567"/>
      <c r="HSL84" s="567"/>
      <c r="HSM84" s="567"/>
      <c r="HSN84" s="567"/>
      <c r="HSO84" s="567"/>
      <c r="HSP84" s="567"/>
      <c r="HSQ84" s="567"/>
      <c r="HSR84" s="567"/>
      <c r="HSS84" s="567"/>
      <c r="HST84" s="567"/>
      <c r="HSU84" s="567"/>
      <c r="HSV84" s="567"/>
      <c r="HSW84" s="567"/>
      <c r="HSX84" s="567"/>
      <c r="HSY84" s="567"/>
      <c r="HSZ84" s="567"/>
      <c r="HTA84" s="567"/>
      <c r="HTB84" s="567"/>
      <c r="HTC84" s="567"/>
      <c r="HTD84" s="567"/>
      <c r="HTE84" s="567"/>
      <c r="HTF84" s="567"/>
      <c r="HTG84" s="567"/>
      <c r="HTH84" s="567"/>
      <c r="HTI84" s="567"/>
      <c r="HTJ84" s="567"/>
      <c r="HTK84" s="567"/>
      <c r="HTL84" s="567"/>
      <c r="HTM84" s="567"/>
      <c r="HTN84" s="567"/>
      <c r="HTO84" s="567"/>
      <c r="HTP84" s="567"/>
      <c r="HTQ84" s="567"/>
      <c r="HTR84" s="567"/>
      <c r="HTS84" s="567"/>
      <c r="HTT84" s="567"/>
      <c r="HTU84" s="567"/>
      <c r="HTV84" s="567"/>
      <c r="HTW84" s="567"/>
      <c r="HTX84" s="567"/>
      <c r="HTY84" s="567"/>
      <c r="HTZ84" s="567"/>
      <c r="HUA84" s="567"/>
      <c r="HUB84" s="567"/>
      <c r="HUC84" s="567"/>
      <c r="HUD84" s="567"/>
      <c r="HUE84" s="567"/>
      <c r="HUF84" s="567"/>
      <c r="HUG84" s="567"/>
      <c r="HUH84" s="567"/>
      <c r="HUI84" s="567"/>
      <c r="HUJ84" s="567"/>
      <c r="HUK84" s="567"/>
      <c r="HUL84" s="567"/>
      <c r="HUM84" s="567"/>
      <c r="HUN84" s="567"/>
      <c r="HUO84" s="567"/>
      <c r="HUP84" s="567"/>
      <c r="HUQ84" s="567"/>
      <c r="HUR84" s="567"/>
      <c r="HUS84" s="567"/>
      <c r="HUT84" s="567"/>
      <c r="HUU84" s="567"/>
      <c r="HUV84" s="567"/>
      <c r="HUW84" s="567"/>
      <c r="HUX84" s="567"/>
      <c r="HUY84" s="567"/>
      <c r="HUZ84" s="567"/>
      <c r="HVA84" s="567"/>
      <c r="HVB84" s="567"/>
      <c r="HVC84" s="567"/>
      <c r="HVD84" s="567"/>
      <c r="HVE84" s="567"/>
      <c r="HVF84" s="567"/>
      <c r="HVG84" s="567"/>
      <c r="HVH84" s="567"/>
      <c r="HVI84" s="567"/>
      <c r="HVJ84" s="567"/>
      <c r="HVK84" s="567"/>
      <c r="HVL84" s="567"/>
      <c r="HVM84" s="567"/>
      <c r="HVN84" s="567"/>
      <c r="HVO84" s="567"/>
      <c r="HVP84" s="567"/>
      <c r="HVQ84" s="567"/>
      <c r="HVR84" s="567"/>
      <c r="HVS84" s="567"/>
      <c r="HVT84" s="567"/>
      <c r="HVU84" s="567"/>
      <c r="HVV84" s="567"/>
      <c r="HVW84" s="567"/>
      <c r="HVX84" s="567"/>
      <c r="HVY84" s="567"/>
      <c r="HVZ84" s="567"/>
      <c r="HWA84" s="567"/>
      <c r="HWB84" s="567"/>
      <c r="HWC84" s="567"/>
      <c r="HWD84" s="567"/>
      <c r="HWE84" s="567"/>
      <c r="HWF84" s="567"/>
      <c r="HWG84" s="567"/>
      <c r="HWH84" s="567"/>
      <c r="HWI84" s="567"/>
      <c r="HWJ84" s="567"/>
      <c r="HWK84" s="567"/>
      <c r="HWL84" s="567"/>
      <c r="HWM84" s="567"/>
      <c r="HWN84" s="567"/>
      <c r="HWO84" s="567"/>
      <c r="HWP84" s="567"/>
      <c r="HWQ84" s="567"/>
      <c r="HWR84" s="567"/>
      <c r="HWS84" s="567"/>
      <c r="HWT84" s="567"/>
      <c r="HWU84" s="567"/>
      <c r="HWV84" s="567"/>
      <c r="HWW84" s="567"/>
      <c r="HWX84" s="567"/>
      <c r="HWY84" s="567"/>
      <c r="HWZ84" s="567"/>
      <c r="HXA84" s="567"/>
      <c r="HXB84" s="567"/>
      <c r="HXC84" s="567"/>
      <c r="HXD84" s="567"/>
      <c r="HXE84" s="567"/>
      <c r="HXF84" s="567"/>
      <c r="HXG84" s="567"/>
      <c r="HXH84" s="567"/>
      <c r="HXI84" s="567"/>
      <c r="HXJ84" s="567"/>
      <c r="HXK84" s="567"/>
      <c r="HXL84" s="567"/>
      <c r="HXM84" s="567"/>
      <c r="HXN84" s="567"/>
      <c r="HXO84" s="567"/>
      <c r="HXP84" s="567"/>
      <c r="HXQ84" s="567"/>
      <c r="HXR84" s="567"/>
      <c r="HXS84" s="567"/>
      <c r="HXT84" s="567"/>
      <c r="HXU84" s="567"/>
      <c r="HXV84" s="567"/>
      <c r="HXW84" s="567"/>
      <c r="HXX84" s="567"/>
      <c r="HXY84" s="567"/>
      <c r="HXZ84" s="567"/>
      <c r="HYA84" s="567"/>
      <c r="HYB84" s="567"/>
      <c r="HYC84" s="567"/>
      <c r="HYD84" s="567"/>
      <c r="HYE84" s="567"/>
      <c r="HYF84" s="567"/>
      <c r="HYG84" s="567"/>
      <c r="HYH84" s="567"/>
      <c r="HYI84" s="567"/>
      <c r="HYJ84" s="567"/>
      <c r="HYK84" s="567"/>
      <c r="HYL84" s="567"/>
      <c r="HYM84" s="567"/>
      <c r="HYN84" s="567"/>
      <c r="HYO84" s="567"/>
      <c r="HYP84" s="567"/>
      <c r="HYQ84" s="567"/>
      <c r="HYR84" s="567"/>
      <c r="HYS84" s="567"/>
      <c r="HYT84" s="567"/>
      <c r="HYU84" s="567"/>
      <c r="HYV84" s="567"/>
      <c r="HYW84" s="567"/>
      <c r="HYX84" s="567"/>
      <c r="HYY84" s="567"/>
      <c r="HYZ84" s="567"/>
      <c r="HZA84" s="567"/>
      <c r="HZB84" s="567"/>
      <c r="HZC84" s="567"/>
      <c r="HZD84" s="567"/>
      <c r="HZE84" s="567"/>
      <c r="HZF84" s="567"/>
      <c r="HZG84" s="567"/>
      <c r="HZH84" s="567"/>
      <c r="HZI84" s="567"/>
      <c r="HZJ84" s="567"/>
      <c r="HZK84" s="567"/>
      <c r="HZL84" s="567"/>
      <c r="HZM84" s="567"/>
      <c r="HZN84" s="567"/>
      <c r="HZO84" s="567"/>
      <c r="HZP84" s="567"/>
      <c r="HZQ84" s="567"/>
      <c r="HZR84" s="567"/>
      <c r="HZS84" s="567"/>
      <c r="HZT84" s="567"/>
      <c r="HZU84" s="567"/>
      <c r="HZV84" s="567"/>
      <c r="HZW84" s="567"/>
      <c r="HZX84" s="567"/>
      <c r="HZY84" s="567"/>
      <c r="HZZ84" s="567"/>
      <c r="IAA84" s="567"/>
      <c r="IAB84" s="567"/>
      <c r="IAC84" s="567"/>
      <c r="IAD84" s="567"/>
      <c r="IAE84" s="567"/>
      <c r="IAF84" s="567"/>
      <c r="IAG84" s="567"/>
      <c r="IAH84" s="567"/>
      <c r="IAI84" s="567"/>
      <c r="IAJ84" s="567"/>
      <c r="IAK84" s="567"/>
      <c r="IAL84" s="567"/>
      <c r="IAM84" s="567"/>
      <c r="IAN84" s="567"/>
      <c r="IAO84" s="567"/>
      <c r="IAP84" s="567"/>
      <c r="IAQ84" s="567"/>
      <c r="IAR84" s="567"/>
      <c r="IAS84" s="567"/>
      <c r="IAT84" s="567"/>
      <c r="IAU84" s="567"/>
      <c r="IAV84" s="567"/>
      <c r="IAW84" s="567"/>
      <c r="IAX84" s="567"/>
      <c r="IAY84" s="567"/>
      <c r="IAZ84" s="567"/>
      <c r="IBA84" s="567"/>
      <c r="IBB84" s="567"/>
      <c r="IBC84" s="567"/>
      <c r="IBD84" s="567"/>
      <c r="IBE84" s="567"/>
      <c r="IBF84" s="567"/>
      <c r="IBG84" s="567"/>
      <c r="IBH84" s="567"/>
      <c r="IBI84" s="567"/>
      <c r="IBJ84" s="567"/>
      <c r="IBK84" s="567"/>
      <c r="IBL84" s="567"/>
      <c r="IBM84" s="567"/>
      <c r="IBN84" s="567"/>
      <c r="IBO84" s="567"/>
      <c r="IBP84" s="567"/>
      <c r="IBQ84" s="567"/>
      <c r="IBR84" s="567"/>
      <c r="IBS84" s="567"/>
      <c r="IBT84" s="567"/>
      <c r="IBU84" s="567"/>
      <c r="IBV84" s="567"/>
      <c r="IBW84" s="567"/>
      <c r="IBX84" s="567"/>
      <c r="IBY84" s="567"/>
      <c r="IBZ84" s="567"/>
      <c r="ICA84" s="567"/>
      <c r="ICB84" s="567"/>
      <c r="ICC84" s="567"/>
      <c r="ICD84" s="567"/>
      <c r="ICE84" s="567"/>
      <c r="ICF84" s="567"/>
      <c r="ICG84" s="567"/>
      <c r="ICH84" s="567"/>
      <c r="ICI84" s="567"/>
      <c r="ICJ84" s="567"/>
      <c r="ICK84" s="567"/>
      <c r="ICL84" s="567"/>
      <c r="ICM84" s="567"/>
      <c r="ICN84" s="567"/>
      <c r="ICO84" s="567"/>
      <c r="ICP84" s="567"/>
      <c r="ICQ84" s="567"/>
      <c r="ICR84" s="567"/>
      <c r="ICS84" s="567"/>
      <c r="ICT84" s="567"/>
      <c r="ICU84" s="567"/>
      <c r="ICV84" s="567"/>
      <c r="ICW84" s="567"/>
      <c r="ICX84" s="567"/>
      <c r="ICY84" s="567"/>
      <c r="ICZ84" s="567"/>
      <c r="IDA84" s="567"/>
      <c r="IDB84" s="567"/>
      <c r="IDC84" s="567"/>
      <c r="IDD84" s="567"/>
      <c r="IDE84" s="567"/>
      <c r="IDF84" s="567"/>
      <c r="IDG84" s="567"/>
      <c r="IDH84" s="567"/>
      <c r="IDI84" s="567"/>
      <c r="IDJ84" s="567"/>
      <c r="IDK84" s="567"/>
      <c r="IDL84" s="567"/>
      <c r="IDM84" s="567"/>
      <c r="IDN84" s="567"/>
      <c r="IDO84" s="567"/>
      <c r="IDP84" s="567"/>
      <c r="IDQ84" s="567"/>
      <c r="IDR84" s="567"/>
      <c r="IDS84" s="567"/>
      <c r="IDT84" s="567"/>
      <c r="IDU84" s="567"/>
      <c r="IDV84" s="567"/>
      <c r="IDW84" s="567"/>
      <c r="IDX84" s="567"/>
      <c r="IDY84" s="567"/>
      <c r="IDZ84" s="567"/>
      <c r="IEA84" s="567"/>
      <c r="IEB84" s="567"/>
      <c r="IEC84" s="567"/>
      <c r="IED84" s="567"/>
      <c r="IEE84" s="567"/>
      <c r="IEF84" s="567"/>
      <c r="IEG84" s="567"/>
      <c r="IEH84" s="567"/>
      <c r="IEI84" s="567"/>
      <c r="IEJ84" s="567"/>
      <c r="IEK84" s="567"/>
      <c r="IEL84" s="567"/>
      <c r="IEM84" s="567"/>
      <c r="IEN84" s="567"/>
      <c r="IEO84" s="567"/>
      <c r="IEP84" s="567"/>
      <c r="IEQ84" s="567"/>
      <c r="IER84" s="567"/>
      <c r="IES84" s="567"/>
      <c r="IET84" s="567"/>
      <c r="IEU84" s="567"/>
      <c r="IEV84" s="567"/>
      <c r="IEW84" s="567"/>
      <c r="IEX84" s="567"/>
      <c r="IEY84" s="567"/>
      <c r="IEZ84" s="567"/>
      <c r="IFA84" s="567"/>
      <c r="IFB84" s="567"/>
      <c r="IFC84" s="567"/>
      <c r="IFD84" s="567"/>
      <c r="IFE84" s="567"/>
      <c r="IFF84" s="567"/>
      <c r="IFG84" s="567"/>
      <c r="IFH84" s="567"/>
      <c r="IFI84" s="567"/>
      <c r="IFJ84" s="567"/>
      <c r="IFK84" s="567"/>
      <c r="IFL84" s="567"/>
      <c r="IFM84" s="567"/>
      <c r="IFN84" s="567"/>
      <c r="IFO84" s="567"/>
      <c r="IFP84" s="567"/>
      <c r="IFQ84" s="567"/>
      <c r="IFR84" s="567"/>
      <c r="IFS84" s="567"/>
      <c r="IFT84" s="567"/>
      <c r="IFU84" s="567"/>
      <c r="IFV84" s="567"/>
      <c r="IFW84" s="567"/>
      <c r="IFX84" s="567"/>
      <c r="IFY84" s="567"/>
      <c r="IFZ84" s="567"/>
      <c r="IGA84" s="567"/>
      <c r="IGB84" s="567"/>
      <c r="IGC84" s="567"/>
      <c r="IGD84" s="567"/>
      <c r="IGE84" s="567"/>
      <c r="IGF84" s="567"/>
      <c r="IGG84" s="567"/>
      <c r="IGH84" s="567"/>
      <c r="IGI84" s="567"/>
      <c r="IGJ84" s="567"/>
      <c r="IGK84" s="567"/>
      <c r="IGL84" s="567"/>
      <c r="IGM84" s="567"/>
      <c r="IGN84" s="567"/>
      <c r="IGO84" s="567"/>
      <c r="IGP84" s="567"/>
      <c r="IGQ84" s="567"/>
      <c r="IGR84" s="567"/>
      <c r="IGS84" s="567"/>
      <c r="IGT84" s="567"/>
      <c r="IGU84" s="567"/>
      <c r="IGV84" s="567"/>
      <c r="IGW84" s="567"/>
      <c r="IGX84" s="567"/>
      <c r="IGY84" s="567"/>
      <c r="IGZ84" s="567"/>
      <c r="IHA84" s="567"/>
      <c r="IHB84" s="567"/>
      <c r="IHC84" s="567"/>
      <c r="IHD84" s="567"/>
      <c r="IHE84" s="567"/>
      <c r="IHF84" s="567"/>
      <c r="IHG84" s="567"/>
      <c r="IHH84" s="567"/>
      <c r="IHI84" s="567"/>
      <c r="IHJ84" s="567"/>
      <c r="IHK84" s="567"/>
      <c r="IHL84" s="567"/>
      <c r="IHM84" s="567"/>
      <c r="IHN84" s="567"/>
      <c r="IHO84" s="567"/>
      <c r="IHP84" s="567"/>
      <c r="IHQ84" s="567"/>
      <c r="IHR84" s="567"/>
      <c r="IHS84" s="567"/>
      <c r="IHT84" s="567"/>
      <c r="IHU84" s="567"/>
      <c r="IHV84" s="567"/>
      <c r="IHW84" s="567"/>
      <c r="IHX84" s="567"/>
      <c r="IHY84" s="567"/>
      <c r="IHZ84" s="567"/>
      <c r="IIA84" s="567"/>
      <c r="IIB84" s="567"/>
      <c r="IIC84" s="567"/>
      <c r="IID84" s="567"/>
      <c r="IIE84" s="567"/>
      <c r="IIF84" s="567"/>
      <c r="IIG84" s="567"/>
      <c r="IIH84" s="567"/>
      <c r="III84" s="567"/>
      <c r="IIJ84" s="567"/>
      <c r="IIK84" s="567"/>
      <c r="IIL84" s="567"/>
      <c r="IIM84" s="567"/>
      <c r="IIN84" s="567"/>
      <c r="IIO84" s="567"/>
      <c r="IIP84" s="567"/>
      <c r="IIQ84" s="567"/>
      <c r="IIR84" s="567"/>
      <c r="IIS84" s="567"/>
      <c r="IIT84" s="567"/>
      <c r="IIU84" s="567"/>
      <c r="IIV84" s="567"/>
      <c r="IIW84" s="567"/>
      <c r="IIX84" s="567"/>
      <c r="IIY84" s="567"/>
      <c r="IIZ84" s="567"/>
      <c r="IJA84" s="567"/>
      <c r="IJB84" s="567"/>
      <c r="IJC84" s="567"/>
      <c r="IJD84" s="567"/>
      <c r="IJE84" s="567"/>
      <c r="IJF84" s="567"/>
      <c r="IJG84" s="567"/>
      <c r="IJH84" s="567"/>
      <c r="IJI84" s="567"/>
      <c r="IJJ84" s="567"/>
      <c r="IJK84" s="567"/>
      <c r="IJL84" s="567"/>
      <c r="IJM84" s="567"/>
      <c r="IJN84" s="567"/>
      <c r="IJO84" s="567"/>
      <c r="IJP84" s="567"/>
      <c r="IJQ84" s="567"/>
      <c r="IJR84" s="567"/>
      <c r="IJS84" s="567"/>
      <c r="IJT84" s="567"/>
      <c r="IJU84" s="567"/>
      <c r="IJV84" s="567"/>
      <c r="IJW84" s="567"/>
      <c r="IJX84" s="567"/>
      <c r="IJY84" s="567"/>
      <c r="IJZ84" s="567"/>
      <c r="IKA84" s="567"/>
      <c r="IKB84" s="567"/>
      <c r="IKC84" s="567"/>
      <c r="IKD84" s="567"/>
      <c r="IKE84" s="567"/>
      <c r="IKF84" s="567"/>
      <c r="IKG84" s="567"/>
      <c r="IKH84" s="567"/>
      <c r="IKI84" s="567"/>
      <c r="IKJ84" s="567"/>
      <c r="IKK84" s="567"/>
      <c r="IKL84" s="567"/>
      <c r="IKM84" s="567"/>
      <c r="IKN84" s="567"/>
      <c r="IKO84" s="567"/>
      <c r="IKP84" s="567"/>
      <c r="IKQ84" s="567"/>
      <c r="IKR84" s="567"/>
      <c r="IKS84" s="567"/>
      <c r="IKT84" s="567"/>
      <c r="IKU84" s="567"/>
      <c r="IKV84" s="567"/>
      <c r="IKW84" s="567"/>
      <c r="IKX84" s="567"/>
      <c r="IKY84" s="567"/>
      <c r="IKZ84" s="567"/>
      <c r="ILA84" s="567"/>
      <c r="ILB84" s="567"/>
      <c r="ILC84" s="567"/>
      <c r="ILD84" s="567"/>
      <c r="ILE84" s="567"/>
      <c r="ILF84" s="567"/>
      <c r="ILG84" s="567"/>
      <c r="ILH84" s="567"/>
      <c r="ILI84" s="567"/>
      <c r="ILJ84" s="567"/>
      <c r="ILK84" s="567"/>
      <c r="ILL84" s="567"/>
      <c r="ILM84" s="567"/>
      <c r="ILN84" s="567"/>
      <c r="ILO84" s="567"/>
      <c r="ILP84" s="567"/>
      <c r="ILQ84" s="567"/>
      <c r="ILR84" s="567"/>
      <c r="ILS84" s="567"/>
      <c r="ILT84" s="567"/>
      <c r="ILU84" s="567"/>
      <c r="ILV84" s="567"/>
      <c r="ILW84" s="567"/>
      <c r="ILX84" s="567"/>
      <c r="ILY84" s="567"/>
      <c r="ILZ84" s="567"/>
      <c r="IMA84" s="567"/>
      <c r="IMB84" s="567"/>
      <c r="IMC84" s="567"/>
      <c r="IMD84" s="567"/>
      <c r="IME84" s="567"/>
      <c r="IMF84" s="567"/>
      <c r="IMG84" s="567"/>
      <c r="IMH84" s="567"/>
      <c r="IMI84" s="567"/>
      <c r="IMJ84" s="567"/>
      <c r="IMK84" s="567"/>
      <c r="IML84" s="567"/>
      <c r="IMM84" s="567"/>
      <c r="IMN84" s="567"/>
      <c r="IMO84" s="567"/>
      <c r="IMP84" s="567"/>
      <c r="IMQ84" s="567"/>
      <c r="IMR84" s="567"/>
      <c r="IMS84" s="567"/>
      <c r="IMT84" s="567"/>
      <c r="IMU84" s="567"/>
      <c r="IMV84" s="567"/>
      <c r="IMW84" s="567"/>
      <c r="IMX84" s="567"/>
      <c r="IMY84" s="567"/>
      <c r="IMZ84" s="567"/>
      <c r="INA84" s="567"/>
      <c r="INB84" s="567"/>
      <c r="INC84" s="567"/>
      <c r="IND84" s="567"/>
      <c r="INE84" s="567"/>
      <c r="INF84" s="567"/>
      <c r="ING84" s="567"/>
      <c r="INH84" s="567"/>
      <c r="INI84" s="567"/>
      <c r="INJ84" s="567"/>
      <c r="INK84" s="567"/>
      <c r="INL84" s="567"/>
      <c r="INM84" s="567"/>
      <c r="INN84" s="567"/>
      <c r="INO84" s="567"/>
      <c r="INP84" s="567"/>
      <c r="INQ84" s="567"/>
      <c r="INR84" s="567"/>
      <c r="INS84" s="567"/>
      <c r="INT84" s="567"/>
      <c r="INU84" s="567"/>
      <c r="INV84" s="567"/>
      <c r="INW84" s="567"/>
      <c r="INX84" s="567"/>
      <c r="INY84" s="567"/>
      <c r="INZ84" s="567"/>
      <c r="IOA84" s="567"/>
      <c r="IOB84" s="567"/>
      <c r="IOC84" s="567"/>
      <c r="IOD84" s="567"/>
      <c r="IOE84" s="567"/>
      <c r="IOF84" s="567"/>
      <c r="IOG84" s="567"/>
      <c r="IOH84" s="567"/>
      <c r="IOI84" s="567"/>
      <c r="IOJ84" s="567"/>
      <c r="IOK84" s="567"/>
      <c r="IOL84" s="567"/>
      <c r="IOM84" s="567"/>
      <c r="ION84" s="567"/>
      <c r="IOO84" s="567"/>
      <c r="IOP84" s="567"/>
      <c r="IOQ84" s="567"/>
      <c r="IOR84" s="567"/>
      <c r="IOS84" s="567"/>
      <c r="IOT84" s="567"/>
      <c r="IOU84" s="567"/>
      <c r="IOV84" s="567"/>
      <c r="IOW84" s="567"/>
      <c r="IOX84" s="567"/>
      <c r="IOY84" s="567"/>
      <c r="IOZ84" s="567"/>
      <c r="IPA84" s="567"/>
      <c r="IPB84" s="567"/>
      <c r="IPC84" s="567"/>
      <c r="IPD84" s="567"/>
      <c r="IPE84" s="567"/>
      <c r="IPF84" s="567"/>
      <c r="IPG84" s="567"/>
      <c r="IPH84" s="567"/>
      <c r="IPI84" s="567"/>
      <c r="IPJ84" s="567"/>
      <c r="IPK84" s="567"/>
      <c r="IPL84" s="567"/>
      <c r="IPM84" s="567"/>
      <c r="IPN84" s="567"/>
      <c r="IPO84" s="567"/>
      <c r="IPP84" s="567"/>
      <c r="IPQ84" s="567"/>
      <c r="IPR84" s="567"/>
      <c r="IPS84" s="567"/>
      <c r="IPT84" s="567"/>
      <c r="IPU84" s="567"/>
      <c r="IPV84" s="567"/>
      <c r="IPW84" s="567"/>
      <c r="IPX84" s="567"/>
      <c r="IPY84" s="567"/>
      <c r="IPZ84" s="567"/>
      <c r="IQA84" s="567"/>
      <c r="IQB84" s="567"/>
      <c r="IQC84" s="567"/>
      <c r="IQD84" s="567"/>
      <c r="IQE84" s="567"/>
      <c r="IQF84" s="567"/>
      <c r="IQG84" s="567"/>
      <c r="IQH84" s="567"/>
      <c r="IQI84" s="567"/>
      <c r="IQJ84" s="567"/>
      <c r="IQK84" s="567"/>
      <c r="IQL84" s="567"/>
      <c r="IQM84" s="567"/>
      <c r="IQN84" s="567"/>
      <c r="IQO84" s="567"/>
      <c r="IQP84" s="567"/>
      <c r="IQQ84" s="567"/>
      <c r="IQR84" s="567"/>
      <c r="IQS84" s="567"/>
      <c r="IQT84" s="567"/>
      <c r="IQU84" s="567"/>
      <c r="IQV84" s="567"/>
      <c r="IQW84" s="567"/>
      <c r="IQX84" s="567"/>
      <c r="IQY84" s="567"/>
      <c r="IQZ84" s="567"/>
      <c r="IRA84" s="567"/>
      <c r="IRB84" s="567"/>
      <c r="IRC84" s="567"/>
      <c r="IRD84" s="567"/>
      <c r="IRE84" s="567"/>
      <c r="IRF84" s="567"/>
      <c r="IRG84" s="567"/>
      <c r="IRH84" s="567"/>
      <c r="IRI84" s="567"/>
      <c r="IRJ84" s="567"/>
      <c r="IRK84" s="567"/>
      <c r="IRL84" s="567"/>
      <c r="IRM84" s="567"/>
      <c r="IRN84" s="567"/>
      <c r="IRO84" s="567"/>
      <c r="IRP84" s="567"/>
      <c r="IRQ84" s="567"/>
      <c r="IRR84" s="567"/>
      <c r="IRS84" s="567"/>
      <c r="IRT84" s="567"/>
      <c r="IRU84" s="567"/>
      <c r="IRV84" s="567"/>
      <c r="IRW84" s="567"/>
      <c r="IRX84" s="567"/>
      <c r="IRY84" s="567"/>
      <c r="IRZ84" s="567"/>
      <c r="ISA84" s="567"/>
      <c r="ISB84" s="567"/>
      <c r="ISC84" s="567"/>
      <c r="ISD84" s="567"/>
      <c r="ISE84" s="567"/>
      <c r="ISF84" s="567"/>
      <c r="ISG84" s="567"/>
      <c r="ISH84" s="567"/>
      <c r="ISI84" s="567"/>
      <c r="ISJ84" s="567"/>
      <c r="ISK84" s="567"/>
      <c r="ISL84" s="567"/>
      <c r="ISM84" s="567"/>
      <c r="ISN84" s="567"/>
      <c r="ISO84" s="567"/>
      <c r="ISP84" s="567"/>
      <c r="ISQ84" s="567"/>
      <c r="ISR84" s="567"/>
      <c r="ISS84" s="567"/>
      <c r="IST84" s="567"/>
      <c r="ISU84" s="567"/>
      <c r="ISV84" s="567"/>
      <c r="ISW84" s="567"/>
      <c r="ISX84" s="567"/>
      <c r="ISY84" s="567"/>
      <c r="ISZ84" s="567"/>
      <c r="ITA84" s="567"/>
      <c r="ITB84" s="567"/>
      <c r="ITC84" s="567"/>
      <c r="ITD84" s="567"/>
      <c r="ITE84" s="567"/>
      <c r="ITF84" s="567"/>
      <c r="ITG84" s="567"/>
      <c r="ITH84" s="567"/>
      <c r="ITI84" s="567"/>
      <c r="ITJ84" s="567"/>
      <c r="ITK84" s="567"/>
      <c r="ITL84" s="567"/>
      <c r="ITM84" s="567"/>
      <c r="ITN84" s="567"/>
      <c r="ITO84" s="567"/>
      <c r="ITP84" s="567"/>
      <c r="ITQ84" s="567"/>
      <c r="ITR84" s="567"/>
      <c r="ITS84" s="567"/>
      <c r="ITT84" s="567"/>
      <c r="ITU84" s="567"/>
      <c r="ITV84" s="567"/>
      <c r="ITW84" s="567"/>
      <c r="ITX84" s="567"/>
      <c r="ITY84" s="567"/>
      <c r="ITZ84" s="567"/>
      <c r="IUA84" s="567"/>
      <c r="IUB84" s="567"/>
      <c r="IUC84" s="567"/>
      <c r="IUD84" s="567"/>
      <c r="IUE84" s="567"/>
      <c r="IUF84" s="567"/>
      <c r="IUG84" s="567"/>
      <c r="IUH84" s="567"/>
      <c r="IUI84" s="567"/>
      <c r="IUJ84" s="567"/>
      <c r="IUK84" s="567"/>
      <c r="IUL84" s="567"/>
      <c r="IUM84" s="567"/>
      <c r="IUN84" s="567"/>
      <c r="IUO84" s="567"/>
      <c r="IUP84" s="567"/>
      <c r="IUQ84" s="567"/>
      <c r="IUR84" s="567"/>
      <c r="IUS84" s="567"/>
      <c r="IUT84" s="567"/>
      <c r="IUU84" s="567"/>
      <c r="IUV84" s="567"/>
      <c r="IUW84" s="567"/>
      <c r="IUX84" s="567"/>
      <c r="IUY84" s="567"/>
      <c r="IUZ84" s="567"/>
      <c r="IVA84" s="567"/>
      <c r="IVB84" s="567"/>
      <c r="IVC84" s="567"/>
      <c r="IVD84" s="567"/>
      <c r="IVE84" s="567"/>
      <c r="IVF84" s="567"/>
      <c r="IVG84" s="567"/>
      <c r="IVH84" s="567"/>
      <c r="IVI84" s="567"/>
      <c r="IVJ84" s="567"/>
      <c r="IVK84" s="567"/>
      <c r="IVL84" s="567"/>
      <c r="IVM84" s="567"/>
      <c r="IVN84" s="567"/>
      <c r="IVO84" s="567"/>
      <c r="IVP84" s="567"/>
      <c r="IVQ84" s="567"/>
      <c r="IVR84" s="567"/>
      <c r="IVS84" s="567"/>
      <c r="IVT84" s="567"/>
      <c r="IVU84" s="567"/>
      <c r="IVV84" s="567"/>
      <c r="IVW84" s="567"/>
      <c r="IVX84" s="567"/>
      <c r="IVY84" s="567"/>
      <c r="IVZ84" s="567"/>
      <c r="IWA84" s="567"/>
      <c r="IWB84" s="567"/>
      <c r="IWC84" s="567"/>
      <c r="IWD84" s="567"/>
      <c r="IWE84" s="567"/>
      <c r="IWF84" s="567"/>
      <c r="IWG84" s="567"/>
      <c r="IWH84" s="567"/>
      <c r="IWI84" s="567"/>
      <c r="IWJ84" s="567"/>
      <c r="IWK84" s="567"/>
      <c r="IWL84" s="567"/>
      <c r="IWM84" s="567"/>
      <c r="IWN84" s="567"/>
      <c r="IWO84" s="567"/>
      <c r="IWP84" s="567"/>
      <c r="IWQ84" s="567"/>
      <c r="IWR84" s="567"/>
      <c r="IWS84" s="567"/>
      <c r="IWT84" s="567"/>
      <c r="IWU84" s="567"/>
      <c r="IWV84" s="567"/>
      <c r="IWW84" s="567"/>
      <c r="IWX84" s="567"/>
      <c r="IWY84" s="567"/>
      <c r="IWZ84" s="567"/>
      <c r="IXA84" s="567"/>
      <c r="IXB84" s="567"/>
      <c r="IXC84" s="567"/>
      <c r="IXD84" s="567"/>
      <c r="IXE84" s="567"/>
      <c r="IXF84" s="567"/>
      <c r="IXG84" s="567"/>
      <c r="IXH84" s="567"/>
      <c r="IXI84" s="567"/>
      <c r="IXJ84" s="567"/>
      <c r="IXK84" s="567"/>
      <c r="IXL84" s="567"/>
      <c r="IXM84" s="567"/>
      <c r="IXN84" s="567"/>
      <c r="IXO84" s="567"/>
      <c r="IXP84" s="567"/>
      <c r="IXQ84" s="567"/>
      <c r="IXR84" s="567"/>
      <c r="IXS84" s="567"/>
      <c r="IXT84" s="567"/>
      <c r="IXU84" s="567"/>
      <c r="IXV84" s="567"/>
      <c r="IXW84" s="567"/>
      <c r="IXX84" s="567"/>
      <c r="IXY84" s="567"/>
      <c r="IXZ84" s="567"/>
      <c r="IYA84" s="567"/>
      <c r="IYB84" s="567"/>
      <c r="IYC84" s="567"/>
      <c r="IYD84" s="567"/>
      <c r="IYE84" s="567"/>
      <c r="IYF84" s="567"/>
      <c r="IYG84" s="567"/>
      <c r="IYH84" s="567"/>
      <c r="IYI84" s="567"/>
      <c r="IYJ84" s="567"/>
      <c r="IYK84" s="567"/>
      <c r="IYL84" s="567"/>
      <c r="IYM84" s="567"/>
      <c r="IYN84" s="567"/>
      <c r="IYO84" s="567"/>
      <c r="IYP84" s="567"/>
      <c r="IYQ84" s="567"/>
      <c r="IYR84" s="567"/>
      <c r="IYS84" s="567"/>
      <c r="IYT84" s="567"/>
      <c r="IYU84" s="567"/>
      <c r="IYV84" s="567"/>
      <c r="IYW84" s="567"/>
      <c r="IYX84" s="567"/>
      <c r="IYY84" s="567"/>
      <c r="IYZ84" s="567"/>
      <c r="IZA84" s="567"/>
      <c r="IZB84" s="567"/>
      <c r="IZC84" s="567"/>
      <c r="IZD84" s="567"/>
      <c r="IZE84" s="567"/>
      <c r="IZF84" s="567"/>
      <c r="IZG84" s="567"/>
      <c r="IZH84" s="567"/>
      <c r="IZI84" s="567"/>
      <c r="IZJ84" s="567"/>
      <c r="IZK84" s="567"/>
      <c r="IZL84" s="567"/>
      <c r="IZM84" s="567"/>
      <c r="IZN84" s="567"/>
      <c r="IZO84" s="567"/>
      <c r="IZP84" s="567"/>
      <c r="IZQ84" s="567"/>
      <c r="IZR84" s="567"/>
      <c r="IZS84" s="567"/>
      <c r="IZT84" s="567"/>
      <c r="IZU84" s="567"/>
      <c r="IZV84" s="567"/>
      <c r="IZW84" s="567"/>
      <c r="IZX84" s="567"/>
      <c r="IZY84" s="567"/>
      <c r="IZZ84" s="567"/>
      <c r="JAA84" s="567"/>
      <c r="JAB84" s="567"/>
      <c r="JAC84" s="567"/>
      <c r="JAD84" s="567"/>
      <c r="JAE84" s="567"/>
      <c r="JAF84" s="567"/>
      <c r="JAG84" s="567"/>
      <c r="JAH84" s="567"/>
      <c r="JAI84" s="567"/>
      <c r="JAJ84" s="567"/>
      <c r="JAK84" s="567"/>
      <c r="JAL84" s="567"/>
      <c r="JAM84" s="567"/>
      <c r="JAN84" s="567"/>
      <c r="JAO84" s="567"/>
      <c r="JAP84" s="567"/>
      <c r="JAQ84" s="567"/>
      <c r="JAR84" s="567"/>
      <c r="JAS84" s="567"/>
      <c r="JAT84" s="567"/>
      <c r="JAU84" s="567"/>
      <c r="JAV84" s="567"/>
      <c r="JAW84" s="567"/>
      <c r="JAX84" s="567"/>
      <c r="JAY84" s="567"/>
      <c r="JAZ84" s="567"/>
      <c r="JBA84" s="567"/>
      <c r="JBB84" s="567"/>
      <c r="JBC84" s="567"/>
      <c r="JBD84" s="567"/>
      <c r="JBE84" s="567"/>
      <c r="JBF84" s="567"/>
      <c r="JBG84" s="567"/>
      <c r="JBH84" s="567"/>
      <c r="JBI84" s="567"/>
      <c r="JBJ84" s="567"/>
      <c r="JBK84" s="567"/>
      <c r="JBL84" s="567"/>
      <c r="JBM84" s="567"/>
      <c r="JBN84" s="567"/>
      <c r="JBO84" s="567"/>
      <c r="JBP84" s="567"/>
      <c r="JBQ84" s="567"/>
      <c r="JBR84" s="567"/>
      <c r="JBS84" s="567"/>
      <c r="JBT84" s="567"/>
      <c r="JBU84" s="567"/>
      <c r="JBV84" s="567"/>
      <c r="JBW84" s="567"/>
      <c r="JBX84" s="567"/>
      <c r="JBY84" s="567"/>
      <c r="JBZ84" s="567"/>
      <c r="JCA84" s="567"/>
      <c r="JCB84" s="567"/>
      <c r="JCC84" s="567"/>
      <c r="JCD84" s="567"/>
      <c r="JCE84" s="567"/>
      <c r="JCF84" s="567"/>
      <c r="JCG84" s="567"/>
      <c r="JCH84" s="567"/>
      <c r="JCI84" s="567"/>
      <c r="JCJ84" s="567"/>
      <c r="JCK84" s="567"/>
      <c r="JCL84" s="567"/>
      <c r="JCM84" s="567"/>
      <c r="JCN84" s="567"/>
      <c r="JCO84" s="567"/>
      <c r="JCP84" s="567"/>
      <c r="JCQ84" s="567"/>
      <c r="JCR84" s="567"/>
      <c r="JCS84" s="567"/>
      <c r="JCT84" s="567"/>
      <c r="JCU84" s="567"/>
      <c r="JCV84" s="567"/>
      <c r="JCW84" s="567"/>
      <c r="JCX84" s="567"/>
      <c r="JCY84" s="567"/>
      <c r="JCZ84" s="567"/>
      <c r="JDA84" s="567"/>
      <c r="JDB84" s="567"/>
      <c r="JDC84" s="567"/>
      <c r="JDD84" s="567"/>
      <c r="JDE84" s="567"/>
      <c r="JDF84" s="567"/>
      <c r="JDG84" s="567"/>
      <c r="JDH84" s="567"/>
      <c r="JDI84" s="567"/>
      <c r="JDJ84" s="567"/>
      <c r="JDK84" s="567"/>
      <c r="JDL84" s="567"/>
      <c r="JDM84" s="567"/>
      <c r="JDN84" s="567"/>
      <c r="JDO84" s="567"/>
      <c r="JDP84" s="567"/>
      <c r="JDQ84" s="567"/>
      <c r="JDR84" s="567"/>
      <c r="JDS84" s="567"/>
      <c r="JDT84" s="567"/>
      <c r="JDU84" s="567"/>
      <c r="JDV84" s="567"/>
      <c r="JDW84" s="567"/>
      <c r="JDX84" s="567"/>
      <c r="JDY84" s="567"/>
      <c r="JDZ84" s="567"/>
      <c r="JEA84" s="567"/>
      <c r="JEB84" s="567"/>
      <c r="JEC84" s="567"/>
      <c r="JED84" s="567"/>
      <c r="JEE84" s="567"/>
      <c r="JEF84" s="567"/>
      <c r="JEG84" s="567"/>
      <c r="JEH84" s="567"/>
      <c r="JEI84" s="567"/>
      <c r="JEJ84" s="567"/>
      <c r="JEK84" s="567"/>
      <c r="JEL84" s="567"/>
      <c r="JEM84" s="567"/>
      <c r="JEN84" s="567"/>
      <c r="JEO84" s="567"/>
      <c r="JEP84" s="567"/>
      <c r="JEQ84" s="567"/>
      <c r="JER84" s="567"/>
      <c r="JES84" s="567"/>
      <c r="JET84" s="567"/>
      <c r="JEU84" s="567"/>
      <c r="JEV84" s="567"/>
      <c r="JEW84" s="567"/>
      <c r="JEX84" s="567"/>
      <c r="JEY84" s="567"/>
      <c r="JEZ84" s="567"/>
      <c r="JFA84" s="567"/>
      <c r="JFB84" s="567"/>
      <c r="JFC84" s="567"/>
      <c r="JFD84" s="567"/>
      <c r="JFE84" s="567"/>
      <c r="JFF84" s="567"/>
      <c r="JFG84" s="567"/>
      <c r="JFH84" s="567"/>
      <c r="JFI84" s="567"/>
      <c r="JFJ84" s="567"/>
      <c r="JFK84" s="567"/>
      <c r="JFL84" s="567"/>
      <c r="JFM84" s="567"/>
      <c r="JFN84" s="567"/>
      <c r="JFO84" s="567"/>
      <c r="JFP84" s="567"/>
      <c r="JFQ84" s="567"/>
      <c r="JFR84" s="567"/>
      <c r="JFS84" s="567"/>
      <c r="JFT84" s="567"/>
      <c r="JFU84" s="567"/>
      <c r="JFV84" s="567"/>
      <c r="JFW84" s="567"/>
      <c r="JFX84" s="567"/>
      <c r="JFY84" s="567"/>
      <c r="JFZ84" s="567"/>
      <c r="JGA84" s="567"/>
      <c r="JGB84" s="567"/>
      <c r="JGC84" s="567"/>
      <c r="JGD84" s="567"/>
      <c r="JGE84" s="567"/>
      <c r="JGF84" s="567"/>
      <c r="JGG84" s="567"/>
      <c r="JGH84" s="567"/>
      <c r="JGI84" s="567"/>
      <c r="JGJ84" s="567"/>
      <c r="JGK84" s="567"/>
      <c r="JGL84" s="567"/>
      <c r="JGM84" s="567"/>
      <c r="JGN84" s="567"/>
      <c r="JGO84" s="567"/>
      <c r="JGP84" s="567"/>
      <c r="JGQ84" s="567"/>
      <c r="JGR84" s="567"/>
      <c r="JGS84" s="567"/>
      <c r="JGT84" s="567"/>
      <c r="JGU84" s="567"/>
      <c r="JGV84" s="567"/>
      <c r="JGW84" s="567"/>
      <c r="JGX84" s="567"/>
      <c r="JGY84" s="567"/>
      <c r="JGZ84" s="567"/>
      <c r="JHA84" s="567"/>
      <c r="JHB84" s="567"/>
      <c r="JHC84" s="567"/>
      <c r="JHD84" s="567"/>
      <c r="JHE84" s="567"/>
      <c r="JHF84" s="567"/>
      <c r="JHG84" s="567"/>
      <c r="JHH84" s="567"/>
      <c r="JHI84" s="567"/>
      <c r="JHJ84" s="567"/>
      <c r="JHK84" s="567"/>
      <c r="JHL84" s="567"/>
      <c r="JHM84" s="567"/>
      <c r="JHN84" s="567"/>
      <c r="JHO84" s="567"/>
      <c r="JHP84" s="567"/>
      <c r="JHQ84" s="567"/>
      <c r="JHR84" s="567"/>
      <c r="JHS84" s="567"/>
      <c r="JHT84" s="567"/>
      <c r="JHU84" s="567"/>
      <c r="JHV84" s="567"/>
      <c r="JHW84" s="567"/>
      <c r="JHX84" s="567"/>
      <c r="JHY84" s="567"/>
      <c r="JHZ84" s="567"/>
      <c r="JIA84" s="567"/>
      <c r="JIB84" s="567"/>
      <c r="JIC84" s="567"/>
      <c r="JID84" s="567"/>
      <c r="JIE84" s="567"/>
      <c r="JIF84" s="567"/>
      <c r="JIG84" s="567"/>
      <c r="JIH84" s="567"/>
      <c r="JII84" s="567"/>
      <c r="JIJ84" s="567"/>
      <c r="JIK84" s="567"/>
      <c r="JIL84" s="567"/>
      <c r="JIM84" s="567"/>
      <c r="JIN84" s="567"/>
      <c r="JIO84" s="567"/>
      <c r="JIP84" s="567"/>
      <c r="JIQ84" s="567"/>
      <c r="JIR84" s="567"/>
      <c r="JIS84" s="567"/>
      <c r="JIT84" s="567"/>
      <c r="JIU84" s="567"/>
      <c r="JIV84" s="567"/>
      <c r="JIW84" s="567"/>
      <c r="JIX84" s="567"/>
      <c r="JIY84" s="567"/>
      <c r="JIZ84" s="567"/>
      <c r="JJA84" s="567"/>
      <c r="JJB84" s="567"/>
      <c r="JJC84" s="567"/>
      <c r="JJD84" s="567"/>
      <c r="JJE84" s="567"/>
      <c r="JJF84" s="567"/>
      <c r="JJG84" s="567"/>
      <c r="JJH84" s="567"/>
      <c r="JJI84" s="567"/>
      <c r="JJJ84" s="567"/>
      <c r="JJK84" s="567"/>
      <c r="JJL84" s="567"/>
      <c r="JJM84" s="567"/>
      <c r="JJN84" s="567"/>
      <c r="JJO84" s="567"/>
      <c r="JJP84" s="567"/>
      <c r="JJQ84" s="567"/>
      <c r="JJR84" s="567"/>
      <c r="JJS84" s="567"/>
      <c r="JJT84" s="567"/>
      <c r="JJU84" s="567"/>
      <c r="JJV84" s="567"/>
      <c r="JJW84" s="567"/>
      <c r="JJX84" s="567"/>
      <c r="JJY84" s="567"/>
      <c r="JJZ84" s="567"/>
      <c r="JKA84" s="567"/>
      <c r="JKB84" s="567"/>
      <c r="JKC84" s="567"/>
      <c r="JKD84" s="567"/>
      <c r="JKE84" s="567"/>
      <c r="JKF84" s="567"/>
      <c r="JKG84" s="567"/>
      <c r="JKH84" s="567"/>
      <c r="JKI84" s="567"/>
      <c r="JKJ84" s="567"/>
      <c r="JKK84" s="567"/>
      <c r="JKL84" s="567"/>
      <c r="JKM84" s="567"/>
      <c r="JKN84" s="567"/>
      <c r="JKO84" s="567"/>
      <c r="JKP84" s="567"/>
      <c r="JKQ84" s="567"/>
      <c r="JKR84" s="567"/>
      <c r="JKS84" s="567"/>
      <c r="JKT84" s="567"/>
      <c r="JKU84" s="567"/>
      <c r="JKV84" s="567"/>
      <c r="JKW84" s="567"/>
      <c r="JKX84" s="567"/>
      <c r="JKY84" s="567"/>
      <c r="JKZ84" s="567"/>
      <c r="JLA84" s="567"/>
      <c r="JLB84" s="567"/>
      <c r="JLC84" s="567"/>
      <c r="JLD84" s="567"/>
      <c r="JLE84" s="567"/>
      <c r="JLF84" s="567"/>
      <c r="JLG84" s="567"/>
      <c r="JLH84" s="567"/>
      <c r="JLI84" s="567"/>
      <c r="JLJ84" s="567"/>
      <c r="JLK84" s="567"/>
      <c r="JLL84" s="567"/>
      <c r="JLM84" s="567"/>
      <c r="JLN84" s="567"/>
      <c r="JLO84" s="567"/>
      <c r="JLP84" s="567"/>
      <c r="JLQ84" s="567"/>
      <c r="JLR84" s="567"/>
      <c r="JLS84" s="567"/>
      <c r="JLT84" s="567"/>
      <c r="JLU84" s="567"/>
      <c r="JLV84" s="567"/>
      <c r="JLW84" s="567"/>
      <c r="JLX84" s="567"/>
      <c r="JLY84" s="567"/>
      <c r="JLZ84" s="567"/>
      <c r="JMA84" s="567"/>
      <c r="JMB84" s="567"/>
      <c r="JMC84" s="567"/>
      <c r="JMD84" s="567"/>
      <c r="JME84" s="567"/>
      <c r="JMF84" s="567"/>
      <c r="JMG84" s="567"/>
      <c r="JMH84" s="567"/>
      <c r="JMI84" s="567"/>
      <c r="JMJ84" s="567"/>
      <c r="JMK84" s="567"/>
      <c r="JML84" s="567"/>
      <c r="JMM84" s="567"/>
      <c r="JMN84" s="567"/>
      <c r="JMO84" s="567"/>
      <c r="JMP84" s="567"/>
      <c r="JMQ84" s="567"/>
      <c r="JMR84" s="567"/>
      <c r="JMS84" s="567"/>
      <c r="JMT84" s="567"/>
      <c r="JMU84" s="567"/>
      <c r="JMV84" s="567"/>
      <c r="JMW84" s="567"/>
      <c r="JMX84" s="567"/>
      <c r="JMY84" s="567"/>
      <c r="JMZ84" s="567"/>
      <c r="JNA84" s="567"/>
      <c r="JNB84" s="567"/>
      <c r="JNC84" s="567"/>
      <c r="JND84" s="567"/>
      <c r="JNE84" s="567"/>
      <c r="JNF84" s="567"/>
      <c r="JNG84" s="567"/>
      <c r="JNH84" s="567"/>
      <c r="JNI84" s="567"/>
      <c r="JNJ84" s="567"/>
      <c r="JNK84" s="567"/>
      <c r="JNL84" s="567"/>
      <c r="JNM84" s="567"/>
      <c r="JNN84" s="567"/>
      <c r="JNO84" s="567"/>
      <c r="JNP84" s="567"/>
      <c r="JNQ84" s="567"/>
      <c r="JNR84" s="567"/>
      <c r="JNS84" s="567"/>
      <c r="JNT84" s="567"/>
      <c r="JNU84" s="567"/>
      <c r="JNV84" s="567"/>
      <c r="JNW84" s="567"/>
      <c r="JNX84" s="567"/>
      <c r="JNY84" s="567"/>
      <c r="JNZ84" s="567"/>
      <c r="JOA84" s="567"/>
      <c r="JOB84" s="567"/>
      <c r="JOC84" s="567"/>
      <c r="JOD84" s="567"/>
      <c r="JOE84" s="567"/>
      <c r="JOF84" s="567"/>
      <c r="JOG84" s="567"/>
      <c r="JOH84" s="567"/>
      <c r="JOI84" s="567"/>
      <c r="JOJ84" s="567"/>
      <c r="JOK84" s="567"/>
      <c r="JOL84" s="567"/>
      <c r="JOM84" s="567"/>
      <c r="JON84" s="567"/>
      <c r="JOO84" s="567"/>
      <c r="JOP84" s="567"/>
      <c r="JOQ84" s="567"/>
      <c r="JOR84" s="567"/>
      <c r="JOS84" s="567"/>
      <c r="JOT84" s="567"/>
      <c r="JOU84" s="567"/>
      <c r="JOV84" s="567"/>
      <c r="JOW84" s="567"/>
      <c r="JOX84" s="567"/>
      <c r="JOY84" s="567"/>
      <c r="JOZ84" s="567"/>
      <c r="JPA84" s="567"/>
      <c r="JPB84" s="567"/>
      <c r="JPC84" s="567"/>
      <c r="JPD84" s="567"/>
      <c r="JPE84" s="567"/>
      <c r="JPF84" s="567"/>
      <c r="JPG84" s="567"/>
      <c r="JPH84" s="567"/>
      <c r="JPI84" s="567"/>
      <c r="JPJ84" s="567"/>
      <c r="JPK84" s="567"/>
      <c r="JPL84" s="567"/>
      <c r="JPM84" s="567"/>
      <c r="JPN84" s="567"/>
      <c r="JPO84" s="567"/>
      <c r="JPP84" s="567"/>
      <c r="JPQ84" s="567"/>
      <c r="JPR84" s="567"/>
      <c r="JPS84" s="567"/>
      <c r="JPT84" s="567"/>
      <c r="JPU84" s="567"/>
      <c r="JPV84" s="567"/>
      <c r="JPW84" s="567"/>
      <c r="JPX84" s="567"/>
      <c r="JPY84" s="567"/>
      <c r="JPZ84" s="567"/>
      <c r="JQA84" s="567"/>
      <c r="JQB84" s="567"/>
      <c r="JQC84" s="567"/>
      <c r="JQD84" s="567"/>
      <c r="JQE84" s="567"/>
      <c r="JQF84" s="567"/>
      <c r="JQG84" s="567"/>
      <c r="JQH84" s="567"/>
      <c r="JQI84" s="567"/>
      <c r="JQJ84" s="567"/>
      <c r="JQK84" s="567"/>
      <c r="JQL84" s="567"/>
      <c r="JQM84" s="567"/>
      <c r="JQN84" s="567"/>
      <c r="JQO84" s="567"/>
      <c r="JQP84" s="567"/>
      <c r="JQQ84" s="567"/>
      <c r="JQR84" s="567"/>
      <c r="JQS84" s="567"/>
      <c r="JQT84" s="567"/>
      <c r="JQU84" s="567"/>
      <c r="JQV84" s="567"/>
      <c r="JQW84" s="567"/>
      <c r="JQX84" s="567"/>
      <c r="JQY84" s="567"/>
      <c r="JQZ84" s="567"/>
      <c r="JRA84" s="567"/>
      <c r="JRB84" s="567"/>
      <c r="JRC84" s="567"/>
      <c r="JRD84" s="567"/>
      <c r="JRE84" s="567"/>
      <c r="JRF84" s="567"/>
      <c r="JRG84" s="567"/>
      <c r="JRH84" s="567"/>
      <c r="JRI84" s="567"/>
      <c r="JRJ84" s="567"/>
      <c r="JRK84" s="567"/>
      <c r="JRL84" s="567"/>
      <c r="JRM84" s="567"/>
      <c r="JRN84" s="567"/>
      <c r="JRO84" s="567"/>
      <c r="JRP84" s="567"/>
      <c r="JRQ84" s="567"/>
      <c r="JRR84" s="567"/>
      <c r="JRS84" s="567"/>
      <c r="JRT84" s="567"/>
      <c r="JRU84" s="567"/>
      <c r="JRV84" s="567"/>
      <c r="JRW84" s="567"/>
      <c r="JRX84" s="567"/>
      <c r="JRY84" s="567"/>
      <c r="JRZ84" s="567"/>
      <c r="JSA84" s="567"/>
      <c r="JSB84" s="567"/>
      <c r="JSC84" s="567"/>
      <c r="JSD84" s="567"/>
      <c r="JSE84" s="567"/>
      <c r="JSF84" s="567"/>
      <c r="JSG84" s="567"/>
      <c r="JSH84" s="567"/>
      <c r="JSI84" s="567"/>
      <c r="JSJ84" s="567"/>
      <c r="JSK84" s="567"/>
      <c r="JSL84" s="567"/>
      <c r="JSM84" s="567"/>
      <c r="JSN84" s="567"/>
      <c r="JSO84" s="567"/>
      <c r="JSP84" s="567"/>
      <c r="JSQ84" s="567"/>
      <c r="JSR84" s="567"/>
      <c r="JSS84" s="567"/>
      <c r="JST84" s="567"/>
      <c r="JSU84" s="567"/>
      <c r="JSV84" s="567"/>
      <c r="JSW84" s="567"/>
      <c r="JSX84" s="567"/>
      <c r="JSY84" s="567"/>
      <c r="JSZ84" s="567"/>
      <c r="JTA84" s="567"/>
      <c r="JTB84" s="567"/>
      <c r="JTC84" s="567"/>
      <c r="JTD84" s="567"/>
      <c r="JTE84" s="567"/>
      <c r="JTF84" s="567"/>
      <c r="JTG84" s="567"/>
      <c r="JTH84" s="567"/>
      <c r="JTI84" s="567"/>
      <c r="JTJ84" s="567"/>
      <c r="JTK84" s="567"/>
      <c r="JTL84" s="567"/>
      <c r="JTM84" s="567"/>
      <c r="JTN84" s="567"/>
      <c r="JTO84" s="567"/>
      <c r="JTP84" s="567"/>
      <c r="JTQ84" s="567"/>
      <c r="JTR84" s="567"/>
      <c r="JTS84" s="567"/>
      <c r="JTT84" s="567"/>
      <c r="JTU84" s="567"/>
      <c r="JTV84" s="567"/>
      <c r="JTW84" s="567"/>
      <c r="JTX84" s="567"/>
      <c r="JTY84" s="567"/>
      <c r="JTZ84" s="567"/>
      <c r="JUA84" s="567"/>
      <c r="JUB84" s="567"/>
      <c r="JUC84" s="567"/>
      <c r="JUD84" s="567"/>
      <c r="JUE84" s="567"/>
      <c r="JUF84" s="567"/>
      <c r="JUG84" s="567"/>
      <c r="JUH84" s="567"/>
      <c r="JUI84" s="567"/>
      <c r="JUJ84" s="567"/>
      <c r="JUK84" s="567"/>
      <c r="JUL84" s="567"/>
      <c r="JUM84" s="567"/>
      <c r="JUN84" s="567"/>
      <c r="JUO84" s="567"/>
      <c r="JUP84" s="567"/>
      <c r="JUQ84" s="567"/>
      <c r="JUR84" s="567"/>
      <c r="JUS84" s="567"/>
      <c r="JUT84" s="567"/>
      <c r="JUU84" s="567"/>
      <c r="JUV84" s="567"/>
      <c r="JUW84" s="567"/>
      <c r="JUX84" s="567"/>
      <c r="JUY84" s="567"/>
      <c r="JUZ84" s="567"/>
      <c r="JVA84" s="567"/>
      <c r="JVB84" s="567"/>
      <c r="JVC84" s="567"/>
      <c r="JVD84" s="567"/>
      <c r="JVE84" s="567"/>
      <c r="JVF84" s="567"/>
      <c r="JVG84" s="567"/>
      <c r="JVH84" s="567"/>
      <c r="JVI84" s="567"/>
      <c r="JVJ84" s="567"/>
      <c r="JVK84" s="567"/>
      <c r="JVL84" s="567"/>
      <c r="JVM84" s="567"/>
      <c r="JVN84" s="567"/>
      <c r="JVO84" s="567"/>
      <c r="JVP84" s="567"/>
      <c r="JVQ84" s="567"/>
      <c r="JVR84" s="567"/>
      <c r="JVS84" s="567"/>
      <c r="JVT84" s="567"/>
      <c r="JVU84" s="567"/>
      <c r="JVV84" s="567"/>
      <c r="JVW84" s="567"/>
      <c r="JVX84" s="567"/>
      <c r="JVY84" s="567"/>
      <c r="JVZ84" s="567"/>
      <c r="JWA84" s="567"/>
      <c r="JWB84" s="567"/>
      <c r="JWC84" s="567"/>
      <c r="JWD84" s="567"/>
      <c r="JWE84" s="567"/>
      <c r="JWF84" s="567"/>
      <c r="JWG84" s="567"/>
      <c r="JWH84" s="567"/>
      <c r="JWI84" s="567"/>
      <c r="JWJ84" s="567"/>
      <c r="JWK84" s="567"/>
      <c r="JWL84" s="567"/>
      <c r="JWM84" s="567"/>
      <c r="JWN84" s="567"/>
      <c r="JWO84" s="567"/>
      <c r="JWP84" s="567"/>
      <c r="JWQ84" s="567"/>
      <c r="JWR84" s="567"/>
      <c r="JWS84" s="567"/>
      <c r="JWT84" s="567"/>
      <c r="JWU84" s="567"/>
      <c r="JWV84" s="567"/>
      <c r="JWW84" s="567"/>
      <c r="JWX84" s="567"/>
      <c r="JWY84" s="567"/>
      <c r="JWZ84" s="567"/>
      <c r="JXA84" s="567"/>
      <c r="JXB84" s="567"/>
      <c r="JXC84" s="567"/>
      <c r="JXD84" s="567"/>
      <c r="JXE84" s="567"/>
      <c r="JXF84" s="567"/>
      <c r="JXG84" s="567"/>
      <c r="JXH84" s="567"/>
      <c r="JXI84" s="567"/>
      <c r="JXJ84" s="567"/>
      <c r="JXK84" s="567"/>
      <c r="JXL84" s="567"/>
      <c r="JXM84" s="567"/>
      <c r="JXN84" s="567"/>
      <c r="JXO84" s="567"/>
      <c r="JXP84" s="567"/>
      <c r="JXQ84" s="567"/>
      <c r="JXR84" s="567"/>
      <c r="JXS84" s="567"/>
      <c r="JXT84" s="567"/>
      <c r="JXU84" s="567"/>
      <c r="JXV84" s="567"/>
      <c r="JXW84" s="567"/>
      <c r="JXX84" s="567"/>
      <c r="JXY84" s="567"/>
      <c r="JXZ84" s="567"/>
      <c r="JYA84" s="567"/>
      <c r="JYB84" s="567"/>
      <c r="JYC84" s="567"/>
      <c r="JYD84" s="567"/>
      <c r="JYE84" s="567"/>
      <c r="JYF84" s="567"/>
      <c r="JYG84" s="567"/>
      <c r="JYH84" s="567"/>
      <c r="JYI84" s="567"/>
      <c r="JYJ84" s="567"/>
      <c r="JYK84" s="567"/>
      <c r="JYL84" s="567"/>
      <c r="JYM84" s="567"/>
      <c r="JYN84" s="567"/>
      <c r="JYO84" s="567"/>
      <c r="JYP84" s="567"/>
      <c r="JYQ84" s="567"/>
      <c r="JYR84" s="567"/>
      <c r="JYS84" s="567"/>
      <c r="JYT84" s="567"/>
      <c r="JYU84" s="567"/>
      <c r="JYV84" s="567"/>
      <c r="JYW84" s="567"/>
      <c r="JYX84" s="567"/>
      <c r="JYY84" s="567"/>
      <c r="JYZ84" s="567"/>
      <c r="JZA84" s="567"/>
      <c r="JZB84" s="567"/>
      <c r="JZC84" s="567"/>
      <c r="JZD84" s="567"/>
      <c r="JZE84" s="567"/>
      <c r="JZF84" s="567"/>
      <c r="JZG84" s="567"/>
      <c r="JZH84" s="567"/>
      <c r="JZI84" s="567"/>
      <c r="JZJ84" s="567"/>
      <c r="JZK84" s="567"/>
      <c r="JZL84" s="567"/>
      <c r="JZM84" s="567"/>
      <c r="JZN84" s="567"/>
      <c r="JZO84" s="567"/>
      <c r="JZP84" s="567"/>
      <c r="JZQ84" s="567"/>
      <c r="JZR84" s="567"/>
      <c r="JZS84" s="567"/>
      <c r="JZT84" s="567"/>
      <c r="JZU84" s="567"/>
      <c r="JZV84" s="567"/>
      <c r="JZW84" s="567"/>
      <c r="JZX84" s="567"/>
      <c r="JZY84" s="567"/>
      <c r="JZZ84" s="567"/>
      <c r="KAA84" s="567"/>
      <c r="KAB84" s="567"/>
      <c r="KAC84" s="567"/>
      <c r="KAD84" s="567"/>
      <c r="KAE84" s="567"/>
      <c r="KAF84" s="567"/>
      <c r="KAG84" s="567"/>
      <c r="KAH84" s="567"/>
      <c r="KAI84" s="567"/>
      <c r="KAJ84" s="567"/>
      <c r="KAK84" s="567"/>
      <c r="KAL84" s="567"/>
      <c r="KAM84" s="567"/>
      <c r="KAN84" s="567"/>
      <c r="KAO84" s="567"/>
      <c r="KAP84" s="567"/>
      <c r="KAQ84" s="567"/>
      <c r="KAR84" s="567"/>
      <c r="KAS84" s="567"/>
      <c r="KAT84" s="567"/>
      <c r="KAU84" s="567"/>
      <c r="KAV84" s="567"/>
      <c r="KAW84" s="567"/>
      <c r="KAX84" s="567"/>
      <c r="KAY84" s="567"/>
      <c r="KAZ84" s="567"/>
      <c r="KBA84" s="567"/>
      <c r="KBB84" s="567"/>
      <c r="KBC84" s="567"/>
      <c r="KBD84" s="567"/>
      <c r="KBE84" s="567"/>
      <c r="KBF84" s="567"/>
      <c r="KBG84" s="567"/>
      <c r="KBH84" s="567"/>
      <c r="KBI84" s="567"/>
      <c r="KBJ84" s="567"/>
      <c r="KBK84" s="567"/>
      <c r="KBL84" s="567"/>
      <c r="KBM84" s="567"/>
      <c r="KBN84" s="567"/>
      <c r="KBO84" s="567"/>
      <c r="KBP84" s="567"/>
      <c r="KBQ84" s="567"/>
      <c r="KBR84" s="567"/>
      <c r="KBS84" s="567"/>
      <c r="KBT84" s="567"/>
      <c r="KBU84" s="567"/>
      <c r="KBV84" s="567"/>
      <c r="KBW84" s="567"/>
      <c r="KBX84" s="567"/>
      <c r="KBY84" s="567"/>
      <c r="KBZ84" s="567"/>
      <c r="KCA84" s="567"/>
      <c r="KCB84" s="567"/>
      <c r="KCC84" s="567"/>
      <c r="KCD84" s="567"/>
      <c r="KCE84" s="567"/>
      <c r="KCF84" s="567"/>
      <c r="KCG84" s="567"/>
      <c r="KCH84" s="567"/>
      <c r="KCI84" s="567"/>
      <c r="KCJ84" s="567"/>
      <c r="KCK84" s="567"/>
      <c r="KCL84" s="567"/>
      <c r="KCM84" s="567"/>
      <c r="KCN84" s="567"/>
      <c r="KCO84" s="567"/>
      <c r="KCP84" s="567"/>
      <c r="KCQ84" s="567"/>
      <c r="KCR84" s="567"/>
      <c r="KCS84" s="567"/>
      <c r="KCT84" s="567"/>
      <c r="KCU84" s="567"/>
      <c r="KCV84" s="567"/>
      <c r="KCW84" s="567"/>
      <c r="KCX84" s="567"/>
      <c r="KCY84" s="567"/>
      <c r="KCZ84" s="567"/>
      <c r="KDA84" s="567"/>
      <c r="KDB84" s="567"/>
      <c r="KDC84" s="567"/>
      <c r="KDD84" s="567"/>
      <c r="KDE84" s="567"/>
      <c r="KDF84" s="567"/>
      <c r="KDG84" s="567"/>
      <c r="KDH84" s="567"/>
      <c r="KDI84" s="567"/>
      <c r="KDJ84" s="567"/>
      <c r="KDK84" s="567"/>
      <c r="KDL84" s="567"/>
      <c r="KDM84" s="567"/>
      <c r="KDN84" s="567"/>
      <c r="KDO84" s="567"/>
      <c r="KDP84" s="567"/>
      <c r="KDQ84" s="567"/>
      <c r="KDR84" s="567"/>
      <c r="KDS84" s="567"/>
      <c r="KDT84" s="567"/>
      <c r="KDU84" s="567"/>
      <c r="KDV84" s="567"/>
      <c r="KDW84" s="567"/>
      <c r="KDX84" s="567"/>
      <c r="KDY84" s="567"/>
      <c r="KDZ84" s="567"/>
      <c r="KEA84" s="567"/>
      <c r="KEB84" s="567"/>
      <c r="KEC84" s="567"/>
      <c r="KED84" s="567"/>
      <c r="KEE84" s="567"/>
      <c r="KEF84" s="567"/>
      <c r="KEG84" s="567"/>
      <c r="KEH84" s="567"/>
      <c r="KEI84" s="567"/>
      <c r="KEJ84" s="567"/>
      <c r="KEK84" s="567"/>
      <c r="KEL84" s="567"/>
      <c r="KEM84" s="567"/>
      <c r="KEN84" s="567"/>
      <c r="KEO84" s="567"/>
      <c r="KEP84" s="567"/>
      <c r="KEQ84" s="567"/>
      <c r="KER84" s="567"/>
      <c r="KES84" s="567"/>
      <c r="KET84" s="567"/>
      <c r="KEU84" s="567"/>
      <c r="KEV84" s="567"/>
      <c r="KEW84" s="567"/>
      <c r="KEX84" s="567"/>
      <c r="KEY84" s="567"/>
      <c r="KEZ84" s="567"/>
      <c r="KFA84" s="567"/>
      <c r="KFB84" s="567"/>
      <c r="KFC84" s="567"/>
      <c r="KFD84" s="567"/>
      <c r="KFE84" s="567"/>
      <c r="KFF84" s="567"/>
      <c r="KFG84" s="567"/>
      <c r="KFH84" s="567"/>
      <c r="KFI84" s="567"/>
      <c r="KFJ84" s="567"/>
      <c r="KFK84" s="567"/>
      <c r="KFL84" s="567"/>
      <c r="KFM84" s="567"/>
      <c r="KFN84" s="567"/>
      <c r="KFO84" s="567"/>
      <c r="KFP84" s="567"/>
      <c r="KFQ84" s="567"/>
      <c r="KFR84" s="567"/>
      <c r="KFS84" s="567"/>
      <c r="KFT84" s="567"/>
      <c r="KFU84" s="567"/>
      <c r="KFV84" s="567"/>
      <c r="KFW84" s="567"/>
      <c r="KFX84" s="567"/>
      <c r="KFY84" s="567"/>
      <c r="KFZ84" s="567"/>
      <c r="KGA84" s="567"/>
      <c r="KGB84" s="567"/>
      <c r="KGC84" s="567"/>
      <c r="KGD84" s="567"/>
      <c r="KGE84" s="567"/>
      <c r="KGF84" s="567"/>
      <c r="KGG84" s="567"/>
      <c r="KGH84" s="567"/>
      <c r="KGI84" s="567"/>
      <c r="KGJ84" s="567"/>
      <c r="KGK84" s="567"/>
      <c r="KGL84" s="567"/>
      <c r="KGM84" s="567"/>
      <c r="KGN84" s="567"/>
      <c r="KGO84" s="567"/>
      <c r="KGP84" s="567"/>
      <c r="KGQ84" s="567"/>
      <c r="KGR84" s="567"/>
      <c r="KGS84" s="567"/>
      <c r="KGT84" s="567"/>
      <c r="KGU84" s="567"/>
      <c r="KGV84" s="567"/>
      <c r="KGW84" s="567"/>
      <c r="KGX84" s="567"/>
      <c r="KGY84" s="567"/>
      <c r="KGZ84" s="567"/>
      <c r="KHA84" s="567"/>
      <c r="KHB84" s="567"/>
      <c r="KHC84" s="567"/>
      <c r="KHD84" s="567"/>
      <c r="KHE84" s="567"/>
      <c r="KHF84" s="567"/>
      <c r="KHG84" s="567"/>
      <c r="KHH84" s="567"/>
      <c r="KHI84" s="567"/>
      <c r="KHJ84" s="567"/>
      <c r="KHK84" s="567"/>
      <c r="KHL84" s="567"/>
      <c r="KHM84" s="567"/>
      <c r="KHN84" s="567"/>
      <c r="KHO84" s="567"/>
      <c r="KHP84" s="567"/>
      <c r="KHQ84" s="567"/>
      <c r="KHR84" s="567"/>
      <c r="KHS84" s="567"/>
      <c r="KHT84" s="567"/>
      <c r="KHU84" s="567"/>
      <c r="KHV84" s="567"/>
      <c r="KHW84" s="567"/>
      <c r="KHX84" s="567"/>
      <c r="KHY84" s="567"/>
      <c r="KHZ84" s="567"/>
      <c r="KIA84" s="567"/>
      <c r="KIB84" s="567"/>
      <c r="KIC84" s="567"/>
      <c r="KID84" s="567"/>
      <c r="KIE84" s="567"/>
      <c r="KIF84" s="567"/>
      <c r="KIG84" s="567"/>
      <c r="KIH84" s="567"/>
      <c r="KII84" s="567"/>
      <c r="KIJ84" s="567"/>
      <c r="KIK84" s="567"/>
      <c r="KIL84" s="567"/>
      <c r="KIM84" s="567"/>
      <c r="KIN84" s="567"/>
      <c r="KIO84" s="567"/>
      <c r="KIP84" s="567"/>
      <c r="KIQ84" s="567"/>
      <c r="KIR84" s="567"/>
      <c r="KIS84" s="567"/>
      <c r="KIT84" s="567"/>
      <c r="KIU84" s="567"/>
      <c r="KIV84" s="567"/>
      <c r="KIW84" s="567"/>
      <c r="KIX84" s="567"/>
      <c r="KIY84" s="567"/>
      <c r="KIZ84" s="567"/>
      <c r="KJA84" s="567"/>
      <c r="KJB84" s="567"/>
      <c r="KJC84" s="567"/>
      <c r="KJD84" s="567"/>
      <c r="KJE84" s="567"/>
      <c r="KJF84" s="567"/>
      <c r="KJG84" s="567"/>
      <c r="KJH84" s="567"/>
      <c r="KJI84" s="567"/>
      <c r="KJJ84" s="567"/>
      <c r="KJK84" s="567"/>
      <c r="KJL84" s="567"/>
      <c r="KJM84" s="567"/>
      <c r="KJN84" s="567"/>
      <c r="KJO84" s="567"/>
      <c r="KJP84" s="567"/>
      <c r="KJQ84" s="567"/>
      <c r="KJR84" s="567"/>
      <c r="KJS84" s="567"/>
      <c r="KJT84" s="567"/>
      <c r="KJU84" s="567"/>
      <c r="KJV84" s="567"/>
      <c r="KJW84" s="567"/>
      <c r="KJX84" s="567"/>
      <c r="KJY84" s="567"/>
      <c r="KJZ84" s="567"/>
      <c r="KKA84" s="567"/>
      <c r="KKB84" s="567"/>
      <c r="KKC84" s="567"/>
      <c r="KKD84" s="567"/>
      <c r="KKE84" s="567"/>
      <c r="KKF84" s="567"/>
      <c r="KKG84" s="567"/>
      <c r="KKH84" s="567"/>
      <c r="KKI84" s="567"/>
      <c r="KKJ84" s="567"/>
      <c r="KKK84" s="567"/>
      <c r="KKL84" s="567"/>
      <c r="KKM84" s="567"/>
      <c r="KKN84" s="567"/>
      <c r="KKO84" s="567"/>
      <c r="KKP84" s="567"/>
      <c r="KKQ84" s="567"/>
      <c r="KKR84" s="567"/>
      <c r="KKS84" s="567"/>
      <c r="KKT84" s="567"/>
      <c r="KKU84" s="567"/>
      <c r="KKV84" s="567"/>
      <c r="KKW84" s="567"/>
      <c r="KKX84" s="567"/>
      <c r="KKY84" s="567"/>
      <c r="KKZ84" s="567"/>
      <c r="KLA84" s="567"/>
      <c r="KLB84" s="567"/>
      <c r="KLC84" s="567"/>
      <c r="KLD84" s="567"/>
      <c r="KLE84" s="567"/>
      <c r="KLF84" s="567"/>
      <c r="KLG84" s="567"/>
      <c r="KLH84" s="567"/>
      <c r="KLI84" s="567"/>
      <c r="KLJ84" s="567"/>
      <c r="KLK84" s="567"/>
      <c r="KLL84" s="567"/>
      <c r="KLM84" s="567"/>
      <c r="KLN84" s="567"/>
      <c r="KLO84" s="567"/>
      <c r="KLP84" s="567"/>
      <c r="KLQ84" s="567"/>
      <c r="KLR84" s="567"/>
      <c r="KLS84" s="567"/>
      <c r="KLT84" s="567"/>
      <c r="KLU84" s="567"/>
      <c r="KLV84" s="567"/>
      <c r="KLW84" s="567"/>
      <c r="KLX84" s="567"/>
      <c r="KLY84" s="567"/>
      <c r="KLZ84" s="567"/>
      <c r="KMA84" s="567"/>
      <c r="KMB84" s="567"/>
      <c r="KMC84" s="567"/>
      <c r="KMD84" s="567"/>
      <c r="KME84" s="567"/>
      <c r="KMF84" s="567"/>
      <c r="KMG84" s="567"/>
      <c r="KMH84" s="567"/>
      <c r="KMI84" s="567"/>
      <c r="KMJ84" s="567"/>
      <c r="KMK84" s="567"/>
      <c r="KML84" s="567"/>
      <c r="KMM84" s="567"/>
      <c r="KMN84" s="567"/>
      <c r="KMO84" s="567"/>
      <c r="KMP84" s="567"/>
      <c r="KMQ84" s="567"/>
      <c r="KMR84" s="567"/>
      <c r="KMS84" s="567"/>
      <c r="KMT84" s="567"/>
      <c r="KMU84" s="567"/>
      <c r="KMV84" s="567"/>
      <c r="KMW84" s="567"/>
      <c r="KMX84" s="567"/>
      <c r="KMY84" s="567"/>
      <c r="KMZ84" s="567"/>
      <c r="KNA84" s="567"/>
      <c r="KNB84" s="567"/>
      <c r="KNC84" s="567"/>
      <c r="KND84" s="567"/>
      <c r="KNE84" s="567"/>
      <c r="KNF84" s="567"/>
      <c r="KNG84" s="567"/>
      <c r="KNH84" s="567"/>
      <c r="KNI84" s="567"/>
      <c r="KNJ84" s="567"/>
      <c r="KNK84" s="567"/>
      <c r="KNL84" s="567"/>
      <c r="KNM84" s="567"/>
      <c r="KNN84" s="567"/>
      <c r="KNO84" s="567"/>
      <c r="KNP84" s="567"/>
      <c r="KNQ84" s="567"/>
      <c r="KNR84" s="567"/>
      <c r="KNS84" s="567"/>
      <c r="KNT84" s="567"/>
      <c r="KNU84" s="567"/>
      <c r="KNV84" s="567"/>
      <c r="KNW84" s="567"/>
      <c r="KNX84" s="567"/>
      <c r="KNY84" s="567"/>
      <c r="KNZ84" s="567"/>
      <c r="KOA84" s="567"/>
      <c r="KOB84" s="567"/>
      <c r="KOC84" s="567"/>
      <c r="KOD84" s="567"/>
      <c r="KOE84" s="567"/>
      <c r="KOF84" s="567"/>
      <c r="KOG84" s="567"/>
      <c r="KOH84" s="567"/>
      <c r="KOI84" s="567"/>
      <c r="KOJ84" s="567"/>
      <c r="KOK84" s="567"/>
      <c r="KOL84" s="567"/>
      <c r="KOM84" s="567"/>
      <c r="KON84" s="567"/>
      <c r="KOO84" s="567"/>
      <c r="KOP84" s="567"/>
      <c r="KOQ84" s="567"/>
      <c r="KOR84" s="567"/>
      <c r="KOS84" s="567"/>
      <c r="KOT84" s="567"/>
      <c r="KOU84" s="567"/>
      <c r="KOV84" s="567"/>
      <c r="KOW84" s="567"/>
      <c r="KOX84" s="567"/>
      <c r="KOY84" s="567"/>
      <c r="KOZ84" s="567"/>
      <c r="KPA84" s="567"/>
      <c r="KPB84" s="567"/>
      <c r="KPC84" s="567"/>
      <c r="KPD84" s="567"/>
      <c r="KPE84" s="567"/>
      <c r="KPF84" s="567"/>
      <c r="KPG84" s="567"/>
      <c r="KPH84" s="567"/>
      <c r="KPI84" s="567"/>
      <c r="KPJ84" s="567"/>
      <c r="KPK84" s="567"/>
      <c r="KPL84" s="567"/>
      <c r="KPM84" s="567"/>
      <c r="KPN84" s="567"/>
      <c r="KPO84" s="567"/>
      <c r="KPP84" s="567"/>
      <c r="KPQ84" s="567"/>
      <c r="KPR84" s="567"/>
      <c r="KPS84" s="567"/>
      <c r="KPT84" s="567"/>
      <c r="KPU84" s="567"/>
      <c r="KPV84" s="567"/>
      <c r="KPW84" s="567"/>
      <c r="KPX84" s="567"/>
      <c r="KPY84" s="567"/>
      <c r="KPZ84" s="567"/>
      <c r="KQA84" s="567"/>
      <c r="KQB84" s="567"/>
      <c r="KQC84" s="567"/>
      <c r="KQD84" s="567"/>
      <c r="KQE84" s="567"/>
      <c r="KQF84" s="567"/>
      <c r="KQG84" s="567"/>
      <c r="KQH84" s="567"/>
      <c r="KQI84" s="567"/>
      <c r="KQJ84" s="567"/>
      <c r="KQK84" s="567"/>
      <c r="KQL84" s="567"/>
      <c r="KQM84" s="567"/>
      <c r="KQN84" s="567"/>
      <c r="KQO84" s="567"/>
      <c r="KQP84" s="567"/>
      <c r="KQQ84" s="567"/>
      <c r="KQR84" s="567"/>
      <c r="KQS84" s="567"/>
      <c r="KQT84" s="567"/>
      <c r="KQU84" s="567"/>
      <c r="KQV84" s="567"/>
      <c r="KQW84" s="567"/>
      <c r="KQX84" s="567"/>
      <c r="KQY84" s="567"/>
      <c r="KQZ84" s="567"/>
      <c r="KRA84" s="567"/>
      <c r="KRB84" s="567"/>
      <c r="KRC84" s="567"/>
      <c r="KRD84" s="567"/>
      <c r="KRE84" s="567"/>
      <c r="KRF84" s="567"/>
      <c r="KRG84" s="567"/>
      <c r="KRH84" s="567"/>
      <c r="KRI84" s="567"/>
      <c r="KRJ84" s="567"/>
      <c r="KRK84" s="567"/>
      <c r="KRL84" s="567"/>
      <c r="KRM84" s="567"/>
      <c r="KRN84" s="567"/>
      <c r="KRO84" s="567"/>
      <c r="KRP84" s="567"/>
      <c r="KRQ84" s="567"/>
      <c r="KRR84" s="567"/>
      <c r="KRS84" s="567"/>
      <c r="KRT84" s="567"/>
      <c r="KRU84" s="567"/>
      <c r="KRV84" s="567"/>
      <c r="KRW84" s="567"/>
      <c r="KRX84" s="567"/>
      <c r="KRY84" s="567"/>
      <c r="KRZ84" s="567"/>
      <c r="KSA84" s="567"/>
      <c r="KSB84" s="567"/>
      <c r="KSC84" s="567"/>
      <c r="KSD84" s="567"/>
      <c r="KSE84" s="567"/>
      <c r="KSF84" s="567"/>
      <c r="KSG84" s="567"/>
      <c r="KSH84" s="567"/>
      <c r="KSI84" s="567"/>
      <c r="KSJ84" s="567"/>
      <c r="KSK84" s="567"/>
      <c r="KSL84" s="567"/>
      <c r="KSM84" s="567"/>
      <c r="KSN84" s="567"/>
      <c r="KSO84" s="567"/>
      <c r="KSP84" s="567"/>
      <c r="KSQ84" s="567"/>
      <c r="KSR84" s="567"/>
      <c r="KSS84" s="567"/>
      <c r="KST84" s="567"/>
      <c r="KSU84" s="567"/>
      <c r="KSV84" s="567"/>
      <c r="KSW84" s="567"/>
      <c r="KSX84" s="567"/>
      <c r="KSY84" s="567"/>
      <c r="KSZ84" s="567"/>
      <c r="KTA84" s="567"/>
      <c r="KTB84" s="567"/>
      <c r="KTC84" s="567"/>
      <c r="KTD84" s="567"/>
      <c r="KTE84" s="567"/>
      <c r="KTF84" s="567"/>
      <c r="KTG84" s="567"/>
      <c r="KTH84" s="567"/>
      <c r="KTI84" s="567"/>
      <c r="KTJ84" s="567"/>
      <c r="KTK84" s="567"/>
      <c r="KTL84" s="567"/>
      <c r="KTM84" s="567"/>
      <c r="KTN84" s="567"/>
      <c r="KTO84" s="567"/>
      <c r="KTP84" s="567"/>
      <c r="KTQ84" s="567"/>
      <c r="KTR84" s="567"/>
      <c r="KTS84" s="567"/>
      <c r="KTT84" s="567"/>
      <c r="KTU84" s="567"/>
      <c r="KTV84" s="567"/>
      <c r="KTW84" s="567"/>
      <c r="KTX84" s="567"/>
      <c r="KTY84" s="567"/>
      <c r="KTZ84" s="567"/>
      <c r="KUA84" s="567"/>
      <c r="KUB84" s="567"/>
      <c r="KUC84" s="567"/>
      <c r="KUD84" s="567"/>
      <c r="KUE84" s="567"/>
      <c r="KUF84" s="567"/>
      <c r="KUG84" s="567"/>
      <c r="KUH84" s="567"/>
      <c r="KUI84" s="567"/>
      <c r="KUJ84" s="567"/>
      <c r="KUK84" s="567"/>
      <c r="KUL84" s="567"/>
      <c r="KUM84" s="567"/>
      <c r="KUN84" s="567"/>
      <c r="KUO84" s="567"/>
      <c r="KUP84" s="567"/>
      <c r="KUQ84" s="567"/>
      <c r="KUR84" s="567"/>
      <c r="KUS84" s="567"/>
      <c r="KUT84" s="567"/>
      <c r="KUU84" s="567"/>
      <c r="KUV84" s="567"/>
      <c r="KUW84" s="567"/>
      <c r="KUX84" s="567"/>
      <c r="KUY84" s="567"/>
      <c r="KUZ84" s="567"/>
      <c r="KVA84" s="567"/>
      <c r="KVB84" s="567"/>
      <c r="KVC84" s="567"/>
      <c r="KVD84" s="567"/>
      <c r="KVE84" s="567"/>
      <c r="KVF84" s="567"/>
      <c r="KVG84" s="567"/>
      <c r="KVH84" s="567"/>
      <c r="KVI84" s="567"/>
      <c r="KVJ84" s="567"/>
      <c r="KVK84" s="567"/>
      <c r="KVL84" s="567"/>
      <c r="KVM84" s="567"/>
      <c r="KVN84" s="567"/>
      <c r="KVO84" s="567"/>
      <c r="KVP84" s="567"/>
      <c r="KVQ84" s="567"/>
      <c r="KVR84" s="567"/>
      <c r="KVS84" s="567"/>
      <c r="KVT84" s="567"/>
      <c r="KVU84" s="567"/>
      <c r="KVV84" s="567"/>
      <c r="KVW84" s="567"/>
      <c r="KVX84" s="567"/>
      <c r="KVY84" s="567"/>
      <c r="KVZ84" s="567"/>
      <c r="KWA84" s="567"/>
      <c r="KWB84" s="567"/>
      <c r="KWC84" s="567"/>
      <c r="KWD84" s="567"/>
      <c r="KWE84" s="567"/>
      <c r="KWF84" s="567"/>
      <c r="KWG84" s="567"/>
      <c r="KWH84" s="567"/>
      <c r="KWI84" s="567"/>
      <c r="KWJ84" s="567"/>
      <c r="KWK84" s="567"/>
      <c r="KWL84" s="567"/>
      <c r="KWM84" s="567"/>
      <c r="KWN84" s="567"/>
      <c r="KWO84" s="567"/>
      <c r="KWP84" s="567"/>
      <c r="KWQ84" s="567"/>
      <c r="KWR84" s="567"/>
      <c r="KWS84" s="567"/>
      <c r="KWT84" s="567"/>
      <c r="KWU84" s="567"/>
      <c r="KWV84" s="567"/>
      <c r="KWW84" s="567"/>
      <c r="KWX84" s="567"/>
      <c r="KWY84" s="567"/>
      <c r="KWZ84" s="567"/>
      <c r="KXA84" s="567"/>
      <c r="KXB84" s="567"/>
      <c r="KXC84" s="567"/>
      <c r="KXD84" s="567"/>
      <c r="KXE84" s="567"/>
      <c r="KXF84" s="567"/>
      <c r="KXG84" s="567"/>
      <c r="KXH84" s="567"/>
      <c r="KXI84" s="567"/>
      <c r="KXJ84" s="567"/>
      <c r="KXK84" s="567"/>
      <c r="KXL84" s="567"/>
      <c r="KXM84" s="567"/>
      <c r="KXN84" s="567"/>
      <c r="KXO84" s="567"/>
      <c r="KXP84" s="567"/>
      <c r="KXQ84" s="567"/>
      <c r="KXR84" s="567"/>
      <c r="KXS84" s="567"/>
      <c r="KXT84" s="567"/>
      <c r="KXU84" s="567"/>
      <c r="KXV84" s="567"/>
      <c r="KXW84" s="567"/>
      <c r="KXX84" s="567"/>
      <c r="KXY84" s="567"/>
      <c r="KXZ84" s="567"/>
      <c r="KYA84" s="567"/>
      <c r="KYB84" s="567"/>
      <c r="KYC84" s="567"/>
      <c r="KYD84" s="567"/>
      <c r="KYE84" s="567"/>
      <c r="KYF84" s="567"/>
      <c r="KYG84" s="567"/>
      <c r="KYH84" s="567"/>
      <c r="KYI84" s="567"/>
      <c r="KYJ84" s="567"/>
      <c r="KYK84" s="567"/>
      <c r="KYL84" s="567"/>
      <c r="KYM84" s="567"/>
      <c r="KYN84" s="567"/>
      <c r="KYO84" s="567"/>
      <c r="KYP84" s="567"/>
      <c r="KYQ84" s="567"/>
      <c r="KYR84" s="567"/>
      <c r="KYS84" s="567"/>
      <c r="KYT84" s="567"/>
      <c r="KYU84" s="567"/>
      <c r="KYV84" s="567"/>
      <c r="KYW84" s="567"/>
      <c r="KYX84" s="567"/>
      <c r="KYY84" s="567"/>
      <c r="KYZ84" s="567"/>
      <c r="KZA84" s="567"/>
      <c r="KZB84" s="567"/>
      <c r="KZC84" s="567"/>
      <c r="KZD84" s="567"/>
      <c r="KZE84" s="567"/>
      <c r="KZF84" s="567"/>
      <c r="KZG84" s="567"/>
      <c r="KZH84" s="567"/>
      <c r="KZI84" s="567"/>
      <c r="KZJ84" s="567"/>
      <c r="KZK84" s="567"/>
      <c r="KZL84" s="567"/>
      <c r="KZM84" s="567"/>
      <c r="KZN84" s="567"/>
      <c r="KZO84" s="567"/>
      <c r="KZP84" s="567"/>
      <c r="KZQ84" s="567"/>
      <c r="KZR84" s="567"/>
      <c r="KZS84" s="567"/>
      <c r="KZT84" s="567"/>
      <c r="KZU84" s="567"/>
      <c r="KZV84" s="567"/>
      <c r="KZW84" s="567"/>
      <c r="KZX84" s="567"/>
      <c r="KZY84" s="567"/>
      <c r="KZZ84" s="567"/>
      <c r="LAA84" s="567"/>
      <c r="LAB84" s="567"/>
      <c r="LAC84" s="567"/>
      <c r="LAD84" s="567"/>
      <c r="LAE84" s="567"/>
      <c r="LAF84" s="567"/>
      <c r="LAG84" s="567"/>
      <c r="LAH84" s="567"/>
      <c r="LAI84" s="567"/>
      <c r="LAJ84" s="567"/>
      <c r="LAK84" s="567"/>
      <c r="LAL84" s="567"/>
      <c r="LAM84" s="567"/>
      <c r="LAN84" s="567"/>
      <c r="LAO84" s="567"/>
      <c r="LAP84" s="567"/>
      <c r="LAQ84" s="567"/>
      <c r="LAR84" s="567"/>
      <c r="LAS84" s="567"/>
      <c r="LAT84" s="567"/>
      <c r="LAU84" s="567"/>
      <c r="LAV84" s="567"/>
      <c r="LAW84" s="567"/>
      <c r="LAX84" s="567"/>
      <c r="LAY84" s="567"/>
      <c r="LAZ84" s="567"/>
      <c r="LBA84" s="567"/>
      <c r="LBB84" s="567"/>
      <c r="LBC84" s="567"/>
      <c r="LBD84" s="567"/>
      <c r="LBE84" s="567"/>
      <c r="LBF84" s="567"/>
      <c r="LBG84" s="567"/>
      <c r="LBH84" s="567"/>
      <c r="LBI84" s="567"/>
      <c r="LBJ84" s="567"/>
      <c r="LBK84" s="567"/>
      <c r="LBL84" s="567"/>
      <c r="LBM84" s="567"/>
      <c r="LBN84" s="567"/>
      <c r="LBO84" s="567"/>
      <c r="LBP84" s="567"/>
      <c r="LBQ84" s="567"/>
      <c r="LBR84" s="567"/>
      <c r="LBS84" s="567"/>
      <c r="LBT84" s="567"/>
      <c r="LBU84" s="567"/>
      <c r="LBV84" s="567"/>
      <c r="LBW84" s="567"/>
      <c r="LBX84" s="567"/>
      <c r="LBY84" s="567"/>
      <c r="LBZ84" s="567"/>
      <c r="LCA84" s="567"/>
      <c r="LCB84" s="567"/>
      <c r="LCC84" s="567"/>
      <c r="LCD84" s="567"/>
      <c r="LCE84" s="567"/>
      <c r="LCF84" s="567"/>
      <c r="LCG84" s="567"/>
      <c r="LCH84" s="567"/>
      <c r="LCI84" s="567"/>
      <c r="LCJ84" s="567"/>
      <c r="LCK84" s="567"/>
      <c r="LCL84" s="567"/>
      <c r="LCM84" s="567"/>
      <c r="LCN84" s="567"/>
      <c r="LCO84" s="567"/>
      <c r="LCP84" s="567"/>
      <c r="LCQ84" s="567"/>
      <c r="LCR84" s="567"/>
      <c r="LCS84" s="567"/>
      <c r="LCT84" s="567"/>
      <c r="LCU84" s="567"/>
      <c r="LCV84" s="567"/>
      <c r="LCW84" s="567"/>
      <c r="LCX84" s="567"/>
      <c r="LCY84" s="567"/>
      <c r="LCZ84" s="567"/>
      <c r="LDA84" s="567"/>
      <c r="LDB84" s="567"/>
      <c r="LDC84" s="567"/>
      <c r="LDD84" s="567"/>
      <c r="LDE84" s="567"/>
      <c r="LDF84" s="567"/>
      <c r="LDG84" s="567"/>
      <c r="LDH84" s="567"/>
      <c r="LDI84" s="567"/>
      <c r="LDJ84" s="567"/>
      <c r="LDK84" s="567"/>
      <c r="LDL84" s="567"/>
      <c r="LDM84" s="567"/>
      <c r="LDN84" s="567"/>
      <c r="LDO84" s="567"/>
      <c r="LDP84" s="567"/>
      <c r="LDQ84" s="567"/>
      <c r="LDR84" s="567"/>
      <c r="LDS84" s="567"/>
      <c r="LDT84" s="567"/>
      <c r="LDU84" s="567"/>
      <c r="LDV84" s="567"/>
      <c r="LDW84" s="567"/>
      <c r="LDX84" s="567"/>
      <c r="LDY84" s="567"/>
      <c r="LDZ84" s="567"/>
      <c r="LEA84" s="567"/>
      <c r="LEB84" s="567"/>
      <c r="LEC84" s="567"/>
      <c r="LED84" s="567"/>
      <c r="LEE84" s="567"/>
      <c r="LEF84" s="567"/>
      <c r="LEG84" s="567"/>
      <c r="LEH84" s="567"/>
      <c r="LEI84" s="567"/>
      <c r="LEJ84" s="567"/>
      <c r="LEK84" s="567"/>
      <c r="LEL84" s="567"/>
      <c r="LEM84" s="567"/>
      <c r="LEN84" s="567"/>
      <c r="LEO84" s="567"/>
      <c r="LEP84" s="567"/>
      <c r="LEQ84" s="567"/>
      <c r="LER84" s="567"/>
      <c r="LES84" s="567"/>
      <c r="LET84" s="567"/>
      <c r="LEU84" s="567"/>
      <c r="LEV84" s="567"/>
      <c r="LEW84" s="567"/>
      <c r="LEX84" s="567"/>
      <c r="LEY84" s="567"/>
      <c r="LEZ84" s="567"/>
      <c r="LFA84" s="567"/>
      <c r="LFB84" s="567"/>
      <c r="LFC84" s="567"/>
      <c r="LFD84" s="567"/>
      <c r="LFE84" s="567"/>
      <c r="LFF84" s="567"/>
      <c r="LFG84" s="567"/>
      <c r="LFH84" s="567"/>
      <c r="LFI84" s="567"/>
      <c r="LFJ84" s="567"/>
      <c r="LFK84" s="567"/>
      <c r="LFL84" s="567"/>
      <c r="LFM84" s="567"/>
      <c r="LFN84" s="567"/>
      <c r="LFO84" s="567"/>
      <c r="LFP84" s="567"/>
      <c r="LFQ84" s="567"/>
      <c r="LFR84" s="567"/>
      <c r="LFS84" s="567"/>
      <c r="LFT84" s="567"/>
      <c r="LFU84" s="567"/>
      <c r="LFV84" s="567"/>
      <c r="LFW84" s="567"/>
      <c r="LFX84" s="567"/>
      <c r="LFY84" s="567"/>
      <c r="LFZ84" s="567"/>
      <c r="LGA84" s="567"/>
      <c r="LGB84" s="567"/>
      <c r="LGC84" s="567"/>
      <c r="LGD84" s="567"/>
      <c r="LGE84" s="567"/>
      <c r="LGF84" s="567"/>
      <c r="LGG84" s="567"/>
      <c r="LGH84" s="567"/>
      <c r="LGI84" s="567"/>
      <c r="LGJ84" s="567"/>
      <c r="LGK84" s="567"/>
      <c r="LGL84" s="567"/>
      <c r="LGM84" s="567"/>
      <c r="LGN84" s="567"/>
      <c r="LGO84" s="567"/>
      <c r="LGP84" s="567"/>
      <c r="LGQ84" s="567"/>
      <c r="LGR84" s="567"/>
      <c r="LGS84" s="567"/>
      <c r="LGT84" s="567"/>
      <c r="LGU84" s="567"/>
      <c r="LGV84" s="567"/>
      <c r="LGW84" s="567"/>
      <c r="LGX84" s="567"/>
      <c r="LGY84" s="567"/>
      <c r="LGZ84" s="567"/>
      <c r="LHA84" s="567"/>
      <c r="LHB84" s="567"/>
      <c r="LHC84" s="567"/>
      <c r="LHD84" s="567"/>
      <c r="LHE84" s="567"/>
      <c r="LHF84" s="567"/>
      <c r="LHG84" s="567"/>
      <c r="LHH84" s="567"/>
      <c r="LHI84" s="567"/>
      <c r="LHJ84" s="567"/>
      <c r="LHK84" s="567"/>
      <c r="LHL84" s="567"/>
      <c r="LHM84" s="567"/>
      <c r="LHN84" s="567"/>
      <c r="LHO84" s="567"/>
      <c r="LHP84" s="567"/>
      <c r="LHQ84" s="567"/>
      <c r="LHR84" s="567"/>
      <c r="LHS84" s="567"/>
      <c r="LHT84" s="567"/>
      <c r="LHU84" s="567"/>
      <c r="LHV84" s="567"/>
      <c r="LHW84" s="567"/>
      <c r="LHX84" s="567"/>
      <c r="LHY84" s="567"/>
      <c r="LHZ84" s="567"/>
      <c r="LIA84" s="567"/>
      <c r="LIB84" s="567"/>
      <c r="LIC84" s="567"/>
      <c r="LID84" s="567"/>
      <c r="LIE84" s="567"/>
      <c r="LIF84" s="567"/>
      <c r="LIG84" s="567"/>
      <c r="LIH84" s="567"/>
      <c r="LII84" s="567"/>
      <c r="LIJ84" s="567"/>
      <c r="LIK84" s="567"/>
      <c r="LIL84" s="567"/>
      <c r="LIM84" s="567"/>
      <c r="LIN84" s="567"/>
      <c r="LIO84" s="567"/>
      <c r="LIP84" s="567"/>
      <c r="LIQ84" s="567"/>
      <c r="LIR84" s="567"/>
      <c r="LIS84" s="567"/>
      <c r="LIT84" s="567"/>
      <c r="LIU84" s="567"/>
      <c r="LIV84" s="567"/>
      <c r="LIW84" s="567"/>
      <c r="LIX84" s="567"/>
      <c r="LIY84" s="567"/>
      <c r="LIZ84" s="567"/>
      <c r="LJA84" s="567"/>
      <c r="LJB84" s="567"/>
      <c r="LJC84" s="567"/>
      <c r="LJD84" s="567"/>
      <c r="LJE84" s="567"/>
      <c r="LJF84" s="567"/>
      <c r="LJG84" s="567"/>
      <c r="LJH84" s="567"/>
      <c r="LJI84" s="567"/>
      <c r="LJJ84" s="567"/>
      <c r="LJK84" s="567"/>
      <c r="LJL84" s="567"/>
      <c r="LJM84" s="567"/>
      <c r="LJN84" s="567"/>
      <c r="LJO84" s="567"/>
      <c r="LJP84" s="567"/>
      <c r="LJQ84" s="567"/>
      <c r="LJR84" s="567"/>
      <c r="LJS84" s="567"/>
      <c r="LJT84" s="567"/>
      <c r="LJU84" s="567"/>
      <c r="LJV84" s="567"/>
      <c r="LJW84" s="567"/>
      <c r="LJX84" s="567"/>
      <c r="LJY84" s="567"/>
      <c r="LJZ84" s="567"/>
      <c r="LKA84" s="567"/>
      <c r="LKB84" s="567"/>
      <c r="LKC84" s="567"/>
      <c r="LKD84" s="567"/>
      <c r="LKE84" s="567"/>
      <c r="LKF84" s="567"/>
      <c r="LKG84" s="567"/>
      <c r="LKH84" s="567"/>
      <c r="LKI84" s="567"/>
      <c r="LKJ84" s="567"/>
      <c r="LKK84" s="567"/>
      <c r="LKL84" s="567"/>
      <c r="LKM84" s="567"/>
      <c r="LKN84" s="567"/>
      <c r="LKO84" s="567"/>
      <c r="LKP84" s="567"/>
      <c r="LKQ84" s="567"/>
      <c r="LKR84" s="567"/>
      <c r="LKS84" s="567"/>
      <c r="LKT84" s="567"/>
      <c r="LKU84" s="567"/>
      <c r="LKV84" s="567"/>
      <c r="LKW84" s="567"/>
      <c r="LKX84" s="567"/>
      <c r="LKY84" s="567"/>
      <c r="LKZ84" s="567"/>
      <c r="LLA84" s="567"/>
      <c r="LLB84" s="567"/>
      <c r="LLC84" s="567"/>
      <c r="LLD84" s="567"/>
      <c r="LLE84" s="567"/>
      <c r="LLF84" s="567"/>
      <c r="LLG84" s="567"/>
      <c r="LLH84" s="567"/>
      <c r="LLI84" s="567"/>
      <c r="LLJ84" s="567"/>
      <c r="LLK84" s="567"/>
      <c r="LLL84" s="567"/>
      <c r="LLM84" s="567"/>
      <c r="LLN84" s="567"/>
      <c r="LLO84" s="567"/>
      <c r="LLP84" s="567"/>
      <c r="LLQ84" s="567"/>
      <c r="LLR84" s="567"/>
      <c r="LLS84" s="567"/>
      <c r="LLT84" s="567"/>
      <c r="LLU84" s="567"/>
      <c r="LLV84" s="567"/>
      <c r="LLW84" s="567"/>
      <c r="LLX84" s="567"/>
      <c r="LLY84" s="567"/>
      <c r="LLZ84" s="567"/>
      <c r="LMA84" s="567"/>
      <c r="LMB84" s="567"/>
      <c r="LMC84" s="567"/>
      <c r="LMD84" s="567"/>
      <c r="LME84" s="567"/>
      <c r="LMF84" s="567"/>
      <c r="LMG84" s="567"/>
      <c r="LMH84" s="567"/>
      <c r="LMI84" s="567"/>
      <c r="LMJ84" s="567"/>
      <c r="LMK84" s="567"/>
      <c r="LML84" s="567"/>
      <c r="LMM84" s="567"/>
      <c r="LMN84" s="567"/>
      <c r="LMO84" s="567"/>
      <c r="LMP84" s="567"/>
      <c r="LMQ84" s="567"/>
      <c r="LMR84" s="567"/>
      <c r="LMS84" s="567"/>
      <c r="LMT84" s="567"/>
      <c r="LMU84" s="567"/>
      <c r="LMV84" s="567"/>
      <c r="LMW84" s="567"/>
      <c r="LMX84" s="567"/>
      <c r="LMY84" s="567"/>
      <c r="LMZ84" s="567"/>
      <c r="LNA84" s="567"/>
      <c r="LNB84" s="567"/>
      <c r="LNC84" s="567"/>
      <c r="LND84" s="567"/>
      <c r="LNE84" s="567"/>
      <c r="LNF84" s="567"/>
      <c r="LNG84" s="567"/>
      <c r="LNH84" s="567"/>
      <c r="LNI84" s="567"/>
      <c r="LNJ84" s="567"/>
      <c r="LNK84" s="567"/>
      <c r="LNL84" s="567"/>
      <c r="LNM84" s="567"/>
      <c r="LNN84" s="567"/>
      <c r="LNO84" s="567"/>
      <c r="LNP84" s="567"/>
      <c r="LNQ84" s="567"/>
      <c r="LNR84" s="567"/>
      <c r="LNS84" s="567"/>
      <c r="LNT84" s="567"/>
      <c r="LNU84" s="567"/>
      <c r="LNV84" s="567"/>
      <c r="LNW84" s="567"/>
      <c r="LNX84" s="567"/>
      <c r="LNY84" s="567"/>
      <c r="LNZ84" s="567"/>
      <c r="LOA84" s="567"/>
      <c r="LOB84" s="567"/>
      <c r="LOC84" s="567"/>
      <c r="LOD84" s="567"/>
      <c r="LOE84" s="567"/>
      <c r="LOF84" s="567"/>
      <c r="LOG84" s="567"/>
      <c r="LOH84" s="567"/>
      <c r="LOI84" s="567"/>
      <c r="LOJ84" s="567"/>
      <c r="LOK84" s="567"/>
      <c r="LOL84" s="567"/>
      <c r="LOM84" s="567"/>
      <c r="LON84" s="567"/>
      <c r="LOO84" s="567"/>
      <c r="LOP84" s="567"/>
      <c r="LOQ84" s="567"/>
      <c r="LOR84" s="567"/>
      <c r="LOS84" s="567"/>
      <c r="LOT84" s="567"/>
      <c r="LOU84" s="567"/>
      <c r="LOV84" s="567"/>
      <c r="LOW84" s="567"/>
      <c r="LOX84" s="567"/>
      <c r="LOY84" s="567"/>
      <c r="LOZ84" s="567"/>
      <c r="LPA84" s="567"/>
      <c r="LPB84" s="567"/>
      <c r="LPC84" s="567"/>
      <c r="LPD84" s="567"/>
      <c r="LPE84" s="567"/>
      <c r="LPF84" s="567"/>
      <c r="LPG84" s="567"/>
      <c r="LPH84" s="567"/>
      <c r="LPI84" s="567"/>
      <c r="LPJ84" s="567"/>
      <c r="LPK84" s="567"/>
      <c r="LPL84" s="567"/>
      <c r="LPM84" s="567"/>
      <c r="LPN84" s="567"/>
      <c r="LPO84" s="567"/>
      <c r="LPP84" s="567"/>
      <c r="LPQ84" s="567"/>
      <c r="LPR84" s="567"/>
      <c r="LPS84" s="567"/>
      <c r="LPT84" s="567"/>
      <c r="LPU84" s="567"/>
      <c r="LPV84" s="567"/>
      <c r="LPW84" s="567"/>
      <c r="LPX84" s="567"/>
      <c r="LPY84" s="567"/>
      <c r="LPZ84" s="567"/>
      <c r="LQA84" s="567"/>
      <c r="LQB84" s="567"/>
      <c r="LQC84" s="567"/>
      <c r="LQD84" s="567"/>
      <c r="LQE84" s="567"/>
      <c r="LQF84" s="567"/>
      <c r="LQG84" s="567"/>
      <c r="LQH84" s="567"/>
      <c r="LQI84" s="567"/>
      <c r="LQJ84" s="567"/>
      <c r="LQK84" s="567"/>
      <c r="LQL84" s="567"/>
      <c r="LQM84" s="567"/>
      <c r="LQN84" s="567"/>
      <c r="LQO84" s="567"/>
      <c r="LQP84" s="567"/>
      <c r="LQQ84" s="567"/>
      <c r="LQR84" s="567"/>
      <c r="LQS84" s="567"/>
      <c r="LQT84" s="567"/>
      <c r="LQU84" s="567"/>
      <c r="LQV84" s="567"/>
      <c r="LQW84" s="567"/>
      <c r="LQX84" s="567"/>
      <c r="LQY84" s="567"/>
      <c r="LQZ84" s="567"/>
      <c r="LRA84" s="567"/>
      <c r="LRB84" s="567"/>
      <c r="LRC84" s="567"/>
      <c r="LRD84" s="567"/>
      <c r="LRE84" s="567"/>
      <c r="LRF84" s="567"/>
      <c r="LRG84" s="567"/>
      <c r="LRH84" s="567"/>
      <c r="LRI84" s="567"/>
      <c r="LRJ84" s="567"/>
      <c r="LRK84" s="567"/>
      <c r="LRL84" s="567"/>
      <c r="LRM84" s="567"/>
      <c r="LRN84" s="567"/>
      <c r="LRO84" s="567"/>
      <c r="LRP84" s="567"/>
      <c r="LRQ84" s="567"/>
      <c r="LRR84" s="567"/>
      <c r="LRS84" s="567"/>
      <c r="LRT84" s="567"/>
      <c r="LRU84" s="567"/>
      <c r="LRV84" s="567"/>
      <c r="LRW84" s="567"/>
      <c r="LRX84" s="567"/>
      <c r="LRY84" s="567"/>
      <c r="LRZ84" s="567"/>
      <c r="LSA84" s="567"/>
      <c r="LSB84" s="567"/>
      <c r="LSC84" s="567"/>
      <c r="LSD84" s="567"/>
      <c r="LSE84" s="567"/>
      <c r="LSF84" s="567"/>
      <c r="LSG84" s="567"/>
      <c r="LSH84" s="567"/>
      <c r="LSI84" s="567"/>
      <c r="LSJ84" s="567"/>
      <c r="LSK84" s="567"/>
      <c r="LSL84" s="567"/>
      <c r="LSM84" s="567"/>
      <c r="LSN84" s="567"/>
      <c r="LSO84" s="567"/>
      <c r="LSP84" s="567"/>
      <c r="LSQ84" s="567"/>
      <c r="LSR84" s="567"/>
      <c r="LSS84" s="567"/>
      <c r="LST84" s="567"/>
      <c r="LSU84" s="567"/>
      <c r="LSV84" s="567"/>
      <c r="LSW84" s="567"/>
      <c r="LSX84" s="567"/>
      <c r="LSY84" s="567"/>
      <c r="LSZ84" s="567"/>
      <c r="LTA84" s="567"/>
      <c r="LTB84" s="567"/>
      <c r="LTC84" s="567"/>
      <c r="LTD84" s="567"/>
      <c r="LTE84" s="567"/>
      <c r="LTF84" s="567"/>
      <c r="LTG84" s="567"/>
      <c r="LTH84" s="567"/>
      <c r="LTI84" s="567"/>
      <c r="LTJ84" s="567"/>
      <c r="LTK84" s="567"/>
      <c r="LTL84" s="567"/>
      <c r="LTM84" s="567"/>
      <c r="LTN84" s="567"/>
      <c r="LTO84" s="567"/>
      <c r="LTP84" s="567"/>
      <c r="LTQ84" s="567"/>
      <c r="LTR84" s="567"/>
      <c r="LTS84" s="567"/>
      <c r="LTT84" s="567"/>
      <c r="LTU84" s="567"/>
      <c r="LTV84" s="567"/>
      <c r="LTW84" s="567"/>
      <c r="LTX84" s="567"/>
      <c r="LTY84" s="567"/>
      <c r="LTZ84" s="567"/>
      <c r="LUA84" s="567"/>
      <c r="LUB84" s="567"/>
      <c r="LUC84" s="567"/>
      <c r="LUD84" s="567"/>
      <c r="LUE84" s="567"/>
      <c r="LUF84" s="567"/>
      <c r="LUG84" s="567"/>
      <c r="LUH84" s="567"/>
      <c r="LUI84" s="567"/>
      <c r="LUJ84" s="567"/>
      <c r="LUK84" s="567"/>
      <c r="LUL84" s="567"/>
      <c r="LUM84" s="567"/>
      <c r="LUN84" s="567"/>
      <c r="LUO84" s="567"/>
      <c r="LUP84" s="567"/>
      <c r="LUQ84" s="567"/>
      <c r="LUR84" s="567"/>
      <c r="LUS84" s="567"/>
      <c r="LUT84" s="567"/>
      <c r="LUU84" s="567"/>
      <c r="LUV84" s="567"/>
      <c r="LUW84" s="567"/>
      <c r="LUX84" s="567"/>
      <c r="LUY84" s="567"/>
      <c r="LUZ84" s="567"/>
      <c r="LVA84" s="567"/>
      <c r="LVB84" s="567"/>
      <c r="LVC84" s="567"/>
      <c r="LVD84" s="567"/>
      <c r="LVE84" s="567"/>
      <c r="LVF84" s="567"/>
      <c r="LVG84" s="567"/>
      <c r="LVH84" s="567"/>
      <c r="LVI84" s="567"/>
      <c r="LVJ84" s="567"/>
      <c r="LVK84" s="567"/>
      <c r="LVL84" s="567"/>
      <c r="LVM84" s="567"/>
      <c r="LVN84" s="567"/>
      <c r="LVO84" s="567"/>
      <c r="LVP84" s="567"/>
      <c r="LVQ84" s="567"/>
      <c r="LVR84" s="567"/>
      <c r="LVS84" s="567"/>
      <c r="LVT84" s="567"/>
      <c r="LVU84" s="567"/>
      <c r="LVV84" s="567"/>
      <c r="LVW84" s="567"/>
      <c r="LVX84" s="567"/>
      <c r="LVY84" s="567"/>
      <c r="LVZ84" s="567"/>
      <c r="LWA84" s="567"/>
      <c r="LWB84" s="567"/>
      <c r="LWC84" s="567"/>
      <c r="LWD84" s="567"/>
      <c r="LWE84" s="567"/>
      <c r="LWF84" s="567"/>
      <c r="LWG84" s="567"/>
      <c r="LWH84" s="567"/>
      <c r="LWI84" s="567"/>
      <c r="LWJ84" s="567"/>
      <c r="LWK84" s="567"/>
      <c r="LWL84" s="567"/>
      <c r="LWM84" s="567"/>
      <c r="LWN84" s="567"/>
      <c r="LWO84" s="567"/>
      <c r="LWP84" s="567"/>
      <c r="LWQ84" s="567"/>
      <c r="LWR84" s="567"/>
      <c r="LWS84" s="567"/>
      <c r="LWT84" s="567"/>
      <c r="LWU84" s="567"/>
      <c r="LWV84" s="567"/>
      <c r="LWW84" s="567"/>
      <c r="LWX84" s="567"/>
      <c r="LWY84" s="567"/>
      <c r="LWZ84" s="567"/>
      <c r="LXA84" s="567"/>
      <c r="LXB84" s="567"/>
      <c r="LXC84" s="567"/>
      <c r="LXD84" s="567"/>
      <c r="LXE84" s="567"/>
      <c r="LXF84" s="567"/>
      <c r="LXG84" s="567"/>
      <c r="LXH84" s="567"/>
      <c r="LXI84" s="567"/>
      <c r="LXJ84" s="567"/>
      <c r="LXK84" s="567"/>
      <c r="LXL84" s="567"/>
      <c r="LXM84" s="567"/>
      <c r="LXN84" s="567"/>
      <c r="LXO84" s="567"/>
      <c r="LXP84" s="567"/>
      <c r="LXQ84" s="567"/>
      <c r="LXR84" s="567"/>
      <c r="LXS84" s="567"/>
      <c r="LXT84" s="567"/>
      <c r="LXU84" s="567"/>
      <c r="LXV84" s="567"/>
      <c r="LXW84" s="567"/>
      <c r="LXX84" s="567"/>
      <c r="LXY84" s="567"/>
      <c r="LXZ84" s="567"/>
      <c r="LYA84" s="567"/>
      <c r="LYB84" s="567"/>
      <c r="LYC84" s="567"/>
      <c r="LYD84" s="567"/>
      <c r="LYE84" s="567"/>
      <c r="LYF84" s="567"/>
      <c r="LYG84" s="567"/>
      <c r="LYH84" s="567"/>
      <c r="LYI84" s="567"/>
      <c r="LYJ84" s="567"/>
      <c r="LYK84" s="567"/>
      <c r="LYL84" s="567"/>
      <c r="LYM84" s="567"/>
      <c r="LYN84" s="567"/>
      <c r="LYO84" s="567"/>
      <c r="LYP84" s="567"/>
      <c r="LYQ84" s="567"/>
      <c r="LYR84" s="567"/>
      <c r="LYS84" s="567"/>
      <c r="LYT84" s="567"/>
      <c r="LYU84" s="567"/>
      <c r="LYV84" s="567"/>
      <c r="LYW84" s="567"/>
      <c r="LYX84" s="567"/>
      <c r="LYY84" s="567"/>
      <c r="LYZ84" s="567"/>
      <c r="LZA84" s="567"/>
      <c r="LZB84" s="567"/>
      <c r="LZC84" s="567"/>
      <c r="LZD84" s="567"/>
      <c r="LZE84" s="567"/>
      <c r="LZF84" s="567"/>
      <c r="LZG84" s="567"/>
      <c r="LZH84" s="567"/>
      <c r="LZI84" s="567"/>
      <c r="LZJ84" s="567"/>
      <c r="LZK84" s="567"/>
      <c r="LZL84" s="567"/>
      <c r="LZM84" s="567"/>
      <c r="LZN84" s="567"/>
      <c r="LZO84" s="567"/>
      <c r="LZP84" s="567"/>
      <c r="LZQ84" s="567"/>
      <c r="LZR84" s="567"/>
      <c r="LZS84" s="567"/>
      <c r="LZT84" s="567"/>
      <c r="LZU84" s="567"/>
      <c r="LZV84" s="567"/>
      <c r="LZW84" s="567"/>
      <c r="LZX84" s="567"/>
      <c r="LZY84" s="567"/>
      <c r="LZZ84" s="567"/>
      <c r="MAA84" s="567"/>
      <c r="MAB84" s="567"/>
      <c r="MAC84" s="567"/>
      <c r="MAD84" s="567"/>
      <c r="MAE84" s="567"/>
      <c r="MAF84" s="567"/>
      <c r="MAG84" s="567"/>
      <c r="MAH84" s="567"/>
      <c r="MAI84" s="567"/>
      <c r="MAJ84" s="567"/>
      <c r="MAK84" s="567"/>
      <c r="MAL84" s="567"/>
      <c r="MAM84" s="567"/>
      <c r="MAN84" s="567"/>
      <c r="MAO84" s="567"/>
      <c r="MAP84" s="567"/>
      <c r="MAQ84" s="567"/>
      <c r="MAR84" s="567"/>
      <c r="MAS84" s="567"/>
      <c r="MAT84" s="567"/>
      <c r="MAU84" s="567"/>
      <c r="MAV84" s="567"/>
      <c r="MAW84" s="567"/>
      <c r="MAX84" s="567"/>
      <c r="MAY84" s="567"/>
      <c r="MAZ84" s="567"/>
      <c r="MBA84" s="567"/>
      <c r="MBB84" s="567"/>
      <c r="MBC84" s="567"/>
      <c r="MBD84" s="567"/>
      <c r="MBE84" s="567"/>
      <c r="MBF84" s="567"/>
      <c r="MBG84" s="567"/>
      <c r="MBH84" s="567"/>
      <c r="MBI84" s="567"/>
      <c r="MBJ84" s="567"/>
      <c r="MBK84" s="567"/>
      <c r="MBL84" s="567"/>
      <c r="MBM84" s="567"/>
      <c r="MBN84" s="567"/>
      <c r="MBO84" s="567"/>
      <c r="MBP84" s="567"/>
      <c r="MBQ84" s="567"/>
      <c r="MBR84" s="567"/>
      <c r="MBS84" s="567"/>
      <c r="MBT84" s="567"/>
      <c r="MBU84" s="567"/>
      <c r="MBV84" s="567"/>
      <c r="MBW84" s="567"/>
      <c r="MBX84" s="567"/>
      <c r="MBY84" s="567"/>
      <c r="MBZ84" s="567"/>
      <c r="MCA84" s="567"/>
      <c r="MCB84" s="567"/>
      <c r="MCC84" s="567"/>
      <c r="MCD84" s="567"/>
      <c r="MCE84" s="567"/>
      <c r="MCF84" s="567"/>
      <c r="MCG84" s="567"/>
      <c r="MCH84" s="567"/>
      <c r="MCI84" s="567"/>
      <c r="MCJ84" s="567"/>
      <c r="MCK84" s="567"/>
      <c r="MCL84" s="567"/>
      <c r="MCM84" s="567"/>
      <c r="MCN84" s="567"/>
      <c r="MCO84" s="567"/>
      <c r="MCP84" s="567"/>
      <c r="MCQ84" s="567"/>
      <c r="MCR84" s="567"/>
      <c r="MCS84" s="567"/>
      <c r="MCT84" s="567"/>
      <c r="MCU84" s="567"/>
      <c r="MCV84" s="567"/>
      <c r="MCW84" s="567"/>
      <c r="MCX84" s="567"/>
      <c r="MCY84" s="567"/>
      <c r="MCZ84" s="567"/>
      <c r="MDA84" s="567"/>
      <c r="MDB84" s="567"/>
      <c r="MDC84" s="567"/>
      <c r="MDD84" s="567"/>
      <c r="MDE84" s="567"/>
      <c r="MDF84" s="567"/>
      <c r="MDG84" s="567"/>
      <c r="MDH84" s="567"/>
      <c r="MDI84" s="567"/>
      <c r="MDJ84" s="567"/>
      <c r="MDK84" s="567"/>
      <c r="MDL84" s="567"/>
      <c r="MDM84" s="567"/>
      <c r="MDN84" s="567"/>
      <c r="MDO84" s="567"/>
      <c r="MDP84" s="567"/>
      <c r="MDQ84" s="567"/>
      <c r="MDR84" s="567"/>
      <c r="MDS84" s="567"/>
      <c r="MDT84" s="567"/>
      <c r="MDU84" s="567"/>
      <c r="MDV84" s="567"/>
      <c r="MDW84" s="567"/>
      <c r="MDX84" s="567"/>
      <c r="MDY84" s="567"/>
      <c r="MDZ84" s="567"/>
      <c r="MEA84" s="567"/>
      <c r="MEB84" s="567"/>
      <c r="MEC84" s="567"/>
      <c r="MED84" s="567"/>
      <c r="MEE84" s="567"/>
      <c r="MEF84" s="567"/>
      <c r="MEG84" s="567"/>
      <c r="MEH84" s="567"/>
      <c r="MEI84" s="567"/>
      <c r="MEJ84" s="567"/>
      <c r="MEK84" s="567"/>
      <c r="MEL84" s="567"/>
      <c r="MEM84" s="567"/>
      <c r="MEN84" s="567"/>
      <c r="MEO84" s="567"/>
      <c r="MEP84" s="567"/>
      <c r="MEQ84" s="567"/>
      <c r="MER84" s="567"/>
      <c r="MES84" s="567"/>
      <c r="MET84" s="567"/>
      <c r="MEU84" s="567"/>
      <c r="MEV84" s="567"/>
      <c r="MEW84" s="567"/>
      <c r="MEX84" s="567"/>
      <c r="MEY84" s="567"/>
      <c r="MEZ84" s="567"/>
      <c r="MFA84" s="567"/>
      <c r="MFB84" s="567"/>
      <c r="MFC84" s="567"/>
      <c r="MFD84" s="567"/>
      <c r="MFE84" s="567"/>
      <c r="MFF84" s="567"/>
      <c r="MFG84" s="567"/>
      <c r="MFH84" s="567"/>
      <c r="MFI84" s="567"/>
      <c r="MFJ84" s="567"/>
      <c r="MFK84" s="567"/>
      <c r="MFL84" s="567"/>
      <c r="MFM84" s="567"/>
      <c r="MFN84" s="567"/>
      <c r="MFO84" s="567"/>
      <c r="MFP84" s="567"/>
      <c r="MFQ84" s="567"/>
      <c r="MFR84" s="567"/>
      <c r="MFS84" s="567"/>
      <c r="MFT84" s="567"/>
      <c r="MFU84" s="567"/>
      <c r="MFV84" s="567"/>
      <c r="MFW84" s="567"/>
      <c r="MFX84" s="567"/>
      <c r="MFY84" s="567"/>
      <c r="MFZ84" s="567"/>
      <c r="MGA84" s="567"/>
      <c r="MGB84" s="567"/>
      <c r="MGC84" s="567"/>
      <c r="MGD84" s="567"/>
      <c r="MGE84" s="567"/>
      <c r="MGF84" s="567"/>
      <c r="MGG84" s="567"/>
      <c r="MGH84" s="567"/>
      <c r="MGI84" s="567"/>
      <c r="MGJ84" s="567"/>
      <c r="MGK84" s="567"/>
      <c r="MGL84" s="567"/>
      <c r="MGM84" s="567"/>
      <c r="MGN84" s="567"/>
      <c r="MGO84" s="567"/>
      <c r="MGP84" s="567"/>
      <c r="MGQ84" s="567"/>
      <c r="MGR84" s="567"/>
      <c r="MGS84" s="567"/>
      <c r="MGT84" s="567"/>
      <c r="MGU84" s="567"/>
      <c r="MGV84" s="567"/>
      <c r="MGW84" s="567"/>
      <c r="MGX84" s="567"/>
      <c r="MGY84" s="567"/>
      <c r="MGZ84" s="567"/>
      <c r="MHA84" s="567"/>
      <c r="MHB84" s="567"/>
      <c r="MHC84" s="567"/>
      <c r="MHD84" s="567"/>
      <c r="MHE84" s="567"/>
      <c r="MHF84" s="567"/>
      <c r="MHG84" s="567"/>
      <c r="MHH84" s="567"/>
      <c r="MHI84" s="567"/>
      <c r="MHJ84" s="567"/>
      <c r="MHK84" s="567"/>
      <c r="MHL84" s="567"/>
      <c r="MHM84" s="567"/>
      <c r="MHN84" s="567"/>
      <c r="MHO84" s="567"/>
      <c r="MHP84" s="567"/>
      <c r="MHQ84" s="567"/>
      <c r="MHR84" s="567"/>
      <c r="MHS84" s="567"/>
      <c r="MHT84" s="567"/>
      <c r="MHU84" s="567"/>
      <c r="MHV84" s="567"/>
      <c r="MHW84" s="567"/>
      <c r="MHX84" s="567"/>
      <c r="MHY84" s="567"/>
      <c r="MHZ84" s="567"/>
      <c r="MIA84" s="567"/>
      <c r="MIB84" s="567"/>
      <c r="MIC84" s="567"/>
      <c r="MID84" s="567"/>
      <c r="MIE84" s="567"/>
      <c r="MIF84" s="567"/>
      <c r="MIG84" s="567"/>
      <c r="MIH84" s="567"/>
      <c r="MII84" s="567"/>
      <c r="MIJ84" s="567"/>
      <c r="MIK84" s="567"/>
      <c r="MIL84" s="567"/>
      <c r="MIM84" s="567"/>
      <c r="MIN84" s="567"/>
      <c r="MIO84" s="567"/>
      <c r="MIP84" s="567"/>
      <c r="MIQ84" s="567"/>
      <c r="MIR84" s="567"/>
      <c r="MIS84" s="567"/>
      <c r="MIT84" s="567"/>
      <c r="MIU84" s="567"/>
      <c r="MIV84" s="567"/>
      <c r="MIW84" s="567"/>
      <c r="MIX84" s="567"/>
      <c r="MIY84" s="567"/>
      <c r="MIZ84" s="567"/>
      <c r="MJA84" s="567"/>
      <c r="MJB84" s="567"/>
      <c r="MJC84" s="567"/>
      <c r="MJD84" s="567"/>
      <c r="MJE84" s="567"/>
      <c r="MJF84" s="567"/>
      <c r="MJG84" s="567"/>
      <c r="MJH84" s="567"/>
      <c r="MJI84" s="567"/>
      <c r="MJJ84" s="567"/>
      <c r="MJK84" s="567"/>
      <c r="MJL84" s="567"/>
      <c r="MJM84" s="567"/>
      <c r="MJN84" s="567"/>
      <c r="MJO84" s="567"/>
      <c r="MJP84" s="567"/>
      <c r="MJQ84" s="567"/>
      <c r="MJR84" s="567"/>
      <c r="MJS84" s="567"/>
      <c r="MJT84" s="567"/>
      <c r="MJU84" s="567"/>
      <c r="MJV84" s="567"/>
      <c r="MJW84" s="567"/>
      <c r="MJX84" s="567"/>
      <c r="MJY84" s="567"/>
      <c r="MJZ84" s="567"/>
      <c r="MKA84" s="567"/>
      <c r="MKB84" s="567"/>
      <c r="MKC84" s="567"/>
      <c r="MKD84" s="567"/>
      <c r="MKE84" s="567"/>
      <c r="MKF84" s="567"/>
      <c r="MKG84" s="567"/>
      <c r="MKH84" s="567"/>
      <c r="MKI84" s="567"/>
      <c r="MKJ84" s="567"/>
      <c r="MKK84" s="567"/>
      <c r="MKL84" s="567"/>
      <c r="MKM84" s="567"/>
      <c r="MKN84" s="567"/>
      <c r="MKO84" s="567"/>
      <c r="MKP84" s="567"/>
      <c r="MKQ84" s="567"/>
      <c r="MKR84" s="567"/>
      <c r="MKS84" s="567"/>
      <c r="MKT84" s="567"/>
      <c r="MKU84" s="567"/>
      <c r="MKV84" s="567"/>
      <c r="MKW84" s="567"/>
      <c r="MKX84" s="567"/>
      <c r="MKY84" s="567"/>
      <c r="MKZ84" s="567"/>
      <c r="MLA84" s="567"/>
      <c r="MLB84" s="567"/>
      <c r="MLC84" s="567"/>
      <c r="MLD84" s="567"/>
      <c r="MLE84" s="567"/>
      <c r="MLF84" s="567"/>
      <c r="MLG84" s="567"/>
      <c r="MLH84" s="567"/>
      <c r="MLI84" s="567"/>
      <c r="MLJ84" s="567"/>
      <c r="MLK84" s="567"/>
      <c r="MLL84" s="567"/>
      <c r="MLM84" s="567"/>
      <c r="MLN84" s="567"/>
      <c r="MLO84" s="567"/>
      <c r="MLP84" s="567"/>
      <c r="MLQ84" s="567"/>
      <c r="MLR84" s="567"/>
      <c r="MLS84" s="567"/>
      <c r="MLT84" s="567"/>
      <c r="MLU84" s="567"/>
      <c r="MLV84" s="567"/>
      <c r="MLW84" s="567"/>
      <c r="MLX84" s="567"/>
      <c r="MLY84" s="567"/>
      <c r="MLZ84" s="567"/>
      <c r="MMA84" s="567"/>
      <c r="MMB84" s="567"/>
      <c r="MMC84" s="567"/>
      <c r="MMD84" s="567"/>
      <c r="MME84" s="567"/>
      <c r="MMF84" s="567"/>
      <c r="MMG84" s="567"/>
      <c r="MMH84" s="567"/>
      <c r="MMI84" s="567"/>
      <c r="MMJ84" s="567"/>
      <c r="MMK84" s="567"/>
      <c r="MML84" s="567"/>
      <c r="MMM84" s="567"/>
      <c r="MMN84" s="567"/>
      <c r="MMO84" s="567"/>
      <c r="MMP84" s="567"/>
      <c r="MMQ84" s="567"/>
      <c r="MMR84" s="567"/>
      <c r="MMS84" s="567"/>
      <c r="MMT84" s="567"/>
      <c r="MMU84" s="567"/>
      <c r="MMV84" s="567"/>
      <c r="MMW84" s="567"/>
      <c r="MMX84" s="567"/>
      <c r="MMY84" s="567"/>
      <c r="MMZ84" s="567"/>
      <c r="MNA84" s="567"/>
      <c r="MNB84" s="567"/>
      <c r="MNC84" s="567"/>
      <c r="MND84" s="567"/>
      <c r="MNE84" s="567"/>
      <c r="MNF84" s="567"/>
      <c r="MNG84" s="567"/>
      <c r="MNH84" s="567"/>
      <c r="MNI84" s="567"/>
      <c r="MNJ84" s="567"/>
      <c r="MNK84" s="567"/>
      <c r="MNL84" s="567"/>
      <c r="MNM84" s="567"/>
      <c r="MNN84" s="567"/>
      <c r="MNO84" s="567"/>
      <c r="MNP84" s="567"/>
      <c r="MNQ84" s="567"/>
      <c r="MNR84" s="567"/>
      <c r="MNS84" s="567"/>
      <c r="MNT84" s="567"/>
      <c r="MNU84" s="567"/>
      <c r="MNV84" s="567"/>
      <c r="MNW84" s="567"/>
      <c r="MNX84" s="567"/>
      <c r="MNY84" s="567"/>
      <c r="MNZ84" s="567"/>
      <c r="MOA84" s="567"/>
      <c r="MOB84" s="567"/>
      <c r="MOC84" s="567"/>
      <c r="MOD84" s="567"/>
      <c r="MOE84" s="567"/>
      <c r="MOF84" s="567"/>
      <c r="MOG84" s="567"/>
      <c r="MOH84" s="567"/>
      <c r="MOI84" s="567"/>
      <c r="MOJ84" s="567"/>
      <c r="MOK84" s="567"/>
      <c r="MOL84" s="567"/>
      <c r="MOM84" s="567"/>
      <c r="MON84" s="567"/>
      <c r="MOO84" s="567"/>
      <c r="MOP84" s="567"/>
      <c r="MOQ84" s="567"/>
      <c r="MOR84" s="567"/>
      <c r="MOS84" s="567"/>
      <c r="MOT84" s="567"/>
      <c r="MOU84" s="567"/>
      <c r="MOV84" s="567"/>
      <c r="MOW84" s="567"/>
      <c r="MOX84" s="567"/>
      <c r="MOY84" s="567"/>
      <c r="MOZ84" s="567"/>
      <c r="MPA84" s="567"/>
      <c r="MPB84" s="567"/>
      <c r="MPC84" s="567"/>
      <c r="MPD84" s="567"/>
      <c r="MPE84" s="567"/>
      <c r="MPF84" s="567"/>
      <c r="MPG84" s="567"/>
      <c r="MPH84" s="567"/>
      <c r="MPI84" s="567"/>
      <c r="MPJ84" s="567"/>
      <c r="MPK84" s="567"/>
      <c r="MPL84" s="567"/>
      <c r="MPM84" s="567"/>
      <c r="MPN84" s="567"/>
      <c r="MPO84" s="567"/>
      <c r="MPP84" s="567"/>
      <c r="MPQ84" s="567"/>
      <c r="MPR84" s="567"/>
      <c r="MPS84" s="567"/>
      <c r="MPT84" s="567"/>
      <c r="MPU84" s="567"/>
      <c r="MPV84" s="567"/>
      <c r="MPW84" s="567"/>
      <c r="MPX84" s="567"/>
      <c r="MPY84" s="567"/>
      <c r="MPZ84" s="567"/>
      <c r="MQA84" s="567"/>
      <c r="MQB84" s="567"/>
      <c r="MQC84" s="567"/>
      <c r="MQD84" s="567"/>
      <c r="MQE84" s="567"/>
      <c r="MQF84" s="567"/>
      <c r="MQG84" s="567"/>
      <c r="MQH84" s="567"/>
      <c r="MQI84" s="567"/>
      <c r="MQJ84" s="567"/>
      <c r="MQK84" s="567"/>
      <c r="MQL84" s="567"/>
      <c r="MQM84" s="567"/>
      <c r="MQN84" s="567"/>
      <c r="MQO84" s="567"/>
      <c r="MQP84" s="567"/>
      <c r="MQQ84" s="567"/>
      <c r="MQR84" s="567"/>
      <c r="MQS84" s="567"/>
      <c r="MQT84" s="567"/>
      <c r="MQU84" s="567"/>
      <c r="MQV84" s="567"/>
      <c r="MQW84" s="567"/>
      <c r="MQX84" s="567"/>
      <c r="MQY84" s="567"/>
      <c r="MQZ84" s="567"/>
      <c r="MRA84" s="567"/>
      <c r="MRB84" s="567"/>
      <c r="MRC84" s="567"/>
      <c r="MRD84" s="567"/>
      <c r="MRE84" s="567"/>
      <c r="MRF84" s="567"/>
      <c r="MRG84" s="567"/>
      <c r="MRH84" s="567"/>
      <c r="MRI84" s="567"/>
      <c r="MRJ84" s="567"/>
      <c r="MRK84" s="567"/>
      <c r="MRL84" s="567"/>
      <c r="MRM84" s="567"/>
      <c r="MRN84" s="567"/>
      <c r="MRO84" s="567"/>
      <c r="MRP84" s="567"/>
      <c r="MRQ84" s="567"/>
      <c r="MRR84" s="567"/>
      <c r="MRS84" s="567"/>
      <c r="MRT84" s="567"/>
      <c r="MRU84" s="567"/>
      <c r="MRV84" s="567"/>
      <c r="MRW84" s="567"/>
      <c r="MRX84" s="567"/>
      <c r="MRY84" s="567"/>
      <c r="MRZ84" s="567"/>
      <c r="MSA84" s="567"/>
      <c r="MSB84" s="567"/>
      <c r="MSC84" s="567"/>
      <c r="MSD84" s="567"/>
      <c r="MSE84" s="567"/>
      <c r="MSF84" s="567"/>
      <c r="MSG84" s="567"/>
      <c r="MSH84" s="567"/>
      <c r="MSI84" s="567"/>
      <c r="MSJ84" s="567"/>
      <c r="MSK84" s="567"/>
      <c r="MSL84" s="567"/>
      <c r="MSM84" s="567"/>
      <c r="MSN84" s="567"/>
      <c r="MSO84" s="567"/>
      <c r="MSP84" s="567"/>
      <c r="MSQ84" s="567"/>
      <c r="MSR84" s="567"/>
      <c r="MSS84" s="567"/>
      <c r="MST84" s="567"/>
      <c r="MSU84" s="567"/>
      <c r="MSV84" s="567"/>
      <c r="MSW84" s="567"/>
      <c r="MSX84" s="567"/>
      <c r="MSY84" s="567"/>
      <c r="MSZ84" s="567"/>
      <c r="MTA84" s="567"/>
      <c r="MTB84" s="567"/>
      <c r="MTC84" s="567"/>
      <c r="MTD84" s="567"/>
      <c r="MTE84" s="567"/>
      <c r="MTF84" s="567"/>
      <c r="MTG84" s="567"/>
      <c r="MTH84" s="567"/>
      <c r="MTI84" s="567"/>
      <c r="MTJ84" s="567"/>
      <c r="MTK84" s="567"/>
      <c r="MTL84" s="567"/>
      <c r="MTM84" s="567"/>
      <c r="MTN84" s="567"/>
      <c r="MTO84" s="567"/>
      <c r="MTP84" s="567"/>
      <c r="MTQ84" s="567"/>
      <c r="MTR84" s="567"/>
      <c r="MTS84" s="567"/>
      <c r="MTT84" s="567"/>
      <c r="MTU84" s="567"/>
      <c r="MTV84" s="567"/>
      <c r="MTW84" s="567"/>
      <c r="MTX84" s="567"/>
      <c r="MTY84" s="567"/>
      <c r="MTZ84" s="567"/>
      <c r="MUA84" s="567"/>
      <c r="MUB84" s="567"/>
      <c r="MUC84" s="567"/>
      <c r="MUD84" s="567"/>
      <c r="MUE84" s="567"/>
      <c r="MUF84" s="567"/>
      <c r="MUG84" s="567"/>
      <c r="MUH84" s="567"/>
      <c r="MUI84" s="567"/>
      <c r="MUJ84" s="567"/>
      <c r="MUK84" s="567"/>
      <c r="MUL84" s="567"/>
      <c r="MUM84" s="567"/>
      <c r="MUN84" s="567"/>
      <c r="MUO84" s="567"/>
      <c r="MUP84" s="567"/>
      <c r="MUQ84" s="567"/>
      <c r="MUR84" s="567"/>
      <c r="MUS84" s="567"/>
      <c r="MUT84" s="567"/>
      <c r="MUU84" s="567"/>
      <c r="MUV84" s="567"/>
      <c r="MUW84" s="567"/>
      <c r="MUX84" s="567"/>
      <c r="MUY84" s="567"/>
      <c r="MUZ84" s="567"/>
      <c r="MVA84" s="567"/>
      <c r="MVB84" s="567"/>
      <c r="MVC84" s="567"/>
      <c r="MVD84" s="567"/>
      <c r="MVE84" s="567"/>
      <c r="MVF84" s="567"/>
      <c r="MVG84" s="567"/>
      <c r="MVH84" s="567"/>
      <c r="MVI84" s="567"/>
      <c r="MVJ84" s="567"/>
      <c r="MVK84" s="567"/>
      <c r="MVL84" s="567"/>
      <c r="MVM84" s="567"/>
      <c r="MVN84" s="567"/>
      <c r="MVO84" s="567"/>
      <c r="MVP84" s="567"/>
      <c r="MVQ84" s="567"/>
      <c r="MVR84" s="567"/>
      <c r="MVS84" s="567"/>
      <c r="MVT84" s="567"/>
      <c r="MVU84" s="567"/>
      <c r="MVV84" s="567"/>
      <c r="MVW84" s="567"/>
      <c r="MVX84" s="567"/>
      <c r="MVY84" s="567"/>
      <c r="MVZ84" s="567"/>
      <c r="MWA84" s="567"/>
      <c r="MWB84" s="567"/>
      <c r="MWC84" s="567"/>
      <c r="MWD84" s="567"/>
      <c r="MWE84" s="567"/>
      <c r="MWF84" s="567"/>
      <c r="MWG84" s="567"/>
      <c r="MWH84" s="567"/>
      <c r="MWI84" s="567"/>
      <c r="MWJ84" s="567"/>
      <c r="MWK84" s="567"/>
      <c r="MWL84" s="567"/>
      <c r="MWM84" s="567"/>
      <c r="MWN84" s="567"/>
      <c r="MWO84" s="567"/>
      <c r="MWP84" s="567"/>
      <c r="MWQ84" s="567"/>
      <c r="MWR84" s="567"/>
      <c r="MWS84" s="567"/>
      <c r="MWT84" s="567"/>
      <c r="MWU84" s="567"/>
      <c r="MWV84" s="567"/>
      <c r="MWW84" s="567"/>
      <c r="MWX84" s="567"/>
      <c r="MWY84" s="567"/>
      <c r="MWZ84" s="567"/>
      <c r="MXA84" s="567"/>
      <c r="MXB84" s="567"/>
      <c r="MXC84" s="567"/>
      <c r="MXD84" s="567"/>
      <c r="MXE84" s="567"/>
      <c r="MXF84" s="567"/>
      <c r="MXG84" s="567"/>
      <c r="MXH84" s="567"/>
      <c r="MXI84" s="567"/>
      <c r="MXJ84" s="567"/>
      <c r="MXK84" s="567"/>
      <c r="MXL84" s="567"/>
      <c r="MXM84" s="567"/>
      <c r="MXN84" s="567"/>
      <c r="MXO84" s="567"/>
      <c r="MXP84" s="567"/>
      <c r="MXQ84" s="567"/>
      <c r="MXR84" s="567"/>
      <c r="MXS84" s="567"/>
      <c r="MXT84" s="567"/>
      <c r="MXU84" s="567"/>
      <c r="MXV84" s="567"/>
      <c r="MXW84" s="567"/>
      <c r="MXX84" s="567"/>
      <c r="MXY84" s="567"/>
      <c r="MXZ84" s="567"/>
      <c r="MYA84" s="567"/>
      <c r="MYB84" s="567"/>
      <c r="MYC84" s="567"/>
      <c r="MYD84" s="567"/>
      <c r="MYE84" s="567"/>
      <c r="MYF84" s="567"/>
      <c r="MYG84" s="567"/>
      <c r="MYH84" s="567"/>
      <c r="MYI84" s="567"/>
      <c r="MYJ84" s="567"/>
      <c r="MYK84" s="567"/>
      <c r="MYL84" s="567"/>
      <c r="MYM84" s="567"/>
      <c r="MYN84" s="567"/>
      <c r="MYO84" s="567"/>
      <c r="MYP84" s="567"/>
      <c r="MYQ84" s="567"/>
      <c r="MYR84" s="567"/>
      <c r="MYS84" s="567"/>
      <c r="MYT84" s="567"/>
      <c r="MYU84" s="567"/>
      <c r="MYV84" s="567"/>
      <c r="MYW84" s="567"/>
      <c r="MYX84" s="567"/>
      <c r="MYY84" s="567"/>
      <c r="MYZ84" s="567"/>
      <c r="MZA84" s="567"/>
      <c r="MZB84" s="567"/>
      <c r="MZC84" s="567"/>
      <c r="MZD84" s="567"/>
      <c r="MZE84" s="567"/>
      <c r="MZF84" s="567"/>
      <c r="MZG84" s="567"/>
      <c r="MZH84" s="567"/>
      <c r="MZI84" s="567"/>
      <c r="MZJ84" s="567"/>
      <c r="MZK84" s="567"/>
      <c r="MZL84" s="567"/>
      <c r="MZM84" s="567"/>
      <c r="MZN84" s="567"/>
      <c r="MZO84" s="567"/>
      <c r="MZP84" s="567"/>
      <c r="MZQ84" s="567"/>
      <c r="MZR84" s="567"/>
      <c r="MZS84" s="567"/>
      <c r="MZT84" s="567"/>
      <c r="MZU84" s="567"/>
      <c r="MZV84" s="567"/>
      <c r="MZW84" s="567"/>
      <c r="MZX84" s="567"/>
      <c r="MZY84" s="567"/>
      <c r="MZZ84" s="567"/>
      <c r="NAA84" s="567"/>
      <c r="NAB84" s="567"/>
      <c r="NAC84" s="567"/>
      <c r="NAD84" s="567"/>
      <c r="NAE84" s="567"/>
      <c r="NAF84" s="567"/>
      <c r="NAG84" s="567"/>
      <c r="NAH84" s="567"/>
      <c r="NAI84" s="567"/>
      <c r="NAJ84" s="567"/>
      <c r="NAK84" s="567"/>
      <c r="NAL84" s="567"/>
      <c r="NAM84" s="567"/>
      <c r="NAN84" s="567"/>
      <c r="NAO84" s="567"/>
      <c r="NAP84" s="567"/>
      <c r="NAQ84" s="567"/>
      <c r="NAR84" s="567"/>
      <c r="NAS84" s="567"/>
      <c r="NAT84" s="567"/>
      <c r="NAU84" s="567"/>
      <c r="NAV84" s="567"/>
      <c r="NAW84" s="567"/>
      <c r="NAX84" s="567"/>
      <c r="NAY84" s="567"/>
      <c r="NAZ84" s="567"/>
      <c r="NBA84" s="567"/>
      <c r="NBB84" s="567"/>
      <c r="NBC84" s="567"/>
      <c r="NBD84" s="567"/>
      <c r="NBE84" s="567"/>
      <c r="NBF84" s="567"/>
      <c r="NBG84" s="567"/>
      <c r="NBH84" s="567"/>
      <c r="NBI84" s="567"/>
      <c r="NBJ84" s="567"/>
      <c r="NBK84" s="567"/>
      <c r="NBL84" s="567"/>
      <c r="NBM84" s="567"/>
      <c r="NBN84" s="567"/>
      <c r="NBO84" s="567"/>
      <c r="NBP84" s="567"/>
      <c r="NBQ84" s="567"/>
      <c r="NBR84" s="567"/>
      <c r="NBS84" s="567"/>
      <c r="NBT84" s="567"/>
      <c r="NBU84" s="567"/>
      <c r="NBV84" s="567"/>
      <c r="NBW84" s="567"/>
      <c r="NBX84" s="567"/>
      <c r="NBY84" s="567"/>
      <c r="NBZ84" s="567"/>
      <c r="NCA84" s="567"/>
      <c r="NCB84" s="567"/>
      <c r="NCC84" s="567"/>
      <c r="NCD84" s="567"/>
      <c r="NCE84" s="567"/>
      <c r="NCF84" s="567"/>
      <c r="NCG84" s="567"/>
      <c r="NCH84" s="567"/>
      <c r="NCI84" s="567"/>
      <c r="NCJ84" s="567"/>
      <c r="NCK84" s="567"/>
      <c r="NCL84" s="567"/>
      <c r="NCM84" s="567"/>
      <c r="NCN84" s="567"/>
      <c r="NCO84" s="567"/>
      <c r="NCP84" s="567"/>
      <c r="NCQ84" s="567"/>
      <c r="NCR84" s="567"/>
      <c r="NCS84" s="567"/>
      <c r="NCT84" s="567"/>
      <c r="NCU84" s="567"/>
      <c r="NCV84" s="567"/>
      <c r="NCW84" s="567"/>
      <c r="NCX84" s="567"/>
      <c r="NCY84" s="567"/>
      <c r="NCZ84" s="567"/>
      <c r="NDA84" s="567"/>
      <c r="NDB84" s="567"/>
      <c r="NDC84" s="567"/>
      <c r="NDD84" s="567"/>
      <c r="NDE84" s="567"/>
      <c r="NDF84" s="567"/>
      <c r="NDG84" s="567"/>
      <c r="NDH84" s="567"/>
      <c r="NDI84" s="567"/>
      <c r="NDJ84" s="567"/>
      <c r="NDK84" s="567"/>
      <c r="NDL84" s="567"/>
      <c r="NDM84" s="567"/>
      <c r="NDN84" s="567"/>
      <c r="NDO84" s="567"/>
      <c r="NDP84" s="567"/>
      <c r="NDQ84" s="567"/>
      <c r="NDR84" s="567"/>
      <c r="NDS84" s="567"/>
      <c r="NDT84" s="567"/>
      <c r="NDU84" s="567"/>
      <c r="NDV84" s="567"/>
      <c r="NDW84" s="567"/>
      <c r="NDX84" s="567"/>
      <c r="NDY84" s="567"/>
      <c r="NDZ84" s="567"/>
      <c r="NEA84" s="567"/>
      <c r="NEB84" s="567"/>
      <c r="NEC84" s="567"/>
      <c r="NED84" s="567"/>
      <c r="NEE84" s="567"/>
      <c r="NEF84" s="567"/>
      <c r="NEG84" s="567"/>
      <c r="NEH84" s="567"/>
      <c r="NEI84" s="567"/>
      <c r="NEJ84" s="567"/>
      <c r="NEK84" s="567"/>
      <c r="NEL84" s="567"/>
      <c r="NEM84" s="567"/>
      <c r="NEN84" s="567"/>
      <c r="NEO84" s="567"/>
      <c r="NEP84" s="567"/>
      <c r="NEQ84" s="567"/>
      <c r="NER84" s="567"/>
      <c r="NES84" s="567"/>
      <c r="NET84" s="567"/>
      <c r="NEU84" s="567"/>
      <c r="NEV84" s="567"/>
      <c r="NEW84" s="567"/>
      <c r="NEX84" s="567"/>
      <c r="NEY84" s="567"/>
      <c r="NEZ84" s="567"/>
      <c r="NFA84" s="567"/>
      <c r="NFB84" s="567"/>
      <c r="NFC84" s="567"/>
      <c r="NFD84" s="567"/>
      <c r="NFE84" s="567"/>
      <c r="NFF84" s="567"/>
      <c r="NFG84" s="567"/>
      <c r="NFH84" s="567"/>
      <c r="NFI84" s="567"/>
      <c r="NFJ84" s="567"/>
      <c r="NFK84" s="567"/>
      <c r="NFL84" s="567"/>
      <c r="NFM84" s="567"/>
      <c r="NFN84" s="567"/>
      <c r="NFO84" s="567"/>
      <c r="NFP84" s="567"/>
      <c r="NFQ84" s="567"/>
      <c r="NFR84" s="567"/>
      <c r="NFS84" s="567"/>
      <c r="NFT84" s="567"/>
      <c r="NFU84" s="567"/>
      <c r="NFV84" s="567"/>
      <c r="NFW84" s="567"/>
      <c r="NFX84" s="567"/>
      <c r="NFY84" s="567"/>
      <c r="NFZ84" s="567"/>
      <c r="NGA84" s="567"/>
      <c r="NGB84" s="567"/>
      <c r="NGC84" s="567"/>
      <c r="NGD84" s="567"/>
      <c r="NGE84" s="567"/>
      <c r="NGF84" s="567"/>
      <c r="NGG84" s="567"/>
      <c r="NGH84" s="567"/>
      <c r="NGI84" s="567"/>
      <c r="NGJ84" s="567"/>
      <c r="NGK84" s="567"/>
      <c r="NGL84" s="567"/>
      <c r="NGM84" s="567"/>
      <c r="NGN84" s="567"/>
      <c r="NGO84" s="567"/>
      <c r="NGP84" s="567"/>
      <c r="NGQ84" s="567"/>
      <c r="NGR84" s="567"/>
      <c r="NGS84" s="567"/>
      <c r="NGT84" s="567"/>
      <c r="NGU84" s="567"/>
      <c r="NGV84" s="567"/>
      <c r="NGW84" s="567"/>
      <c r="NGX84" s="567"/>
      <c r="NGY84" s="567"/>
      <c r="NGZ84" s="567"/>
      <c r="NHA84" s="567"/>
      <c r="NHB84" s="567"/>
      <c r="NHC84" s="567"/>
      <c r="NHD84" s="567"/>
      <c r="NHE84" s="567"/>
      <c r="NHF84" s="567"/>
      <c r="NHG84" s="567"/>
      <c r="NHH84" s="567"/>
      <c r="NHI84" s="567"/>
      <c r="NHJ84" s="567"/>
      <c r="NHK84" s="567"/>
      <c r="NHL84" s="567"/>
      <c r="NHM84" s="567"/>
      <c r="NHN84" s="567"/>
      <c r="NHO84" s="567"/>
      <c r="NHP84" s="567"/>
      <c r="NHQ84" s="567"/>
      <c r="NHR84" s="567"/>
      <c r="NHS84" s="567"/>
      <c r="NHT84" s="567"/>
      <c r="NHU84" s="567"/>
      <c r="NHV84" s="567"/>
      <c r="NHW84" s="567"/>
      <c r="NHX84" s="567"/>
      <c r="NHY84" s="567"/>
      <c r="NHZ84" s="567"/>
      <c r="NIA84" s="567"/>
      <c r="NIB84" s="567"/>
      <c r="NIC84" s="567"/>
      <c r="NID84" s="567"/>
      <c r="NIE84" s="567"/>
      <c r="NIF84" s="567"/>
      <c r="NIG84" s="567"/>
      <c r="NIH84" s="567"/>
      <c r="NII84" s="567"/>
      <c r="NIJ84" s="567"/>
      <c r="NIK84" s="567"/>
      <c r="NIL84" s="567"/>
      <c r="NIM84" s="567"/>
      <c r="NIN84" s="567"/>
      <c r="NIO84" s="567"/>
      <c r="NIP84" s="567"/>
      <c r="NIQ84" s="567"/>
      <c r="NIR84" s="567"/>
      <c r="NIS84" s="567"/>
      <c r="NIT84" s="567"/>
      <c r="NIU84" s="567"/>
      <c r="NIV84" s="567"/>
      <c r="NIW84" s="567"/>
      <c r="NIX84" s="567"/>
      <c r="NIY84" s="567"/>
      <c r="NIZ84" s="567"/>
      <c r="NJA84" s="567"/>
      <c r="NJB84" s="567"/>
      <c r="NJC84" s="567"/>
      <c r="NJD84" s="567"/>
      <c r="NJE84" s="567"/>
      <c r="NJF84" s="567"/>
      <c r="NJG84" s="567"/>
      <c r="NJH84" s="567"/>
      <c r="NJI84" s="567"/>
      <c r="NJJ84" s="567"/>
      <c r="NJK84" s="567"/>
      <c r="NJL84" s="567"/>
      <c r="NJM84" s="567"/>
      <c r="NJN84" s="567"/>
      <c r="NJO84" s="567"/>
      <c r="NJP84" s="567"/>
      <c r="NJQ84" s="567"/>
      <c r="NJR84" s="567"/>
      <c r="NJS84" s="567"/>
      <c r="NJT84" s="567"/>
      <c r="NJU84" s="567"/>
      <c r="NJV84" s="567"/>
      <c r="NJW84" s="567"/>
      <c r="NJX84" s="567"/>
      <c r="NJY84" s="567"/>
      <c r="NJZ84" s="567"/>
      <c r="NKA84" s="567"/>
      <c r="NKB84" s="567"/>
      <c r="NKC84" s="567"/>
      <c r="NKD84" s="567"/>
      <c r="NKE84" s="567"/>
      <c r="NKF84" s="567"/>
      <c r="NKG84" s="567"/>
      <c r="NKH84" s="567"/>
      <c r="NKI84" s="567"/>
      <c r="NKJ84" s="567"/>
      <c r="NKK84" s="567"/>
      <c r="NKL84" s="567"/>
      <c r="NKM84" s="567"/>
      <c r="NKN84" s="567"/>
      <c r="NKO84" s="567"/>
      <c r="NKP84" s="567"/>
      <c r="NKQ84" s="567"/>
      <c r="NKR84" s="567"/>
      <c r="NKS84" s="567"/>
      <c r="NKT84" s="567"/>
      <c r="NKU84" s="567"/>
      <c r="NKV84" s="567"/>
      <c r="NKW84" s="567"/>
      <c r="NKX84" s="567"/>
      <c r="NKY84" s="567"/>
      <c r="NKZ84" s="567"/>
      <c r="NLA84" s="567"/>
      <c r="NLB84" s="567"/>
      <c r="NLC84" s="567"/>
      <c r="NLD84" s="567"/>
      <c r="NLE84" s="567"/>
      <c r="NLF84" s="567"/>
      <c r="NLG84" s="567"/>
      <c r="NLH84" s="567"/>
      <c r="NLI84" s="567"/>
      <c r="NLJ84" s="567"/>
      <c r="NLK84" s="567"/>
      <c r="NLL84" s="567"/>
      <c r="NLM84" s="567"/>
      <c r="NLN84" s="567"/>
      <c r="NLO84" s="567"/>
      <c r="NLP84" s="567"/>
      <c r="NLQ84" s="567"/>
      <c r="NLR84" s="567"/>
      <c r="NLS84" s="567"/>
      <c r="NLT84" s="567"/>
      <c r="NLU84" s="567"/>
      <c r="NLV84" s="567"/>
      <c r="NLW84" s="567"/>
      <c r="NLX84" s="567"/>
      <c r="NLY84" s="567"/>
      <c r="NLZ84" s="567"/>
      <c r="NMA84" s="567"/>
      <c r="NMB84" s="567"/>
      <c r="NMC84" s="567"/>
      <c r="NMD84" s="567"/>
      <c r="NME84" s="567"/>
      <c r="NMF84" s="567"/>
      <c r="NMG84" s="567"/>
      <c r="NMH84" s="567"/>
      <c r="NMI84" s="567"/>
      <c r="NMJ84" s="567"/>
      <c r="NMK84" s="567"/>
      <c r="NML84" s="567"/>
      <c r="NMM84" s="567"/>
      <c r="NMN84" s="567"/>
      <c r="NMO84" s="567"/>
      <c r="NMP84" s="567"/>
      <c r="NMQ84" s="567"/>
      <c r="NMR84" s="567"/>
      <c r="NMS84" s="567"/>
      <c r="NMT84" s="567"/>
      <c r="NMU84" s="567"/>
      <c r="NMV84" s="567"/>
      <c r="NMW84" s="567"/>
      <c r="NMX84" s="567"/>
      <c r="NMY84" s="567"/>
      <c r="NMZ84" s="567"/>
      <c r="NNA84" s="567"/>
      <c r="NNB84" s="567"/>
      <c r="NNC84" s="567"/>
      <c r="NND84" s="567"/>
      <c r="NNE84" s="567"/>
      <c r="NNF84" s="567"/>
      <c r="NNG84" s="567"/>
      <c r="NNH84" s="567"/>
      <c r="NNI84" s="567"/>
      <c r="NNJ84" s="567"/>
      <c r="NNK84" s="567"/>
      <c r="NNL84" s="567"/>
      <c r="NNM84" s="567"/>
      <c r="NNN84" s="567"/>
      <c r="NNO84" s="567"/>
      <c r="NNP84" s="567"/>
      <c r="NNQ84" s="567"/>
      <c r="NNR84" s="567"/>
      <c r="NNS84" s="567"/>
      <c r="NNT84" s="567"/>
      <c r="NNU84" s="567"/>
      <c r="NNV84" s="567"/>
      <c r="NNW84" s="567"/>
      <c r="NNX84" s="567"/>
      <c r="NNY84" s="567"/>
      <c r="NNZ84" s="567"/>
      <c r="NOA84" s="567"/>
      <c r="NOB84" s="567"/>
      <c r="NOC84" s="567"/>
      <c r="NOD84" s="567"/>
      <c r="NOE84" s="567"/>
      <c r="NOF84" s="567"/>
      <c r="NOG84" s="567"/>
      <c r="NOH84" s="567"/>
      <c r="NOI84" s="567"/>
      <c r="NOJ84" s="567"/>
      <c r="NOK84" s="567"/>
      <c r="NOL84" s="567"/>
      <c r="NOM84" s="567"/>
      <c r="NON84" s="567"/>
      <c r="NOO84" s="567"/>
      <c r="NOP84" s="567"/>
      <c r="NOQ84" s="567"/>
      <c r="NOR84" s="567"/>
      <c r="NOS84" s="567"/>
      <c r="NOT84" s="567"/>
      <c r="NOU84" s="567"/>
      <c r="NOV84" s="567"/>
      <c r="NOW84" s="567"/>
      <c r="NOX84" s="567"/>
      <c r="NOY84" s="567"/>
      <c r="NOZ84" s="567"/>
      <c r="NPA84" s="567"/>
      <c r="NPB84" s="567"/>
      <c r="NPC84" s="567"/>
      <c r="NPD84" s="567"/>
      <c r="NPE84" s="567"/>
      <c r="NPF84" s="567"/>
      <c r="NPG84" s="567"/>
      <c r="NPH84" s="567"/>
      <c r="NPI84" s="567"/>
      <c r="NPJ84" s="567"/>
      <c r="NPK84" s="567"/>
      <c r="NPL84" s="567"/>
      <c r="NPM84" s="567"/>
      <c r="NPN84" s="567"/>
      <c r="NPO84" s="567"/>
      <c r="NPP84" s="567"/>
      <c r="NPQ84" s="567"/>
      <c r="NPR84" s="567"/>
      <c r="NPS84" s="567"/>
      <c r="NPT84" s="567"/>
      <c r="NPU84" s="567"/>
      <c r="NPV84" s="567"/>
      <c r="NPW84" s="567"/>
      <c r="NPX84" s="567"/>
      <c r="NPY84" s="567"/>
      <c r="NPZ84" s="567"/>
      <c r="NQA84" s="567"/>
      <c r="NQB84" s="567"/>
      <c r="NQC84" s="567"/>
      <c r="NQD84" s="567"/>
      <c r="NQE84" s="567"/>
      <c r="NQF84" s="567"/>
      <c r="NQG84" s="567"/>
      <c r="NQH84" s="567"/>
      <c r="NQI84" s="567"/>
      <c r="NQJ84" s="567"/>
      <c r="NQK84" s="567"/>
      <c r="NQL84" s="567"/>
      <c r="NQM84" s="567"/>
      <c r="NQN84" s="567"/>
      <c r="NQO84" s="567"/>
      <c r="NQP84" s="567"/>
      <c r="NQQ84" s="567"/>
      <c r="NQR84" s="567"/>
      <c r="NQS84" s="567"/>
      <c r="NQT84" s="567"/>
      <c r="NQU84" s="567"/>
      <c r="NQV84" s="567"/>
      <c r="NQW84" s="567"/>
      <c r="NQX84" s="567"/>
      <c r="NQY84" s="567"/>
      <c r="NQZ84" s="567"/>
      <c r="NRA84" s="567"/>
      <c r="NRB84" s="567"/>
      <c r="NRC84" s="567"/>
      <c r="NRD84" s="567"/>
      <c r="NRE84" s="567"/>
      <c r="NRF84" s="567"/>
      <c r="NRG84" s="567"/>
      <c r="NRH84" s="567"/>
      <c r="NRI84" s="567"/>
      <c r="NRJ84" s="567"/>
      <c r="NRK84" s="567"/>
      <c r="NRL84" s="567"/>
      <c r="NRM84" s="567"/>
      <c r="NRN84" s="567"/>
      <c r="NRO84" s="567"/>
      <c r="NRP84" s="567"/>
      <c r="NRQ84" s="567"/>
      <c r="NRR84" s="567"/>
      <c r="NRS84" s="567"/>
      <c r="NRT84" s="567"/>
      <c r="NRU84" s="567"/>
      <c r="NRV84" s="567"/>
      <c r="NRW84" s="567"/>
      <c r="NRX84" s="567"/>
      <c r="NRY84" s="567"/>
      <c r="NRZ84" s="567"/>
      <c r="NSA84" s="567"/>
      <c r="NSB84" s="567"/>
      <c r="NSC84" s="567"/>
      <c r="NSD84" s="567"/>
      <c r="NSE84" s="567"/>
      <c r="NSF84" s="567"/>
      <c r="NSG84" s="567"/>
      <c r="NSH84" s="567"/>
      <c r="NSI84" s="567"/>
      <c r="NSJ84" s="567"/>
      <c r="NSK84" s="567"/>
      <c r="NSL84" s="567"/>
      <c r="NSM84" s="567"/>
      <c r="NSN84" s="567"/>
      <c r="NSO84" s="567"/>
      <c r="NSP84" s="567"/>
      <c r="NSQ84" s="567"/>
      <c r="NSR84" s="567"/>
      <c r="NSS84" s="567"/>
      <c r="NST84" s="567"/>
      <c r="NSU84" s="567"/>
      <c r="NSV84" s="567"/>
      <c r="NSW84" s="567"/>
      <c r="NSX84" s="567"/>
      <c r="NSY84" s="567"/>
      <c r="NSZ84" s="567"/>
      <c r="NTA84" s="567"/>
      <c r="NTB84" s="567"/>
      <c r="NTC84" s="567"/>
      <c r="NTD84" s="567"/>
      <c r="NTE84" s="567"/>
      <c r="NTF84" s="567"/>
      <c r="NTG84" s="567"/>
      <c r="NTH84" s="567"/>
      <c r="NTI84" s="567"/>
      <c r="NTJ84" s="567"/>
      <c r="NTK84" s="567"/>
      <c r="NTL84" s="567"/>
      <c r="NTM84" s="567"/>
      <c r="NTN84" s="567"/>
      <c r="NTO84" s="567"/>
      <c r="NTP84" s="567"/>
      <c r="NTQ84" s="567"/>
      <c r="NTR84" s="567"/>
      <c r="NTS84" s="567"/>
      <c r="NTT84" s="567"/>
      <c r="NTU84" s="567"/>
      <c r="NTV84" s="567"/>
      <c r="NTW84" s="567"/>
      <c r="NTX84" s="567"/>
      <c r="NTY84" s="567"/>
      <c r="NTZ84" s="567"/>
      <c r="NUA84" s="567"/>
      <c r="NUB84" s="567"/>
      <c r="NUC84" s="567"/>
      <c r="NUD84" s="567"/>
      <c r="NUE84" s="567"/>
      <c r="NUF84" s="567"/>
      <c r="NUG84" s="567"/>
      <c r="NUH84" s="567"/>
      <c r="NUI84" s="567"/>
      <c r="NUJ84" s="567"/>
      <c r="NUK84" s="567"/>
      <c r="NUL84" s="567"/>
      <c r="NUM84" s="567"/>
      <c r="NUN84" s="567"/>
      <c r="NUO84" s="567"/>
      <c r="NUP84" s="567"/>
      <c r="NUQ84" s="567"/>
      <c r="NUR84" s="567"/>
      <c r="NUS84" s="567"/>
      <c r="NUT84" s="567"/>
      <c r="NUU84" s="567"/>
      <c r="NUV84" s="567"/>
      <c r="NUW84" s="567"/>
      <c r="NUX84" s="567"/>
      <c r="NUY84" s="567"/>
      <c r="NUZ84" s="567"/>
      <c r="NVA84" s="567"/>
      <c r="NVB84" s="567"/>
      <c r="NVC84" s="567"/>
      <c r="NVD84" s="567"/>
      <c r="NVE84" s="567"/>
      <c r="NVF84" s="567"/>
      <c r="NVG84" s="567"/>
      <c r="NVH84" s="567"/>
      <c r="NVI84" s="567"/>
      <c r="NVJ84" s="567"/>
      <c r="NVK84" s="567"/>
      <c r="NVL84" s="567"/>
      <c r="NVM84" s="567"/>
      <c r="NVN84" s="567"/>
      <c r="NVO84" s="567"/>
      <c r="NVP84" s="567"/>
      <c r="NVQ84" s="567"/>
      <c r="NVR84" s="567"/>
      <c r="NVS84" s="567"/>
      <c r="NVT84" s="567"/>
      <c r="NVU84" s="567"/>
      <c r="NVV84" s="567"/>
      <c r="NVW84" s="567"/>
      <c r="NVX84" s="567"/>
      <c r="NVY84" s="567"/>
      <c r="NVZ84" s="567"/>
      <c r="NWA84" s="567"/>
      <c r="NWB84" s="567"/>
      <c r="NWC84" s="567"/>
      <c r="NWD84" s="567"/>
      <c r="NWE84" s="567"/>
      <c r="NWF84" s="567"/>
      <c r="NWG84" s="567"/>
      <c r="NWH84" s="567"/>
      <c r="NWI84" s="567"/>
      <c r="NWJ84" s="567"/>
      <c r="NWK84" s="567"/>
      <c r="NWL84" s="567"/>
      <c r="NWM84" s="567"/>
      <c r="NWN84" s="567"/>
      <c r="NWO84" s="567"/>
      <c r="NWP84" s="567"/>
      <c r="NWQ84" s="567"/>
      <c r="NWR84" s="567"/>
      <c r="NWS84" s="567"/>
      <c r="NWT84" s="567"/>
      <c r="NWU84" s="567"/>
      <c r="NWV84" s="567"/>
      <c r="NWW84" s="567"/>
      <c r="NWX84" s="567"/>
      <c r="NWY84" s="567"/>
      <c r="NWZ84" s="567"/>
      <c r="NXA84" s="567"/>
      <c r="NXB84" s="567"/>
      <c r="NXC84" s="567"/>
      <c r="NXD84" s="567"/>
      <c r="NXE84" s="567"/>
      <c r="NXF84" s="567"/>
      <c r="NXG84" s="567"/>
      <c r="NXH84" s="567"/>
      <c r="NXI84" s="567"/>
      <c r="NXJ84" s="567"/>
      <c r="NXK84" s="567"/>
      <c r="NXL84" s="567"/>
      <c r="NXM84" s="567"/>
      <c r="NXN84" s="567"/>
      <c r="NXO84" s="567"/>
      <c r="NXP84" s="567"/>
      <c r="NXQ84" s="567"/>
      <c r="NXR84" s="567"/>
      <c r="NXS84" s="567"/>
      <c r="NXT84" s="567"/>
      <c r="NXU84" s="567"/>
      <c r="NXV84" s="567"/>
      <c r="NXW84" s="567"/>
      <c r="NXX84" s="567"/>
      <c r="NXY84" s="567"/>
      <c r="NXZ84" s="567"/>
      <c r="NYA84" s="567"/>
      <c r="NYB84" s="567"/>
      <c r="NYC84" s="567"/>
      <c r="NYD84" s="567"/>
      <c r="NYE84" s="567"/>
      <c r="NYF84" s="567"/>
      <c r="NYG84" s="567"/>
      <c r="NYH84" s="567"/>
      <c r="NYI84" s="567"/>
      <c r="NYJ84" s="567"/>
      <c r="NYK84" s="567"/>
      <c r="NYL84" s="567"/>
      <c r="NYM84" s="567"/>
      <c r="NYN84" s="567"/>
      <c r="NYO84" s="567"/>
      <c r="NYP84" s="567"/>
      <c r="NYQ84" s="567"/>
      <c r="NYR84" s="567"/>
      <c r="NYS84" s="567"/>
      <c r="NYT84" s="567"/>
      <c r="NYU84" s="567"/>
      <c r="NYV84" s="567"/>
      <c r="NYW84" s="567"/>
      <c r="NYX84" s="567"/>
      <c r="NYY84" s="567"/>
      <c r="NYZ84" s="567"/>
      <c r="NZA84" s="567"/>
      <c r="NZB84" s="567"/>
      <c r="NZC84" s="567"/>
      <c r="NZD84" s="567"/>
      <c r="NZE84" s="567"/>
      <c r="NZF84" s="567"/>
      <c r="NZG84" s="567"/>
      <c r="NZH84" s="567"/>
      <c r="NZI84" s="567"/>
      <c r="NZJ84" s="567"/>
      <c r="NZK84" s="567"/>
      <c r="NZL84" s="567"/>
      <c r="NZM84" s="567"/>
      <c r="NZN84" s="567"/>
      <c r="NZO84" s="567"/>
      <c r="NZP84" s="567"/>
      <c r="NZQ84" s="567"/>
      <c r="NZR84" s="567"/>
      <c r="NZS84" s="567"/>
      <c r="NZT84" s="567"/>
      <c r="NZU84" s="567"/>
      <c r="NZV84" s="567"/>
      <c r="NZW84" s="567"/>
      <c r="NZX84" s="567"/>
      <c r="NZY84" s="567"/>
      <c r="NZZ84" s="567"/>
      <c r="OAA84" s="567"/>
      <c r="OAB84" s="567"/>
      <c r="OAC84" s="567"/>
      <c r="OAD84" s="567"/>
      <c r="OAE84" s="567"/>
      <c r="OAF84" s="567"/>
      <c r="OAG84" s="567"/>
      <c r="OAH84" s="567"/>
      <c r="OAI84" s="567"/>
      <c r="OAJ84" s="567"/>
      <c r="OAK84" s="567"/>
      <c r="OAL84" s="567"/>
      <c r="OAM84" s="567"/>
      <c r="OAN84" s="567"/>
      <c r="OAO84" s="567"/>
      <c r="OAP84" s="567"/>
      <c r="OAQ84" s="567"/>
      <c r="OAR84" s="567"/>
      <c r="OAS84" s="567"/>
      <c r="OAT84" s="567"/>
      <c r="OAU84" s="567"/>
      <c r="OAV84" s="567"/>
      <c r="OAW84" s="567"/>
      <c r="OAX84" s="567"/>
      <c r="OAY84" s="567"/>
      <c r="OAZ84" s="567"/>
      <c r="OBA84" s="567"/>
      <c r="OBB84" s="567"/>
      <c r="OBC84" s="567"/>
      <c r="OBD84" s="567"/>
      <c r="OBE84" s="567"/>
      <c r="OBF84" s="567"/>
      <c r="OBG84" s="567"/>
      <c r="OBH84" s="567"/>
      <c r="OBI84" s="567"/>
      <c r="OBJ84" s="567"/>
      <c r="OBK84" s="567"/>
      <c r="OBL84" s="567"/>
      <c r="OBM84" s="567"/>
      <c r="OBN84" s="567"/>
      <c r="OBO84" s="567"/>
      <c r="OBP84" s="567"/>
      <c r="OBQ84" s="567"/>
      <c r="OBR84" s="567"/>
      <c r="OBS84" s="567"/>
      <c r="OBT84" s="567"/>
      <c r="OBU84" s="567"/>
      <c r="OBV84" s="567"/>
      <c r="OBW84" s="567"/>
      <c r="OBX84" s="567"/>
      <c r="OBY84" s="567"/>
      <c r="OBZ84" s="567"/>
      <c r="OCA84" s="567"/>
      <c r="OCB84" s="567"/>
      <c r="OCC84" s="567"/>
      <c r="OCD84" s="567"/>
      <c r="OCE84" s="567"/>
      <c r="OCF84" s="567"/>
      <c r="OCG84" s="567"/>
      <c r="OCH84" s="567"/>
      <c r="OCI84" s="567"/>
      <c r="OCJ84" s="567"/>
      <c r="OCK84" s="567"/>
      <c r="OCL84" s="567"/>
      <c r="OCM84" s="567"/>
      <c r="OCN84" s="567"/>
      <c r="OCO84" s="567"/>
      <c r="OCP84" s="567"/>
      <c r="OCQ84" s="567"/>
      <c r="OCR84" s="567"/>
      <c r="OCS84" s="567"/>
      <c r="OCT84" s="567"/>
      <c r="OCU84" s="567"/>
      <c r="OCV84" s="567"/>
      <c r="OCW84" s="567"/>
      <c r="OCX84" s="567"/>
      <c r="OCY84" s="567"/>
      <c r="OCZ84" s="567"/>
      <c r="ODA84" s="567"/>
      <c r="ODB84" s="567"/>
      <c r="ODC84" s="567"/>
      <c r="ODD84" s="567"/>
      <c r="ODE84" s="567"/>
      <c r="ODF84" s="567"/>
      <c r="ODG84" s="567"/>
      <c r="ODH84" s="567"/>
      <c r="ODI84" s="567"/>
      <c r="ODJ84" s="567"/>
      <c r="ODK84" s="567"/>
      <c r="ODL84" s="567"/>
      <c r="ODM84" s="567"/>
      <c r="ODN84" s="567"/>
      <c r="ODO84" s="567"/>
      <c r="ODP84" s="567"/>
      <c r="ODQ84" s="567"/>
      <c r="ODR84" s="567"/>
      <c r="ODS84" s="567"/>
      <c r="ODT84" s="567"/>
      <c r="ODU84" s="567"/>
      <c r="ODV84" s="567"/>
      <c r="ODW84" s="567"/>
      <c r="ODX84" s="567"/>
      <c r="ODY84" s="567"/>
      <c r="ODZ84" s="567"/>
      <c r="OEA84" s="567"/>
      <c r="OEB84" s="567"/>
      <c r="OEC84" s="567"/>
      <c r="OED84" s="567"/>
      <c r="OEE84" s="567"/>
      <c r="OEF84" s="567"/>
      <c r="OEG84" s="567"/>
      <c r="OEH84" s="567"/>
      <c r="OEI84" s="567"/>
      <c r="OEJ84" s="567"/>
      <c r="OEK84" s="567"/>
      <c r="OEL84" s="567"/>
      <c r="OEM84" s="567"/>
      <c r="OEN84" s="567"/>
      <c r="OEO84" s="567"/>
      <c r="OEP84" s="567"/>
      <c r="OEQ84" s="567"/>
      <c r="OER84" s="567"/>
      <c r="OES84" s="567"/>
      <c r="OET84" s="567"/>
      <c r="OEU84" s="567"/>
      <c r="OEV84" s="567"/>
      <c r="OEW84" s="567"/>
      <c r="OEX84" s="567"/>
      <c r="OEY84" s="567"/>
      <c r="OEZ84" s="567"/>
      <c r="OFA84" s="567"/>
      <c r="OFB84" s="567"/>
      <c r="OFC84" s="567"/>
      <c r="OFD84" s="567"/>
      <c r="OFE84" s="567"/>
      <c r="OFF84" s="567"/>
      <c r="OFG84" s="567"/>
      <c r="OFH84" s="567"/>
      <c r="OFI84" s="567"/>
      <c r="OFJ84" s="567"/>
      <c r="OFK84" s="567"/>
      <c r="OFL84" s="567"/>
      <c r="OFM84" s="567"/>
      <c r="OFN84" s="567"/>
      <c r="OFO84" s="567"/>
      <c r="OFP84" s="567"/>
      <c r="OFQ84" s="567"/>
      <c r="OFR84" s="567"/>
      <c r="OFS84" s="567"/>
      <c r="OFT84" s="567"/>
      <c r="OFU84" s="567"/>
      <c r="OFV84" s="567"/>
      <c r="OFW84" s="567"/>
      <c r="OFX84" s="567"/>
      <c r="OFY84" s="567"/>
      <c r="OFZ84" s="567"/>
      <c r="OGA84" s="567"/>
      <c r="OGB84" s="567"/>
      <c r="OGC84" s="567"/>
      <c r="OGD84" s="567"/>
      <c r="OGE84" s="567"/>
      <c r="OGF84" s="567"/>
      <c r="OGG84" s="567"/>
      <c r="OGH84" s="567"/>
      <c r="OGI84" s="567"/>
      <c r="OGJ84" s="567"/>
      <c r="OGK84" s="567"/>
      <c r="OGL84" s="567"/>
      <c r="OGM84" s="567"/>
      <c r="OGN84" s="567"/>
      <c r="OGO84" s="567"/>
      <c r="OGP84" s="567"/>
      <c r="OGQ84" s="567"/>
      <c r="OGR84" s="567"/>
      <c r="OGS84" s="567"/>
      <c r="OGT84" s="567"/>
      <c r="OGU84" s="567"/>
      <c r="OGV84" s="567"/>
      <c r="OGW84" s="567"/>
      <c r="OGX84" s="567"/>
      <c r="OGY84" s="567"/>
      <c r="OGZ84" s="567"/>
      <c r="OHA84" s="567"/>
      <c r="OHB84" s="567"/>
      <c r="OHC84" s="567"/>
      <c r="OHD84" s="567"/>
      <c r="OHE84" s="567"/>
      <c r="OHF84" s="567"/>
      <c r="OHG84" s="567"/>
      <c r="OHH84" s="567"/>
      <c r="OHI84" s="567"/>
      <c r="OHJ84" s="567"/>
      <c r="OHK84" s="567"/>
      <c r="OHL84" s="567"/>
      <c r="OHM84" s="567"/>
      <c r="OHN84" s="567"/>
      <c r="OHO84" s="567"/>
      <c r="OHP84" s="567"/>
      <c r="OHQ84" s="567"/>
      <c r="OHR84" s="567"/>
      <c r="OHS84" s="567"/>
      <c r="OHT84" s="567"/>
      <c r="OHU84" s="567"/>
      <c r="OHV84" s="567"/>
      <c r="OHW84" s="567"/>
      <c r="OHX84" s="567"/>
      <c r="OHY84" s="567"/>
      <c r="OHZ84" s="567"/>
      <c r="OIA84" s="567"/>
      <c r="OIB84" s="567"/>
      <c r="OIC84" s="567"/>
      <c r="OID84" s="567"/>
      <c r="OIE84" s="567"/>
      <c r="OIF84" s="567"/>
      <c r="OIG84" s="567"/>
      <c r="OIH84" s="567"/>
      <c r="OII84" s="567"/>
      <c r="OIJ84" s="567"/>
      <c r="OIK84" s="567"/>
      <c r="OIL84" s="567"/>
      <c r="OIM84" s="567"/>
      <c r="OIN84" s="567"/>
      <c r="OIO84" s="567"/>
      <c r="OIP84" s="567"/>
      <c r="OIQ84" s="567"/>
      <c r="OIR84" s="567"/>
      <c r="OIS84" s="567"/>
      <c r="OIT84" s="567"/>
      <c r="OIU84" s="567"/>
      <c r="OIV84" s="567"/>
      <c r="OIW84" s="567"/>
      <c r="OIX84" s="567"/>
      <c r="OIY84" s="567"/>
      <c r="OIZ84" s="567"/>
      <c r="OJA84" s="567"/>
      <c r="OJB84" s="567"/>
      <c r="OJC84" s="567"/>
      <c r="OJD84" s="567"/>
      <c r="OJE84" s="567"/>
      <c r="OJF84" s="567"/>
      <c r="OJG84" s="567"/>
      <c r="OJH84" s="567"/>
      <c r="OJI84" s="567"/>
      <c r="OJJ84" s="567"/>
      <c r="OJK84" s="567"/>
      <c r="OJL84" s="567"/>
      <c r="OJM84" s="567"/>
      <c r="OJN84" s="567"/>
      <c r="OJO84" s="567"/>
      <c r="OJP84" s="567"/>
      <c r="OJQ84" s="567"/>
      <c r="OJR84" s="567"/>
      <c r="OJS84" s="567"/>
      <c r="OJT84" s="567"/>
      <c r="OJU84" s="567"/>
      <c r="OJV84" s="567"/>
      <c r="OJW84" s="567"/>
      <c r="OJX84" s="567"/>
      <c r="OJY84" s="567"/>
      <c r="OJZ84" s="567"/>
      <c r="OKA84" s="567"/>
      <c r="OKB84" s="567"/>
      <c r="OKC84" s="567"/>
      <c r="OKD84" s="567"/>
      <c r="OKE84" s="567"/>
      <c r="OKF84" s="567"/>
      <c r="OKG84" s="567"/>
      <c r="OKH84" s="567"/>
      <c r="OKI84" s="567"/>
      <c r="OKJ84" s="567"/>
      <c r="OKK84" s="567"/>
      <c r="OKL84" s="567"/>
      <c r="OKM84" s="567"/>
      <c r="OKN84" s="567"/>
      <c r="OKO84" s="567"/>
      <c r="OKP84" s="567"/>
      <c r="OKQ84" s="567"/>
      <c r="OKR84" s="567"/>
      <c r="OKS84" s="567"/>
      <c r="OKT84" s="567"/>
      <c r="OKU84" s="567"/>
      <c r="OKV84" s="567"/>
      <c r="OKW84" s="567"/>
      <c r="OKX84" s="567"/>
      <c r="OKY84" s="567"/>
      <c r="OKZ84" s="567"/>
      <c r="OLA84" s="567"/>
      <c r="OLB84" s="567"/>
      <c r="OLC84" s="567"/>
      <c r="OLD84" s="567"/>
      <c r="OLE84" s="567"/>
      <c r="OLF84" s="567"/>
      <c r="OLG84" s="567"/>
      <c r="OLH84" s="567"/>
      <c r="OLI84" s="567"/>
      <c r="OLJ84" s="567"/>
      <c r="OLK84" s="567"/>
      <c r="OLL84" s="567"/>
      <c r="OLM84" s="567"/>
      <c r="OLN84" s="567"/>
      <c r="OLO84" s="567"/>
      <c r="OLP84" s="567"/>
      <c r="OLQ84" s="567"/>
      <c r="OLR84" s="567"/>
      <c r="OLS84" s="567"/>
      <c r="OLT84" s="567"/>
      <c r="OLU84" s="567"/>
      <c r="OLV84" s="567"/>
      <c r="OLW84" s="567"/>
      <c r="OLX84" s="567"/>
      <c r="OLY84" s="567"/>
      <c r="OLZ84" s="567"/>
      <c r="OMA84" s="567"/>
      <c r="OMB84" s="567"/>
      <c r="OMC84" s="567"/>
      <c r="OMD84" s="567"/>
      <c r="OME84" s="567"/>
      <c r="OMF84" s="567"/>
      <c r="OMG84" s="567"/>
      <c r="OMH84" s="567"/>
      <c r="OMI84" s="567"/>
      <c r="OMJ84" s="567"/>
      <c r="OMK84" s="567"/>
      <c r="OML84" s="567"/>
      <c r="OMM84" s="567"/>
      <c r="OMN84" s="567"/>
      <c r="OMO84" s="567"/>
      <c r="OMP84" s="567"/>
      <c r="OMQ84" s="567"/>
      <c r="OMR84" s="567"/>
      <c r="OMS84" s="567"/>
      <c r="OMT84" s="567"/>
      <c r="OMU84" s="567"/>
      <c r="OMV84" s="567"/>
      <c r="OMW84" s="567"/>
      <c r="OMX84" s="567"/>
      <c r="OMY84" s="567"/>
      <c r="OMZ84" s="567"/>
      <c r="ONA84" s="567"/>
      <c r="ONB84" s="567"/>
      <c r="ONC84" s="567"/>
      <c r="OND84" s="567"/>
      <c r="ONE84" s="567"/>
      <c r="ONF84" s="567"/>
      <c r="ONG84" s="567"/>
      <c r="ONH84" s="567"/>
      <c r="ONI84" s="567"/>
      <c r="ONJ84" s="567"/>
      <c r="ONK84" s="567"/>
      <c r="ONL84" s="567"/>
      <c r="ONM84" s="567"/>
      <c r="ONN84" s="567"/>
      <c r="ONO84" s="567"/>
      <c r="ONP84" s="567"/>
      <c r="ONQ84" s="567"/>
      <c r="ONR84" s="567"/>
      <c r="ONS84" s="567"/>
      <c r="ONT84" s="567"/>
      <c r="ONU84" s="567"/>
      <c r="ONV84" s="567"/>
      <c r="ONW84" s="567"/>
      <c r="ONX84" s="567"/>
      <c r="ONY84" s="567"/>
      <c r="ONZ84" s="567"/>
      <c r="OOA84" s="567"/>
      <c r="OOB84" s="567"/>
      <c r="OOC84" s="567"/>
      <c r="OOD84" s="567"/>
      <c r="OOE84" s="567"/>
      <c r="OOF84" s="567"/>
      <c r="OOG84" s="567"/>
      <c r="OOH84" s="567"/>
      <c r="OOI84" s="567"/>
      <c r="OOJ84" s="567"/>
      <c r="OOK84" s="567"/>
      <c r="OOL84" s="567"/>
      <c r="OOM84" s="567"/>
      <c r="OON84" s="567"/>
      <c r="OOO84" s="567"/>
      <c r="OOP84" s="567"/>
      <c r="OOQ84" s="567"/>
      <c r="OOR84" s="567"/>
      <c r="OOS84" s="567"/>
      <c r="OOT84" s="567"/>
      <c r="OOU84" s="567"/>
      <c r="OOV84" s="567"/>
      <c r="OOW84" s="567"/>
      <c r="OOX84" s="567"/>
      <c r="OOY84" s="567"/>
      <c r="OOZ84" s="567"/>
      <c r="OPA84" s="567"/>
      <c r="OPB84" s="567"/>
      <c r="OPC84" s="567"/>
      <c r="OPD84" s="567"/>
      <c r="OPE84" s="567"/>
      <c r="OPF84" s="567"/>
      <c r="OPG84" s="567"/>
      <c r="OPH84" s="567"/>
      <c r="OPI84" s="567"/>
      <c r="OPJ84" s="567"/>
      <c r="OPK84" s="567"/>
      <c r="OPL84" s="567"/>
      <c r="OPM84" s="567"/>
      <c r="OPN84" s="567"/>
      <c r="OPO84" s="567"/>
      <c r="OPP84" s="567"/>
      <c r="OPQ84" s="567"/>
      <c r="OPR84" s="567"/>
      <c r="OPS84" s="567"/>
      <c r="OPT84" s="567"/>
      <c r="OPU84" s="567"/>
      <c r="OPV84" s="567"/>
      <c r="OPW84" s="567"/>
      <c r="OPX84" s="567"/>
      <c r="OPY84" s="567"/>
      <c r="OPZ84" s="567"/>
      <c r="OQA84" s="567"/>
      <c r="OQB84" s="567"/>
      <c r="OQC84" s="567"/>
      <c r="OQD84" s="567"/>
      <c r="OQE84" s="567"/>
      <c r="OQF84" s="567"/>
      <c r="OQG84" s="567"/>
      <c r="OQH84" s="567"/>
      <c r="OQI84" s="567"/>
      <c r="OQJ84" s="567"/>
      <c r="OQK84" s="567"/>
      <c r="OQL84" s="567"/>
      <c r="OQM84" s="567"/>
      <c r="OQN84" s="567"/>
      <c r="OQO84" s="567"/>
      <c r="OQP84" s="567"/>
      <c r="OQQ84" s="567"/>
      <c r="OQR84" s="567"/>
      <c r="OQS84" s="567"/>
      <c r="OQT84" s="567"/>
      <c r="OQU84" s="567"/>
      <c r="OQV84" s="567"/>
      <c r="OQW84" s="567"/>
      <c r="OQX84" s="567"/>
      <c r="OQY84" s="567"/>
      <c r="OQZ84" s="567"/>
      <c r="ORA84" s="567"/>
      <c r="ORB84" s="567"/>
      <c r="ORC84" s="567"/>
      <c r="ORD84" s="567"/>
      <c r="ORE84" s="567"/>
      <c r="ORF84" s="567"/>
      <c r="ORG84" s="567"/>
      <c r="ORH84" s="567"/>
      <c r="ORI84" s="567"/>
      <c r="ORJ84" s="567"/>
      <c r="ORK84" s="567"/>
      <c r="ORL84" s="567"/>
      <c r="ORM84" s="567"/>
      <c r="ORN84" s="567"/>
      <c r="ORO84" s="567"/>
      <c r="ORP84" s="567"/>
      <c r="ORQ84" s="567"/>
      <c r="ORR84" s="567"/>
      <c r="ORS84" s="567"/>
      <c r="ORT84" s="567"/>
      <c r="ORU84" s="567"/>
      <c r="ORV84" s="567"/>
      <c r="ORW84" s="567"/>
      <c r="ORX84" s="567"/>
      <c r="ORY84" s="567"/>
      <c r="ORZ84" s="567"/>
      <c r="OSA84" s="567"/>
      <c r="OSB84" s="567"/>
      <c r="OSC84" s="567"/>
      <c r="OSD84" s="567"/>
      <c r="OSE84" s="567"/>
      <c r="OSF84" s="567"/>
      <c r="OSG84" s="567"/>
      <c r="OSH84" s="567"/>
      <c r="OSI84" s="567"/>
      <c r="OSJ84" s="567"/>
      <c r="OSK84" s="567"/>
      <c r="OSL84" s="567"/>
      <c r="OSM84" s="567"/>
      <c r="OSN84" s="567"/>
      <c r="OSO84" s="567"/>
      <c r="OSP84" s="567"/>
      <c r="OSQ84" s="567"/>
      <c r="OSR84" s="567"/>
      <c r="OSS84" s="567"/>
      <c r="OST84" s="567"/>
      <c r="OSU84" s="567"/>
      <c r="OSV84" s="567"/>
      <c r="OSW84" s="567"/>
      <c r="OSX84" s="567"/>
      <c r="OSY84" s="567"/>
      <c r="OSZ84" s="567"/>
      <c r="OTA84" s="567"/>
      <c r="OTB84" s="567"/>
      <c r="OTC84" s="567"/>
      <c r="OTD84" s="567"/>
      <c r="OTE84" s="567"/>
      <c r="OTF84" s="567"/>
      <c r="OTG84" s="567"/>
      <c r="OTH84" s="567"/>
      <c r="OTI84" s="567"/>
      <c r="OTJ84" s="567"/>
      <c r="OTK84" s="567"/>
      <c r="OTL84" s="567"/>
      <c r="OTM84" s="567"/>
      <c r="OTN84" s="567"/>
      <c r="OTO84" s="567"/>
      <c r="OTP84" s="567"/>
      <c r="OTQ84" s="567"/>
      <c r="OTR84" s="567"/>
      <c r="OTS84" s="567"/>
      <c r="OTT84" s="567"/>
      <c r="OTU84" s="567"/>
      <c r="OTV84" s="567"/>
      <c r="OTW84" s="567"/>
      <c r="OTX84" s="567"/>
      <c r="OTY84" s="567"/>
      <c r="OTZ84" s="567"/>
      <c r="OUA84" s="567"/>
      <c r="OUB84" s="567"/>
      <c r="OUC84" s="567"/>
      <c r="OUD84" s="567"/>
      <c r="OUE84" s="567"/>
      <c r="OUF84" s="567"/>
      <c r="OUG84" s="567"/>
      <c r="OUH84" s="567"/>
      <c r="OUI84" s="567"/>
      <c r="OUJ84" s="567"/>
      <c r="OUK84" s="567"/>
      <c r="OUL84" s="567"/>
      <c r="OUM84" s="567"/>
      <c r="OUN84" s="567"/>
      <c r="OUO84" s="567"/>
      <c r="OUP84" s="567"/>
      <c r="OUQ84" s="567"/>
      <c r="OUR84" s="567"/>
      <c r="OUS84" s="567"/>
      <c r="OUT84" s="567"/>
      <c r="OUU84" s="567"/>
      <c r="OUV84" s="567"/>
      <c r="OUW84" s="567"/>
      <c r="OUX84" s="567"/>
      <c r="OUY84" s="567"/>
      <c r="OUZ84" s="567"/>
      <c r="OVA84" s="567"/>
      <c r="OVB84" s="567"/>
      <c r="OVC84" s="567"/>
      <c r="OVD84" s="567"/>
      <c r="OVE84" s="567"/>
      <c r="OVF84" s="567"/>
      <c r="OVG84" s="567"/>
      <c r="OVH84" s="567"/>
      <c r="OVI84" s="567"/>
      <c r="OVJ84" s="567"/>
      <c r="OVK84" s="567"/>
      <c r="OVL84" s="567"/>
      <c r="OVM84" s="567"/>
      <c r="OVN84" s="567"/>
      <c r="OVO84" s="567"/>
      <c r="OVP84" s="567"/>
      <c r="OVQ84" s="567"/>
      <c r="OVR84" s="567"/>
      <c r="OVS84" s="567"/>
      <c r="OVT84" s="567"/>
      <c r="OVU84" s="567"/>
      <c r="OVV84" s="567"/>
      <c r="OVW84" s="567"/>
      <c r="OVX84" s="567"/>
      <c r="OVY84" s="567"/>
      <c r="OVZ84" s="567"/>
      <c r="OWA84" s="567"/>
      <c r="OWB84" s="567"/>
      <c r="OWC84" s="567"/>
      <c r="OWD84" s="567"/>
      <c r="OWE84" s="567"/>
      <c r="OWF84" s="567"/>
      <c r="OWG84" s="567"/>
      <c r="OWH84" s="567"/>
      <c r="OWI84" s="567"/>
      <c r="OWJ84" s="567"/>
      <c r="OWK84" s="567"/>
      <c r="OWL84" s="567"/>
      <c r="OWM84" s="567"/>
      <c r="OWN84" s="567"/>
      <c r="OWO84" s="567"/>
      <c r="OWP84" s="567"/>
      <c r="OWQ84" s="567"/>
      <c r="OWR84" s="567"/>
      <c r="OWS84" s="567"/>
      <c r="OWT84" s="567"/>
      <c r="OWU84" s="567"/>
      <c r="OWV84" s="567"/>
      <c r="OWW84" s="567"/>
      <c r="OWX84" s="567"/>
      <c r="OWY84" s="567"/>
      <c r="OWZ84" s="567"/>
      <c r="OXA84" s="567"/>
      <c r="OXB84" s="567"/>
      <c r="OXC84" s="567"/>
      <c r="OXD84" s="567"/>
      <c r="OXE84" s="567"/>
      <c r="OXF84" s="567"/>
      <c r="OXG84" s="567"/>
      <c r="OXH84" s="567"/>
      <c r="OXI84" s="567"/>
      <c r="OXJ84" s="567"/>
      <c r="OXK84" s="567"/>
      <c r="OXL84" s="567"/>
      <c r="OXM84" s="567"/>
      <c r="OXN84" s="567"/>
      <c r="OXO84" s="567"/>
      <c r="OXP84" s="567"/>
      <c r="OXQ84" s="567"/>
      <c r="OXR84" s="567"/>
      <c r="OXS84" s="567"/>
      <c r="OXT84" s="567"/>
      <c r="OXU84" s="567"/>
      <c r="OXV84" s="567"/>
      <c r="OXW84" s="567"/>
      <c r="OXX84" s="567"/>
      <c r="OXY84" s="567"/>
      <c r="OXZ84" s="567"/>
      <c r="OYA84" s="567"/>
      <c r="OYB84" s="567"/>
      <c r="OYC84" s="567"/>
      <c r="OYD84" s="567"/>
      <c r="OYE84" s="567"/>
      <c r="OYF84" s="567"/>
      <c r="OYG84" s="567"/>
      <c r="OYH84" s="567"/>
      <c r="OYI84" s="567"/>
      <c r="OYJ84" s="567"/>
      <c r="OYK84" s="567"/>
      <c r="OYL84" s="567"/>
      <c r="OYM84" s="567"/>
      <c r="OYN84" s="567"/>
      <c r="OYO84" s="567"/>
      <c r="OYP84" s="567"/>
      <c r="OYQ84" s="567"/>
      <c r="OYR84" s="567"/>
      <c r="OYS84" s="567"/>
      <c r="OYT84" s="567"/>
      <c r="OYU84" s="567"/>
      <c r="OYV84" s="567"/>
      <c r="OYW84" s="567"/>
      <c r="OYX84" s="567"/>
      <c r="OYY84" s="567"/>
      <c r="OYZ84" s="567"/>
      <c r="OZA84" s="567"/>
      <c r="OZB84" s="567"/>
      <c r="OZC84" s="567"/>
      <c r="OZD84" s="567"/>
      <c r="OZE84" s="567"/>
      <c r="OZF84" s="567"/>
      <c r="OZG84" s="567"/>
      <c r="OZH84" s="567"/>
      <c r="OZI84" s="567"/>
      <c r="OZJ84" s="567"/>
      <c r="OZK84" s="567"/>
      <c r="OZL84" s="567"/>
      <c r="OZM84" s="567"/>
      <c r="OZN84" s="567"/>
      <c r="OZO84" s="567"/>
      <c r="OZP84" s="567"/>
      <c r="OZQ84" s="567"/>
      <c r="OZR84" s="567"/>
      <c r="OZS84" s="567"/>
      <c r="OZT84" s="567"/>
      <c r="OZU84" s="567"/>
      <c r="OZV84" s="567"/>
      <c r="OZW84" s="567"/>
      <c r="OZX84" s="567"/>
      <c r="OZY84" s="567"/>
      <c r="OZZ84" s="567"/>
      <c r="PAA84" s="567"/>
      <c r="PAB84" s="567"/>
      <c r="PAC84" s="567"/>
      <c r="PAD84" s="567"/>
      <c r="PAE84" s="567"/>
      <c r="PAF84" s="567"/>
      <c r="PAG84" s="567"/>
      <c r="PAH84" s="567"/>
      <c r="PAI84" s="567"/>
      <c r="PAJ84" s="567"/>
      <c r="PAK84" s="567"/>
      <c r="PAL84" s="567"/>
      <c r="PAM84" s="567"/>
      <c r="PAN84" s="567"/>
      <c r="PAO84" s="567"/>
      <c r="PAP84" s="567"/>
      <c r="PAQ84" s="567"/>
      <c r="PAR84" s="567"/>
      <c r="PAS84" s="567"/>
      <c r="PAT84" s="567"/>
      <c r="PAU84" s="567"/>
      <c r="PAV84" s="567"/>
      <c r="PAW84" s="567"/>
      <c r="PAX84" s="567"/>
      <c r="PAY84" s="567"/>
      <c r="PAZ84" s="567"/>
      <c r="PBA84" s="567"/>
      <c r="PBB84" s="567"/>
      <c r="PBC84" s="567"/>
      <c r="PBD84" s="567"/>
      <c r="PBE84" s="567"/>
      <c r="PBF84" s="567"/>
      <c r="PBG84" s="567"/>
      <c r="PBH84" s="567"/>
      <c r="PBI84" s="567"/>
      <c r="PBJ84" s="567"/>
      <c r="PBK84" s="567"/>
      <c r="PBL84" s="567"/>
      <c r="PBM84" s="567"/>
      <c r="PBN84" s="567"/>
      <c r="PBO84" s="567"/>
      <c r="PBP84" s="567"/>
      <c r="PBQ84" s="567"/>
      <c r="PBR84" s="567"/>
      <c r="PBS84" s="567"/>
      <c r="PBT84" s="567"/>
      <c r="PBU84" s="567"/>
      <c r="PBV84" s="567"/>
      <c r="PBW84" s="567"/>
      <c r="PBX84" s="567"/>
      <c r="PBY84" s="567"/>
      <c r="PBZ84" s="567"/>
      <c r="PCA84" s="567"/>
      <c r="PCB84" s="567"/>
      <c r="PCC84" s="567"/>
      <c r="PCD84" s="567"/>
      <c r="PCE84" s="567"/>
      <c r="PCF84" s="567"/>
      <c r="PCG84" s="567"/>
      <c r="PCH84" s="567"/>
      <c r="PCI84" s="567"/>
      <c r="PCJ84" s="567"/>
      <c r="PCK84" s="567"/>
      <c r="PCL84" s="567"/>
      <c r="PCM84" s="567"/>
      <c r="PCN84" s="567"/>
      <c r="PCO84" s="567"/>
      <c r="PCP84" s="567"/>
      <c r="PCQ84" s="567"/>
      <c r="PCR84" s="567"/>
      <c r="PCS84" s="567"/>
      <c r="PCT84" s="567"/>
      <c r="PCU84" s="567"/>
      <c r="PCV84" s="567"/>
      <c r="PCW84" s="567"/>
      <c r="PCX84" s="567"/>
      <c r="PCY84" s="567"/>
      <c r="PCZ84" s="567"/>
      <c r="PDA84" s="567"/>
      <c r="PDB84" s="567"/>
      <c r="PDC84" s="567"/>
      <c r="PDD84" s="567"/>
      <c r="PDE84" s="567"/>
      <c r="PDF84" s="567"/>
      <c r="PDG84" s="567"/>
      <c r="PDH84" s="567"/>
      <c r="PDI84" s="567"/>
      <c r="PDJ84" s="567"/>
      <c r="PDK84" s="567"/>
      <c r="PDL84" s="567"/>
      <c r="PDM84" s="567"/>
      <c r="PDN84" s="567"/>
      <c r="PDO84" s="567"/>
      <c r="PDP84" s="567"/>
      <c r="PDQ84" s="567"/>
      <c r="PDR84" s="567"/>
      <c r="PDS84" s="567"/>
      <c r="PDT84" s="567"/>
      <c r="PDU84" s="567"/>
      <c r="PDV84" s="567"/>
      <c r="PDW84" s="567"/>
      <c r="PDX84" s="567"/>
      <c r="PDY84" s="567"/>
      <c r="PDZ84" s="567"/>
      <c r="PEA84" s="567"/>
      <c r="PEB84" s="567"/>
      <c r="PEC84" s="567"/>
      <c r="PED84" s="567"/>
      <c r="PEE84" s="567"/>
      <c r="PEF84" s="567"/>
      <c r="PEG84" s="567"/>
      <c r="PEH84" s="567"/>
      <c r="PEI84" s="567"/>
      <c r="PEJ84" s="567"/>
      <c r="PEK84" s="567"/>
      <c r="PEL84" s="567"/>
      <c r="PEM84" s="567"/>
      <c r="PEN84" s="567"/>
      <c r="PEO84" s="567"/>
      <c r="PEP84" s="567"/>
      <c r="PEQ84" s="567"/>
      <c r="PER84" s="567"/>
      <c r="PES84" s="567"/>
      <c r="PET84" s="567"/>
      <c r="PEU84" s="567"/>
      <c r="PEV84" s="567"/>
      <c r="PEW84" s="567"/>
      <c r="PEX84" s="567"/>
      <c r="PEY84" s="567"/>
      <c r="PEZ84" s="567"/>
      <c r="PFA84" s="567"/>
      <c r="PFB84" s="567"/>
      <c r="PFC84" s="567"/>
      <c r="PFD84" s="567"/>
      <c r="PFE84" s="567"/>
      <c r="PFF84" s="567"/>
      <c r="PFG84" s="567"/>
      <c r="PFH84" s="567"/>
      <c r="PFI84" s="567"/>
      <c r="PFJ84" s="567"/>
      <c r="PFK84" s="567"/>
      <c r="PFL84" s="567"/>
      <c r="PFM84" s="567"/>
      <c r="PFN84" s="567"/>
      <c r="PFO84" s="567"/>
      <c r="PFP84" s="567"/>
      <c r="PFQ84" s="567"/>
      <c r="PFR84" s="567"/>
      <c r="PFS84" s="567"/>
      <c r="PFT84" s="567"/>
      <c r="PFU84" s="567"/>
      <c r="PFV84" s="567"/>
      <c r="PFW84" s="567"/>
      <c r="PFX84" s="567"/>
      <c r="PFY84" s="567"/>
      <c r="PFZ84" s="567"/>
      <c r="PGA84" s="567"/>
      <c r="PGB84" s="567"/>
      <c r="PGC84" s="567"/>
      <c r="PGD84" s="567"/>
      <c r="PGE84" s="567"/>
      <c r="PGF84" s="567"/>
      <c r="PGG84" s="567"/>
      <c r="PGH84" s="567"/>
      <c r="PGI84" s="567"/>
      <c r="PGJ84" s="567"/>
      <c r="PGK84" s="567"/>
      <c r="PGL84" s="567"/>
      <c r="PGM84" s="567"/>
      <c r="PGN84" s="567"/>
      <c r="PGO84" s="567"/>
      <c r="PGP84" s="567"/>
      <c r="PGQ84" s="567"/>
      <c r="PGR84" s="567"/>
      <c r="PGS84" s="567"/>
      <c r="PGT84" s="567"/>
      <c r="PGU84" s="567"/>
      <c r="PGV84" s="567"/>
      <c r="PGW84" s="567"/>
      <c r="PGX84" s="567"/>
      <c r="PGY84" s="567"/>
      <c r="PGZ84" s="567"/>
      <c r="PHA84" s="567"/>
      <c r="PHB84" s="567"/>
      <c r="PHC84" s="567"/>
      <c r="PHD84" s="567"/>
      <c r="PHE84" s="567"/>
      <c r="PHF84" s="567"/>
      <c r="PHG84" s="567"/>
      <c r="PHH84" s="567"/>
      <c r="PHI84" s="567"/>
      <c r="PHJ84" s="567"/>
      <c r="PHK84" s="567"/>
      <c r="PHL84" s="567"/>
      <c r="PHM84" s="567"/>
      <c r="PHN84" s="567"/>
      <c r="PHO84" s="567"/>
      <c r="PHP84" s="567"/>
      <c r="PHQ84" s="567"/>
      <c r="PHR84" s="567"/>
      <c r="PHS84" s="567"/>
      <c r="PHT84" s="567"/>
      <c r="PHU84" s="567"/>
      <c r="PHV84" s="567"/>
      <c r="PHW84" s="567"/>
      <c r="PHX84" s="567"/>
      <c r="PHY84" s="567"/>
      <c r="PHZ84" s="567"/>
      <c r="PIA84" s="567"/>
      <c r="PIB84" s="567"/>
      <c r="PIC84" s="567"/>
      <c r="PID84" s="567"/>
      <c r="PIE84" s="567"/>
      <c r="PIF84" s="567"/>
      <c r="PIG84" s="567"/>
      <c r="PIH84" s="567"/>
      <c r="PII84" s="567"/>
      <c r="PIJ84" s="567"/>
      <c r="PIK84" s="567"/>
      <c r="PIL84" s="567"/>
      <c r="PIM84" s="567"/>
      <c r="PIN84" s="567"/>
      <c r="PIO84" s="567"/>
      <c r="PIP84" s="567"/>
      <c r="PIQ84" s="567"/>
      <c r="PIR84" s="567"/>
      <c r="PIS84" s="567"/>
      <c r="PIT84" s="567"/>
      <c r="PIU84" s="567"/>
      <c r="PIV84" s="567"/>
      <c r="PIW84" s="567"/>
      <c r="PIX84" s="567"/>
      <c r="PIY84" s="567"/>
      <c r="PIZ84" s="567"/>
      <c r="PJA84" s="567"/>
      <c r="PJB84" s="567"/>
      <c r="PJC84" s="567"/>
      <c r="PJD84" s="567"/>
      <c r="PJE84" s="567"/>
      <c r="PJF84" s="567"/>
      <c r="PJG84" s="567"/>
      <c r="PJH84" s="567"/>
      <c r="PJI84" s="567"/>
      <c r="PJJ84" s="567"/>
      <c r="PJK84" s="567"/>
      <c r="PJL84" s="567"/>
      <c r="PJM84" s="567"/>
      <c r="PJN84" s="567"/>
      <c r="PJO84" s="567"/>
      <c r="PJP84" s="567"/>
      <c r="PJQ84" s="567"/>
      <c r="PJR84" s="567"/>
      <c r="PJS84" s="567"/>
      <c r="PJT84" s="567"/>
      <c r="PJU84" s="567"/>
      <c r="PJV84" s="567"/>
      <c r="PJW84" s="567"/>
      <c r="PJX84" s="567"/>
      <c r="PJY84" s="567"/>
      <c r="PJZ84" s="567"/>
      <c r="PKA84" s="567"/>
      <c r="PKB84" s="567"/>
      <c r="PKC84" s="567"/>
      <c r="PKD84" s="567"/>
      <c r="PKE84" s="567"/>
      <c r="PKF84" s="567"/>
      <c r="PKG84" s="567"/>
      <c r="PKH84" s="567"/>
      <c r="PKI84" s="567"/>
      <c r="PKJ84" s="567"/>
      <c r="PKK84" s="567"/>
      <c r="PKL84" s="567"/>
      <c r="PKM84" s="567"/>
      <c r="PKN84" s="567"/>
      <c r="PKO84" s="567"/>
      <c r="PKP84" s="567"/>
      <c r="PKQ84" s="567"/>
      <c r="PKR84" s="567"/>
      <c r="PKS84" s="567"/>
      <c r="PKT84" s="567"/>
      <c r="PKU84" s="567"/>
      <c r="PKV84" s="567"/>
      <c r="PKW84" s="567"/>
      <c r="PKX84" s="567"/>
      <c r="PKY84" s="567"/>
      <c r="PKZ84" s="567"/>
      <c r="PLA84" s="567"/>
      <c r="PLB84" s="567"/>
      <c r="PLC84" s="567"/>
      <c r="PLD84" s="567"/>
      <c r="PLE84" s="567"/>
      <c r="PLF84" s="567"/>
      <c r="PLG84" s="567"/>
      <c r="PLH84" s="567"/>
      <c r="PLI84" s="567"/>
      <c r="PLJ84" s="567"/>
      <c r="PLK84" s="567"/>
      <c r="PLL84" s="567"/>
      <c r="PLM84" s="567"/>
      <c r="PLN84" s="567"/>
      <c r="PLO84" s="567"/>
      <c r="PLP84" s="567"/>
      <c r="PLQ84" s="567"/>
      <c r="PLR84" s="567"/>
      <c r="PLS84" s="567"/>
      <c r="PLT84" s="567"/>
      <c r="PLU84" s="567"/>
      <c r="PLV84" s="567"/>
      <c r="PLW84" s="567"/>
      <c r="PLX84" s="567"/>
      <c r="PLY84" s="567"/>
      <c r="PLZ84" s="567"/>
      <c r="PMA84" s="567"/>
      <c r="PMB84" s="567"/>
      <c r="PMC84" s="567"/>
      <c r="PMD84" s="567"/>
      <c r="PME84" s="567"/>
      <c r="PMF84" s="567"/>
      <c r="PMG84" s="567"/>
      <c r="PMH84" s="567"/>
      <c r="PMI84" s="567"/>
      <c r="PMJ84" s="567"/>
      <c r="PMK84" s="567"/>
      <c r="PML84" s="567"/>
      <c r="PMM84" s="567"/>
      <c r="PMN84" s="567"/>
      <c r="PMO84" s="567"/>
      <c r="PMP84" s="567"/>
      <c r="PMQ84" s="567"/>
      <c r="PMR84" s="567"/>
      <c r="PMS84" s="567"/>
      <c r="PMT84" s="567"/>
      <c r="PMU84" s="567"/>
      <c r="PMV84" s="567"/>
      <c r="PMW84" s="567"/>
      <c r="PMX84" s="567"/>
      <c r="PMY84" s="567"/>
      <c r="PMZ84" s="567"/>
      <c r="PNA84" s="567"/>
      <c r="PNB84" s="567"/>
      <c r="PNC84" s="567"/>
      <c r="PND84" s="567"/>
      <c r="PNE84" s="567"/>
      <c r="PNF84" s="567"/>
      <c r="PNG84" s="567"/>
      <c r="PNH84" s="567"/>
      <c r="PNI84" s="567"/>
      <c r="PNJ84" s="567"/>
      <c r="PNK84" s="567"/>
      <c r="PNL84" s="567"/>
      <c r="PNM84" s="567"/>
      <c r="PNN84" s="567"/>
      <c r="PNO84" s="567"/>
      <c r="PNP84" s="567"/>
      <c r="PNQ84" s="567"/>
      <c r="PNR84" s="567"/>
      <c r="PNS84" s="567"/>
      <c r="PNT84" s="567"/>
      <c r="PNU84" s="567"/>
      <c r="PNV84" s="567"/>
      <c r="PNW84" s="567"/>
      <c r="PNX84" s="567"/>
      <c r="PNY84" s="567"/>
      <c r="PNZ84" s="567"/>
      <c r="POA84" s="567"/>
      <c r="POB84" s="567"/>
      <c r="POC84" s="567"/>
      <c r="POD84" s="567"/>
      <c r="POE84" s="567"/>
      <c r="POF84" s="567"/>
      <c r="POG84" s="567"/>
      <c r="POH84" s="567"/>
      <c r="POI84" s="567"/>
      <c r="POJ84" s="567"/>
      <c r="POK84" s="567"/>
      <c r="POL84" s="567"/>
      <c r="POM84" s="567"/>
      <c r="PON84" s="567"/>
      <c r="POO84" s="567"/>
      <c r="POP84" s="567"/>
      <c r="POQ84" s="567"/>
      <c r="POR84" s="567"/>
      <c r="POS84" s="567"/>
      <c r="POT84" s="567"/>
      <c r="POU84" s="567"/>
      <c r="POV84" s="567"/>
      <c r="POW84" s="567"/>
      <c r="POX84" s="567"/>
      <c r="POY84" s="567"/>
      <c r="POZ84" s="567"/>
      <c r="PPA84" s="567"/>
      <c r="PPB84" s="567"/>
      <c r="PPC84" s="567"/>
      <c r="PPD84" s="567"/>
      <c r="PPE84" s="567"/>
      <c r="PPF84" s="567"/>
      <c r="PPG84" s="567"/>
      <c r="PPH84" s="567"/>
      <c r="PPI84" s="567"/>
      <c r="PPJ84" s="567"/>
      <c r="PPK84" s="567"/>
      <c r="PPL84" s="567"/>
      <c r="PPM84" s="567"/>
      <c r="PPN84" s="567"/>
      <c r="PPO84" s="567"/>
      <c r="PPP84" s="567"/>
      <c r="PPQ84" s="567"/>
      <c r="PPR84" s="567"/>
      <c r="PPS84" s="567"/>
      <c r="PPT84" s="567"/>
      <c r="PPU84" s="567"/>
      <c r="PPV84" s="567"/>
      <c r="PPW84" s="567"/>
      <c r="PPX84" s="567"/>
      <c r="PPY84" s="567"/>
      <c r="PPZ84" s="567"/>
      <c r="PQA84" s="567"/>
      <c r="PQB84" s="567"/>
      <c r="PQC84" s="567"/>
      <c r="PQD84" s="567"/>
      <c r="PQE84" s="567"/>
      <c r="PQF84" s="567"/>
      <c r="PQG84" s="567"/>
      <c r="PQH84" s="567"/>
      <c r="PQI84" s="567"/>
      <c r="PQJ84" s="567"/>
      <c r="PQK84" s="567"/>
      <c r="PQL84" s="567"/>
      <c r="PQM84" s="567"/>
      <c r="PQN84" s="567"/>
      <c r="PQO84" s="567"/>
      <c r="PQP84" s="567"/>
      <c r="PQQ84" s="567"/>
      <c r="PQR84" s="567"/>
      <c r="PQS84" s="567"/>
      <c r="PQT84" s="567"/>
      <c r="PQU84" s="567"/>
      <c r="PQV84" s="567"/>
      <c r="PQW84" s="567"/>
      <c r="PQX84" s="567"/>
      <c r="PQY84" s="567"/>
      <c r="PQZ84" s="567"/>
      <c r="PRA84" s="567"/>
      <c r="PRB84" s="567"/>
      <c r="PRC84" s="567"/>
      <c r="PRD84" s="567"/>
      <c r="PRE84" s="567"/>
      <c r="PRF84" s="567"/>
      <c r="PRG84" s="567"/>
      <c r="PRH84" s="567"/>
      <c r="PRI84" s="567"/>
      <c r="PRJ84" s="567"/>
      <c r="PRK84" s="567"/>
      <c r="PRL84" s="567"/>
      <c r="PRM84" s="567"/>
      <c r="PRN84" s="567"/>
      <c r="PRO84" s="567"/>
      <c r="PRP84" s="567"/>
      <c r="PRQ84" s="567"/>
      <c r="PRR84" s="567"/>
      <c r="PRS84" s="567"/>
      <c r="PRT84" s="567"/>
      <c r="PRU84" s="567"/>
      <c r="PRV84" s="567"/>
      <c r="PRW84" s="567"/>
      <c r="PRX84" s="567"/>
      <c r="PRY84" s="567"/>
      <c r="PRZ84" s="567"/>
      <c r="PSA84" s="567"/>
      <c r="PSB84" s="567"/>
      <c r="PSC84" s="567"/>
      <c r="PSD84" s="567"/>
      <c r="PSE84" s="567"/>
      <c r="PSF84" s="567"/>
      <c r="PSG84" s="567"/>
      <c r="PSH84" s="567"/>
      <c r="PSI84" s="567"/>
      <c r="PSJ84" s="567"/>
      <c r="PSK84" s="567"/>
      <c r="PSL84" s="567"/>
      <c r="PSM84" s="567"/>
      <c r="PSN84" s="567"/>
      <c r="PSO84" s="567"/>
      <c r="PSP84" s="567"/>
      <c r="PSQ84" s="567"/>
      <c r="PSR84" s="567"/>
      <c r="PSS84" s="567"/>
      <c r="PST84" s="567"/>
      <c r="PSU84" s="567"/>
      <c r="PSV84" s="567"/>
      <c r="PSW84" s="567"/>
      <c r="PSX84" s="567"/>
      <c r="PSY84" s="567"/>
      <c r="PSZ84" s="567"/>
      <c r="PTA84" s="567"/>
      <c r="PTB84" s="567"/>
      <c r="PTC84" s="567"/>
      <c r="PTD84" s="567"/>
      <c r="PTE84" s="567"/>
      <c r="PTF84" s="567"/>
      <c r="PTG84" s="567"/>
      <c r="PTH84" s="567"/>
      <c r="PTI84" s="567"/>
      <c r="PTJ84" s="567"/>
      <c r="PTK84" s="567"/>
      <c r="PTL84" s="567"/>
      <c r="PTM84" s="567"/>
      <c r="PTN84" s="567"/>
      <c r="PTO84" s="567"/>
      <c r="PTP84" s="567"/>
      <c r="PTQ84" s="567"/>
      <c r="PTR84" s="567"/>
      <c r="PTS84" s="567"/>
      <c r="PTT84" s="567"/>
      <c r="PTU84" s="567"/>
      <c r="PTV84" s="567"/>
      <c r="PTW84" s="567"/>
      <c r="PTX84" s="567"/>
      <c r="PTY84" s="567"/>
      <c r="PTZ84" s="567"/>
      <c r="PUA84" s="567"/>
      <c r="PUB84" s="567"/>
      <c r="PUC84" s="567"/>
      <c r="PUD84" s="567"/>
      <c r="PUE84" s="567"/>
      <c r="PUF84" s="567"/>
      <c r="PUG84" s="567"/>
      <c r="PUH84" s="567"/>
      <c r="PUI84" s="567"/>
      <c r="PUJ84" s="567"/>
      <c r="PUK84" s="567"/>
      <c r="PUL84" s="567"/>
      <c r="PUM84" s="567"/>
      <c r="PUN84" s="567"/>
      <c r="PUO84" s="567"/>
      <c r="PUP84" s="567"/>
      <c r="PUQ84" s="567"/>
      <c r="PUR84" s="567"/>
      <c r="PUS84" s="567"/>
      <c r="PUT84" s="567"/>
      <c r="PUU84" s="567"/>
      <c r="PUV84" s="567"/>
      <c r="PUW84" s="567"/>
      <c r="PUX84" s="567"/>
      <c r="PUY84" s="567"/>
      <c r="PUZ84" s="567"/>
      <c r="PVA84" s="567"/>
      <c r="PVB84" s="567"/>
      <c r="PVC84" s="567"/>
      <c r="PVD84" s="567"/>
      <c r="PVE84" s="567"/>
      <c r="PVF84" s="567"/>
      <c r="PVG84" s="567"/>
      <c r="PVH84" s="567"/>
      <c r="PVI84" s="567"/>
      <c r="PVJ84" s="567"/>
      <c r="PVK84" s="567"/>
      <c r="PVL84" s="567"/>
      <c r="PVM84" s="567"/>
      <c r="PVN84" s="567"/>
      <c r="PVO84" s="567"/>
      <c r="PVP84" s="567"/>
      <c r="PVQ84" s="567"/>
      <c r="PVR84" s="567"/>
      <c r="PVS84" s="567"/>
      <c r="PVT84" s="567"/>
      <c r="PVU84" s="567"/>
      <c r="PVV84" s="567"/>
      <c r="PVW84" s="567"/>
      <c r="PVX84" s="567"/>
      <c r="PVY84" s="567"/>
      <c r="PVZ84" s="567"/>
      <c r="PWA84" s="567"/>
      <c r="PWB84" s="567"/>
      <c r="PWC84" s="567"/>
      <c r="PWD84" s="567"/>
      <c r="PWE84" s="567"/>
      <c r="PWF84" s="567"/>
      <c r="PWG84" s="567"/>
      <c r="PWH84" s="567"/>
      <c r="PWI84" s="567"/>
      <c r="PWJ84" s="567"/>
      <c r="PWK84" s="567"/>
      <c r="PWL84" s="567"/>
      <c r="PWM84" s="567"/>
      <c r="PWN84" s="567"/>
      <c r="PWO84" s="567"/>
      <c r="PWP84" s="567"/>
      <c r="PWQ84" s="567"/>
      <c r="PWR84" s="567"/>
      <c r="PWS84" s="567"/>
      <c r="PWT84" s="567"/>
      <c r="PWU84" s="567"/>
      <c r="PWV84" s="567"/>
      <c r="PWW84" s="567"/>
      <c r="PWX84" s="567"/>
      <c r="PWY84" s="567"/>
      <c r="PWZ84" s="567"/>
      <c r="PXA84" s="567"/>
      <c r="PXB84" s="567"/>
      <c r="PXC84" s="567"/>
      <c r="PXD84" s="567"/>
      <c r="PXE84" s="567"/>
      <c r="PXF84" s="567"/>
      <c r="PXG84" s="567"/>
      <c r="PXH84" s="567"/>
      <c r="PXI84" s="567"/>
      <c r="PXJ84" s="567"/>
      <c r="PXK84" s="567"/>
      <c r="PXL84" s="567"/>
      <c r="PXM84" s="567"/>
      <c r="PXN84" s="567"/>
      <c r="PXO84" s="567"/>
      <c r="PXP84" s="567"/>
      <c r="PXQ84" s="567"/>
      <c r="PXR84" s="567"/>
      <c r="PXS84" s="567"/>
      <c r="PXT84" s="567"/>
      <c r="PXU84" s="567"/>
      <c r="PXV84" s="567"/>
      <c r="PXW84" s="567"/>
      <c r="PXX84" s="567"/>
      <c r="PXY84" s="567"/>
      <c r="PXZ84" s="567"/>
      <c r="PYA84" s="567"/>
      <c r="PYB84" s="567"/>
      <c r="PYC84" s="567"/>
      <c r="PYD84" s="567"/>
      <c r="PYE84" s="567"/>
      <c r="PYF84" s="567"/>
      <c r="PYG84" s="567"/>
      <c r="PYH84" s="567"/>
      <c r="PYI84" s="567"/>
      <c r="PYJ84" s="567"/>
      <c r="PYK84" s="567"/>
      <c r="PYL84" s="567"/>
      <c r="PYM84" s="567"/>
      <c r="PYN84" s="567"/>
      <c r="PYO84" s="567"/>
      <c r="PYP84" s="567"/>
      <c r="PYQ84" s="567"/>
      <c r="PYR84" s="567"/>
      <c r="PYS84" s="567"/>
      <c r="PYT84" s="567"/>
      <c r="PYU84" s="567"/>
      <c r="PYV84" s="567"/>
      <c r="PYW84" s="567"/>
      <c r="PYX84" s="567"/>
      <c r="PYY84" s="567"/>
      <c r="PYZ84" s="567"/>
      <c r="PZA84" s="567"/>
      <c r="PZB84" s="567"/>
      <c r="PZC84" s="567"/>
      <c r="PZD84" s="567"/>
      <c r="PZE84" s="567"/>
      <c r="PZF84" s="567"/>
      <c r="PZG84" s="567"/>
      <c r="PZH84" s="567"/>
      <c r="PZI84" s="567"/>
      <c r="PZJ84" s="567"/>
      <c r="PZK84" s="567"/>
      <c r="PZL84" s="567"/>
      <c r="PZM84" s="567"/>
      <c r="PZN84" s="567"/>
      <c r="PZO84" s="567"/>
      <c r="PZP84" s="567"/>
      <c r="PZQ84" s="567"/>
      <c r="PZR84" s="567"/>
      <c r="PZS84" s="567"/>
      <c r="PZT84" s="567"/>
      <c r="PZU84" s="567"/>
      <c r="PZV84" s="567"/>
      <c r="PZW84" s="567"/>
      <c r="PZX84" s="567"/>
      <c r="PZY84" s="567"/>
      <c r="PZZ84" s="567"/>
      <c r="QAA84" s="567"/>
      <c r="QAB84" s="567"/>
      <c r="QAC84" s="567"/>
      <c r="QAD84" s="567"/>
      <c r="QAE84" s="567"/>
      <c r="QAF84" s="567"/>
      <c r="QAG84" s="567"/>
      <c r="QAH84" s="567"/>
      <c r="QAI84" s="567"/>
      <c r="QAJ84" s="567"/>
      <c r="QAK84" s="567"/>
      <c r="QAL84" s="567"/>
      <c r="QAM84" s="567"/>
      <c r="QAN84" s="567"/>
      <c r="QAO84" s="567"/>
      <c r="QAP84" s="567"/>
      <c r="QAQ84" s="567"/>
      <c r="QAR84" s="567"/>
      <c r="QAS84" s="567"/>
      <c r="QAT84" s="567"/>
      <c r="QAU84" s="567"/>
      <c r="QAV84" s="567"/>
      <c r="QAW84" s="567"/>
      <c r="QAX84" s="567"/>
      <c r="QAY84" s="567"/>
      <c r="QAZ84" s="567"/>
      <c r="QBA84" s="567"/>
      <c r="QBB84" s="567"/>
      <c r="QBC84" s="567"/>
      <c r="QBD84" s="567"/>
      <c r="QBE84" s="567"/>
      <c r="QBF84" s="567"/>
      <c r="QBG84" s="567"/>
      <c r="QBH84" s="567"/>
      <c r="QBI84" s="567"/>
      <c r="QBJ84" s="567"/>
      <c r="QBK84" s="567"/>
      <c r="QBL84" s="567"/>
      <c r="QBM84" s="567"/>
      <c r="QBN84" s="567"/>
      <c r="QBO84" s="567"/>
      <c r="QBP84" s="567"/>
      <c r="QBQ84" s="567"/>
      <c r="QBR84" s="567"/>
      <c r="QBS84" s="567"/>
      <c r="QBT84" s="567"/>
      <c r="QBU84" s="567"/>
      <c r="QBV84" s="567"/>
      <c r="QBW84" s="567"/>
      <c r="QBX84" s="567"/>
      <c r="QBY84" s="567"/>
      <c r="QBZ84" s="567"/>
      <c r="QCA84" s="567"/>
      <c r="QCB84" s="567"/>
      <c r="QCC84" s="567"/>
      <c r="QCD84" s="567"/>
      <c r="QCE84" s="567"/>
      <c r="QCF84" s="567"/>
      <c r="QCG84" s="567"/>
      <c r="QCH84" s="567"/>
      <c r="QCI84" s="567"/>
      <c r="QCJ84" s="567"/>
      <c r="QCK84" s="567"/>
      <c r="QCL84" s="567"/>
      <c r="QCM84" s="567"/>
      <c r="QCN84" s="567"/>
      <c r="QCO84" s="567"/>
      <c r="QCP84" s="567"/>
      <c r="QCQ84" s="567"/>
      <c r="QCR84" s="567"/>
      <c r="QCS84" s="567"/>
      <c r="QCT84" s="567"/>
      <c r="QCU84" s="567"/>
      <c r="QCV84" s="567"/>
      <c r="QCW84" s="567"/>
      <c r="QCX84" s="567"/>
      <c r="QCY84" s="567"/>
      <c r="QCZ84" s="567"/>
      <c r="QDA84" s="567"/>
      <c r="QDB84" s="567"/>
      <c r="QDC84" s="567"/>
      <c r="QDD84" s="567"/>
      <c r="QDE84" s="567"/>
      <c r="QDF84" s="567"/>
      <c r="QDG84" s="567"/>
      <c r="QDH84" s="567"/>
      <c r="QDI84" s="567"/>
      <c r="QDJ84" s="567"/>
      <c r="QDK84" s="567"/>
      <c r="QDL84" s="567"/>
      <c r="QDM84" s="567"/>
      <c r="QDN84" s="567"/>
      <c r="QDO84" s="567"/>
      <c r="QDP84" s="567"/>
      <c r="QDQ84" s="567"/>
      <c r="QDR84" s="567"/>
      <c r="QDS84" s="567"/>
      <c r="QDT84" s="567"/>
      <c r="QDU84" s="567"/>
      <c r="QDV84" s="567"/>
      <c r="QDW84" s="567"/>
      <c r="QDX84" s="567"/>
      <c r="QDY84" s="567"/>
      <c r="QDZ84" s="567"/>
      <c r="QEA84" s="567"/>
      <c r="QEB84" s="567"/>
      <c r="QEC84" s="567"/>
      <c r="QED84" s="567"/>
      <c r="QEE84" s="567"/>
      <c r="QEF84" s="567"/>
      <c r="QEG84" s="567"/>
      <c r="QEH84" s="567"/>
      <c r="QEI84" s="567"/>
      <c r="QEJ84" s="567"/>
      <c r="QEK84" s="567"/>
      <c r="QEL84" s="567"/>
      <c r="QEM84" s="567"/>
      <c r="QEN84" s="567"/>
      <c r="QEO84" s="567"/>
      <c r="QEP84" s="567"/>
      <c r="QEQ84" s="567"/>
      <c r="QER84" s="567"/>
      <c r="QES84" s="567"/>
      <c r="QET84" s="567"/>
      <c r="QEU84" s="567"/>
      <c r="QEV84" s="567"/>
      <c r="QEW84" s="567"/>
      <c r="QEX84" s="567"/>
      <c r="QEY84" s="567"/>
      <c r="QEZ84" s="567"/>
      <c r="QFA84" s="567"/>
      <c r="QFB84" s="567"/>
      <c r="QFC84" s="567"/>
      <c r="QFD84" s="567"/>
      <c r="QFE84" s="567"/>
      <c r="QFF84" s="567"/>
      <c r="QFG84" s="567"/>
      <c r="QFH84" s="567"/>
      <c r="QFI84" s="567"/>
      <c r="QFJ84" s="567"/>
      <c r="QFK84" s="567"/>
      <c r="QFL84" s="567"/>
      <c r="QFM84" s="567"/>
      <c r="QFN84" s="567"/>
      <c r="QFO84" s="567"/>
      <c r="QFP84" s="567"/>
      <c r="QFQ84" s="567"/>
      <c r="QFR84" s="567"/>
      <c r="QFS84" s="567"/>
      <c r="QFT84" s="567"/>
      <c r="QFU84" s="567"/>
      <c r="QFV84" s="567"/>
      <c r="QFW84" s="567"/>
      <c r="QFX84" s="567"/>
      <c r="QFY84" s="567"/>
      <c r="QFZ84" s="567"/>
      <c r="QGA84" s="567"/>
      <c r="QGB84" s="567"/>
      <c r="QGC84" s="567"/>
      <c r="QGD84" s="567"/>
      <c r="QGE84" s="567"/>
      <c r="QGF84" s="567"/>
      <c r="QGG84" s="567"/>
      <c r="QGH84" s="567"/>
      <c r="QGI84" s="567"/>
      <c r="QGJ84" s="567"/>
      <c r="QGK84" s="567"/>
      <c r="QGL84" s="567"/>
      <c r="QGM84" s="567"/>
      <c r="QGN84" s="567"/>
      <c r="QGO84" s="567"/>
      <c r="QGP84" s="567"/>
      <c r="QGQ84" s="567"/>
      <c r="QGR84" s="567"/>
      <c r="QGS84" s="567"/>
      <c r="QGT84" s="567"/>
      <c r="QGU84" s="567"/>
      <c r="QGV84" s="567"/>
      <c r="QGW84" s="567"/>
      <c r="QGX84" s="567"/>
      <c r="QGY84" s="567"/>
      <c r="QGZ84" s="567"/>
      <c r="QHA84" s="567"/>
      <c r="QHB84" s="567"/>
      <c r="QHC84" s="567"/>
      <c r="QHD84" s="567"/>
      <c r="QHE84" s="567"/>
      <c r="QHF84" s="567"/>
      <c r="QHG84" s="567"/>
      <c r="QHH84" s="567"/>
      <c r="QHI84" s="567"/>
      <c r="QHJ84" s="567"/>
      <c r="QHK84" s="567"/>
      <c r="QHL84" s="567"/>
      <c r="QHM84" s="567"/>
      <c r="QHN84" s="567"/>
      <c r="QHO84" s="567"/>
      <c r="QHP84" s="567"/>
      <c r="QHQ84" s="567"/>
      <c r="QHR84" s="567"/>
      <c r="QHS84" s="567"/>
      <c r="QHT84" s="567"/>
      <c r="QHU84" s="567"/>
      <c r="QHV84" s="567"/>
      <c r="QHW84" s="567"/>
      <c r="QHX84" s="567"/>
      <c r="QHY84" s="567"/>
      <c r="QHZ84" s="567"/>
      <c r="QIA84" s="567"/>
      <c r="QIB84" s="567"/>
      <c r="QIC84" s="567"/>
      <c r="QID84" s="567"/>
      <c r="QIE84" s="567"/>
      <c r="QIF84" s="567"/>
      <c r="QIG84" s="567"/>
      <c r="QIH84" s="567"/>
      <c r="QII84" s="567"/>
      <c r="QIJ84" s="567"/>
      <c r="QIK84" s="567"/>
      <c r="QIL84" s="567"/>
      <c r="QIM84" s="567"/>
      <c r="QIN84" s="567"/>
      <c r="QIO84" s="567"/>
      <c r="QIP84" s="567"/>
      <c r="QIQ84" s="567"/>
      <c r="QIR84" s="567"/>
      <c r="QIS84" s="567"/>
      <c r="QIT84" s="567"/>
      <c r="QIU84" s="567"/>
      <c r="QIV84" s="567"/>
      <c r="QIW84" s="567"/>
      <c r="QIX84" s="567"/>
      <c r="QIY84" s="567"/>
      <c r="QIZ84" s="567"/>
      <c r="QJA84" s="567"/>
      <c r="QJB84" s="567"/>
      <c r="QJC84" s="567"/>
      <c r="QJD84" s="567"/>
      <c r="QJE84" s="567"/>
      <c r="QJF84" s="567"/>
      <c r="QJG84" s="567"/>
      <c r="QJH84" s="567"/>
      <c r="QJI84" s="567"/>
      <c r="QJJ84" s="567"/>
      <c r="QJK84" s="567"/>
      <c r="QJL84" s="567"/>
      <c r="QJM84" s="567"/>
      <c r="QJN84" s="567"/>
      <c r="QJO84" s="567"/>
      <c r="QJP84" s="567"/>
      <c r="QJQ84" s="567"/>
      <c r="QJR84" s="567"/>
      <c r="QJS84" s="567"/>
      <c r="QJT84" s="567"/>
      <c r="QJU84" s="567"/>
      <c r="QJV84" s="567"/>
      <c r="QJW84" s="567"/>
      <c r="QJX84" s="567"/>
      <c r="QJY84" s="567"/>
      <c r="QJZ84" s="567"/>
      <c r="QKA84" s="567"/>
      <c r="QKB84" s="567"/>
      <c r="QKC84" s="567"/>
      <c r="QKD84" s="567"/>
      <c r="QKE84" s="567"/>
      <c r="QKF84" s="567"/>
      <c r="QKG84" s="567"/>
      <c r="QKH84" s="567"/>
      <c r="QKI84" s="567"/>
      <c r="QKJ84" s="567"/>
      <c r="QKK84" s="567"/>
      <c r="QKL84" s="567"/>
      <c r="QKM84" s="567"/>
      <c r="QKN84" s="567"/>
      <c r="QKO84" s="567"/>
      <c r="QKP84" s="567"/>
      <c r="QKQ84" s="567"/>
      <c r="QKR84" s="567"/>
      <c r="QKS84" s="567"/>
      <c r="QKT84" s="567"/>
      <c r="QKU84" s="567"/>
      <c r="QKV84" s="567"/>
      <c r="QKW84" s="567"/>
      <c r="QKX84" s="567"/>
      <c r="QKY84" s="567"/>
      <c r="QKZ84" s="567"/>
      <c r="QLA84" s="567"/>
      <c r="QLB84" s="567"/>
      <c r="QLC84" s="567"/>
      <c r="QLD84" s="567"/>
      <c r="QLE84" s="567"/>
      <c r="QLF84" s="567"/>
      <c r="QLG84" s="567"/>
      <c r="QLH84" s="567"/>
      <c r="QLI84" s="567"/>
      <c r="QLJ84" s="567"/>
      <c r="QLK84" s="567"/>
      <c r="QLL84" s="567"/>
      <c r="QLM84" s="567"/>
      <c r="QLN84" s="567"/>
      <c r="QLO84" s="567"/>
      <c r="QLP84" s="567"/>
      <c r="QLQ84" s="567"/>
      <c r="QLR84" s="567"/>
      <c r="QLS84" s="567"/>
      <c r="QLT84" s="567"/>
      <c r="QLU84" s="567"/>
      <c r="QLV84" s="567"/>
      <c r="QLW84" s="567"/>
      <c r="QLX84" s="567"/>
      <c r="QLY84" s="567"/>
      <c r="QLZ84" s="567"/>
      <c r="QMA84" s="567"/>
      <c r="QMB84" s="567"/>
      <c r="QMC84" s="567"/>
      <c r="QMD84" s="567"/>
      <c r="QME84" s="567"/>
      <c r="QMF84" s="567"/>
      <c r="QMG84" s="567"/>
      <c r="QMH84" s="567"/>
      <c r="QMI84" s="567"/>
      <c r="QMJ84" s="567"/>
      <c r="QMK84" s="567"/>
      <c r="QML84" s="567"/>
      <c r="QMM84" s="567"/>
      <c r="QMN84" s="567"/>
      <c r="QMO84" s="567"/>
      <c r="QMP84" s="567"/>
      <c r="QMQ84" s="567"/>
      <c r="QMR84" s="567"/>
      <c r="QMS84" s="567"/>
      <c r="QMT84" s="567"/>
      <c r="QMU84" s="567"/>
      <c r="QMV84" s="567"/>
      <c r="QMW84" s="567"/>
      <c r="QMX84" s="567"/>
      <c r="QMY84" s="567"/>
      <c r="QMZ84" s="567"/>
      <c r="QNA84" s="567"/>
      <c r="QNB84" s="567"/>
      <c r="QNC84" s="567"/>
      <c r="QND84" s="567"/>
      <c r="QNE84" s="567"/>
      <c r="QNF84" s="567"/>
      <c r="QNG84" s="567"/>
      <c r="QNH84" s="567"/>
      <c r="QNI84" s="567"/>
      <c r="QNJ84" s="567"/>
      <c r="QNK84" s="567"/>
      <c r="QNL84" s="567"/>
      <c r="QNM84" s="567"/>
      <c r="QNN84" s="567"/>
      <c r="QNO84" s="567"/>
      <c r="QNP84" s="567"/>
      <c r="QNQ84" s="567"/>
      <c r="QNR84" s="567"/>
      <c r="QNS84" s="567"/>
      <c r="QNT84" s="567"/>
      <c r="QNU84" s="567"/>
      <c r="QNV84" s="567"/>
      <c r="QNW84" s="567"/>
      <c r="QNX84" s="567"/>
      <c r="QNY84" s="567"/>
      <c r="QNZ84" s="567"/>
      <c r="QOA84" s="567"/>
      <c r="QOB84" s="567"/>
      <c r="QOC84" s="567"/>
      <c r="QOD84" s="567"/>
      <c r="QOE84" s="567"/>
      <c r="QOF84" s="567"/>
      <c r="QOG84" s="567"/>
      <c r="QOH84" s="567"/>
      <c r="QOI84" s="567"/>
      <c r="QOJ84" s="567"/>
      <c r="QOK84" s="567"/>
      <c r="QOL84" s="567"/>
      <c r="QOM84" s="567"/>
      <c r="QON84" s="567"/>
      <c r="QOO84" s="567"/>
      <c r="QOP84" s="567"/>
      <c r="QOQ84" s="567"/>
      <c r="QOR84" s="567"/>
      <c r="QOS84" s="567"/>
      <c r="QOT84" s="567"/>
      <c r="QOU84" s="567"/>
      <c r="QOV84" s="567"/>
      <c r="QOW84" s="567"/>
      <c r="QOX84" s="567"/>
      <c r="QOY84" s="567"/>
      <c r="QOZ84" s="567"/>
      <c r="QPA84" s="567"/>
      <c r="QPB84" s="567"/>
      <c r="QPC84" s="567"/>
      <c r="QPD84" s="567"/>
      <c r="QPE84" s="567"/>
      <c r="QPF84" s="567"/>
      <c r="QPG84" s="567"/>
      <c r="QPH84" s="567"/>
      <c r="QPI84" s="567"/>
      <c r="QPJ84" s="567"/>
      <c r="QPK84" s="567"/>
      <c r="QPL84" s="567"/>
      <c r="QPM84" s="567"/>
      <c r="QPN84" s="567"/>
      <c r="QPO84" s="567"/>
      <c r="QPP84" s="567"/>
      <c r="QPQ84" s="567"/>
      <c r="QPR84" s="567"/>
      <c r="QPS84" s="567"/>
      <c r="QPT84" s="567"/>
      <c r="QPU84" s="567"/>
      <c r="QPV84" s="567"/>
      <c r="QPW84" s="567"/>
      <c r="QPX84" s="567"/>
      <c r="QPY84" s="567"/>
      <c r="QPZ84" s="567"/>
      <c r="QQA84" s="567"/>
      <c r="QQB84" s="567"/>
      <c r="QQC84" s="567"/>
      <c r="QQD84" s="567"/>
      <c r="QQE84" s="567"/>
      <c r="QQF84" s="567"/>
      <c r="QQG84" s="567"/>
      <c r="QQH84" s="567"/>
      <c r="QQI84" s="567"/>
      <c r="QQJ84" s="567"/>
      <c r="QQK84" s="567"/>
      <c r="QQL84" s="567"/>
      <c r="QQM84" s="567"/>
      <c r="QQN84" s="567"/>
      <c r="QQO84" s="567"/>
      <c r="QQP84" s="567"/>
      <c r="QQQ84" s="567"/>
      <c r="QQR84" s="567"/>
      <c r="QQS84" s="567"/>
      <c r="QQT84" s="567"/>
      <c r="QQU84" s="567"/>
      <c r="QQV84" s="567"/>
      <c r="QQW84" s="567"/>
      <c r="QQX84" s="567"/>
      <c r="QQY84" s="567"/>
      <c r="QQZ84" s="567"/>
      <c r="QRA84" s="567"/>
      <c r="QRB84" s="567"/>
      <c r="QRC84" s="567"/>
      <c r="QRD84" s="567"/>
      <c r="QRE84" s="567"/>
      <c r="QRF84" s="567"/>
      <c r="QRG84" s="567"/>
      <c r="QRH84" s="567"/>
      <c r="QRI84" s="567"/>
      <c r="QRJ84" s="567"/>
      <c r="QRK84" s="567"/>
      <c r="QRL84" s="567"/>
      <c r="QRM84" s="567"/>
      <c r="QRN84" s="567"/>
      <c r="QRO84" s="567"/>
      <c r="QRP84" s="567"/>
      <c r="QRQ84" s="567"/>
      <c r="QRR84" s="567"/>
      <c r="QRS84" s="567"/>
      <c r="QRT84" s="567"/>
      <c r="QRU84" s="567"/>
      <c r="QRV84" s="567"/>
      <c r="QRW84" s="567"/>
      <c r="QRX84" s="567"/>
      <c r="QRY84" s="567"/>
      <c r="QRZ84" s="567"/>
      <c r="QSA84" s="567"/>
      <c r="QSB84" s="567"/>
      <c r="QSC84" s="567"/>
      <c r="QSD84" s="567"/>
      <c r="QSE84" s="567"/>
      <c r="QSF84" s="567"/>
      <c r="QSG84" s="567"/>
      <c r="QSH84" s="567"/>
      <c r="QSI84" s="567"/>
      <c r="QSJ84" s="567"/>
      <c r="QSK84" s="567"/>
      <c r="QSL84" s="567"/>
      <c r="QSM84" s="567"/>
      <c r="QSN84" s="567"/>
      <c r="QSO84" s="567"/>
      <c r="QSP84" s="567"/>
      <c r="QSQ84" s="567"/>
      <c r="QSR84" s="567"/>
      <c r="QSS84" s="567"/>
      <c r="QST84" s="567"/>
      <c r="QSU84" s="567"/>
      <c r="QSV84" s="567"/>
      <c r="QSW84" s="567"/>
      <c r="QSX84" s="567"/>
      <c r="QSY84" s="567"/>
      <c r="QSZ84" s="567"/>
      <c r="QTA84" s="567"/>
      <c r="QTB84" s="567"/>
      <c r="QTC84" s="567"/>
      <c r="QTD84" s="567"/>
      <c r="QTE84" s="567"/>
      <c r="QTF84" s="567"/>
      <c r="QTG84" s="567"/>
      <c r="QTH84" s="567"/>
      <c r="QTI84" s="567"/>
      <c r="QTJ84" s="567"/>
      <c r="QTK84" s="567"/>
      <c r="QTL84" s="567"/>
      <c r="QTM84" s="567"/>
      <c r="QTN84" s="567"/>
      <c r="QTO84" s="567"/>
      <c r="QTP84" s="567"/>
      <c r="QTQ84" s="567"/>
      <c r="QTR84" s="567"/>
      <c r="QTS84" s="567"/>
      <c r="QTT84" s="567"/>
      <c r="QTU84" s="567"/>
      <c r="QTV84" s="567"/>
      <c r="QTW84" s="567"/>
      <c r="QTX84" s="567"/>
      <c r="QTY84" s="567"/>
      <c r="QTZ84" s="567"/>
      <c r="QUA84" s="567"/>
      <c r="QUB84" s="567"/>
      <c r="QUC84" s="567"/>
      <c r="QUD84" s="567"/>
      <c r="QUE84" s="567"/>
      <c r="QUF84" s="567"/>
      <c r="QUG84" s="567"/>
      <c r="QUH84" s="567"/>
      <c r="QUI84" s="567"/>
      <c r="QUJ84" s="567"/>
      <c r="QUK84" s="567"/>
      <c r="QUL84" s="567"/>
      <c r="QUM84" s="567"/>
      <c r="QUN84" s="567"/>
      <c r="QUO84" s="567"/>
      <c r="QUP84" s="567"/>
      <c r="QUQ84" s="567"/>
      <c r="QUR84" s="567"/>
      <c r="QUS84" s="567"/>
      <c r="QUT84" s="567"/>
      <c r="QUU84" s="567"/>
      <c r="QUV84" s="567"/>
      <c r="QUW84" s="567"/>
      <c r="QUX84" s="567"/>
      <c r="QUY84" s="567"/>
      <c r="QUZ84" s="567"/>
      <c r="QVA84" s="567"/>
      <c r="QVB84" s="567"/>
      <c r="QVC84" s="567"/>
      <c r="QVD84" s="567"/>
      <c r="QVE84" s="567"/>
      <c r="QVF84" s="567"/>
      <c r="QVG84" s="567"/>
      <c r="QVH84" s="567"/>
      <c r="QVI84" s="567"/>
      <c r="QVJ84" s="567"/>
      <c r="QVK84" s="567"/>
      <c r="QVL84" s="567"/>
      <c r="QVM84" s="567"/>
      <c r="QVN84" s="567"/>
      <c r="QVO84" s="567"/>
      <c r="QVP84" s="567"/>
      <c r="QVQ84" s="567"/>
      <c r="QVR84" s="567"/>
      <c r="QVS84" s="567"/>
      <c r="QVT84" s="567"/>
      <c r="QVU84" s="567"/>
      <c r="QVV84" s="567"/>
      <c r="QVW84" s="567"/>
      <c r="QVX84" s="567"/>
      <c r="QVY84" s="567"/>
      <c r="QVZ84" s="567"/>
      <c r="QWA84" s="567"/>
      <c r="QWB84" s="567"/>
      <c r="QWC84" s="567"/>
      <c r="QWD84" s="567"/>
      <c r="QWE84" s="567"/>
      <c r="QWF84" s="567"/>
      <c r="QWG84" s="567"/>
      <c r="QWH84" s="567"/>
      <c r="QWI84" s="567"/>
      <c r="QWJ84" s="567"/>
      <c r="QWK84" s="567"/>
      <c r="QWL84" s="567"/>
      <c r="QWM84" s="567"/>
      <c r="QWN84" s="567"/>
      <c r="QWO84" s="567"/>
      <c r="QWP84" s="567"/>
      <c r="QWQ84" s="567"/>
      <c r="QWR84" s="567"/>
      <c r="QWS84" s="567"/>
      <c r="QWT84" s="567"/>
      <c r="QWU84" s="567"/>
      <c r="QWV84" s="567"/>
      <c r="QWW84" s="567"/>
      <c r="QWX84" s="567"/>
      <c r="QWY84" s="567"/>
      <c r="QWZ84" s="567"/>
      <c r="QXA84" s="567"/>
      <c r="QXB84" s="567"/>
      <c r="QXC84" s="567"/>
      <c r="QXD84" s="567"/>
      <c r="QXE84" s="567"/>
      <c r="QXF84" s="567"/>
      <c r="QXG84" s="567"/>
      <c r="QXH84" s="567"/>
      <c r="QXI84" s="567"/>
      <c r="QXJ84" s="567"/>
      <c r="QXK84" s="567"/>
      <c r="QXL84" s="567"/>
      <c r="QXM84" s="567"/>
      <c r="QXN84" s="567"/>
      <c r="QXO84" s="567"/>
      <c r="QXP84" s="567"/>
      <c r="QXQ84" s="567"/>
      <c r="QXR84" s="567"/>
      <c r="QXS84" s="567"/>
      <c r="QXT84" s="567"/>
      <c r="QXU84" s="567"/>
      <c r="QXV84" s="567"/>
      <c r="QXW84" s="567"/>
      <c r="QXX84" s="567"/>
      <c r="QXY84" s="567"/>
      <c r="QXZ84" s="567"/>
      <c r="QYA84" s="567"/>
      <c r="QYB84" s="567"/>
      <c r="QYC84" s="567"/>
      <c r="QYD84" s="567"/>
      <c r="QYE84" s="567"/>
      <c r="QYF84" s="567"/>
      <c r="QYG84" s="567"/>
      <c r="QYH84" s="567"/>
      <c r="QYI84" s="567"/>
      <c r="QYJ84" s="567"/>
      <c r="QYK84" s="567"/>
      <c r="QYL84" s="567"/>
      <c r="QYM84" s="567"/>
      <c r="QYN84" s="567"/>
      <c r="QYO84" s="567"/>
      <c r="QYP84" s="567"/>
      <c r="QYQ84" s="567"/>
      <c r="QYR84" s="567"/>
      <c r="QYS84" s="567"/>
      <c r="QYT84" s="567"/>
      <c r="QYU84" s="567"/>
      <c r="QYV84" s="567"/>
      <c r="QYW84" s="567"/>
      <c r="QYX84" s="567"/>
      <c r="QYY84" s="567"/>
      <c r="QYZ84" s="567"/>
      <c r="QZA84" s="567"/>
      <c r="QZB84" s="567"/>
      <c r="QZC84" s="567"/>
      <c r="QZD84" s="567"/>
      <c r="QZE84" s="567"/>
      <c r="QZF84" s="567"/>
      <c r="QZG84" s="567"/>
      <c r="QZH84" s="567"/>
      <c r="QZI84" s="567"/>
      <c r="QZJ84" s="567"/>
      <c r="QZK84" s="567"/>
      <c r="QZL84" s="567"/>
      <c r="QZM84" s="567"/>
      <c r="QZN84" s="567"/>
      <c r="QZO84" s="567"/>
      <c r="QZP84" s="567"/>
      <c r="QZQ84" s="567"/>
      <c r="QZR84" s="567"/>
      <c r="QZS84" s="567"/>
      <c r="QZT84" s="567"/>
      <c r="QZU84" s="567"/>
      <c r="QZV84" s="567"/>
      <c r="QZW84" s="567"/>
      <c r="QZX84" s="567"/>
      <c r="QZY84" s="567"/>
      <c r="QZZ84" s="567"/>
      <c r="RAA84" s="567"/>
      <c r="RAB84" s="567"/>
      <c r="RAC84" s="567"/>
      <c r="RAD84" s="567"/>
      <c r="RAE84" s="567"/>
      <c r="RAF84" s="567"/>
      <c r="RAG84" s="567"/>
      <c r="RAH84" s="567"/>
      <c r="RAI84" s="567"/>
      <c r="RAJ84" s="567"/>
      <c r="RAK84" s="567"/>
      <c r="RAL84" s="567"/>
      <c r="RAM84" s="567"/>
      <c r="RAN84" s="567"/>
      <c r="RAO84" s="567"/>
      <c r="RAP84" s="567"/>
      <c r="RAQ84" s="567"/>
      <c r="RAR84" s="567"/>
      <c r="RAS84" s="567"/>
      <c r="RAT84" s="567"/>
      <c r="RAU84" s="567"/>
      <c r="RAV84" s="567"/>
      <c r="RAW84" s="567"/>
      <c r="RAX84" s="567"/>
      <c r="RAY84" s="567"/>
      <c r="RAZ84" s="567"/>
      <c r="RBA84" s="567"/>
      <c r="RBB84" s="567"/>
      <c r="RBC84" s="567"/>
      <c r="RBD84" s="567"/>
      <c r="RBE84" s="567"/>
      <c r="RBF84" s="567"/>
      <c r="RBG84" s="567"/>
      <c r="RBH84" s="567"/>
      <c r="RBI84" s="567"/>
      <c r="RBJ84" s="567"/>
      <c r="RBK84" s="567"/>
      <c r="RBL84" s="567"/>
      <c r="RBM84" s="567"/>
      <c r="RBN84" s="567"/>
      <c r="RBO84" s="567"/>
      <c r="RBP84" s="567"/>
      <c r="RBQ84" s="567"/>
      <c r="RBR84" s="567"/>
      <c r="RBS84" s="567"/>
      <c r="RBT84" s="567"/>
      <c r="RBU84" s="567"/>
      <c r="RBV84" s="567"/>
      <c r="RBW84" s="567"/>
      <c r="RBX84" s="567"/>
      <c r="RBY84" s="567"/>
      <c r="RBZ84" s="567"/>
      <c r="RCA84" s="567"/>
      <c r="RCB84" s="567"/>
      <c r="RCC84" s="567"/>
      <c r="RCD84" s="567"/>
      <c r="RCE84" s="567"/>
      <c r="RCF84" s="567"/>
      <c r="RCG84" s="567"/>
      <c r="RCH84" s="567"/>
      <c r="RCI84" s="567"/>
      <c r="RCJ84" s="567"/>
      <c r="RCK84" s="567"/>
      <c r="RCL84" s="567"/>
      <c r="RCM84" s="567"/>
      <c r="RCN84" s="567"/>
      <c r="RCO84" s="567"/>
      <c r="RCP84" s="567"/>
      <c r="RCQ84" s="567"/>
      <c r="RCR84" s="567"/>
      <c r="RCS84" s="567"/>
      <c r="RCT84" s="567"/>
      <c r="RCU84" s="567"/>
      <c r="RCV84" s="567"/>
      <c r="RCW84" s="567"/>
      <c r="RCX84" s="567"/>
      <c r="RCY84" s="567"/>
      <c r="RCZ84" s="567"/>
      <c r="RDA84" s="567"/>
      <c r="RDB84" s="567"/>
      <c r="RDC84" s="567"/>
      <c r="RDD84" s="567"/>
      <c r="RDE84" s="567"/>
      <c r="RDF84" s="567"/>
      <c r="RDG84" s="567"/>
      <c r="RDH84" s="567"/>
      <c r="RDI84" s="567"/>
      <c r="RDJ84" s="567"/>
      <c r="RDK84" s="567"/>
      <c r="RDL84" s="567"/>
      <c r="RDM84" s="567"/>
      <c r="RDN84" s="567"/>
      <c r="RDO84" s="567"/>
      <c r="RDP84" s="567"/>
      <c r="RDQ84" s="567"/>
      <c r="RDR84" s="567"/>
      <c r="RDS84" s="567"/>
      <c r="RDT84" s="567"/>
      <c r="RDU84" s="567"/>
      <c r="RDV84" s="567"/>
      <c r="RDW84" s="567"/>
      <c r="RDX84" s="567"/>
      <c r="RDY84" s="567"/>
      <c r="RDZ84" s="567"/>
      <c r="REA84" s="567"/>
      <c r="REB84" s="567"/>
      <c r="REC84" s="567"/>
      <c r="RED84" s="567"/>
      <c r="REE84" s="567"/>
      <c r="REF84" s="567"/>
      <c r="REG84" s="567"/>
      <c r="REH84" s="567"/>
      <c r="REI84" s="567"/>
      <c r="REJ84" s="567"/>
      <c r="REK84" s="567"/>
      <c r="REL84" s="567"/>
      <c r="REM84" s="567"/>
      <c r="REN84" s="567"/>
      <c r="REO84" s="567"/>
      <c r="REP84" s="567"/>
      <c r="REQ84" s="567"/>
      <c r="RER84" s="567"/>
      <c r="RES84" s="567"/>
      <c r="RET84" s="567"/>
      <c r="REU84" s="567"/>
      <c r="REV84" s="567"/>
      <c r="REW84" s="567"/>
      <c r="REX84" s="567"/>
      <c r="REY84" s="567"/>
      <c r="REZ84" s="567"/>
      <c r="RFA84" s="567"/>
      <c r="RFB84" s="567"/>
      <c r="RFC84" s="567"/>
      <c r="RFD84" s="567"/>
      <c r="RFE84" s="567"/>
      <c r="RFF84" s="567"/>
      <c r="RFG84" s="567"/>
      <c r="RFH84" s="567"/>
      <c r="RFI84" s="567"/>
      <c r="RFJ84" s="567"/>
      <c r="RFK84" s="567"/>
      <c r="RFL84" s="567"/>
      <c r="RFM84" s="567"/>
      <c r="RFN84" s="567"/>
      <c r="RFO84" s="567"/>
      <c r="RFP84" s="567"/>
      <c r="RFQ84" s="567"/>
      <c r="RFR84" s="567"/>
      <c r="RFS84" s="567"/>
      <c r="RFT84" s="567"/>
      <c r="RFU84" s="567"/>
      <c r="RFV84" s="567"/>
      <c r="RFW84" s="567"/>
      <c r="RFX84" s="567"/>
      <c r="RFY84" s="567"/>
      <c r="RFZ84" s="567"/>
      <c r="RGA84" s="567"/>
      <c r="RGB84" s="567"/>
      <c r="RGC84" s="567"/>
      <c r="RGD84" s="567"/>
      <c r="RGE84" s="567"/>
      <c r="RGF84" s="567"/>
      <c r="RGG84" s="567"/>
      <c r="RGH84" s="567"/>
      <c r="RGI84" s="567"/>
      <c r="RGJ84" s="567"/>
      <c r="RGK84" s="567"/>
      <c r="RGL84" s="567"/>
      <c r="RGM84" s="567"/>
      <c r="RGN84" s="567"/>
      <c r="RGO84" s="567"/>
      <c r="RGP84" s="567"/>
      <c r="RGQ84" s="567"/>
      <c r="RGR84" s="567"/>
      <c r="RGS84" s="567"/>
      <c r="RGT84" s="567"/>
      <c r="RGU84" s="567"/>
      <c r="RGV84" s="567"/>
      <c r="RGW84" s="567"/>
      <c r="RGX84" s="567"/>
      <c r="RGY84" s="567"/>
      <c r="RGZ84" s="567"/>
      <c r="RHA84" s="567"/>
      <c r="RHB84" s="567"/>
      <c r="RHC84" s="567"/>
      <c r="RHD84" s="567"/>
      <c r="RHE84" s="567"/>
      <c r="RHF84" s="567"/>
      <c r="RHG84" s="567"/>
      <c r="RHH84" s="567"/>
      <c r="RHI84" s="567"/>
      <c r="RHJ84" s="567"/>
      <c r="RHK84" s="567"/>
      <c r="RHL84" s="567"/>
      <c r="RHM84" s="567"/>
      <c r="RHN84" s="567"/>
      <c r="RHO84" s="567"/>
      <c r="RHP84" s="567"/>
      <c r="RHQ84" s="567"/>
      <c r="RHR84" s="567"/>
      <c r="RHS84" s="567"/>
      <c r="RHT84" s="567"/>
      <c r="RHU84" s="567"/>
      <c r="RHV84" s="567"/>
      <c r="RHW84" s="567"/>
      <c r="RHX84" s="567"/>
      <c r="RHY84" s="567"/>
      <c r="RHZ84" s="567"/>
      <c r="RIA84" s="567"/>
      <c r="RIB84" s="567"/>
      <c r="RIC84" s="567"/>
      <c r="RID84" s="567"/>
      <c r="RIE84" s="567"/>
      <c r="RIF84" s="567"/>
      <c r="RIG84" s="567"/>
      <c r="RIH84" s="567"/>
      <c r="RII84" s="567"/>
      <c r="RIJ84" s="567"/>
      <c r="RIK84" s="567"/>
      <c r="RIL84" s="567"/>
      <c r="RIM84" s="567"/>
      <c r="RIN84" s="567"/>
      <c r="RIO84" s="567"/>
      <c r="RIP84" s="567"/>
      <c r="RIQ84" s="567"/>
      <c r="RIR84" s="567"/>
      <c r="RIS84" s="567"/>
      <c r="RIT84" s="567"/>
      <c r="RIU84" s="567"/>
      <c r="RIV84" s="567"/>
      <c r="RIW84" s="567"/>
      <c r="RIX84" s="567"/>
      <c r="RIY84" s="567"/>
      <c r="RIZ84" s="567"/>
      <c r="RJA84" s="567"/>
      <c r="RJB84" s="567"/>
      <c r="RJC84" s="567"/>
      <c r="RJD84" s="567"/>
      <c r="RJE84" s="567"/>
      <c r="RJF84" s="567"/>
      <c r="RJG84" s="567"/>
      <c r="RJH84" s="567"/>
      <c r="RJI84" s="567"/>
      <c r="RJJ84" s="567"/>
      <c r="RJK84" s="567"/>
      <c r="RJL84" s="567"/>
      <c r="RJM84" s="567"/>
      <c r="RJN84" s="567"/>
      <c r="RJO84" s="567"/>
      <c r="RJP84" s="567"/>
      <c r="RJQ84" s="567"/>
      <c r="RJR84" s="567"/>
      <c r="RJS84" s="567"/>
      <c r="RJT84" s="567"/>
      <c r="RJU84" s="567"/>
      <c r="RJV84" s="567"/>
      <c r="RJW84" s="567"/>
      <c r="RJX84" s="567"/>
      <c r="RJY84" s="567"/>
      <c r="RJZ84" s="567"/>
      <c r="RKA84" s="567"/>
      <c r="RKB84" s="567"/>
      <c r="RKC84" s="567"/>
      <c r="RKD84" s="567"/>
      <c r="RKE84" s="567"/>
      <c r="RKF84" s="567"/>
      <c r="RKG84" s="567"/>
      <c r="RKH84" s="567"/>
      <c r="RKI84" s="567"/>
      <c r="RKJ84" s="567"/>
      <c r="RKK84" s="567"/>
      <c r="RKL84" s="567"/>
      <c r="RKM84" s="567"/>
      <c r="RKN84" s="567"/>
      <c r="RKO84" s="567"/>
      <c r="RKP84" s="567"/>
      <c r="RKQ84" s="567"/>
      <c r="RKR84" s="567"/>
      <c r="RKS84" s="567"/>
      <c r="RKT84" s="567"/>
      <c r="RKU84" s="567"/>
      <c r="RKV84" s="567"/>
      <c r="RKW84" s="567"/>
      <c r="RKX84" s="567"/>
      <c r="RKY84" s="567"/>
      <c r="RKZ84" s="567"/>
      <c r="RLA84" s="567"/>
      <c r="RLB84" s="567"/>
      <c r="RLC84" s="567"/>
      <c r="RLD84" s="567"/>
      <c r="RLE84" s="567"/>
      <c r="RLF84" s="567"/>
      <c r="RLG84" s="567"/>
      <c r="RLH84" s="567"/>
      <c r="RLI84" s="567"/>
      <c r="RLJ84" s="567"/>
      <c r="RLK84" s="567"/>
      <c r="RLL84" s="567"/>
      <c r="RLM84" s="567"/>
      <c r="RLN84" s="567"/>
      <c r="RLO84" s="567"/>
      <c r="RLP84" s="567"/>
      <c r="RLQ84" s="567"/>
      <c r="RLR84" s="567"/>
      <c r="RLS84" s="567"/>
      <c r="RLT84" s="567"/>
      <c r="RLU84" s="567"/>
      <c r="RLV84" s="567"/>
      <c r="RLW84" s="567"/>
      <c r="RLX84" s="567"/>
      <c r="RLY84" s="567"/>
      <c r="RLZ84" s="567"/>
      <c r="RMA84" s="567"/>
      <c r="RMB84" s="567"/>
      <c r="RMC84" s="567"/>
      <c r="RMD84" s="567"/>
      <c r="RME84" s="567"/>
      <c r="RMF84" s="567"/>
      <c r="RMG84" s="567"/>
      <c r="RMH84" s="567"/>
      <c r="RMI84" s="567"/>
      <c r="RMJ84" s="567"/>
      <c r="RMK84" s="567"/>
      <c r="RML84" s="567"/>
      <c r="RMM84" s="567"/>
      <c r="RMN84" s="567"/>
      <c r="RMO84" s="567"/>
      <c r="RMP84" s="567"/>
      <c r="RMQ84" s="567"/>
      <c r="RMR84" s="567"/>
      <c r="RMS84" s="567"/>
      <c r="RMT84" s="567"/>
      <c r="RMU84" s="567"/>
      <c r="RMV84" s="567"/>
      <c r="RMW84" s="567"/>
      <c r="RMX84" s="567"/>
      <c r="RMY84" s="567"/>
      <c r="RMZ84" s="567"/>
      <c r="RNA84" s="567"/>
      <c r="RNB84" s="567"/>
      <c r="RNC84" s="567"/>
      <c r="RND84" s="567"/>
      <c r="RNE84" s="567"/>
      <c r="RNF84" s="567"/>
      <c r="RNG84" s="567"/>
      <c r="RNH84" s="567"/>
      <c r="RNI84" s="567"/>
      <c r="RNJ84" s="567"/>
      <c r="RNK84" s="567"/>
      <c r="RNL84" s="567"/>
      <c r="RNM84" s="567"/>
      <c r="RNN84" s="567"/>
      <c r="RNO84" s="567"/>
      <c r="RNP84" s="567"/>
      <c r="RNQ84" s="567"/>
      <c r="RNR84" s="567"/>
      <c r="RNS84" s="567"/>
      <c r="RNT84" s="567"/>
      <c r="RNU84" s="567"/>
      <c r="RNV84" s="567"/>
      <c r="RNW84" s="567"/>
      <c r="RNX84" s="567"/>
      <c r="RNY84" s="567"/>
      <c r="RNZ84" s="567"/>
      <c r="ROA84" s="567"/>
      <c r="ROB84" s="567"/>
      <c r="ROC84" s="567"/>
      <c r="ROD84" s="567"/>
      <c r="ROE84" s="567"/>
      <c r="ROF84" s="567"/>
      <c r="ROG84" s="567"/>
      <c r="ROH84" s="567"/>
      <c r="ROI84" s="567"/>
      <c r="ROJ84" s="567"/>
      <c r="ROK84" s="567"/>
      <c r="ROL84" s="567"/>
      <c r="ROM84" s="567"/>
      <c r="RON84" s="567"/>
      <c r="ROO84" s="567"/>
      <c r="ROP84" s="567"/>
      <c r="ROQ84" s="567"/>
      <c r="ROR84" s="567"/>
      <c r="ROS84" s="567"/>
      <c r="ROT84" s="567"/>
      <c r="ROU84" s="567"/>
      <c r="ROV84" s="567"/>
      <c r="ROW84" s="567"/>
      <c r="ROX84" s="567"/>
      <c r="ROY84" s="567"/>
      <c r="ROZ84" s="567"/>
      <c r="RPA84" s="567"/>
      <c r="RPB84" s="567"/>
      <c r="RPC84" s="567"/>
      <c r="RPD84" s="567"/>
      <c r="RPE84" s="567"/>
      <c r="RPF84" s="567"/>
      <c r="RPG84" s="567"/>
      <c r="RPH84" s="567"/>
      <c r="RPI84" s="567"/>
      <c r="RPJ84" s="567"/>
      <c r="RPK84" s="567"/>
      <c r="RPL84" s="567"/>
      <c r="RPM84" s="567"/>
      <c r="RPN84" s="567"/>
      <c r="RPO84" s="567"/>
      <c r="RPP84" s="567"/>
      <c r="RPQ84" s="567"/>
      <c r="RPR84" s="567"/>
      <c r="RPS84" s="567"/>
      <c r="RPT84" s="567"/>
      <c r="RPU84" s="567"/>
      <c r="RPV84" s="567"/>
      <c r="RPW84" s="567"/>
      <c r="RPX84" s="567"/>
      <c r="RPY84" s="567"/>
      <c r="RPZ84" s="567"/>
      <c r="RQA84" s="567"/>
      <c r="RQB84" s="567"/>
      <c r="RQC84" s="567"/>
      <c r="RQD84" s="567"/>
      <c r="RQE84" s="567"/>
      <c r="RQF84" s="567"/>
      <c r="RQG84" s="567"/>
      <c r="RQH84" s="567"/>
      <c r="RQI84" s="567"/>
      <c r="RQJ84" s="567"/>
      <c r="RQK84" s="567"/>
      <c r="RQL84" s="567"/>
      <c r="RQM84" s="567"/>
      <c r="RQN84" s="567"/>
      <c r="RQO84" s="567"/>
      <c r="RQP84" s="567"/>
      <c r="RQQ84" s="567"/>
      <c r="RQR84" s="567"/>
      <c r="RQS84" s="567"/>
      <c r="RQT84" s="567"/>
      <c r="RQU84" s="567"/>
      <c r="RQV84" s="567"/>
      <c r="RQW84" s="567"/>
      <c r="RQX84" s="567"/>
      <c r="RQY84" s="567"/>
      <c r="RQZ84" s="567"/>
      <c r="RRA84" s="567"/>
      <c r="RRB84" s="567"/>
      <c r="RRC84" s="567"/>
      <c r="RRD84" s="567"/>
      <c r="RRE84" s="567"/>
      <c r="RRF84" s="567"/>
      <c r="RRG84" s="567"/>
      <c r="RRH84" s="567"/>
      <c r="RRI84" s="567"/>
      <c r="RRJ84" s="567"/>
      <c r="RRK84" s="567"/>
      <c r="RRL84" s="567"/>
      <c r="RRM84" s="567"/>
      <c r="RRN84" s="567"/>
      <c r="RRO84" s="567"/>
      <c r="RRP84" s="567"/>
      <c r="RRQ84" s="567"/>
      <c r="RRR84" s="567"/>
      <c r="RRS84" s="567"/>
      <c r="RRT84" s="567"/>
      <c r="RRU84" s="567"/>
      <c r="RRV84" s="567"/>
      <c r="RRW84" s="567"/>
      <c r="RRX84" s="567"/>
      <c r="RRY84" s="567"/>
      <c r="RRZ84" s="567"/>
      <c r="RSA84" s="567"/>
      <c r="RSB84" s="567"/>
      <c r="RSC84" s="567"/>
      <c r="RSD84" s="567"/>
      <c r="RSE84" s="567"/>
      <c r="RSF84" s="567"/>
      <c r="RSG84" s="567"/>
      <c r="RSH84" s="567"/>
      <c r="RSI84" s="567"/>
      <c r="RSJ84" s="567"/>
      <c r="RSK84" s="567"/>
      <c r="RSL84" s="567"/>
      <c r="RSM84" s="567"/>
      <c r="RSN84" s="567"/>
      <c r="RSO84" s="567"/>
      <c r="RSP84" s="567"/>
      <c r="RSQ84" s="567"/>
      <c r="RSR84" s="567"/>
      <c r="RSS84" s="567"/>
      <c r="RST84" s="567"/>
      <c r="RSU84" s="567"/>
      <c r="RSV84" s="567"/>
      <c r="RSW84" s="567"/>
      <c r="RSX84" s="567"/>
      <c r="RSY84" s="567"/>
      <c r="RSZ84" s="567"/>
      <c r="RTA84" s="567"/>
      <c r="RTB84" s="567"/>
      <c r="RTC84" s="567"/>
      <c r="RTD84" s="567"/>
      <c r="RTE84" s="567"/>
      <c r="RTF84" s="567"/>
      <c r="RTG84" s="567"/>
      <c r="RTH84" s="567"/>
      <c r="RTI84" s="567"/>
      <c r="RTJ84" s="567"/>
      <c r="RTK84" s="567"/>
      <c r="RTL84" s="567"/>
      <c r="RTM84" s="567"/>
      <c r="RTN84" s="567"/>
      <c r="RTO84" s="567"/>
      <c r="RTP84" s="567"/>
      <c r="RTQ84" s="567"/>
      <c r="RTR84" s="567"/>
      <c r="RTS84" s="567"/>
      <c r="RTT84" s="567"/>
      <c r="RTU84" s="567"/>
      <c r="RTV84" s="567"/>
      <c r="RTW84" s="567"/>
      <c r="RTX84" s="567"/>
      <c r="RTY84" s="567"/>
      <c r="RTZ84" s="567"/>
      <c r="RUA84" s="567"/>
      <c r="RUB84" s="567"/>
      <c r="RUC84" s="567"/>
      <c r="RUD84" s="567"/>
      <c r="RUE84" s="567"/>
      <c r="RUF84" s="567"/>
      <c r="RUG84" s="567"/>
      <c r="RUH84" s="567"/>
      <c r="RUI84" s="567"/>
      <c r="RUJ84" s="567"/>
      <c r="RUK84" s="567"/>
      <c r="RUL84" s="567"/>
      <c r="RUM84" s="567"/>
      <c r="RUN84" s="567"/>
      <c r="RUO84" s="567"/>
      <c r="RUP84" s="567"/>
      <c r="RUQ84" s="567"/>
      <c r="RUR84" s="567"/>
      <c r="RUS84" s="567"/>
      <c r="RUT84" s="567"/>
      <c r="RUU84" s="567"/>
      <c r="RUV84" s="567"/>
      <c r="RUW84" s="567"/>
      <c r="RUX84" s="567"/>
      <c r="RUY84" s="567"/>
      <c r="RUZ84" s="567"/>
      <c r="RVA84" s="567"/>
      <c r="RVB84" s="567"/>
      <c r="RVC84" s="567"/>
      <c r="RVD84" s="567"/>
      <c r="RVE84" s="567"/>
      <c r="RVF84" s="567"/>
      <c r="RVG84" s="567"/>
      <c r="RVH84" s="567"/>
      <c r="RVI84" s="567"/>
      <c r="RVJ84" s="567"/>
      <c r="RVK84" s="567"/>
      <c r="RVL84" s="567"/>
      <c r="RVM84" s="567"/>
      <c r="RVN84" s="567"/>
      <c r="RVO84" s="567"/>
      <c r="RVP84" s="567"/>
      <c r="RVQ84" s="567"/>
      <c r="RVR84" s="567"/>
      <c r="RVS84" s="567"/>
      <c r="RVT84" s="567"/>
      <c r="RVU84" s="567"/>
      <c r="RVV84" s="567"/>
      <c r="RVW84" s="567"/>
      <c r="RVX84" s="567"/>
      <c r="RVY84" s="567"/>
      <c r="RVZ84" s="567"/>
      <c r="RWA84" s="567"/>
      <c r="RWB84" s="567"/>
      <c r="RWC84" s="567"/>
      <c r="RWD84" s="567"/>
      <c r="RWE84" s="567"/>
      <c r="RWF84" s="567"/>
      <c r="RWG84" s="567"/>
      <c r="RWH84" s="567"/>
      <c r="RWI84" s="567"/>
      <c r="RWJ84" s="567"/>
      <c r="RWK84" s="567"/>
      <c r="RWL84" s="567"/>
      <c r="RWM84" s="567"/>
      <c r="RWN84" s="567"/>
      <c r="RWO84" s="567"/>
      <c r="RWP84" s="567"/>
      <c r="RWQ84" s="567"/>
      <c r="RWR84" s="567"/>
      <c r="RWS84" s="567"/>
      <c r="RWT84" s="567"/>
      <c r="RWU84" s="567"/>
      <c r="RWV84" s="567"/>
      <c r="RWW84" s="567"/>
      <c r="RWX84" s="567"/>
      <c r="RWY84" s="567"/>
      <c r="RWZ84" s="567"/>
      <c r="RXA84" s="567"/>
      <c r="RXB84" s="567"/>
      <c r="RXC84" s="567"/>
      <c r="RXD84" s="567"/>
      <c r="RXE84" s="567"/>
      <c r="RXF84" s="567"/>
      <c r="RXG84" s="567"/>
      <c r="RXH84" s="567"/>
      <c r="RXI84" s="567"/>
      <c r="RXJ84" s="567"/>
      <c r="RXK84" s="567"/>
      <c r="RXL84" s="567"/>
      <c r="RXM84" s="567"/>
      <c r="RXN84" s="567"/>
      <c r="RXO84" s="567"/>
      <c r="RXP84" s="567"/>
      <c r="RXQ84" s="567"/>
      <c r="RXR84" s="567"/>
      <c r="RXS84" s="567"/>
      <c r="RXT84" s="567"/>
      <c r="RXU84" s="567"/>
      <c r="RXV84" s="567"/>
      <c r="RXW84" s="567"/>
      <c r="RXX84" s="567"/>
      <c r="RXY84" s="567"/>
      <c r="RXZ84" s="567"/>
      <c r="RYA84" s="567"/>
      <c r="RYB84" s="567"/>
      <c r="RYC84" s="567"/>
      <c r="RYD84" s="567"/>
      <c r="RYE84" s="567"/>
      <c r="RYF84" s="567"/>
      <c r="RYG84" s="567"/>
      <c r="RYH84" s="567"/>
      <c r="RYI84" s="567"/>
      <c r="RYJ84" s="567"/>
      <c r="RYK84" s="567"/>
      <c r="RYL84" s="567"/>
      <c r="RYM84" s="567"/>
      <c r="RYN84" s="567"/>
      <c r="RYO84" s="567"/>
      <c r="RYP84" s="567"/>
      <c r="RYQ84" s="567"/>
      <c r="RYR84" s="567"/>
      <c r="RYS84" s="567"/>
      <c r="RYT84" s="567"/>
      <c r="RYU84" s="567"/>
      <c r="RYV84" s="567"/>
      <c r="RYW84" s="567"/>
      <c r="RYX84" s="567"/>
      <c r="RYY84" s="567"/>
      <c r="RYZ84" s="567"/>
      <c r="RZA84" s="567"/>
      <c r="RZB84" s="567"/>
      <c r="RZC84" s="567"/>
      <c r="RZD84" s="567"/>
      <c r="RZE84" s="567"/>
      <c r="RZF84" s="567"/>
      <c r="RZG84" s="567"/>
      <c r="RZH84" s="567"/>
      <c r="RZI84" s="567"/>
      <c r="RZJ84" s="567"/>
      <c r="RZK84" s="567"/>
      <c r="RZL84" s="567"/>
      <c r="RZM84" s="567"/>
      <c r="RZN84" s="567"/>
      <c r="RZO84" s="567"/>
      <c r="RZP84" s="567"/>
      <c r="RZQ84" s="567"/>
      <c r="RZR84" s="567"/>
      <c r="RZS84" s="567"/>
      <c r="RZT84" s="567"/>
      <c r="RZU84" s="567"/>
      <c r="RZV84" s="567"/>
      <c r="RZW84" s="567"/>
      <c r="RZX84" s="567"/>
      <c r="RZY84" s="567"/>
      <c r="RZZ84" s="567"/>
      <c r="SAA84" s="567"/>
      <c r="SAB84" s="567"/>
      <c r="SAC84" s="567"/>
      <c r="SAD84" s="567"/>
      <c r="SAE84" s="567"/>
      <c r="SAF84" s="567"/>
      <c r="SAG84" s="567"/>
      <c r="SAH84" s="567"/>
      <c r="SAI84" s="567"/>
      <c r="SAJ84" s="567"/>
      <c r="SAK84" s="567"/>
      <c r="SAL84" s="567"/>
      <c r="SAM84" s="567"/>
      <c r="SAN84" s="567"/>
      <c r="SAO84" s="567"/>
      <c r="SAP84" s="567"/>
      <c r="SAQ84" s="567"/>
      <c r="SAR84" s="567"/>
      <c r="SAS84" s="567"/>
      <c r="SAT84" s="567"/>
      <c r="SAU84" s="567"/>
      <c r="SAV84" s="567"/>
      <c r="SAW84" s="567"/>
      <c r="SAX84" s="567"/>
      <c r="SAY84" s="567"/>
      <c r="SAZ84" s="567"/>
      <c r="SBA84" s="567"/>
      <c r="SBB84" s="567"/>
      <c r="SBC84" s="567"/>
      <c r="SBD84" s="567"/>
      <c r="SBE84" s="567"/>
      <c r="SBF84" s="567"/>
      <c r="SBG84" s="567"/>
      <c r="SBH84" s="567"/>
      <c r="SBI84" s="567"/>
      <c r="SBJ84" s="567"/>
      <c r="SBK84" s="567"/>
      <c r="SBL84" s="567"/>
      <c r="SBM84" s="567"/>
      <c r="SBN84" s="567"/>
      <c r="SBO84" s="567"/>
      <c r="SBP84" s="567"/>
      <c r="SBQ84" s="567"/>
      <c r="SBR84" s="567"/>
      <c r="SBS84" s="567"/>
      <c r="SBT84" s="567"/>
      <c r="SBU84" s="567"/>
      <c r="SBV84" s="567"/>
      <c r="SBW84" s="567"/>
      <c r="SBX84" s="567"/>
      <c r="SBY84" s="567"/>
      <c r="SBZ84" s="567"/>
      <c r="SCA84" s="567"/>
      <c r="SCB84" s="567"/>
      <c r="SCC84" s="567"/>
      <c r="SCD84" s="567"/>
      <c r="SCE84" s="567"/>
      <c r="SCF84" s="567"/>
      <c r="SCG84" s="567"/>
      <c r="SCH84" s="567"/>
      <c r="SCI84" s="567"/>
      <c r="SCJ84" s="567"/>
      <c r="SCK84" s="567"/>
      <c r="SCL84" s="567"/>
      <c r="SCM84" s="567"/>
      <c r="SCN84" s="567"/>
      <c r="SCO84" s="567"/>
      <c r="SCP84" s="567"/>
      <c r="SCQ84" s="567"/>
      <c r="SCR84" s="567"/>
      <c r="SCS84" s="567"/>
      <c r="SCT84" s="567"/>
      <c r="SCU84" s="567"/>
      <c r="SCV84" s="567"/>
      <c r="SCW84" s="567"/>
      <c r="SCX84" s="567"/>
      <c r="SCY84" s="567"/>
      <c r="SCZ84" s="567"/>
      <c r="SDA84" s="567"/>
      <c r="SDB84" s="567"/>
      <c r="SDC84" s="567"/>
      <c r="SDD84" s="567"/>
      <c r="SDE84" s="567"/>
      <c r="SDF84" s="567"/>
      <c r="SDG84" s="567"/>
      <c r="SDH84" s="567"/>
      <c r="SDI84" s="567"/>
      <c r="SDJ84" s="567"/>
      <c r="SDK84" s="567"/>
      <c r="SDL84" s="567"/>
      <c r="SDM84" s="567"/>
      <c r="SDN84" s="567"/>
      <c r="SDO84" s="567"/>
      <c r="SDP84" s="567"/>
      <c r="SDQ84" s="567"/>
      <c r="SDR84" s="567"/>
      <c r="SDS84" s="567"/>
      <c r="SDT84" s="567"/>
      <c r="SDU84" s="567"/>
      <c r="SDV84" s="567"/>
      <c r="SDW84" s="567"/>
      <c r="SDX84" s="567"/>
      <c r="SDY84" s="567"/>
      <c r="SDZ84" s="567"/>
      <c r="SEA84" s="567"/>
      <c r="SEB84" s="567"/>
      <c r="SEC84" s="567"/>
      <c r="SED84" s="567"/>
      <c r="SEE84" s="567"/>
      <c r="SEF84" s="567"/>
      <c r="SEG84" s="567"/>
      <c r="SEH84" s="567"/>
      <c r="SEI84" s="567"/>
      <c r="SEJ84" s="567"/>
      <c r="SEK84" s="567"/>
      <c r="SEL84" s="567"/>
      <c r="SEM84" s="567"/>
      <c r="SEN84" s="567"/>
      <c r="SEO84" s="567"/>
      <c r="SEP84" s="567"/>
      <c r="SEQ84" s="567"/>
      <c r="SER84" s="567"/>
      <c r="SES84" s="567"/>
      <c r="SET84" s="567"/>
      <c r="SEU84" s="567"/>
      <c r="SEV84" s="567"/>
      <c r="SEW84" s="567"/>
      <c r="SEX84" s="567"/>
      <c r="SEY84" s="567"/>
      <c r="SEZ84" s="567"/>
      <c r="SFA84" s="567"/>
      <c r="SFB84" s="567"/>
      <c r="SFC84" s="567"/>
      <c r="SFD84" s="567"/>
      <c r="SFE84" s="567"/>
      <c r="SFF84" s="567"/>
      <c r="SFG84" s="567"/>
      <c r="SFH84" s="567"/>
      <c r="SFI84" s="567"/>
      <c r="SFJ84" s="567"/>
      <c r="SFK84" s="567"/>
      <c r="SFL84" s="567"/>
      <c r="SFM84" s="567"/>
      <c r="SFN84" s="567"/>
      <c r="SFO84" s="567"/>
      <c r="SFP84" s="567"/>
      <c r="SFQ84" s="567"/>
      <c r="SFR84" s="567"/>
      <c r="SFS84" s="567"/>
      <c r="SFT84" s="567"/>
      <c r="SFU84" s="567"/>
      <c r="SFV84" s="567"/>
      <c r="SFW84" s="567"/>
      <c r="SFX84" s="567"/>
      <c r="SFY84" s="567"/>
      <c r="SFZ84" s="567"/>
      <c r="SGA84" s="567"/>
      <c r="SGB84" s="567"/>
      <c r="SGC84" s="567"/>
      <c r="SGD84" s="567"/>
      <c r="SGE84" s="567"/>
      <c r="SGF84" s="567"/>
      <c r="SGG84" s="567"/>
      <c r="SGH84" s="567"/>
      <c r="SGI84" s="567"/>
      <c r="SGJ84" s="567"/>
      <c r="SGK84" s="567"/>
      <c r="SGL84" s="567"/>
      <c r="SGM84" s="567"/>
      <c r="SGN84" s="567"/>
      <c r="SGO84" s="567"/>
      <c r="SGP84" s="567"/>
      <c r="SGQ84" s="567"/>
      <c r="SGR84" s="567"/>
      <c r="SGS84" s="567"/>
      <c r="SGT84" s="567"/>
      <c r="SGU84" s="567"/>
      <c r="SGV84" s="567"/>
      <c r="SGW84" s="567"/>
      <c r="SGX84" s="567"/>
      <c r="SGY84" s="567"/>
      <c r="SGZ84" s="567"/>
      <c r="SHA84" s="567"/>
      <c r="SHB84" s="567"/>
      <c r="SHC84" s="567"/>
      <c r="SHD84" s="567"/>
      <c r="SHE84" s="567"/>
      <c r="SHF84" s="567"/>
      <c r="SHG84" s="567"/>
      <c r="SHH84" s="567"/>
      <c r="SHI84" s="567"/>
      <c r="SHJ84" s="567"/>
      <c r="SHK84" s="567"/>
      <c r="SHL84" s="567"/>
      <c r="SHM84" s="567"/>
      <c r="SHN84" s="567"/>
      <c r="SHO84" s="567"/>
      <c r="SHP84" s="567"/>
      <c r="SHQ84" s="567"/>
      <c r="SHR84" s="567"/>
      <c r="SHS84" s="567"/>
      <c r="SHT84" s="567"/>
      <c r="SHU84" s="567"/>
      <c r="SHV84" s="567"/>
      <c r="SHW84" s="567"/>
      <c r="SHX84" s="567"/>
      <c r="SHY84" s="567"/>
      <c r="SHZ84" s="567"/>
      <c r="SIA84" s="567"/>
      <c r="SIB84" s="567"/>
      <c r="SIC84" s="567"/>
      <c r="SID84" s="567"/>
      <c r="SIE84" s="567"/>
      <c r="SIF84" s="567"/>
      <c r="SIG84" s="567"/>
      <c r="SIH84" s="567"/>
      <c r="SII84" s="567"/>
      <c r="SIJ84" s="567"/>
      <c r="SIK84" s="567"/>
      <c r="SIL84" s="567"/>
      <c r="SIM84" s="567"/>
      <c r="SIN84" s="567"/>
      <c r="SIO84" s="567"/>
      <c r="SIP84" s="567"/>
      <c r="SIQ84" s="567"/>
      <c r="SIR84" s="567"/>
      <c r="SIS84" s="567"/>
      <c r="SIT84" s="567"/>
      <c r="SIU84" s="567"/>
      <c r="SIV84" s="567"/>
      <c r="SIW84" s="567"/>
      <c r="SIX84" s="567"/>
      <c r="SIY84" s="567"/>
      <c r="SIZ84" s="567"/>
      <c r="SJA84" s="567"/>
      <c r="SJB84" s="567"/>
      <c r="SJC84" s="567"/>
      <c r="SJD84" s="567"/>
      <c r="SJE84" s="567"/>
      <c r="SJF84" s="567"/>
      <c r="SJG84" s="567"/>
      <c r="SJH84" s="567"/>
      <c r="SJI84" s="567"/>
      <c r="SJJ84" s="567"/>
      <c r="SJK84" s="567"/>
      <c r="SJL84" s="567"/>
      <c r="SJM84" s="567"/>
      <c r="SJN84" s="567"/>
      <c r="SJO84" s="567"/>
      <c r="SJP84" s="567"/>
      <c r="SJQ84" s="567"/>
      <c r="SJR84" s="567"/>
      <c r="SJS84" s="567"/>
      <c r="SJT84" s="567"/>
      <c r="SJU84" s="567"/>
      <c r="SJV84" s="567"/>
      <c r="SJW84" s="567"/>
      <c r="SJX84" s="567"/>
      <c r="SJY84" s="567"/>
      <c r="SJZ84" s="567"/>
      <c r="SKA84" s="567"/>
      <c r="SKB84" s="567"/>
      <c r="SKC84" s="567"/>
      <c r="SKD84" s="567"/>
      <c r="SKE84" s="567"/>
      <c r="SKF84" s="567"/>
      <c r="SKG84" s="567"/>
      <c r="SKH84" s="567"/>
      <c r="SKI84" s="567"/>
      <c r="SKJ84" s="567"/>
      <c r="SKK84" s="567"/>
      <c r="SKL84" s="567"/>
      <c r="SKM84" s="567"/>
      <c r="SKN84" s="567"/>
      <c r="SKO84" s="567"/>
      <c r="SKP84" s="567"/>
      <c r="SKQ84" s="567"/>
      <c r="SKR84" s="567"/>
      <c r="SKS84" s="567"/>
      <c r="SKT84" s="567"/>
      <c r="SKU84" s="567"/>
      <c r="SKV84" s="567"/>
      <c r="SKW84" s="567"/>
      <c r="SKX84" s="567"/>
      <c r="SKY84" s="567"/>
      <c r="SKZ84" s="567"/>
      <c r="SLA84" s="567"/>
      <c r="SLB84" s="567"/>
      <c r="SLC84" s="567"/>
      <c r="SLD84" s="567"/>
      <c r="SLE84" s="567"/>
      <c r="SLF84" s="567"/>
      <c r="SLG84" s="567"/>
      <c r="SLH84" s="567"/>
      <c r="SLI84" s="567"/>
      <c r="SLJ84" s="567"/>
      <c r="SLK84" s="567"/>
      <c r="SLL84" s="567"/>
      <c r="SLM84" s="567"/>
      <c r="SLN84" s="567"/>
      <c r="SLO84" s="567"/>
      <c r="SLP84" s="567"/>
      <c r="SLQ84" s="567"/>
      <c r="SLR84" s="567"/>
      <c r="SLS84" s="567"/>
      <c r="SLT84" s="567"/>
      <c r="SLU84" s="567"/>
      <c r="SLV84" s="567"/>
      <c r="SLW84" s="567"/>
      <c r="SLX84" s="567"/>
      <c r="SLY84" s="567"/>
      <c r="SLZ84" s="567"/>
      <c r="SMA84" s="567"/>
      <c r="SMB84" s="567"/>
      <c r="SMC84" s="567"/>
      <c r="SMD84" s="567"/>
      <c r="SME84" s="567"/>
      <c r="SMF84" s="567"/>
      <c r="SMG84" s="567"/>
      <c r="SMH84" s="567"/>
      <c r="SMI84" s="567"/>
      <c r="SMJ84" s="567"/>
      <c r="SMK84" s="567"/>
      <c r="SML84" s="567"/>
      <c r="SMM84" s="567"/>
      <c r="SMN84" s="567"/>
      <c r="SMO84" s="567"/>
      <c r="SMP84" s="567"/>
      <c r="SMQ84" s="567"/>
      <c r="SMR84" s="567"/>
      <c r="SMS84" s="567"/>
      <c r="SMT84" s="567"/>
      <c r="SMU84" s="567"/>
      <c r="SMV84" s="567"/>
      <c r="SMW84" s="567"/>
      <c r="SMX84" s="567"/>
      <c r="SMY84" s="567"/>
      <c r="SMZ84" s="567"/>
      <c r="SNA84" s="567"/>
      <c r="SNB84" s="567"/>
      <c r="SNC84" s="567"/>
      <c r="SND84" s="567"/>
      <c r="SNE84" s="567"/>
      <c r="SNF84" s="567"/>
      <c r="SNG84" s="567"/>
      <c r="SNH84" s="567"/>
      <c r="SNI84" s="567"/>
      <c r="SNJ84" s="567"/>
      <c r="SNK84" s="567"/>
      <c r="SNL84" s="567"/>
      <c r="SNM84" s="567"/>
      <c r="SNN84" s="567"/>
      <c r="SNO84" s="567"/>
      <c r="SNP84" s="567"/>
      <c r="SNQ84" s="567"/>
      <c r="SNR84" s="567"/>
      <c r="SNS84" s="567"/>
      <c r="SNT84" s="567"/>
      <c r="SNU84" s="567"/>
      <c r="SNV84" s="567"/>
      <c r="SNW84" s="567"/>
      <c r="SNX84" s="567"/>
      <c r="SNY84" s="567"/>
      <c r="SNZ84" s="567"/>
      <c r="SOA84" s="567"/>
      <c r="SOB84" s="567"/>
      <c r="SOC84" s="567"/>
      <c r="SOD84" s="567"/>
      <c r="SOE84" s="567"/>
      <c r="SOF84" s="567"/>
      <c r="SOG84" s="567"/>
      <c r="SOH84" s="567"/>
      <c r="SOI84" s="567"/>
      <c r="SOJ84" s="567"/>
      <c r="SOK84" s="567"/>
      <c r="SOL84" s="567"/>
      <c r="SOM84" s="567"/>
      <c r="SON84" s="567"/>
      <c r="SOO84" s="567"/>
      <c r="SOP84" s="567"/>
      <c r="SOQ84" s="567"/>
      <c r="SOR84" s="567"/>
      <c r="SOS84" s="567"/>
      <c r="SOT84" s="567"/>
      <c r="SOU84" s="567"/>
      <c r="SOV84" s="567"/>
      <c r="SOW84" s="567"/>
      <c r="SOX84" s="567"/>
      <c r="SOY84" s="567"/>
      <c r="SOZ84" s="567"/>
      <c r="SPA84" s="567"/>
      <c r="SPB84" s="567"/>
      <c r="SPC84" s="567"/>
      <c r="SPD84" s="567"/>
      <c r="SPE84" s="567"/>
      <c r="SPF84" s="567"/>
      <c r="SPG84" s="567"/>
      <c r="SPH84" s="567"/>
      <c r="SPI84" s="567"/>
      <c r="SPJ84" s="567"/>
      <c r="SPK84" s="567"/>
      <c r="SPL84" s="567"/>
      <c r="SPM84" s="567"/>
      <c r="SPN84" s="567"/>
      <c r="SPO84" s="567"/>
      <c r="SPP84" s="567"/>
      <c r="SPQ84" s="567"/>
      <c r="SPR84" s="567"/>
      <c r="SPS84" s="567"/>
      <c r="SPT84" s="567"/>
      <c r="SPU84" s="567"/>
      <c r="SPV84" s="567"/>
      <c r="SPW84" s="567"/>
      <c r="SPX84" s="567"/>
      <c r="SPY84" s="567"/>
      <c r="SPZ84" s="567"/>
      <c r="SQA84" s="567"/>
      <c r="SQB84" s="567"/>
      <c r="SQC84" s="567"/>
      <c r="SQD84" s="567"/>
      <c r="SQE84" s="567"/>
      <c r="SQF84" s="567"/>
      <c r="SQG84" s="567"/>
      <c r="SQH84" s="567"/>
      <c r="SQI84" s="567"/>
      <c r="SQJ84" s="567"/>
      <c r="SQK84" s="567"/>
      <c r="SQL84" s="567"/>
      <c r="SQM84" s="567"/>
      <c r="SQN84" s="567"/>
      <c r="SQO84" s="567"/>
      <c r="SQP84" s="567"/>
      <c r="SQQ84" s="567"/>
      <c r="SQR84" s="567"/>
      <c r="SQS84" s="567"/>
      <c r="SQT84" s="567"/>
      <c r="SQU84" s="567"/>
      <c r="SQV84" s="567"/>
      <c r="SQW84" s="567"/>
      <c r="SQX84" s="567"/>
      <c r="SQY84" s="567"/>
      <c r="SQZ84" s="567"/>
      <c r="SRA84" s="567"/>
      <c r="SRB84" s="567"/>
      <c r="SRC84" s="567"/>
      <c r="SRD84" s="567"/>
      <c r="SRE84" s="567"/>
      <c r="SRF84" s="567"/>
      <c r="SRG84" s="567"/>
      <c r="SRH84" s="567"/>
      <c r="SRI84" s="567"/>
      <c r="SRJ84" s="567"/>
      <c r="SRK84" s="567"/>
      <c r="SRL84" s="567"/>
      <c r="SRM84" s="567"/>
      <c r="SRN84" s="567"/>
      <c r="SRO84" s="567"/>
      <c r="SRP84" s="567"/>
      <c r="SRQ84" s="567"/>
      <c r="SRR84" s="567"/>
      <c r="SRS84" s="567"/>
      <c r="SRT84" s="567"/>
      <c r="SRU84" s="567"/>
      <c r="SRV84" s="567"/>
      <c r="SRW84" s="567"/>
      <c r="SRX84" s="567"/>
      <c r="SRY84" s="567"/>
      <c r="SRZ84" s="567"/>
      <c r="SSA84" s="567"/>
      <c r="SSB84" s="567"/>
      <c r="SSC84" s="567"/>
      <c r="SSD84" s="567"/>
      <c r="SSE84" s="567"/>
      <c r="SSF84" s="567"/>
      <c r="SSG84" s="567"/>
      <c r="SSH84" s="567"/>
      <c r="SSI84" s="567"/>
      <c r="SSJ84" s="567"/>
      <c r="SSK84" s="567"/>
      <c r="SSL84" s="567"/>
      <c r="SSM84" s="567"/>
      <c r="SSN84" s="567"/>
      <c r="SSO84" s="567"/>
      <c r="SSP84" s="567"/>
      <c r="SSQ84" s="567"/>
      <c r="SSR84" s="567"/>
      <c r="SSS84" s="567"/>
      <c r="SST84" s="567"/>
      <c r="SSU84" s="567"/>
      <c r="SSV84" s="567"/>
      <c r="SSW84" s="567"/>
      <c r="SSX84" s="567"/>
      <c r="SSY84" s="567"/>
      <c r="SSZ84" s="567"/>
      <c r="STA84" s="567"/>
      <c r="STB84" s="567"/>
      <c r="STC84" s="567"/>
      <c r="STD84" s="567"/>
      <c r="STE84" s="567"/>
      <c r="STF84" s="567"/>
      <c r="STG84" s="567"/>
      <c r="STH84" s="567"/>
      <c r="STI84" s="567"/>
      <c r="STJ84" s="567"/>
      <c r="STK84" s="567"/>
      <c r="STL84" s="567"/>
      <c r="STM84" s="567"/>
      <c r="STN84" s="567"/>
      <c r="STO84" s="567"/>
      <c r="STP84" s="567"/>
      <c r="STQ84" s="567"/>
      <c r="STR84" s="567"/>
      <c r="STS84" s="567"/>
      <c r="STT84" s="567"/>
      <c r="STU84" s="567"/>
      <c r="STV84" s="567"/>
      <c r="STW84" s="567"/>
      <c r="STX84" s="567"/>
      <c r="STY84" s="567"/>
      <c r="STZ84" s="567"/>
      <c r="SUA84" s="567"/>
      <c r="SUB84" s="567"/>
      <c r="SUC84" s="567"/>
      <c r="SUD84" s="567"/>
      <c r="SUE84" s="567"/>
      <c r="SUF84" s="567"/>
      <c r="SUG84" s="567"/>
      <c r="SUH84" s="567"/>
      <c r="SUI84" s="567"/>
      <c r="SUJ84" s="567"/>
      <c r="SUK84" s="567"/>
      <c r="SUL84" s="567"/>
      <c r="SUM84" s="567"/>
      <c r="SUN84" s="567"/>
      <c r="SUO84" s="567"/>
      <c r="SUP84" s="567"/>
      <c r="SUQ84" s="567"/>
      <c r="SUR84" s="567"/>
      <c r="SUS84" s="567"/>
      <c r="SUT84" s="567"/>
      <c r="SUU84" s="567"/>
      <c r="SUV84" s="567"/>
      <c r="SUW84" s="567"/>
      <c r="SUX84" s="567"/>
      <c r="SUY84" s="567"/>
      <c r="SUZ84" s="567"/>
      <c r="SVA84" s="567"/>
      <c r="SVB84" s="567"/>
      <c r="SVC84" s="567"/>
      <c r="SVD84" s="567"/>
      <c r="SVE84" s="567"/>
      <c r="SVF84" s="567"/>
      <c r="SVG84" s="567"/>
      <c r="SVH84" s="567"/>
      <c r="SVI84" s="567"/>
      <c r="SVJ84" s="567"/>
      <c r="SVK84" s="567"/>
      <c r="SVL84" s="567"/>
      <c r="SVM84" s="567"/>
      <c r="SVN84" s="567"/>
      <c r="SVO84" s="567"/>
      <c r="SVP84" s="567"/>
      <c r="SVQ84" s="567"/>
      <c r="SVR84" s="567"/>
      <c r="SVS84" s="567"/>
      <c r="SVT84" s="567"/>
      <c r="SVU84" s="567"/>
      <c r="SVV84" s="567"/>
      <c r="SVW84" s="567"/>
      <c r="SVX84" s="567"/>
      <c r="SVY84" s="567"/>
      <c r="SVZ84" s="567"/>
      <c r="SWA84" s="567"/>
      <c r="SWB84" s="567"/>
      <c r="SWC84" s="567"/>
      <c r="SWD84" s="567"/>
      <c r="SWE84" s="567"/>
      <c r="SWF84" s="567"/>
      <c r="SWG84" s="567"/>
      <c r="SWH84" s="567"/>
      <c r="SWI84" s="567"/>
      <c r="SWJ84" s="567"/>
      <c r="SWK84" s="567"/>
      <c r="SWL84" s="567"/>
      <c r="SWM84" s="567"/>
      <c r="SWN84" s="567"/>
      <c r="SWO84" s="567"/>
      <c r="SWP84" s="567"/>
      <c r="SWQ84" s="567"/>
      <c r="SWR84" s="567"/>
      <c r="SWS84" s="567"/>
      <c r="SWT84" s="567"/>
      <c r="SWU84" s="567"/>
      <c r="SWV84" s="567"/>
      <c r="SWW84" s="567"/>
      <c r="SWX84" s="567"/>
      <c r="SWY84" s="567"/>
      <c r="SWZ84" s="567"/>
      <c r="SXA84" s="567"/>
      <c r="SXB84" s="567"/>
      <c r="SXC84" s="567"/>
      <c r="SXD84" s="567"/>
      <c r="SXE84" s="567"/>
      <c r="SXF84" s="567"/>
      <c r="SXG84" s="567"/>
      <c r="SXH84" s="567"/>
      <c r="SXI84" s="567"/>
      <c r="SXJ84" s="567"/>
      <c r="SXK84" s="567"/>
      <c r="SXL84" s="567"/>
      <c r="SXM84" s="567"/>
      <c r="SXN84" s="567"/>
      <c r="SXO84" s="567"/>
      <c r="SXP84" s="567"/>
      <c r="SXQ84" s="567"/>
      <c r="SXR84" s="567"/>
      <c r="SXS84" s="567"/>
      <c r="SXT84" s="567"/>
      <c r="SXU84" s="567"/>
      <c r="SXV84" s="567"/>
      <c r="SXW84" s="567"/>
      <c r="SXX84" s="567"/>
      <c r="SXY84" s="567"/>
      <c r="SXZ84" s="567"/>
      <c r="SYA84" s="567"/>
      <c r="SYB84" s="567"/>
      <c r="SYC84" s="567"/>
      <c r="SYD84" s="567"/>
      <c r="SYE84" s="567"/>
      <c r="SYF84" s="567"/>
      <c r="SYG84" s="567"/>
      <c r="SYH84" s="567"/>
      <c r="SYI84" s="567"/>
      <c r="SYJ84" s="567"/>
      <c r="SYK84" s="567"/>
      <c r="SYL84" s="567"/>
      <c r="SYM84" s="567"/>
      <c r="SYN84" s="567"/>
      <c r="SYO84" s="567"/>
      <c r="SYP84" s="567"/>
      <c r="SYQ84" s="567"/>
      <c r="SYR84" s="567"/>
      <c r="SYS84" s="567"/>
      <c r="SYT84" s="567"/>
      <c r="SYU84" s="567"/>
      <c r="SYV84" s="567"/>
      <c r="SYW84" s="567"/>
      <c r="SYX84" s="567"/>
      <c r="SYY84" s="567"/>
      <c r="SYZ84" s="567"/>
      <c r="SZA84" s="567"/>
      <c r="SZB84" s="567"/>
      <c r="SZC84" s="567"/>
      <c r="SZD84" s="567"/>
      <c r="SZE84" s="567"/>
      <c r="SZF84" s="567"/>
      <c r="SZG84" s="567"/>
      <c r="SZH84" s="567"/>
      <c r="SZI84" s="567"/>
      <c r="SZJ84" s="567"/>
      <c r="SZK84" s="567"/>
      <c r="SZL84" s="567"/>
      <c r="SZM84" s="567"/>
      <c r="SZN84" s="567"/>
      <c r="SZO84" s="567"/>
      <c r="SZP84" s="567"/>
      <c r="SZQ84" s="567"/>
      <c r="SZR84" s="567"/>
      <c r="SZS84" s="567"/>
      <c r="SZT84" s="567"/>
      <c r="SZU84" s="567"/>
      <c r="SZV84" s="567"/>
      <c r="SZW84" s="567"/>
      <c r="SZX84" s="567"/>
      <c r="SZY84" s="567"/>
      <c r="SZZ84" s="567"/>
      <c r="TAA84" s="567"/>
      <c r="TAB84" s="567"/>
      <c r="TAC84" s="567"/>
      <c r="TAD84" s="567"/>
      <c r="TAE84" s="567"/>
      <c r="TAF84" s="567"/>
      <c r="TAG84" s="567"/>
      <c r="TAH84" s="567"/>
      <c r="TAI84" s="567"/>
      <c r="TAJ84" s="567"/>
      <c r="TAK84" s="567"/>
      <c r="TAL84" s="567"/>
      <c r="TAM84" s="567"/>
      <c r="TAN84" s="567"/>
      <c r="TAO84" s="567"/>
      <c r="TAP84" s="567"/>
      <c r="TAQ84" s="567"/>
      <c r="TAR84" s="567"/>
      <c r="TAS84" s="567"/>
      <c r="TAT84" s="567"/>
      <c r="TAU84" s="567"/>
      <c r="TAV84" s="567"/>
      <c r="TAW84" s="567"/>
      <c r="TAX84" s="567"/>
      <c r="TAY84" s="567"/>
      <c r="TAZ84" s="567"/>
      <c r="TBA84" s="567"/>
      <c r="TBB84" s="567"/>
      <c r="TBC84" s="567"/>
      <c r="TBD84" s="567"/>
      <c r="TBE84" s="567"/>
      <c r="TBF84" s="567"/>
      <c r="TBG84" s="567"/>
      <c r="TBH84" s="567"/>
      <c r="TBI84" s="567"/>
      <c r="TBJ84" s="567"/>
      <c r="TBK84" s="567"/>
      <c r="TBL84" s="567"/>
      <c r="TBM84" s="567"/>
      <c r="TBN84" s="567"/>
      <c r="TBO84" s="567"/>
      <c r="TBP84" s="567"/>
      <c r="TBQ84" s="567"/>
      <c r="TBR84" s="567"/>
      <c r="TBS84" s="567"/>
      <c r="TBT84" s="567"/>
      <c r="TBU84" s="567"/>
      <c r="TBV84" s="567"/>
      <c r="TBW84" s="567"/>
      <c r="TBX84" s="567"/>
      <c r="TBY84" s="567"/>
      <c r="TBZ84" s="567"/>
      <c r="TCA84" s="567"/>
      <c r="TCB84" s="567"/>
      <c r="TCC84" s="567"/>
      <c r="TCD84" s="567"/>
      <c r="TCE84" s="567"/>
      <c r="TCF84" s="567"/>
      <c r="TCG84" s="567"/>
      <c r="TCH84" s="567"/>
      <c r="TCI84" s="567"/>
      <c r="TCJ84" s="567"/>
      <c r="TCK84" s="567"/>
      <c r="TCL84" s="567"/>
      <c r="TCM84" s="567"/>
      <c r="TCN84" s="567"/>
      <c r="TCO84" s="567"/>
      <c r="TCP84" s="567"/>
      <c r="TCQ84" s="567"/>
      <c r="TCR84" s="567"/>
      <c r="TCS84" s="567"/>
      <c r="TCT84" s="567"/>
      <c r="TCU84" s="567"/>
      <c r="TCV84" s="567"/>
      <c r="TCW84" s="567"/>
      <c r="TCX84" s="567"/>
      <c r="TCY84" s="567"/>
      <c r="TCZ84" s="567"/>
      <c r="TDA84" s="567"/>
      <c r="TDB84" s="567"/>
      <c r="TDC84" s="567"/>
      <c r="TDD84" s="567"/>
      <c r="TDE84" s="567"/>
      <c r="TDF84" s="567"/>
      <c r="TDG84" s="567"/>
      <c r="TDH84" s="567"/>
      <c r="TDI84" s="567"/>
      <c r="TDJ84" s="567"/>
      <c r="TDK84" s="567"/>
      <c r="TDL84" s="567"/>
      <c r="TDM84" s="567"/>
      <c r="TDN84" s="567"/>
      <c r="TDO84" s="567"/>
      <c r="TDP84" s="567"/>
      <c r="TDQ84" s="567"/>
      <c r="TDR84" s="567"/>
      <c r="TDS84" s="567"/>
      <c r="TDT84" s="567"/>
      <c r="TDU84" s="567"/>
      <c r="TDV84" s="567"/>
      <c r="TDW84" s="567"/>
      <c r="TDX84" s="567"/>
      <c r="TDY84" s="567"/>
      <c r="TDZ84" s="567"/>
      <c r="TEA84" s="567"/>
      <c r="TEB84" s="567"/>
      <c r="TEC84" s="567"/>
      <c r="TED84" s="567"/>
      <c r="TEE84" s="567"/>
      <c r="TEF84" s="567"/>
      <c r="TEG84" s="567"/>
      <c r="TEH84" s="567"/>
      <c r="TEI84" s="567"/>
      <c r="TEJ84" s="567"/>
      <c r="TEK84" s="567"/>
      <c r="TEL84" s="567"/>
      <c r="TEM84" s="567"/>
      <c r="TEN84" s="567"/>
      <c r="TEO84" s="567"/>
      <c r="TEP84" s="567"/>
      <c r="TEQ84" s="567"/>
      <c r="TER84" s="567"/>
      <c r="TES84" s="567"/>
      <c r="TET84" s="567"/>
      <c r="TEU84" s="567"/>
      <c r="TEV84" s="567"/>
      <c r="TEW84" s="567"/>
      <c r="TEX84" s="567"/>
      <c r="TEY84" s="567"/>
      <c r="TEZ84" s="567"/>
      <c r="TFA84" s="567"/>
      <c r="TFB84" s="567"/>
      <c r="TFC84" s="567"/>
      <c r="TFD84" s="567"/>
      <c r="TFE84" s="567"/>
      <c r="TFF84" s="567"/>
      <c r="TFG84" s="567"/>
      <c r="TFH84" s="567"/>
      <c r="TFI84" s="567"/>
      <c r="TFJ84" s="567"/>
      <c r="TFK84" s="567"/>
      <c r="TFL84" s="567"/>
      <c r="TFM84" s="567"/>
      <c r="TFN84" s="567"/>
      <c r="TFO84" s="567"/>
      <c r="TFP84" s="567"/>
      <c r="TFQ84" s="567"/>
      <c r="TFR84" s="567"/>
      <c r="TFS84" s="567"/>
      <c r="TFT84" s="567"/>
      <c r="TFU84" s="567"/>
      <c r="TFV84" s="567"/>
      <c r="TFW84" s="567"/>
      <c r="TFX84" s="567"/>
      <c r="TFY84" s="567"/>
      <c r="TFZ84" s="567"/>
      <c r="TGA84" s="567"/>
      <c r="TGB84" s="567"/>
      <c r="TGC84" s="567"/>
      <c r="TGD84" s="567"/>
      <c r="TGE84" s="567"/>
      <c r="TGF84" s="567"/>
      <c r="TGG84" s="567"/>
      <c r="TGH84" s="567"/>
      <c r="TGI84" s="567"/>
      <c r="TGJ84" s="567"/>
      <c r="TGK84" s="567"/>
      <c r="TGL84" s="567"/>
      <c r="TGM84" s="567"/>
      <c r="TGN84" s="567"/>
      <c r="TGO84" s="567"/>
      <c r="TGP84" s="567"/>
      <c r="TGQ84" s="567"/>
      <c r="TGR84" s="567"/>
      <c r="TGS84" s="567"/>
      <c r="TGT84" s="567"/>
      <c r="TGU84" s="567"/>
      <c r="TGV84" s="567"/>
      <c r="TGW84" s="567"/>
      <c r="TGX84" s="567"/>
      <c r="TGY84" s="567"/>
      <c r="TGZ84" s="567"/>
      <c r="THA84" s="567"/>
      <c r="THB84" s="567"/>
      <c r="THC84" s="567"/>
      <c r="THD84" s="567"/>
      <c r="THE84" s="567"/>
      <c r="THF84" s="567"/>
      <c r="THG84" s="567"/>
      <c r="THH84" s="567"/>
      <c r="THI84" s="567"/>
      <c r="THJ84" s="567"/>
      <c r="THK84" s="567"/>
      <c r="THL84" s="567"/>
      <c r="THM84" s="567"/>
      <c r="THN84" s="567"/>
      <c r="THO84" s="567"/>
      <c r="THP84" s="567"/>
      <c r="THQ84" s="567"/>
      <c r="THR84" s="567"/>
      <c r="THS84" s="567"/>
      <c r="THT84" s="567"/>
      <c r="THU84" s="567"/>
      <c r="THV84" s="567"/>
      <c r="THW84" s="567"/>
      <c r="THX84" s="567"/>
      <c r="THY84" s="567"/>
      <c r="THZ84" s="567"/>
      <c r="TIA84" s="567"/>
      <c r="TIB84" s="567"/>
      <c r="TIC84" s="567"/>
      <c r="TID84" s="567"/>
      <c r="TIE84" s="567"/>
      <c r="TIF84" s="567"/>
      <c r="TIG84" s="567"/>
      <c r="TIH84" s="567"/>
      <c r="TII84" s="567"/>
      <c r="TIJ84" s="567"/>
      <c r="TIK84" s="567"/>
      <c r="TIL84" s="567"/>
      <c r="TIM84" s="567"/>
      <c r="TIN84" s="567"/>
      <c r="TIO84" s="567"/>
      <c r="TIP84" s="567"/>
      <c r="TIQ84" s="567"/>
      <c r="TIR84" s="567"/>
      <c r="TIS84" s="567"/>
      <c r="TIT84" s="567"/>
      <c r="TIU84" s="567"/>
      <c r="TIV84" s="567"/>
      <c r="TIW84" s="567"/>
      <c r="TIX84" s="567"/>
      <c r="TIY84" s="567"/>
      <c r="TIZ84" s="567"/>
      <c r="TJA84" s="567"/>
      <c r="TJB84" s="567"/>
      <c r="TJC84" s="567"/>
      <c r="TJD84" s="567"/>
      <c r="TJE84" s="567"/>
      <c r="TJF84" s="567"/>
      <c r="TJG84" s="567"/>
      <c r="TJH84" s="567"/>
      <c r="TJI84" s="567"/>
      <c r="TJJ84" s="567"/>
      <c r="TJK84" s="567"/>
      <c r="TJL84" s="567"/>
      <c r="TJM84" s="567"/>
      <c r="TJN84" s="567"/>
      <c r="TJO84" s="567"/>
      <c r="TJP84" s="567"/>
      <c r="TJQ84" s="567"/>
      <c r="TJR84" s="567"/>
      <c r="TJS84" s="567"/>
      <c r="TJT84" s="567"/>
      <c r="TJU84" s="567"/>
      <c r="TJV84" s="567"/>
      <c r="TJW84" s="567"/>
      <c r="TJX84" s="567"/>
      <c r="TJY84" s="567"/>
      <c r="TJZ84" s="567"/>
      <c r="TKA84" s="567"/>
      <c r="TKB84" s="567"/>
      <c r="TKC84" s="567"/>
      <c r="TKD84" s="567"/>
      <c r="TKE84" s="567"/>
      <c r="TKF84" s="567"/>
      <c r="TKG84" s="567"/>
      <c r="TKH84" s="567"/>
      <c r="TKI84" s="567"/>
      <c r="TKJ84" s="567"/>
      <c r="TKK84" s="567"/>
      <c r="TKL84" s="567"/>
      <c r="TKM84" s="567"/>
      <c r="TKN84" s="567"/>
      <c r="TKO84" s="567"/>
      <c r="TKP84" s="567"/>
      <c r="TKQ84" s="567"/>
      <c r="TKR84" s="567"/>
      <c r="TKS84" s="567"/>
      <c r="TKT84" s="567"/>
      <c r="TKU84" s="567"/>
      <c r="TKV84" s="567"/>
      <c r="TKW84" s="567"/>
      <c r="TKX84" s="567"/>
      <c r="TKY84" s="567"/>
      <c r="TKZ84" s="567"/>
      <c r="TLA84" s="567"/>
      <c r="TLB84" s="567"/>
      <c r="TLC84" s="567"/>
      <c r="TLD84" s="567"/>
      <c r="TLE84" s="567"/>
      <c r="TLF84" s="567"/>
      <c r="TLG84" s="567"/>
      <c r="TLH84" s="567"/>
      <c r="TLI84" s="567"/>
      <c r="TLJ84" s="567"/>
      <c r="TLK84" s="567"/>
      <c r="TLL84" s="567"/>
      <c r="TLM84" s="567"/>
      <c r="TLN84" s="567"/>
      <c r="TLO84" s="567"/>
      <c r="TLP84" s="567"/>
      <c r="TLQ84" s="567"/>
      <c r="TLR84" s="567"/>
      <c r="TLS84" s="567"/>
      <c r="TLT84" s="567"/>
      <c r="TLU84" s="567"/>
      <c r="TLV84" s="567"/>
      <c r="TLW84" s="567"/>
      <c r="TLX84" s="567"/>
      <c r="TLY84" s="567"/>
      <c r="TLZ84" s="567"/>
      <c r="TMA84" s="567"/>
      <c r="TMB84" s="567"/>
      <c r="TMC84" s="567"/>
      <c r="TMD84" s="567"/>
      <c r="TME84" s="567"/>
      <c r="TMF84" s="567"/>
      <c r="TMG84" s="567"/>
      <c r="TMH84" s="567"/>
      <c r="TMI84" s="567"/>
      <c r="TMJ84" s="567"/>
      <c r="TMK84" s="567"/>
      <c r="TML84" s="567"/>
      <c r="TMM84" s="567"/>
      <c r="TMN84" s="567"/>
      <c r="TMO84" s="567"/>
      <c r="TMP84" s="567"/>
      <c r="TMQ84" s="567"/>
      <c r="TMR84" s="567"/>
      <c r="TMS84" s="567"/>
      <c r="TMT84" s="567"/>
      <c r="TMU84" s="567"/>
      <c r="TMV84" s="567"/>
      <c r="TMW84" s="567"/>
      <c r="TMX84" s="567"/>
      <c r="TMY84" s="567"/>
      <c r="TMZ84" s="567"/>
      <c r="TNA84" s="567"/>
      <c r="TNB84" s="567"/>
      <c r="TNC84" s="567"/>
      <c r="TND84" s="567"/>
      <c r="TNE84" s="567"/>
      <c r="TNF84" s="567"/>
      <c r="TNG84" s="567"/>
      <c r="TNH84" s="567"/>
      <c r="TNI84" s="567"/>
      <c r="TNJ84" s="567"/>
      <c r="TNK84" s="567"/>
      <c r="TNL84" s="567"/>
      <c r="TNM84" s="567"/>
      <c r="TNN84" s="567"/>
      <c r="TNO84" s="567"/>
      <c r="TNP84" s="567"/>
      <c r="TNQ84" s="567"/>
      <c r="TNR84" s="567"/>
      <c r="TNS84" s="567"/>
      <c r="TNT84" s="567"/>
      <c r="TNU84" s="567"/>
      <c r="TNV84" s="567"/>
      <c r="TNW84" s="567"/>
      <c r="TNX84" s="567"/>
      <c r="TNY84" s="567"/>
      <c r="TNZ84" s="567"/>
      <c r="TOA84" s="567"/>
      <c r="TOB84" s="567"/>
      <c r="TOC84" s="567"/>
      <c r="TOD84" s="567"/>
      <c r="TOE84" s="567"/>
      <c r="TOF84" s="567"/>
      <c r="TOG84" s="567"/>
      <c r="TOH84" s="567"/>
      <c r="TOI84" s="567"/>
      <c r="TOJ84" s="567"/>
      <c r="TOK84" s="567"/>
      <c r="TOL84" s="567"/>
      <c r="TOM84" s="567"/>
      <c r="TON84" s="567"/>
      <c r="TOO84" s="567"/>
      <c r="TOP84" s="567"/>
      <c r="TOQ84" s="567"/>
      <c r="TOR84" s="567"/>
      <c r="TOS84" s="567"/>
      <c r="TOT84" s="567"/>
      <c r="TOU84" s="567"/>
      <c r="TOV84" s="567"/>
      <c r="TOW84" s="567"/>
      <c r="TOX84" s="567"/>
      <c r="TOY84" s="567"/>
      <c r="TOZ84" s="567"/>
      <c r="TPA84" s="567"/>
      <c r="TPB84" s="567"/>
      <c r="TPC84" s="567"/>
      <c r="TPD84" s="567"/>
      <c r="TPE84" s="567"/>
      <c r="TPF84" s="567"/>
      <c r="TPG84" s="567"/>
      <c r="TPH84" s="567"/>
      <c r="TPI84" s="567"/>
      <c r="TPJ84" s="567"/>
      <c r="TPK84" s="567"/>
      <c r="TPL84" s="567"/>
      <c r="TPM84" s="567"/>
      <c r="TPN84" s="567"/>
      <c r="TPO84" s="567"/>
      <c r="TPP84" s="567"/>
      <c r="TPQ84" s="567"/>
      <c r="TPR84" s="567"/>
      <c r="TPS84" s="567"/>
      <c r="TPT84" s="567"/>
      <c r="TPU84" s="567"/>
      <c r="TPV84" s="567"/>
      <c r="TPW84" s="567"/>
      <c r="TPX84" s="567"/>
      <c r="TPY84" s="567"/>
      <c r="TPZ84" s="567"/>
      <c r="TQA84" s="567"/>
      <c r="TQB84" s="567"/>
      <c r="TQC84" s="567"/>
      <c r="TQD84" s="567"/>
      <c r="TQE84" s="567"/>
      <c r="TQF84" s="567"/>
      <c r="TQG84" s="567"/>
      <c r="TQH84" s="567"/>
      <c r="TQI84" s="567"/>
      <c r="TQJ84" s="567"/>
      <c r="TQK84" s="567"/>
      <c r="TQL84" s="567"/>
      <c r="TQM84" s="567"/>
      <c r="TQN84" s="567"/>
      <c r="TQO84" s="567"/>
      <c r="TQP84" s="567"/>
      <c r="TQQ84" s="567"/>
      <c r="TQR84" s="567"/>
      <c r="TQS84" s="567"/>
      <c r="TQT84" s="567"/>
      <c r="TQU84" s="567"/>
      <c r="TQV84" s="567"/>
      <c r="TQW84" s="567"/>
      <c r="TQX84" s="567"/>
      <c r="TQY84" s="567"/>
      <c r="TQZ84" s="567"/>
      <c r="TRA84" s="567"/>
      <c r="TRB84" s="567"/>
      <c r="TRC84" s="567"/>
      <c r="TRD84" s="567"/>
      <c r="TRE84" s="567"/>
      <c r="TRF84" s="567"/>
      <c r="TRG84" s="567"/>
      <c r="TRH84" s="567"/>
      <c r="TRI84" s="567"/>
      <c r="TRJ84" s="567"/>
      <c r="TRK84" s="567"/>
      <c r="TRL84" s="567"/>
      <c r="TRM84" s="567"/>
      <c r="TRN84" s="567"/>
      <c r="TRO84" s="567"/>
      <c r="TRP84" s="567"/>
      <c r="TRQ84" s="567"/>
      <c r="TRR84" s="567"/>
      <c r="TRS84" s="567"/>
      <c r="TRT84" s="567"/>
      <c r="TRU84" s="567"/>
      <c r="TRV84" s="567"/>
      <c r="TRW84" s="567"/>
      <c r="TRX84" s="567"/>
      <c r="TRY84" s="567"/>
      <c r="TRZ84" s="567"/>
      <c r="TSA84" s="567"/>
      <c r="TSB84" s="567"/>
      <c r="TSC84" s="567"/>
      <c r="TSD84" s="567"/>
      <c r="TSE84" s="567"/>
      <c r="TSF84" s="567"/>
      <c r="TSG84" s="567"/>
      <c r="TSH84" s="567"/>
      <c r="TSI84" s="567"/>
      <c r="TSJ84" s="567"/>
      <c r="TSK84" s="567"/>
      <c r="TSL84" s="567"/>
      <c r="TSM84" s="567"/>
      <c r="TSN84" s="567"/>
      <c r="TSO84" s="567"/>
      <c r="TSP84" s="567"/>
      <c r="TSQ84" s="567"/>
      <c r="TSR84" s="567"/>
      <c r="TSS84" s="567"/>
      <c r="TST84" s="567"/>
      <c r="TSU84" s="567"/>
      <c r="TSV84" s="567"/>
      <c r="TSW84" s="567"/>
      <c r="TSX84" s="567"/>
      <c r="TSY84" s="567"/>
      <c r="TSZ84" s="567"/>
      <c r="TTA84" s="567"/>
      <c r="TTB84" s="567"/>
      <c r="TTC84" s="567"/>
      <c r="TTD84" s="567"/>
      <c r="TTE84" s="567"/>
      <c r="TTF84" s="567"/>
      <c r="TTG84" s="567"/>
      <c r="TTH84" s="567"/>
      <c r="TTI84" s="567"/>
      <c r="TTJ84" s="567"/>
      <c r="TTK84" s="567"/>
      <c r="TTL84" s="567"/>
      <c r="TTM84" s="567"/>
      <c r="TTN84" s="567"/>
      <c r="TTO84" s="567"/>
      <c r="TTP84" s="567"/>
      <c r="TTQ84" s="567"/>
      <c r="TTR84" s="567"/>
      <c r="TTS84" s="567"/>
      <c r="TTT84" s="567"/>
      <c r="TTU84" s="567"/>
      <c r="TTV84" s="567"/>
      <c r="TTW84" s="567"/>
      <c r="TTX84" s="567"/>
      <c r="TTY84" s="567"/>
      <c r="TTZ84" s="567"/>
      <c r="TUA84" s="567"/>
      <c r="TUB84" s="567"/>
      <c r="TUC84" s="567"/>
      <c r="TUD84" s="567"/>
      <c r="TUE84" s="567"/>
      <c r="TUF84" s="567"/>
      <c r="TUG84" s="567"/>
      <c r="TUH84" s="567"/>
      <c r="TUI84" s="567"/>
      <c r="TUJ84" s="567"/>
      <c r="TUK84" s="567"/>
      <c r="TUL84" s="567"/>
      <c r="TUM84" s="567"/>
      <c r="TUN84" s="567"/>
      <c r="TUO84" s="567"/>
      <c r="TUP84" s="567"/>
      <c r="TUQ84" s="567"/>
      <c r="TUR84" s="567"/>
      <c r="TUS84" s="567"/>
      <c r="TUT84" s="567"/>
      <c r="TUU84" s="567"/>
      <c r="TUV84" s="567"/>
      <c r="TUW84" s="567"/>
      <c r="TUX84" s="567"/>
      <c r="TUY84" s="567"/>
      <c r="TUZ84" s="567"/>
      <c r="TVA84" s="567"/>
      <c r="TVB84" s="567"/>
      <c r="TVC84" s="567"/>
      <c r="TVD84" s="567"/>
      <c r="TVE84" s="567"/>
      <c r="TVF84" s="567"/>
      <c r="TVG84" s="567"/>
      <c r="TVH84" s="567"/>
      <c r="TVI84" s="567"/>
      <c r="TVJ84" s="567"/>
      <c r="TVK84" s="567"/>
      <c r="TVL84" s="567"/>
      <c r="TVM84" s="567"/>
      <c r="TVN84" s="567"/>
      <c r="TVO84" s="567"/>
      <c r="TVP84" s="567"/>
      <c r="TVQ84" s="567"/>
      <c r="TVR84" s="567"/>
      <c r="TVS84" s="567"/>
      <c r="TVT84" s="567"/>
      <c r="TVU84" s="567"/>
      <c r="TVV84" s="567"/>
      <c r="TVW84" s="567"/>
      <c r="TVX84" s="567"/>
      <c r="TVY84" s="567"/>
      <c r="TVZ84" s="567"/>
      <c r="TWA84" s="567"/>
      <c r="TWB84" s="567"/>
      <c r="TWC84" s="567"/>
      <c r="TWD84" s="567"/>
      <c r="TWE84" s="567"/>
      <c r="TWF84" s="567"/>
      <c r="TWG84" s="567"/>
      <c r="TWH84" s="567"/>
      <c r="TWI84" s="567"/>
      <c r="TWJ84" s="567"/>
      <c r="TWK84" s="567"/>
      <c r="TWL84" s="567"/>
      <c r="TWM84" s="567"/>
      <c r="TWN84" s="567"/>
      <c r="TWO84" s="567"/>
      <c r="TWP84" s="567"/>
      <c r="TWQ84" s="567"/>
      <c r="TWR84" s="567"/>
      <c r="TWS84" s="567"/>
      <c r="TWT84" s="567"/>
      <c r="TWU84" s="567"/>
      <c r="TWV84" s="567"/>
      <c r="TWW84" s="567"/>
      <c r="TWX84" s="567"/>
      <c r="TWY84" s="567"/>
      <c r="TWZ84" s="567"/>
      <c r="TXA84" s="567"/>
      <c r="TXB84" s="567"/>
      <c r="TXC84" s="567"/>
      <c r="TXD84" s="567"/>
      <c r="TXE84" s="567"/>
      <c r="TXF84" s="567"/>
      <c r="TXG84" s="567"/>
      <c r="TXH84" s="567"/>
      <c r="TXI84" s="567"/>
      <c r="TXJ84" s="567"/>
      <c r="TXK84" s="567"/>
      <c r="TXL84" s="567"/>
      <c r="TXM84" s="567"/>
      <c r="TXN84" s="567"/>
      <c r="TXO84" s="567"/>
      <c r="TXP84" s="567"/>
      <c r="TXQ84" s="567"/>
      <c r="TXR84" s="567"/>
      <c r="TXS84" s="567"/>
      <c r="TXT84" s="567"/>
      <c r="TXU84" s="567"/>
      <c r="TXV84" s="567"/>
      <c r="TXW84" s="567"/>
      <c r="TXX84" s="567"/>
      <c r="TXY84" s="567"/>
      <c r="TXZ84" s="567"/>
      <c r="TYA84" s="567"/>
      <c r="TYB84" s="567"/>
      <c r="TYC84" s="567"/>
      <c r="TYD84" s="567"/>
      <c r="TYE84" s="567"/>
      <c r="TYF84" s="567"/>
      <c r="TYG84" s="567"/>
      <c r="TYH84" s="567"/>
      <c r="TYI84" s="567"/>
      <c r="TYJ84" s="567"/>
      <c r="TYK84" s="567"/>
      <c r="TYL84" s="567"/>
      <c r="TYM84" s="567"/>
      <c r="TYN84" s="567"/>
      <c r="TYO84" s="567"/>
      <c r="TYP84" s="567"/>
      <c r="TYQ84" s="567"/>
      <c r="TYR84" s="567"/>
      <c r="TYS84" s="567"/>
      <c r="TYT84" s="567"/>
      <c r="TYU84" s="567"/>
      <c r="TYV84" s="567"/>
      <c r="TYW84" s="567"/>
      <c r="TYX84" s="567"/>
      <c r="TYY84" s="567"/>
      <c r="TYZ84" s="567"/>
      <c r="TZA84" s="567"/>
      <c r="TZB84" s="567"/>
      <c r="TZC84" s="567"/>
      <c r="TZD84" s="567"/>
      <c r="TZE84" s="567"/>
      <c r="TZF84" s="567"/>
      <c r="TZG84" s="567"/>
      <c r="TZH84" s="567"/>
      <c r="TZI84" s="567"/>
      <c r="TZJ84" s="567"/>
      <c r="TZK84" s="567"/>
      <c r="TZL84" s="567"/>
      <c r="TZM84" s="567"/>
      <c r="TZN84" s="567"/>
      <c r="TZO84" s="567"/>
      <c r="TZP84" s="567"/>
      <c r="TZQ84" s="567"/>
      <c r="TZR84" s="567"/>
      <c r="TZS84" s="567"/>
      <c r="TZT84" s="567"/>
      <c r="TZU84" s="567"/>
      <c r="TZV84" s="567"/>
      <c r="TZW84" s="567"/>
      <c r="TZX84" s="567"/>
      <c r="TZY84" s="567"/>
      <c r="TZZ84" s="567"/>
      <c r="UAA84" s="567"/>
      <c r="UAB84" s="567"/>
      <c r="UAC84" s="567"/>
      <c r="UAD84" s="567"/>
      <c r="UAE84" s="567"/>
      <c r="UAF84" s="567"/>
      <c r="UAG84" s="567"/>
      <c r="UAH84" s="567"/>
      <c r="UAI84" s="567"/>
      <c r="UAJ84" s="567"/>
      <c r="UAK84" s="567"/>
      <c r="UAL84" s="567"/>
      <c r="UAM84" s="567"/>
      <c r="UAN84" s="567"/>
      <c r="UAO84" s="567"/>
      <c r="UAP84" s="567"/>
      <c r="UAQ84" s="567"/>
      <c r="UAR84" s="567"/>
      <c r="UAS84" s="567"/>
      <c r="UAT84" s="567"/>
      <c r="UAU84" s="567"/>
      <c r="UAV84" s="567"/>
      <c r="UAW84" s="567"/>
      <c r="UAX84" s="567"/>
      <c r="UAY84" s="567"/>
      <c r="UAZ84" s="567"/>
      <c r="UBA84" s="567"/>
      <c r="UBB84" s="567"/>
      <c r="UBC84" s="567"/>
      <c r="UBD84" s="567"/>
      <c r="UBE84" s="567"/>
      <c r="UBF84" s="567"/>
      <c r="UBG84" s="567"/>
      <c r="UBH84" s="567"/>
      <c r="UBI84" s="567"/>
      <c r="UBJ84" s="567"/>
      <c r="UBK84" s="567"/>
      <c r="UBL84" s="567"/>
      <c r="UBM84" s="567"/>
      <c r="UBN84" s="567"/>
      <c r="UBO84" s="567"/>
      <c r="UBP84" s="567"/>
      <c r="UBQ84" s="567"/>
      <c r="UBR84" s="567"/>
      <c r="UBS84" s="567"/>
      <c r="UBT84" s="567"/>
      <c r="UBU84" s="567"/>
      <c r="UBV84" s="567"/>
      <c r="UBW84" s="567"/>
      <c r="UBX84" s="567"/>
      <c r="UBY84" s="567"/>
      <c r="UBZ84" s="567"/>
      <c r="UCA84" s="567"/>
      <c r="UCB84" s="567"/>
      <c r="UCC84" s="567"/>
      <c r="UCD84" s="567"/>
      <c r="UCE84" s="567"/>
      <c r="UCF84" s="567"/>
      <c r="UCG84" s="567"/>
      <c r="UCH84" s="567"/>
      <c r="UCI84" s="567"/>
      <c r="UCJ84" s="567"/>
      <c r="UCK84" s="567"/>
      <c r="UCL84" s="567"/>
      <c r="UCM84" s="567"/>
      <c r="UCN84" s="567"/>
      <c r="UCO84" s="567"/>
      <c r="UCP84" s="567"/>
      <c r="UCQ84" s="567"/>
      <c r="UCR84" s="567"/>
      <c r="UCS84" s="567"/>
      <c r="UCT84" s="567"/>
      <c r="UCU84" s="567"/>
      <c r="UCV84" s="567"/>
      <c r="UCW84" s="567"/>
      <c r="UCX84" s="567"/>
      <c r="UCY84" s="567"/>
      <c r="UCZ84" s="567"/>
      <c r="UDA84" s="567"/>
      <c r="UDB84" s="567"/>
      <c r="UDC84" s="567"/>
      <c r="UDD84" s="567"/>
      <c r="UDE84" s="567"/>
      <c r="UDF84" s="567"/>
      <c r="UDG84" s="567"/>
      <c r="UDH84" s="567"/>
      <c r="UDI84" s="567"/>
      <c r="UDJ84" s="567"/>
      <c r="UDK84" s="567"/>
      <c r="UDL84" s="567"/>
      <c r="UDM84" s="567"/>
      <c r="UDN84" s="567"/>
      <c r="UDO84" s="567"/>
      <c r="UDP84" s="567"/>
      <c r="UDQ84" s="567"/>
      <c r="UDR84" s="567"/>
      <c r="UDS84" s="567"/>
      <c r="UDT84" s="567"/>
      <c r="UDU84" s="567"/>
      <c r="UDV84" s="567"/>
      <c r="UDW84" s="567"/>
      <c r="UDX84" s="567"/>
      <c r="UDY84" s="567"/>
      <c r="UDZ84" s="567"/>
      <c r="UEA84" s="567"/>
      <c r="UEB84" s="567"/>
      <c r="UEC84" s="567"/>
      <c r="UED84" s="567"/>
      <c r="UEE84" s="567"/>
      <c r="UEF84" s="567"/>
      <c r="UEG84" s="567"/>
      <c r="UEH84" s="567"/>
      <c r="UEI84" s="567"/>
      <c r="UEJ84" s="567"/>
      <c r="UEK84" s="567"/>
      <c r="UEL84" s="567"/>
      <c r="UEM84" s="567"/>
      <c r="UEN84" s="567"/>
      <c r="UEO84" s="567"/>
      <c r="UEP84" s="567"/>
      <c r="UEQ84" s="567"/>
      <c r="UER84" s="567"/>
      <c r="UES84" s="567"/>
      <c r="UET84" s="567"/>
      <c r="UEU84" s="567"/>
      <c r="UEV84" s="567"/>
      <c r="UEW84" s="567"/>
      <c r="UEX84" s="567"/>
      <c r="UEY84" s="567"/>
      <c r="UEZ84" s="567"/>
      <c r="UFA84" s="567"/>
      <c r="UFB84" s="567"/>
      <c r="UFC84" s="567"/>
      <c r="UFD84" s="567"/>
      <c r="UFE84" s="567"/>
      <c r="UFF84" s="567"/>
      <c r="UFG84" s="567"/>
      <c r="UFH84" s="567"/>
      <c r="UFI84" s="567"/>
      <c r="UFJ84" s="567"/>
      <c r="UFK84" s="567"/>
      <c r="UFL84" s="567"/>
      <c r="UFM84" s="567"/>
      <c r="UFN84" s="567"/>
      <c r="UFO84" s="567"/>
      <c r="UFP84" s="567"/>
      <c r="UFQ84" s="567"/>
      <c r="UFR84" s="567"/>
      <c r="UFS84" s="567"/>
      <c r="UFT84" s="567"/>
      <c r="UFU84" s="567"/>
      <c r="UFV84" s="567"/>
      <c r="UFW84" s="567"/>
      <c r="UFX84" s="567"/>
      <c r="UFY84" s="567"/>
      <c r="UFZ84" s="567"/>
      <c r="UGA84" s="567"/>
      <c r="UGB84" s="567"/>
      <c r="UGC84" s="567"/>
      <c r="UGD84" s="567"/>
      <c r="UGE84" s="567"/>
      <c r="UGF84" s="567"/>
      <c r="UGG84" s="567"/>
      <c r="UGH84" s="567"/>
      <c r="UGI84" s="567"/>
      <c r="UGJ84" s="567"/>
      <c r="UGK84" s="567"/>
      <c r="UGL84" s="567"/>
      <c r="UGM84" s="567"/>
      <c r="UGN84" s="567"/>
      <c r="UGO84" s="567"/>
      <c r="UGP84" s="567"/>
      <c r="UGQ84" s="567"/>
      <c r="UGR84" s="567"/>
      <c r="UGS84" s="567"/>
      <c r="UGT84" s="567"/>
      <c r="UGU84" s="567"/>
      <c r="UGV84" s="567"/>
      <c r="UGW84" s="567"/>
      <c r="UGX84" s="567"/>
      <c r="UGY84" s="567"/>
      <c r="UGZ84" s="567"/>
      <c r="UHA84" s="567"/>
      <c r="UHB84" s="567"/>
      <c r="UHC84" s="567"/>
      <c r="UHD84" s="567"/>
      <c r="UHE84" s="567"/>
      <c r="UHF84" s="567"/>
      <c r="UHG84" s="567"/>
      <c r="UHH84" s="567"/>
      <c r="UHI84" s="567"/>
      <c r="UHJ84" s="567"/>
      <c r="UHK84" s="567"/>
      <c r="UHL84" s="567"/>
      <c r="UHM84" s="567"/>
      <c r="UHN84" s="567"/>
      <c r="UHO84" s="567"/>
      <c r="UHP84" s="567"/>
      <c r="UHQ84" s="567"/>
      <c r="UHR84" s="567"/>
      <c r="UHS84" s="567"/>
      <c r="UHT84" s="567"/>
      <c r="UHU84" s="567"/>
      <c r="UHV84" s="567"/>
      <c r="UHW84" s="567"/>
      <c r="UHX84" s="567"/>
      <c r="UHY84" s="567"/>
      <c r="UHZ84" s="567"/>
      <c r="UIA84" s="567"/>
      <c r="UIB84" s="567"/>
      <c r="UIC84" s="567"/>
      <c r="UID84" s="567"/>
      <c r="UIE84" s="567"/>
      <c r="UIF84" s="567"/>
      <c r="UIG84" s="567"/>
      <c r="UIH84" s="567"/>
      <c r="UII84" s="567"/>
      <c r="UIJ84" s="567"/>
      <c r="UIK84" s="567"/>
      <c r="UIL84" s="567"/>
      <c r="UIM84" s="567"/>
      <c r="UIN84" s="567"/>
      <c r="UIO84" s="567"/>
      <c r="UIP84" s="567"/>
      <c r="UIQ84" s="567"/>
      <c r="UIR84" s="567"/>
      <c r="UIS84" s="567"/>
      <c r="UIT84" s="567"/>
      <c r="UIU84" s="567"/>
      <c r="UIV84" s="567"/>
      <c r="UIW84" s="567"/>
      <c r="UIX84" s="567"/>
      <c r="UIY84" s="567"/>
      <c r="UIZ84" s="567"/>
      <c r="UJA84" s="567"/>
      <c r="UJB84" s="567"/>
      <c r="UJC84" s="567"/>
      <c r="UJD84" s="567"/>
      <c r="UJE84" s="567"/>
      <c r="UJF84" s="567"/>
      <c r="UJG84" s="567"/>
      <c r="UJH84" s="567"/>
      <c r="UJI84" s="567"/>
      <c r="UJJ84" s="567"/>
      <c r="UJK84" s="567"/>
      <c r="UJL84" s="567"/>
      <c r="UJM84" s="567"/>
      <c r="UJN84" s="567"/>
      <c r="UJO84" s="567"/>
      <c r="UJP84" s="567"/>
      <c r="UJQ84" s="567"/>
      <c r="UJR84" s="567"/>
      <c r="UJS84" s="567"/>
      <c r="UJT84" s="567"/>
      <c r="UJU84" s="567"/>
      <c r="UJV84" s="567"/>
      <c r="UJW84" s="567"/>
      <c r="UJX84" s="567"/>
      <c r="UJY84" s="567"/>
      <c r="UJZ84" s="567"/>
      <c r="UKA84" s="567"/>
      <c r="UKB84" s="567"/>
      <c r="UKC84" s="567"/>
      <c r="UKD84" s="567"/>
      <c r="UKE84" s="567"/>
      <c r="UKF84" s="567"/>
      <c r="UKG84" s="567"/>
      <c r="UKH84" s="567"/>
      <c r="UKI84" s="567"/>
      <c r="UKJ84" s="567"/>
      <c r="UKK84" s="567"/>
      <c r="UKL84" s="567"/>
      <c r="UKM84" s="567"/>
      <c r="UKN84" s="567"/>
      <c r="UKO84" s="567"/>
      <c r="UKP84" s="567"/>
      <c r="UKQ84" s="567"/>
      <c r="UKR84" s="567"/>
      <c r="UKS84" s="567"/>
      <c r="UKT84" s="567"/>
      <c r="UKU84" s="567"/>
      <c r="UKV84" s="567"/>
      <c r="UKW84" s="567"/>
      <c r="UKX84" s="567"/>
      <c r="UKY84" s="567"/>
      <c r="UKZ84" s="567"/>
      <c r="ULA84" s="567"/>
      <c r="ULB84" s="567"/>
      <c r="ULC84" s="567"/>
      <c r="ULD84" s="567"/>
      <c r="ULE84" s="567"/>
      <c r="ULF84" s="567"/>
      <c r="ULG84" s="567"/>
      <c r="ULH84" s="567"/>
      <c r="ULI84" s="567"/>
      <c r="ULJ84" s="567"/>
      <c r="ULK84" s="567"/>
      <c r="ULL84" s="567"/>
      <c r="ULM84" s="567"/>
      <c r="ULN84" s="567"/>
      <c r="ULO84" s="567"/>
      <c r="ULP84" s="567"/>
      <c r="ULQ84" s="567"/>
      <c r="ULR84" s="567"/>
      <c r="ULS84" s="567"/>
      <c r="ULT84" s="567"/>
      <c r="ULU84" s="567"/>
      <c r="ULV84" s="567"/>
      <c r="ULW84" s="567"/>
      <c r="ULX84" s="567"/>
      <c r="ULY84" s="567"/>
      <c r="ULZ84" s="567"/>
      <c r="UMA84" s="567"/>
      <c r="UMB84" s="567"/>
      <c r="UMC84" s="567"/>
      <c r="UMD84" s="567"/>
      <c r="UME84" s="567"/>
      <c r="UMF84" s="567"/>
      <c r="UMG84" s="567"/>
      <c r="UMH84" s="567"/>
      <c r="UMI84" s="567"/>
      <c r="UMJ84" s="567"/>
      <c r="UMK84" s="567"/>
      <c r="UML84" s="567"/>
      <c r="UMM84" s="567"/>
      <c r="UMN84" s="567"/>
      <c r="UMO84" s="567"/>
      <c r="UMP84" s="567"/>
      <c r="UMQ84" s="567"/>
      <c r="UMR84" s="567"/>
      <c r="UMS84" s="567"/>
      <c r="UMT84" s="567"/>
      <c r="UMU84" s="567"/>
      <c r="UMV84" s="567"/>
      <c r="UMW84" s="567"/>
      <c r="UMX84" s="567"/>
      <c r="UMY84" s="567"/>
      <c r="UMZ84" s="567"/>
      <c r="UNA84" s="567"/>
      <c r="UNB84" s="567"/>
      <c r="UNC84" s="567"/>
      <c r="UND84" s="567"/>
      <c r="UNE84" s="567"/>
      <c r="UNF84" s="567"/>
      <c r="UNG84" s="567"/>
      <c r="UNH84" s="567"/>
      <c r="UNI84" s="567"/>
      <c r="UNJ84" s="567"/>
      <c r="UNK84" s="567"/>
      <c r="UNL84" s="567"/>
      <c r="UNM84" s="567"/>
      <c r="UNN84" s="567"/>
      <c r="UNO84" s="567"/>
      <c r="UNP84" s="567"/>
      <c r="UNQ84" s="567"/>
      <c r="UNR84" s="567"/>
      <c r="UNS84" s="567"/>
      <c r="UNT84" s="567"/>
      <c r="UNU84" s="567"/>
      <c r="UNV84" s="567"/>
      <c r="UNW84" s="567"/>
      <c r="UNX84" s="567"/>
      <c r="UNY84" s="567"/>
      <c r="UNZ84" s="567"/>
      <c r="UOA84" s="567"/>
      <c r="UOB84" s="567"/>
      <c r="UOC84" s="567"/>
      <c r="UOD84" s="567"/>
      <c r="UOE84" s="567"/>
      <c r="UOF84" s="567"/>
      <c r="UOG84" s="567"/>
      <c r="UOH84" s="567"/>
      <c r="UOI84" s="567"/>
      <c r="UOJ84" s="567"/>
      <c r="UOK84" s="567"/>
      <c r="UOL84" s="567"/>
      <c r="UOM84" s="567"/>
      <c r="UON84" s="567"/>
      <c r="UOO84" s="567"/>
      <c r="UOP84" s="567"/>
      <c r="UOQ84" s="567"/>
      <c r="UOR84" s="567"/>
      <c r="UOS84" s="567"/>
      <c r="UOT84" s="567"/>
      <c r="UOU84" s="567"/>
      <c r="UOV84" s="567"/>
      <c r="UOW84" s="567"/>
      <c r="UOX84" s="567"/>
      <c r="UOY84" s="567"/>
      <c r="UOZ84" s="567"/>
      <c r="UPA84" s="567"/>
      <c r="UPB84" s="567"/>
      <c r="UPC84" s="567"/>
      <c r="UPD84" s="567"/>
      <c r="UPE84" s="567"/>
      <c r="UPF84" s="567"/>
      <c r="UPG84" s="567"/>
      <c r="UPH84" s="567"/>
      <c r="UPI84" s="567"/>
      <c r="UPJ84" s="567"/>
      <c r="UPK84" s="567"/>
      <c r="UPL84" s="567"/>
      <c r="UPM84" s="567"/>
      <c r="UPN84" s="567"/>
      <c r="UPO84" s="567"/>
      <c r="UPP84" s="567"/>
      <c r="UPQ84" s="567"/>
      <c r="UPR84" s="567"/>
      <c r="UPS84" s="567"/>
      <c r="UPT84" s="567"/>
      <c r="UPU84" s="567"/>
      <c r="UPV84" s="567"/>
      <c r="UPW84" s="567"/>
      <c r="UPX84" s="567"/>
      <c r="UPY84" s="567"/>
      <c r="UPZ84" s="567"/>
      <c r="UQA84" s="567"/>
      <c r="UQB84" s="567"/>
      <c r="UQC84" s="567"/>
      <c r="UQD84" s="567"/>
      <c r="UQE84" s="567"/>
      <c r="UQF84" s="567"/>
      <c r="UQG84" s="567"/>
      <c r="UQH84" s="567"/>
      <c r="UQI84" s="567"/>
      <c r="UQJ84" s="567"/>
      <c r="UQK84" s="567"/>
      <c r="UQL84" s="567"/>
      <c r="UQM84" s="567"/>
      <c r="UQN84" s="567"/>
      <c r="UQO84" s="567"/>
      <c r="UQP84" s="567"/>
      <c r="UQQ84" s="567"/>
      <c r="UQR84" s="567"/>
      <c r="UQS84" s="567"/>
      <c r="UQT84" s="567"/>
      <c r="UQU84" s="567"/>
      <c r="UQV84" s="567"/>
      <c r="UQW84" s="567"/>
      <c r="UQX84" s="567"/>
      <c r="UQY84" s="567"/>
      <c r="UQZ84" s="567"/>
      <c r="URA84" s="567"/>
      <c r="URB84" s="567"/>
      <c r="URC84" s="567"/>
      <c r="URD84" s="567"/>
      <c r="URE84" s="567"/>
      <c r="URF84" s="567"/>
      <c r="URG84" s="567"/>
      <c r="URH84" s="567"/>
      <c r="URI84" s="567"/>
      <c r="URJ84" s="567"/>
      <c r="URK84" s="567"/>
      <c r="URL84" s="567"/>
      <c r="URM84" s="567"/>
      <c r="URN84" s="567"/>
      <c r="URO84" s="567"/>
      <c r="URP84" s="567"/>
      <c r="URQ84" s="567"/>
      <c r="URR84" s="567"/>
      <c r="URS84" s="567"/>
      <c r="URT84" s="567"/>
      <c r="URU84" s="567"/>
      <c r="URV84" s="567"/>
      <c r="URW84" s="567"/>
      <c r="URX84" s="567"/>
      <c r="URY84" s="567"/>
      <c r="URZ84" s="567"/>
      <c r="USA84" s="567"/>
      <c r="USB84" s="567"/>
      <c r="USC84" s="567"/>
      <c r="USD84" s="567"/>
      <c r="USE84" s="567"/>
      <c r="USF84" s="567"/>
      <c r="USG84" s="567"/>
      <c r="USH84" s="567"/>
      <c r="USI84" s="567"/>
      <c r="USJ84" s="567"/>
      <c r="USK84" s="567"/>
      <c r="USL84" s="567"/>
      <c r="USM84" s="567"/>
      <c r="USN84" s="567"/>
      <c r="USO84" s="567"/>
      <c r="USP84" s="567"/>
      <c r="USQ84" s="567"/>
      <c r="USR84" s="567"/>
      <c r="USS84" s="567"/>
      <c r="UST84" s="567"/>
      <c r="USU84" s="567"/>
      <c r="USV84" s="567"/>
      <c r="USW84" s="567"/>
      <c r="USX84" s="567"/>
      <c r="USY84" s="567"/>
      <c r="USZ84" s="567"/>
      <c r="UTA84" s="567"/>
      <c r="UTB84" s="567"/>
      <c r="UTC84" s="567"/>
      <c r="UTD84" s="567"/>
      <c r="UTE84" s="567"/>
      <c r="UTF84" s="567"/>
      <c r="UTG84" s="567"/>
      <c r="UTH84" s="567"/>
      <c r="UTI84" s="567"/>
      <c r="UTJ84" s="567"/>
      <c r="UTK84" s="567"/>
      <c r="UTL84" s="567"/>
      <c r="UTM84" s="567"/>
      <c r="UTN84" s="567"/>
      <c r="UTO84" s="567"/>
      <c r="UTP84" s="567"/>
      <c r="UTQ84" s="567"/>
      <c r="UTR84" s="567"/>
      <c r="UTS84" s="567"/>
      <c r="UTT84" s="567"/>
      <c r="UTU84" s="567"/>
      <c r="UTV84" s="567"/>
      <c r="UTW84" s="567"/>
      <c r="UTX84" s="567"/>
      <c r="UTY84" s="567"/>
      <c r="UTZ84" s="567"/>
      <c r="UUA84" s="567"/>
      <c r="UUB84" s="567"/>
      <c r="UUC84" s="567"/>
      <c r="UUD84" s="567"/>
      <c r="UUE84" s="567"/>
      <c r="UUF84" s="567"/>
      <c r="UUG84" s="567"/>
      <c r="UUH84" s="567"/>
      <c r="UUI84" s="567"/>
      <c r="UUJ84" s="567"/>
      <c r="UUK84" s="567"/>
      <c r="UUL84" s="567"/>
      <c r="UUM84" s="567"/>
      <c r="UUN84" s="567"/>
      <c r="UUO84" s="567"/>
      <c r="UUP84" s="567"/>
      <c r="UUQ84" s="567"/>
      <c r="UUR84" s="567"/>
      <c r="UUS84" s="567"/>
      <c r="UUT84" s="567"/>
      <c r="UUU84" s="567"/>
      <c r="UUV84" s="567"/>
      <c r="UUW84" s="567"/>
      <c r="UUX84" s="567"/>
      <c r="UUY84" s="567"/>
      <c r="UUZ84" s="567"/>
      <c r="UVA84" s="567"/>
      <c r="UVB84" s="567"/>
      <c r="UVC84" s="567"/>
      <c r="UVD84" s="567"/>
      <c r="UVE84" s="567"/>
      <c r="UVF84" s="567"/>
      <c r="UVG84" s="567"/>
      <c r="UVH84" s="567"/>
      <c r="UVI84" s="567"/>
      <c r="UVJ84" s="567"/>
      <c r="UVK84" s="567"/>
      <c r="UVL84" s="567"/>
      <c r="UVM84" s="567"/>
      <c r="UVN84" s="567"/>
      <c r="UVO84" s="567"/>
      <c r="UVP84" s="567"/>
      <c r="UVQ84" s="567"/>
      <c r="UVR84" s="567"/>
      <c r="UVS84" s="567"/>
      <c r="UVT84" s="567"/>
      <c r="UVU84" s="567"/>
      <c r="UVV84" s="567"/>
      <c r="UVW84" s="567"/>
      <c r="UVX84" s="567"/>
      <c r="UVY84" s="567"/>
      <c r="UVZ84" s="567"/>
      <c r="UWA84" s="567"/>
      <c r="UWB84" s="567"/>
      <c r="UWC84" s="567"/>
      <c r="UWD84" s="567"/>
      <c r="UWE84" s="567"/>
      <c r="UWF84" s="567"/>
      <c r="UWG84" s="567"/>
      <c r="UWH84" s="567"/>
      <c r="UWI84" s="567"/>
      <c r="UWJ84" s="567"/>
      <c r="UWK84" s="567"/>
      <c r="UWL84" s="567"/>
      <c r="UWM84" s="567"/>
      <c r="UWN84" s="567"/>
      <c r="UWO84" s="567"/>
      <c r="UWP84" s="567"/>
      <c r="UWQ84" s="567"/>
      <c r="UWR84" s="567"/>
      <c r="UWS84" s="567"/>
      <c r="UWT84" s="567"/>
      <c r="UWU84" s="567"/>
      <c r="UWV84" s="567"/>
      <c r="UWW84" s="567"/>
      <c r="UWX84" s="567"/>
      <c r="UWY84" s="567"/>
      <c r="UWZ84" s="567"/>
      <c r="UXA84" s="567"/>
      <c r="UXB84" s="567"/>
      <c r="UXC84" s="567"/>
      <c r="UXD84" s="567"/>
      <c r="UXE84" s="567"/>
      <c r="UXF84" s="567"/>
      <c r="UXG84" s="567"/>
      <c r="UXH84" s="567"/>
      <c r="UXI84" s="567"/>
      <c r="UXJ84" s="567"/>
      <c r="UXK84" s="567"/>
      <c r="UXL84" s="567"/>
      <c r="UXM84" s="567"/>
      <c r="UXN84" s="567"/>
      <c r="UXO84" s="567"/>
      <c r="UXP84" s="567"/>
      <c r="UXQ84" s="567"/>
      <c r="UXR84" s="567"/>
      <c r="UXS84" s="567"/>
      <c r="UXT84" s="567"/>
      <c r="UXU84" s="567"/>
      <c r="UXV84" s="567"/>
      <c r="UXW84" s="567"/>
      <c r="UXX84" s="567"/>
      <c r="UXY84" s="567"/>
      <c r="UXZ84" s="567"/>
      <c r="UYA84" s="567"/>
      <c r="UYB84" s="567"/>
      <c r="UYC84" s="567"/>
      <c r="UYD84" s="567"/>
      <c r="UYE84" s="567"/>
      <c r="UYF84" s="567"/>
      <c r="UYG84" s="567"/>
      <c r="UYH84" s="567"/>
      <c r="UYI84" s="567"/>
      <c r="UYJ84" s="567"/>
      <c r="UYK84" s="567"/>
      <c r="UYL84" s="567"/>
      <c r="UYM84" s="567"/>
      <c r="UYN84" s="567"/>
      <c r="UYO84" s="567"/>
      <c r="UYP84" s="567"/>
      <c r="UYQ84" s="567"/>
      <c r="UYR84" s="567"/>
      <c r="UYS84" s="567"/>
      <c r="UYT84" s="567"/>
      <c r="UYU84" s="567"/>
      <c r="UYV84" s="567"/>
      <c r="UYW84" s="567"/>
      <c r="UYX84" s="567"/>
      <c r="UYY84" s="567"/>
      <c r="UYZ84" s="567"/>
      <c r="UZA84" s="567"/>
      <c r="UZB84" s="567"/>
      <c r="UZC84" s="567"/>
      <c r="UZD84" s="567"/>
      <c r="UZE84" s="567"/>
      <c r="UZF84" s="567"/>
      <c r="UZG84" s="567"/>
      <c r="UZH84" s="567"/>
      <c r="UZI84" s="567"/>
      <c r="UZJ84" s="567"/>
      <c r="UZK84" s="567"/>
      <c r="UZL84" s="567"/>
      <c r="UZM84" s="567"/>
      <c r="UZN84" s="567"/>
      <c r="UZO84" s="567"/>
      <c r="UZP84" s="567"/>
      <c r="UZQ84" s="567"/>
      <c r="UZR84" s="567"/>
      <c r="UZS84" s="567"/>
      <c r="UZT84" s="567"/>
      <c r="UZU84" s="567"/>
      <c r="UZV84" s="567"/>
      <c r="UZW84" s="567"/>
      <c r="UZX84" s="567"/>
      <c r="UZY84" s="567"/>
      <c r="UZZ84" s="567"/>
      <c r="VAA84" s="567"/>
      <c r="VAB84" s="567"/>
      <c r="VAC84" s="567"/>
      <c r="VAD84" s="567"/>
      <c r="VAE84" s="567"/>
      <c r="VAF84" s="567"/>
      <c r="VAG84" s="567"/>
      <c r="VAH84" s="567"/>
      <c r="VAI84" s="567"/>
      <c r="VAJ84" s="567"/>
      <c r="VAK84" s="567"/>
      <c r="VAL84" s="567"/>
      <c r="VAM84" s="567"/>
      <c r="VAN84" s="567"/>
      <c r="VAO84" s="567"/>
      <c r="VAP84" s="567"/>
      <c r="VAQ84" s="567"/>
      <c r="VAR84" s="567"/>
      <c r="VAS84" s="567"/>
      <c r="VAT84" s="567"/>
      <c r="VAU84" s="567"/>
      <c r="VAV84" s="567"/>
      <c r="VAW84" s="567"/>
      <c r="VAX84" s="567"/>
      <c r="VAY84" s="567"/>
      <c r="VAZ84" s="567"/>
      <c r="VBA84" s="567"/>
      <c r="VBB84" s="567"/>
      <c r="VBC84" s="567"/>
      <c r="VBD84" s="567"/>
      <c r="VBE84" s="567"/>
      <c r="VBF84" s="567"/>
      <c r="VBG84" s="567"/>
      <c r="VBH84" s="567"/>
      <c r="VBI84" s="567"/>
      <c r="VBJ84" s="567"/>
      <c r="VBK84" s="567"/>
      <c r="VBL84" s="567"/>
      <c r="VBM84" s="567"/>
      <c r="VBN84" s="567"/>
      <c r="VBO84" s="567"/>
      <c r="VBP84" s="567"/>
      <c r="VBQ84" s="567"/>
      <c r="VBR84" s="567"/>
      <c r="VBS84" s="567"/>
      <c r="VBT84" s="567"/>
      <c r="VBU84" s="567"/>
      <c r="VBV84" s="567"/>
      <c r="VBW84" s="567"/>
      <c r="VBX84" s="567"/>
      <c r="VBY84" s="567"/>
      <c r="VBZ84" s="567"/>
      <c r="VCA84" s="567"/>
      <c r="VCB84" s="567"/>
      <c r="VCC84" s="567"/>
      <c r="VCD84" s="567"/>
      <c r="VCE84" s="567"/>
      <c r="VCF84" s="567"/>
      <c r="VCG84" s="567"/>
      <c r="VCH84" s="567"/>
      <c r="VCI84" s="567"/>
      <c r="VCJ84" s="567"/>
      <c r="VCK84" s="567"/>
      <c r="VCL84" s="567"/>
      <c r="VCM84" s="567"/>
      <c r="VCN84" s="567"/>
      <c r="VCO84" s="567"/>
      <c r="VCP84" s="567"/>
      <c r="VCQ84" s="567"/>
      <c r="VCR84" s="567"/>
      <c r="VCS84" s="567"/>
      <c r="VCT84" s="567"/>
      <c r="VCU84" s="567"/>
      <c r="VCV84" s="567"/>
      <c r="VCW84" s="567"/>
      <c r="VCX84" s="567"/>
      <c r="VCY84" s="567"/>
      <c r="VCZ84" s="567"/>
      <c r="VDA84" s="567"/>
      <c r="VDB84" s="567"/>
      <c r="VDC84" s="567"/>
      <c r="VDD84" s="567"/>
      <c r="VDE84" s="567"/>
      <c r="VDF84" s="567"/>
      <c r="VDG84" s="567"/>
      <c r="VDH84" s="567"/>
      <c r="VDI84" s="567"/>
      <c r="VDJ84" s="567"/>
      <c r="VDK84" s="567"/>
      <c r="VDL84" s="567"/>
      <c r="VDM84" s="567"/>
      <c r="VDN84" s="567"/>
      <c r="VDO84" s="567"/>
      <c r="VDP84" s="567"/>
      <c r="VDQ84" s="567"/>
      <c r="VDR84" s="567"/>
      <c r="VDS84" s="567"/>
      <c r="VDT84" s="567"/>
      <c r="VDU84" s="567"/>
      <c r="VDV84" s="567"/>
      <c r="VDW84" s="567"/>
      <c r="VDX84" s="567"/>
      <c r="VDY84" s="567"/>
      <c r="VDZ84" s="567"/>
      <c r="VEA84" s="567"/>
      <c r="VEB84" s="567"/>
      <c r="VEC84" s="567"/>
      <c r="VED84" s="567"/>
      <c r="VEE84" s="567"/>
      <c r="VEF84" s="567"/>
      <c r="VEG84" s="567"/>
      <c r="VEH84" s="567"/>
      <c r="VEI84" s="567"/>
      <c r="VEJ84" s="567"/>
      <c r="VEK84" s="567"/>
      <c r="VEL84" s="567"/>
      <c r="VEM84" s="567"/>
      <c r="VEN84" s="567"/>
      <c r="VEO84" s="567"/>
      <c r="VEP84" s="567"/>
      <c r="VEQ84" s="567"/>
      <c r="VER84" s="567"/>
      <c r="VES84" s="567"/>
      <c r="VET84" s="567"/>
      <c r="VEU84" s="567"/>
      <c r="VEV84" s="567"/>
      <c r="VEW84" s="567"/>
      <c r="VEX84" s="567"/>
      <c r="VEY84" s="567"/>
      <c r="VEZ84" s="567"/>
      <c r="VFA84" s="567"/>
      <c r="VFB84" s="567"/>
      <c r="VFC84" s="567"/>
      <c r="VFD84" s="567"/>
      <c r="VFE84" s="567"/>
      <c r="VFF84" s="567"/>
      <c r="VFG84" s="567"/>
      <c r="VFH84" s="567"/>
      <c r="VFI84" s="567"/>
      <c r="VFJ84" s="567"/>
      <c r="VFK84" s="567"/>
      <c r="VFL84" s="567"/>
      <c r="VFM84" s="567"/>
      <c r="VFN84" s="567"/>
      <c r="VFO84" s="567"/>
      <c r="VFP84" s="567"/>
      <c r="VFQ84" s="567"/>
      <c r="VFR84" s="567"/>
      <c r="VFS84" s="567"/>
      <c r="VFT84" s="567"/>
      <c r="VFU84" s="567"/>
      <c r="VFV84" s="567"/>
      <c r="VFW84" s="567"/>
      <c r="VFX84" s="567"/>
      <c r="VFY84" s="567"/>
      <c r="VFZ84" s="567"/>
      <c r="VGA84" s="567"/>
      <c r="VGB84" s="567"/>
      <c r="VGC84" s="567"/>
      <c r="VGD84" s="567"/>
      <c r="VGE84" s="567"/>
      <c r="VGF84" s="567"/>
      <c r="VGG84" s="567"/>
      <c r="VGH84" s="567"/>
      <c r="VGI84" s="567"/>
      <c r="VGJ84" s="567"/>
      <c r="VGK84" s="567"/>
      <c r="VGL84" s="567"/>
      <c r="VGM84" s="567"/>
      <c r="VGN84" s="567"/>
      <c r="VGO84" s="567"/>
      <c r="VGP84" s="567"/>
      <c r="VGQ84" s="567"/>
      <c r="VGR84" s="567"/>
      <c r="VGS84" s="567"/>
      <c r="VGT84" s="567"/>
      <c r="VGU84" s="567"/>
      <c r="VGV84" s="567"/>
      <c r="VGW84" s="567"/>
      <c r="VGX84" s="567"/>
      <c r="VGY84" s="567"/>
      <c r="VGZ84" s="567"/>
      <c r="VHA84" s="567"/>
      <c r="VHB84" s="567"/>
      <c r="VHC84" s="567"/>
      <c r="VHD84" s="567"/>
      <c r="VHE84" s="567"/>
      <c r="VHF84" s="567"/>
      <c r="VHG84" s="567"/>
      <c r="VHH84" s="567"/>
      <c r="VHI84" s="567"/>
      <c r="VHJ84" s="567"/>
      <c r="VHK84" s="567"/>
      <c r="VHL84" s="567"/>
      <c r="VHM84" s="567"/>
      <c r="VHN84" s="567"/>
      <c r="VHO84" s="567"/>
      <c r="VHP84" s="567"/>
      <c r="VHQ84" s="567"/>
      <c r="VHR84" s="567"/>
      <c r="VHS84" s="567"/>
      <c r="VHT84" s="567"/>
      <c r="VHU84" s="567"/>
      <c r="VHV84" s="567"/>
      <c r="VHW84" s="567"/>
      <c r="VHX84" s="567"/>
      <c r="VHY84" s="567"/>
      <c r="VHZ84" s="567"/>
      <c r="VIA84" s="567"/>
      <c r="VIB84" s="567"/>
      <c r="VIC84" s="567"/>
      <c r="VID84" s="567"/>
      <c r="VIE84" s="567"/>
      <c r="VIF84" s="567"/>
      <c r="VIG84" s="567"/>
      <c r="VIH84" s="567"/>
      <c r="VII84" s="567"/>
      <c r="VIJ84" s="567"/>
      <c r="VIK84" s="567"/>
      <c r="VIL84" s="567"/>
      <c r="VIM84" s="567"/>
      <c r="VIN84" s="567"/>
      <c r="VIO84" s="567"/>
      <c r="VIP84" s="567"/>
      <c r="VIQ84" s="567"/>
      <c r="VIR84" s="567"/>
      <c r="VIS84" s="567"/>
      <c r="VIT84" s="567"/>
      <c r="VIU84" s="567"/>
      <c r="VIV84" s="567"/>
      <c r="VIW84" s="567"/>
      <c r="VIX84" s="567"/>
      <c r="VIY84" s="567"/>
      <c r="VIZ84" s="567"/>
      <c r="VJA84" s="567"/>
      <c r="VJB84" s="567"/>
      <c r="VJC84" s="567"/>
      <c r="VJD84" s="567"/>
      <c r="VJE84" s="567"/>
      <c r="VJF84" s="567"/>
      <c r="VJG84" s="567"/>
      <c r="VJH84" s="567"/>
      <c r="VJI84" s="567"/>
      <c r="VJJ84" s="567"/>
      <c r="VJK84" s="567"/>
      <c r="VJL84" s="567"/>
      <c r="VJM84" s="567"/>
      <c r="VJN84" s="567"/>
      <c r="VJO84" s="567"/>
      <c r="VJP84" s="567"/>
      <c r="VJQ84" s="567"/>
      <c r="VJR84" s="567"/>
      <c r="VJS84" s="567"/>
      <c r="VJT84" s="567"/>
      <c r="VJU84" s="567"/>
      <c r="VJV84" s="567"/>
      <c r="VJW84" s="567"/>
      <c r="VJX84" s="567"/>
      <c r="VJY84" s="567"/>
      <c r="VJZ84" s="567"/>
      <c r="VKA84" s="567"/>
      <c r="VKB84" s="567"/>
      <c r="VKC84" s="567"/>
      <c r="VKD84" s="567"/>
      <c r="VKE84" s="567"/>
      <c r="VKF84" s="567"/>
      <c r="VKG84" s="567"/>
      <c r="VKH84" s="567"/>
      <c r="VKI84" s="567"/>
      <c r="VKJ84" s="567"/>
      <c r="VKK84" s="567"/>
      <c r="VKL84" s="567"/>
      <c r="VKM84" s="567"/>
      <c r="VKN84" s="567"/>
      <c r="VKO84" s="567"/>
      <c r="VKP84" s="567"/>
      <c r="VKQ84" s="567"/>
      <c r="VKR84" s="567"/>
      <c r="VKS84" s="567"/>
      <c r="VKT84" s="567"/>
      <c r="VKU84" s="567"/>
      <c r="VKV84" s="567"/>
      <c r="VKW84" s="567"/>
      <c r="VKX84" s="567"/>
      <c r="VKY84" s="567"/>
      <c r="VKZ84" s="567"/>
      <c r="VLA84" s="567"/>
      <c r="VLB84" s="567"/>
      <c r="VLC84" s="567"/>
      <c r="VLD84" s="567"/>
      <c r="VLE84" s="567"/>
      <c r="VLF84" s="567"/>
      <c r="VLG84" s="567"/>
      <c r="VLH84" s="567"/>
      <c r="VLI84" s="567"/>
      <c r="VLJ84" s="567"/>
      <c r="VLK84" s="567"/>
      <c r="VLL84" s="567"/>
      <c r="VLM84" s="567"/>
      <c r="VLN84" s="567"/>
      <c r="VLO84" s="567"/>
      <c r="VLP84" s="567"/>
      <c r="VLQ84" s="567"/>
      <c r="VLR84" s="567"/>
      <c r="VLS84" s="567"/>
      <c r="VLT84" s="567"/>
      <c r="VLU84" s="567"/>
      <c r="VLV84" s="567"/>
      <c r="VLW84" s="567"/>
      <c r="VLX84" s="567"/>
      <c r="VLY84" s="567"/>
      <c r="VLZ84" s="567"/>
      <c r="VMA84" s="567"/>
      <c r="VMB84" s="567"/>
      <c r="VMC84" s="567"/>
      <c r="VMD84" s="567"/>
      <c r="VME84" s="567"/>
      <c r="VMF84" s="567"/>
      <c r="VMG84" s="567"/>
      <c r="VMH84" s="567"/>
      <c r="VMI84" s="567"/>
      <c r="VMJ84" s="567"/>
      <c r="VMK84" s="567"/>
      <c r="VML84" s="567"/>
      <c r="VMM84" s="567"/>
      <c r="VMN84" s="567"/>
      <c r="VMO84" s="567"/>
      <c r="VMP84" s="567"/>
      <c r="VMQ84" s="567"/>
      <c r="VMR84" s="567"/>
      <c r="VMS84" s="567"/>
      <c r="VMT84" s="567"/>
      <c r="VMU84" s="567"/>
      <c r="VMV84" s="567"/>
      <c r="VMW84" s="567"/>
      <c r="VMX84" s="567"/>
      <c r="VMY84" s="567"/>
      <c r="VMZ84" s="567"/>
      <c r="VNA84" s="567"/>
      <c r="VNB84" s="567"/>
      <c r="VNC84" s="567"/>
      <c r="VND84" s="567"/>
      <c r="VNE84" s="567"/>
      <c r="VNF84" s="567"/>
      <c r="VNG84" s="567"/>
      <c r="VNH84" s="567"/>
      <c r="VNI84" s="567"/>
      <c r="VNJ84" s="567"/>
      <c r="VNK84" s="567"/>
      <c r="VNL84" s="567"/>
      <c r="VNM84" s="567"/>
      <c r="VNN84" s="567"/>
      <c r="VNO84" s="567"/>
      <c r="VNP84" s="567"/>
      <c r="VNQ84" s="567"/>
      <c r="VNR84" s="567"/>
      <c r="VNS84" s="567"/>
      <c r="VNT84" s="567"/>
      <c r="VNU84" s="567"/>
      <c r="VNV84" s="567"/>
      <c r="VNW84" s="567"/>
      <c r="VNX84" s="567"/>
      <c r="VNY84" s="567"/>
      <c r="VNZ84" s="567"/>
      <c r="VOA84" s="567"/>
      <c r="VOB84" s="567"/>
      <c r="VOC84" s="567"/>
      <c r="VOD84" s="567"/>
      <c r="VOE84" s="567"/>
      <c r="VOF84" s="567"/>
      <c r="VOG84" s="567"/>
      <c r="VOH84" s="567"/>
      <c r="VOI84" s="567"/>
      <c r="VOJ84" s="567"/>
      <c r="VOK84" s="567"/>
      <c r="VOL84" s="567"/>
      <c r="VOM84" s="567"/>
      <c r="VON84" s="567"/>
      <c r="VOO84" s="567"/>
      <c r="VOP84" s="567"/>
      <c r="VOQ84" s="567"/>
      <c r="VOR84" s="567"/>
      <c r="VOS84" s="567"/>
      <c r="VOT84" s="567"/>
      <c r="VOU84" s="567"/>
      <c r="VOV84" s="567"/>
      <c r="VOW84" s="567"/>
      <c r="VOX84" s="567"/>
      <c r="VOY84" s="567"/>
      <c r="VOZ84" s="567"/>
      <c r="VPA84" s="567"/>
      <c r="VPB84" s="567"/>
      <c r="VPC84" s="567"/>
      <c r="VPD84" s="567"/>
      <c r="VPE84" s="567"/>
      <c r="VPF84" s="567"/>
      <c r="VPG84" s="567"/>
      <c r="VPH84" s="567"/>
      <c r="VPI84" s="567"/>
      <c r="VPJ84" s="567"/>
      <c r="VPK84" s="567"/>
      <c r="VPL84" s="567"/>
      <c r="VPM84" s="567"/>
      <c r="VPN84" s="567"/>
      <c r="VPO84" s="567"/>
      <c r="VPP84" s="567"/>
      <c r="VPQ84" s="567"/>
      <c r="VPR84" s="567"/>
      <c r="VPS84" s="567"/>
      <c r="VPT84" s="567"/>
      <c r="VPU84" s="567"/>
      <c r="VPV84" s="567"/>
      <c r="VPW84" s="567"/>
      <c r="VPX84" s="567"/>
      <c r="VPY84" s="567"/>
      <c r="VPZ84" s="567"/>
      <c r="VQA84" s="567"/>
      <c r="VQB84" s="567"/>
      <c r="VQC84" s="567"/>
      <c r="VQD84" s="567"/>
      <c r="VQE84" s="567"/>
      <c r="VQF84" s="567"/>
      <c r="VQG84" s="567"/>
      <c r="VQH84" s="567"/>
      <c r="VQI84" s="567"/>
      <c r="VQJ84" s="567"/>
      <c r="VQK84" s="567"/>
      <c r="VQL84" s="567"/>
      <c r="VQM84" s="567"/>
      <c r="VQN84" s="567"/>
      <c r="VQO84" s="567"/>
      <c r="VQP84" s="567"/>
      <c r="VQQ84" s="567"/>
      <c r="VQR84" s="567"/>
      <c r="VQS84" s="567"/>
      <c r="VQT84" s="567"/>
      <c r="VQU84" s="567"/>
      <c r="VQV84" s="567"/>
      <c r="VQW84" s="567"/>
      <c r="VQX84" s="567"/>
      <c r="VQY84" s="567"/>
      <c r="VQZ84" s="567"/>
      <c r="VRA84" s="567"/>
      <c r="VRB84" s="567"/>
      <c r="VRC84" s="567"/>
      <c r="VRD84" s="567"/>
      <c r="VRE84" s="567"/>
      <c r="VRF84" s="567"/>
      <c r="VRG84" s="567"/>
      <c r="VRH84" s="567"/>
      <c r="VRI84" s="567"/>
      <c r="VRJ84" s="567"/>
      <c r="VRK84" s="567"/>
      <c r="VRL84" s="567"/>
      <c r="VRM84" s="567"/>
      <c r="VRN84" s="567"/>
      <c r="VRO84" s="567"/>
      <c r="VRP84" s="567"/>
      <c r="VRQ84" s="567"/>
      <c r="VRR84" s="567"/>
      <c r="VRS84" s="567"/>
      <c r="VRT84" s="567"/>
      <c r="VRU84" s="567"/>
      <c r="VRV84" s="567"/>
      <c r="VRW84" s="567"/>
      <c r="VRX84" s="567"/>
      <c r="VRY84" s="567"/>
      <c r="VRZ84" s="567"/>
      <c r="VSA84" s="567"/>
      <c r="VSB84" s="567"/>
      <c r="VSC84" s="567"/>
      <c r="VSD84" s="567"/>
      <c r="VSE84" s="567"/>
      <c r="VSF84" s="567"/>
      <c r="VSG84" s="567"/>
      <c r="VSH84" s="567"/>
      <c r="VSI84" s="567"/>
      <c r="VSJ84" s="567"/>
      <c r="VSK84" s="567"/>
      <c r="VSL84" s="567"/>
      <c r="VSM84" s="567"/>
      <c r="VSN84" s="567"/>
      <c r="VSO84" s="567"/>
      <c r="VSP84" s="567"/>
      <c r="VSQ84" s="567"/>
      <c r="VSR84" s="567"/>
      <c r="VSS84" s="567"/>
      <c r="VST84" s="567"/>
      <c r="VSU84" s="567"/>
      <c r="VSV84" s="567"/>
      <c r="VSW84" s="567"/>
      <c r="VSX84" s="567"/>
      <c r="VSY84" s="567"/>
      <c r="VSZ84" s="567"/>
      <c r="VTA84" s="567"/>
      <c r="VTB84" s="567"/>
      <c r="VTC84" s="567"/>
      <c r="VTD84" s="567"/>
      <c r="VTE84" s="567"/>
      <c r="VTF84" s="567"/>
      <c r="VTG84" s="567"/>
      <c r="VTH84" s="567"/>
      <c r="VTI84" s="567"/>
      <c r="VTJ84" s="567"/>
      <c r="VTK84" s="567"/>
      <c r="VTL84" s="567"/>
      <c r="VTM84" s="567"/>
      <c r="VTN84" s="567"/>
      <c r="VTO84" s="567"/>
      <c r="VTP84" s="567"/>
      <c r="VTQ84" s="567"/>
      <c r="VTR84" s="567"/>
      <c r="VTS84" s="567"/>
      <c r="VTT84" s="567"/>
      <c r="VTU84" s="567"/>
      <c r="VTV84" s="567"/>
      <c r="VTW84" s="567"/>
      <c r="VTX84" s="567"/>
      <c r="VTY84" s="567"/>
      <c r="VTZ84" s="567"/>
      <c r="VUA84" s="567"/>
      <c r="VUB84" s="567"/>
      <c r="VUC84" s="567"/>
      <c r="VUD84" s="567"/>
      <c r="VUE84" s="567"/>
      <c r="VUF84" s="567"/>
      <c r="VUG84" s="567"/>
      <c r="VUH84" s="567"/>
      <c r="VUI84" s="567"/>
      <c r="VUJ84" s="567"/>
      <c r="VUK84" s="567"/>
      <c r="VUL84" s="567"/>
      <c r="VUM84" s="567"/>
      <c r="VUN84" s="567"/>
      <c r="VUO84" s="567"/>
      <c r="VUP84" s="567"/>
      <c r="VUQ84" s="567"/>
      <c r="VUR84" s="567"/>
      <c r="VUS84" s="567"/>
      <c r="VUT84" s="567"/>
      <c r="VUU84" s="567"/>
      <c r="VUV84" s="567"/>
      <c r="VUW84" s="567"/>
      <c r="VUX84" s="567"/>
      <c r="VUY84" s="567"/>
      <c r="VUZ84" s="567"/>
      <c r="VVA84" s="567"/>
      <c r="VVB84" s="567"/>
      <c r="VVC84" s="567"/>
      <c r="VVD84" s="567"/>
      <c r="VVE84" s="567"/>
      <c r="VVF84" s="567"/>
      <c r="VVG84" s="567"/>
      <c r="VVH84" s="567"/>
      <c r="VVI84" s="567"/>
      <c r="VVJ84" s="567"/>
      <c r="VVK84" s="567"/>
      <c r="VVL84" s="567"/>
      <c r="VVM84" s="567"/>
      <c r="VVN84" s="567"/>
      <c r="VVO84" s="567"/>
      <c r="VVP84" s="567"/>
      <c r="VVQ84" s="567"/>
      <c r="VVR84" s="567"/>
      <c r="VVS84" s="567"/>
      <c r="VVT84" s="567"/>
      <c r="VVU84" s="567"/>
      <c r="VVV84" s="567"/>
      <c r="VVW84" s="567"/>
      <c r="VVX84" s="567"/>
      <c r="VVY84" s="567"/>
      <c r="VVZ84" s="567"/>
      <c r="VWA84" s="567"/>
      <c r="VWB84" s="567"/>
      <c r="VWC84" s="567"/>
      <c r="VWD84" s="567"/>
      <c r="VWE84" s="567"/>
      <c r="VWF84" s="567"/>
      <c r="VWG84" s="567"/>
      <c r="VWH84" s="567"/>
      <c r="VWI84" s="567"/>
      <c r="VWJ84" s="567"/>
      <c r="VWK84" s="567"/>
      <c r="VWL84" s="567"/>
      <c r="VWM84" s="567"/>
      <c r="VWN84" s="567"/>
      <c r="VWO84" s="567"/>
      <c r="VWP84" s="567"/>
      <c r="VWQ84" s="567"/>
      <c r="VWR84" s="567"/>
      <c r="VWS84" s="567"/>
      <c r="VWT84" s="567"/>
      <c r="VWU84" s="567"/>
      <c r="VWV84" s="567"/>
      <c r="VWW84" s="567"/>
      <c r="VWX84" s="567"/>
      <c r="VWY84" s="567"/>
      <c r="VWZ84" s="567"/>
      <c r="VXA84" s="567"/>
      <c r="VXB84" s="567"/>
      <c r="VXC84" s="567"/>
      <c r="VXD84" s="567"/>
      <c r="VXE84" s="567"/>
      <c r="VXF84" s="567"/>
      <c r="VXG84" s="567"/>
      <c r="VXH84" s="567"/>
      <c r="VXI84" s="567"/>
      <c r="VXJ84" s="567"/>
      <c r="VXK84" s="567"/>
      <c r="VXL84" s="567"/>
      <c r="VXM84" s="567"/>
      <c r="VXN84" s="567"/>
      <c r="VXO84" s="567"/>
      <c r="VXP84" s="567"/>
      <c r="VXQ84" s="567"/>
      <c r="VXR84" s="567"/>
      <c r="VXS84" s="567"/>
      <c r="VXT84" s="567"/>
      <c r="VXU84" s="567"/>
      <c r="VXV84" s="567"/>
      <c r="VXW84" s="567"/>
      <c r="VXX84" s="567"/>
      <c r="VXY84" s="567"/>
      <c r="VXZ84" s="567"/>
      <c r="VYA84" s="567"/>
      <c r="VYB84" s="567"/>
      <c r="VYC84" s="567"/>
      <c r="VYD84" s="567"/>
      <c r="VYE84" s="567"/>
      <c r="VYF84" s="567"/>
      <c r="VYG84" s="567"/>
      <c r="VYH84" s="567"/>
      <c r="VYI84" s="567"/>
      <c r="VYJ84" s="567"/>
      <c r="VYK84" s="567"/>
      <c r="VYL84" s="567"/>
      <c r="VYM84" s="567"/>
      <c r="VYN84" s="567"/>
      <c r="VYO84" s="567"/>
      <c r="VYP84" s="567"/>
      <c r="VYQ84" s="567"/>
      <c r="VYR84" s="567"/>
      <c r="VYS84" s="567"/>
      <c r="VYT84" s="567"/>
      <c r="VYU84" s="567"/>
      <c r="VYV84" s="567"/>
      <c r="VYW84" s="567"/>
      <c r="VYX84" s="567"/>
      <c r="VYY84" s="567"/>
      <c r="VYZ84" s="567"/>
      <c r="VZA84" s="567"/>
      <c r="VZB84" s="567"/>
      <c r="VZC84" s="567"/>
      <c r="VZD84" s="567"/>
      <c r="VZE84" s="567"/>
      <c r="VZF84" s="567"/>
      <c r="VZG84" s="567"/>
      <c r="VZH84" s="567"/>
      <c r="VZI84" s="567"/>
      <c r="VZJ84" s="567"/>
      <c r="VZK84" s="567"/>
      <c r="VZL84" s="567"/>
      <c r="VZM84" s="567"/>
      <c r="VZN84" s="567"/>
      <c r="VZO84" s="567"/>
      <c r="VZP84" s="567"/>
      <c r="VZQ84" s="567"/>
      <c r="VZR84" s="567"/>
      <c r="VZS84" s="567"/>
      <c r="VZT84" s="567"/>
      <c r="VZU84" s="567"/>
      <c r="VZV84" s="567"/>
      <c r="VZW84" s="567"/>
      <c r="VZX84" s="567"/>
      <c r="VZY84" s="567"/>
      <c r="VZZ84" s="567"/>
      <c r="WAA84" s="567"/>
      <c r="WAB84" s="567"/>
      <c r="WAC84" s="567"/>
      <c r="WAD84" s="567"/>
      <c r="WAE84" s="567"/>
      <c r="WAF84" s="567"/>
      <c r="WAG84" s="567"/>
      <c r="WAH84" s="567"/>
      <c r="WAI84" s="567"/>
      <c r="WAJ84" s="567"/>
      <c r="WAK84" s="567"/>
      <c r="WAL84" s="567"/>
      <c r="WAM84" s="567"/>
      <c r="WAN84" s="567"/>
      <c r="WAO84" s="567"/>
      <c r="WAP84" s="567"/>
      <c r="WAQ84" s="567"/>
      <c r="WAR84" s="567"/>
      <c r="WAS84" s="567"/>
      <c r="WAT84" s="567"/>
      <c r="WAU84" s="567"/>
      <c r="WAV84" s="567"/>
      <c r="WAW84" s="567"/>
      <c r="WAX84" s="567"/>
      <c r="WAY84" s="567"/>
      <c r="WAZ84" s="567"/>
      <c r="WBA84" s="567"/>
      <c r="WBB84" s="567"/>
      <c r="WBC84" s="567"/>
      <c r="WBD84" s="567"/>
      <c r="WBE84" s="567"/>
      <c r="WBF84" s="567"/>
      <c r="WBG84" s="567"/>
      <c r="WBH84" s="567"/>
      <c r="WBI84" s="567"/>
      <c r="WBJ84" s="567"/>
      <c r="WBK84" s="567"/>
      <c r="WBL84" s="567"/>
      <c r="WBM84" s="567"/>
      <c r="WBN84" s="567"/>
      <c r="WBO84" s="567"/>
      <c r="WBP84" s="567"/>
      <c r="WBQ84" s="567"/>
      <c r="WBR84" s="567"/>
      <c r="WBS84" s="567"/>
      <c r="WBT84" s="567"/>
      <c r="WBU84" s="567"/>
      <c r="WBV84" s="567"/>
      <c r="WBW84" s="567"/>
      <c r="WBX84" s="567"/>
      <c r="WBY84" s="567"/>
      <c r="WBZ84" s="567"/>
      <c r="WCA84" s="567"/>
      <c r="WCB84" s="567"/>
      <c r="WCC84" s="567"/>
      <c r="WCD84" s="567"/>
      <c r="WCE84" s="567"/>
      <c r="WCF84" s="567"/>
      <c r="WCG84" s="567"/>
      <c r="WCH84" s="567"/>
      <c r="WCI84" s="567"/>
      <c r="WCJ84" s="567"/>
      <c r="WCK84" s="567"/>
      <c r="WCL84" s="567"/>
      <c r="WCM84" s="567"/>
      <c r="WCN84" s="567"/>
      <c r="WCO84" s="567"/>
      <c r="WCP84" s="567"/>
      <c r="WCQ84" s="567"/>
      <c r="WCR84" s="567"/>
      <c r="WCS84" s="567"/>
      <c r="WCT84" s="567"/>
      <c r="WCU84" s="567"/>
      <c r="WCV84" s="567"/>
      <c r="WCW84" s="567"/>
      <c r="WCX84" s="567"/>
      <c r="WCY84" s="567"/>
      <c r="WCZ84" s="567"/>
      <c r="WDA84" s="567"/>
      <c r="WDB84" s="567"/>
      <c r="WDC84" s="567"/>
      <c r="WDD84" s="567"/>
      <c r="WDE84" s="567"/>
      <c r="WDF84" s="567"/>
      <c r="WDG84" s="567"/>
      <c r="WDH84" s="567"/>
      <c r="WDI84" s="567"/>
      <c r="WDJ84" s="567"/>
      <c r="WDK84" s="567"/>
      <c r="WDL84" s="567"/>
      <c r="WDM84" s="567"/>
      <c r="WDN84" s="567"/>
      <c r="WDO84" s="567"/>
      <c r="WDP84" s="567"/>
      <c r="WDQ84" s="567"/>
      <c r="WDR84" s="567"/>
      <c r="WDS84" s="567"/>
      <c r="WDT84" s="567"/>
      <c r="WDU84" s="567"/>
      <c r="WDV84" s="567"/>
      <c r="WDW84" s="567"/>
      <c r="WDX84" s="567"/>
      <c r="WDY84" s="567"/>
      <c r="WDZ84" s="567"/>
      <c r="WEA84" s="567"/>
      <c r="WEB84" s="567"/>
      <c r="WEC84" s="567"/>
      <c r="WED84" s="567"/>
      <c r="WEE84" s="567"/>
      <c r="WEF84" s="567"/>
      <c r="WEG84" s="567"/>
      <c r="WEH84" s="567"/>
      <c r="WEI84" s="567"/>
      <c r="WEJ84" s="567"/>
      <c r="WEK84" s="567"/>
      <c r="WEL84" s="567"/>
      <c r="WEM84" s="567"/>
      <c r="WEN84" s="567"/>
      <c r="WEO84" s="567"/>
      <c r="WEP84" s="567"/>
      <c r="WEQ84" s="567"/>
      <c r="WER84" s="567"/>
      <c r="WES84" s="567"/>
      <c r="WET84" s="567"/>
      <c r="WEU84" s="567"/>
      <c r="WEV84" s="567"/>
      <c r="WEW84" s="567"/>
      <c r="WEX84" s="567"/>
      <c r="WEY84" s="567"/>
      <c r="WEZ84" s="567"/>
      <c r="WFA84" s="567"/>
      <c r="WFB84" s="567"/>
      <c r="WFC84" s="567"/>
      <c r="WFD84" s="567"/>
      <c r="WFE84" s="567"/>
      <c r="WFF84" s="567"/>
      <c r="WFG84" s="567"/>
      <c r="WFH84" s="567"/>
      <c r="WFI84" s="567"/>
      <c r="WFJ84" s="567"/>
      <c r="WFK84" s="567"/>
      <c r="WFL84" s="567"/>
      <c r="WFM84" s="567"/>
      <c r="WFN84" s="567"/>
      <c r="WFO84" s="567"/>
      <c r="WFP84" s="567"/>
      <c r="WFQ84" s="567"/>
      <c r="WFR84" s="567"/>
      <c r="WFS84" s="567"/>
      <c r="WFT84" s="567"/>
      <c r="WFU84" s="567"/>
      <c r="WFV84" s="567"/>
      <c r="WFW84" s="567"/>
      <c r="WFX84" s="567"/>
      <c r="WFY84" s="567"/>
      <c r="WFZ84" s="567"/>
      <c r="WGA84" s="567"/>
      <c r="WGB84" s="567"/>
      <c r="WGC84" s="567"/>
      <c r="WGD84" s="567"/>
      <c r="WGE84" s="567"/>
      <c r="WGF84" s="567"/>
      <c r="WGG84" s="567"/>
      <c r="WGH84" s="567"/>
      <c r="WGI84" s="567"/>
      <c r="WGJ84" s="567"/>
      <c r="WGK84" s="567"/>
      <c r="WGL84" s="567"/>
      <c r="WGM84" s="567"/>
      <c r="WGN84" s="567"/>
      <c r="WGO84" s="567"/>
      <c r="WGP84" s="567"/>
      <c r="WGQ84" s="567"/>
      <c r="WGR84" s="567"/>
      <c r="WGS84" s="567"/>
      <c r="WGT84" s="567"/>
      <c r="WGU84" s="567"/>
      <c r="WGV84" s="567"/>
      <c r="WGW84" s="567"/>
      <c r="WGX84" s="567"/>
      <c r="WGY84" s="567"/>
      <c r="WGZ84" s="567"/>
      <c r="WHA84" s="567"/>
      <c r="WHB84" s="567"/>
      <c r="WHC84" s="567"/>
      <c r="WHD84" s="567"/>
      <c r="WHE84" s="567"/>
      <c r="WHF84" s="567"/>
      <c r="WHG84" s="567"/>
      <c r="WHH84" s="567"/>
      <c r="WHI84" s="567"/>
      <c r="WHJ84" s="567"/>
      <c r="WHK84" s="567"/>
      <c r="WHL84" s="567"/>
      <c r="WHM84" s="567"/>
      <c r="WHN84" s="567"/>
      <c r="WHO84" s="567"/>
      <c r="WHP84" s="567"/>
      <c r="WHQ84" s="567"/>
      <c r="WHR84" s="567"/>
      <c r="WHS84" s="567"/>
      <c r="WHT84" s="567"/>
      <c r="WHU84" s="567"/>
      <c r="WHV84" s="567"/>
      <c r="WHW84" s="567"/>
      <c r="WHX84" s="567"/>
      <c r="WHY84" s="567"/>
      <c r="WHZ84" s="567"/>
      <c r="WIA84" s="567"/>
      <c r="WIB84" s="567"/>
      <c r="WIC84" s="567"/>
      <c r="WID84" s="567"/>
      <c r="WIE84" s="567"/>
      <c r="WIF84" s="567"/>
      <c r="WIG84" s="567"/>
      <c r="WIH84" s="567"/>
      <c r="WII84" s="567"/>
      <c r="WIJ84" s="567"/>
      <c r="WIK84" s="567"/>
      <c r="WIL84" s="567"/>
      <c r="WIM84" s="567"/>
      <c r="WIN84" s="567"/>
      <c r="WIO84" s="567"/>
      <c r="WIP84" s="567"/>
      <c r="WIQ84" s="567"/>
      <c r="WIR84" s="567"/>
      <c r="WIS84" s="567"/>
      <c r="WIT84" s="567"/>
      <c r="WIU84" s="567"/>
      <c r="WIV84" s="567"/>
      <c r="WIW84" s="567"/>
      <c r="WIX84" s="567"/>
      <c r="WIY84" s="567"/>
      <c r="WIZ84" s="567"/>
      <c r="WJA84" s="567"/>
      <c r="WJB84" s="567"/>
      <c r="WJC84" s="567"/>
      <c r="WJD84" s="567"/>
      <c r="WJE84" s="567"/>
      <c r="WJF84" s="567"/>
      <c r="WJG84" s="567"/>
      <c r="WJH84" s="567"/>
      <c r="WJI84" s="567"/>
      <c r="WJJ84" s="567"/>
      <c r="WJK84" s="567"/>
      <c r="WJL84" s="567"/>
      <c r="WJM84" s="567"/>
      <c r="WJN84" s="567"/>
      <c r="WJO84" s="567"/>
      <c r="WJP84" s="567"/>
      <c r="WJQ84" s="567"/>
      <c r="WJR84" s="567"/>
      <c r="WJS84" s="567"/>
      <c r="WJT84" s="567"/>
      <c r="WJU84" s="567"/>
      <c r="WJV84" s="567"/>
      <c r="WJW84" s="567"/>
      <c r="WJX84" s="567"/>
      <c r="WJY84" s="567"/>
      <c r="WJZ84" s="567"/>
      <c r="WKA84" s="567"/>
      <c r="WKB84" s="567"/>
      <c r="WKC84" s="567"/>
      <c r="WKD84" s="567"/>
      <c r="WKE84" s="567"/>
      <c r="WKF84" s="567"/>
      <c r="WKG84" s="567"/>
      <c r="WKH84" s="567"/>
      <c r="WKI84" s="567"/>
      <c r="WKJ84" s="567"/>
      <c r="WKK84" s="567"/>
      <c r="WKL84" s="567"/>
      <c r="WKM84" s="567"/>
      <c r="WKN84" s="567"/>
      <c r="WKO84" s="567"/>
      <c r="WKP84" s="567"/>
      <c r="WKQ84" s="567"/>
      <c r="WKR84" s="567"/>
      <c r="WKS84" s="567"/>
      <c r="WKT84" s="567"/>
      <c r="WKU84" s="567"/>
      <c r="WKV84" s="567"/>
      <c r="WKW84" s="567"/>
      <c r="WKX84" s="567"/>
      <c r="WKY84" s="567"/>
      <c r="WKZ84" s="567"/>
      <c r="WLA84" s="567"/>
      <c r="WLB84" s="567"/>
      <c r="WLC84" s="567"/>
      <c r="WLD84" s="567"/>
      <c r="WLE84" s="567"/>
      <c r="WLF84" s="567"/>
      <c r="WLG84" s="567"/>
      <c r="WLH84" s="567"/>
      <c r="WLI84" s="567"/>
      <c r="WLJ84" s="567"/>
      <c r="WLK84" s="567"/>
      <c r="WLL84" s="567"/>
      <c r="WLM84" s="567"/>
      <c r="WLN84" s="567"/>
      <c r="WLO84" s="567"/>
      <c r="WLP84" s="567"/>
      <c r="WLQ84" s="567"/>
      <c r="WLR84" s="567"/>
      <c r="WLS84" s="567"/>
      <c r="WLT84" s="567"/>
      <c r="WLU84" s="567"/>
      <c r="WLV84" s="567"/>
      <c r="WLW84" s="567"/>
      <c r="WLX84" s="567"/>
      <c r="WLY84" s="567"/>
      <c r="WLZ84" s="567"/>
      <c r="WMA84" s="567"/>
      <c r="WMB84" s="567"/>
      <c r="WMC84" s="567"/>
      <c r="WMD84" s="567"/>
      <c r="WME84" s="567"/>
      <c r="WMF84" s="567"/>
      <c r="WMG84" s="567"/>
      <c r="WMH84" s="567"/>
      <c r="WMI84" s="567"/>
      <c r="WMJ84" s="567"/>
      <c r="WMK84" s="567"/>
      <c r="WML84" s="567"/>
      <c r="WMM84" s="567"/>
      <c r="WMN84" s="567"/>
      <c r="WMO84" s="567"/>
      <c r="WMP84" s="567"/>
      <c r="WMQ84" s="567"/>
      <c r="WMR84" s="567"/>
      <c r="WMS84" s="567"/>
      <c r="WMT84" s="567"/>
      <c r="WMU84" s="567"/>
      <c r="WMV84" s="567"/>
      <c r="WMW84" s="567"/>
      <c r="WMX84" s="567"/>
      <c r="WMY84" s="567"/>
      <c r="WMZ84" s="567"/>
      <c r="WNA84" s="567"/>
      <c r="WNB84" s="567"/>
      <c r="WNC84" s="567"/>
      <c r="WND84" s="567"/>
      <c r="WNE84" s="567"/>
      <c r="WNF84" s="567"/>
      <c r="WNG84" s="567"/>
      <c r="WNH84" s="567"/>
      <c r="WNI84" s="567"/>
      <c r="WNJ84" s="567"/>
      <c r="WNK84" s="567"/>
      <c r="WNL84" s="567"/>
      <c r="WNM84" s="567"/>
      <c r="WNN84" s="567"/>
      <c r="WNO84" s="567"/>
      <c r="WNP84" s="567"/>
      <c r="WNQ84" s="567"/>
      <c r="WNR84" s="567"/>
      <c r="WNS84" s="567"/>
      <c r="WNT84" s="567"/>
      <c r="WNU84" s="567"/>
      <c r="WNV84" s="567"/>
      <c r="WNW84" s="567"/>
      <c r="WNX84" s="567"/>
      <c r="WNY84" s="567"/>
      <c r="WNZ84" s="567"/>
      <c r="WOA84" s="567"/>
      <c r="WOB84" s="567"/>
      <c r="WOC84" s="567"/>
      <c r="WOD84" s="567"/>
      <c r="WOE84" s="567"/>
      <c r="WOF84" s="567"/>
      <c r="WOG84" s="567"/>
      <c r="WOH84" s="567"/>
      <c r="WOI84" s="567"/>
      <c r="WOJ84" s="567"/>
      <c r="WOK84" s="567"/>
      <c r="WOL84" s="567"/>
      <c r="WOM84" s="567"/>
      <c r="WON84" s="567"/>
      <c r="WOO84" s="567"/>
      <c r="WOP84" s="567"/>
      <c r="WOQ84" s="567"/>
      <c r="WOR84" s="567"/>
      <c r="WOS84" s="567"/>
      <c r="WOT84" s="567"/>
      <c r="WOU84" s="567"/>
      <c r="WOV84" s="567"/>
      <c r="WOW84" s="567"/>
      <c r="WOX84" s="567"/>
      <c r="WOY84" s="567"/>
      <c r="WOZ84" s="567"/>
      <c r="WPA84" s="567"/>
      <c r="WPB84" s="567"/>
      <c r="WPC84" s="567"/>
      <c r="WPD84" s="567"/>
      <c r="WPE84" s="567"/>
      <c r="WPF84" s="567"/>
      <c r="WPG84" s="567"/>
      <c r="WPH84" s="567"/>
      <c r="WPI84" s="567"/>
      <c r="WPJ84" s="567"/>
      <c r="WPK84" s="567"/>
      <c r="WPL84" s="567"/>
      <c r="WPM84" s="567"/>
      <c r="WPN84" s="567"/>
      <c r="WPO84" s="567"/>
      <c r="WPP84" s="567"/>
      <c r="WPQ84" s="567"/>
      <c r="WPR84" s="567"/>
      <c r="WPS84" s="567"/>
      <c r="WPT84" s="567"/>
      <c r="WPU84" s="567"/>
      <c r="WPV84" s="567"/>
      <c r="WPW84" s="567"/>
      <c r="WPX84" s="567"/>
      <c r="WPY84" s="567"/>
      <c r="WPZ84" s="567"/>
      <c r="WQA84" s="567"/>
      <c r="WQB84" s="567"/>
      <c r="WQC84" s="567"/>
      <c r="WQD84" s="567"/>
      <c r="WQE84" s="567"/>
      <c r="WQF84" s="567"/>
      <c r="WQG84" s="567"/>
      <c r="WQH84" s="567"/>
      <c r="WQI84" s="567"/>
      <c r="WQJ84" s="567"/>
      <c r="WQK84" s="567"/>
      <c r="WQL84" s="567"/>
      <c r="WQM84" s="567"/>
      <c r="WQN84" s="567"/>
      <c r="WQO84" s="567"/>
      <c r="WQP84" s="567"/>
      <c r="WQQ84" s="567"/>
      <c r="WQR84" s="567"/>
      <c r="WQS84" s="567"/>
      <c r="WQT84" s="567"/>
      <c r="WQU84" s="567"/>
      <c r="WQV84" s="567"/>
      <c r="WQW84" s="567"/>
      <c r="WQX84" s="567"/>
      <c r="WQY84" s="567"/>
      <c r="WQZ84" s="567"/>
      <c r="WRA84" s="567"/>
      <c r="WRB84" s="567"/>
      <c r="WRC84" s="567"/>
      <c r="WRD84" s="567"/>
      <c r="WRE84" s="567"/>
      <c r="WRF84" s="567"/>
      <c r="WRG84" s="567"/>
      <c r="WRH84" s="567"/>
      <c r="WRI84" s="567"/>
      <c r="WRJ84" s="567"/>
      <c r="WRK84" s="567"/>
      <c r="WRL84" s="567"/>
      <c r="WRM84" s="567"/>
      <c r="WRN84" s="567"/>
      <c r="WRO84" s="567"/>
      <c r="WRP84" s="567"/>
      <c r="WRQ84" s="567"/>
      <c r="WRR84" s="567"/>
      <c r="WRS84" s="567"/>
      <c r="WRT84" s="567"/>
      <c r="WRU84" s="567"/>
      <c r="WRV84" s="567"/>
      <c r="WRW84" s="567"/>
      <c r="WRX84" s="567"/>
      <c r="WRY84" s="567"/>
      <c r="WRZ84" s="567"/>
      <c r="WSA84" s="567"/>
      <c r="WSB84" s="567"/>
      <c r="WSC84" s="567"/>
      <c r="WSD84" s="567"/>
      <c r="WSE84" s="567"/>
      <c r="WSF84" s="567"/>
      <c r="WSG84" s="567"/>
      <c r="WSH84" s="567"/>
      <c r="WSI84" s="567"/>
      <c r="WSJ84" s="567"/>
      <c r="WSK84" s="567"/>
      <c r="WSL84" s="567"/>
      <c r="WSM84" s="567"/>
      <c r="WSN84" s="567"/>
      <c r="WSO84" s="567"/>
      <c r="WSP84" s="567"/>
      <c r="WSQ84" s="567"/>
      <c r="WSR84" s="567"/>
      <c r="WSS84" s="567"/>
      <c r="WST84" s="567"/>
      <c r="WSU84" s="567"/>
      <c r="WSV84" s="567"/>
      <c r="WSW84" s="567"/>
      <c r="WSX84" s="567"/>
      <c r="WSY84" s="567"/>
      <c r="WSZ84" s="567"/>
      <c r="WTA84" s="567"/>
      <c r="WTB84" s="567"/>
      <c r="WTC84" s="567"/>
      <c r="WTD84" s="567"/>
      <c r="WTE84" s="567"/>
      <c r="WTF84" s="567"/>
      <c r="WTG84" s="567"/>
      <c r="WTH84" s="567"/>
      <c r="WTI84" s="567"/>
      <c r="WTJ84" s="567"/>
      <c r="WTK84" s="567"/>
      <c r="WTL84" s="567"/>
      <c r="WTM84" s="567"/>
      <c r="WTN84" s="567"/>
      <c r="WTO84" s="567"/>
      <c r="WTP84" s="567"/>
      <c r="WTQ84" s="567"/>
      <c r="WTR84" s="567"/>
      <c r="WTS84" s="567"/>
      <c r="WTT84" s="567"/>
      <c r="WTU84" s="567"/>
      <c r="WTV84" s="567"/>
      <c r="WTW84" s="567"/>
      <c r="WTX84" s="567"/>
      <c r="WTY84" s="567"/>
      <c r="WTZ84" s="567"/>
      <c r="WUA84" s="567"/>
      <c r="WUB84" s="567"/>
      <c r="WUC84" s="567"/>
      <c r="WUD84" s="567"/>
      <c r="WUE84" s="567"/>
      <c r="WUF84" s="567"/>
      <c r="WUG84" s="567"/>
      <c r="WUH84" s="567"/>
      <c r="WUI84" s="567"/>
      <c r="WUJ84" s="567"/>
      <c r="WUK84" s="567"/>
      <c r="WUL84" s="567"/>
      <c r="WUM84" s="567"/>
      <c r="WUN84" s="567"/>
      <c r="WUO84" s="567"/>
      <c r="WUP84" s="567"/>
      <c r="WUQ84" s="567"/>
      <c r="WUR84" s="567"/>
      <c r="WUS84" s="567"/>
      <c r="WUT84" s="567"/>
      <c r="WUU84" s="567"/>
      <c r="WUV84" s="567"/>
      <c r="WUW84" s="567"/>
      <c r="WUX84" s="567"/>
      <c r="WUY84" s="567"/>
      <c r="WUZ84" s="567"/>
      <c r="WVA84" s="567"/>
      <c r="WVB84" s="567"/>
      <c r="WVC84" s="567"/>
      <c r="WVD84" s="567"/>
      <c r="WVE84" s="567"/>
      <c r="WVF84" s="567"/>
      <c r="WVG84" s="567"/>
      <c r="WVH84" s="567"/>
      <c r="WVI84" s="567"/>
      <c r="WVJ84" s="567"/>
      <c r="WVK84" s="567"/>
      <c r="WVL84" s="567"/>
      <c r="WVM84" s="567"/>
      <c r="WVN84" s="567"/>
      <c r="WVO84" s="567"/>
      <c r="WVP84" s="567"/>
      <c r="WVQ84" s="567"/>
      <c r="WVR84" s="567"/>
      <c r="WVS84" s="567"/>
      <c r="WVT84" s="567"/>
      <c r="WVU84" s="567"/>
      <c r="WVV84" s="567"/>
      <c r="WVW84" s="567"/>
      <c r="WVX84" s="567"/>
      <c r="WVY84" s="567"/>
      <c r="WVZ84" s="567"/>
      <c r="WWA84" s="567"/>
      <c r="WWB84" s="567"/>
      <c r="WWC84" s="567"/>
      <c r="WWD84" s="567"/>
      <c r="WWE84" s="567"/>
      <c r="WWF84" s="567"/>
      <c r="WWG84" s="567"/>
      <c r="WWH84" s="567"/>
      <c r="WWI84" s="567"/>
      <c r="WWJ84" s="567"/>
      <c r="WWK84" s="567"/>
      <c r="WWL84" s="567"/>
      <c r="WWM84" s="567"/>
      <c r="WWN84" s="567"/>
      <c r="WWO84" s="567"/>
      <c r="WWP84" s="567"/>
      <c r="WWQ84" s="567"/>
      <c r="WWR84" s="567"/>
      <c r="WWS84" s="567"/>
      <c r="WWT84" s="567"/>
      <c r="WWU84" s="567"/>
      <c r="WWV84" s="567"/>
      <c r="WWW84" s="567"/>
      <c r="WWX84" s="567"/>
      <c r="WWY84" s="567"/>
      <c r="WWZ84" s="567"/>
      <c r="WXA84" s="567"/>
      <c r="WXB84" s="567"/>
      <c r="WXC84" s="567"/>
      <c r="WXD84" s="567"/>
      <c r="WXE84" s="567"/>
      <c r="WXF84" s="567"/>
      <c r="WXG84" s="567"/>
      <c r="WXH84" s="567"/>
      <c r="WXI84" s="567"/>
      <c r="WXJ84" s="567"/>
      <c r="WXK84" s="567"/>
      <c r="WXL84" s="567"/>
      <c r="WXM84" s="567"/>
      <c r="WXN84" s="567"/>
      <c r="WXO84" s="567"/>
      <c r="WXP84" s="567"/>
      <c r="WXQ84" s="567"/>
      <c r="WXR84" s="567"/>
      <c r="WXS84" s="567"/>
      <c r="WXT84" s="567"/>
      <c r="WXU84" s="567"/>
      <c r="WXV84" s="567"/>
      <c r="WXW84" s="567"/>
      <c r="WXX84" s="567"/>
      <c r="WXY84" s="567"/>
      <c r="WXZ84" s="567"/>
      <c r="WYA84" s="567"/>
      <c r="WYB84" s="567"/>
      <c r="WYC84" s="567"/>
      <c r="WYD84" s="567"/>
      <c r="WYE84" s="567"/>
      <c r="WYF84" s="567"/>
      <c r="WYG84" s="567"/>
      <c r="WYH84" s="567"/>
      <c r="WYI84" s="567"/>
      <c r="WYJ84" s="567"/>
      <c r="WYK84" s="567"/>
      <c r="WYL84" s="567"/>
      <c r="WYM84" s="567"/>
      <c r="WYN84" s="567"/>
      <c r="WYO84" s="567"/>
      <c r="WYP84" s="567"/>
      <c r="WYQ84" s="567"/>
      <c r="WYR84" s="567"/>
      <c r="WYS84" s="567"/>
      <c r="WYT84" s="567"/>
      <c r="WYU84" s="567"/>
      <c r="WYV84" s="567"/>
      <c r="WYW84" s="567"/>
      <c r="WYX84" s="567"/>
      <c r="WYY84" s="567"/>
      <c r="WYZ84" s="567"/>
      <c r="WZA84" s="567"/>
      <c r="WZB84" s="567"/>
      <c r="WZC84" s="567"/>
      <c r="WZD84" s="567"/>
      <c r="WZE84" s="567"/>
      <c r="WZF84" s="567"/>
      <c r="WZG84" s="567"/>
      <c r="WZH84" s="567"/>
      <c r="WZI84" s="567"/>
      <c r="WZJ84" s="567"/>
      <c r="WZK84" s="567"/>
      <c r="WZL84" s="567"/>
      <c r="WZM84" s="567"/>
      <c r="WZN84" s="567"/>
      <c r="WZO84" s="567"/>
      <c r="WZP84" s="567"/>
      <c r="WZQ84" s="567"/>
      <c r="WZR84" s="567"/>
      <c r="WZS84" s="567"/>
      <c r="WZT84" s="567"/>
      <c r="WZU84" s="567"/>
      <c r="WZV84" s="567"/>
      <c r="WZW84" s="567"/>
      <c r="WZX84" s="567"/>
      <c r="WZY84" s="567"/>
      <c r="WZZ84" s="567"/>
      <c r="XAA84" s="567"/>
      <c r="XAB84" s="567"/>
      <c r="XAC84" s="567"/>
      <c r="XAD84" s="567"/>
      <c r="XAE84" s="567"/>
      <c r="XAF84" s="567"/>
      <c r="XAG84" s="567"/>
      <c r="XAH84" s="567"/>
      <c r="XAI84" s="567"/>
      <c r="XAJ84" s="567"/>
      <c r="XAK84" s="567"/>
      <c r="XAL84" s="567"/>
      <c r="XAM84" s="567"/>
      <c r="XAN84" s="567"/>
      <c r="XAO84" s="567"/>
      <c r="XAP84" s="567"/>
      <c r="XAQ84" s="567"/>
      <c r="XAR84" s="567"/>
      <c r="XAS84" s="567"/>
      <c r="XAT84" s="567"/>
      <c r="XAU84" s="567"/>
      <c r="XAV84" s="567"/>
      <c r="XAW84" s="567"/>
      <c r="XAX84" s="567"/>
      <c r="XAY84" s="567"/>
      <c r="XAZ84" s="567"/>
      <c r="XBA84" s="567"/>
      <c r="XBB84" s="567"/>
      <c r="XBC84" s="567"/>
      <c r="XBD84" s="567"/>
      <c r="XBE84" s="567"/>
      <c r="XBF84" s="567"/>
      <c r="XBG84" s="567"/>
      <c r="XBH84" s="567"/>
      <c r="XBI84" s="567"/>
      <c r="XBJ84" s="567"/>
      <c r="XBK84" s="567"/>
      <c r="XBL84" s="567"/>
      <c r="XBM84" s="567"/>
      <c r="XBN84" s="567"/>
      <c r="XBO84" s="567"/>
      <c r="XBP84" s="567"/>
      <c r="XBQ84" s="567"/>
      <c r="XBR84" s="567"/>
      <c r="XBS84" s="567"/>
      <c r="XBT84" s="567"/>
      <c r="XBU84" s="567"/>
      <c r="XBV84" s="567"/>
      <c r="XBW84" s="567"/>
      <c r="XBX84" s="567"/>
      <c r="XBY84" s="567"/>
      <c r="XBZ84" s="567"/>
      <c r="XCA84" s="567"/>
      <c r="XCB84" s="567"/>
      <c r="XCC84" s="567"/>
      <c r="XCD84" s="567"/>
      <c r="XCE84" s="567"/>
      <c r="XCF84" s="567"/>
      <c r="XCG84" s="567"/>
      <c r="XCH84" s="567"/>
      <c r="XCI84" s="567"/>
      <c r="XCJ84" s="567"/>
      <c r="XCK84" s="567"/>
      <c r="XCL84" s="567"/>
      <c r="XCM84" s="567"/>
      <c r="XCN84" s="567"/>
      <c r="XCO84" s="567"/>
      <c r="XCP84" s="567"/>
      <c r="XCQ84" s="567"/>
      <c r="XCR84" s="567"/>
      <c r="XCS84" s="567"/>
      <c r="XCT84" s="567"/>
      <c r="XCU84" s="567"/>
      <c r="XCV84" s="567"/>
      <c r="XCW84" s="567"/>
      <c r="XCX84" s="567"/>
      <c r="XCY84" s="567"/>
      <c r="XCZ84" s="567"/>
      <c r="XDA84" s="567"/>
      <c r="XDB84" s="567"/>
      <c r="XDC84" s="567"/>
      <c r="XDD84" s="567"/>
      <c r="XDE84" s="567"/>
      <c r="XDF84" s="567"/>
      <c r="XDG84" s="567"/>
      <c r="XDH84" s="567"/>
      <c r="XDI84" s="567"/>
      <c r="XDJ84" s="567"/>
      <c r="XDK84" s="567"/>
      <c r="XDL84" s="567"/>
      <c r="XDM84" s="567"/>
      <c r="XDN84" s="567"/>
      <c r="XDO84" s="567"/>
      <c r="XDP84" s="567"/>
      <c r="XDQ84" s="567"/>
      <c r="XDR84" s="567"/>
      <c r="XDS84" s="567"/>
      <c r="XDT84" s="567"/>
      <c r="XDU84" s="567"/>
      <c r="XDV84" s="567"/>
      <c r="XDW84" s="567"/>
      <c r="XDX84" s="567"/>
      <c r="XDY84" s="567"/>
      <c r="XDZ84" s="567"/>
      <c r="XEA84" s="567"/>
      <c r="XEB84" s="567"/>
      <c r="XEC84" s="567"/>
      <c r="XED84" s="567"/>
      <c r="XEE84" s="567"/>
      <c r="XEF84" s="567"/>
      <c r="XEG84" s="567"/>
      <c r="XEH84" s="567"/>
      <c r="XEI84" s="567"/>
      <c r="XEJ84" s="567"/>
      <c r="XEK84" s="567"/>
      <c r="XEL84" s="567"/>
      <c r="XEM84" s="567"/>
      <c r="XEN84" s="567"/>
      <c r="XEO84" s="567"/>
      <c r="XEP84" s="567"/>
      <c r="XEQ84" s="567"/>
      <c r="XER84" s="567"/>
      <c r="XES84" s="567"/>
      <c r="XET84" s="567"/>
      <c r="XEU84" s="567"/>
      <c r="XEV84" s="567"/>
      <c r="XEW84" s="567"/>
      <c r="XEX84" s="567"/>
      <c r="XEY84" s="567"/>
      <c r="XEZ84" s="567"/>
      <c r="XFA84" s="567"/>
      <c r="XFB84" s="567"/>
      <c r="XFC84" s="567"/>
      <c r="XFD84" s="567"/>
    </row>
    <row r="85" spans="1:16384" s="247" customFormat="1" ht="23.25" customHeight="1" x14ac:dyDescent="0.3">
      <c r="A85" s="730" t="s">
        <v>2918</v>
      </c>
      <c r="B85" s="731"/>
      <c r="C85" s="731"/>
      <c r="D85" s="731"/>
      <c r="E85" s="731"/>
      <c r="F85" s="731"/>
      <c r="G85" s="731"/>
      <c r="H85" s="731"/>
      <c r="I85" s="731"/>
      <c r="J85" s="731"/>
      <c r="K85" s="731"/>
      <c r="L85" s="731"/>
      <c r="M85" s="731"/>
      <c r="N85" s="732"/>
      <c r="O85" s="733"/>
      <c r="P85" s="734"/>
      <c r="Q85" s="734"/>
      <c r="R85" s="734"/>
      <c r="S85" s="734"/>
      <c r="T85" s="734"/>
      <c r="U85" s="734"/>
      <c r="V85" s="734"/>
      <c r="W85" s="734"/>
      <c r="X85" s="734"/>
      <c r="Y85" s="734"/>
      <c r="Z85" s="734"/>
      <c r="AA85" s="735"/>
      <c r="AB85" s="733"/>
      <c r="AC85" s="734"/>
      <c r="AD85" s="734"/>
      <c r="AE85" s="734"/>
      <c r="AF85" s="734"/>
      <c r="AG85" s="734"/>
      <c r="AH85" s="734"/>
      <c r="AI85" s="734"/>
      <c r="AJ85" s="734"/>
      <c r="AK85" s="734"/>
      <c r="AL85" s="734"/>
      <c r="AM85" s="734"/>
      <c r="AN85" s="734"/>
      <c r="AO85" s="735"/>
      <c r="AP85" s="733"/>
      <c r="AQ85" s="734"/>
      <c r="AR85" s="734"/>
      <c r="AS85" s="734"/>
      <c r="AT85" s="734"/>
      <c r="AU85" s="734"/>
      <c r="AV85" s="734"/>
      <c r="AW85" s="734"/>
      <c r="AX85" s="734"/>
      <c r="AY85" s="734"/>
      <c r="AZ85" s="735"/>
      <c r="BA85" s="569"/>
      <c r="BB85" s="569"/>
      <c r="BC85" s="567"/>
      <c r="BD85" s="567"/>
      <c r="BE85" s="567"/>
      <c r="BF85" s="567"/>
      <c r="BG85" s="567"/>
      <c r="BH85" s="567"/>
      <c r="BI85" s="567"/>
      <c r="BJ85" s="567"/>
      <c r="BK85" s="567"/>
      <c r="BL85" s="567"/>
      <c r="BM85" s="567"/>
      <c r="BN85" s="567"/>
      <c r="BO85" s="567"/>
      <c r="BP85" s="567"/>
      <c r="BQ85" s="567"/>
      <c r="BR85" s="567"/>
      <c r="BS85" s="567"/>
      <c r="BT85" s="567"/>
      <c r="BU85" s="567"/>
      <c r="BV85" s="567"/>
      <c r="BW85" s="567"/>
      <c r="BX85" s="567"/>
      <c r="BY85" s="567"/>
      <c r="BZ85" s="567"/>
      <c r="CA85" s="567"/>
      <c r="CB85" s="567"/>
      <c r="CC85" s="567"/>
      <c r="CD85" s="567"/>
      <c r="CE85" s="567"/>
      <c r="CF85" s="567"/>
      <c r="CG85" s="567"/>
      <c r="CH85" s="567"/>
      <c r="CI85" s="567"/>
      <c r="CJ85" s="567"/>
      <c r="CK85" s="567"/>
      <c r="CL85" s="567"/>
      <c r="CM85" s="567"/>
      <c r="CN85" s="567"/>
      <c r="CO85" s="567"/>
      <c r="CP85" s="567"/>
      <c r="CQ85" s="567"/>
      <c r="CR85" s="567"/>
      <c r="CS85" s="567"/>
      <c r="CT85" s="567"/>
      <c r="CU85" s="567"/>
      <c r="CV85" s="567"/>
      <c r="CW85" s="567"/>
      <c r="CX85" s="567"/>
      <c r="CY85" s="567"/>
      <c r="CZ85" s="567"/>
      <c r="DA85" s="567"/>
      <c r="DB85" s="567"/>
      <c r="DC85" s="567"/>
      <c r="DD85" s="567"/>
      <c r="DE85" s="567"/>
      <c r="DF85" s="567"/>
      <c r="DG85" s="567"/>
      <c r="DH85" s="567"/>
      <c r="DI85" s="567"/>
      <c r="DJ85" s="567"/>
      <c r="DK85" s="567"/>
      <c r="DL85" s="567"/>
      <c r="DM85" s="567"/>
      <c r="DN85" s="567"/>
      <c r="DO85" s="567"/>
      <c r="DP85" s="567"/>
      <c r="DQ85" s="567"/>
      <c r="DR85" s="567"/>
      <c r="DS85" s="567"/>
      <c r="DT85" s="567"/>
      <c r="DU85" s="567"/>
      <c r="DV85" s="567"/>
      <c r="DW85" s="567"/>
      <c r="DX85" s="567"/>
      <c r="DY85" s="567"/>
      <c r="DZ85" s="567"/>
      <c r="EA85" s="567"/>
      <c r="EB85" s="567"/>
      <c r="EC85" s="567"/>
      <c r="ED85" s="567"/>
      <c r="EE85" s="567"/>
      <c r="EF85" s="567"/>
      <c r="EG85" s="567"/>
      <c r="EH85" s="567"/>
      <c r="EI85" s="567"/>
      <c r="EJ85" s="567"/>
      <c r="EK85" s="567"/>
      <c r="EL85" s="567"/>
      <c r="EM85" s="567"/>
      <c r="EN85" s="567"/>
      <c r="EO85" s="567"/>
      <c r="EP85" s="567"/>
      <c r="EQ85" s="567"/>
      <c r="ER85" s="567"/>
      <c r="ES85" s="567"/>
      <c r="ET85" s="567"/>
      <c r="EU85" s="567"/>
      <c r="EV85" s="567"/>
      <c r="EW85" s="567"/>
      <c r="EX85" s="567"/>
      <c r="EY85" s="567"/>
      <c r="EZ85" s="567"/>
      <c r="FA85" s="567"/>
      <c r="FB85" s="567"/>
      <c r="FC85" s="567"/>
      <c r="FD85" s="567"/>
      <c r="FE85" s="567"/>
      <c r="FF85" s="567"/>
      <c r="FG85" s="567"/>
      <c r="FH85" s="567"/>
      <c r="FI85" s="567"/>
      <c r="FJ85" s="567"/>
      <c r="FK85" s="567"/>
      <c r="FL85" s="567"/>
      <c r="FM85" s="567"/>
      <c r="FN85" s="567"/>
      <c r="FO85" s="567"/>
      <c r="FP85" s="567"/>
      <c r="FQ85" s="567"/>
      <c r="FR85" s="567"/>
      <c r="FS85" s="567"/>
      <c r="FT85" s="567"/>
      <c r="FU85" s="567"/>
      <c r="FV85" s="567"/>
      <c r="FW85" s="567"/>
      <c r="FX85" s="567"/>
      <c r="FY85" s="567"/>
      <c r="FZ85" s="567"/>
      <c r="GA85" s="567"/>
      <c r="GB85" s="567"/>
      <c r="GC85" s="567"/>
      <c r="GD85" s="567"/>
      <c r="GE85" s="567"/>
      <c r="GF85" s="567"/>
      <c r="GG85" s="567"/>
      <c r="GH85" s="567"/>
      <c r="GI85" s="567"/>
      <c r="GJ85" s="567"/>
      <c r="GK85" s="567"/>
      <c r="GL85" s="567"/>
      <c r="GM85" s="567"/>
      <c r="GN85" s="567"/>
      <c r="GO85" s="567"/>
      <c r="GP85" s="567"/>
      <c r="GQ85" s="567"/>
      <c r="GR85" s="567"/>
      <c r="GS85" s="567"/>
      <c r="GT85" s="567"/>
      <c r="GU85" s="567"/>
      <c r="GV85" s="567"/>
      <c r="GW85" s="567"/>
      <c r="GX85" s="567"/>
      <c r="GY85" s="567"/>
      <c r="GZ85" s="567"/>
      <c r="HA85" s="567"/>
      <c r="HB85" s="567"/>
      <c r="HC85" s="567"/>
      <c r="HD85" s="567"/>
      <c r="HE85" s="567"/>
      <c r="HF85" s="567"/>
      <c r="HG85" s="567"/>
      <c r="HH85" s="567"/>
      <c r="HI85" s="567"/>
      <c r="HJ85" s="567"/>
      <c r="HK85" s="567"/>
      <c r="HL85" s="567"/>
      <c r="HM85" s="567"/>
      <c r="HN85" s="567"/>
      <c r="HO85" s="567"/>
      <c r="HP85" s="567"/>
      <c r="HQ85" s="567"/>
      <c r="HR85" s="567"/>
      <c r="HS85" s="567"/>
      <c r="HT85" s="567"/>
      <c r="HU85" s="567"/>
      <c r="HV85" s="567"/>
      <c r="HW85" s="567"/>
      <c r="HX85" s="567"/>
      <c r="HY85" s="567"/>
      <c r="HZ85" s="567"/>
      <c r="IA85" s="567"/>
      <c r="IB85" s="567"/>
      <c r="IC85" s="567"/>
      <c r="ID85" s="567"/>
      <c r="IE85" s="567"/>
      <c r="IF85" s="567"/>
      <c r="IG85" s="567"/>
      <c r="IH85" s="567"/>
      <c r="II85" s="567"/>
      <c r="IJ85" s="567"/>
      <c r="IK85" s="567"/>
      <c r="IL85" s="567"/>
      <c r="IM85" s="567"/>
      <c r="IN85" s="567"/>
      <c r="IO85" s="567"/>
      <c r="IP85" s="567"/>
      <c r="IQ85" s="567"/>
      <c r="IR85" s="567"/>
      <c r="IS85" s="567"/>
      <c r="IT85" s="567"/>
      <c r="IU85" s="567"/>
      <c r="IV85" s="567"/>
      <c r="IW85" s="567"/>
      <c r="IX85" s="567"/>
      <c r="IY85" s="567"/>
      <c r="IZ85" s="567"/>
      <c r="JA85" s="567"/>
      <c r="JB85" s="567"/>
      <c r="JC85" s="567"/>
      <c r="JD85" s="567"/>
      <c r="JE85" s="567"/>
      <c r="JF85" s="567"/>
      <c r="JG85" s="567"/>
      <c r="JH85" s="567"/>
      <c r="JI85" s="567"/>
      <c r="JJ85" s="567"/>
      <c r="JK85" s="567"/>
      <c r="JL85" s="567"/>
      <c r="JM85" s="567"/>
      <c r="JN85" s="567"/>
      <c r="JO85" s="567"/>
      <c r="JP85" s="567"/>
      <c r="JQ85" s="567"/>
      <c r="JR85" s="567"/>
      <c r="JS85" s="567"/>
      <c r="JT85" s="567"/>
      <c r="JU85" s="567"/>
      <c r="JV85" s="567"/>
      <c r="JW85" s="567"/>
      <c r="JX85" s="567"/>
      <c r="JY85" s="567"/>
      <c r="JZ85" s="567"/>
      <c r="KA85" s="567"/>
      <c r="KB85" s="567"/>
      <c r="KC85" s="567"/>
      <c r="KD85" s="567"/>
      <c r="KE85" s="567"/>
      <c r="KF85" s="567"/>
      <c r="KG85" s="567"/>
      <c r="KH85" s="567"/>
      <c r="KI85" s="567"/>
      <c r="KJ85" s="567"/>
      <c r="KK85" s="567"/>
      <c r="KL85" s="567"/>
      <c r="KM85" s="567"/>
      <c r="KN85" s="567"/>
      <c r="KO85" s="567"/>
      <c r="KP85" s="567"/>
      <c r="KQ85" s="567"/>
      <c r="KR85" s="567"/>
      <c r="KS85" s="567"/>
      <c r="KT85" s="567"/>
      <c r="KU85" s="567"/>
      <c r="KV85" s="567"/>
      <c r="KW85" s="567"/>
      <c r="KX85" s="567"/>
      <c r="KY85" s="567"/>
      <c r="KZ85" s="567"/>
      <c r="LA85" s="567"/>
      <c r="LB85" s="567"/>
      <c r="LC85" s="567"/>
      <c r="LD85" s="567"/>
      <c r="LE85" s="567"/>
      <c r="LF85" s="567"/>
      <c r="LG85" s="567"/>
      <c r="LH85" s="567"/>
      <c r="LI85" s="567"/>
      <c r="LJ85" s="567"/>
      <c r="LK85" s="567"/>
      <c r="LL85" s="567"/>
      <c r="LM85" s="567"/>
      <c r="LN85" s="567"/>
      <c r="LO85" s="567"/>
      <c r="LP85" s="567"/>
      <c r="LQ85" s="567"/>
      <c r="LR85" s="567"/>
      <c r="LS85" s="567"/>
      <c r="LT85" s="567"/>
      <c r="LU85" s="567"/>
      <c r="LV85" s="567"/>
      <c r="LW85" s="567"/>
      <c r="LX85" s="567"/>
      <c r="LY85" s="567"/>
      <c r="LZ85" s="567"/>
      <c r="MA85" s="567"/>
      <c r="MB85" s="567"/>
      <c r="MC85" s="567"/>
      <c r="MD85" s="567"/>
      <c r="ME85" s="567"/>
      <c r="MF85" s="567"/>
      <c r="MG85" s="567"/>
      <c r="MH85" s="567"/>
      <c r="MI85" s="567"/>
      <c r="MJ85" s="567"/>
      <c r="MK85" s="567"/>
      <c r="ML85" s="567"/>
      <c r="MM85" s="567"/>
      <c r="MN85" s="567"/>
      <c r="MO85" s="567"/>
      <c r="MP85" s="567"/>
      <c r="MQ85" s="567"/>
      <c r="MR85" s="567"/>
      <c r="MS85" s="567"/>
      <c r="MT85" s="567"/>
      <c r="MU85" s="567"/>
      <c r="MV85" s="567"/>
      <c r="MW85" s="567"/>
      <c r="MX85" s="567"/>
      <c r="MY85" s="567"/>
      <c r="MZ85" s="567"/>
      <c r="NA85" s="567"/>
      <c r="NB85" s="567"/>
      <c r="NC85" s="567"/>
      <c r="ND85" s="567"/>
      <c r="NE85" s="567"/>
      <c r="NF85" s="567"/>
      <c r="NG85" s="567"/>
      <c r="NH85" s="567"/>
      <c r="NI85" s="567"/>
      <c r="NJ85" s="567"/>
      <c r="NK85" s="567"/>
      <c r="NL85" s="567"/>
      <c r="NM85" s="567"/>
      <c r="NN85" s="567"/>
      <c r="NO85" s="567"/>
      <c r="NP85" s="567"/>
      <c r="NQ85" s="567"/>
      <c r="NR85" s="567"/>
      <c r="NS85" s="567"/>
      <c r="NT85" s="567"/>
      <c r="NU85" s="567"/>
      <c r="NV85" s="567"/>
      <c r="NW85" s="567"/>
      <c r="NX85" s="567"/>
      <c r="NY85" s="567"/>
      <c r="NZ85" s="567"/>
      <c r="OA85" s="567"/>
      <c r="OB85" s="567"/>
      <c r="OC85" s="567"/>
      <c r="OD85" s="567"/>
      <c r="OE85" s="567"/>
      <c r="OF85" s="567"/>
      <c r="OG85" s="567"/>
      <c r="OH85" s="567"/>
      <c r="OI85" s="567"/>
      <c r="OJ85" s="567"/>
      <c r="OK85" s="567"/>
      <c r="OL85" s="567"/>
      <c r="OM85" s="567"/>
      <c r="ON85" s="567"/>
      <c r="OO85" s="567"/>
      <c r="OP85" s="567"/>
      <c r="OQ85" s="567"/>
      <c r="OR85" s="567"/>
      <c r="OS85" s="567"/>
      <c r="OT85" s="567"/>
      <c r="OU85" s="567"/>
      <c r="OV85" s="567"/>
      <c r="OW85" s="567"/>
      <c r="OX85" s="567"/>
      <c r="OY85" s="567"/>
      <c r="OZ85" s="567"/>
      <c r="PA85" s="567"/>
      <c r="PB85" s="567"/>
      <c r="PC85" s="567"/>
      <c r="PD85" s="567"/>
      <c r="PE85" s="567"/>
      <c r="PF85" s="567"/>
      <c r="PG85" s="567"/>
      <c r="PH85" s="567"/>
      <c r="PI85" s="567"/>
      <c r="PJ85" s="567"/>
      <c r="PK85" s="567"/>
      <c r="PL85" s="567"/>
      <c r="PM85" s="567"/>
      <c r="PN85" s="567"/>
      <c r="PO85" s="567"/>
      <c r="PP85" s="567"/>
      <c r="PQ85" s="567"/>
      <c r="PR85" s="567"/>
      <c r="PS85" s="567"/>
      <c r="PT85" s="567"/>
      <c r="PU85" s="567"/>
      <c r="PV85" s="567"/>
      <c r="PW85" s="567"/>
      <c r="PX85" s="567"/>
      <c r="PY85" s="567"/>
      <c r="PZ85" s="567"/>
      <c r="QA85" s="567"/>
      <c r="QB85" s="567"/>
      <c r="QC85" s="567"/>
      <c r="QD85" s="567"/>
      <c r="QE85" s="567"/>
      <c r="QF85" s="567"/>
      <c r="QG85" s="567"/>
      <c r="QH85" s="567"/>
      <c r="QI85" s="567"/>
      <c r="QJ85" s="567"/>
      <c r="QK85" s="567"/>
      <c r="QL85" s="567"/>
      <c r="QM85" s="567"/>
      <c r="QN85" s="567"/>
      <c r="QO85" s="567"/>
      <c r="QP85" s="567"/>
      <c r="QQ85" s="567"/>
      <c r="QR85" s="567"/>
      <c r="QS85" s="567"/>
      <c r="QT85" s="567"/>
      <c r="QU85" s="567"/>
      <c r="QV85" s="567"/>
      <c r="QW85" s="567"/>
      <c r="QX85" s="567"/>
      <c r="QY85" s="567"/>
      <c r="QZ85" s="567"/>
      <c r="RA85" s="567"/>
      <c r="RB85" s="567"/>
      <c r="RC85" s="567"/>
      <c r="RD85" s="567"/>
      <c r="RE85" s="567"/>
      <c r="RF85" s="567"/>
      <c r="RG85" s="567"/>
      <c r="RH85" s="567"/>
      <c r="RI85" s="567"/>
      <c r="RJ85" s="567"/>
      <c r="RK85" s="567"/>
      <c r="RL85" s="567"/>
      <c r="RM85" s="567"/>
      <c r="RN85" s="567"/>
      <c r="RO85" s="567"/>
      <c r="RP85" s="567"/>
      <c r="RQ85" s="567"/>
      <c r="RR85" s="567"/>
      <c r="RS85" s="567"/>
      <c r="RT85" s="567"/>
      <c r="RU85" s="567"/>
      <c r="RV85" s="567"/>
      <c r="RW85" s="567"/>
      <c r="RX85" s="567"/>
      <c r="RY85" s="567"/>
      <c r="RZ85" s="567"/>
      <c r="SA85" s="567"/>
      <c r="SB85" s="567"/>
      <c r="SC85" s="567"/>
      <c r="SD85" s="567"/>
      <c r="SE85" s="567"/>
      <c r="SF85" s="567"/>
      <c r="SG85" s="567"/>
      <c r="SH85" s="567"/>
      <c r="SI85" s="567"/>
      <c r="SJ85" s="567"/>
      <c r="SK85" s="567"/>
      <c r="SL85" s="567"/>
      <c r="SM85" s="567"/>
      <c r="SN85" s="567"/>
      <c r="SO85" s="567"/>
      <c r="SP85" s="567"/>
      <c r="SQ85" s="567"/>
      <c r="SR85" s="567"/>
      <c r="SS85" s="567"/>
      <c r="ST85" s="567"/>
      <c r="SU85" s="567"/>
      <c r="SV85" s="567"/>
      <c r="SW85" s="567"/>
      <c r="SX85" s="567"/>
      <c r="SY85" s="567"/>
      <c r="SZ85" s="567"/>
      <c r="TA85" s="567"/>
      <c r="TB85" s="567"/>
      <c r="TC85" s="567"/>
      <c r="TD85" s="567"/>
      <c r="TE85" s="567"/>
      <c r="TF85" s="567"/>
      <c r="TG85" s="567"/>
      <c r="TH85" s="567"/>
      <c r="TI85" s="567"/>
      <c r="TJ85" s="567"/>
      <c r="TK85" s="567"/>
      <c r="TL85" s="567"/>
      <c r="TM85" s="567"/>
      <c r="TN85" s="567"/>
      <c r="TO85" s="567"/>
      <c r="TP85" s="567"/>
      <c r="TQ85" s="567"/>
      <c r="TR85" s="567"/>
      <c r="TS85" s="567"/>
      <c r="TT85" s="567"/>
      <c r="TU85" s="567"/>
      <c r="TV85" s="567"/>
      <c r="TW85" s="567"/>
      <c r="TX85" s="567"/>
      <c r="TY85" s="567"/>
      <c r="TZ85" s="567"/>
      <c r="UA85" s="567"/>
      <c r="UB85" s="567"/>
      <c r="UC85" s="567"/>
      <c r="UD85" s="567"/>
      <c r="UE85" s="567"/>
      <c r="UF85" s="567"/>
      <c r="UG85" s="567"/>
      <c r="UH85" s="567"/>
      <c r="UI85" s="567"/>
      <c r="UJ85" s="567"/>
      <c r="UK85" s="567"/>
      <c r="UL85" s="567"/>
      <c r="UM85" s="567"/>
      <c r="UN85" s="567"/>
      <c r="UO85" s="567"/>
      <c r="UP85" s="567"/>
      <c r="UQ85" s="567"/>
      <c r="UR85" s="567"/>
      <c r="US85" s="567"/>
      <c r="UT85" s="567"/>
      <c r="UU85" s="567"/>
      <c r="UV85" s="567"/>
      <c r="UW85" s="567"/>
      <c r="UX85" s="567"/>
      <c r="UY85" s="567"/>
      <c r="UZ85" s="567"/>
      <c r="VA85" s="567"/>
      <c r="VB85" s="567"/>
      <c r="VC85" s="567"/>
      <c r="VD85" s="567"/>
      <c r="VE85" s="567"/>
      <c r="VF85" s="567"/>
      <c r="VG85" s="567"/>
      <c r="VH85" s="567"/>
      <c r="VI85" s="567"/>
      <c r="VJ85" s="567"/>
      <c r="VK85" s="567"/>
      <c r="VL85" s="567"/>
      <c r="VM85" s="567"/>
      <c r="VN85" s="567"/>
      <c r="VO85" s="567"/>
      <c r="VP85" s="567"/>
      <c r="VQ85" s="567"/>
      <c r="VR85" s="567"/>
      <c r="VS85" s="567"/>
      <c r="VT85" s="567"/>
      <c r="VU85" s="567"/>
      <c r="VV85" s="567"/>
      <c r="VW85" s="567"/>
      <c r="VX85" s="567"/>
      <c r="VY85" s="567"/>
      <c r="VZ85" s="567"/>
      <c r="WA85" s="567"/>
      <c r="WB85" s="567"/>
      <c r="WC85" s="567"/>
      <c r="WD85" s="567"/>
      <c r="WE85" s="567"/>
      <c r="WF85" s="567"/>
      <c r="WG85" s="567"/>
      <c r="WH85" s="567"/>
      <c r="WI85" s="567"/>
      <c r="WJ85" s="567"/>
      <c r="WK85" s="567"/>
      <c r="WL85" s="567"/>
      <c r="WM85" s="567"/>
      <c r="WN85" s="567"/>
      <c r="WO85" s="567"/>
      <c r="WP85" s="567"/>
      <c r="WQ85" s="567"/>
      <c r="WR85" s="567"/>
      <c r="WS85" s="567"/>
      <c r="WT85" s="567"/>
      <c r="WU85" s="567"/>
      <c r="WV85" s="567"/>
      <c r="WW85" s="567"/>
      <c r="WX85" s="567"/>
      <c r="WY85" s="567"/>
      <c r="WZ85" s="567"/>
      <c r="XA85" s="567"/>
      <c r="XB85" s="567"/>
      <c r="XC85" s="567"/>
      <c r="XD85" s="567"/>
      <c r="XE85" s="567"/>
      <c r="XF85" s="567"/>
      <c r="XG85" s="567"/>
      <c r="XH85" s="567"/>
      <c r="XI85" s="567"/>
      <c r="XJ85" s="567"/>
      <c r="XK85" s="567"/>
      <c r="XL85" s="567"/>
      <c r="XM85" s="567"/>
      <c r="XN85" s="567"/>
      <c r="XO85" s="567"/>
      <c r="XP85" s="567"/>
      <c r="XQ85" s="567"/>
      <c r="XR85" s="567"/>
      <c r="XS85" s="567"/>
      <c r="XT85" s="567"/>
      <c r="XU85" s="567"/>
      <c r="XV85" s="567"/>
      <c r="XW85" s="567"/>
      <c r="XX85" s="567"/>
      <c r="XY85" s="567"/>
      <c r="XZ85" s="567"/>
      <c r="YA85" s="567"/>
      <c r="YB85" s="567"/>
      <c r="YC85" s="567"/>
      <c r="YD85" s="567"/>
      <c r="YE85" s="567"/>
      <c r="YF85" s="567"/>
      <c r="YG85" s="567"/>
      <c r="YH85" s="567"/>
      <c r="YI85" s="567"/>
      <c r="YJ85" s="567"/>
      <c r="YK85" s="567"/>
      <c r="YL85" s="567"/>
      <c r="YM85" s="567"/>
      <c r="YN85" s="567"/>
      <c r="YO85" s="567"/>
      <c r="YP85" s="567"/>
      <c r="YQ85" s="567"/>
      <c r="YR85" s="567"/>
      <c r="YS85" s="567"/>
      <c r="YT85" s="567"/>
      <c r="YU85" s="567"/>
      <c r="YV85" s="567"/>
      <c r="YW85" s="567"/>
      <c r="YX85" s="567"/>
      <c r="YY85" s="567"/>
      <c r="YZ85" s="567"/>
      <c r="ZA85" s="567"/>
      <c r="ZB85" s="567"/>
      <c r="ZC85" s="567"/>
      <c r="ZD85" s="567"/>
      <c r="ZE85" s="567"/>
      <c r="ZF85" s="567"/>
      <c r="ZG85" s="567"/>
      <c r="ZH85" s="567"/>
      <c r="ZI85" s="567"/>
      <c r="ZJ85" s="567"/>
      <c r="ZK85" s="567"/>
      <c r="ZL85" s="567"/>
      <c r="ZM85" s="567"/>
      <c r="ZN85" s="567"/>
      <c r="ZO85" s="567"/>
      <c r="ZP85" s="567"/>
      <c r="ZQ85" s="567"/>
      <c r="ZR85" s="567"/>
      <c r="ZS85" s="567"/>
      <c r="ZT85" s="567"/>
      <c r="ZU85" s="567"/>
      <c r="ZV85" s="567"/>
      <c r="ZW85" s="567"/>
      <c r="ZX85" s="567"/>
      <c r="ZY85" s="567"/>
      <c r="ZZ85" s="567"/>
      <c r="AAA85" s="567"/>
      <c r="AAB85" s="567"/>
      <c r="AAC85" s="567"/>
      <c r="AAD85" s="567"/>
      <c r="AAE85" s="567"/>
      <c r="AAF85" s="567"/>
      <c r="AAG85" s="567"/>
      <c r="AAH85" s="567"/>
      <c r="AAI85" s="567"/>
      <c r="AAJ85" s="567"/>
      <c r="AAK85" s="567"/>
      <c r="AAL85" s="567"/>
      <c r="AAM85" s="567"/>
      <c r="AAN85" s="567"/>
      <c r="AAO85" s="567"/>
      <c r="AAP85" s="567"/>
      <c r="AAQ85" s="567"/>
      <c r="AAR85" s="567"/>
      <c r="AAS85" s="567"/>
      <c r="AAT85" s="567"/>
      <c r="AAU85" s="567"/>
      <c r="AAV85" s="567"/>
      <c r="AAW85" s="567"/>
      <c r="AAX85" s="567"/>
      <c r="AAY85" s="567"/>
      <c r="AAZ85" s="567"/>
      <c r="ABA85" s="567"/>
      <c r="ABB85" s="567"/>
      <c r="ABC85" s="567"/>
      <c r="ABD85" s="567"/>
      <c r="ABE85" s="567"/>
      <c r="ABF85" s="567"/>
      <c r="ABG85" s="567"/>
      <c r="ABH85" s="567"/>
      <c r="ABI85" s="567"/>
      <c r="ABJ85" s="567"/>
      <c r="ABK85" s="567"/>
      <c r="ABL85" s="567"/>
      <c r="ABM85" s="567"/>
      <c r="ABN85" s="567"/>
      <c r="ABO85" s="567"/>
      <c r="ABP85" s="567"/>
      <c r="ABQ85" s="567"/>
      <c r="ABR85" s="567"/>
      <c r="ABS85" s="567"/>
      <c r="ABT85" s="567"/>
      <c r="ABU85" s="567"/>
      <c r="ABV85" s="567"/>
      <c r="ABW85" s="567"/>
      <c r="ABX85" s="567"/>
      <c r="ABY85" s="567"/>
      <c r="ABZ85" s="567"/>
      <c r="ACA85" s="567"/>
      <c r="ACB85" s="567"/>
      <c r="ACC85" s="567"/>
      <c r="ACD85" s="567"/>
      <c r="ACE85" s="567"/>
      <c r="ACF85" s="567"/>
      <c r="ACG85" s="567"/>
      <c r="ACH85" s="567"/>
      <c r="ACI85" s="567"/>
      <c r="ACJ85" s="567"/>
      <c r="ACK85" s="567"/>
      <c r="ACL85" s="567"/>
      <c r="ACM85" s="567"/>
      <c r="ACN85" s="567"/>
      <c r="ACO85" s="567"/>
      <c r="ACP85" s="567"/>
      <c r="ACQ85" s="567"/>
      <c r="ACR85" s="567"/>
      <c r="ACS85" s="567"/>
      <c r="ACT85" s="567"/>
      <c r="ACU85" s="567"/>
      <c r="ACV85" s="567"/>
      <c r="ACW85" s="567"/>
      <c r="ACX85" s="567"/>
      <c r="ACY85" s="567"/>
      <c r="ACZ85" s="567"/>
      <c r="ADA85" s="567"/>
      <c r="ADB85" s="567"/>
      <c r="ADC85" s="567"/>
      <c r="ADD85" s="567"/>
      <c r="ADE85" s="567"/>
      <c r="ADF85" s="567"/>
      <c r="ADG85" s="567"/>
      <c r="ADH85" s="567"/>
      <c r="ADI85" s="567"/>
      <c r="ADJ85" s="567"/>
      <c r="ADK85" s="567"/>
      <c r="ADL85" s="567"/>
      <c r="ADM85" s="567"/>
      <c r="ADN85" s="567"/>
      <c r="ADO85" s="567"/>
      <c r="ADP85" s="567"/>
      <c r="ADQ85" s="567"/>
      <c r="ADR85" s="567"/>
      <c r="ADS85" s="567"/>
      <c r="ADT85" s="567"/>
      <c r="ADU85" s="567"/>
      <c r="ADV85" s="567"/>
      <c r="ADW85" s="567"/>
      <c r="ADX85" s="567"/>
      <c r="ADY85" s="567"/>
      <c r="ADZ85" s="567"/>
      <c r="AEA85" s="567"/>
      <c r="AEB85" s="567"/>
      <c r="AEC85" s="567"/>
      <c r="AED85" s="567"/>
      <c r="AEE85" s="567"/>
      <c r="AEF85" s="567"/>
      <c r="AEG85" s="567"/>
      <c r="AEH85" s="567"/>
      <c r="AEI85" s="567"/>
      <c r="AEJ85" s="567"/>
      <c r="AEK85" s="567"/>
      <c r="AEL85" s="567"/>
      <c r="AEM85" s="567"/>
      <c r="AEN85" s="567"/>
      <c r="AEO85" s="567"/>
      <c r="AEP85" s="567"/>
      <c r="AEQ85" s="567"/>
      <c r="AER85" s="567"/>
      <c r="AES85" s="567"/>
      <c r="AET85" s="567"/>
      <c r="AEU85" s="567"/>
      <c r="AEV85" s="567"/>
      <c r="AEW85" s="567"/>
      <c r="AEX85" s="567"/>
      <c r="AEY85" s="567"/>
      <c r="AEZ85" s="567"/>
      <c r="AFA85" s="567"/>
      <c r="AFB85" s="567"/>
      <c r="AFC85" s="567"/>
      <c r="AFD85" s="567"/>
      <c r="AFE85" s="567"/>
      <c r="AFF85" s="567"/>
      <c r="AFG85" s="567"/>
      <c r="AFH85" s="567"/>
      <c r="AFI85" s="567"/>
      <c r="AFJ85" s="567"/>
      <c r="AFK85" s="567"/>
      <c r="AFL85" s="567"/>
      <c r="AFM85" s="567"/>
      <c r="AFN85" s="567"/>
      <c r="AFO85" s="567"/>
      <c r="AFP85" s="567"/>
      <c r="AFQ85" s="567"/>
      <c r="AFR85" s="567"/>
      <c r="AFS85" s="567"/>
      <c r="AFT85" s="567"/>
      <c r="AFU85" s="567"/>
      <c r="AFV85" s="567"/>
      <c r="AFW85" s="567"/>
      <c r="AFX85" s="567"/>
      <c r="AFY85" s="567"/>
      <c r="AFZ85" s="567"/>
      <c r="AGA85" s="567"/>
      <c r="AGB85" s="567"/>
      <c r="AGC85" s="567"/>
      <c r="AGD85" s="567"/>
      <c r="AGE85" s="567"/>
      <c r="AGF85" s="567"/>
      <c r="AGG85" s="567"/>
      <c r="AGH85" s="567"/>
      <c r="AGI85" s="567"/>
      <c r="AGJ85" s="567"/>
      <c r="AGK85" s="567"/>
      <c r="AGL85" s="567"/>
      <c r="AGM85" s="567"/>
      <c r="AGN85" s="567"/>
      <c r="AGO85" s="567"/>
      <c r="AGP85" s="567"/>
      <c r="AGQ85" s="567"/>
      <c r="AGR85" s="567"/>
      <c r="AGS85" s="567"/>
      <c r="AGT85" s="567"/>
      <c r="AGU85" s="567"/>
      <c r="AGV85" s="567"/>
      <c r="AGW85" s="567"/>
      <c r="AGX85" s="567"/>
      <c r="AGY85" s="567"/>
      <c r="AGZ85" s="567"/>
      <c r="AHA85" s="567"/>
      <c r="AHB85" s="567"/>
      <c r="AHC85" s="567"/>
      <c r="AHD85" s="567"/>
      <c r="AHE85" s="567"/>
      <c r="AHF85" s="567"/>
      <c r="AHG85" s="567"/>
      <c r="AHH85" s="567"/>
      <c r="AHI85" s="567"/>
      <c r="AHJ85" s="567"/>
      <c r="AHK85" s="567"/>
      <c r="AHL85" s="567"/>
      <c r="AHM85" s="567"/>
      <c r="AHN85" s="567"/>
      <c r="AHO85" s="567"/>
      <c r="AHP85" s="567"/>
      <c r="AHQ85" s="567"/>
      <c r="AHR85" s="567"/>
      <c r="AHS85" s="567"/>
      <c r="AHT85" s="567"/>
      <c r="AHU85" s="567"/>
      <c r="AHV85" s="567"/>
      <c r="AHW85" s="567"/>
      <c r="AHX85" s="567"/>
      <c r="AHY85" s="567"/>
      <c r="AHZ85" s="567"/>
      <c r="AIA85" s="567"/>
      <c r="AIB85" s="567"/>
      <c r="AIC85" s="567"/>
      <c r="AID85" s="567"/>
      <c r="AIE85" s="567"/>
      <c r="AIF85" s="567"/>
      <c r="AIG85" s="567"/>
      <c r="AIH85" s="567"/>
      <c r="AII85" s="567"/>
      <c r="AIJ85" s="567"/>
      <c r="AIK85" s="567"/>
      <c r="AIL85" s="567"/>
      <c r="AIM85" s="567"/>
      <c r="AIN85" s="567"/>
      <c r="AIO85" s="567"/>
      <c r="AIP85" s="567"/>
      <c r="AIQ85" s="567"/>
      <c r="AIR85" s="567"/>
      <c r="AIS85" s="567"/>
      <c r="AIT85" s="567"/>
      <c r="AIU85" s="567"/>
      <c r="AIV85" s="567"/>
      <c r="AIW85" s="567"/>
      <c r="AIX85" s="567"/>
      <c r="AIY85" s="567"/>
      <c r="AIZ85" s="567"/>
      <c r="AJA85" s="567"/>
      <c r="AJB85" s="567"/>
      <c r="AJC85" s="567"/>
      <c r="AJD85" s="567"/>
      <c r="AJE85" s="567"/>
      <c r="AJF85" s="567"/>
      <c r="AJG85" s="567"/>
      <c r="AJH85" s="567"/>
      <c r="AJI85" s="567"/>
      <c r="AJJ85" s="567"/>
      <c r="AJK85" s="567"/>
      <c r="AJL85" s="567"/>
      <c r="AJM85" s="567"/>
      <c r="AJN85" s="567"/>
      <c r="AJO85" s="567"/>
      <c r="AJP85" s="567"/>
      <c r="AJQ85" s="567"/>
      <c r="AJR85" s="567"/>
      <c r="AJS85" s="567"/>
      <c r="AJT85" s="567"/>
      <c r="AJU85" s="567"/>
      <c r="AJV85" s="567"/>
      <c r="AJW85" s="567"/>
      <c r="AJX85" s="567"/>
      <c r="AJY85" s="567"/>
      <c r="AJZ85" s="567"/>
      <c r="AKA85" s="567"/>
      <c r="AKB85" s="567"/>
      <c r="AKC85" s="567"/>
      <c r="AKD85" s="567"/>
      <c r="AKE85" s="567"/>
      <c r="AKF85" s="567"/>
      <c r="AKG85" s="567"/>
      <c r="AKH85" s="567"/>
      <c r="AKI85" s="567"/>
      <c r="AKJ85" s="567"/>
      <c r="AKK85" s="567"/>
      <c r="AKL85" s="567"/>
      <c r="AKM85" s="567"/>
      <c r="AKN85" s="567"/>
      <c r="AKO85" s="567"/>
      <c r="AKP85" s="567"/>
      <c r="AKQ85" s="567"/>
      <c r="AKR85" s="567"/>
      <c r="AKS85" s="567"/>
      <c r="AKT85" s="567"/>
      <c r="AKU85" s="567"/>
      <c r="AKV85" s="567"/>
      <c r="AKW85" s="567"/>
      <c r="AKX85" s="567"/>
      <c r="AKY85" s="567"/>
      <c r="AKZ85" s="567"/>
      <c r="ALA85" s="567"/>
      <c r="ALB85" s="567"/>
      <c r="ALC85" s="567"/>
      <c r="ALD85" s="567"/>
      <c r="ALE85" s="567"/>
      <c r="ALF85" s="567"/>
      <c r="ALG85" s="567"/>
      <c r="ALH85" s="567"/>
      <c r="ALI85" s="567"/>
      <c r="ALJ85" s="567"/>
      <c r="ALK85" s="567"/>
      <c r="ALL85" s="567"/>
      <c r="ALM85" s="567"/>
      <c r="ALN85" s="567"/>
      <c r="ALO85" s="567"/>
      <c r="ALP85" s="567"/>
      <c r="ALQ85" s="567"/>
      <c r="ALR85" s="567"/>
      <c r="ALS85" s="567"/>
      <c r="ALT85" s="567"/>
      <c r="ALU85" s="567"/>
      <c r="ALV85" s="567"/>
      <c r="ALW85" s="567"/>
      <c r="ALX85" s="567"/>
      <c r="ALY85" s="567"/>
      <c r="ALZ85" s="567"/>
      <c r="AMA85" s="567"/>
      <c r="AMB85" s="567"/>
      <c r="AMC85" s="567"/>
      <c r="AMD85" s="567"/>
      <c r="AME85" s="567"/>
      <c r="AMF85" s="567"/>
      <c r="AMG85" s="567"/>
      <c r="AMH85" s="567"/>
      <c r="AMI85" s="567"/>
      <c r="AMJ85" s="567"/>
      <c r="AMK85" s="567"/>
      <c r="AML85" s="567"/>
      <c r="AMM85" s="567"/>
      <c r="AMN85" s="567"/>
      <c r="AMO85" s="567"/>
      <c r="AMP85" s="567"/>
      <c r="AMQ85" s="567"/>
      <c r="AMR85" s="567"/>
      <c r="AMS85" s="567"/>
      <c r="AMT85" s="567"/>
      <c r="AMU85" s="567"/>
      <c r="AMV85" s="567"/>
      <c r="AMW85" s="567"/>
      <c r="AMX85" s="567"/>
      <c r="AMY85" s="567"/>
      <c r="AMZ85" s="567"/>
      <c r="ANA85" s="567"/>
      <c r="ANB85" s="567"/>
      <c r="ANC85" s="567"/>
      <c r="AND85" s="567"/>
      <c r="ANE85" s="567"/>
      <c r="ANF85" s="567"/>
      <c r="ANG85" s="567"/>
      <c r="ANH85" s="567"/>
      <c r="ANI85" s="567"/>
      <c r="ANJ85" s="567"/>
      <c r="ANK85" s="567"/>
      <c r="ANL85" s="567"/>
      <c r="ANM85" s="567"/>
      <c r="ANN85" s="567"/>
      <c r="ANO85" s="567"/>
      <c r="ANP85" s="567"/>
      <c r="ANQ85" s="567"/>
      <c r="ANR85" s="567"/>
      <c r="ANS85" s="567"/>
      <c r="ANT85" s="567"/>
      <c r="ANU85" s="567"/>
      <c r="ANV85" s="567"/>
      <c r="ANW85" s="567"/>
      <c r="ANX85" s="567"/>
      <c r="ANY85" s="567"/>
      <c r="ANZ85" s="567"/>
      <c r="AOA85" s="567"/>
      <c r="AOB85" s="567"/>
      <c r="AOC85" s="567"/>
      <c r="AOD85" s="567"/>
      <c r="AOE85" s="567"/>
      <c r="AOF85" s="567"/>
      <c r="AOG85" s="567"/>
      <c r="AOH85" s="567"/>
      <c r="AOI85" s="567"/>
      <c r="AOJ85" s="567"/>
      <c r="AOK85" s="567"/>
      <c r="AOL85" s="567"/>
      <c r="AOM85" s="567"/>
      <c r="AON85" s="567"/>
      <c r="AOO85" s="567"/>
      <c r="AOP85" s="567"/>
      <c r="AOQ85" s="567"/>
      <c r="AOR85" s="567"/>
      <c r="AOS85" s="567"/>
      <c r="AOT85" s="567"/>
      <c r="AOU85" s="567"/>
      <c r="AOV85" s="567"/>
      <c r="AOW85" s="567"/>
      <c r="AOX85" s="567"/>
      <c r="AOY85" s="567"/>
      <c r="AOZ85" s="567"/>
      <c r="APA85" s="567"/>
      <c r="APB85" s="567"/>
      <c r="APC85" s="567"/>
      <c r="APD85" s="567"/>
      <c r="APE85" s="567"/>
      <c r="APF85" s="567"/>
      <c r="APG85" s="567"/>
      <c r="APH85" s="567"/>
      <c r="API85" s="567"/>
      <c r="APJ85" s="567"/>
      <c r="APK85" s="567"/>
      <c r="APL85" s="567"/>
      <c r="APM85" s="567"/>
      <c r="APN85" s="567"/>
      <c r="APO85" s="567"/>
      <c r="APP85" s="567"/>
      <c r="APQ85" s="567"/>
      <c r="APR85" s="567"/>
      <c r="APS85" s="567"/>
      <c r="APT85" s="567"/>
      <c r="APU85" s="567"/>
      <c r="APV85" s="567"/>
      <c r="APW85" s="567"/>
      <c r="APX85" s="567"/>
      <c r="APY85" s="567"/>
      <c r="APZ85" s="567"/>
      <c r="AQA85" s="567"/>
      <c r="AQB85" s="567"/>
      <c r="AQC85" s="567"/>
      <c r="AQD85" s="567"/>
      <c r="AQE85" s="567"/>
      <c r="AQF85" s="567"/>
      <c r="AQG85" s="567"/>
      <c r="AQH85" s="567"/>
      <c r="AQI85" s="567"/>
      <c r="AQJ85" s="567"/>
      <c r="AQK85" s="567"/>
      <c r="AQL85" s="567"/>
      <c r="AQM85" s="567"/>
      <c r="AQN85" s="567"/>
      <c r="AQO85" s="567"/>
      <c r="AQP85" s="567"/>
      <c r="AQQ85" s="567"/>
      <c r="AQR85" s="567"/>
      <c r="AQS85" s="567"/>
      <c r="AQT85" s="567"/>
      <c r="AQU85" s="567"/>
      <c r="AQV85" s="567"/>
      <c r="AQW85" s="567"/>
      <c r="AQX85" s="567"/>
      <c r="AQY85" s="567"/>
      <c r="AQZ85" s="567"/>
      <c r="ARA85" s="567"/>
      <c r="ARB85" s="567"/>
      <c r="ARC85" s="567"/>
      <c r="ARD85" s="567"/>
      <c r="ARE85" s="567"/>
      <c r="ARF85" s="567"/>
      <c r="ARG85" s="567"/>
      <c r="ARH85" s="567"/>
      <c r="ARI85" s="567"/>
      <c r="ARJ85" s="567"/>
      <c r="ARK85" s="567"/>
      <c r="ARL85" s="567"/>
      <c r="ARM85" s="567"/>
      <c r="ARN85" s="567"/>
      <c r="ARO85" s="567"/>
      <c r="ARP85" s="567"/>
      <c r="ARQ85" s="567"/>
      <c r="ARR85" s="567"/>
      <c r="ARS85" s="567"/>
      <c r="ART85" s="567"/>
      <c r="ARU85" s="567"/>
      <c r="ARV85" s="567"/>
      <c r="ARW85" s="567"/>
      <c r="ARX85" s="567"/>
      <c r="ARY85" s="567"/>
      <c r="ARZ85" s="567"/>
      <c r="ASA85" s="567"/>
      <c r="ASB85" s="567"/>
      <c r="ASC85" s="567"/>
      <c r="ASD85" s="567"/>
      <c r="ASE85" s="567"/>
      <c r="ASF85" s="567"/>
      <c r="ASG85" s="567"/>
      <c r="ASH85" s="567"/>
      <c r="ASI85" s="567"/>
      <c r="ASJ85" s="567"/>
      <c r="ASK85" s="567"/>
      <c r="ASL85" s="567"/>
      <c r="ASM85" s="567"/>
      <c r="ASN85" s="567"/>
      <c r="ASO85" s="567"/>
      <c r="ASP85" s="567"/>
      <c r="ASQ85" s="567"/>
      <c r="ASR85" s="567"/>
      <c r="ASS85" s="567"/>
      <c r="AST85" s="567"/>
      <c r="ASU85" s="567"/>
      <c r="ASV85" s="567"/>
      <c r="ASW85" s="567"/>
      <c r="ASX85" s="567"/>
      <c r="ASY85" s="567"/>
      <c r="ASZ85" s="567"/>
      <c r="ATA85" s="567"/>
      <c r="ATB85" s="567"/>
      <c r="ATC85" s="567"/>
      <c r="ATD85" s="567"/>
      <c r="ATE85" s="567"/>
      <c r="ATF85" s="567"/>
      <c r="ATG85" s="567"/>
      <c r="ATH85" s="567"/>
      <c r="ATI85" s="567"/>
      <c r="ATJ85" s="567"/>
      <c r="ATK85" s="567"/>
      <c r="ATL85" s="567"/>
      <c r="ATM85" s="567"/>
      <c r="ATN85" s="567"/>
      <c r="ATO85" s="567"/>
      <c r="ATP85" s="567"/>
      <c r="ATQ85" s="567"/>
      <c r="ATR85" s="567"/>
      <c r="ATS85" s="567"/>
      <c r="ATT85" s="567"/>
      <c r="ATU85" s="567"/>
      <c r="ATV85" s="567"/>
      <c r="ATW85" s="567"/>
      <c r="ATX85" s="567"/>
      <c r="ATY85" s="567"/>
      <c r="ATZ85" s="567"/>
      <c r="AUA85" s="567"/>
      <c r="AUB85" s="567"/>
      <c r="AUC85" s="567"/>
      <c r="AUD85" s="567"/>
      <c r="AUE85" s="567"/>
      <c r="AUF85" s="567"/>
      <c r="AUG85" s="567"/>
      <c r="AUH85" s="567"/>
      <c r="AUI85" s="567"/>
      <c r="AUJ85" s="567"/>
      <c r="AUK85" s="567"/>
      <c r="AUL85" s="567"/>
      <c r="AUM85" s="567"/>
      <c r="AUN85" s="567"/>
      <c r="AUO85" s="567"/>
      <c r="AUP85" s="567"/>
      <c r="AUQ85" s="567"/>
      <c r="AUR85" s="567"/>
      <c r="AUS85" s="567"/>
      <c r="AUT85" s="567"/>
      <c r="AUU85" s="567"/>
      <c r="AUV85" s="567"/>
      <c r="AUW85" s="567"/>
      <c r="AUX85" s="567"/>
      <c r="AUY85" s="567"/>
      <c r="AUZ85" s="567"/>
      <c r="AVA85" s="567"/>
      <c r="AVB85" s="567"/>
      <c r="AVC85" s="567"/>
      <c r="AVD85" s="567"/>
      <c r="AVE85" s="567"/>
      <c r="AVF85" s="567"/>
      <c r="AVG85" s="567"/>
      <c r="AVH85" s="567"/>
      <c r="AVI85" s="567"/>
      <c r="AVJ85" s="567"/>
      <c r="AVK85" s="567"/>
      <c r="AVL85" s="567"/>
      <c r="AVM85" s="567"/>
      <c r="AVN85" s="567"/>
      <c r="AVO85" s="567"/>
      <c r="AVP85" s="567"/>
      <c r="AVQ85" s="567"/>
      <c r="AVR85" s="567"/>
      <c r="AVS85" s="567"/>
      <c r="AVT85" s="567"/>
      <c r="AVU85" s="567"/>
      <c r="AVV85" s="567"/>
      <c r="AVW85" s="567"/>
      <c r="AVX85" s="567"/>
      <c r="AVY85" s="567"/>
      <c r="AVZ85" s="567"/>
      <c r="AWA85" s="567"/>
      <c r="AWB85" s="567"/>
      <c r="AWC85" s="567"/>
      <c r="AWD85" s="567"/>
      <c r="AWE85" s="567"/>
      <c r="AWF85" s="567"/>
      <c r="AWG85" s="567"/>
      <c r="AWH85" s="567"/>
      <c r="AWI85" s="567"/>
      <c r="AWJ85" s="567"/>
      <c r="AWK85" s="567"/>
      <c r="AWL85" s="567"/>
      <c r="AWM85" s="567"/>
      <c r="AWN85" s="567"/>
      <c r="AWO85" s="567"/>
      <c r="AWP85" s="567"/>
      <c r="AWQ85" s="567"/>
      <c r="AWR85" s="567"/>
      <c r="AWS85" s="567"/>
      <c r="AWT85" s="567"/>
      <c r="AWU85" s="567"/>
      <c r="AWV85" s="567"/>
      <c r="AWW85" s="567"/>
      <c r="AWX85" s="567"/>
      <c r="AWY85" s="567"/>
      <c r="AWZ85" s="567"/>
      <c r="AXA85" s="567"/>
      <c r="AXB85" s="567"/>
      <c r="AXC85" s="567"/>
      <c r="AXD85" s="567"/>
      <c r="AXE85" s="567"/>
      <c r="AXF85" s="567"/>
      <c r="AXG85" s="567"/>
      <c r="AXH85" s="567"/>
      <c r="AXI85" s="567"/>
      <c r="AXJ85" s="567"/>
      <c r="AXK85" s="567"/>
      <c r="AXL85" s="567"/>
      <c r="AXM85" s="567"/>
      <c r="AXN85" s="567"/>
      <c r="AXO85" s="567"/>
      <c r="AXP85" s="567"/>
      <c r="AXQ85" s="567"/>
      <c r="AXR85" s="567"/>
      <c r="AXS85" s="567"/>
      <c r="AXT85" s="567"/>
      <c r="AXU85" s="567"/>
      <c r="AXV85" s="567"/>
      <c r="AXW85" s="567"/>
      <c r="AXX85" s="567"/>
      <c r="AXY85" s="567"/>
      <c r="AXZ85" s="567"/>
      <c r="AYA85" s="567"/>
      <c r="AYB85" s="567"/>
      <c r="AYC85" s="567"/>
      <c r="AYD85" s="567"/>
      <c r="AYE85" s="567"/>
      <c r="AYF85" s="567"/>
      <c r="AYG85" s="567"/>
      <c r="AYH85" s="567"/>
      <c r="AYI85" s="567"/>
      <c r="AYJ85" s="567"/>
      <c r="AYK85" s="567"/>
      <c r="AYL85" s="567"/>
      <c r="AYM85" s="567"/>
      <c r="AYN85" s="567"/>
      <c r="AYO85" s="567"/>
      <c r="AYP85" s="567"/>
      <c r="AYQ85" s="567"/>
      <c r="AYR85" s="567"/>
      <c r="AYS85" s="567"/>
      <c r="AYT85" s="567"/>
      <c r="AYU85" s="567"/>
      <c r="AYV85" s="567"/>
      <c r="AYW85" s="567"/>
      <c r="AYX85" s="567"/>
      <c r="AYY85" s="567"/>
      <c r="AYZ85" s="567"/>
      <c r="AZA85" s="567"/>
      <c r="AZB85" s="567"/>
      <c r="AZC85" s="567"/>
      <c r="AZD85" s="567"/>
      <c r="AZE85" s="567"/>
      <c r="AZF85" s="567"/>
      <c r="AZG85" s="567"/>
      <c r="AZH85" s="567"/>
      <c r="AZI85" s="567"/>
      <c r="AZJ85" s="567"/>
      <c r="AZK85" s="567"/>
      <c r="AZL85" s="567"/>
      <c r="AZM85" s="567"/>
      <c r="AZN85" s="567"/>
      <c r="AZO85" s="567"/>
      <c r="AZP85" s="567"/>
      <c r="AZQ85" s="567"/>
      <c r="AZR85" s="567"/>
      <c r="AZS85" s="567"/>
      <c r="AZT85" s="567"/>
      <c r="AZU85" s="567"/>
      <c r="AZV85" s="567"/>
      <c r="AZW85" s="567"/>
      <c r="AZX85" s="567"/>
      <c r="AZY85" s="567"/>
      <c r="AZZ85" s="567"/>
      <c r="BAA85" s="567"/>
      <c r="BAB85" s="567"/>
      <c r="BAC85" s="567"/>
      <c r="BAD85" s="567"/>
      <c r="BAE85" s="567"/>
      <c r="BAF85" s="567"/>
      <c r="BAG85" s="567"/>
      <c r="BAH85" s="567"/>
      <c r="BAI85" s="567"/>
      <c r="BAJ85" s="567"/>
      <c r="BAK85" s="567"/>
      <c r="BAL85" s="567"/>
      <c r="BAM85" s="567"/>
      <c r="BAN85" s="567"/>
      <c r="BAO85" s="567"/>
      <c r="BAP85" s="567"/>
      <c r="BAQ85" s="567"/>
      <c r="BAR85" s="567"/>
      <c r="BAS85" s="567"/>
      <c r="BAT85" s="567"/>
      <c r="BAU85" s="567"/>
      <c r="BAV85" s="567"/>
      <c r="BAW85" s="567"/>
      <c r="BAX85" s="567"/>
      <c r="BAY85" s="567"/>
      <c r="BAZ85" s="567"/>
      <c r="BBA85" s="567"/>
      <c r="BBB85" s="567"/>
      <c r="BBC85" s="567"/>
      <c r="BBD85" s="567"/>
      <c r="BBE85" s="567"/>
      <c r="BBF85" s="567"/>
      <c r="BBG85" s="567"/>
      <c r="BBH85" s="567"/>
      <c r="BBI85" s="567"/>
      <c r="BBJ85" s="567"/>
      <c r="BBK85" s="567"/>
      <c r="BBL85" s="567"/>
      <c r="BBM85" s="567"/>
      <c r="BBN85" s="567"/>
      <c r="BBO85" s="567"/>
      <c r="BBP85" s="567"/>
      <c r="BBQ85" s="567"/>
      <c r="BBR85" s="567"/>
      <c r="BBS85" s="567"/>
      <c r="BBT85" s="567"/>
      <c r="BBU85" s="567"/>
      <c r="BBV85" s="567"/>
      <c r="BBW85" s="567"/>
      <c r="BBX85" s="567"/>
      <c r="BBY85" s="567"/>
      <c r="BBZ85" s="567"/>
      <c r="BCA85" s="567"/>
      <c r="BCB85" s="567"/>
      <c r="BCC85" s="567"/>
      <c r="BCD85" s="567"/>
      <c r="BCE85" s="567"/>
      <c r="BCF85" s="567"/>
      <c r="BCG85" s="567"/>
      <c r="BCH85" s="567"/>
      <c r="BCI85" s="567"/>
      <c r="BCJ85" s="567"/>
      <c r="BCK85" s="567"/>
      <c r="BCL85" s="567"/>
      <c r="BCM85" s="567"/>
      <c r="BCN85" s="567"/>
      <c r="BCO85" s="567"/>
      <c r="BCP85" s="567"/>
      <c r="BCQ85" s="567"/>
      <c r="BCR85" s="567"/>
      <c r="BCS85" s="567"/>
      <c r="BCT85" s="567"/>
      <c r="BCU85" s="567"/>
      <c r="BCV85" s="567"/>
      <c r="BCW85" s="567"/>
      <c r="BCX85" s="567"/>
      <c r="BCY85" s="567"/>
      <c r="BCZ85" s="567"/>
      <c r="BDA85" s="567"/>
      <c r="BDB85" s="567"/>
      <c r="BDC85" s="567"/>
      <c r="BDD85" s="567"/>
      <c r="BDE85" s="567"/>
      <c r="BDF85" s="567"/>
      <c r="BDG85" s="567"/>
      <c r="BDH85" s="567"/>
      <c r="BDI85" s="567"/>
      <c r="BDJ85" s="567"/>
      <c r="BDK85" s="567"/>
      <c r="BDL85" s="567"/>
      <c r="BDM85" s="567"/>
      <c r="BDN85" s="567"/>
      <c r="BDO85" s="567"/>
      <c r="BDP85" s="567"/>
      <c r="BDQ85" s="567"/>
      <c r="BDR85" s="567"/>
      <c r="BDS85" s="567"/>
      <c r="BDT85" s="567"/>
      <c r="BDU85" s="567"/>
      <c r="BDV85" s="567"/>
      <c r="BDW85" s="567"/>
      <c r="BDX85" s="567"/>
      <c r="BDY85" s="567"/>
      <c r="BDZ85" s="567"/>
      <c r="BEA85" s="567"/>
      <c r="BEB85" s="567"/>
      <c r="BEC85" s="567"/>
      <c r="BED85" s="567"/>
      <c r="BEE85" s="567"/>
      <c r="BEF85" s="567"/>
      <c r="BEG85" s="567"/>
      <c r="BEH85" s="567"/>
      <c r="BEI85" s="567"/>
      <c r="BEJ85" s="567"/>
      <c r="BEK85" s="567"/>
      <c r="BEL85" s="567"/>
      <c r="BEM85" s="567"/>
      <c r="BEN85" s="567"/>
      <c r="BEO85" s="567"/>
      <c r="BEP85" s="567"/>
      <c r="BEQ85" s="567"/>
      <c r="BER85" s="567"/>
      <c r="BES85" s="567"/>
      <c r="BET85" s="567"/>
      <c r="BEU85" s="567"/>
      <c r="BEV85" s="567"/>
      <c r="BEW85" s="567"/>
      <c r="BEX85" s="567"/>
      <c r="BEY85" s="567"/>
      <c r="BEZ85" s="567"/>
      <c r="BFA85" s="567"/>
      <c r="BFB85" s="567"/>
      <c r="BFC85" s="567"/>
      <c r="BFD85" s="567"/>
      <c r="BFE85" s="567"/>
      <c r="BFF85" s="567"/>
      <c r="BFG85" s="567"/>
      <c r="BFH85" s="567"/>
      <c r="BFI85" s="567"/>
      <c r="BFJ85" s="567"/>
      <c r="BFK85" s="567"/>
      <c r="BFL85" s="567"/>
      <c r="BFM85" s="567"/>
      <c r="BFN85" s="567"/>
      <c r="BFO85" s="567"/>
      <c r="BFP85" s="567"/>
      <c r="BFQ85" s="567"/>
      <c r="BFR85" s="567"/>
      <c r="BFS85" s="567"/>
      <c r="BFT85" s="567"/>
      <c r="BFU85" s="567"/>
      <c r="BFV85" s="567"/>
      <c r="BFW85" s="567"/>
      <c r="BFX85" s="567"/>
      <c r="BFY85" s="567"/>
      <c r="BFZ85" s="567"/>
      <c r="BGA85" s="567"/>
      <c r="BGB85" s="567"/>
      <c r="BGC85" s="567"/>
      <c r="BGD85" s="567"/>
      <c r="BGE85" s="567"/>
      <c r="BGF85" s="567"/>
      <c r="BGG85" s="567"/>
      <c r="BGH85" s="567"/>
      <c r="BGI85" s="567"/>
      <c r="BGJ85" s="567"/>
      <c r="BGK85" s="567"/>
      <c r="BGL85" s="567"/>
      <c r="BGM85" s="567"/>
      <c r="BGN85" s="567"/>
      <c r="BGO85" s="567"/>
      <c r="BGP85" s="567"/>
      <c r="BGQ85" s="567"/>
      <c r="BGR85" s="567"/>
      <c r="BGS85" s="567"/>
      <c r="BGT85" s="567"/>
      <c r="BGU85" s="567"/>
      <c r="BGV85" s="567"/>
      <c r="BGW85" s="567"/>
      <c r="BGX85" s="567"/>
      <c r="BGY85" s="567"/>
      <c r="BGZ85" s="567"/>
      <c r="BHA85" s="567"/>
      <c r="BHB85" s="567"/>
      <c r="BHC85" s="567"/>
      <c r="BHD85" s="567"/>
      <c r="BHE85" s="567"/>
      <c r="BHF85" s="567"/>
      <c r="BHG85" s="567"/>
      <c r="BHH85" s="567"/>
      <c r="BHI85" s="567"/>
      <c r="BHJ85" s="567"/>
      <c r="BHK85" s="567"/>
      <c r="BHL85" s="567"/>
      <c r="BHM85" s="567"/>
      <c r="BHN85" s="567"/>
      <c r="BHO85" s="567"/>
      <c r="BHP85" s="567"/>
      <c r="BHQ85" s="567"/>
      <c r="BHR85" s="567"/>
      <c r="BHS85" s="567"/>
      <c r="BHT85" s="567"/>
      <c r="BHU85" s="567"/>
      <c r="BHV85" s="567"/>
      <c r="BHW85" s="567"/>
      <c r="BHX85" s="567"/>
      <c r="BHY85" s="567"/>
      <c r="BHZ85" s="567"/>
      <c r="BIA85" s="567"/>
      <c r="BIB85" s="567"/>
      <c r="BIC85" s="567"/>
      <c r="BID85" s="567"/>
      <c r="BIE85" s="567"/>
      <c r="BIF85" s="567"/>
      <c r="BIG85" s="567"/>
      <c r="BIH85" s="567"/>
      <c r="BII85" s="567"/>
      <c r="BIJ85" s="567"/>
      <c r="BIK85" s="567"/>
      <c r="BIL85" s="567"/>
      <c r="BIM85" s="567"/>
      <c r="BIN85" s="567"/>
      <c r="BIO85" s="567"/>
      <c r="BIP85" s="567"/>
      <c r="BIQ85" s="567"/>
      <c r="BIR85" s="567"/>
      <c r="BIS85" s="567"/>
      <c r="BIT85" s="567"/>
      <c r="BIU85" s="567"/>
      <c r="BIV85" s="567"/>
      <c r="BIW85" s="567"/>
      <c r="BIX85" s="567"/>
      <c r="BIY85" s="567"/>
      <c r="BIZ85" s="567"/>
      <c r="BJA85" s="567"/>
      <c r="BJB85" s="567"/>
      <c r="BJC85" s="567"/>
      <c r="BJD85" s="567"/>
      <c r="BJE85" s="567"/>
      <c r="BJF85" s="567"/>
      <c r="BJG85" s="567"/>
      <c r="BJH85" s="567"/>
      <c r="BJI85" s="567"/>
      <c r="BJJ85" s="567"/>
      <c r="BJK85" s="567"/>
      <c r="BJL85" s="567"/>
      <c r="BJM85" s="567"/>
      <c r="BJN85" s="567"/>
      <c r="BJO85" s="567"/>
      <c r="BJP85" s="567"/>
      <c r="BJQ85" s="567"/>
      <c r="BJR85" s="567"/>
      <c r="BJS85" s="567"/>
      <c r="BJT85" s="567"/>
      <c r="BJU85" s="567"/>
      <c r="BJV85" s="567"/>
      <c r="BJW85" s="567"/>
      <c r="BJX85" s="567"/>
      <c r="BJY85" s="567"/>
      <c r="BJZ85" s="567"/>
      <c r="BKA85" s="567"/>
      <c r="BKB85" s="567"/>
      <c r="BKC85" s="567"/>
      <c r="BKD85" s="567"/>
      <c r="BKE85" s="567"/>
      <c r="BKF85" s="567"/>
      <c r="BKG85" s="567"/>
      <c r="BKH85" s="567"/>
      <c r="BKI85" s="567"/>
      <c r="BKJ85" s="567"/>
      <c r="BKK85" s="567"/>
      <c r="BKL85" s="567"/>
      <c r="BKM85" s="567"/>
      <c r="BKN85" s="567"/>
      <c r="BKO85" s="567"/>
      <c r="BKP85" s="567"/>
      <c r="BKQ85" s="567"/>
      <c r="BKR85" s="567"/>
      <c r="BKS85" s="567"/>
      <c r="BKT85" s="567"/>
      <c r="BKU85" s="567"/>
      <c r="BKV85" s="567"/>
      <c r="BKW85" s="567"/>
      <c r="BKX85" s="567"/>
      <c r="BKY85" s="567"/>
      <c r="BKZ85" s="567"/>
      <c r="BLA85" s="567"/>
      <c r="BLB85" s="567"/>
      <c r="BLC85" s="567"/>
      <c r="BLD85" s="567"/>
      <c r="BLE85" s="567"/>
      <c r="BLF85" s="567"/>
      <c r="BLG85" s="567"/>
      <c r="BLH85" s="567"/>
      <c r="BLI85" s="567"/>
      <c r="BLJ85" s="567"/>
      <c r="BLK85" s="567"/>
      <c r="BLL85" s="567"/>
      <c r="BLM85" s="567"/>
      <c r="BLN85" s="567"/>
      <c r="BLO85" s="567"/>
      <c r="BLP85" s="567"/>
      <c r="BLQ85" s="567"/>
      <c r="BLR85" s="567"/>
      <c r="BLS85" s="567"/>
      <c r="BLT85" s="567"/>
      <c r="BLU85" s="567"/>
      <c r="BLV85" s="567"/>
      <c r="BLW85" s="567"/>
      <c r="BLX85" s="567"/>
      <c r="BLY85" s="567"/>
      <c r="BLZ85" s="567"/>
      <c r="BMA85" s="567"/>
      <c r="BMB85" s="567"/>
      <c r="BMC85" s="567"/>
      <c r="BMD85" s="567"/>
      <c r="BME85" s="567"/>
      <c r="BMF85" s="567"/>
      <c r="BMG85" s="567"/>
      <c r="BMH85" s="567"/>
      <c r="BMI85" s="567"/>
      <c r="BMJ85" s="567"/>
      <c r="BMK85" s="567"/>
      <c r="BML85" s="567"/>
      <c r="BMM85" s="567"/>
      <c r="BMN85" s="567"/>
      <c r="BMO85" s="567"/>
      <c r="BMP85" s="567"/>
      <c r="BMQ85" s="567"/>
      <c r="BMR85" s="567"/>
      <c r="BMS85" s="567"/>
      <c r="BMT85" s="567"/>
      <c r="BMU85" s="567"/>
      <c r="BMV85" s="567"/>
      <c r="BMW85" s="567"/>
      <c r="BMX85" s="567"/>
      <c r="BMY85" s="567"/>
      <c r="BMZ85" s="567"/>
      <c r="BNA85" s="567"/>
      <c r="BNB85" s="567"/>
      <c r="BNC85" s="567"/>
      <c r="BND85" s="567"/>
      <c r="BNE85" s="567"/>
      <c r="BNF85" s="567"/>
      <c r="BNG85" s="567"/>
      <c r="BNH85" s="567"/>
      <c r="BNI85" s="567"/>
      <c r="BNJ85" s="567"/>
      <c r="BNK85" s="567"/>
      <c r="BNL85" s="567"/>
      <c r="BNM85" s="567"/>
      <c r="BNN85" s="567"/>
      <c r="BNO85" s="567"/>
      <c r="BNP85" s="567"/>
      <c r="BNQ85" s="567"/>
      <c r="BNR85" s="567"/>
      <c r="BNS85" s="567"/>
      <c r="BNT85" s="567"/>
      <c r="BNU85" s="567"/>
      <c r="BNV85" s="567"/>
      <c r="BNW85" s="567"/>
      <c r="BNX85" s="567"/>
      <c r="BNY85" s="567"/>
      <c r="BNZ85" s="567"/>
      <c r="BOA85" s="567"/>
      <c r="BOB85" s="567"/>
      <c r="BOC85" s="567"/>
      <c r="BOD85" s="567"/>
      <c r="BOE85" s="567"/>
      <c r="BOF85" s="567"/>
      <c r="BOG85" s="567"/>
      <c r="BOH85" s="567"/>
      <c r="BOI85" s="567"/>
      <c r="BOJ85" s="567"/>
      <c r="BOK85" s="567"/>
      <c r="BOL85" s="567"/>
      <c r="BOM85" s="567"/>
      <c r="BON85" s="567"/>
      <c r="BOO85" s="567"/>
      <c r="BOP85" s="567"/>
      <c r="BOQ85" s="567"/>
      <c r="BOR85" s="567"/>
      <c r="BOS85" s="567"/>
      <c r="BOT85" s="567"/>
      <c r="BOU85" s="567"/>
      <c r="BOV85" s="567"/>
      <c r="BOW85" s="567"/>
      <c r="BOX85" s="567"/>
      <c r="BOY85" s="567"/>
      <c r="BOZ85" s="567"/>
      <c r="BPA85" s="567"/>
      <c r="BPB85" s="567"/>
      <c r="BPC85" s="567"/>
      <c r="BPD85" s="567"/>
      <c r="BPE85" s="567"/>
      <c r="BPF85" s="567"/>
      <c r="BPG85" s="567"/>
      <c r="BPH85" s="567"/>
      <c r="BPI85" s="567"/>
      <c r="BPJ85" s="567"/>
      <c r="BPK85" s="567"/>
      <c r="BPL85" s="567"/>
      <c r="BPM85" s="567"/>
      <c r="BPN85" s="567"/>
      <c r="BPO85" s="567"/>
      <c r="BPP85" s="567"/>
      <c r="BPQ85" s="567"/>
      <c r="BPR85" s="567"/>
      <c r="BPS85" s="567"/>
      <c r="BPT85" s="567"/>
      <c r="BPU85" s="567"/>
      <c r="BPV85" s="567"/>
      <c r="BPW85" s="567"/>
      <c r="BPX85" s="567"/>
      <c r="BPY85" s="567"/>
      <c r="BPZ85" s="567"/>
      <c r="BQA85" s="567"/>
      <c r="BQB85" s="567"/>
      <c r="BQC85" s="567"/>
      <c r="BQD85" s="567"/>
      <c r="BQE85" s="567"/>
      <c r="BQF85" s="567"/>
      <c r="BQG85" s="567"/>
      <c r="BQH85" s="567"/>
      <c r="BQI85" s="567"/>
      <c r="BQJ85" s="567"/>
      <c r="BQK85" s="567"/>
      <c r="BQL85" s="567"/>
      <c r="BQM85" s="567"/>
      <c r="BQN85" s="567"/>
      <c r="BQO85" s="567"/>
      <c r="BQP85" s="567"/>
      <c r="BQQ85" s="567"/>
      <c r="BQR85" s="567"/>
      <c r="BQS85" s="567"/>
      <c r="BQT85" s="567"/>
      <c r="BQU85" s="567"/>
      <c r="BQV85" s="567"/>
      <c r="BQW85" s="567"/>
      <c r="BQX85" s="567"/>
      <c r="BQY85" s="567"/>
      <c r="BQZ85" s="567"/>
      <c r="BRA85" s="567"/>
      <c r="BRB85" s="567"/>
      <c r="BRC85" s="567"/>
      <c r="BRD85" s="567"/>
      <c r="BRE85" s="567"/>
      <c r="BRF85" s="567"/>
      <c r="BRG85" s="567"/>
      <c r="BRH85" s="567"/>
      <c r="BRI85" s="567"/>
      <c r="BRJ85" s="567"/>
      <c r="BRK85" s="567"/>
      <c r="BRL85" s="567"/>
      <c r="BRM85" s="567"/>
      <c r="BRN85" s="567"/>
      <c r="BRO85" s="567"/>
      <c r="BRP85" s="567"/>
      <c r="BRQ85" s="567"/>
      <c r="BRR85" s="567"/>
      <c r="BRS85" s="567"/>
      <c r="BRT85" s="567"/>
      <c r="BRU85" s="567"/>
      <c r="BRV85" s="567"/>
      <c r="BRW85" s="567"/>
      <c r="BRX85" s="567"/>
      <c r="BRY85" s="567"/>
      <c r="BRZ85" s="567"/>
      <c r="BSA85" s="567"/>
      <c r="BSB85" s="567"/>
      <c r="BSC85" s="567"/>
      <c r="BSD85" s="567"/>
      <c r="BSE85" s="567"/>
      <c r="BSF85" s="567"/>
      <c r="BSG85" s="567"/>
      <c r="BSH85" s="567"/>
      <c r="BSI85" s="567"/>
      <c r="BSJ85" s="567"/>
      <c r="BSK85" s="567"/>
      <c r="BSL85" s="567"/>
      <c r="BSM85" s="567"/>
      <c r="BSN85" s="567"/>
      <c r="BSO85" s="567"/>
      <c r="BSP85" s="567"/>
      <c r="BSQ85" s="567"/>
      <c r="BSR85" s="567"/>
      <c r="BSS85" s="567"/>
      <c r="BST85" s="567"/>
      <c r="BSU85" s="567"/>
      <c r="BSV85" s="567"/>
      <c r="BSW85" s="567"/>
      <c r="BSX85" s="567"/>
      <c r="BSY85" s="567"/>
      <c r="BSZ85" s="567"/>
      <c r="BTA85" s="567"/>
      <c r="BTB85" s="567"/>
      <c r="BTC85" s="567"/>
      <c r="BTD85" s="567"/>
      <c r="BTE85" s="567"/>
      <c r="BTF85" s="567"/>
      <c r="BTG85" s="567"/>
      <c r="BTH85" s="567"/>
      <c r="BTI85" s="567"/>
      <c r="BTJ85" s="567"/>
      <c r="BTK85" s="567"/>
      <c r="BTL85" s="567"/>
      <c r="BTM85" s="567"/>
      <c r="BTN85" s="567"/>
      <c r="BTO85" s="567"/>
      <c r="BTP85" s="567"/>
      <c r="BTQ85" s="567"/>
      <c r="BTR85" s="567"/>
      <c r="BTS85" s="567"/>
      <c r="BTT85" s="567"/>
      <c r="BTU85" s="567"/>
      <c r="BTV85" s="567"/>
      <c r="BTW85" s="567"/>
      <c r="BTX85" s="567"/>
      <c r="BTY85" s="567"/>
      <c r="BTZ85" s="567"/>
      <c r="BUA85" s="567"/>
      <c r="BUB85" s="567"/>
      <c r="BUC85" s="567"/>
      <c r="BUD85" s="567"/>
      <c r="BUE85" s="567"/>
      <c r="BUF85" s="567"/>
      <c r="BUG85" s="567"/>
      <c r="BUH85" s="567"/>
      <c r="BUI85" s="567"/>
      <c r="BUJ85" s="567"/>
      <c r="BUK85" s="567"/>
      <c r="BUL85" s="567"/>
      <c r="BUM85" s="567"/>
      <c r="BUN85" s="567"/>
      <c r="BUO85" s="567"/>
      <c r="BUP85" s="567"/>
      <c r="BUQ85" s="567"/>
      <c r="BUR85" s="567"/>
      <c r="BUS85" s="567"/>
      <c r="BUT85" s="567"/>
      <c r="BUU85" s="567"/>
      <c r="BUV85" s="567"/>
      <c r="BUW85" s="567"/>
      <c r="BUX85" s="567"/>
      <c r="BUY85" s="567"/>
      <c r="BUZ85" s="567"/>
      <c r="BVA85" s="567"/>
      <c r="BVB85" s="567"/>
      <c r="BVC85" s="567"/>
      <c r="BVD85" s="567"/>
      <c r="BVE85" s="567"/>
      <c r="BVF85" s="567"/>
      <c r="BVG85" s="567"/>
      <c r="BVH85" s="567"/>
      <c r="BVI85" s="567"/>
      <c r="BVJ85" s="567"/>
      <c r="BVK85" s="567"/>
      <c r="BVL85" s="567"/>
      <c r="BVM85" s="567"/>
      <c r="BVN85" s="567"/>
      <c r="BVO85" s="567"/>
      <c r="BVP85" s="567"/>
      <c r="BVQ85" s="567"/>
      <c r="BVR85" s="567"/>
      <c r="BVS85" s="567"/>
      <c r="BVT85" s="567"/>
      <c r="BVU85" s="567"/>
      <c r="BVV85" s="567"/>
      <c r="BVW85" s="567"/>
      <c r="BVX85" s="567"/>
      <c r="BVY85" s="567"/>
      <c r="BVZ85" s="567"/>
      <c r="BWA85" s="567"/>
      <c r="BWB85" s="567"/>
      <c r="BWC85" s="567"/>
      <c r="BWD85" s="567"/>
      <c r="BWE85" s="567"/>
      <c r="BWF85" s="567"/>
      <c r="BWG85" s="567"/>
      <c r="BWH85" s="567"/>
      <c r="BWI85" s="567"/>
      <c r="BWJ85" s="567"/>
      <c r="BWK85" s="567"/>
      <c r="BWL85" s="567"/>
      <c r="BWM85" s="567"/>
      <c r="BWN85" s="567"/>
      <c r="BWO85" s="567"/>
      <c r="BWP85" s="567"/>
      <c r="BWQ85" s="567"/>
      <c r="BWR85" s="567"/>
      <c r="BWS85" s="567"/>
      <c r="BWT85" s="567"/>
      <c r="BWU85" s="567"/>
      <c r="BWV85" s="567"/>
      <c r="BWW85" s="567"/>
      <c r="BWX85" s="567"/>
      <c r="BWY85" s="567"/>
      <c r="BWZ85" s="567"/>
      <c r="BXA85" s="567"/>
      <c r="BXB85" s="567"/>
      <c r="BXC85" s="567"/>
      <c r="BXD85" s="567"/>
      <c r="BXE85" s="567"/>
      <c r="BXF85" s="567"/>
      <c r="BXG85" s="567"/>
      <c r="BXH85" s="567"/>
      <c r="BXI85" s="567"/>
      <c r="BXJ85" s="567"/>
      <c r="BXK85" s="567"/>
      <c r="BXL85" s="567"/>
      <c r="BXM85" s="567"/>
      <c r="BXN85" s="567"/>
      <c r="BXO85" s="567"/>
      <c r="BXP85" s="567"/>
      <c r="BXQ85" s="567"/>
      <c r="BXR85" s="567"/>
      <c r="BXS85" s="567"/>
      <c r="BXT85" s="567"/>
      <c r="BXU85" s="567"/>
      <c r="BXV85" s="567"/>
      <c r="BXW85" s="567"/>
      <c r="BXX85" s="567"/>
      <c r="BXY85" s="567"/>
      <c r="BXZ85" s="567"/>
      <c r="BYA85" s="567"/>
      <c r="BYB85" s="567"/>
      <c r="BYC85" s="567"/>
      <c r="BYD85" s="567"/>
      <c r="BYE85" s="567"/>
      <c r="BYF85" s="567"/>
      <c r="BYG85" s="567"/>
      <c r="BYH85" s="567"/>
      <c r="BYI85" s="567"/>
      <c r="BYJ85" s="567"/>
      <c r="BYK85" s="567"/>
      <c r="BYL85" s="567"/>
      <c r="BYM85" s="567"/>
      <c r="BYN85" s="567"/>
      <c r="BYO85" s="567"/>
      <c r="BYP85" s="567"/>
      <c r="BYQ85" s="567"/>
      <c r="BYR85" s="567"/>
      <c r="BYS85" s="567"/>
      <c r="BYT85" s="567"/>
      <c r="BYU85" s="567"/>
      <c r="BYV85" s="567"/>
      <c r="BYW85" s="567"/>
      <c r="BYX85" s="567"/>
      <c r="BYY85" s="567"/>
      <c r="BYZ85" s="567"/>
      <c r="BZA85" s="567"/>
      <c r="BZB85" s="567"/>
      <c r="BZC85" s="567"/>
      <c r="BZD85" s="567"/>
      <c r="BZE85" s="567"/>
      <c r="BZF85" s="567"/>
      <c r="BZG85" s="567"/>
      <c r="BZH85" s="567"/>
      <c r="BZI85" s="567"/>
      <c r="BZJ85" s="567"/>
      <c r="BZK85" s="567"/>
      <c r="BZL85" s="567"/>
      <c r="BZM85" s="567"/>
      <c r="BZN85" s="567"/>
      <c r="BZO85" s="567"/>
      <c r="BZP85" s="567"/>
      <c r="BZQ85" s="567"/>
      <c r="BZR85" s="567"/>
      <c r="BZS85" s="567"/>
      <c r="BZT85" s="567"/>
      <c r="BZU85" s="567"/>
      <c r="BZV85" s="567"/>
      <c r="BZW85" s="567"/>
      <c r="BZX85" s="567"/>
      <c r="BZY85" s="567"/>
      <c r="BZZ85" s="567"/>
      <c r="CAA85" s="567"/>
      <c r="CAB85" s="567"/>
      <c r="CAC85" s="567"/>
      <c r="CAD85" s="567"/>
      <c r="CAE85" s="567"/>
      <c r="CAF85" s="567"/>
      <c r="CAG85" s="567"/>
      <c r="CAH85" s="567"/>
      <c r="CAI85" s="567"/>
      <c r="CAJ85" s="567"/>
      <c r="CAK85" s="567"/>
      <c r="CAL85" s="567"/>
      <c r="CAM85" s="567"/>
      <c r="CAN85" s="567"/>
      <c r="CAO85" s="567"/>
      <c r="CAP85" s="567"/>
      <c r="CAQ85" s="567"/>
      <c r="CAR85" s="567"/>
      <c r="CAS85" s="567"/>
      <c r="CAT85" s="567"/>
      <c r="CAU85" s="567"/>
      <c r="CAV85" s="567"/>
      <c r="CAW85" s="567"/>
      <c r="CAX85" s="567"/>
      <c r="CAY85" s="567"/>
      <c r="CAZ85" s="567"/>
      <c r="CBA85" s="567"/>
      <c r="CBB85" s="567"/>
      <c r="CBC85" s="567"/>
      <c r="CBD85" s="567"/>
      <c r="CBE85" s="567"/>
      <c r="CBF85" s="567"/>
      <c r="CBG85" s="567"/>
      <c r="CBH85" s="567"/>
      <c r="CBI85" s="567"/>
      <c r="CBJ85" s="567"/>
      <c r="CBK85" s="567"/>
      <c r="CBL85" s="567"/>
      <c r="CBM85" s="567"/>
      <c r="CBN85" s="567"/>
      <c r="CBO85" s="567"/>
      <c r="CBP85" s="567"/>
      <c r="CBQ85" s="567"/>
      <c r="CBR85" s="567"/>
      <c r="CBS85" s="567"/>
      <c r="CBT85" s="567"/>
      <c r="CBU85" s="567"/>
      <c r="CBV85" s="567"/>
      <c r="CBW85" s="567"/>
      <c r="CBX85" s="567"/>
      <c r="CBY85" s="567"/>
      <c r="CBZ85" s="567"/>
      <c r="CCA85" s="567"/>
      <c r="CCB85" s="567"/>
      <c r="CCC85" s="567"/>
      <c r="CCD85" s="567"/>
      <c r="CCE85" s="567"/>
      <c r="CCF85" s="567"/>
      <c r="CCG85" s="567"/>
      <c r="CCH85" s="567"/>
      <c r="CCI85" s="567"/>
      <c r="CCJ85" s="567"/>
      <c r="CCK85" s="567"/>
      <c r="CCL85" s="567"/>
      <c r="CCM85" s="567"/>
      <c r="CCN85" s="567"/>
      <c r="CCO85" s="567"/>
      <c r="CCP85" s="567"/>
      <c r="CCQ85" s="567"/>
      <c r="CCR85" s="567"/>
      <c r="CCS85" s="567"/>
      <c r="CCT85" s="567"/>
      <c r="CCU85" s="567"/>
      <c r="CCV85" s="567"/>
      <c r="CCW85" s="567"/>
      <c r="CCX85" s="567"/>
      <c r="CCY85" s="567"/>
      <c r="CCZ85" s="567"/>
      <c r="CDA85" s="567"/>
      <c r="CDB85" s="567"/>
      <c r="CDC85" s="567"/>
      <c r="CDD85" s="567"/>
      <c r="CDE85" s="567"/>
      <c r="CDF85" s="567"/>
      <c r="CDG85" s="567"/>
      <c r="CDH85" s="567"/>
      <c r="CDI85" s="567"/>
      <c r="CDJ85" s="567"/>
      <c r="CDK85" s="567"/>
      <c r="CDL85" s="567"/>
      <c r="CDM85" s="567"/>
      <c r="CDN85" s="567"/>
      <c r="CDO85" s="567"/>
      <c r="CDP85" s="567"/>
      <c r="CDQ85" s="567"/>
      <c r="CDR85" s="567"/>
      <c r="CDS85" s="567"/>
      <c r="CDT85" s="567"/>
      <c r="CDU85" s="567"/>
      <c r="CDV85" s="567"/>
      <c r="CDW85" s="567"/>
      <c r="CDX85" s="567"/>
      <c r="CDY85" s="567"/>
      <c r="CDZ85" s="567"/>
      <c r="CEA85" s="567"/>
      <c r="CEB85" s="567"/>
      <c r="CEC85" s="567"/>
      <c r="CED85" s="567"/>
      <c r="CEE85" s="567"/>
      <c r="CEF85" s="567"/>
      <c r="CEG85" s="567"/>
      <c r="CEH85" s="567"/>
      <c r="CEI85" s="567"/>
      <c r="CEJ85" s="567"/>
      <c r="CEK85" s="567"/>
      <c r="CEL85" s="567"/>
      <c r="CEM85" s="567"/>
      <c r="CEN85" s="567"/>
      <c r="CEO85" s="567"/>
      <c r="CEP85" s="567"/>
      <c r="CEQ85" s="567"/>
      <c r="CER85" s="567"/>
      <c r="CES85" s="567"/>
      <c r="CET85" s="567"/>
      <c r="CEU85" s="567"/>
      <c r="CEV85" s="567"/>
      <c r="CEW85" s="567"/>
      <c r="CEX85" s="567"/>
      <c r="CEY85" s="567"/>
      <c r="CEZ85" s="567"/>
      <c r="CFA85" s="567"/>
      <c r="CFB85" s="567"/>
      <c r="CFC85" s="567"/>
      <c r="CFD85" s="567"/>
      <c r="CFE85" s="567"/>
      <c r="CFF85" s="567"/>
      <c r="CFG85" s="567"/>
      <c r="CFH85" s="567"/>
      <c r="CFI85" s="567"/>
      <c r="CFJ85" s="567"/>
      <c r="CFK85" s="567"/>
      <c r="CFL85" s="567"/>
      <c r="CFM85" s="567"/>
      <c r="CFN85" s="567"/>
      <c r="CFO85" s="567"/>
      <c r="CFP85" s="567"/>
      <c r="CFQ85" s="567"/>
      <c r="CFR85" s="567"/>
      <c r="CFS85" s="567"/>
      <c r="CFT85" s="567"/>
      <c r="CFU85" s="567"/>
      <c r="CFV85" s="567"/>
      <c r="CFW85" s="567"/>
      <c r="CFX85" s="567"/>
      <c r="CFY85" s="567"/>
      <c r="CFZ85" s="567"/>
      <c r="CGA85" s="567"/>
      <c r="CGB85" s="567"/>
      <c r="CGC85" s="567"/>
      <c r="CGD85" s="567"/>
      <c r="CGE85" s="567"/>
      <c r="CGF85" s="567"/>
      <c r="CGG85" s="567"/>
      <c r="CGH85" s="567"/>
      <c r="CGI85" s="567"/>
      <c r="CGJ85" s="567"/>
      <c r="CGK85" s="567"/>
      <c r="CGL85" s="567"/>
      <c r="CGM85" s="567"/>
      <c r="CGN85" s="567"/>
      <c r="CGO85" s="567"/>
      <c r="CGP85" s="567"/>
      <c r="CGQ85" s="567"/>
      <c r="CGR85" s="567"/>
      <c r="CGS85" s="567"/>
      <c r="CGT85" s="567"/>
      <c r="CGU85" s="567"/>
      <c r="CGV85" s="567"/>
      <c r="CGW85" s="567"/>
      <c r="CGX85" s="567"/>
      <c r="CGY85" s="567"/>
      <c r="CGZ85" s="567"/>
      <c r="CHA85" s="567"/>
      <c r="CHB85" s="567"/>
      <c r="CHC85" s="567"/>
      <c r="CHD85" s="567"/>
      <c r="CHE85" s="567"/>
      <c r="CHF85" s="567"/>
      <c r="CHG85" s="567"/>
      <c r="CHH85" s="567"/>
      <c r="CHI85" s="567"/>
      <c r="CHJ85" s="567"/>
      <c r="CHK85" s="567"/>
      <c r="CHL85" s="567"/>
      <c r="CHM85" s="567"/>
      <c r="CHN85" s="567"/>
      <c r="CHO85" s="567"/>
      <c r="CHP85" s="567"/>
      <c r="CHQ85" s="567"/>
      <c r="CHR85" s="567"/>
      <c r="CHS85" s="567"/>
      <c r="CHT85" s="567"/>
      <c r="CHU85" s="567"/>
      <c r="CHV85" s="567"/>
      <c r="CHW85" s="567"/>
      <c r="CHX85" s="567"/>
      <c r="CHY85" s="567"/>
      <c r="CHZ85" s="567"/>
      <c r="CIA85" s="567"/>
      <c r="CIB85" s="567"/>
      <c r="CIC85" s="567"/>
      <c r="CID85" s="567"/>
      <c r="CIE85" s="567"/>
      <c r="CIF85" s="567"/>
      <c r="CIG85" s="567"/>
      <c r="CIH85" s="567"/>
      <c r="CII85" s="567"/>
      <c r="CIJ85" s="567"/>
      <c r="CIK85" s="567"/>
      <c r="CIL85" s="567"/>
      <c r="CIM85" s="567"/>
      <c r="CIN85" s="567"/>
      <c r="CIO85" s="567"/>
      <c r="CIP85" s="567"/>
      <c r="CIQ85" s="567"/>
      <c r="CIR85" s="567"/>
      <c r="CIS85" s="567"/>
      <c r="CIT85" s="567"/>
      <c r="CIU85" s="567"/>
      <c r="CIV85" s="567"/>
      <c r="CIW85" s="567"/>
      <c r="CIX85" s="567"/>
      <c r="CIY85" s="567"/>
      <c r="CIZ85" s="567"/>
      <c r="CJA85" s="567"/>
      <c r="CJB85" s="567"/>
      <c r="CJC85" s="567"/>
      <c r="CJD85" s="567"/>
      <c r="CJE85" s="567"/>
      <c r="CJF85" s="567"/>
      <c r="CJG85" s="567"/>
      <c r="CJH85" s="567"/>
      <c r="CJI85" s="567"/>
      <c r="CJJ85" s="567"/>
      <c r="CJK85" s="567"/>
      <c r="CJL85" s="567"/>
      <c r="CJM85" s="567"/>
      <c r="CJN85" s="567"/>
      <c r="CJO85" s="567"/>
      <c r="CJP85" s="567"/>
      <c r="CJQ85" s="567"/>
      <c r="CJR85" s="567"/>
      <c r="CJS85" s="567"/>
      <c r="CJT85" s="567"/>
      <c r="CJU85" s="567"/>
      <c r="CJV85" s="567"/>
      <c r="CJW85" s="567"/>
      <c r="CJX85" s="567"/>
      <c r="CJY85" s="567"/>
      <c r="CJZ85" s="567"/>
      <c r="CKA85" s="567"/>
      <c r="CKB85" s="567"/>
      <c r="CKC85" s="567"/>
      <c r="CKD85" s="567"/>
      <c r="CKE85" s="567"/>
      <c r="CKF85" s="567"/>
      <c r="CKG85" s="567"/>
      <c r="CKH85" s="567"/>
      <c r="CKI85" s="567"/>
      <c r="CKJ85" s="567"/>
      <c r="CKK85" s="567"/>
      <c r="CKL85" s="567"/>
      <c r="CKM85" s="567"/>
      <c r="CKN85" s="567"/>
      <c r="CKO85" s="567"/>
      <c r="CKP85" s="567"/>
      <c r="CKQ85" s="567"/>
      <c r="CKR85" s="567"/>
      <c r="CKS85" s="567"/>
      <c r="CKT85" s="567"/>
      <c r="CKU85" s="567"/>
      <c r="CKV85" s="567"/>
      <c r="CKW85" s="567"/>
      <c r="CKX85" s="567"/>
      <c r="CKY85" s="567"/>
      <c r="CKZ85" s="567"/>
      <c r="CLA85" s="567"/>
      <c r="CLB85" s="567"/>
      <c r="CLC85" s="567"/>
      <c r="CLD85" s="567"/>
      <c r="CLE85" s="567"/>
      <c r="CLF85" s="567"/>
      <c r="CLG85" s="567"/>
      <c r="CLH85" s="567"/>
      <c r="CLI85" s="567"/>
      <c r="CLJ85" s="567"/>
      <c r="CLK85" s="567"/>
      <c r="CLL85" s="567"/>
      <c r="CLM85" s="567"/>
      <c r="CLN85" s="567"/>
      <c r="CLO85" s="567"/>
      <c r="CLP85" s="567"/>
      <c r="CLQ85" s="567"/>
      <c r="CLR85" s="567"/>
      <c r="CLS85" s="567"/>
      <c r="CLT85" s="567"/>
      <c r="CLU85" s="567"/>
      <c r="CLV85" s="567"/>
      <c r="CLW85" s="567"/>
      <c r="CLX85" s="567"/>
      <c r="CLY85" s="567"/>
      <c r="CLZ85" s="567"/>
      <c r="CMA85" s="567"/>
      <c r="CMB85" s="567"/>
      <c r="CMC85" s="567"/>
      <c r="CMD85" s="567"/>
      <c r="CME85" s="567"/>
      <c r="CMF85" s="567"/>
      <c r="CMG85" s="567"/>
      <c r="CMH85" s="567"/>
      <c r="CMI85" s="567"/>
      <c r="CMJ85" s="567"/>
      <c r="CMK85" s="567"/>
      <c r="CML85" s="567"/>
      <c r="CMM85" s="567"/>
      <c r="CMN85" s="567"/>
      <c r="CMO85" s="567"/>
      <c r="CMP85" s="567"/>
      <c r="CMQ85" s="567"/>
      <c r="CMR85" s="567"/>
      <c r="CMS85" s="567"/>
      <c r="CMT85" s="567"/>
      <c r="CMU85" s="567"/>
      <c r="CMV85" s="567"/>
      <c r="CMW85" s="567"/>
      <c r="CMX85" s="567"/>
      <c r="CMY85" s="567"/>
      <c r="CMZ85" s="567"/>
      <c r="CNA85" s="567"/>
      <c r="CNB85" s="567"/>
      <c r="CNC85" s="567"/>
      <c r="CND85" s="567"/>
      <c r="CNE85" s="567"/>
      <c r="CNF85" s="567"/>
      <c r="CNG85" s="567"/>
      <c r="CNH85" s="567"/>
      <c r="CNI85" s="567"/>
      <c r="CNJ85" s="567"/>
      <c r="CNK85" s="567"/>
      <c r="CNL85" s="567"/>
      <c r="CNM85" s="567"/>
      <c r="CNN85" s="567"/>
      <c r="CNO85" s="567"/>
      <c r="CNP85" s="567"/>
      <c r="CNQ85" s="567"/>
      <c r="CNR85" s="567"/>
      <c r="CNS85" s="567"/>
      <c r="CNT85" s="567"/>
      <c r="CNU85" s="567"/>
      <c r="CNV85" s="567"/>
      <c r="CNW85" s="567"/>
      <c r="CNX85" s="567"/>
      <c r="CNY85" s="567"/>
      <c r="CNZ85" s="567"/>
      <c r="COA85" s="567"/>
      <c r="COB85" s="567"/>
      <c r="COC85" s="567"/>
      <c r="COD85" s="567"/>
      <c r="COE85" s="567"/>
      <c r="COF85" s="567"/>
      <c r="COG85" s="567"/>
      <c r="COH85" s="567"/>
      <c r="COI85" s="567"/>
      <c r="COJ85" s="567"/>
      <c r="COK85" s="567"/>
      <c r="COL85" s="567"/>
      <c r="COM85" s="567"/>
      <c r="CON85" s="567"/>
      <c r="COO85" s="567"/>
      <c r="COP85" s="567"/>
      <c r="COQ85" s="567"/>
      <c r="COR85" s="567"/>
      <c r="COS85" s="567"/>
      <c r="COT85" s="567"/>
      <c r="COU85" s="567"/>
      <c r="COV85" s="567"/>
      <c r="COW85" s="567"/>
      <c r="COX85" s="567"/>
      <c r="COY85" s="567"/>
      <c r="COZ85" s="567"/>
      <c r="CPA85" s="567"/>
      <c r="CPB85" s="567"/>
      <c r="CPC85" s="567"/>
      <c r="CPD85" s="567"/>
      <c r="CPE85" s="567"/>
      <c r="CPF85" s="567"/>
      <c r="CPG85" s="567"/>
      <c r="CPH85" s="567"/>
      <c r="CPI85" s="567"/>
      <c r="CPJ85" s="567"/>
      <c r="CPK85" s="567"/>
      <c r="CPL85" s="567"/>
      <c r="CPM85" s="567"/>
      <c r="CPN85" s="567"/>
      <c r="CPO85" s="567"/>
      <c r="CPP85" s="567"/>
      <c r="CPQ85" s="567"/>
      <c r="CPR85" s="567"/>
      <c r="CPS85" s="567"/>
      <c r="CPT85" s="567"/>
      <c r="CPU85" s="567"/>
      <c r="CPV85" s="567"/>
      <c r="CPW85" s="567"/>
      <c r="CPX85" s="567"/>
      <c r="CPY85" s="567"/>
      <c r="CPZ85" s="567"/>
      <c r="CQA85" s="567"/>
      <c r="CQB85" s="567"/>
      <c r="CQC85" s="567"/>
      <c r="CQD85" s="567"/>
      <c r="CQE85" s="567"/>
      <c r="CQF85" s="567"/>
      <c r="CQG85" s="567"/>
      <c r="CQH85" s="567"/>
      <c r="CQI85" s="567"/>
      <c r="CQJ85" s="567"/>
      <c r="CQK85" s="567"/>
      <c r="CQL85" s="567"/>
      <c r="CQM85" s="567"/>
      <c r="CQN85" s="567"/>
      <c r="CQO85" s="567"/>
      <c r="CQP85" s="567"/>
      <c r="CQQ85" s="567"/>
      <c r="CQR85" s="567"/>
      <c r="CQS85" s="567"/>
      <c r="CQT85" s="567"/>
      <c r="CQU85" s="567"/>
      <c r="CQV85" s="567"/>
      <c r="CQW85" s="567"/>
      <c r="CQX85" s="567"/>
      <c r="CQY85" s="567"/>
      <c r="CQZ85" s="567"/>
      <c r="CRA85" s="567"/>
      <c r="CRB85" s="567"/>
      <c r="CRC85" s="567"/>
      <c r="CRD85" s="567"/>
      <c r="CRE85" s="567"/>
      <c r="CRF85" s="567"/>
      <c r="CRG85" s="567"/>
      <c r="CRH85" s="567"/>
      <c r="CRI85" s="567"/>
      <c r="CRJ85" s="567"/>
      <c r="CRK85" s="567"/>
      <c r="CRL85" s="567"/>
      <c r="CRM85" s="567"/>
      <c r="CRN85" s="567"/>
      <c r="CRO85" s="567"/>
      <c r="CRP85" s="567"/>
      <c r="CRQ85" s="567"/>
      <c r="CRR85" s="567"/>
      <c r="CRS85" s="567"/>
      <c r="CRT85" s="567"/>
      <c r="CRU85" s="567"/>
      <c r="CRV85" s="567"/>
      <c r="CRW85" s="567"/>
      <c r="CRX85" s="567"/>
      <c r="CRY85" s="567"/>
      <c r="CRZ85" s="567"/>
      <c r="CSA85" s="567"/>
      <c r="CSB85" s="567"/>
      <c r="CSC85" s="567"/>
      <c r="CSD85" s="567"/>
      <c r="CSE85" s="567"/>
      <c r="CSF85" s="567"/>
      <c r="CSG85" s="567"/>
      <c r="CSH85" s="567"/>
      <c r="CSI85" s="567"/>
      <c r="CSJ85" s="567"/>
      <c r="CSK85" s="567"/>
      <c r="CSL85" s="567"/>
      <c r="CSM85" s="567"/>
      <c r="CSN85" s="567"/>
      <c r="CSO85" s="567"/>
      <c r="CSP85" s="567"/>
      <c r="CSQ85" s="567"/>
      <c r="CSR85" s="567"/>
      <c r="CSS85" s="567"/>
      <c r="CST85" s="567"/>
      <c r="CSU85" s="567"/>
      <c r="CSV85" s="567"/>
      <c r="CSW85" s="567"/>
      <c r="CSX85" s="567"/>
      <c r="CSY85" s="567"/>
      <c r="CSZ85" s="567"/>
      <c r="CTA85" s="567"/>
      <c r="CTB85" s="567"/>
      <c r="CTC85" s="567"/>
      <c r="CTD85" s="567"/>
      <c r="CTE85" s="567"/>
      <c r="CTF85" s="567"/>
      <c r="CTG85" s="567"/>
      <c r="CTH85" s="567"/>
      <c r="CTI85" s="567"/>
      <c r="CTJ85" s="567"/>
      <c r="CTK85" s="567"/>
      <c r="CTL85" s="567"/>
      <c r="CTM85" s="567"/>
      <c r="CTN85" s="567"/>
      <c r="CTO85" s="567"/>
      <c r="CTP85" s="567"/>
      <c r="CTQ85" s="567"/>
      <c r="CTR85" s="567"/>
      <c r="CTS85" s="567"/>
      <c r="CTT85" s="567"/>
      <c r="CTU85" s="567"/>
      <c r="CTV85" s="567"/>
      <c r="CTW85" s="567"/>
      <c r="CTX85" s="567"/>
      <c r="CTY85" s="567"/>
      <c r="CTZ85" s="567"/>
      <c r="CUA85" s="567"/>
      <c r="CUB85" s="567"/>
      <c r="CUC85" s="567"/>
      <c r="CUD85" s="567"/>
      <c r="CUE85" s="567"/>
      <c r="CUF85" s="567"/>
      <c r="CUG85" s="567"/>
      <c r="CUH85" s="567"/>
      <c r="CUI85" s="567"/>
      <c r="CUJ85" s="567"/>
      <c r="CUK85" s="567"/>
      <c r="CUL85" s="567"/>
      <c r="CUM85" s="567"/>
      <c r="CUN85" s="567"/>
      <c r="CUO85" s="567"/>
      <c r="CUP85" s="567"/>
      <c r="CUQ85" s="567"/>
      <c r="CUR85" s="567"/>
      <c r="CUS85" s="567"/>
      <c r="CUT85" s="567"/>
      <c r="CUU85" s="567"/>
      <c r="CUV85" s="567"/>
      <c r="CUW85" s="567"/>
      <c r="CUX85" s="567"/>
      <c r="CUY85" s="567"/>
      <c r="CUZ85" s="567"/>
      <c r="CVA85" s="567"/>
      <c r="CVB85" s="567"/>
      <c r="CVC85" s="567"/>
      <c r="CVD85" s="567"/>
      <c r="CVE85" s="567"/>
      <c r="CVF85" s="567"/>
      <c r="CVG85" s="567"/>
      <c r="CVH85" s="567"/>
      <c r="CVI85" s="567"/>
      <c r="CVJ85" s="567"/>
      <c r="CVK85" s="567"/>
      <c r="CVL85" s="567"/>
      <c r="CVM85" s="567"/>
      <c r="CVN85" s="567"/>
      <c r="CVO85" s="567"/>
      <c r="CVP85" s="567"/>
      <c r="CVQ85" s="567"/>
      <c r="CVR85" s="567"/>
      <c r="CVS85" s="567"/>
      <c r="CVT85" s="567"/>
      <c r="CVU85" s="567"/>
      <c r="CVV85" s="567"/>
      <c r="CVW85" s="567"/>
      <c r="CVX85" s="567"/>
      <c r="CVY85" s="567"/>
      <c r="CVZ85" s="567"/>
      <c r="CWA85" s="567"/>
      <c r="CWB85" s="567"/>
      <c r="CWC85" s="567"/>
      <c r="CWD85" s="567"/>
      <c r="CWE85" s="567"/>
      <c r="CWF85" s="567"/>
      <c r="CWG85" s="567"/>
      <c r="CWH85" s="567"/>
      <c r="CWI85" s="567"/>
      <c r="CWJ85" s="567"/>
      <c r="CWK85" s="567"/>
      <c r="CWL85" s="567"/>
      <c r="CWM85" s="567"/>
      <c r="CWN85" s="567"/>
      <c r="CWO85" s="567"/>
      <c r="CWP85" s="567"/>
      <c r="CWQ85" s="567"/>
      <c r="CWR85" s="567"/>
      <c r="CWS85" s="567"/>
      <c r="CWT85" s="567"/>
      <c r="CWU85" s="567"/>
      <c r="CWV85" s="567"/>
      <c r="CWW85" s="567"/>
      <c r="CWX85" s="567"/>
      <c r="CWY85" s="567"/>
      <c r="CWZ85" s="567"/>
      <c r="CXA85" s="567"/>
      <c r="CXB85" s="567"/>
      <c r="CXC85" s="567"/>
      <c r="CXD85" s="567"/>
      <c r="CXE85" s="567"/>
      <c r="CXF85" s="567"/>
      <c r="CXG85" s="567"/>
      <c r="CXH85" s="567"/>
      <c r="CXI85" s="567"/>
      <c r="CXJ85" s="567"/>
      <c r="CXK85" s="567"/>
      <c r="CXL85" s="567"/>
      <c r="CXM85" s="567"/>
      <c r="CXN85" s="567"/>
      <c r="CXO85" s="567"/>
      <c r="CXP85" s="567"/>
      <c r="CXQ85" s="567"/>
      <c r="CXR85" s="567"/>
      <c r="CXS85" s="567"/>
      <c r="CXT85" s="567"/>
      <c r="CXU85" s="567"/>
      <c r="CXV85" s="567"/>
      <c r="CXW85" s="567"/>
      <c r="CXX85" s="567"/>
      <c r="CXY85" s="567"/>
      <c r="CXZ85" s="567"/>
      <c r="CYA85" s="567"/>
      <c r="CYB85" s="567"/>
      <c r="CYC85" s="567"/>
      <c r="CYD85" s="567"/>
      <c r="CYE85" s="567"/>
      <c r="CYF85" s="567"/>
      <c r="CYG85" s="567"/>
      <c r="CYH85" s="567"/>
      <c r="CYI85" s="567"/>
      <c r="CYJ85" s="567"/>
      <c r="CYK85" s="567"/>
      <c r="CYL85" s="567"/>
      <c r="CYM85" s="567"/>
      <c r="CYN85" s="567"/>
      <c r="CYO85" s="567"/>
      <c r="CYP85" s="567"/>
      <c r="CYQ85" s="567"/>
      <c r="CYR85" s="567"/>
      <c r="CYS85" s="567"/>
      <c r="CYT85" s="567"/>
      <c r="CYU85" s="567"/>
      <c r="CYV85" s="567"/>
      <c r="CYW85" s="567"/>
      <c r="CYX85" s="567"/>
      <c r="CYY85" s="567"/>
      <c r="CYZ85" s="567"/>
      <c r="CZA85" s="567"/>
      <c r="CZB85" s="567"/>
      <c r="CZC85" s="567"/>
      <c r="CZD85" s="567"/>
      <c r="CZE85" s="567"/>
      <c r="CZF85" s="567"/>
      <c r="CZG85" s="567"/>
      <c r="CZH85" s="567"/>
      <c r="CZI85" s="567"/>
      <c r="CZJ85" s="567"/>
      <c r="CZK85" s="567"/>
      <c r="CZL85" s="567"/>
      <c r="CZM85" s="567"/>
      <c r="CZN85" s="567"/>
      <c r="CZO85" s="567"/>
      <c r="CZP85" s="567"/>
      <c r="CZQ85" s="567"/>
      <c r="CZR85" s="567"/>
      <c r="CZS85" s="567"/>
      <c r="CZT85" s="567"/>
      <c r="CZU85" s="567"/>
      <c r="CZV85" s="567"/>
      <c r="CZW85" s="567"/>
      <c r="CZX85" s="567"/>
      <c r="CZY85" s="567"/>
      <c r="CZZ85" s="567"/>
      <c r="DAA85" s="567"/>
      <c r="DAB85" s="567"/>
      <c r="DAC85" s="567"/>
      <c r="DAD85" s="567"/>
      <c r="DAE85" s="567"/>
      <c r="DAF85" s="567"/>
      <c r="DAG85" s="567"/>
      <c r="DAH85" s="567"/>
      <c r="DAI85" s="567"/>
      <c r="DAJ85" s="567"/>
      <c r="DAK85" s="567"/>
      <c r="DAL85" s="567"/>
      <c r="DAM85" s="567"/>
      <c r="DAN85" s="567"/>
      <c r="DAO85" s="567"/>
      <c r="DAP85" s="567"/>
      <c r="DAQ85" s="567"/>
      <c r="DAR85" s="567"/>
      <c r="DAS85" s="567"/>
      <c r="DAT85" s="567"/>
      <c r="DAU85" s="567"/>
      <c r="DAV85" s="567"/>
      <c r="DAW85" s="567"/>
      <c r="DAX85" s="567"/>
      <c r="DAY85" s="567"/>
      <c r="DAZ85" s="567"/>
      <c r="DBA85" s="567"/>
      <c r="DBB85" s="567"/>
      <c r="DBC85" s="567"/>
      <c r="DBD85" s="567"/>
      <c r="DBE85" s="567"/>
      <c r="DBF85" s="567"/>
      <c r="DBG85" s="567"/>
      <c r="DBH85" s="567"/>
      <c r="DBI85" s="567"/>
      <c r="DBJ85" s="567"/>
      <c r="DBK85" s="567"/>
      <c r="DBL85" s="567"/>
      <c r="DBM85" s="567"/>
      <c r="DBN85" s="567"/>
      <c r="DBO85" s="567"/>
      <c r="DBP85" s="567"/>
      <c r="DBQ85" s="567"/>
      <c r="DBR85" s="567"/>
      <c r="DBS85" s="567"/>
      <c r="DBT85" s="567"/>
      <c r="DBU85" s="567"/>
      <c r="DBV85" s="567"/>
      <c r="DBW85" s="567"/>
      <c r="DBX85" s="567"/>
      <c r="DBY85" s="567"/>
      <c r="DBZ85" s="567"/>
      <c r="DCA85" s="567"/>
      <c r="DCB85" s="567"/>
      <c r="DCC85" s="567"/>
      <c r="DCD85" s="567"/>
      <c r="DCE85" s="567"/>
      <c r="DCF85" s="567"/>
      <c r="DCG85" s="567"/>
      <c r="DCH85" s="567"/>
      <c r="DCI85" s="567"/>
      <c r="DCJ85" s="567"/>
      <c r="DCK85" s="567"/>
      <c r="DCL85" s="567"/>
      <c r="DCM85" s="567"/>
      <c r="DCN85" s="567"/>
      <c r="DCO85" s="567"/>
      <c r="DCP85" s="567"/>
      <c r="DCQ85" s="567"/>
      <c r="DCR85" s="567"/>
      <c r="DCS85" s="567"/>
      <c r="DCT85" s="567"/>
      <c r="DCU85" s="567"/>
      <c r="DCV85" s="567"/>
      <c r="DCW85" s="567"/>
      <c r="DCX85" s="567"/>
      <c r="DCY85" s="567"/>
      <c r="DCZ85" s="567"/>
      <c r="DDA85" s="567"/>
      <c r="DDB85" s="567"/>
      <c r="DDC85" s="567"/>
      <c r="DDD85" s="567"/>
      <c r="DDE85" s="567"/>
      <c r="DDF85" s="567"/>
      <c r="DDG85" s="567"/>
      <c r="DDH85" s="567"/>
      <c r="DDI85" s="567"/>
      <c r="DDJ85" s="567"/>
      <c r="DDK85" s="567"/>
      <c r="DDL85" s="567"/>
      <c r="DDM85" s="567"/>
      <c r="DDN85" s="567"/>
      <c r="DDO85" s="567"/>
      <c r="DDP85" s="567"/>
      <c r="DDQ85" s="567"/>
      <c r="DDR85" s="567"/>
      <c r="DDS85" s="567"/>
      <c r="DDT85" s="567"/>
      <c r="DDU85" s="567"/>
      <c r="DDV85" s="567"/>
      <c r="DDW85" s="567"/>
      <c r="DDX85" s="567"/>
      <c r="DDY85" s="567"/>
      <c r="DDZ85" s="567"/>
      <c r="DEA85" s="567"/>
      <c r="DEB85" s="567"/>
      <c r="DEC85" s="567"/>
      <c r="DED85" s="567"/>
      <c r="DEE85" s="567"/>
      <c r="DEF85" s="567"/>
      <c r="DEG85" s="567"/>
      <c r="DEH85" s="567"/>
      <c r="DEI85" s="567"/>
      <c r="DEJ85" s="567"/>
      <c r="DEK85" s="567"/>
      <c r="DEL85" s="567"/>
      <c r="DEM85" s="567"/>
      <c r="DEN85" s="567"/>
      <c r="DEO85" s="567"/>
      <c r="DEP85" s="567"/>
      <c r="DEQ85" s="567"/>
      <c r="DER85" s="567"/>
      <c r="DES85" s="567"/>
      <c r="DET85" s="567"/>
      <c r="DEU85" s="567"/>
      <c r="DEV85" s="567"/>
      <c r="DEW85" s="567"/>
      <c r="DEX85" s="567"/>
      <c r="DEY85" s="567"/>
      <c r="DEZ85" s="567"/>
      <c r="DFA85" s="567"/>
      <c r="DFB85" s="567"/>
      <c r="DFC85" s="567"/>
      <c r="DFD85" s="567"/>
      <c r="DFE85" s="567"/>
      <c r="DFF85" s="567"/>
      <c r="DFG85" s="567"/>
      <c r="DFH85" s="567"/>
      <c r="DFI85" s="567"/>
      <c r="DFJ85" s="567"/>
      <c r="DFK85" s="567"/>
      <c r="DFL85" s="567"/>
      <c r="DFM85" s="567"/>
      <c r="DFN85" s="567"/>
      <c r="DFO85" s="567"/>
      <c r="DFP85" s="567"/>
      <c r="DFQ85" s="567"/>
      <c r="DFR85" s="567"/>
      <c r="DFS85" s="567"/>
      <c r="DFT85" s="567"/>
      <c r="DFU85" s="567"/>
      <c r="DFV85" s="567"/>
      <c r="DFW85" s="567"/>
      <c r="DFX85" s="567"/>
      <c r="DFY85" s="567"/>
      <c r="DFZ85" s="567"/>
      <c r="DGA85" s="567"/>
      <c r="DGB85" s="567"/>
      <c r="DGC85" s="567"/>
      <c r="DGD85" s="567"/>
      <c r="DGE85" s="567"/>
      <c r="DGF85" s="567"/>
      <c r="DGG85" s="567"/>
      <c r="DGH85" s="567"/>
      <c r="DGI85" s="567"/>
      <c r="DGJ85" s="567"/>
      <c r="DGK85" s="567"/>
      <c r="DGL85" s="567"/>
      <c r="DGM85" s="567"/>
      <c r="DGN85" s="567"/>
      <c r="DGO85" s="567"/>
      <c r="DGP85" s="567"/>
      <c r="DGQ85" s="567"/>
      <c r="DGR85" s="567"/>
      <c r="DGS85" s="567"/>
      <c r="DGT85" s="567"/>
      <c r="DGU85" s="567"/>
      <c r="DGV85" s="567"/>
      <c r="DGW85" s="567"/>
      <c r="DGX85" s="567"/>
      <c r="DGY85" s="567"/>
      <c r="DGZ85" s="567"/>
      <c r="DHA85" s="567"/>
      <c r="DHB85" s="567"/>
      <c r="DHC85" s="567"/>
      <c r="DHD85" s="567"/>
      <c r="DHE85" s="567"/>
      <c r="DHF85" s="567"/>
      <c r="DHG85" s="567"/>
      <c r="DHH85" s="567"/>
      <c r="DHI85" s="567"/>
      <c r="DHJ85" s="567"/>
      <c r="DHK85" s="567"/>
      <c r="DHL85" s="567"/>
      <c r="DHM85" s="567"/>
      <c r="DHN85" s="567"/>
      <c r="DHO85" s="567"/>
      <c r="DHP85" s="567"/>
      <c r="DHQ85" s="567"/>
      <c r="DHR85" s="567"/>
      <c r="DHS85" s="567"/>
      <c r="DHT85" s="567"/>
      <c r="DHU85" s="567"/>
      <c r="DHV85" s="567"/>
      <c r="DHW85" s="567"/>
      <c r="DHX85" s="567"/>
      <c r="DHY85" s="567"/>
      <c r="DHZ85" s="567"/>
      <c r="DIA85" s="567"/>
      <c r="DIB85" s="567"/>
      <c r="DIC85" s="567"/>
      <c r="DID85" s="567"/>
      <c r="DIE85" s="567"/>
      <c r="DIF85" s="567"/>
      <c r="DIG85" s="567"/>
      <c r="DIH85" s="567"/>
      <c r="DII85" s="567"/>
      <c r="DIJ85" s="567"/>
      <c r="DIK85" s="567"/>
      <c r="DIL85" s="567"/>
      <c r="DIM85" s="567"/>
      <c r="DIN85" s="567"/>
      <c r="DIO85" s="567"/>
      <c r="DIP85" s="567"/>
      <c r="DIQ85" s="567"/>
      <c r="DIR85" s="567"/>
      <c r="DIS85" s="567"/>
      <c r="DIT85" s="567"/>
      <c r="DIU85" s="567"/>
      <c r="DIV85" s="567"/>
      <c r="DIW85" s="567"/>
      <c r="DIX85" s="567"/>
      <c r="DIY85" s="567"/>
      <c r="DIZ85" s="567"/>
      <c r="DJA85" s="567"/>
      <c r="DJB85" s="567"/>
      <c r="DJC85" s="567"/>
      <c r="DJD85" s="567"/>
      <c r="DJE85" s="567"/>
      <c r="DJF85" s="567"/>
      <c r="DJG85" s="567"/>
      <c r="DJH85" s="567"/>
      <c r="DJI85" s="567"/>
      <c r="DJJ85" s="567"/>
      <c r="DJK85" s="567"/>
      <c r="DJL85" s="567"/>
      <c r="DJM85" s="567"/>
      <c r="DJN85" s="567"/>
      <c r="DJO85" s="567"/>
      <c r="DJP85" s="567"/>
      <c r="DJQ85" s="567"/>
      <c r="DJR85" s="567"/>
      <c r="DJS85" s="567"/>
      <c r="DJT85" s="567"/>
      <c r="DJU85" s="567"/>
      <c r="DJV85" s="567"/>
      <c r="DJW85" s="567"/>
      <c r="DJX85" s="567"/>
      <c r="DJY85" s="567"/>
      <c r="DJZ85" s="567"/>
      <c r="DKA85" s="567"/>
      <c r="DKB85" s="567"/>
      <c r="DKC85" s="567"/>
      <c r="DKD85" s="567"/>
      <c r="DKE85" s="567"/>
      <c r="DKF85" s="567"/>
      <c r="DKG85" s="567"/>
      <c r="DKH85" s="567"/>
      <c r="DKI85" s="567"/>
      <c r="DKJ85" s="567"/>
      <c r="DKK85" s="567"/>
      <c r="DKL85" s="567"/>
      <c r="DKM85" s="567"/>
      <c r="DKN85" s="567"/>
      <c r="DKO85" s="567"/>
      <c r="DKP85" s="567"/>
      <c r="DKQ85" s="567"/>
      <c r="DKR85" s="567"/>
      <c r="DKS85" s="567"/>
      <c r="DKT85" s="567"/>
      <c r="DKU85" s="567"/>
      <c r="DKV85" s="567"/>
      <c r="DKW85" s="567"/>
      <c r="DKX85" s="567"/>
      <c r="DKY85" s="567"/>
      <c r="DKZ85" s="567"/>
      <c r="DLA85" s="567"/>
      <c r="DLB85" s="567"/>
      <c r="DLC85" s="567"/>
      <c r="DLD85" s="567"/>
      <c r="DLE85" s="567"/>
      <c r="DLF85" s="567"/>
      <c r="DLG85" s="567"/>
      <c r="DLH85" s="567"/>
      <c r="DLI85" s="567"/>
      <c r="DLJ85" s="567"/>
      <c r="DLK85" s="567"/>
      <c r="DLL85" s="567"/>
      <c r="DLM85" s="567"/>
      <c r="DLN85" s="567"/>
      <c r="DLO85" s="567"/>
      <c r="DLP85" s="567"/>
      <c r="DLQ85" s="567"/>
      <c r="DLR85" s="567"/>
      <c r="DLS85" s="567"/>
      <c r="DLT85" s="567"/>
      <c r="DLU85" s="567"/>
      <c r="DLV85" s="567"/>
      <c r="DLW85" s="567"/>
      <c r="DLX85" s="567"/>
      <c r="DLY85" s="567"/>
      <c r="DLZ85" s="567"/>
      <c r="DMA85" s="567"/>
      <c r="DMB85" s="567"/>
      <c r="DMC85" s="567"/>
      <c r="DMD85" s="567"/>
      <c r="DME85" s="567"/>
      <c r="DMF85" s="567"/>
      <c r="DMG85" s="567"/>
      <c r="DMH85" s="567"/>
      <c r="DMI85" s="567"/>
      <c r="DMJ85" s="567"/>
      <c r="DMK85" s="567"/>
      <c r="DML85" s="567"/>
      <c r="DMM85" s="567"/>
      <c r="DMN85" s="567"/>
      <c r="DMO85" s="567"/>
      <c r="DMP85" s="567"/>
      <c r="DMQ85" s="567"/>
      <c r="DMR85" s="567"/>
      <c r="DMS85" s="567"/>
      <c r="DMT85" s="567"/>
      <c r="DMU85" s="567"/>
      <c r="DMV85" s="567"/>
      <c r="DMW85" s="567"/>
      <c r="DMX85" s="567"/>
      <c r="DMY85" s="567"/>
      <c r="DMZ85" s="567"/>
      <c r="DNA85" s="567"/>
      <c r="DNB85" s="567"/>
      <c r="DNC85" s="567"/>
      <c r="DND85" s="567"/>
      <c r="DNE85" s="567"/>
      <c r="DNF85" s="567"/>
      <c r="DNG85" s="567"/>
      <c r="DNH85" s="567"/>
      <c r="DNI85" s="567"/>
      <c r="DNJ85" s="567"/>
      <c r="DNK85" s="567"/>
      <c r="DNL85" s="567"/>
      <c r="DNM85" s="567"/>
      <c r="DNN85" s="567"/>
      <c r="DNO85" s="567"/>
      <c r="DNP85" s="567"/>
      <c r="DNQ85" s="567"/>
      <c r="DNR85" s="567"/>
      <c r="DNS85" s="567"/>
      <c r="DNT85" s="567"/>
      <c r="DNU85" s="567"/>
      <c r="DNV85" s="567"/>
      <c r="DNW85" s="567"/>
      <c r="DNX85" s="567"/>
      <c r="DNY85" s="567"/>
      <c r="DNZ85" s="567"/>
      <c r="DOA85" s="567"/>
      <c r="DOB85" s="567"/>
      <c r="DOC85" s="567"/>
      <c r="DOD85" s="567"/>
      <c r="DOE85" s="567"/>
      <c r="DOF85" s="567"/>
      <c r="DOG85" s="567"/>
      <c r="DOH85" s="567"/>
      <c r="DOI85" s="567"/>
      <c r="DOJ85" s="567"/>
      <c r="DOK85" s="567"/>
      <c r="DOL85" s="567"/>
      <c r="DOM85" s="567"/>
      <c r="DON85" s="567"/>
      <c r="DOO85" s="567"/>
      <c r="DOP85" s="567"/>
      <c r="DOQ85" s="567"/>
      <c r="DOR85" s="567"/>
      <c r="DOS85" s="567"/>
      <c r="DOT85" s="567"/>
      <c r="DOU85" s="567"/>
      <c r="DOV85" s="567"/>
      <c r="DOW85" s="567"/>
      <c r="DOX85" s="567"/>
      <c r="DOY85" s="567"/>
      <c r="DOZ85" s="567"/>
      <c r="DPA85" s="567"/>
      <c r="DPB85" s="567"/>
      <c r="DPC85" s="567"/>
      <c r="DPD85" s="567"/>
      <c r="DPE85" s="567"/>
      <c r="DPF85" s="567"/>
      <c r="DPG85" s="567"/>
      <c r="DPH85" s="567"/>
      <c r="DPI85" s="567"/>
      <c r="DPJ85" s="567"/>
      <c r="DPK85" s="567"/>
      <c r="DPL85" s="567"/>
      <c r="DPM85" s="567"/>
      <c r="DPN85" s="567"/>
      <c r="DPO85" s="567"/>
      <c r="DPP85" s="567"/>
      <c r="DPQ85" s="567"/>
      <c r="DPR85" s="567"/>
      <c r="DPS85" s="567"/>
      <c r="DPT85" s="567"/>
      <c r="DPU85" s="567"/>
      <c r="DPV85" s="567"/>
      <c r="DPW85" s="567"/>
      <c r="DPX85" s="567"/>
      <c r="DPY85" s="567"/>
      <c r="DPZ85" s="567"/>
      <c r="DQA85" s="567"/>
      <c r="DQB85" s="567"/>
      <c r="DQC85" s="567"/>
      <c r="DQD85" s="567"/>
      <c r="DQE85" s="567"/>
      <c r="DQF85" s="567"/>
      <c r="DQG85" s="567"/>
      <c r="DQH85" s="567"/>
      <c r="DQI85" s="567"/>
      <c r="DQJ85" s="567"/>
      <c r="DQK85" s="567"/>
      <c r="DQL85" s="567"/>
      <c r="DQM85" s="567"/>
      <c r="DQN85" s="567"/>
      <c r="DQO85" s="567"/>
      <c r="DQP85" s="567"/>
      <c r="DQQ85" s="567"/>
      <c r="DQR85" s="567"/>
      <c r="DQS85" s="567"/>
      <c r="DQT85" s="567"/>
      <c r="DQU85" s="567"/>
      <c r="DQV85" s="567"/>
      <c r="DQW85" s="567"/>
      <c r="DQX85" s="567"/>
      <c r="DQY85" s="567"/>
      <c r="DQZ85" s="567"/>
      <c r="DRA85" s="567"/>
      <c r="DRB85" s="567"/>
      <c r="DRC85" s="567"/>
      <c r="DRD85" s="567"/>
      <c r="DRE85" s="567"/>
      <c r="DRF85" s="567"/>
      <c r="DRG85" s="567"/>
      <c r="DRH85" s="567"/>
      <c r="DRI85" s="567"/>
      <c r="DRJ85" s="567"/>
      <c r="DRK85" s="567"/>
      <c r="DRL85" s="567"/>
      <c r="DRM85" s="567"/>
      <c r="DRN85" s="567"/>
      <c r="DRO85" s="567"/>
      <c r="DRP85" s="567"/>
      <c r="DRQ85" s="567"/>
      <c r="DRR85" s="567"/>
      <c r="DRS85" s="567"/>
      <c r="DRT85" s="567"/>
      <c r="DRU85" s="567"/>
      <c r="DRV85" s="567"/>
      <c r="DRW85" s="567"/>
      <c r="DRX85" s="567"/>
      <c r="DRY85" s="567"/>
      <c r="DRZ85" s="567"/>
      <c r="DSA85" s="567"/>
      <c r="DSB85" s="567"/>
      <c r="DSC85" s="567"/>
      <c r="DSD85" s="567"/>
      <c r="DSE85" s="567"/>
      <c r="DSF85" s="567"/>
      <c r="DSG85" s="567"/>
      <c r="DSH85" s="567"/>
      <c r="DSI85" s="567"/>
      <c r="DSJ85" s="567"/>
      <c r="DSK85" s="567"/>
      <c r="DSL85" s="567"/>
      <c r="DSM85" s="567"/>
      <c r="DSN85" s="567"/>
      <c r="DSO85" s="567"/>
      <c r="DSP85" s="567"/>
      <c r="DSQ85" s="567"/>
      <c r="DSR85" s="567"/>
      <c r="DSS85" s="567"/>
      <c r="DST85" s="567"/>
      <c r="DSU85" s="567"/>
      <c r="DSV85" s="567"/>
      <c r="DSW85" s="567"/>
      <c r="DSX85" s="567"/>
      <c r="DSY85" s="567"/>
      <c r="DSZ85" s="567"/>
      <c r="DTA85" s="567"/>
      <c r="DTB85" s="567"/>
      <c r="DTC85" s="567"/>
      <c r="DTD85" s="567"/>
      <c r="DTE85" s="567"/>
      <c r="DTF85" s="567"/>
      <c r="DTG85" s="567"/>
      <c r="DTH85" s="567"/>
      <c r="DTI85" s="567"/>
      <c r="DTJ85" s="567"/>
      <c r="DTK85" s="567"/>
      <c r="DTL85" s="567"/>
      <c r="DTM85" s="567"/>
      <c r="DTN85" s="567"/>
      <c r="DTO85" s="567"/>
      <c r="DTP85" s="567"/>
      <c r="DTQ85" s="567"/>
      <c r="DTR85" s="567"/>
      <c r="DTS85" s="567"/>
      <c r="DTT85" s="567"/>
      <c r="DTU85" s="567"/>
      <c r="DTV85" s="567"/>
      <c r="DTW85" s="567"/>
      <c r="DTX85" s="567"/>
      <c r="DTY85" s="567"/>
      <c r="DTZ85" s="567"/>
      <c r="DUA85" s="567"/>
      <c r="DUB85" s="567"/>
      <c r="DUC85" s="567"/>
      <c r="DUD85" s="567"/>
      <c r="DUE85" s="567"/>
      <c r="DUF85" s="567"/>
      <c r="DUG85" s="567"/>
      <c r="DUH85" s="567"/>
      <c r="DUI85" s="567"/>
      <c r="DUJ85" s="567"/>
      <c r="DUK85" s="567"/>
      <c r="DUL85" s="567"/>
      <c r="DUM85" s="567"/>
      <c r="DUN85" s="567"/>
      <c r="DUO85" s="567"/>
      <c r="DUP85" s="567"/>
      <c r="DUQ85" s="567"/>
      <c r="DUR85" s="567"/>
      <c r="DUS85" s="567"/>
      <c r="DUT85" s="567"/>
      <c r="DUU85" s="567"/>
      <c r="DUV85" s="567"/>
      <c r="DUW85" s="567"/>
      <c r="DUX85" s="567"/>
      <c r="DUY85" s="567"/>
      <c r="DUZ85" s="567"/>
      <c r="DVA85" s="567"/>
      <c r="DVB85" s="567"/>
      <c r="DVC85" s="567"/>
      <c r="DVD85" s="567"/>
      <c r="DVE85" s="567"/>
      <c r="DVF85" s="567"/>
      <c r="DVG85" s="567"/>
      <c r="DVH85" s="567"/>
      <c r="DVI85" s="567"/>
      <c r="DVJ85" s="567"/>
      <c r="DVK85" s="567"/>
      <c r="DVL85" s="567"/>
      <c r="DVM85" s="567"/>
      <c r="DVN85" s="567"/>
      <c r="DVO85" s="567"/>
      <c r="DVP85" s="567"/>
      <c r="DVQ85" s="567"/>
      <c r="DVR85" s="567"/>
      <c r="DVS85" s="567"/>
      <c r="DVT85" s="567"/>
      <c r="DVU85" s="567"/>
      <c r="DVV85" s="567"/>
      <c r="DVW85" s="567"/>
      <c r="DVX85" s="567"/>
      <c r="DVY85" s="567"/>
      <c r="DVZ85" s="567"/>
      <c r="DWA85" s="567"/>
      <c r="DWB85" s="567"/>
      <c r="DWC85" s="567"/>
      <c r="DWD85" s="567"/>
      <c r="DWE85" s="567"/>
      <c r="DWF85" s="567"/>
      <c r="DWG85" s="567"/>
      <c r="DWH85" s="567"/>
      <c r="DWI85" s="567"/>
      <c r="DWJ85" s="567"/>
      <c r="DWK85" s="567"/>
      <c r="DWL85" s="567"/>
      <c r="DWM85" s="567"/>
      <c r="DWN85" s="567"/>
      <c r="DWO85" s="567"/>
      <c r="DWP85" s="567"/>
      <c r="DWQ85" s="567"/>
      <c r="DWR85" s="567"/>
      <c r="DWS85" s="567"/>
      <c r="DWT85" s="567"/>
      <c r="DWU85" s="567"/>
      <c r="DWV85" s="567"/>
      <c r="DWW85" s="567"/>
      <c r="DWX85" s="567"/>
      <c r="DWY85" s="567"/>
      <c r="DWZ85" s="567"/>
      <c r="DXA85" s="567"/>
      <c r="DXB85" s="567"/>
      <c r="DXC85" s="567"/>
      <c r="DXD85" s="567"/>
      <c r="DXE85" s="567"/>
      <c r="DXF85" s="567"/>
      <c r="DXG85" s="567"/>
      <c r="DXH85" s="567"/>
      <c r="DXI85" s="567"/>
      <c r="DXJ85" s="567"/>
      <c r="DXK85" s="567"/>
      <c r="DXL85" s="567"/>
      <c r="DXM85" s="567"/>
      <c r="DXN85" s="567"/>
      <c r="DXO85" s="567"/>
      <c r="DXP85" s="567"/>
      <c r="DXQ85" s="567"/>
      <c r="DXR85" s="567"/>
      <c r="DXS85" s="567"/>
      <c r="DXT85" s="567"/>
      <c r="DXU85" s="567"/>
      <c r="DXV85" s="567"/>
      <c r="DXW85" s="567"/>
      <c r="DXX85" s="567"/>
      <c r="DXY85" s="567"/>
      <c r="DXZ85" s="567"/>
      <c r="DYA85" s="567"/>
      <c r="DYB85" s="567"/>
      <c r="DYC85" s="567"/>
      <c r="DYD85" s="567"/>
      <c r="DYE85" s="567"/>
      <c r="DYF85" s="567"/>
      <c r="DYG85" s="567"/>
      <c r="DYH85" s="567"/>
      <c r="DYI85" s="567"/>
      <c r="DYJ85" s="567"/>
      <c r="DYK85" s="567"/>
      <c r="DYL85" s="567"/>
      <c r="DYM85" s="567"/>
      <c r="DYN85" s="567"/>
      <c r="DYO85" s="567"/>
      <c r="DYP85" s="567"/>
      <c r="DYQ85" s="567"/>
      <c r="DYR85" s="567"/>
      <c r="DYS85" s="567"/>
      <c r="DYT85" s="567"/>
      <c r="DYU85" s="567"/>
      <c r="DYV85" s="567"/>
      <c r="DYW85" s="567"/>
      <c r="DYX85" s="567"/>
      <c r="DYY85" s="567"/>
      <c r="DYZ85" s="567"/>
      <c r="DZA85" s="567"/>
      <c r="DZB85" s="567"/>
      <c r="DZC85" s="567"/>
      <c r="DZD85" s="567"/>
      <c r="DZE85" s="567"/>
      <c r="DZF85" s="567"/>
      <c r="DZG85" s="567"/>
      <c r="DZH85" s="567"/>
      <c r="DZI85" s="567"/>
      <c r="DZJ85" s="567"/>
      <c r="DZK85" s="567"/>
      <c r="DZL85" s="567"/>
      <c r="DZM85" s="567"/>
      <c r="DZN85" s="567"/>
      <c r="DZO85" s="567"/>
      <c r="DZP85" s="567"/>
      <c r="DZQ85" s="567"/>
      <c r="DZR85" s="567"/>
      <c r="DZS85" s="567"/>
      <c r="DZT85" s="567"/>
      <c r="DZU85" s="567"/>
      <c r="DZV85" s="567"/>
      <c r="DZW85" s="567"/>
      <c r="DZX85" s="567"/>
      <c r="DZY85" s="567"/>
      <c r="DZZ85" s="567"/>
      <c r="EAA85" s="567"/>
      <c r="EAB85" s="567"/>
      <c r="EAC85" s="567"/>
      <c r="EAD85" s="567"/>
      <c r="EAE85" s="567"/>
      <c r="EAF85" s="567"/>
      <c r="EAG85" s="567"/>
      <c r="EAH85" s="567"/>
      <c r="EAI85" s="567"/>
      <c r="EAJ85" s="567"/>
      <c r="EAK85" s="567"/>
      <c r="EAL85" s="567"/>
      <c r="EAM85" s="567"/>
      <c r="EAN85" s="567"/>
      <c r="EAO85" s="567"/>
      <c r="EAP85" s="567"/>
      <c r="EAQ85" s="567"/>
      <c r="EAR85" s="567"/>
      <c r="EAS85" s="567"/>
      <c r="EAT85" s="567"/>
      <c r="EAU85" s="567"/>
      <c r="EAV85" s="567"/>
      <c r="EAW85" s="567"/>
      <c r="EAX85" s="567"/>
      <c r="EAY85" s="567"/>
      <c r="EAZ85" s="567"/>
      <c r="EBA85" s="567"/>
      <c r="EBB85" s="567"/>
      <c r="EBC85" s="567"/>
      <c r="EBD85" s="567"/>
      <c r="EBE85" s="567"/>
      <c r="EBF85" s="567"/>
      <c r="EBG85" s="567"/>
      <c r="EBH85" s="567"/>
      <c r="EBI85" s="567"/>
      <c r="EBJ85" s="567"/>
      <c r="EBK85" s="567"/>
      <c r="EBL85" s="567"/>
      <c r="EBM85" s="567"/>
      <c r="EBN85" s="567"/>
      <c r="EBO85" s="567"/>
      <c r="EBP85" s="567"/>
      <c r="EBQ85" s="567"/>
      <c r="EBR85" s="567"/>
      <c r="EBS85" s="567"/>
      <c r="EBT85" s="567"/>
      <c r="EBU85" s="567"/>
      <c r="EBV85" s="567"/>
      <c r="EBW85" s="567"/>
      <c r="EBX85" s="567"/>
      <c r="EBY85" s="567"/>
      <c r="EBZ85" s="567"/>
      <c r="ECA85" s="567"/>
      <c r="ECB85" s="567"/>
      <c r="ECC85" s="567"/>
      <c r="ECD85" s="567"/>
      <c r="ECE85" s="567"/>
      <c r="ECF85" s="567"/>
      <c r="ECG85" s="567"/>
      <c r="ECH85" s="567"/>
      <c r="ECI85" s="567"/>
      <c r="ECJ85" s="567"/>
      <c r="ECK85" s="567"/>
      <c r="ECL85" s="567"/>
      <c r="ECM85" s="567"/>
      <c r="ECN85" s="567"/>
      <c r="ECO85" s="567"/>
      <c r="ECP85" s="567"/>
      <c r="ECQ85" s="567"/>
      <c r="ECR85" s="567"/>
      <c r="ECS85" s="567"/>
      <c r="ECT85" s="567"/>
      <c r="ECU85" s="567"/>
      <c r="ECV85" s="567"/>
      <c r="ECW85" s="567"/>
      <c r="ECX85" s="567"/>
      <c r="ECY85" s="567"/>
      <c r="ECZ85" s="567"/>
      <c r="EDA85" s="567"/>
      <c r="EDB85" s="567"/>
      <c r="EDC85" s="567"/>
      <c r="EDD85" s="567"/>
      <c r="EDE85" s="567"/>
      <c r="EDF85" s="567"/>
      <c r="EDG85" s="567"/>
      <c r="EDH85" s="567"/>
      <c r="EDI85" s="567"/>
      <c r="EDJ85" s="567"/>
      <c r="EDK85" s="567"/>
      <c r="EDL85" s="567"/>
      <c r="EDM85" s="567"/>
      <c r="EDN85" s="567"/>
      <c r="EDO85" s="567"/>
      <c r="EDP85" s="567"/>
      <c r="EDQ85" s="567"/>
      <c r="EDR85" s="567"/>
      <c r="EDS85" s="567"/>
      <c r="EDT85" s="567"/>
      <c r="EDU85" s="567"/>
      <c r="EDV85" s="567"/>
      <c r="EDW85" s="567"/>
      <c r="EDX85" s="567"/>
      <c r="EDY85" s="567"/>
      <c r="EDZ85" s="567"/>
      <c r="EEA85" s="567"/>
      <c r="EEB85" s="567"/>
      <c r="EEC85" s="567"/>
      <c r="EED85" s="567"/>
      <c r="EEE85" s="567"/>
      <c r="EEF85" s="567"/>
      <c r="EEG85" s="567"/>
      <c r="EEH85" s="567"/>
      <c r="EEI85" s="567"/>
      <c r="EEJ85" s="567"/>
      <c r="EEK85" s="567"/>
      <c r="EEL85" s="567"/>
      <c r="EEM85" s="567"/>
      <c r="EEN85" s="567"/>
      <c r="EEO85" s="567"/>
      <c r="EEP85" s="567"/>
      <c r="EEQ85" s="567"/>
      <c r="EER85" s="567"/>
      <c r="EES85" s="567"/>
      <c r="EET85" s="567"/>
      <c r="EEU85" s="567"/>
      <c r="EEV85" s="567"/>
      <c r="EEW85" s="567"/>
      <c r="EEX85" s="567"/>
      <c r="EEY85" s="567"/>
      <c r="EEZ85" s="567"/>
      <c r="EFA85" s="567"/>
      <c r="EFB85" s="567"/>
      <c r="EFC85" s="567"/>
      <c r="EFD85" s="567"/>
      <c r="EFE85" s="567"/>
      <c r="EFF85" s="567"/>
      <c r="EFG85" s="567"/>
      <c r="EFH85" s="567"/>
      <c r="EFI85" s="567"/>
      <c r="EFJ85" s="567"/>
      <c r="EFK85" s="567"/>
      <c r="EFL85" s="567"/>
      <c r="EFM85" s="567"/>
      <c r="EFN85" s="567"/>
      <c r="EFO85" s="567"/>
      <c r="EFP85" s="567"/>
      <c r="EFQ85" s="567"/>
      <c r="EFR85" s="567"/>
      <c r="EFS85" s="567"/>
      <c r="EFT85" s="567"/>
      <c r="EFU85" s="567"/>
      <c r="EFV85" s="567"/>
      <c r="EFW85" s="567"/>
      <c r="EFX85" s="567"/>
      <c r="EFY85" s="567"/>
      <c r="EFZ85" s="567"/>
      <c r="EGA85" s="567"/>
      <c r="EGB85" s="567"/>
      <c r="EGC85" s="567"/>
      <c r="EGD85" s="567"/>
      <c r="EGE85" s="567"/>
      <c r="EGF85" s="567"/>
      <c r="EGG85" s="567"/>
      <c r="EGH85" s="567"/>
      <c r="EGI85" s="567"/>
      <c r="EGJ85" s="567"/>
      <c r="EGK85" s="567"/>
      <c r="EGL85" s="567"/>
      <c r="EGM85" s="567"/>
      <c r="EGN85" s="567"/>
      <c r="EGO85" s="567"/>
      <c r="EGP85" s="567"/>
      <c r="EGQ85" s="567"/>
      <c r="EGR85" s="567"/>
      <c r="EGS85" s="567"/>
      <c r="EGT85" s="567"/>
      <c r="EGU85" s="567"/>
      <c r="EGV85" s="567"/>
      <c r="EGW85" s="567"/>
      <c r="EGX85" s="567"/>
      <c r="EGY85" s="567"/>
      <c r="EGZ85" s="567"/>
      <c r="EHA85" s="567"/>
      <c r="EHB85" s="567"/>
      <c r="EHC85" s="567"/>
      <c r="EHD85" s="567"/>
      <c r="EHE85" s="567"/>
      <c r="EHF85" s="567"/>
      <c r="EHG85" s="567"/>
      <c r="EHH85" s="567"/>
      <c r="EHI85" s="567"/>
      <c r="EHJ85" s="567"/>
      <c r="EHK85" s="567"/>
      <c r="EHL85" s="567"/>
      <c r="EHM85" s="567"/>
      <c r="EHN85" s="567"/>
      <c r="EHO85" s="567"/>
      <c r="EHP85" s="567"/>
      <c r="EHQ85" s="567"/>
      <c r="EHR85" s="567"/>
      <c r="EHS85" s="567"/>
      <c r="EHT85" s="567"/>
      <c r="EHU85" s="567"/>
      <c r="EHV85" s="567"/>
      <c r="EHW85" s="567"/>
      <c r="EHX85" s="567"/>
      <c r="EHY85" s="567"/>
      <c r="EHZ85" s="567"/>
      <c r="EIA85" s="567"/>
      <c r="EIB85" s="567"/>
      <c r="EIC85" s="567"/>
      <c r="EID85" s="567"/>
      <c r="EIE85" s="567"/>
      <c r="EIF85" s="567"/>
      <c r="EIG85" s="567"/>
      <c r="EIH85" s="567"/>
      <c r="EII85" s="567"/>
      <c r="EIJ85" s="567"/>
      <c r="EIK85" s="567"/>
      <c r="EIL85" s="567"/>
      <c r="EIM85" s="567"/>
      <c r="EIN85" s="567"/>
      <c r="EIO85" s="567"/>
      <c r="EIP85" s="567"/>
      <c r="EIQ85" s="567"/>
      <c r="EIR85" s="567"/>
      <c r="EIS85" s="567"/>
      <c r="EIT85" s="567"/>
      <c r="EIU85" s="567"/>
      <c r="EIV85" s="567"/>
      <c r="EIW85" s="567"/>
      <c r="EIX85" s="567"/>
      <c r="EIY85" s="567"/>
      <c r="EIZ85" s="567"/>
      <c r="EJA85" s="567"/>
      <c r="EJB85" s="567"/>
      <c r="EJC85" s="567"/>
      <c r="EJD85" s="567"/>
      <c r="EJE85" s="567"/>
      <c r="EJF85" s="567"/>
      <c r="EJG85" s="567"/>
      <c r="EJH85" s="567"/>
      <c r="EJI85" s="567"/>
      <c r="EJJ85" s="567"/>
      <c r="EJK85" s="567"/>
      <c r="EJL85" s="567"/>
      <c r="EJM85" s="567"/>
      <c r="EJN85" s="567"/>
      <c r="EJO85" s="567"/>
      <c r="EJP85" s="567"/>
      <c r="EJQ85" s="567"/>
      <c r="EJR85" s="567"/>
      <c r="EJS85" s="567"/>
      <c r="EJT85" s="567"/>
      <c r="EJU85" s="567"/>
      <c r="EJV85" s="567"/>
      <c r="EJW85" s="567"/>
      <c r="EJX85" s="567"/>
      <c r="EJY85" s="567"/>
      <c r="EJZ85" s="567"/>
      <c r="EKA85" s="567"/>
      <c r="EKB85" s="567"/>
      <c r="EKC85" s="567"/>
      <c r="EKD85" s="567"/>
      <c r="EKE85" s="567"/>
      <c r="EKF85" s="567"/>
      <c r="EKG85" s="567"/>
      <c r="EKH85" s="567"/>
      <c r="EKI85" s="567"/>
      <c r="EKJ85" s="567"/>
      <c r="EKK85" s="567"/>
      <c r="EKL85" s="567"/>
      <c r="EKM85" s="567"/>
      <c r="EKN85" s="567"/>
      <c r="EKO85" s="567"/>
      <c r="EKP85" s="567"/>
      <c r="EKQ85" s="567"/>
      <c r="EKR85" s="567"/>
      <c r="EKS85" s="567"/>
      <c r="EKT85" s="567"/>
      <c r="EKU85" s="567"/>
      <c r="EKV85" s="567"/>
      <c r="EKW85" s="567"/>
      <c r="EKX85" s="567"/>
      <c r="EKY85" s="567"/>
      <c r="EKZ85" s="567"/>
      <c r="ELA85" s="567"/>
      <c r="ELB85" s="567"/>
      <c r="ELC85" s="567"/>
      <c r="ELD85" s="567"/>
      <c r="ELE85" s="567"/>
      <c r="ELF85" s="567"/>
      <c r="ELG85" s="567"/>
      <c r="ELH85" s="567"/>
      <c r="ELI85" s="567"/>
      <c r="ELJ85" s="567"/>
      <c r="ELK85" s="567"/>
      <c r="ELL85" s="567"/>
      <c r="ELM85" s="567"/>
      <c r="ELN85" s="567"/>
      <c r="ELO85" s="567"/>
      <c r="ELP85" s="567"/>
      <c r="ELQ85" s="567"/>
      <c r="ELR85" s="567"/>
      <c r="ELS85" s="567"/>
      <c r="ELT85" s="567"/>
      <c r="ELU85" s="567"/>
      <c r="ELV85" s="567"/>
      <c r="ELW85" s="567"/>
      <c r="ELX85" s="567"/>
      <c r="ELY85" s="567"/>
      <c r="ELZ85" s="567"/>
      <c r="EMA85" s="567"/>
      <c r="EMB85" s="567"/>
      <c r="EMC85" s="567"/>
      <c r="EMD85" s="567"/>
      <c r="EME85" s="567"/>
      <c r="EMF85" s="567"/>
      <c r="EMG85" s="567"/>
      <c r="EMH85" s="567"/>
      <c r="EMI85" s="567"/>
      <c r="EMJ85" s="567"/>
      <c r="EMK85" s="567"/>
      <c r="EML85" s="567"/>
      <c r="EMM85" s="567"/>
      <c r="EMN85" s="567"/>
      <c r="EMO85" s="567"/>
      <c r="EMP85" s="567"/>
      <c r="EMQ85" s="567"/>
      <c r="EMR85" s="567"/>
      <c r="EMS85" s="567"/>
      <c r="EMT85" s="567"/>
      <c r="EMU85" s="567"/>
      <c r="EMV85" s="567"/>
      <c r="EMW85" s="567"/>
      <c r="EMX85" s="567"/>
      <c r="EMY85" s="567"/>
      <c r="EMZ85" s="567"/>
      <c r="ENA85" s="567"/>
      <c r="ENB85" s="567"/>
      <c r="ENC85" s="567"/>
      <c r="END85" s="567"/>
      <c r="ENE85" s="567"/>
      <c r="ENF85" s="567"/>
      <c r="ENG85" s="567"/>
      <c r="ENH85" s="567"/>
      <c r="ENI85" s="567"/>
      <c r="ENJ85" s="567"/>
      <c r="ENK85" s="567"/>
      <c r="ENL85" s="567"/>
      <c r="ENM85" s="567"/>
      <c r="ENN85" s="567"/>
      <c r="ENO85" s="567"/>
      <c r="ENP85" s="567"/>
      <c r="ENQ85" s="567"/>
      <c r="ENR85" s="567"/>
      <c r="ENS85" s="567"/>
      <c r="ENT85" s="567"/>
      <c r="ENU85" s="567"/>
      <c r="ENV85" s="567"/>
      <c r="ENW85" s="567"/>
      <c r="ENX85" s="567"/>
      <c r="ENY85" s="567"/>
      <c r="ENZ85" s="567"/>
      <c r="EOA85" s="567"/>
      <c r="EOB85" s="567"/>
      <c r="EOC85" s="567"/>
      <c r="EOD85" s="567"/>
      <c r="EOE85" s="567"/>
      <c r="EOF85" s="567"/>
      <c r="EOG85" s="567"/>
      <c r="EOH85" s="567"/>
      <c r="EOI85" s="567"/>
      <c r="EOJ85" s="567"/>
      <c r="EOK85" s="567"/>
      <c r="EOL85" s="567"/>
      <c r="EOM85" s="567"/>
      <c r="EON85" s="567"/>
      <c r="EOO85" s="567"/>
      <c r="EOP85" s="567"/>
      <c r="EOQ85" s="567"/>
      <c r="EOR85" s="567"/>
      <c r="EOS85" s="567"/>
      <c r="EOT85" s="567"/>
      <c r="EOU85" s="567"/>
      <c r="EOV85" s="567"/>
      <c r="EOW85" s="567"/>
      <c r="EOX85" s="567"/>
      <c r="EOY85" s="567"/>
      <c r="EOZ85" s="567"/>
      <c r="EPA85" s="567"/>
      <c r="EPB85" s="567"/>
      <c r="EPC85" s="567"/>
      <c r="EPD85" s="567"/>
      <c r="EPE85" s="567"/>
      <c r="EPF85" s="567"/>
      <c r="EPG85" s="567"/>
      <c r="EPH85" s="567"/>
      <c r="EPI85" s="567"/>
      <c r="EPJ85" s="567"/>
      <c r="EPK85" s="567"/>
      <c r="EPL85" s="567"/>
      <c r="EPM85" s="567"/>
      <c r="EPN85" s="567"/>
      <c r="EPO85" s="567"/>
      <c r="EPP85" s="567"/>
      <c r="EPQ85" s="567"/>
      <c r="EPR85" s="567"/>
      <c r="EPS85" s="567"/>
      <c r="EPT85" s="567"/>
      <c r="EPU85" s="567"/>
      <c r="EPV85" s="567"/>
      <c r="EPW85" s="567"/>
      <c r="EPX85" s="567"/>
      <c r="EPY85" s="567"/>
      <c r="EPZ85" s="567"/>
      <c r="EQA85" s="567"/>
      <c r="EQB85" s="567"/>
      <c r="EQC85" s="567"/>
      <c r="EQD85" s="567"/>
      <c r="EQE85" s="567"/>
      <c r="EQF85" s="567"/>
      <c r="EQG85" s="567"/>
      <c r="EQH85" s="567"/>
      <c r="EQI85" s="567"/>
      <c r="EQJ85" s="567"/>
      <c r="EQK85" s="567"/>
      <c r="EQL85" s="567"/>
      <c r="EQM85" s="567"/>
      <c r="EQN85" s="567"/>
      <c r="EQO85" s="567"/>
      <c r="EQP85" s="567"/>
      <c r="EQQ85" s="567"/>
      <c r="EQR85" s="567"/>
      <c r="EQS85" s="567"/>
      <c r="EQT85" s="567"/>
      <c r="EQU85" s="567"/>
      <c r="EQV85" s="567"/>
      <c r="EQW85" s="567"/>
      <c r="EQX85" s="567"/>
      <c r="EQY85" s="567"/>
      <c r="EQZ85" s="567"/>
      <c r="ERA85" s="567"/>
      <c r="ERB85" s="567"/>
      <c r="ERC85" s="567"/>
      <c r="ERD85" s="567"/>
      <c r="ERE85" s="567"/>
      <c r="ERF85" s="567"/>
      <c r="ERG85" s="567"/>
      <c r="ERH85" s="567"/>
      <c r="ERI85" s="567"/>
      <c r="ERJ85" s="567"/>
      <c r="ERK85" s="567"/>
      <c r="ERL85" s="567"/>
      <c r="ERM85" s="567"/>
      <c r="ERN85" s="567"/>
      <c r="ERO85" s="567"/>
      <c r="ERP85" s="567"/>
      <c r="ERQ85" s="567"/>
      <c r="ERR85" s="567"/>
      <c r="ERS85" s="567"/>
      <c r="ERT85" s="567"/>
      <c r="ERU85" s="567"/>
      <c r="ERV85" s="567"/>
      <c r="ERW85" s="567"/>
      <c r="ERX85" s="567"/>
      <c r="ERY85" s="567"/>
      <c r="ERZ85" s="567"/>
      <c r="ESA85" s="567"/>
      <c r="ESB85" s="567"/>
      <c r="ESC85" s="567"/>
      <c r="ESD85" s="567"/>
      <c r="ESE85" s="567"/>
      <c r="ESF85" s="567"/>
      <c r="ESG85" s="567"/>
      <c r="ESH85" s="567"/>
      <c r="ESI85" s="567"/>
      <c r="ESJ85" s="567"/>
      <c r="ESK85" s="567"/>
      <c r="ESL85" s="567"/>
      <c r="ESM85" s="567"/>
      <c r="ESN85" s="567"/>
      <c r="ESO85" s="567"/>
      <c r="ESP85" s="567"/>
      <c r="ESQ85" s="567"/>
      <c r="ESR85" s="567"/>
      <c r="ESS85" s="567"/>
      <c r="EST85" s="567"/>
      <c r="ESU85" s="567"/>
      <c r="ESV85" s="567"/>
      <c r="ESW85" s="567"/>
      <c r="ESX85" s="567"/>
      <c r="ESY85" s="567"/>
      <c r="ESZ85" s="567"/>
      <c r="ETA85" s="567"/>
      <c r="ETB85" s="567"/>
      <c r="ETC85" s="567"/>
      <c r="ETD85" s="567"/>
      <c r="ETE85" s="567"/>
      <c r="ETF85" s="567"/>
      <c r="ETG85" s="567"/>
      <c r="ETH85" s="567"/>
      <c r="ETI85" s="567"/>
      <c r="ETJ85" s="567"/>
      <c r="ETK85" s="567"/>
      <c r="ETL85" s="567"/>
      <c r="ETM85" s="567"/>
      <c r="ETN85" s="567"/>
      <c r="ETO85" s="567"/>
      <c r="ETP85" s="567"/>
      <c r="ETQ85" s="567"/>
      <c r="ETR85" s="567"/>
      <c r="ETS85" s="567"/>
      <c r="ETT85" s="567"/>
      <c r="ETU85" s="567"/>
      <c r="ETV85" s="567"/>
      <c r="ETW85" s="567"/>
      <c r="ETX85" s="567"/>
      <c r="ETY85" s="567"/>
      <c r="ETZ85" s="567"/>
      <c r="EUA85" s="567"/>
      <c r="EUB85" s="567"/>
      <c r="EUC85" s="567"/>
      <c r="EUD85" s="567"/>
      <c r="EUE85" s="567"/>
      <c r="EUF85" s="567"/>
      <c r="EUG85" s="567"/>
      <c r="EUH85" s="567"/>
      <c r="EUI85" s="567"/>
      <c r="EUJ85" s="567"/>
      <c r="EUK85" s="567"/>
      <c r="EUL85" s="567"/>
      <c r="EUM85" s="567"/>
      <c r="EUN85" s="567"/>
      <c r="EUO85" s="567"/>
      <c r="EUP85" s="567"/>
      <c r="EUQ85" s="567"/>
      <c r="EUR85" s="567"/>
      <c r="EUS85" s="567"/>
      <c r="EUT85" s="567"/>
      <c r="EUU85" s="567"/>
      <c r="EUV85" s="567"/>
      <c r="EUW85" s="567"/>
      <c r="EUX85" s="567"/>
      <c r="EUY85" s="567"/>
      <c r="EUZ85" s="567"/>
      <c r="EVA85" s="567"/>
      <c r="EVB85" s="567"/>
      <c r="EVC85" s="567"/>
      <c r="EVD85" s="567"/>
      <c r="EVE85" s="567"/>
      <c r="EVF85" s="567"/>
      <c r="EVG85" s="567"/>
      <c r="EVH85" s="567"/>
      <c r="EVI85" s="567"/>
      <c r="EVJ85" s="567"/>
      <c r="EVK85" s="567"/>
      <c r="EVL85" s="567"/>
      <c r="EVM85" s="567"/>
      <c r="EVN85" s="567"/>
      <c r="EVO85" s="567"/>
      <c r="EVP85" s="567"/>
      <c r="EVQ85" s="567"/>
      <c r="EVR85" s="567"/>
      <c r="EVS85" s="567"/>
      <c r="EVT85" s="567"/>
      <c r="EVU85" s="567"/>
      <c r="EVV85" s="567"/>
      <c r="EVW85" s="567"/>
      <c r="EVX85" s="567"/>
      <c r="EVY85" s="567"/>
      <c r="EVZ85" s="567"/>
      <c r="EWA85" s="567"/>
      <c r="EWB85" s="567"/>
      <c r="EWC85" s="567"/>
      <c r="EWD85" s="567"/>
      <c r="EWE85" s="567"/>
      <c r="EWF85" s="567"/>
      <c r="EWG85" s="567"/>
      <c r="EWH85" s="567"/>
      <c r="EWI85" s="567"/>
      <c r="EWJ85" s="567"/>
      <c r="EWK85" s="567"/>
      <c r="EWL85" s="567"/>
      <c r="EWM85" s="567"/>
      <c r="EWN85" s="567"/>
      <c r="EWO85" s="567"/>
      <c r="EWP85" s="567"/>
      <c r="EWQ85" s="567"/>
      <c r="EWR85" s="567"/>
      <c r="EWS85" s="567"/>
      <c r="EWT85" s="567"/>
      <c r="EWU85" s="567"/>
      <c r="EWV85" s="567"/>
      <c r="EWW85" s="567"/>
      <c r="EWX85" s="567"/>
      <c r="EWY85" s="567"/>
      <c r="EWZ85" s="567"/>
      <c r="EXA85" s="567"/>
      <c r="EXB85" s="567"/>
      <c r="EXC85" s="567"/>
      <c r="EXD85" s="567"/>
      <c r="EXE85" s="567"/>
      <c r="EXF85" s="567"/>
      <c r="EXG85" s="567"/>
      <c r="EXH85" s="567"/>
      <c r="EXI85" s="567"/>
      <c r="EXJ85" s="567"/>
      <c r="EXK85" s="567"/>
      <c r="EXL85" s="567"/>
      <c r="EXM85" s="567"/>
      <c r="EXN85" s="567"/>
      <c r="EXO85" s="567"/>
      <c r="EXP85" s="567"/>
      <c r="EXQ85" s="567"/>
      <c r="EXR85" s="567"/>
      <c r="EXS85" s="567"/>
      <c r="EXT85" s="567"/>
      <c r="EXU85" s="567"/>
      <c r="EXV85" s="567"/>
      <c r="EXW85" s="567"/>
      <c r="EXX85" s="567"/>
      <c r="EXY85" s="567"/>
      <c r="EXZ85" s="567"/>
      <c r="EYA85" s="567"/>
      <c r="EYB85" s="567"/>
      <c r="EYC85" s="567"/>
      <c r="EYD85" s="567"/>
      <c r="EYE85" s="567"/>
      <c r="EYF85" s="567"/>
      <c r="EYG85" s="567"/>
      <c r="EYH85" s="567"/>
      <c r="EYI85" s="567"/>
      <c r="EYJ85" s="567"/>
      <c r="EYK85" s="567"/>
      <c r="EYL85" s="567"/>
      <c r="EYM85" s="567"/>
      <c r="EYN85" s="567"/>
      <c r="EYO85" s="567"/>
      <c r="EYP85" s="567"/>
      <c r="EYQ85" s="567"/>
      <c r="EYR85" s="567"/>
      <c r="EYS85" s="567"/>
      <c r="EYT85" s="567"/>
      <c r="EYU85" s="567"/>
      <c r="EYV85" s="567"/>
      <c r="EYW85" s="567"/>
      <c r="EYX85" s="567"/>
      <c r="EYY85" s="567"/>
      <c r="EYZ85" s="567"/>
      <c r="EZA85" s="567"/>
      <c r="EZB85" s="567"/>
      <c r="EZC85" s="567"/>
      <c r="EZD85" s="567"/>
      <c r="EZE85" s="567"/>
      <c r="EZF85" s="567"/>
      <c r="EZG85" s="567"/>
      <c r="EZH85" s="567"/>
      <c r="EZI85" s="567"/>
      <c r="EZJ85" s="567"/>
      <c r="EZK85" s="567"/>
      <c r="EZL85" s="567"/>
      <c r="EZM85" s="567"/>
      <c r="EZN85" s="567"/>
      <c r="EZO85" s="567"/>
      <c r="EZP85" s="567"/>
      <c r="EZQ85" s="567"/>
      <c r="EZR85" s="567"/>
      <c r="EZS85" s="567"/>
      <c r="EZT85" s="567"/>
      <c r="EZU85" s="567"/>
      <c r="EZV85" s="567"/>
      <c r="EZW85" s="567"/>
      <c r="EZX85" s="567"/>
      <c r="EZY85" s="567"/>
      <c r="EZZ85" s="567"/>
      <c r="FAA85" s="567"/>
      <c r="FAB85" s="567"/>
      <c r="FAC85" s="567"/>
      <c r="FAD85" s="567"/>
      <c r="FAE85" s="567"/>
      <c r="FAF85" s="567"/>
      <c r="FAG85" s="567"/>
      <c r="FAH85" s="567"/>
      <c r="FAI85" s="567"/>
      <c r="FAJ85" s="567"/>
      <c r="FAK85" s="567"/>
      <c r="FAL85" s="567"/>
      <c r="FAM85" s="567"/>
      <c r="FAN85" s="567"/>
      <c r="FAO85" s="567"/>
      <c r="FAP85" s="567"/>
      <c r="FAQ85" s="567"/>
      <c r="FAR85" s="567"/>
      <c r="FAS85" s="567"/>
      <c r="FAT85" s="567"/>
      <c r="FAU85" s="567"/>
      <c r="FAV85" s="567"/>
      <c r="FAW85" s="567"/>
      <c r="FAX85" s="567"/>
      <c r="FAY85" s="567"/>
      <c r="FAZ85" s="567"/>
      <c r="FBA85" s="567"/>
      <c r="FBB85" s="567"/>
      <c r="FBC85" s="567"/>
      <c r="FBD85" s="567"/>
      <c r="FBE85" s="567"/>
      <c r="FBF85" s="567"/>
      <c r="FBG85" s="567"/>
      <c r="FBH85" s="567"/>
      <c r="FBI85" s="567"/>
      <c r="FBJ85" s="567"/>
      <c r="FBK85" s="567"/>
      <c r="FBL85" s="567"/>
      <c r="FBM85" s="567"/>
      <c r="FBN85" s="567"/>
      <c r="FBO85" s="567"/>
      <c r="FBP85" s="567"/>
      <c r="FBQ85" s="567"/>
      <c r="FBR85" s="567"/>
      <c r="FBS85" s="567"/>
      <c r="FBT85" s="567"/>
      <c r="FBU85" s="567"/>
      <c r="FBV85" s="567"/>
      <c r="FBW85" s="567"/>
      <c r="FBX85" s="567"/>
      <c r="FBY85" s="567"/>
      <c r="FBZ85" s="567"/>
      <c r="FCA85" s="567"/>
      <c r="FCB85" s="567"/>
      <c r="FCC85" s="567"/>
      <c r="FCD85" s="567"/>
      <c r="FCE85" s="567"/>
      <c r="FCF85" s="567"/>
      <c r="FCG85" s="567"/>
      <c r="FCH85" s="567"/>
      <c r="FCI85" s="567"/>
      <c r="FCJ85" s="567"/>
      <c r="FCK85" s="567"/>
      <c r="FCL85" s="567"/>
      <c r="FCM85" s="567"/>
      <c r="FCN85" s="567"/>
      <c r="FCO85" s="567"/>
      <c r="FCP85" s="567"/>
      <c r="FCQ85" s="567"/>
      <c r="FCR85" s="567"/>
      <c r="FCS85" s="567"/>
      <c r="FCT85" s="567"/>
      <c r="FCU85" s="567"/>
      <c r="FCV85" s="567"/>
      <c r="FCW85" s="567"/>
      <c r="FCX85" s="567"/>
      <c r="FCY85" s="567"/>
      <c r="FCZ85" s="567"/>
      <c r="FDA85" s="567"/>
      <c r="FDB85" s="567"/>
      <c r="FDC85" s="567"/>
      <c r="FDD85" s="567"/>
      <c r="FDE85" s="567"/>
      <c r="FDF85" s="567"/>
      <c r="FDG85" s="567"/>
      <c r="FDH85" s="567"/>
      <c r="FDI85" s="567"/>
      <c r="FDJ85" s="567"/>
      <c r="FDK85" s="567"/>
      <c r="FDL85" s="567"/>
      <c r="FDM85" s="567"/>
      <c r="FDN85" s="567"/>
      <c r="FDO85" s="567"/>
      <c r="FDP85" s="567"/>
      <c r="FDQ85" s="567"/>
      <c r="FDR85" s="567"/>
      <c r="FDS85" s="567"/>
      <c r="FDT85" s="567"/>
      <c r="FDU85" s="567"/>
      <c r="FDV85" s="567"/>
      <c r="FDW85" s="567"/>
      <c r="FDX85" s="567"/>
      <c r="FDY85" s="567"/>
      <c r="FDZ85" s="567"/>
      <c r="FEA85" s="567"/>
      <c r="FEB85" s="567"/>
      <c r="FEC85" s="567"/>
      <c r="FED85" s="567"/>
      <c r="FEE85" s="567"/>
      <c r="FEF85" s="567"/>
      <c r="FEG85" s="567"/>
      <c r="FEH85" s="567"/>
      <c r="FEI85" s="567"/>
      <c r="FEJ85" s="567"/>
      <c r="FEK85" s="567"/>
      <c r="FEL85" s="567"/>
      <c r="FEM85" s="567"/>
      <c r="FEN85" s="567"/>
      <c r="FEO85" s="567"/>
      <c r="FEP85" s="567"/>
      <c r="FEQ85" s="567"/>
      <c r="FER85" s="567"/>
      <c r="FES85" s="567"/>
      <c r="FET85" s="567"/>
      <c r="FEU85" s="567"/>
      <c r="FEV85" s="567"/>
      <c r="FEW85" s="567"/>
      <c r="FEX85" s="567"/>
      <c r="FEY85" s="567"/>
      <c r="FEZ85" s="567"/>
      <c r="FFA85" s="567"/>
      <c r="FFB85" s="567"/>
      <c r="FFC85" s="567"/>
      <c r="FFD85" s="567"/>
      <c r="FFE85" s="567"/>
      <c r="FFF85" s="567"/>
      <c r="FFG85" s="567"/>
      <c r="FFH85" s="567"/>
      <c r="FFI85" s="567"/>
      <c r="FFJ85" s="567"/>
      <c r="FFK85" s="567"/>
      <c r="FFL85" s="567"/>
      <c r="FFM85" s="567"/>
      <c r="FFN85" s="567"/>
      <c r="FFO85" s="567"/>
      <c r="FFP85" s="567"/>
      <c r="FFQ85" s="567"/>
      <c r="FFR85" s="567"/>
      <c r="FFS85" s="567"/>
      <c r="FFT85" s="567"/>
      <c r="FFU85" s="567"/>
      <c r="FFV85" s="567"/>
      <c r="FFW85" s="567"/>
      <c r="FFX85" s="567"/>
      <c r="FFY85" s="567"/>
      <c r="FFZ85" s="567"/>
      <c r="FGA85" s="567"/>
      <c r="FGB85" s="567"/>
      <c r="FGC85" s="567"/>
      <c r="FGD85" s="567"/>
      <c r="FGE85" s="567"/>
      <c r="FGF85" s="567"/>
      <c r="FGG85" s="567"/>
      <c r="FGH85" s="567"/>
      <c r="FGI85" s="567"/>
      <c r="FGJ85" s="567"/>
      <c r="FGK85" s="567"/>
      <c r="FGL85" s="567"/>
      <c r="FGM85" s="567"/>
      <c r="FGN85" s="567"/>
      <c r="FGO85" s="567"/>
      <c r="FGP85" s="567"/>
      <c r="FGQ85" s="567"/>
      <c r="FGR85" s="567"/>
      <c r="FGS85" s="567"/>
      <c r="FGT85" s="567"/>
      <c r="FGU85" s="567"/>
      <c r="FGV85" s="567"/>
      <c r="FGW85" s="567"/>
      <c r="FGX85" s="567"/>
      <c r="FGY85" s="567"/>
      <c r="FGZ85" s="567"/>
      <c r="FHA85" s="567"/>
      <c r="FHB85" s="567"/>
      <c r="FHC85" s="567"/>
      <c r="FHD85" s="567"/>
      <c r="FHE85" s="567"/>
      <c r="FHF85" s="567"/>
      <c r="FHG85" s="567"/>
      <c r="FHH85" s="567"/>
      <c r="FHI85" s="567"/>
      <c r="FHJ85" s="567"/>
      <c r="FHK85" s="567"/>
      <c r="FHL85" s="567"/>
      <c r="FHM85" s="567"/>
      <c r="FHN85" s="567"/>
      <c r="FHO85" s="567"/>
      <c r="FHP85" s="567"/>
      <c r="FHQ85" s="567"/>
      <c r="FHR85" s="567"/>
      <c r="FHS85" s="567"/>
      <c r="FHT85" s="567"/>
      <c r="FHU85" s="567"/>
      <c r="FHV85" s="567"/>
      <c r="FHW85" s="567"/>
      <c r="FHX85" s="567"/>
      <c r="FHY85" s="567"/>
      <c r="FHZ85" s="567"/>
      <c r="FIA85" s="567"/>
      <c r="FIB85" s="567"/>
      <c r="FIC85" s="567"/>
      <c r="FID85" s="567"/>
      <c r="FIE85" s="567"/>
      <c r="FIF85" s="567"/>
      <c r="FIG85" s="567"/>
      <c r="FIH85" s="567"/>
      <c r="FII85" s="567"/>
      <c r="FIJ85" s="567"/>
      <c r="FIK85" s="567"/>
      <c r="FIL85" s="567"/>
      <c r="FIM85" s="567"/>
      <c r="FIN85" s="567"/>
      <c r="FIO85" s="567"/>
      <c r="FIP85" s="567"/>
      <c r="FIQ85" s="567"/>
      <c r="FIR85" s="567"/>
      <c r="FIS85" s="567"/>
      <c r="FIT85" s="567"/>
      <c r="FIU85" s="567"/>
      <c r="FIV85" s="567"/>
      <c r="FIW85" s="567"/>
      <c r="FIX85" s="567"/>
      <c r="FIY85" s="567"/>
      <c r="FIZ85" s="567"/>
      <c r="FJA85" s="567"/>
      <c r="FJB85" s="567"/>
      <c r="FJC85" s="567"/>
      <c r="FJD85" s="567"/>
      <c r="FJE85" s="567"/>
      <c r="FJF85" s="567"/>
      <c r="FJG85" s="567"/>
      <c r="FJH85" s="567"/>
      <c r="FJI85" s="567"/>
      <c r="FJJ85" s="567"/>
      <c r="FJK85" s="567"/>
      <c r="FJL85" s="567"/>
      <c r="FJM85" s="567"/>
      <c r="FJN85" s="567"/>
      <c r="FJO85" s="567"/>
      <c r="FJP85" s="567"/>
      <c r="FJQ85" s="567"/>
      <c r="FJR85" s="567"/>
      <c r="FJS85" s="567"/>
      <c r="FJT85" s="567"/>
      <c r="FJU85" s="567"/>
      <c r="FJV85" s="567"/>
      <c r="FJW85" s="567"/>
      <c r="FJX85" s="567"/>
      <c r="FJY85" s="567"/>
      <c r="FJZ85" s="567"/>
      <c r="FKA85" s="567"/>
      <c r="FKB85" s="567"/>
      <c r="FKC85" s="567"/>
      <c r="FKD85" s="567"/>
      <c r="FKE85" s="567"/>
      <c r="FKF85" s="567"/>
      <c r="FKG85" s="567"/>
      <c r="FKH85" s="567"/>
      <c r="FKI85" s="567"/>
      <c r="FKJ85" s="567"/>
      <c r="FKK85" s="567"/>
      <c r="FKL85" s="567"/>
      <c r="FKM85" s="567"/>
      <c r="FKN85" s="567"/>
      <c r="FKO85" s="567"/>
      <c r="FKP85" s="567"/>
      <c r="FKQ85" s="567"/>
      <c r="FKR85" s="567"/>
      <c r="FKS85" s="567"/>
      <c r="FKT85" s="567"/>
      <c r="FKU85" s="567"/>
      <c r="FKV85" s="567"/>
      <c r="FKW85" s="567"/>
      <c r="FKX85" s="567"/>
      <c r="FKY85" s="567"/>
      <c r="FKZ85" s="567"/>
      <c r="FLA85" s="567"/>
      <c r="FLB85" s="567"/>
      <c r="FLC85" s="567"/>
      <c r="FLD85" s="567"/>
      <c r="FLE85" s="567"/>
      <c r="FLF85" s="567"/>
      <c r="FLG85" s="567"/>
      <c r="FLH85" s="567"/>
      <c r="FLI85" s="567"/>
      <c r="FLJ85" s="567"/>
      <c r="FLK85" s="567"/>
      <c r="FLL85" s="567"/>
      <c r="FLM85" s="567"/>
      <c r="FLN85" s="567"/>
      <c r="FLO85" s="567"/>
      <c r="FLP85" s="567"/>
      <c r="FLQ85" s="567"/>
      <c r="FLR85" s="567"/>
      <c r="FLS85" s="567"/>
      <c r="FLT85" s="567"/>
      <c r="FLU85" s="567"/>
      <c r="FLV85" s="567"/>
      <c r="FLW85" s="567"/>
      <c r="FLX85" s="567"/>
      <c r="FLY85" s="567"/>
      <c r="FLZ85" s="567"/>
      <c r="FMA85" s="567"/>
      <c r="FMB85" s="567"/>
      <c r="FMC85" s="567"/>
      <c r="FMD85" s="567"/>
      <c r="FME85" s="567"/>
      <c r="FMF85" s="567"/>
      <c r="FMG85" s="567"/>
      <c r="FMH85" s="567"/>
      <c r="FMI85" s="567"/>
      <c r="FMJ85" s="567"/>
      <c r="FMK85" s="567"/>
      <c r="FML85" s="567"/>
      <c r="FMM85" s="567"/>
      <c r="FMN85" s="567"/>
      <c r="FMO85" s="567"/>
      <c r="FMP85" s="567"/>
      <c r="FMQ85" s="567"/>
      <c r="FMR85" s="567"/>
      <c r="FMS85" s="567"/>
      <c r="FMT85" s="567"/>
      <c r="FMU85" s="567"/>
      <c r="FMV85" s="567"/>
      <c r="FMW85" s="567"/>
      <c r="FMX85" s="567"/>
      <c r="FMY85" s="567"/>
      <c r="FMZ85" s="567"/>
      <c r="FNA85" s="567"/>
      <c r="FNB85" s="567"/>
      <c r="FNC85" s="567"/>
      <c r="FND85" s="567"/>
      <c r="FNE85" s="567"/>
      <c r="FNF85" s="567"/>
      <c r="FNG85" s="567"/>
      <c r="FNH85" s="567"/>
      <c r="FNI85" s="567"/>
      <c r="FNJ85" s="567"/>
      <c r="FNK85" s="567"/>
      <c r="FNL85" s="567"/>
      <c r="FNM85" s="567"/>
      <c r="FNN85" s="567"/>
      <c r="FNO85" s="567"/>
      <c r="FNP85" s="567"/>
      <c r="FNQ85" s="567"/>
      <c r="FNR85" s="567"/>
      <c r="FNS85" s="567"/>
      <c r="FNT85" s="567"/>
      <c r="FNU85" s="567"/>
      <c r="FNV85" s="567"/>
      <c r="FNW85" s="567"/>
      <c r="FNX85" s="567"/>
      <c r="FNY85" s="567"/>
      <c r="FNZ85" s="567"/>
      <c r="FOA85" s="567"/>
      <c r="FOB85" s="567"/>
      <c r="FOC85" s="567"/>
      <c r="FOD85" s="567"/>
      <c r="FOE85" s="567"/>
      <c r="FOF85" s="567"/>
      <c r="FOG85" s="567"/>
      <c r="FOH85" s="567"/>
      <c r="FOI85" s="567"/>
      <c r="FOJ85" s="567"/>
      <c r="FOK85" s="567"/>
      <c r="FOL85" s="567"/>
      <c r="FOM85" s="567"/>
      <c r="FON85" s="567"/>
      <c r="FOO85" s="567"/>
      <c r="FOP85" s="567"/>
      <c r="FOQ85" s="567"/>
      <c r="FOR85" s="567"/>
      <c r="FOS85" s="567"/>
      <c r="FOT85" s="567"/>
      <c r="FOU85" s="567"/>
      <c r="FOV85" s="567"/>
      <c r="FOW85" s="567"/>
      <c r="FOX85" s="567"/>
      <c r="FOY85" s="567"/>
      <c r="FOZ85" s="567"/>
      <c r="FPA85" s="567"/>
      <c r="FPB85" s="567"/>
      <c r="FPC85" s="567"/>
      <c r="FPD85" s="567"/>
      <c r="FPE85" s="567"/>
      <c r="FPF85" s="567"/>
      <c r="FPG85" s="567"/>
      <c r="FPH85" s="567"/>
      <c r="FPI85" s="567"/>
      <c r="FPJ85" s="567"/>
      <c r="FPK85" s="567"/>
      <c r="FPL85" s="567"/>
      <c r="FPM85" s="567"/>
      <c r="FPN85" s="567"/>
      <c r="FPO85" s="567"/>
      <c r="FPP85" s="567"/>
      <c r="FPQ85" s="567"/>
      <c r="FPR85" s="567"/>
      <c r="FPS85" s="567"/>
      <c r="FPT85" s="567"/>
      <c r="FPU85" s="567"/>
      <c r="FPV85" s="567"/>
      <c r="FPW85" s="567"/>
      <c r="FPX85" s="567"/>
      <c r="FPY85" s="567"/>
      <c r="FPZ85" s="567"/>
      <c r="FQA85" s="567"/>
      <c r="FQB85" s="567"/>
      <c r="FQC85" s="567"/>
      <c r="FQD85" s="567"/>
      <c r="FQE85" s="567"/>
      <c r="FQF85" s="567"/>
      <c r="FQG85" s="567"/>
      <c r="FQH85" s="567"/>
      <c r="FQI85" s="567"/>
      <c r="FQJ85" s="567"/>
      <c r="FQK85" s="567"/>
      <c r="FQL85" s="567"/>
      <c r="FQM85" s="567"/>
      <c r="FQN85" s="567"/>
      <c r="FQO85" s="567"/>
      <c r="FQP85" s="567"/>
      <c r="FQQ85" s="567"/>
      <c r="FQR85" s="567"/>
      <c r="FQS85" s="567"/>
      <c r="FQT85" s="567"/>
      <c r="FQU85" s="567"/>
      <c r="FQV85" s="567"/>
      <c r="FQW85" s="567"/>
      <c r="FQX85" s="567"/>
      <c r="FQY85" s="567"/>
      <c r="FQZ85" s="567"/>
      <c r="FRA85" s="567"/>
      <c r="FRB85" s="567"/>
      <c r="FRC85" s="567"/>
      <c r="FRD85" s="567"/>
      <c r="FRE85" s="567"/>
      <c r="FRF85" s="567"/>
      <c r="FRG85" s="567"/>
      <c r="FRH85" s="567"/>
      <c r="FRI85" s="567"/>
      <c r="FRJ85" s="567"/>
      <c r="FRK85" s="567"/>
      <c r="FRL85" s="567"/>
      <c r="FRM85" s="567"/>
      <c r="FRN85" s="567"/>
      <c r="FRO85" s="567"/>
      <c r="FRP85" s="567"/>
      <c r="FRQ85" s="567"/>
      <c r="FRR85" s="567"/>
      <c r="FRS85" s="567"/>
      <c r="FRT85" s="567"/>
      <c r="FRU85" s="567"/>
      <c r="FRV85" s="567"/>
      <c r="FRW85" s="567"/>
      <c r="FRX85" s="567"/>
      <c r="FRY85" s="567"/>
      <c r="FRZ85" s="567"/>
      <c r="FSA85" s="567"/>
      <c r="FSB85" s="567"/>
      <c r="FSC85" s="567"/>
      <c r="FSD85" s="567"/>
      <c r="FSE85" s="567"/>
      <c r="FSF85" s="567"/>
      <c r="FSG85" s="567"/>
      <c r="FSH85" s="567"/>
      <c r="FSI85" s="567"/>
      <c r="FSJ85" s="567"/>
      <c r="FSK85" s="567"/>
      <c r="FSL85" s="567"/>
      <c r="FSM85" s="567"/>
      <c r="FSN85" s="567"/>
      <c r="FSO85" s="567"/>
      <c r="FSP85" s="567"/>
      <c r="FSQ85" s="567"/>
      <c r="FSR85" s="567"/>
      <c r="FSS85" s="567"/>
      <c r="FST85" s="567"/>
      <c r="FSU85" s="567"/>
      <c r="FSV85" s="567"/>
      <c r="FSW85" s="567"/>
      <c r="FSX85" s="567"/>
      <c r="FSY85" s="567"/>
      <c r="FSZ85" s="567"/>
      <c r="FTA85" s="567"/>
      <c r="FTB85" s="567"/>
      <c r="FTC85" s="567"/>
      <c r="FTD85" s="567"/>
      <c r="FTE85" s="567"/>
      <c r="FTF85" s="567"/>
      <c r="FTG85" s="567"/>
      <c r="FTH85" s="567"/>
      <c r="FTI85" s="567"/>
      <c r="FTJ85" s="567"/>
      <c r="FTK85" s="567"/>
      <c r="FTL85" s="567"/>
      <c r="FTM85" s="567"/>
      <c r="FTN85" s="567"/>
      <c r="FTO85" s="567"/>
      <c r="FTP85" s="567"/>
      <c r="FTQ85" s="567"/>
      <c r="FTR85" s="567"/>
      <c r="FTS85" s="567"/>
      <c r="FTT85" s="567"/>
      <c r="FTU85" s="567"/>
      <c r="FTV85" s="567"/>
      <c r="FTW85" s="567"/>
      <c r="FTX85" s="567"/>
      <c r="FTY85" s="567"/>
      <c r="FTZ85" s="567"/>
      <c r="FUA85" s="567"/>
      <c r="FUB85" s="567"/>
      <c r="FUC85" s="567"/>
      <c r="FUD85" s="567"/>
      <c r="FUE85" s="567"/>
      <c r="FUF85" s="567"/>
      <c r="FUG85" s="567"/>
      <c r="FUH85" s="567"/>
      <c r="FUI85" s="567"/>
      <c r="FUJ85" s="567"/>
      <c r="FUK85" s="567"/>
      <c r="FUL85" s="567"/>
      <c r="FUM85" s="567"/>
      <c r="FUN85" s="567"/>
      <c r="FUO85" s="567"/>
      <c r="FUP85" s="567"/>
      <c r="FUQ85" s="567"/>
      <c r="FUR85" s="567"/>
      <c r="FUS85" s="567"/>
      <c r="FUT85" s="567"/>
      <c r="FUU85" s="567"/>
      <c r="FUV85" s="567"/>
      <c r="FUW85" s="567"/>
      <c r="FUX85" s="567"/>
      <c r="FUY85" s="567"/>
      <c r="FUZ85" s="567"/>
      <c r="FVA85" s="567"/>
      <c r="FVB85" s="567"/>
      <c r="FVC85" s="567"/>
      <c r="FVD85" s="567"/>
      <c r="FVE85" s="567"/>
      <c r="FVF85" s="567"/>
      <c r="FVG85" s="567"/>
      <c r="FVH85" s="567"/>
      <c r="FVI85" s="567"/>
      <c r="FVJ85" s="567"/>
      <c r="FVK85" s="567"/>
      <c r="FVL85" s="567"/>
      <c r="FVM85" s="567"/>
      <c r="FVN85" s="567"/>
      <c r="FVO85" s="567"/>
      <c r="FVP85" s="567"/>
      <c r="FVQ85" s="567"/>
      <c r="FVR85" s="567"/>
      <c r="FVS85" s="567"/>
      <c r="FVT85" s="567"/>
      <c r="FVU85" s="567"/>
      <c r="FVV85" s="567"/>
      <c r="FVW85" s="567"/>
      <c r="FVX85" s="567"/>
      <c r="FVY85" s="567"/>
      <c r="FVZ85" s="567"/>
      <c r="FWA85" s="567"/>
      <c r="FWB85" s="567"/>
      <c r="FWC85" s="567"/>
      <c r="FWD85" s="567"/>
      <c r="FWE85" s="567"/>
      <c r="FWF85" s="567"/>
      <c r="FWG85" s="567"/>
      <c r="FWH85" s="567"/>
      <c r="FWI85" s="567"/>
      <c r="FWJ85" s="567"/>
      <c r="FWK85" s="567"/>
      <c r="FWL85" s="567"/>
      <c r="FWM85" s="567"/>
      <c r="FWN85" s="567"/>
      <c r="FWO85" s="567"/>
      <c r="FWP85" s="567"/>
      <c r="FWQ85" s="567"/>
      <c r="FWR85" s="567"/>
      <c r="FWS85" s="567"/>
      <c r="FWT85" s="567"/>
      <c r="FWU85" s="567"/>
      <c r="FWV85" s="567"/>
      <c r="FWW85" s="567"/>
      <c r="FWX85" s="567"/>
      <c r="FWY85" s="567"/>
      <c r="FWZ85" s="567"/>
      <c r="FXA85" s="567"/>
      <c r="FXB85" s="567"/>
      <c r="FXC85" s="567"/>
      <c r="FXD85" s="567"/>
      <c r="FXE85" s="567"/>
      <c r="FXF85" s="567"/>
      <c r="FXG85" s="567"/>
      <c r="FXH85" s="567"/>
      <c r="FXI85" s="567"/>
      <c r="FXJ85" s="567"/>
      <c r="FXK85" s="567"/>
      <c r="FXL85" s="567"/>
      <c r="FXM85" s="567"/>
      <c r="FXN85" s="567"/>
      <c r="FXO85" s="567"/>
      <c r="FXP85" s="567"/>
      <c r="FXQ85" s="567"/>
      <c r="FXR85" s="567"/>
      <c r="FXS85" s="567"/>
      <c r="FXT85" s="567"/>
      <c r="FXU85" s="567"/>
      <c r="FXV85" s="567"/>
      <c r="FXW85" s="567"/>
      <c r="FXX85" s="567"/>
      <c r="FXY85" s="567"/>
      <c r="FXZ85" s="567"/>
      <c r="FYA85" s="567"/>
      <c r="FYB85" s="567"/>
      <c r="FYC85" s="567"/>
      <c r="FYD85" s="567"/>
      <c r="FYE85" s="567"/>
      <c r="FYF85" s="567"/>
      <c r="FYG85" s="567"/>
      <c r="FYH85" s="567"/>
      <c r="FYI85" s="567"/>
      <c r="FYJ85" s="567"/>
      <c r="FYK85" s="567"/>
      <c r="FYL85" s="567"/>
      <c r="FYM85" s="567"/>
      <c r="FYN85" s="567"/>
      <c r="FYO85" s="567"/>
      <c r="FYP85" s="567"/>
      <c r="FYQ85" s="567"/>
      <c r="FYR85" s="567"/>
      <c r="FYS85" s="567"/>
      <c r="FYT85" s="567"/>
      <c r="FYU85" s="567"/>
      <c r="FYV85" s="567"/>
      <c r="FYW85" s="567"/>
      <c r="FYX85" s="567"/>
      <c r="FYY85" s="567"/>
      <c r="FYZ85" s="567"/>
      <c r="FZA85" s="567"/>
      <c r="FZB85" s="567"/>
      <c r="FZC85" s="567"/>
      <c r="FZD85" s="567"/>
      <c r="FZE85" s="567"/>
      <c r="FZF85" s="567"/>
      <c r="FZG85" s="567"/>
      <c r="FZH85" s="567"/>
      <c r="FZI85" s="567"/>
      <c r="FZJ85" s="567"/>
      <c r="FZK85" s="567"/>
      <c r="FZL85" s="567"/>
      <c r="FZM85" s="567"/>
      <c r="FZN85" s="567"/>
      <c r="FZO85" s="567"/>
      <c r="FZP85" s="567"/>
      <c r="FZQ85" s="567"/>
      <c r="FZR85" s="567"/>
      <c r="FZS85" s="567"/>
      <c r="FZT85" s="567"/>
      <c r="FZU85" s="567"/>
      <c r="FZV85" s="567"/>
      <c r="FZW85" s="567"/>
      <c r="FZX85" s="567"/>
      <c r="FZY85" s="567"/>
      <c r="FZZ85" s="567"/>
      <c r="GAA85" s="567"/>
      <c r="GAB85" s="567"/>
      <c r="GAC85" s="567"/>
      <c r="GAD85" s="567"/>
      <c r="GAE85" s="567"/>
      <c r="GAF85" s="567"/>
      <c r="GAG85" s="567"/>
      <c r="GAH85" s="567"/>
      <c r="GAI85" s="567"/>
      <c r="GAJ85" s="567"/>
      <c r="GAK85" s="567"/>
      <c r="GAL85" s="567"/>
      <c r="GAM85" s="567"/>
      <c r="GAN85" s="567"/>
      <c r="GAO85" s="567"/>
      <c r="GAP85" s="567"/>
      <c r="GAQ85" s="567"/>
      <c r="GAR85" s="567"/>
      <c r="GAS85" s="567"/>
      <c r="GAT85" s="567"/>
      <c r="GAU85" s="567"/>
      <c r="GAV85" s="567"/>
      <c r="GAW85" s="567"/>
      <c r="GAX85" s="567"/>
      <c r="GAY85" s="567"/>
      <c r="GAZ85" s="567"/>
      <c r="GBA85" s="567"/>
      <c r="GBB85" s="567"/>
      <c r="GBC85" s="567"/>
      <c r="GBD85" s="567"/>
      <c r="GBE85" s="567"/>
      <c r="GBF85" s="567"/>
      <c r="GBG85" s="567"/>
      <c r="GBH85" s="567"/>
      <c r="GBI85" s="567"/>
      <c r="GBJ85" s="567"/>
      <c r="GBK85" s="567"/>
      <c r="GBL85" s="567"/>
      <c r="GBM85" s="567"/>
      <c r="GBN85" s="567"/>
      <c r="GBO85" s="567"/>
      <c r="GBP85" s="567"/>
      <c r="GBQ85" s="567"/>
      <c r="GBR85" s="567"/>
      <c r="GBS85" s="567"/>
      <c r="GBT85" s="567"/>
      <c r="GBU85" s="567"/>
      <c r="GBV85" s="567"/>
      <c r="GBW85" s="567"/>
      <c r="GBX85" s="567"/>
      <c r="GBY85" s="567"/>
      <c r="GBZ85" s="567"/>
      <c r="GCA85" s="567"/>
      <c r="GCB85" s="567"/>
      <c r="GCC85" s="567"/>
      <c r="GCD85" s="567"/>
      <c r="GCE85" s="567"/>
      <c r="GCF85" s="567"/>
      <c r="GCG85" s="567"/>
      <c r="GCH85" s="567"/>
      <c r="GCI85" s="567"/>
      <c r="GCJ85" s="567"/>
      <c r="GCK85" s="567"/>
      <c r="GCL85" s="567"/>
      <c r="GCM85" s="567"/>
      <c r="GCN85" s="567"/>
      <c r="GCO85" s="567"/>
      <c r="GCP85" s="567"/>
      <c r="GCQ85" s="567"/>
      <c r="GCR85" s="567"/>
      <c r="GCS85" s="567"/>
      <c r="GCT85" s="567"/>
      <c r="GCU85" s="567"/>
      <c r="GCV85" s="567"/>
      <c r="GCW85" s="567"/>
      <c r="GCX85" s="567"/>
      <c r="GCY85" s="567"/>
      <c r="GCZ85" s="567"/>
      <c r="GDA85" s="567"/>
      <c r="GDB85" s="567"/>
      <c r="GDC85" s="567"/>
      <c r="GDD85" s="567"/>
      <c r="GDE85" s="567"/>
      <c r="GDF85" s="567"/>
      <c r="GDG85" s="567"/>
      <c r="GDH85" s="567"/>
      <c r="GDI85" s="567"/>
      <c r="GDJ85" s="567"/>
      <c r="GDK85" s="567"/>
      <c r="GDL85" s="567"/>
      <c r="GDM85" s="567"/>
      <c r="GDN85" s="567"/>
      <c r="GDO85" s="567"/>
      <c r="GDP85" s="567"/>
      <c r="GDQ85" s="567"/>
      <c r="GDR85" s="567"/>
      <c r="GDS85" s="567"/>
      <c r="GDT85" s="567"/>
      <c r="GDU85" s="567"/>
      <c r="GDV85" s="567"/>
      <c r="GDW85" s="567"/>
      <c r="GDX85" s="567"/>
      <c r="GDY85" s="567"/>
      <c r="GDZ85" s="567"/>
      <c r="GEA85" s="567"/>
      <c r="GEB85" s="567"/>
      <c r="GEC85" s="567"/>
      <c r="GED85" s="567"/>
      <c r="GEE85" s="567"/>
      <c r="GEF85" s="567"/>
      <c r="GEG85" s="567"/>
      <c r="GEH85" s="567"/>
      <c r="GEI85" s="567"/>
      <c r="GEJ85" s="567"/>
      <c r="GEK85" s="567"/>
      <c r="GEL85" s="567"/>
      <c r="GEM85" s="567"/>
      <c r="GEN85" s="567"/>
      <c r="GEO85" s="567"/>
      <c r="GEP85" s="567"/>
      <c r="GEQ85" s="567"/>
      <c r="GER85" s="567"/>
      <c r="GES85" s="567"/>
      <c r="GET85" s="567"/>
      <c r="GEU85" s="567"/>
      <c r="GEV85" s="567"/>
      <c r="GEW85" s="567"/>
      <c r="GEX85" s="567"/>
      <c r="GEY85" s="567"/>
      <c r="GEZ85" s="567"/>
      <c r="GFA85" s="567"/>
      <c r="GFB85" s="567"/>
      <c r="GFC85" s="567"/>
      <c r="GFD85" s="567"/>
      <c r="GFE85" s="567"/>
      <c r="GFF85" s="567"/>
      <c r="GFG85" s="567"/>
      <c r="GFH85" s="567"/>
      <c r="GFI85" s="567"/>
      <c r="GFJ85" s="567"/>
      <c r="GFK85" s="567"/>
      <c r="GFL85" s="567"/>
      <c r="GFM85" s="567"/>
      <c r="GFN85" s="567"/>
      <c r="GFO85" s="567"/>
      <c r="GFP85" s="567"/>
      <c r="GFQ85" s="567"/>
      <c r="GFR85" s="567"/>
      <c r="GFS85" s="567"/>
      <c r="GFT85" s="567"/>
      <c r="GFU85" s="567"/>
      <c r="GFV85" s="567"/>
      <c r="GFW85" s="567"/>
      <c r="GFX85" s="567"/>
      <c r="GFY85" s="567"/>
      <c r="GFZ85" s="567"/>
      <c r="GGA85" s="567"/>
      <c r="GGB85" s="567"/>
      <c r="GGC85" s="567"/>
      <c r="GGD85" s="567"/>
      <c r="GGE85" s="567"/>
      <c r="GGF85" s="567"/>
      <c r="GGG85" s="567"/>
      <c r="GGH85" s="567"/>
      <c r="GGI85" s="567"/>
      <c r="GGJ85" s="567"/>
      <c r="GGK85" s="567"/>
      <c r="GGL85" s="567"/>
      <c r="GGM85" s="567"/>
      <c r="GGN85" s="567"/>
      <c r="GGO85" s="567"/>
      <c r="GGP85" s="567"/>
      <c r="GGQ85" s="567"/>
      <c r="GGR85" s="567"/>
      <c r="GGS85" s="567"/>
      <c r="GGT85" s="567"/>
      <c r="GGU85" s="567"/>
      <c r="GGV85" s="567"/>
      <c r="GGW85" s="567"/>
      <c r="GGX85" s="567"/>
      <c r="GGY85" s="567"/>
      <c r="GGZ85" s="567"/>
      <c r="GHA85" s="567"/>
      <c r="GHB85" s="567"/>
      <c r="GHC85" s="567"/>
      <c r="GHD85" s="567"/>
      <c r="GHE85" s="567"/>
      <c r="GHF85" s="567"/>
      <c r="GHG85" s="567"/>
      <c r="GHH85" s="567"/>
      <c r="GHI85" s="567"/>
      <c r="GHJ85" s="567"/>
      <c r="GHK85" s="567"/>
      <c r="GHL85" s="567"/>
      <c r="GHM85" s="567"/>
      <c r="GHN85" s="567"/>
      <c r="GHO85" s="567"/>
      <c r="GHP85" s="567"/>
      <c r="GHQ85" s="567"/>
      <c r="GHR85" s="567"/>
      <c r="GHS85" s="567"/>
      <c r="GHT85" s="567"/>
      <c r="GHU85" s="567"/>
      <c r="GHV85" s="567"/>
      <c r="GHW85" s="567"/>
      <c r="GHX85" s="567"/>
      <c r="GHY85" s="567"/>
      <c r="GHZ85" s="567"/>
      <c r="GIA85" s="567"/>
      <c r="GIB85" s="567"/>
      <c r="GIC85" s="567"/>
      <c r="GID85" s="567"/>
      <c r="GIE85" s="567"/>
      <c r="GIF85" s="567"/>
      <c r="GIG85" s="567"/>
      <c r="GIH85" s="567"/>
      <c r="GII85" s="567"/>
      <c r="GIJ85" s="567"/>
      <c r="GIK85" s="567"/>
      <c r="GIL85" s="567"/>
      <c r="GIM85" s="567"/>
      <c r="GIN85" s="567"/>
      <c r="GIO85" s="567"/>
      <c r="GIP85" s="567"/>
      <c r="GIQ85" s="567"/>
      <c r="GIR85" s="567"/>
      <c r="GIS85" s="567"/>
      <c r="GIT85" s="567"/>
      <c r="GIU85" s="567"/>
      <c r="GIV85" s="567"/>
      <c r="GIW85" s="567"/>
      <c r="GIX85" s="567"/>
      <c r="GIY85" s="567"/>
      <c r="GIZ85" s="567"/>
      <c r="GJA85" s="567"/>
      <c r="GJB85" s="567"/>
      <c r="GJC85" s="567"/>
      <c r="GJD85" s="567"/>
      <c r="GJE85" s="567"/>
      <c r="GJF85" s="567"/>
      <c r="GJG85" s="567"/>
      <c r="GJH85" s="567"/>
      <c r="GJI85" s="567"/>
      <c r="GJJ85" s="567"/>
      <c r="GJK85" s="567"/>
      <c r="GJL85" s="567"/>
      <c r="GJM85" s="567"/>
      <c r="GJN85" s="567"/>
      <c r="GJO85" s="567"/>
      <c r="GJP85" s="567"/>
      <c r="GJQ85" s="567"/>
      <c r="GJR85" s="567"/>
      <c r="GJS85" s="567"/>
      <c r="GJT85" s="567"/>
      <c r="GJU85" s="567"/>
      <c r="GJV85" s="567"/>
      <c r="GJW85" s="567"/>
      <c r="GJX85" s="567"/>
      <c r="GJY85" s="567"/>
      <c r="GJZ85" s="567"/>
      <c r="GKA85" s="567"/>
      <c r="GKB85" s="567"/>
      <c r="GKC85" s="567"/>
      <c r="GKD85" s="567"/>
      <c r="GKE85" s="567"/>
      <c r="GKF85" s="567"/>
      <c r="GKG85" s="567"/>
      <c r="GKH85" s="567"/>
      <c r="GKI85" s="567"/>
      <c r="GKJ85" s="567"/>
      <c r="GKK85" s="567"/>
      <c r="GKL85" s="567"/>
      <c r="GKM85" s="567"/>
      <c r="GKN85" s="567"/>
      <c r="GKO85" s="567"/>
      <c r="GKP85" s="567"/>
      <c r="GKQ85" s="567"/>
      <c r="GKR85" s="567"/>
      <c r="GKS85" s="567"/>
      <c r="GKT85" s="567"/>
      <c r="GKU85" s="567"/>
      <c r="GKV85" s="567"/>
      <c r="GKW85" s="567"/>
      <c r="GKX85" s="567"/>
      <c r="GKY85" s="567"/>
      <c r="GKZ85" s="567"/>
      <c r="GLA85" s="567"/>
      <c r="GLB85" s="567"/>
      <c r="GLC85" s="567"/>
      <c r="GLD85" s="567"/>
      <c r="GLE85" s="567"/>
      <c r="GLF85" s="567"/>
      <c r="GLG85" s="567"/>
      <c r="GLH85" s="567"/>
      <c r="GLI85" s="567"/>
      <c r="GLJ85" s="567"/>
      <c r="GLK85" s="567"/>
      <c r="GLL85" s="567"/>
      <c r="GLM85" s="567"/>
      <c r="GLN85" s="567"/>
      <c r="GLO85" s="567"/>
      <c r="GLP85" s="567"/>
      <c r="GLQ85" s="567"/>
      <c r="GLR85" s="567"/>
      <c r="GLS85" s="567"/>
      <c r="GLT85" s="567"/>
      <c r="GLU85" s="567"/>
      <c r="GLV85" s="567"/>
      <c r="GLW85" s="567"/>
      <c r="GLX85" s="567"/>
      <c r="GLY85" s="567"/>
      <c r="GLZ85" s="567"/>
      <c r="GMA85" s="567"/>
      <c r="GMB85" s="567"/>
      <c r="GMC85" s="567"/>
      <c r="GMD85" s="567"/>
      <c r="GME85" s="567"/>
      <c r="GMF85" s="567"/>
      <c r="GMG85" s="567"/>
      <c r="GMH85" s="567"/>
      <c r="GMI85" s="567"/>
      <c r="GMJ85" s="567"/>
      <c r="GMK85" s="567"/>
      <c r="GML85" s="567"/>
      <c r="GMM85" s="567"/>
      <c r="GMN85" s="567"/>
      <c r="GMO85" s="567"/>
      <c r="GMP85" s="567"/>
      <c r="GMQ85" s="567"/>
      <c r="GMR85" s="567"/>
      <c r="GMS85" s="567"/>
      <c r="GMT85" s="567"/>
      <c r="GMU85" s="567"/>
      <c r="GMV85" s="567"/>
      <c r="GMW85" s="567"/>
      <c r="GMX85" s="567"/>
      <c r="GMY85" s="567"/>
      <c r="GMZ85" s="567"/>
      <c r="GNA85" s="567"/>
      <c r="GNB85" s="567"/>
      <c r="GNC85" s="567"/>
      <c r="GND85" s="567"/>
      <c r="GNE85" s="567"/>
      <c r="GNF85" s="567"/>
      <c r="GNG85" s="567"/>
      <c r="GNH85" s="567"/>
      <c r="GNI85" s="567"/>
      <c r="GNJ85" s="567"/>
      <c r="GNK85" s="567"/>
      <c r="GNL85" s="567"/>
      <c r="GNM85" s="567"/>
      <c r="GNN85" s="567"/>
      <c r="GNO85" s="567"/>
      <c r="GNP85" s="567"/>
      <c r="GNQ85" s="567"/>
      <c r="GNR85" s="567"/>
      <c r="GNS85" s="567"/>
      <c r="GNT85" s="567"/>
      <c r="GNU85" s="567"/>
      <c r="GNV85" s="567"/>
      <c r="GNW85" s="567"/>
      <c r="GNX85" s="567"/>
      <c r="GNY85" s="567"/>
      <c r="GNZ85" s="567"/>
      <c r="GOA85" s="567"/>
      <c r="GOB85" s="567"/>
      <c r="GOC85" s="567"/>
      <c r="GOD85" s="567"/>
      <c r="GOE85" s="567"/>
      <c r="GOF85" s="567"/>
      <c r="GOG85" s="567"/>
      <c r="GOH85" s="567"/>
      <c r="GOI85" s="567"/>
      <c r="GOJ85" s="567"/>
      <c r="GOK85" s="567"/>
      <c r="GOL85" s="567"/>
      <c r="GOM85" s="567"/>
      <c r="GON85" s="567"/>
      <c r="GOO85" s="567"/>
      <c r="GOP85" s="567"/>
      <c r="GOQ85" s="567"/>
      <c r="GOR85" s="567"/>
      <c r="GOS85" s="567"/>
      <c r="GOT85" s="567"/>
      <c r="GOU85" s="567"/>
      <c r="GOV85" s="567"/>
      <c r="GOW85" s="567"/>
      <c r="GOX85" s="567"/>
      <c r="GOY85" s="567"/>
      <c r="GOZ85" s="567"/>
      <c r="GPA85" s="567"/>
      <c r="GPB85" s="567"/>
      <c r="GPC85" s="567"/>
      <c r="GPD85" s="567"/>
      <c r="GPE85" s="567"/>
      <c r="GPF85" s="567"/>
      <c r="GPG85" s="567"/>
      <c r="GPH85" s="567"/>
      <c r="GPI85" s="567"/>
      <c r="GPJ85" s="567"/>
      <c r="GPK85" s="567"/>
      <c r="GPL85" s="567"/>
      <c r="GPM85" s="567"/>
      <c r="GPN85" s="567"/>
      <c r="GPO85" s="567"/>
      <c r="GPP85" s="567"/>
      <c r="GPQ85" s="567"/>
      <c r="GPR85" s="567"/>
      <c r="GPS85" s="567"/>
      <c r="GPT85" s="567"/>
      <c r="GPU85" s="567"/>
      <c r="GPV85" s="567"/>
      <c r="GPW85" s="567"/>
      <c r="GPX85" s="567"/>
      <c r="GPY85" s="567"/>
      <c r="GPZ85" s="567"/>
      <c r="GQA85" s="567"/>
      <c r="GQB85" s="567"/>
      <c r="GQC85" s="567"/>
      <c r="GQD85" s="567"/>
      <c r="GQE85" s="567"/>
      <c r="GQF85" s="567"/>
      <c r="GQG85" s="567"/>
      <c r="GQH85" s="567"/>
      <c r="GQI85" s="567"/>
      <c r="GQJ85" s="567"/>
      <c r="GQK85" s="567"/>
      <c r="GQL85" s="567"/>
      <c r="GQM85" s="567"/>
      <c r="GQN85" s="567"/>
      <c r="GQO85" s="567"/>
      <c r="GQP85" s="567"/>
      <c r="GQQ85" s="567"/>
      <c r="GQR85" s="567"/>
      <c r="GQS85" s="567"/>
      <c r="GQT85" s="567"/>
      <c r="GQU85" s="567"/>
      <c r="GQV85" s="567"/>
      <c r="GQW85" s="567"/>
      <c r="GQX85" s="567"/>
      <c r="GQY85" s="567"/>
      <c r="GQZ85" s="567"/>
      <c r="GRA85" s="567"/>
      <c r="GRB85" s="567"/>
      <c r="GRC85" s="567"/>
      <c r="GRD85" s="567"/>
      <c r="GRE85" s="567"/>
      <c r="GRF85" s="567"/>
      <c r="GRG85" s="567"/>
      <c r="GRH85" s="567"/>
      <c r="GRI85" s="567"/>
      <c r="GRJ85" s="567"/>
      <c r="GRK85" s="567"/>
      <c r="GRL85" s="567"/>
      <c r="GRM85" s="567"/>
      <c r="GRN85" s="567"/>
      <c r="GRO85" s="567"/>
      <c r="GRP85" s="567"/>
      <c r="GRQ85" s="567"/>
      <c r="GRR85" s="567"/>
      <c r="GRS85" s="567"/>
      <c r="GRT85" s="567"/>
      <c r="GRU85" s="567"/>
      <c r="GRV85" s="567"/>
      <c r="GRW85" s="567"/>
      <c r="GRX85" s="567"/>
      <c r="GRY85" s="567"/>
      <c r="GRZ85" s="567"/>
      <c r="GSA85" s="567"/>
      <c r="GSB85" s="567"/>
      <c r="GSC85" s="567"/>
      <c r="GSD85" s="567"/>
      <c r="GSE85" s="567"/>
      <c r="GSF85" s="567"/>
      <c r="GSG85" s="567"/>
      <c r="GSH85" s="567"/>
      <c r="GSI85" s="567"/>
      <c r="GSJ85" s="567"/>
      <c r="GSK85" s="567"/>
      <c r="GSL85" s="567"/>
      <c r="GSM85" s="567"/>
      <c r="GSN85" s="567"/>
      <c r="GSO85" s="567"/>
      <c r="GSP85" s="567"/>
      <c r="GSQ85" s="567"/>
      <c r="GSR85" s="567"/>
      <c r="GSS85" s="567"/>
      <c r="GST85" s="567"/>
      <c r="GSU85" s="567"/>
      <c r="GSV85" s="567"/>
      <c r="GSW85" s="567"/>
      <c r="GSX85" s="567"/>
      <c r="GSY85" s="567"/>
      <c r="GSZ85" s="567"/>
      <c r="GTA85" s="567"/>
      <c r="GTB85" s="567"/>
      <c r="GTC85" s="567"/>
      <c r="GTD85" s="567"/>
      <c r="GTE85" s="567"/>
      <c r="GTF85" s="567"/>
      <c r="GTG85" s="567"/>
      <c r="GTH85" s="567"/>
      <c r="GTI85" s="567"/>
      <c r="GTJ85" s="567"/>
      <c r="GTK85" s="567"/>
      <c r="GTL85" s="567"/>
      <c r="GTM85" s="567"/>
      <c r="GTN85" s="567"/>
      <c r="GTO85" s="567"/>
      <c r="GTP85" s="567"/>
      <c r="GTQ85" s="567"/>
      <c r="GTR85" s="567"/>
      <c r="GTS85" s="567"/>
      <c r="GTT85" s="567"/>
      <c r="GTU85" s="567"/>
      <c r="GTV85" s="567"/>
      <c r="GTW85" s="567"/>
      <c r="GTX85" s="567"/>
      <c r="GTY85" s="567"/>
      <c r="GTZ85" s="567"/>
      <c r="GUA85" s="567"/>
      <c r="GUB85" s="567"/>
      <c r="GUC85" s="567"/>
      <c r="GUD85" s="567"/>
      <c r="GUE85" s="567"/>
      <c r="GUF85" s="567"/>
      <c r="GUG85" s="567"/>
      <c r="GUH85" s="567"/>
      <c r="GUI85" s="567"/>
      <c r="GUJ85" s="567"/>
      <c r="GUK85" s="567"/>
      <c r="GUL85" s="567"/>
      <c r="GUM85" s="567"/>
      <c r="GUN85" s="567"/>
      <c r="GUO85" s="567"/>
      <c r="GUP85" s="567"/>
      <c r="GUQ85" s="567"/>
      <c r="GUR85" s="567"/>
      <c r="GUS85" s="567"/>
      <c r="GUT85" s="567"/>
      <c r="GUU85" s="567"/>
      <c r="GUV85" s="567"/>
      <c r="GUW85" s="567"/>
      <c r="GUX85" s="567"/>
      <c r="GUY85" s="567"/>
      <c r="GUZ85" s="567"/>
      <c r="GVA85" s="567"/>
      <c r="GVB85" s="567"/>
      <c r="GVC85" s="567"/>
      <c r="GVD85" s="567"/>
      <c r="GVE85" s="567"/>
      <c r="GVF85" s="567"/>
      <c r="GVG85" s="567"/>
      <c r="GVH85" s="567"/>
      <c r="GVI85" s="567"/>
      <c r="GVJ85" s="567"/>
      <c r="GVK85" s="567"/>
      <c r="GVL85" s="567"/>
      <c r="GVM85" s="567"/>
      <c r="GVN85" s="567"/>
      <c r="GVO85" s="567"/>
      <c r="GVP85" s="567"/>
      <c r="GVQ85" s="567"/>
      <c r="GVR85" s="567"/>
      <c r="GVS85" s="567"/>
      <c r="GVT85" s="567"/>
      <c r="GVU85" s="567"/>
      <c r="GVV85" s="567"/>
      <c r="GVW85" s="567"/>
      <c r="GVX85" s="567"/>
      <c r="GVY85" s="567"/>
      <c r="GVZ85" s="567"/>
      <c r="GWA85" s="567"/>
      <c r="GWB85" s="567"/>
      <c r="GWC85" s="567"/>
      <c r="GWD85" s="567"/>
      <c r="GWE85" s="567"/>
      <c r="GWF85" s="567"/>
      <c r="GWG85" s="567"/>
      <c r="GWH85" s="567"/>
      <c r="GWI85" s="567"/>
      <c r="GWJ85" s="567"/>
      <c r="GWK85" s="567"/>
      <c r="GWL85" s="567"/>
      <c r="GWM85" s="567"/>
      <c r="GWN85" s="567"/>
      <c r="GWO85" s="567"/>
      <c r="GWP85" s="567"/>
      <c r="GWQ85" s="567"/>
      <c r="GWR85" s="567"/>
      <c r="GWS85" s="567"/>
      <c r="GWT85" s="567"/>
      <c r="GWU85" s="567"/>
      <c r="GWV85" s="567"/>
      <c r="GWW85" s="567"/>
      <c r="GWX85" s="567"/>
      <c r="GWY85" s="567"/>
      <c r="GWZ85" s="567"/>
      <c r="GXA85" s="567"/>
      <c r="GXB85" s="567"/>
      <c r="GXC85" s="567"/>
      <c r="GXD85" s="567"/>
      <c r="GXE85" s="567"/>
      <c r="GXF85" s="567"/>
      <c r="GXG85" s="567"/>
      <c r="GXH85" s="567"/>
      <c r="GXI85" s="567"/>
      <c r="GXJ85" s="567"/>
      <c r="GXK85" s="567"/>
      <c r="GXL85" s="567"/>
      <c r="GXM85" s="567"/>
      <c r="GXN85" s="567"/>
      <c r="GXO85" s="567"/>
      <c r="GXP85" s="567"/>
      <c r="GXQ85" s="567"/>
      <c r="GXR85" s="567"/>
      <c r="GXS85" s="567"/>
      <c r="GXT85" s="567"/>
      <c r="GXU85" s="567"/>
      <c r="GXV85" s="567"/>
      <c r="GXW85" s="567"/>
      <c r="GXX85" s="567"/>
      <c r="GXY85" s="567"/>
      <c r="GXZ85" s="567"/>
      <c r="GYA85" s="567"/>
      <c r="GYB85" s="567"/>
      <c r="GYC85" s="567"/>
      <c r="GYD85" s="567"/>
      <c r="GYE85" s="567"/>
      <c r="GYF85" s="567"/>
      <c r="GYG85" s="567"/>
      <c r="GYH85" s="567"/>
      <c r="GYI85" s="567"/>
      <c r="GYJ85" s="567"/>
      <c r="GYK85" s="567"/>
      <c r="GYL85" s="567"/>
      <c r="GYM85" s="567"/>
      <c r="GYN85" s="567"/>
      <c r="GYO85" s="567"/>
      <c r="GYP85" s="567"/>
      <c r="GYQ85" s="567"/>
      <c r="GYR85" s="567"/>
      <c r="GYS85" s="567"/>
      <c r="GYT85" s="567"/>
      <c r="GYU85" s="567"/>
      <c r="GYV85" s="567"/>
      <c r="GYW85" s="567"/>
      <c r="GYX85" s="567"/>
      <c r="GYY85" s="567"/>
      <c r="GYZ85" s="567"/>
      <c r="GZA85" s="567"/>
      <c r="GZB85" s="567"/>
      <c r="GZC85" s="567"/>
      <c r="GZD85" s="567"/>
      <c r="GZE85" s="567"/>
      <c r="GZF85" s="567"/>
      <c r="GZG85" s="567"/>
      <c r="GZH85" s="567"/>
      <c r="GZI85" s="567"/>
      <c r="GZJ85" s="567"/>
      <c r="GZK85" s="567"/>
      <c r="GZL85" s="567"/>
      <c r="GZM85" s="567"/>
      <c r="GZN85" s="567"/>
      <c r="GZO85" s="567"/>
      <c r="GZP85" s="567"/>
      <c r="GZQ85" s="567"/>
      <c r="GZR85" s="567"/>
      <c r="GZS85" s="567"/>
      <c r="GZT85" s="567"/>
      <c r="GZU85" s="567"/>
      <c r="GZV85" s="567"/>
      <c r="GZW85" s="567"/>
      <c r="GZX85" s="567"/>
      <c r="GZY85" s="567"/>
      <c r="GZZ85" s="567"/>
      <c r="HAA85" s="567"/>
      <c r="HAB85" s="567"/>
      <c r="HAC85" s="567"/>
      <c r="HAD85" s="567"/>
      <c r="HAE85" s="567"/>
      <c r="HAF85" s="567"/>
      <c r="HAG85" s="567"/>
      <c r="HAH85" s="567"/>
      <c r="HAI85" s="567"/>
      <c r="HAJ85" s="567"/>
      <c r="HAK85" s="567"/>
      <c r="HAL85" s="567"/>
      <c r="HAM85" s="567"/>
      <c r="HAN85" s="567"/>
      <c r="HAO85" s="567"/>
      <c r="HAP85" s="567"/>
      <c r="HAQ85" s="567"/>
      <c r="HAR85" s="567"/>
      <c r="HAS85" s="567"/>
      <c r="HAT85" s="567"/>
      <c r="HAU85" s="567"/>
      <c r="HAV85" s="567"/>
      <c r="HAW85" s="567"/>
      <c r="HAX85" s="567"/>
      <c r="HAY85" s="567"/>
      <c r="HAZ85" s="567"/>
      <c r="HBA85" s="567"/>
      <c r="HBB85" s="567"/>
      <c r="HBC85" s="567"/>
      <c r="HBD85" s="567"/>
      <c r="HBE85" s="567"/>
      <c r="HBF85" s="567"/>
      <c r="HBG85" s="567"/>
      <c r="HBH85" s="567"/>
      <c r="HBI85" s="567"/>
      <c r="HBJ85" s="567"/>
      <c r="HBK85" s="567"/>
      <c r="HBL85" s="567"/>
      <c r="HBM85" s="567"/>
      <c r="HBN85" s="567"/>
      <c r="HBO85" s="567"/>
      <c r="HBP85" s="567"/>
      <c r="HBQ85" s="567"/>
      <c r="HBR85" s="567"/>
      <c r="HBS85" s="567"/>
      <c r="HBT85" s="567"/>
      <c r="HBU85" s="567"/>
      <c r="HBV85" s="567"/>
      <c r="HBW85" s="567"/>
      <c r="HBX85" s="567"/>
      <c r="HBY85" s="567"/>
      <c r="HBZ85" s="567"/>
      <c r="HCA85" s="567"/>
      <c r="HCB85" s="567"/>
      <c r="HCC85" s="567"/>
      <c r="HCD85" s="567"/>
      <c r="HCE85" s="567"/>
      <c r="HCF85" s="567"/>
      <c r="HCG85" s="567"/>
      <c r="HCH85" s="567"/>
      <c r="HCI85" s="567"/>
      <c r="HCJ85" s="567"/>
      <c r="HCK85" s="567"/>
      <c r="HCL85" s="567"/>
      <c r="HCM85" s="567"/>
      <c r="HCN85" s="567"/>
      <c r="HCO85" s="567"/>
      <c r="HCP85" s="567"/>
      <c r="HCQ85" s="567"/>
      <c r="HCR85" s="567"/>
      <c r="HCS85" s="567"/>
      <c r="HCT85" s="567"/>
      <c r="HCU85" s="567"/>
      <c r="HCV85" s="567"/>
      <c r="HCW85" s="567"/>
      <c r="HCX85" s="567"/>
      <c r="HCY85" s="567"/>
      <c r="HCZ85" s="567"/>
      <c r="HDA85" s="567"/>
      <c r="HDB85" s="567"/>
      <c r="HDC85" s="567"/>
      <c r="HDD85" s="567"/>
      <c r="HDE85" s="567"/>
      <c r="HDF85" s="567"/>
      <c r="HDG85" s="567"/>
      <c r="HDH85" s="567"/>
      <c r="HDI85" s="567"/>
      <c r="HDJ85" s="567"/>
      <c r="HDK85" s="567"/>
      <c r="HDL85" s="567"/>
      <c r="HDM85" s="567"/>
      <c r="HDN85" s="567"/>
      <c r="HDO85" s="567"/>
      <c r="HDP85" s="567"/>
      <c r="HDQ85" s="567"/>
      <c r="HDR85" s="567"/>
      <c r="HDS85" s="567"/>
      <c r="HDT85" s="567"/>
      <c r="HDU85" s="567"/>
      <c r="HDV85" s="567"/>
      <c r="HDW85" s="567"/>
      <c r="HDX85" s="567"/>
      <c r="HDY85" s="567"/>
      <c r="HDZ85" s="567"/>
      <c r="HEA85" s="567"/>
      <c r="HEB85" s="567"/>
      <c r="HEC85" s="567"/>
      <c r="HED85" s="567"/>
      <c r="HEE85" s="567"/>
      <c r="HEF85" s="567"/>
      <c r="HEG85" s="567"/>
      <c r="HEH85" s="567"/>
      <c r="HEI85" s="567"/>
      <c r="HEJ85" s="567"/>
      <c r="HEK85" s="567"/>
      <c r="HEL85" s="567"/>
      <c r="HEM85" s="567"/>
      <c r="HEN85" s="567"/>
      <c r="HEO85" s="567"/>
      <c r="HEP85" s="567"/>
      <c r="HEQ85" s="567"/>
      <c r="HER85" s="567"/>
      <c r="HES85" s="567"/>
      <c r="HET85" s="567"/>
      <c r="HEU85" s="567"/>
      <c r="HEV85" s="567"/>
      <c r="HEW85" s="567"/>
      <c r="HEX85" s="567"/>
      <c r="HEY85" s="567"/>
      <c r="HEZ85" s="567"/>
      <c r="HFA85" s="567"/>
      <c r="HFB85" s="567"/>
      <c r="HFC85" s="567"/>
      <c r="HFD85" s="567"/>
      <c r="HFE85" s="567"/>
      <c r="HFF85" s="567"/>
      <c r="HFG85" s="567"/>
      <c r="HFH85" s="567"/>
      <c r="HFI85" s="567"/>
      <c r="HFJ85" s="567"/>
      <c r="HFK85" s="567"/>
      <c r="HFL85" s="567"/>
      <c r="HFM85" s="567"/>
      <c r="HFN85" s="567"/>
      <c r="HFO85" s="567"/>
      <c r="HFP85" s="567"/>
      <c r="HFQ85" s="567"/>
      <c r="HFR85" s="567"/>
      <c r="HFS85" s="567"/>
      <c r="HFT85" s="567"/>
      <c r="HFU85" s="567"/>
      <c r="HFV85" s="567"/>
      <c r="HFW85" s="567"/>
      <c r="HFX85" s="567"/>
      <c r="HFY85" s="567"/>
      <c r="HFZ85" s="567"/>
      <c r="HGA85" s="567"/>
      <c r="HGB85" s="567"/>
      <c r="HGC85" s="567"/>
      <c r="HGD85" s="567"/>
      <c r="HGE85" s="567"/>
      <c r="HGF85" s="567"/>
      <c r="HGG85" s="567"/>
      <c r="HGH85" s="567"/>
      <c r="HGI85" s="567"/>
      <c r="HGJ85" s="567"/>
      <c r="HGK85" s="567"/>
      <c r="HGL85" s="567"/>
      <c r="HGM85" s="567"/>
      <c r="HGN85" s="567"/>
      <c r="HGO85" s="567"/>
      <c r="HGP85" s="567"/>
      <c r="HGQ85" s="567"/>
      <c r="HGR85" s="567"/>
      <c r="HGS85" s="567"/>
      <c r="HGT85" s="567"/>
      <c r="HGU85" s="567"/>
      <c r="HGV85" s="567"/>
      <c r="HGW85" s="567"/>
      <c r="HGX85" s="567"/>
      <c r="HGY85" s="567"/>
      <c r="HGZ85" s="567"/>
      <c r="HHA85" s="567"/>
      <c r="HHB85" s="567"/>
      <c r="HHC85" s="567"/>
      <c r="HHD85" s="567"/>
      <c r="HHE85" s="567"/>
      <c r="HHF85" s="567"/>
      <c r="HHG85" s="567"/>
      <c r="HHH85" s="567"/>
      <c r="HHI85" s="567"/>
      <c r="HHJ85" s="567"/>
      <c r="HHK85" s="567"/>
      <c r="HHL85" s="567"/>
      <c r="HHM85" s="567"/>
      <c r="HHN85" s="567"/>
      <c r="HHO85" s="567"/>
      <c r="HHP85" s="567"/>
      <c r="HHQ85" s="567"/>
      <c r="HHR85" s="567"/>
      <c r="HHS85" s="567"/>
      <c r="HHT85" s="567"/>
      <c r="HHU85" s="567"/>
      <c r="HHV85" s="567"/>
      <c r="HHW85" s="567"/>
      <c r="HHX85" s="567"/>
      <c r="HHY85" s="567"/>
      <c r="HHZ85" s="567"/>
      <c r="HIA85" s="567"/>
      <c r="HIB85" s="567"/>
      <c r="HIC85" s="567"/>
      <c r="HID85" s="567"/>
      <c r="HIE85" s="567"/>
      <c r="HIF85" s="567"/>
      <c r="HIG85" s="567"/>
      <c r="HIH85" s="567"/>
      <c r="HII85" s="567"/>
      <c r="HIJ85" s="567"/>
      <c r="HIK85" s="567"/>
      <c r="HIL85" s="567"/>
      <c r="HIM85" s="567"/>
      <c r="HIN85" s="567"/>
      <c r="HIO85" s="567"/>
      <c r="HIP85" s="567"/>
      <c r="HIQ85" s="567"/>
      <c r="HIR85" s="567"/>
      <c r="HIS85" s="567"/>
      <c r="HIT85" s="567"/>
      <c r="HIU85" s="567"/>
      <c r="HIV85" s="567"/>
      <c r="HIW85" s="567"/>
      <c r="HIX85" s="567"/>
      <c r="HIY85" s="567"/>
      <c r="HIZ85" s="567"/>
      <c r="HJA85" s="567"/>
      <c r="HJB85" s="567"/>
      <c r="HJC85" s="567"/>
      <c r="HJD85" s="567"/>
      <c r="HJE85" s="567"/>
      <c r="HJF85" s="567"/>
      <c r="HJG85" s="567"/>
      <c r="HJH85" s="567"/>
      <c r="HJI85" s="567"/>
      <c r="HJJ85" s="567"/>
      <c r="HJK85" s="567"/>
      <c r="HJL85" s="567"/>
      <c r="HJM85" s="567"/>
      <c r="HJN85" s="567"/>
      <c r="HJO85" s="567"/>
      <c r="HJP85" s="567"/>
      <c r="HJQ85" s="567"/>
      <c r="HJR85" s="567"/>
      <c r="HJS85" s="567"/>
      <c r="HJT85" s="567"/>
      <c r="HJU85" s="567"/>
      <c r="HJV85" s="567"/>
      <c r="HJW85" s="567"/>
      <c r="HJX85" s="567"/>
      <c r="HJY85" s="567"/>
      <c r="HJZ85" s="567"/>
      <c r="HKA85" s="567"/>
      <c r="HKB85" s="567"/>
      <c r="HKC85" s="567"/>
      <c r="HKD85" s="567"/>
      <c r="HKE85" s="567"/>
      <c r="HKF85" s="567"/>
      <c r="HKG85" s="567"/>
      <c r="HKH85" s="567"/>
      <c r="HKI85" s="567"/>
      <c r="HKJ85" s="567"/>
      <c r="HKK85" s="567"/>
      <c r="HKL85" s="567"/>
      <c r="HKM85" s="567"/>
      <c r="HKN85" s="567"/>
      <c r="HKO85" s="567"/>
      <c r="HKP85" s="567"/>
      <c r="HKQ85" s="567"/>
      <c r="HKR85" s="567"/>
      <c r="HKS85" s="567"/>
      <c r="HKT85" s="567"/>
      <c r="HKU85" s="567"/>
      <c r="HKV85" s="567"/>
      <c r="HKW85" s="567"/>
      <c r="HKX85" s="567"/>
      <c r="HKY85" s="567"/>
      <c r="HKZ85" s="567"/>
      <c r="HLA85" s="567"/>
      <c r="HLB85" s="567"/>
      <c r="HLC85" s="567"/>
      <c r="HLD85" s="567"/>
      <c r="HLE85" s="567"/>
      <c r="HLF85" s="567"/>
      <c r="HLG85" s="567"/>
      <c r="HLH85" s="567"/>
      <c r="HLI85" s="567"/>
      <c r="HLJ85" s="567"/>
      <c r="HLK85" s="567"/>
      <c r="HLL85" s="567"/>
      <c r="HLM85" s="567"/>
      <c r="HLN85" s="567"/>
      <c r="HLO85" s="567"/>
      <c r="HLP85" s="567"/>
      <c r="HLQ85" s="567"/>
      <c r="HLR85" s="567"/>
      <c r="HLS85" s="567"/>
      <c r="HLT85" s="567"/>
      <c r="HLU85" s="567"/>
      <c r="HLV85" s="567"/>
      <c r="HLW85" s="567"/>
      <c r="HLX85" s="567"/>
      <c r="HLY85" s="567"/>
      <c r="HLZ85" s="567"/>
      <c r="HMA85" s="567"/>
      <c r="HMB85" s="567"/>
      <c r="HMC85" s="567"/>
      <c r="HMD85" s="567"/>
      <c r="HME85" s="567"/>
      <c r="HMF85" s="567"/>
      <c r="HMG85" s="567"/>
      <c r="HMH85" s="567"/>
      <c r="HMI85" s="567"/>
      <c r="HMJ85" s="567"/>
      <c r="HMK85" s="567"/>
      <c r="HML85" s="567"/>
      <c r="HMM85" s="567"/>
      <c r="HMN85" s="567"/>
      <c r="HMO85" s="567"/>
      <c r="HMP85" s="567"/>
      <c r="HMQ85" s="567"/>
      <c r="HMR85" s="567"/>
      <c r="HMS85" s="567"/>
      <c r="HMT85" s="567"/>
      <c r="HMU85" s="567"/>
      <c r="HMV85" s="567"/>
      <c r="HMW85" s="567"/>
      <c r="HMX85" s="567"/>
      <c r="HMY85" s="567"/>
      <c r="HMZ85" s="567"/>
      <c r="HNA85" s="567"/>
      <c r="HNB85" s="567"/>
      <c r="HNC85" s="567"/>
      <c r="HND85" s="567"/>
      <c r="HNE85" s="567"/>
      <c r="HNF85" s="567"/>
      <c r="HNG85" s="567"/>
      <c r="HNH85" s="567"/>
      <c r="HNI85" s="567"/>
      <c r="HNJ85" s="567"/>
      <c r="HNK85" s="567"/>
      <c r="HNL85" s="567"/>
      <c r="HNM85" s="567"/>
      <c r="HNN85" s="567"/>
      <c r="HNO85" s="567"/>
      <c r="HNP85" s="567"/>
      <c r="HNQ85" s="567"/>
      <c r="HNR85" s="567"/>
      <c r="HNS85" s="567"/>
      <c r="HNT85" s="567"/>
      <c r="HNU85" s="567"/>
      <c r="HNV85" s="567"/>
      <c r="HNW85" s="567"/>
      <c r="HNX85" s="567"/>
      <c r="HNY85" s="567"/>
      <c r="HNZ85" s="567"/>
      <c r="HOA85" s="567"/>
      <c r="HOB85" s="567"/>
      <c r="HOC85" s="567"/>
      <c r="HOD85" s="567"/>
      <c r="HOE85" s="567"/>
      <c r="HOF85" s="567"/>
      <c r="HOG85" s="567"/>
      <c r="HOH85" s="567"/>
      <c r="HOI85" s="567"/>
      <c r="HOJ85" s="567"/>
      <c r="HOK85" s="567"/>
      <c r="HOL85" s="567"/>
      <c r="HOM85" s="567"/>
      <c r="HON85" s="567"/>
      <c r="HOO85" s="567"/>
      <c r="HOP85" s="567"/>
      <c r="HOQ85" s="567"/>
      <c r="HOR85" s="567"/>
      <c r="HOS85" s="567"/>
      <c r="HOT85" s="567"/>
      <c r="HOU85" s="567"/>
      <c r="HOV85" s="567"/>
      <c r="HOW85" s="567"/>
      <c r="HOX85" s="567"/>
      <c r="HOY85" s="567"/>
      <c r="HOZ85" s="567"/>
      <c r="HPA85" s="567"/>
      <c r="HPB85" s="567"/>
      <c r="HPC85" s="567"/>
      <c r="HPD85" s="567"/>
      <c r="HPE85" s="567"/>
      <c r="HPF85" s="567"/>
      <c r="HPG85" s="567"/>
      <c r="HPH85" s="567"/>
      <c r="HPI85" s="567"/>
      <c r="HPJ85" s="567"/>
      <c r="HPK85" s="567"/>
      <c r="HPL85" s="567"/>
      <c r="HPM85" s="567"/>
      <c r="HPN85" s="567"/>
      <c r="HPO85" s="567"/>
      <c r="HPP85" s="567"/>
      <c r="HPQ85" s="567"/>
      <c r="HPR85" s="567"/>
      <c r="HPS85" s="567"/>
      <c r="HPT85" s="567"/>
      <c r="HPU85" s="567"/>
      <c r="HPV85" s="567"/>
      <c r="HPW85" s="567"/>
      <c r="HPX85" s="567"/>
      <c r="HPY85" s="567"/>
      <c r="HPZ85" s="567"/>
      <c r="HQA85" s="567"/>
      <c r="HQB85" s="567"/>
      <c r="HQC85" s="567"/>
      <c r="HQD85" s="567"/>
      <c r="HQE85" s="567"/>
      <c r="HQF85" s="567"/>
      <c r="HQG85" s="567"/>
      <c r="HQH85" s="567"/>
      <c r="HQI85" s="567"/>
      <c r="HQJ85" s="567"/>
      <c r="HQK85" s="567"/>
      <c r="HQL85" s="567"/>
      <c r="HQM85" s="567"/>
      <c r="HQN85" s="567"/>
      <c r="HQO85" s="567"/>
      <c r="HQP85" s="567"/>
      <c r="HQQ85" s="567"/>
      <c r="HQR85" s="567"/>
      <c r="HQS85" s="567"/>
      <c r="HQT85" s="567"/>
      <c r="HQU85" s="567"/>
      <c r="HQV85" s="567"/>
      <c r="HQW85" s="567"/>
      <c r="HQX85" s="567"/>
      <c r="HQY85" s="567"/>
      <c r="HQZ85" s="567"/>
      <c r="HRA85" s="567"/>
      <c r="HRB85" s="567"/>
      <c r="HRC85" s="567"/>
      <c r="HRD85" s="567"/>
      <c r="HRE85" s="567"/>
      <c r="HRF85" s="567"/>
      <c r="HRG85" s="567"/>
      <c r="HRH85" s="567"/>
      <c r="HRI85" s="567"/>
      <c r="HRJ85" s="567"/>
      <c r="HRK85" s="567"/>
      <c r="HRL85" s="567"/>
      <c r="HRM85" s="567"/>
      <c r="HRN85" s="567"/>
      <c r="HRO85" s="567"/>
      <c r="HRP85" s="567"/>
      <c r="HRQ85" s="567"/>
      <c r="HRR85" s="567"/>
      <c r="HRS85" s="567"/>
      <c r="HRT85" s="567"/>
      <c r="HRU85" s="567"/>
      <c r="HRV85" s="567"/>
      <c r="HRW85" s="567"/>
      <c r="HRX85" s="567"/>
      <c r="HRY85" s="567"/>
      <c r="HRZ85" s="567"/>
      <c r="HSA85" s="567"/>
      <c r="HSB85" s="567"/>
      <c r="HSC85" s="567"/>
      <c r="HSD85" s="567"/>
      <c r="HSE85" s="567"/>
      <c r="HSF85" s="567"/>
      <c r="HSG85" s="567"/>
      <c r="HSH85" s="567"/>
      <c r="HSI85" s="567"/>
      <c r="HSJ85" s="567"/>
      <c r="HSK85" s="567"/>
      <c r="HSL85" s="567"/>
      <c r="HSM85" s="567"/>
      <c r="HSN85" s="567"/>
      <c r="HSO85" s="567"/>
      <c r="HSP85" s="567"/>
      <c r="HSQ85" s="567"/>
      <c r="HSR85" s="567"/>
      <c r="HSS85" s="567"/>
      <c r="HST85" s="567"/>
      <c r="HSU85" s="567"/>
      <c r="HSV85" s="567"/>
      <c r="HSW85" s="567"/>
      <c r="HSX85" s="567"/>
      <c r="HSY85" s="567"/>
      <c r="HSZ85" s="567"/>
      <c r="HTA85" s="567"/>
      <c r="HTB85" s="567"/>
      <c r="HTC85" s="567"/>
      <c r="HTD85" s="567"/>
      <c r="HTE85" s="567"/>
      <c r="HTF85" s="567"/>
      <c r="HTG85" s="567"/>
      <c r="HTH85" s="567"/>
      <c r="HTI85" s="567"/>
      <c r="HTJ85" s="567"/>
      <c r="HTK85" s="567"/>
      <c r="HTL85" s="567"/>
      <c r="HTM85" s="567"/>
      <c r="HTN85" s="567"/>
      <c r="HTO85" s="567"/>
      <c r="HTP85" s="567"/>
      <c r="HTQ85" s="567"/>
      <c r="HTR85" s="567"/>
      <c r="HTS85" s="567"/>
      <c r="HTT85" s="567"/>
      <c r="HTU85" s="567"/>
      <c r="HTV85" s="567"/>
      <c r="HTW85" s="567"/>
      <c r="HTX85" s="567"/>
      <c r="HTY85" s="567"/>
      <c r="HTZ85" s="567"/>
      <c r="HUA85" s="567"/>
      <c r="HUB85" s="567"/>
      <c r="HUC85" s="567"/>
      <c r="HUD85" s="567"/>
      <c r="HUE85" s="567"/>
      <c r="HUF85" s="567"/>
      <c r="HUG85" s="567"/>
      <c r="HUH85" s="567"/>
      <c r="HUI85" s="567"/>
      <c r="HUJ85" s="567"/>
      <c r="HUK85" s="567"/>
      <c r="HUL85" s="567"/>
      <c r="HUM85" s="567"/>
      <c r="HUN85" s="567"/>
      <c r="HUO85" s="567"/>
      <c r="HUP85" s="567"/>
      <c r="HUQ85" s="567"/>
      <c r="HUR85" s="567"/>
      <c r="HUS85" s="567"/>
      <c r="HUT85" s="567"/>
      <c r="HUU85" s="567"/>
      <c r="HUV85" s="567"/>
      <c r="HUW85" s="567"/>
      <c r="HUX85" s="567"/>
      <c r="HUY85" s="567"/>
      <c r="HUZ85" s="567"/>
      <c r="HVA85" s="567"/>
      <c r="HVB85" s="567"/>
      <c r="HVC85" s="567"/>
      <c r="HVD85" s="567"/>
      <c r="HVE85" s="567"/>
      <c r="HVF85" s="567"/>
      <c r="HVG85" s="567"/>
      <c r="HVH85" s="567"/>
      <c r="HVI85" s="567"/>
      <c r="HVJ85" s="567"/>
      <c r="HVK85" s="567"/>
      <c r="HVL85" s="567"/>
      <c r="HVM85" s="567"/>
      <c r="HVN85" s="567"/>
      <c r="HVO85" s="567"/>
      <c r="HVP85" s="567"/>
      <c r="HVQ85" s="567"/>
      <c r="HVR85" s="567"/>
      <c r="HVS85" s="567"/>
      <c r="HVT85" s="567"/>
      <c r="HVU85" s="567"/>
      <c r="HVV85" s="567"/>
      <c r="HVW85" s="567"/>
      <c r="HVX85" s="567"/>
      <c r="HVY85" s="567"/>
      <c r="HVZ85" s="567"/>
      <c r="HWA85" s="567"/>
      <c r="HWB85" s="567"/>
      <c r="HWC85" s="567"/>
      <c r="HWD85" s="567"/>
      <c r="HWE85" s="567"/>
      <c r="HWF85" s="567"/>
      <c r="HWG85" s="567"/>
      <c r="HWH85" s="567"/>
      <c r="HWI85" s="567"/>
      <c r="HWJ85" s="567"/>
      <c r="HWK85" s="567"/>
      <c r="HWL85" s="567"/>
      <c r="HWM85" s="567"/>
      <c r="HWN85" s="567"/>
      <c r="HWO85" s="567"/>
      <c r="HWP85" s="567"/>
      <c r="HWQ85" s="567"/>
      <c r="HWR85" s="567"/>
      <c r="HWS85" s="567"/>
      <c r="HWT85" s="567"/>
      <c r="HWU85" s="567"/>
      <c r="HWV85" s="567"/>
      <c r="HWW85" s="567"/>
      <c r="HWX85" s="567"/>
      <c r="HWY85" s="567"/>
      <c r="HWZ85" s="567"/>
      <c r="HXA85" s="567"/>
      <c r="HXB85" s="567"/>
      <c r="HXC85" s="567"/>
      <c r="HXD85" s="567"/>
      <c r="HXE85" s="567"/>
      <c r="HXF85" s="567"/>
      <c r="HXG85" s="567"/>
      <c r="HXH85" s="567"/>
      <c r="HXI85" s="567"/>
      <c r="HXJ85" s="567"/>
      <c r="HXK85" s="567"/>
      <c r="HXL85" s="567"/>
      <c r="HXM85" s="567"/>
      <c r="HXN85" s="567"/>
      <c r="HXO85" s="567"/>
      <c r="HXP85" s="567"/>
      <c r="HXQ85" s="567"/>
      <c r="HXR85" s="567"/>
      <c r="HXS85" s="567"/>
      <c r="HXT85" s="567"/>
      <c r="HXU85" s="567"/>
      <c r="HXV85" s="567"/>
      <c r="HXW85" s="567"/>
      <c r="HXX85" s="567"/>
      <c r="HXY85" s="567"/>
      <c r="HXZ85" s="567"/>
      <c r="HYA85" s="567"/>
      <c r="HYB85" s="567"/>
      <c r="HYC85" s="567"/>
      <c r="HYD85" s="567"/>
      <c r="HYE85" s="567"/>
      <c r="HYF85" s="567"/>
      <c r="HYG85" s="567"/>
      <c r="HYH85" s="567"/>
      <c r="HYI85" s="567"/>
      <c r="HYJ85" s="567"/>
      <c r="HYK85" s="567"/>
      <c r="HYL85" s="567"/>
      <c r="HYM85" s="567"/>
      <c r="HYN85" s="567"/>
      <c r="HYO85" s="567"/>
      <c r="HYP85" s="567"/>
      <c r="HYQ85" s="567"/>
      <c r="HYR85" s="567"/>
      <c r="HYS85" s="567"/>
      <c r="HYT85" s="567"/>
      <c r="HYU85" s="567"/>
      <c r="HYV85" s="567"/>
      <c r="HYW85" s="567"/>
      <c r="HYX85" s="567"/>
      <c r="HYY85" s="567"/>
      <c r="HYZ85" s="567"/>
      <c r="HZA85" s="567"/>
      <c r="HZB85" s="567"/>
      <c r="HZC85" s="567"/>
      <c r="HZD85" s="567"/>
      <c r="HZE85" s="567"/>
      <c r="HZF85" s="567"/>
      <c r="HZG85" s="567"/>
      <c r="HZH85" s="567"/>
      <c r="HZI85" s="567"/>
      <c r="HZJ85" s="567"/>
      <c r="HZK85" s="567"/>
      <c r="HZL85" s="567"/>
      <c r="HZM85" s="567"/>
      <c r="HZN85" s="567"/>
      <c r="HZO85" s="567"/>
      <c r="HZP85" s="567"/>
      <c r="HZQ85" s="567"/>
      <c r="HZR85" s="567"/>
      <c r="HZS85" s="567"/>
      <c r="HZT85" s="567"/>
      <c r="HZU85" s="567"/>
      <c r="HZV85" s="567"/>
      <c r="HZW85" s="567"/>
      <c r="HZX85" s="567"/>
      <c r="HZY85" s="567"/>
      <c r="HZZ85" s="567"/>
      <c r="IAA85" s="567"/>
      <c r="IAB85" s="567"/>
      <c r="IAC85" s="567"/>
      <c r="IAD85" s="567"/>
      <c r="IAE85" s="567"/>
      <c r="IAF85" s="567"/>
      <c r="IAG85" s="567"/>
      <c r="IAH85" s="567"/>
      <c r="IAI85" s="567"/>
      <c r="IAJ85" s="567"/>
      <c r="IAK85" s="567"/>
      <c r="IAL85" s="567"/>
      <c r="IAM85" s="567"/>
      <c r="IAN85" s="567"/>
      <c r="IAO85" s="567"/>
      <c r="IAP85" s="567"/>
      <c r="IAQ85" s="567"/>
      <c r="IAR85" s="567"/>
      <c r="IAS85" s="567"/>
      <c r="IAT85" s="567"/>
      <c r="IAU85" s="567"/>
      <c r="IAV85" s="567"/>
      <c r="IAW85" s="567"/>
      <c r="IAX85" s="567"/>
      <c r="IAY85" s="567"/>
      <c r="IAZ85" s="567"/>
      <c r="IBA85" s="567"/>
      <c r="IBB85" s="567"/>
      <c r="IBC85" s="567"/>
      <c r="IBD85" s="567"/>
      <c r="IBE85" s="567"/>
      <c r="IBF85" s="567"/>
      <c r="IBG85" s="567"/>
      <c r="IBH85" s="567"/>
      <c r="IBI85" s="567"/>
      <c r="IBJ85" s="567"/>
      <c r="IBK85" s="567"/>
      <c r="IBL85" s="567"/>
      <c r="IBM85" s="567"/>
      <c r="IBN85" s="567"/>
      <c r="IBO85" s="567"/>
      <c r="IBP85" s="567"/>
      <c r="IBQ85" s="567"/>
      <c r="IBR85" s="567"/>
      <c r="IBS85" s="567"/>
      <c r="IBT85" s="567"/>
      <c r="IBU85" s="567"/>
      <c r="IBV85" s="567"/>
      <c r="IBW85" s="567"/>
      <c r="IBX85" s="567"/>
      <c r="IBY85" s="567"/>
      <c r="IBZ85" s="567"/>
      <c r="ICA85" s="567"/>
      <c r="ICB85" s="567"/>
      <c r="ICC85" s="567"/>
      <c r="ICD85" s="567"/>
      <c r="ICE85" s="567"/>
      <c r="ICF85" s="567"/>
      <c r="ICG85" s="567"/>
      <c r="ICH85" s="567"/>
      <c r="ICI85" s="567"/>
      <c r="ICJ85" s="567"/>
      <c r="ICK85" s="567"/>
      <c r="ICL85" s="567"/>
      <c r="ICM85" s="567"/>
      <c r="ICN85" s="567"/>
      <c r="ICO85" s="567"/>
      <c r="ICP85" s="567"/>
      <c r="ICQ85" s="567"/>
      <c r="ICR85" s="567"/>
      <c r="ICS85" s="567"/>
      <c r="ICT85" s="567"/>
      <c r="ICU85" s="567"/>
      <c r="ICV85" s="567"/>
      <c r="ICW85" s="567"/>
      <c r="ICX85" s="567"/>
      <c r="ICY85" s="567"/>
      <c r="ICZ85" s="567"/>
      <c r="IDA85" s="567"/>
      <c r="IDB85" s="567"/>
      <c r="IDC85" s="567"/>
      <c r="IDD85" s="567"/>
      <c r="IDE85" s="567"/>
      <c r="IDF85" s="567"/>
      <c r="IDG85" s="567"/>
      <c r="IDH85" s="567"/>
      <c r="IDI85" s="567"/>
      <c r="IDJ85" s="567"/>
      <c r="IDK85" s="567"/>
      <c r="IDL85" s="567"/>
      <c r="IDM85" s="567"/>
      <c r="IDN85" s="567"/>
      <c r="IDO85" s="567"/>
      <c r="IDP85" s="567"/>
      <c r="IDQ85" s="567"/>
      <c r="IDR85" s="567"/>
      <c r="IDS85" s="567"/>
      <c r="IDT85" s="567"/>
      <c r="IDU85" s="567"/>
      <c r="IDV85" s="567"/>
      <c r="IDW85" s="567"/>
      <c r="IDX85" s="567"/>
      <c r="IDY85" s="567"/>
      <c r="IDZ85" s="567"/>
      <c r="IEA85" s="567"/>
      <c r="IEB85" s="567"/>
      <c r="IEC85" s="567"/>
      <c r="IED85" s="567"/>
      <c r="IEE85" s="567"/>
      <c r="IEF85" s="567"/>
      <c r="IEG85" s="567"/>
      <c r="IEH85" s="567"/>
      <c r="IEI85" s="567"/>
      <c r="IEJ85" s="567"/>
      <c r="IEK85" s="567"/>
      <c r="IEL85" s="567"/>
      <c r="IEM85" s="567"/>
      <c r="IEN85" s="567"/>
      <c r="IEO85" s="567"/>
      <c r="IEP85" s="567"/>
      <c r="IEQ85" s="567"/>
      <c r="IER85" s="567"/>
      <c r="IES85" s="567"/>
      <c r="IET85" s="567"/>
      <c r="IEU85" s="567"/>
      <c r="IEV85" s="567"/>
      <c r="IEW85" s="567"/>
      <c r="IEX85" s="567"/>
      <c r="IEY85" s="567"/>
      <c r="IEZ85" s="567"/>
      <c r="IFA85" s="567"/>
      <c r="IFB85" s="567"/>
      <c r="IFC85" s="567"/>
      <c r="IFD85" s="567"/>
      <c r="IFE85" s="567"/>
      <c r="IFF85" s="567"/>
      <c r="IFG85" s="567"/>
      <c r="IFH85" s="567"/>
      <c r="IFI85" s="567"/>
      <c r="IFJ85" s="567"/>
      <c r="IFK85" s="567"/>
      <c r="IFL85" s="567"/>
      <c r="IFM85" s="567"/>
      <c r="IFN85" s="567"/>
      <c r="IFO85" s="567"/>
      <c r="IFP85" s="567"/>
      <c r="IFQ85" s="567"/>
      <c r="IFR85" s="567"/>
      <c r="IFS85" s="567"/>
      <c r="IFT85" s="567"/>
      <c r="IFU85" s="567"/>
      <c r="IFV85" s="567"/>
      <c r="IFW85" s="567"/>
      <c r="IFX85" s="567"/>
      <c r="IFY85" s="567"/>
      <c r="IFZ85" s="567"/>
      <c r="IGA85" s="567"/>
      <c r="IGB85" s="567"/>
      <c r="IGC85" s="567"/>
      <c r="IGD85" s="567"/>
      <c r="IGE85" s="567"/>
      <c r="IGF85" s="567"/>
      <c r="IGG85" s="567"/>
      <c r="IGH85" s="567"/>
      <c r="IGI85" s="567"/>
      <c r="IGJ85" s="567"/>
      <c r="IGK85" s="567"/>
      <c r="IGL85" s="567"/>
      <c r="IGM85" s="567"/>
      <c r="IGN85" s="567"/>
      <c r="IGO85" s="567"/>
      <c r="IGP85" s="567"/>
      <c r="IGQ85" s="567"/>
      <c r="IGR85" s="567"/>
      <c r="IGS85" s="567"/>
      <c r="IGT85" s="567"/>
      <c r="IGU85" s="567"/>
      <c r="IGV85" s="567"/>
      <c r="IGW85" s="567"/>
      <c r="IGX85" s="567"/>
      <c r="IGY85" s="567"/>
      <c r="IGZ85" s="567"/>
      <c r="IHA85" s="567"/>
      <c r="IHB85" s="567"/>
      <c r="IHC85" s="567"/>
      <c r="IHD85" s="567"/>
      <c r="IHE85" s="567"/>
      <c r="IHF85" s="567"/>
      <c r="IHG85" s="567"/>
      <c r="IHH85" s="567"/>
      <c r="IHI85" s="567"/>
      <c r="IHJ85" s="567"/>
      <c r="IHK85" s="567"/>
      <c r="IHL85" s="567"/>
      <c r="IHM85" s="567"/>
      <c r="IHN85" s="567"/>
      <c r="IHO85" s="567"/>
      <c r="IHP85" s="567"/>
      <c r="IHQ85" s="567"/>
      <c r="IHR85" s="567"/>
      <c r="IHS85" s="567"/>
      <c r="IHT85" s="567"/>
      <c r="IHU85" s="567"/>
      <c r="IHV85" s="567"/>
      <c r="IHW85" s="567"/>
      <c r="IHX85" s="567"/>
      <c r="IHY85" s="567"/>
      <c r="IHZ85" s="567"/>
      <c r="IIA85" s="567"/>
      <c r="IIB85" s="567"/>
      <c r="IIC85" s="567"/>
      <c r="IID85" s="567"/>
      <c r="IIE85" s="567"/>
      <c r="IIF85" s="567"/>
      <c r="IIG85" s="567"/>
      <c r="IIH85" s="567"/>
      <c r="III85" s="567"/>
      <c r="IIJ85" s="567"/>
      <c r="IIK85" s="567"/>
      <c r="IIL85" s="567"/>
      <c r="IIM85" s="567"/>
      <c r="IIN85" s="567"/>
      <c r="IIO85" s="567"/>
      <c r="IIP85" s="567"/>
      <c r="IIQ85" s="567"/>
      <c r="IIR85" s="567"/>
      <c r="IIS85" s="567"/>
      <c r="IIT85" s="567"/>
      <c r="IIU85" s="567"/>
      <c r="IIV85" s="567"/>
      <c r="IIW85" s="567"/>
      <c r="IIX85" s="567"/>
      <c r="IIY85" s="567"/>
      <c r="IIZ85" s="567"/>
      <c r="IJA85" s="567"/>
      <c r="IJB85" s="567"/>
      <c r="IJC85" s="567"/>
      <c r="IJD85" s="567"/>
      <c r="IJE85" s="567"/>
      <c r="IJF85" s="567"/>
      <c r="IJG85" s="567"/>
      <c r="IJH85" s="567"/>
      <c r="IJI85" s="567"/>
      <c r="IJJ85" s="567"/>
      <c r="IJK85" s="567"/>
      <c r="IJL85" s="567"/>
      <c r="IJM85" s="567"/>
      <c r="IJN85" s="567"/>
      <c r="IJO85" s="567"/>
      <c r="IJP85" s="567"/>
      <c r="IJQ85" s="567"/>
      <c r="IJR85" s="567"/>
      <c r="IJS85" s="567"/>
      <c r="IJT85" s="567"/>
      <c r="IJU85" s="567"/>
      <c r="IJV85" s="567"/>
      <c r="IJW85" s="567"/>
      <c r="IJX85" s="567"/>
      <c r="IJY85" s="567"/>
      <c r="IJZ85" s="567"/>
      <c r="IKA85" s="567"/>
      <c r="IKB85" s="567"/>
      <c r="IKC85" s="567"/>
      <c r="IKD85" s="567"/>
      <c r="IKE85" s="567"/>
      <c r="IKF85" s="567"/>
      <c r="IKG85" s="567"/>
      <c r="IKH85" s="567"/>
      <c r="IKI85" s="567"/>
      <c r="IKJ85" s="567"/>
      <c r="IKK85" s="567"/>
      <c r="IKL85" s="567"/>
      <c r="IKM85" s="567"/>
      <c r="IKN85" s="567"/>
      <c r="IKO85" s="567"/>
      <c r="IKP85" s="567"/>
      <c r="IKQ85" s="567"/>
      <c r="IKR85" s="567"/>
      <c r="IKS85" s="567"/>
      <c r="IKT85" s="567"/>
      <c r="IKU85" s="567"/>
      <c r="IKV85" s="567"/>
      <c r="IKW85" s="567"/>
      <c r="IKX85" s="567"/>
      <c r="IKY85" s="567"/>
      <c r="IKZ85" s="567"/>
      <c r="ILA85" s="567"/>
      <c r="ILB85" s="567"/>
      <c r="ILC85" s="567"/>
      <c r="ILD85" s="567"/>
      <c r="ILE85" s="567"/>
      <c r="ILF85" s="567"/>
      <c r="ILG85" s="567"/>
      <c r="ILH85" s="567"/>
      <c r="ILI85" s="567"/>
      <c r="ILJ85" s="567"/>
      <c r="ILK85" s="567"/>
      <c r="ILL85" s="567"/>
      <c r="ILM85" s="567"/>
      <c r="ILN85" s="567"/>
      <c r="ILO85" s="567"/>
      <c r="ILP85" s="567"/>
      <c r="ILQ85" s="567"/>
      <c r="ILR85" s="567"/>
      <c r="ILS85" s="567"/>
      <c r="ILT85" s="567"/>
      <c r="ILU85" s="567"/>
      <c r="ILV85" s="567"/>
      <c r="ILW85" s="567"/>
      <c r="ILX85" s="567"/>
      <c r="ILY85" s="567"/>
      <c r="ILZ85" s="567"/>
      <c r="IMA85" s="567"/>
      <c r="IMB85" s="567"/>
      <c r="IMC85" s="567"/>
      <c r="IMD85" s="567"/>
      <c r="IME85" s="567"/>
      <c r="IMF85" s="567"/>
      <c r="IMG85" s="567"/>
      <c r="IMH85" s="567"/>
      <c r="IMI85" s="567"/>
      <c r="IMJ85" s="567"/>
      <c r="IMK85" s="567"/>
      <c r="IML85" s="567"/>
      <c r="IMM85" s="567"/>
      <c r="IMN85" s="567"/>
      <c r="IMO85" s="567"/>
      <c r="IMP85" s="567"/>
      <c r="IMQ85" s="567"/>
      <c r="IMR85" s="567"/>
      <c r="IMS85" s="567"/>
      <c r="IMT85" s="567"/>
      <c r="IMU85" s="567"/>
      <c r="IMV85" s="567"/>
      <c r="IMW85" s="567"/>
      <c r="IMX85" s="567"/>
      <c r="IMY85" s="567"/>
      <c r="IMZ85" s="567"/>
      <c r="INA85" s="567"/>
      <c r="INB85" s="567"/>
      <c r="INC85" s="567"/>
      <c r="IND85" s="567"/>
      <c r="INE85" s="567"/>
      <c r="INF85" s="567"/>
      <c r="ING85" s="567"/>
      <c r="INH85" s="567"/>
      <c r="INI85" s="567"/>
      <c r="INJ85" s="567"/>
      <c r="INK85" s="567"/>
      <c r="INL85" s="567"/>
      <c r="INM85" s="567"/>
      <c r="INN85" s="567"/>
      <c r="INO85" s="567"/>
      <c r="INP85" s="567"/>
      <c r="INQ85" s="567"/>
      <c r="INR85" s="567"/>
      <c r="INS85" s="567"/>
      <c r="INT85" s="567"/>
      <c r="INU85" s="567"/>
      <c r="INV85" s="567"/>
      <c r="INW85" s="567"/>
      <c r="INX85" s="567"/>
      <c r="INY85" s="567"/>
      <c r="INZ85" s="567"/>
      <c r="IOA85" s="567"/>
      <c r="IOB85" s="567"/>
      <c r="IOC85" s="567"/>
      <c r="IOD85" s="567"/>
      <c r="IOE85" s="567"/>
      <c r="IOF85" s="567"/>
      <c r="IOG85" s="567"/>
      <c r="IOH85" s="567"/>
      <c r="IOI85" s="567"/>
      <c r="IOJ85" s="567"/>
      <c r="IOK85" s="567"/>
      <c r="IOL85" s="567"/>
      <c r="IOM85" s="567"/>
      <c r="ION85" s="567"/>
      <c r="IOO85" s="567"/>
      <c r="IOP85" s="567"/>
      <c r="IOQ85" s="567"/>
      <c r="IOR85" s="567"/>
      <c r="IOS85" s="567"/>
      <c r="IOT85" s="567"/>
      <c r="IOU85" s="567"/>
      <c r="IOV85" s="567"/>
      <c r="IOW85" s="567"/>
      <c r="IOX85" s="567"/>
      <c r="IOY85" s="567"/>
      <c r="IOZ85" s="567"/>
      <c r="IPA85" s="567"/>
      <c r="IPB85" s="567"/>
      <c r="IPC85" s="567"/>
      <c r="IPD85" s="567"/>
      <c r="IPE85" s="567"/>
      <c r="IPF85" s="567"/>
      <c r="IPG85" s="567"/>
      <c r="IPH85" s="567"/>
      <c r="IPI85" s="567"/>
      <c r="IPJ85" s="567"/>
      <c r="IPK85" s="567"/>
      <c r="IPL85" s="567"/>
      <c r="IPM85" s="567"/>
      <c r="IPN85" s="567"/>
      <c r="IPO85" s="567"/>
      <c r="IPP85" s="567"/>
      <c r="IPQ85" s="567"/>
      <c r="IPR85" s="567"/>
      <c r="IPS85" s="567"/>
      <c r="IPT85" s="567"/>
      <c r="IPU85" s="567"/>
      <c r="IPV85" s="567"/>
      <c r="IPW85" s="567"/>
      <c r="IPX85" s="567"/>
      <c r="IPY85" s="567"/>
      <c r="IPZ85" s="567"/>
      <c r="IQA85" s="567"/>
      <c r="IQB85" s="567"/>
      <c r="IQC85" s="567"/>
      <c r="IQD85" s="567"/>
      <c r="IQE85" s="567"/>
      <c r="IQF85" s="567"/>
      <c r="IQG85" s="567"/>
      <c r="IQH85" s="567"/>
      <c r="IQI85" s="567"/>
      <c r="IQJ85" s="567"/>
      <c r="IQK85" s="567"/>
      <c r="IQL85" s="567"/>
      <c r="IQM85" s="567"/>
      <c r="IQN85" s="567"/>
      <c r="IQO85" s="567"/>
      <c r="IQP85" s="567"/>
      <c r="IQQ85" s="567"/>
      <c r="IQR85" s="567"/>
      <c r="IQS85" s="567"/>
      <c r="IQT85" s="567"/>
      <c r="IQU85" s="567"/>
      <c r="IQV85" s="567"/>
      <c r="IQW85" s="567"/>
      <c r="IQX85" s="567"/>
      <c r="IQY85" s="567"/>
      <c r="IQZ85" s="567"/>
      <c r="IRA85" s="567"/>
      <c r="IRB85" s="567"/>
      <c r="IRC85" s="567"/>
      <c r="IRD85" s="567"/>
      <c r="IRE85" s="567"/>
      <c r="IRF85" s="567"/>
      <c r="IRG85" s="567"/>
      <c r="IRH85" s="567"/>
      <c r="IRI85" s="567"/>
      <c r="IRJ85" s="567"/>
      <c r="IRK85" s="567"/>
      <c r="IRL85" s="567"/>
      <c r="IRM85" s="567"/>
      <c r="IRN85" s="567"/>
      <c r="IRO85" s="567"/>
      <c r="IRP85" s="567"/>
      <c r="IRQ85" s="567"/>
      <c r="IRR85" s="567"/>
      <c r="IRS85" s="567"/>
      <c r="IRT85" s="567"/>
      <c r="IRU85" s="567"/>
      <c r="IRV85" s="567"/>
      <c r="IRW85" s="567"/>
      <c r="IRX85" s="567"/>
      <c r="IRY85" s="567"/>
      <c r="IRZ85" s="567"/>
      <c r="ISA85" s="567"/>
      <c r="ISB85" s="567"/>
      <c r="ISC85" s="567"/>
      <c r="ISD85" s="567"/>
      <c r="ISE85" s="567"/>
      <c r="ISF85" s="567"/>
      <c r="ISG85" s="567"/>
      <c r="ISH85" s="567"/>
      <c r="ISI85" s="567"/>
      <c r="ISJ85" s="567"/>
      <c r="ISK85" s="567"/>
      <c r="ISL85" s="567"/>
      <c r="ISM85" s="567"/>
      <c r="ISN85" s="567"/>
      <c r="ISO85" s="567"/>
      <c r="ISP85" s="567"/>
      <c r="ISQ85" s="567"/>
      <c r="ISR85" s="567"/>
      <c r="ISS85" s="567"/>
      <c r="IST85" s="567"/>
      <c r="ISU85" s="567"/>
      <c r="ISV85" s="567"/>
      <c r="ISW85" s="567"/>
      <c r="ISX85" s="567"/>
      <c r="ISY85" s="567"/>
      <c r="ISZ85" s="567"/>
      <c r="ITA85" s="567"/>
      <c r="ITB85" s="567"/>
      <c r="ITC85" s="567"/>
      <c r="ITD85" s="567"/>
      <c r="ITE85" s="567"/>
      <c r="ITF85" s="567"/>
      <c r="ITG85" s="567"/>
      <c r="ITH85" s="567"/>
      <c r="ITI85" s="567"/>
      <c r="ITJ85" s="567"/>
      <c r="ITK85" s="567"/>
      <c r="ITL85" s="567"/>
      <c r="ITM85" s="567"/>
      <c r="ITN85" s="567"/>
      <c r="ITO85" s="567"/>
      <c r="ITP85" s="567"/>
      <c r="ITQ85" s="567"/>
      <c r="ITR85" s="567"/>
      <c r="ITS85" s="567"/>
      <c r="ITT85" s="567"/>
      <c r="ITU85" s="567"/>
      <c r="ITV85" s="567"/>
      <c r="ITW85" s="567"/>
      <c r="ITX85" s="567"/>
      <c r="ITY85" s="567"/>
      <c r="ITZ85" s="567"/>
      <c r="IUA85" s="567"/>
      <c r="IUB85" s="567"/>
      <c r="IUC85" s="567"/>
      <c r="IUD85" s="567"/>
      <c r="IUE85" s="567"/>
      <c r="IUF85" s="567"/>
      <c r="IUG85" s="567"/>
      <c r="IUH85" s="567"/>
      <c r="IUI85" s="567"/>
      <c r="IUJ85" s="567"/>
      <c r="IUK85" s="567"/>
      <c r="IUL85" s="567"/>
      <c r="IUM85" s="567"/>
      <c r="IUN85" s="567"/>
      <c r="IUO85" s="567"/>
      <c r="IUP85" s="567"/>
      <c r="IUQ85" s="567"/>
      <c r="IUR85" s="567"/>
      <c r="IUS85" s="567"/>
      <c r="IUT85" s="567"/>
      <c r="IUU85" s="567"/>
      <c r="IUV85" s="567"/>
      <c r="IUW85" s="567"/>
      <c r="IUX85" s="567"/>
      <c r="IUY85" s="567"/>
      <c r="IUZ85" s="567"/>
      <c r="IVA85" s="567"/>
      <c r="IVB85" s="567"/>
      <c r="IVC85" s="567"/>
      <c r="IVD85" s="567"/>
      <c r="IVE85" s="567"/>
      <c r="IVF85" s="567"/>
      <c r="IVG85" s="567"/>
      <c r="IVH85" s="567"/>
      <c r="IVI85" s="567"/>
      <c r="IVJ85" s="567"/>
      <c r="IVK85" s="567"/>
      <c r="IVL85" s="567"/>
      <c r="IVM85" s="567"/>
      <c r="IVN85" s="567"/>
      <c r="IVO85" s="567"/>
      <c r="IVP85" s="567"/>
      <c r="IVQ85" s="567"/>
      <c r="IVR85" s="567"/>
      <c r="IVS85" s="567"/>
      <c r="IVT85" s="567"/>
      <c r="IVU85" s="567"/>
      <c r="IVV85" s="567"/>
      <c r="IVW85" s="567"/>
      <c r="IVX85" s="567"/>
      <c r="IVY85" s="567"/>
      <c r="IVZ85" s="567"/>
      <c r="IWA85" s="567"/>
      <c r="IWB85" s="567"/>
      <c r="IWC85" s="567"/>
      <c r="IWD85" s="567"/>
      <c r="IWE85" s="567"/>
      <c r="IWF85" s="567"/>
      <c r="IWG85" s="567"/>
      <c r="IWH85" s="567"/>
      <c r="IWI85" s="567"/>
      <c r="IWJ85" s="567"/>
      <c r="IWK85" s="567"/>
      <c r="IWL85" s="567"/>
      <c r="IWM85" s="567"/>
      <c r="IWN85" s="567"/>
      <c r="IWO85" s="567"/>
      <c r="IWP85" s="567"/>
      <c r="IWQ85" s="567"/>
      <c r="IWR85" s="567"/>
      <c r="IWS85" s="567"/>
      <c r="IWT85" s="567"/>
      <c r="IWU85" s="567"/>
      <c r="IWV85" s="567"/>
      <c r="IWW85" s="567"/>
      <c r="IWX85" s="567"/>
      <c r="IWY85" s="567"/>
      <c r="IWZ85" s="567"/>
      <c r="IXA85" s="567"/>
      <c r="IXB85" s="567"/>
      <c r="IXC85" s="567"/>
      <c r="IXD85" s="567"/>
      <c r="IXE85" s="567"/>
      <c r="IXF85" s="567"/>
      <c r="IXG85" s="567"/>
      <c r="IXH85" s="567"/>
      <c r="IXI85" s="567"/>
      <c r="IXJ85" s="567"/>
      <c r="IXK85" s="567"/>
      <c r="IXL85" s="567"/>
      <c r="IXM85" s="567"/>
      <c r="IXN85" s="567"/>
      <c r="IXO85" s="567"/>
      <c r="IXP85" s="567"/>
      <c r="IXQ85" s="567"/>
      <c r="IXR85" s="567"/>
      <c r="IXS85" s="567"/>
      <c r="IXT85" s="567"/>
      <c r="IXU85" s="567"/>
      <c r="IXV85" s="567"/>
      <c r="IXW85" s="567"/>
      <c r="IXX85" s="567"/>
      <c r="IXY85" s="567"/>
      <c r="IXZ85" s="567"/>
      <c r="IYA85" s="567"/>
      <c r="IYB85" s="567"/>
      <c r="IYC85" s="567"/>
      <c r="IYD85" s="567"/>
      <c r="IYE85" s="567"/>
      <c r="IYF85" s="567"/>
      <c r="IYG85" s="567"/>
      <c r="IYH85" s="567"/>
      <c r="IYI85" s="567"/>
      <c r="IYJ85" s="567"/>
      <c r="IYK85" s="567"/>
      <c r="IYL85" s="567"/>
      <c r="IYM85" s="567"/>
      <c r="IYN85" s="567"/>
      <c r="IYO85" s="567"/>
      <c r="IYP85" s="567"/>
      <c r="IYQ85" s="567"/>
      <c r="IYR85" s="567"/>
      <c r="IYS85" s="567"/>
      <c r="IYT85" s="567"/>
      <c r="IYU85" s="567"/>
      <c r="IYV85" s="567"/>
      <c r="IYW85" s="567"/>
      <c r="IYX85" s="567"/>
      <c r="IYY85" s="567"/>
      <c r="IYZ85" s="567"/>
      <c r="IZA85" s="567"/>
      <c r="IZB85" s="567"/>
      <c r="IZC85" s="567"/>
      <c r="IZD85" s="567"/>
      <c r="IZE85" s="567"/>
      <c r="IZF85" s="567"/>
      <c r="IZG85" s="567"/>
      <c r="IZH85" s="567"/>
      <c r="IZI85" s="567"/>
      <c r="IZJ85" s="567"/>
      <c r="IZK85" s="567"/>
      <c r="IZL85" s="567"/>
      <c r="IZM85" s="567"/>
      <c r="IZN85" s="567"/>
      <c r="IZO85" s="567"/>
      <c r="IZP85" s="567"/>
      <c r="IZQ85" s="567"/>
      <c r="IZR85" s="567"/>
      <c r="IZS85" s="567"/>
      <c r="IZT85" s="567"/>
      <c r="IZU85" s="567"/>
      <c r="IZV85" s="567"/>
      <c r="IZW85" s="567"/>
      <c r="IZX85" s="567"/>
      <c r="IZY85" s="567"/>
      <c r="IZZ85" s="567"/>
      <c r="JAA85" s="567"/>
      <c r="JAB85" s="567"/>
      <c r="JAC85" s="567"/>
      <c r="JAD85" s="567"/>
      <c r="JAE85" s="567"/>
      <c r="JAF85" s="567"/>
      <c r="JAG85" s="567"/>
      <c r="JAH85" s="567"/>
      <c r="JAI85" s="567"/>
      <c r="JAJ85" s="567"/>
      <c r="JAK85" s="567"/>
      <c r="JAL85" s="567"/>
      <c r="JAM85" s="567"/>
      <c r="JAN85" s="567"/>
      <c r="JAO85" s="567"/>
      <c r="JAP85" s="567"/>
      <c r="JAQ85" s="567"/>
      <c r="JAR85" s="567"/>
      <c r="JAS85" s="567"/>
      <c r="JAT85" s="567"/>
      <c r="JAU85" s="567"/>
      <c r="JAV85" s="567"/>
      <c r="JAW85" s="567"/>
      <c r="JAX85" s="567"/>
      <c r="JAY85" s="567"/>
      <c r="JAZ85" s="567"/>
      <c r="JBA85" s="567"/>
      <c r="JBB85" s="567"/>
      <c r="JBC85" s="567"/>
      <c r="JBD85" s="567"/>
      <c r="JBE85" s="567"/>
      <c r="JBF85" s="567"/>
      <c r="JBG85" s="567"/>
      <c r="JBH85" s="567"/>
      <c r="JBI85" s="567"/>
      <c r="JBJ85" s="567"/>
      <c r="JBK85" s="567"/>
      <c r="JBL85" s="567"/>
      <c r="JBM85" s="567"/>
      <c r="JBN85" s="567"/>
      <c r="JBO85" s="567"/>
      <c r="JBP85" s="567"/>
      <c r="JBQ85" s="567"/>
      <c r="JBR85" s="567"/>
      <c r="JBS85" s="567"/>
      <c r="JBT85" s="567"/>
      <c r="JBU85" s="567"/>
      <c r="JBV85" s="567"/>
      <c r="JBW85" s="567"/>
      <c r="JBX85" s="567"/>
      <c r="JBY85" s="567"/>
      <c r="JBZ85" s="567"/>
      <c r="JCA85" s="567"/>
      <c r="JCB85" s="567"/>
      <c r="JCC85" s="567"/>
      <c r="JCD85" s="567"/>
      <c r="JCE85" s="567"/>
      <c r="JCF85" s="567"/>
      <c r="JCG85" s="567"/>
      <c r="JCH85" s="567"/>
      <c r="JCI85" s="567"/>
      <c r="JCJ85" s="567"/>
      <c r="JCK85" s="567"/>
      <c r="JCL85" s="567"/>
      <c r="JCM85" s="567"/>
      <c r="JCN85" s="567"/>
      <c r="JCO85" s="567"/>
      <c r="JCP85" s="567"/>
      <c r="JCQ85" s="567"/>
      <c r="JCR85" s="567"/>
      <c r="JCS85" s="567"/>
      <c r="JCT85" s="567"/>
      <c r="JCU85" s="567"/>
      <c r="JCV85" s="567"/>
      <c r="JCW85" s="567"/>
      <c r="JCX85" s="567"/>
      <c r="JCY85" s="567"/>
      <c r="JCZ85" s="567"/>
      <c r="JDA85" s="567"/>
      <c r="JDB85" s="567"/>
      <c r="JDC85" s="567"/>
      <c r="JDD85" s="567"/>
      <c r="JDE85" s="567"/>
      <c r="JDF85" s="567"/>
      <c r="JDG85" s="567"/>
      <c r="JDH85" s="567"/>
      <c r="JDI85" s="567"/>
      <c r="JDJ85" s="567"/>
      <c r="JDK85" s="567"/>
      <c r="JDL85" s="567"/>
      <c r="JDM85" s="567"/>
      <c r="JDN85" s="567"/>
      <c r="JDO85" s="567"/>
      <c r="JDP85" s="567"/>
      <c r="JDQ85" s="567"/>
      <c r="JDR85" s="567"/>
      <c r="JDS85" s="567"/>
      <c r="JDT85" s="567"/>
      <c r="JDU85" s="567"/>
      <c r="JDV85" s="567"/>
      <c r="JDW85" s="567"/>
      <c r="JDX85" s="567"/>
      <c r="JDY85" s="567"/>
      <c r="JDZ85" s="567"/>
      <c r="JEA85" s="567"/>
      <c r="JEB85" s="567"/>
      <c r="JEC85" s="567"/>
      <c r="JED85" s="567"/>
      <c r="JEE85" s="567"/>
      <c r="JEF85" s="567"/>
      <c r="JEG85" s="567"/>
      <c r="JEH85" s="567"/>
      <c r="JEI85" s="567"/>
      <c r="JEJ85" s="567"/>
      <c r="JEK85" s="567"/>
      <c r="JEL85" s="567"/>
      <c r="JEM85" s="567"/>
      <c r="JEN85" s="567"/>
      <c r="JEO85" s="567"/>
      <c r="JEP85" s="567"/>
      <c r="JEQ85" s="567"/>
      <c r="JER85" s="567"/>
      <c r="JES85" s="567"/>
      <c r="JET85" s="567"/>
      <c r="JEU85" s="567"/>
      <c r="JEV85" s="567"/>
      <c r="JEW85" s="567"/>
      <c r="JEX85" s="567"/>
      <c r="JEY85" s="567"/>
      <c r="JEZ85" s="567"/>
      <c r="JFA85" s="567"/>
      <c r="JFB85" s="567"/>
      <c r="JFC85" s="567"/>
      <c r="JFD85" s="567"/>
      <c r="JFE85" s="567"/>
      <c r="JFF85" s="567"/>
      <c r="JFG85" s="567"/>
      <c r="JFH85" s="567"/>
      <c r="JFI85" s="567"/>
      <c r="JFJ85" s="567"/>
      <c r="JFK85" s="567"/>
      <c r="JFL85" s="567"/>
      <c r="JFM85" s="567"/>
      <c r="JFN85" s="567"/>
      <c r="JFO85" s="567"/>
      <c r="JFP85" s="567"/>
      <c r="JFQ85" s="567"/>
      <c r="JFR85" s="567"/>
      <c r="JFS85" s="567"/>
      <c r="JFT85" s="567"/>
      <c r="JFU85" s="567"/>
      <c r="JFV85" s="567"/>
      <c r="JFW85" s="567"/>
      <c r="JFX85" s="567"/>
      <c r="JFY85" s="567"/>
      <c r="JFZ85" s="567"/>
      <c r="JGA85" s="567"/>
      <c r="JGB85" s="567"/>
      <c r="JGC85" s="567"/>
      <c r="JGD85" s="567"/>
      <c r="JGE85" s="567"/>
      <c r="JGF85" s="567"/>
      <c r="JGG85" s="567"/>
      <c r="JGH85" s="567"/>
      <c r="JGI85" s="567"/>
      <c r="JGJ85" s="567"/>
      <c r="JGK85" s="567"/>
      <c r="JGL85" s="567"/>
      <c r="JGM85" s="567"/>
      <c r="JGN85" s="567"/>
      <c r="JGO85" s="567"/>
      <c r="JGP85" s="567"/>
      <c r="JGQ85" s="567"/>
      <c r="JGR85" s="567"/>
      <c r="JGS85" s="567"/>
      <c r="JGT85" s="567"/>
      <c r="JGU85" s="567"/>
      <c r="JGV85" s="567"/>
      <c r="JGW85" s="567"/>
      <c r="JGX85" s="567"/>
      <c r="JGY85" s="567"/>
      <c r="JGZ85" s="567"/>
      <c r="JHA85" s="567"/>
      <c r="JHB85" s="567"/>
      <c r="JHC85" s="567"/>
      <c r="JHD85" s="567"/>
      <c r="JHE85" s="567"/>
      <c r="JHF85" s="567"/>
      <c r="JHG85" s="567"/>
      <c r="JHH85" s="567"/>
      <c r="JHI85" s="567"/>
      <c r="JHJ85" s="567"/>
      <c r="JHK85" s="567"/>
      <c r="JHL85" s="567"/>
      <c r="JHM85" s="567"/>
      <c r="JHN85" s="567"/>
      <c r="JHO85" s="567"/>
      <c r="JHP85" s="567"/>
      <c r="JHQ85" s="567"/>
      <c r="JHR85" s="567"/>
      <c r="JHS85" s="567"/>
      <c r="JHT85" s="567"/>
      <c r="JHU85" s="567"/>
      <c r="JHV85" s="567"/>
      <c r="JHW85" s="567"/>
      <c r="JHX85" s="567"/>
      <c r="JHY85" s="567"/>
      <c r="JHZ85" s="567"/>
      <c r="JIA85" s="567"/>
      <c r="JIB85" s="567"/>
      <c r="JIC85" s="567"/>
      <c r="JID85" s="567"/>
      <c r="JIE85" s="567"/>
      <c r="JIF85" s="567"/>
      <c r="JIG85" s="567"/>
      <c r="JIH85" s="567"/>
      <c r="JII85" s="567"/>
      <c r="JIJ85" s="567"/>
      <c r="JIK85" s="567"/>
      <c r="JIL85" s="567"/>
      <c r="JIM85" s="567"/>
      <c r="JIN85" s="567"/>
      <c r="JIO85" s="567"/>
      <c r="JIP85" s="567"/>
      <c r="JIQ85" s="567"/>
      <c r="JIR85" s="567"/>
      <c r="JIS85" s="567"/>
      <c r="JIT85" s="567"/>
      <c r="JIU85" s="567"/>
      <c r="JIV85" s="567"/>
      <c r="JIW85" s="567"/>
      <c r="JIX85" s="567"/>
      <c r="JIY85" s="567"/>
      <c r="JIZ85" s="567"/>
      <c r="JJA85" s="567"/>
      <c r="JJB85" s="567"/>
      <c r="JJC85" s="567"/>
      <c r="JJD85" s="567"/>
      <c r="JJE85" s="567"/>
      <c r="JJF85" s="567"/>
      <c r="JJG85" s="567"/>
      <c r="JJH85" s="567"/>
      <c r="JJI85" s="567"/>
      <c r="JJJ85" s="567"/>
      <c r="JJK85" s="567"/>
      <c r="JJL85" s="567"/>
      <c r="JJM85" s="567"/>
      <c r="JJN85" s="567"/>
      <c r="JJO85" s="567"/>
      <c r="JJP85" s="567"/>
      <c r="JJQ85" s="567"/>
      <c r="JJR85" s="567"/>
      <c r="JJS85" s="567"/>
      <c r="JJT85" s="567"/>
      <c r="JJU85" s="567"/>
      <c r="JJV85" s="567"/>
      <c r="JJW85" s="567"/>
      <c r="JJX85" s="567"/>
      <c r="JJY85" s="567"/>
      <c r="JJZ85" s="567"/>
      <c r="JKA85" s="567"/>
      <c r="JKB85" s="567"/>
      <c r="JKC85" s="567"/>
      <c r="JKD85" s="567"/>
      <c r="JKE85" s="567"/>
      <c r="JKF85" s="567"/>
      <c r="JKG85" s="567"/>
      <c r="JKH85" s="567"/>
      <c r="JKI85" s="567"/>
      <c r="JKJ85" s="567"/>
      <c r="JKK85" s="567"/>
      <c r="JKL85" s="567"/>
      <c r="JKM85" s="567"/>
      <c r="JKN85" s="567"/>
      <c r="JKO85" s="567"/>
      <c r="JKP85" s="567"/>
      <c r="JKQ85" s="567"/>
      <c r="JKR85" s="567"/>
      <c r="JKS85" s="567"/>
      <c r="JKT85" s="567"/>
      <c r="JKU85" s="567"/>
      <c r="JKV85" s="567"/>
      <c r="JKW85" s="567"/>
      <c r="JKX85" s="567"/>
      <c r="JKY85" s="567"/>
      <c r="JKZ85" s="567"/>
      <c r="JLA85" s="567"/>
      <c r="JLB85" s="567"/>
      <c r="JLC85" s="567"/>
      <c r="JLD85" s="567"/>
      <c r="JLE85" s="567"/>
      <c r="JLF85" s="567"/>
      <c r="JLG85" s="567"/>
      <c r="JLH85" s="567"/>
      <c r="JLI85" s="567"/>
      <c r="JLJ85" s="567"/>
      <c r="JLK85" s="567"/>
      <c r="JLL85" s="567"/>
      <c r="JLM85" s="567"/>
      <c r="JLN85" s="567"/>
      <c r="JLO85" s="567"/>
      <c r="JLP85" s="567"/>
      <c r="JLQ85" s="567"/>
      <c r="JLR85" s="567"/>
      <c r="JLS85" s="567"/>
      <c r="JLT85" s="567"/>
      <c r="JLU85" s="567"/>
      <c r="JLV85" s="567"/>
      <c r="JLW85" s="567"/>
      <c r="JLX85" s="567"/>
      <c r="JLY85" s="567"/>
      <c r="JLZ85" s="567"/>
      <c r="JMA85" s="567"/>
      <c r="JMB85" s="567"/>
      <c r="JMC85" s="567"/>
      <c r="JMD85" s="567"/>
      <c r="JME85" s="567"/>
      <c r="JMF85" s="567"/>
      <c r="JMG85" s="567"/>
      <c r="JMH85" s="567"/>
      <c r="JMI85" s="567"/>
      <c r="JMJ85" s="567"/>
      <c r="JMK85" s="567"/>
      <c r="JML85" s="567"/>
      <c r="JMM85" s="567"/>
      <c r="JMN85" s="567"/>
      <c r="JMO85" s="567"/>
      <c r="JMP85" s="567"/>
      <c r="JMQ85" s="567"/>
      <c r="JMR85" s="567"/>
      <c r="JMS85" s="567"/>
      <c r="JMT85" s="567"/>
      <c r="JMU85" s="567"/>
      <c r="JMV85" s="567"/>
      <c r="JMW85" s="567"/>
      <c r="JMX85" s="567"/>
      <c r="JMY85" s="567"/>
      <c r="JMZ85" s="567"/>
      <c r="JNA85" s="567"/>
      <c r="JNB85" s="567"/>
      <c r="JNC85" s="567"/>
      <c r="JND85" s="567"/>
      <c r="JNE85" s="567"/>
      <c r="JNF85" s="567"/>
      <c r="JNG85" s="567"/>
      <c r="JNH85" s="567"/>
      <c r="JNI85" s="567"/>
      <c r="JNJ85" s="567"/>
      <c r="JNK85" s="567"/>
      <c r="JNL85" s="567"/>
      <c r="JNM85" s="567"/>
      <c r="JNN85" s="567"/>
      <c r="JNO85" s="567"/>
      <c r="JNP85" s="567"/>
      <c r="JNQ85" s="567"/>
      <c r="JNR85" s="567"/>
      <c r="JNS85" s="567"/>
      <c r="JNT85" s="567"/>
      <c r="JNU85" s="567"/>
      <c r="JNV85" s="567"/>
      <c r="JNW85" s="567"/>
      <c r="JNX85" s="567"/>
      <c r="JNY85" s="567"/>
      <c r="JNZ85" s="567"/>
      <c r="JOA85" s="567"/>
      <c r="JOB85" s="567"/>
      <c r="JOC85" s="567"/>
      <c r="JOD85" s="567"/>
      <c r="JOE85" s="567"/>
      <c r="JOF85" s="567"/>
      <c r="JOG85" s="567"/>
      <c r="JOH85" s="567"/>
      <c r="JOI85" s="567"/>
      <c r="JOJ85" s="567"/>
      <c r="JOK85" s="567"/>
      <c r="JOL85" s="567"/>
      <c r="JOM85" s="567"/>
      <c r="JON85" s="567"/>
      <c r="JOO85" s="567"/>
      <c r="JOP85" s="567"/>
      <c r="JOQ85" s="567"/>
      <c r="JOR85" s="567"/>
      <c r="JOS85" s="567"/>
      <c r="JOT85" s="567"/>
      <c r="JOU85" s="567"/>
      <c r="JOV85" s="567"/>
      <c r="JOW85" s="567"/>
      <c r="JOX85" s="567"/>
      <c r="JOY85" s="567"/>
      <c r="JOZ85" s="567"/>
      <c r="JPA85" s="567"/>
      <c r="JPB85" s="567"/>
      <c r="JPC85" s="567"/>
      <c r="JPD85" s="567"/>
      <c r="JPE85" s="567"/>
      <c r="JPF85" s="567"/>
      <c r="JPG85" s="567"/>
      <c r="JPH85" s="567"/>
      <c r="JPI85" s="567"/>
      <c r="JPJ85" s="567"/>
      <c r="JPK85" s="567"/>
      <c r="JPL85" s="567"/>
      <c r="JPM85" s="567"/>
      <c r="JPN85" s="567"/>
      <c r="JPO85" s="567"/>
      <c r="JPP85" s="567"/>
      <c r="JPQ85" s="567"/>
      <c r="JPR85" s="567"/>
      <c r="JPS85" s="567"/>
      <c r="JPT85" s="567"/>
      <c r="JPU85" s="567"/>
      <c r="JPV85" s="567"/>
      <c r="JPW85" s="567"/>
      <c r="JPX85" s="567"/>
      <c r="JPY85" s="567"/>
      <c r="JPZ85" s="567"/>
      <c r="JQA85" s="567"/>
      <c r="JQB85" s="567"/>
      <c r="JQC85" s="567"/>
      <c r="JQD85" s="567"/>
      <c r="JQE85" s="567"/>
      <c r="JQF85" s="567"/>
      <c r="JQG85" s="567"/>
      <c r="JQH85" s="567"/>
      <c r="JQI85" s="567"/>
      <c r="JQJ85" s="567"/>
      <c r="JQK85" s="567"/>
      <c r="JQL85" s="567"/>
      <c r="JQM85" s="567"/>
      <c r="JQN85" s="567"/>
      <c r="JQO85" s="567"/>
      <c r="JQP85" s="567"/>
      <c r="JQQ85" s="567"/>
      <c r="JQR85" s="567"/>
      <c r="JQS85" s="567"/>
      <c r="JQT85" s="567"/>
      <c r="JQU85" s="567"/>
      <c r="JQV85" s="567"/>
      <c r="JQW85" s="567"/>
      <c r="JQX85" s="567"/>
      <c r="JQY85" s="567"/>
      <c r="JQZ85" s="567"/>
      <c r="JRA85" s="567"/>
      <c r="JRB85" s="567"/>
      <c r="JRC85" s="567"/>
      <c r="JRD85" s="567"/>
      <c r="JRE85" s="567"/>
      <c r="JRF85" s="567"/>
      <c r="JRG85" s="567"/>
      <c r="JRH85" s="567"/>
      <c r="JRI85" s="567"/>
      <c r="JRJ85" s="567"/>
      <c r="JRK85" s="567"/>
      <c r="JRL85" s="567"/>
      <c r="JRM85" s="567"/>
      <c r="JRN85" s="567"/>
      <c r="JRO85" s="567"/>
      <c r="JRP85" s="567"/>
      <c r="JRQ85" s="567"/>
      <c r="JRR85" s="567"/>
      <c r="JRS85" s="567"/>
      <c r="JRT85" s="567"/>
      <c r="JRU85" s="567"/>
      <c r="JRV85" s="567"/>
      <c r="JRW85" s="567"/>
      <c r="JRX85" s="567"/>
      <c r="JRY85" s="567"/>
      <c r="JRZ85" s="567"/>
      <c r="JSA85" s="567"/>
      <c r="JSB85" s="567"/>
      <c r="JSC85" s="567"/>
      <c r="JSD85" s="567"/>
      <c r="JSE85" s="567"/>
      <c r="JSF85" s="567"/>
      <c r="JSG85" s="567"/>
      <c r="JSH85" s="567"/>
      <c r="JSI85" s="567"/>
      <c r="JSJ85" s="567"/>
      <c r="JSK85" s="567"/>
      <c r="JSL85" s="567"/>
      <c r="JSM85" s="567"/>
      <c r="JSN85" s="567"/>
      <c r="JSO85" s="567"/>
      <c r="JSP85" s="567"/>
      <c r="JSQ85" s="567"/>
      <c r="JSR85" s="567"/>
      <c r="JSS85" s="567"/>
      <c r="JST85" s="567"/>
      <c r="JSU85" s="567"/>
      <c r="JSV85" s="567"/>
      <c r="JSW85" s="567"/>
      <c r="JSX85" s="567"/>
      <c r="JSY85" s="567"/>
      <c r="JSZ85" s="567"/>
      <c r="JTA85" s="567"/>
      <c r="JTB85" s="567"/>
      <c r="JTC85" s="567"/>
      <c r="JTD85" s="567"/>
      <c r="JTE85" s="567"/>
      <c r="JTF85" s="567"/>
      <c r="JTG85" s="567"/>
      <c r="JTH85" s="567"/>
      <c r="JTI85" s="567"/>
      <c r="JTJ85" s="567"/>
      <c r="JTK85" s="567"/>
      <c r="JTL85" s="567"/>
      <c r="JTM85" s="567"/>
      <c r="JTN85" s="567"/>
      <c r="JTO85" s="567"/>
      <c r="JTP85" s="567"/>
      <c r="JTQ85" s="567"/>
      <c r="JTR85" s="567"/>
      <c r="JTS85" s="567"/>
      <c r="JTT85" s="567"/>
      <c r="JTU85" s="567"/>
      <c r="JTV85" s="567"/>
      <c r="JTW85" s="567"/>
      <c r="JTX85" s="567"/>
      <c r="JTY85" s="567"/>
      <c r="JTZ85" s="567"/>
      <c r="JUA85" s="567"/>
      <c r="JUB85" s="567"/>
      <c r="JUC85" s="567"/>
      <c r="JUD85" s="567"/>
      <c r="JUE85" s="567"/>
      <c r="JUF85" s="567"/>
      <c r="JUG85" s="567"/>
      <c r="JUH85" s="567"/>
      <c r="JUI85" s="567"/>
      <c r="JUJ85" s="567"/>
      <c r="JUK85" s="567"/>
      <c r="JUL85" s="567"/>
      <c r="JUM85" s="567"/>
      <c r="JUN85" s="567"/>
      <c r="JUO85" s="567"/>
      <c r="JUP85" s="567"/>
      <c r="JUQ85" s="567"/>
      <c r="JUR85" s="567"/>
      <c r="JUS85" s="567"/>
      <c r="JUT85" s="567"/>
      <c r="JUU85" s="567"/>
      <c r="JUV85" s="567"/>
      <c r="JUW85" s="567"/>
      <c r="JUX85" s="567"/>
      <c r="JUY85" s="567"/>
      <c r="JUZ85" s="567"/>
      <c r="JVA85" s="567"/>
      <c r="JVB85" s="567"/>
      <c r="JVC85" s="567"/>
      <c r="JVD85" s="567"/>
      <c r="JVE85" s="567"/>
      <c r="JVF85" s="567"/>
      <c r="JVG85" s="567"/>
      <c r="JVH85" s="567"/>
      <c r="JVI85" s="567"/>
      <c r="JVJ85" s="567"/>
      <c r="JVK85" s="567"/>
      <c r="JVL85" s="567"/>
      <c r="JVM85" s="567"/>
      <c r="JVN85" s="567"/>
      <c r="JVO85" s="567"/>
      <c r="JVP85" s="567"/>
      <c r="JVQ85" s="567"/>
      <c r="JVR85" s="567"/>
      <c r="JVS85" s="567"/>
      <c r="JVT85" s="567"/>
      <c r="JVU85" s="567"/>
      <c r="JVV85" s="567"/>
      <c r="JVW85" s="567"/>
      <c r="JVX85" s="567"/>
      <c r="JVY85" s="567"/>
      <c r="JVZ85" s="567"/>
      <c r="JWA85" s="567"/>
      <c r="JWB85" s="567"/>
      <c r="JWC85" s="567"/>
      <c r="JWD85" s="567"/>
      <c r="JWE85" s="567"/>
      <c r="JWF85" s="567"/>
      <c r="JWG85" s="567"/>
      <c r="JWH85" s="567"/>
      <c r="JWI85" s="567"/>
      <c r="JWJ85" s="567"/>
      <c r="JWK85" s="567"/>
      <c r="JWL85" s="567"/>
      <c r="JWM85" s="567"/>
      <c r="JWN85" s="567"/>
      <c r="JWO85" s="567"/>
      <c r="JWP85" s="567"/>
      <c r="JWQ85" s="567"/>
      <c r="JWR85" s="567"/>
      <c r="JWS85" s="567"/>
      <c r="JWT85" s="567"/>
      <c r="JWU85" s="567"/>
      <c r="JWV85" s="567"/>
      <c r="JWW85" s="567"/>
      <c r="JWX85" s="567"/>
      <c r="JWY85" s="567"/>
      <c r="JWZ85" s="567"/>
      <c r="JXA85" s="567"/>
      <c r="JXB85" s="567"/>
      <c r="JXC85" s="567"/>
      <c r="JXD85" s="567"/>
      <c r="JXE85" s="567"/>
      <c r="JXF85" s="567"/>
      <c r="JXG85" s="567"/>
      <c r="JXH85" s="567"/>
      <c r="JXI85" s="567"/>
      <c r="JXJ85" s="567"/>
      <c r="JXK85" s="567"/>
      <c r="JXL85" s="567"/>
      <c r="JXM85" s="567"/>
      <c r="JXN85" s="567"/>
      <c r="JXO85" s="567"/>
      <c r="JXP85" s="567"/>
      <c r="JXQ85" s="567"/>
      <c r="JXR85" s="567"/>
      <c r="JXS85" s="567"/>
      <c r="JXT85" s="567"/>
      <c r="JXU85" s="567"/>
      <c r="JXV85" s="567"/>
      <c r="JXW85" s="567"/>
      <c r="JXX85" s="567"/>
      <c r="JXY85" s="567"/>
      <c r="JXZ85" s="567"/>
      <c r="JYA85" s="567"/>
      <c r="JYB85" s="567"/>
      <c r="JYC85" s="567"/>
      <c r="JYD85" s="567"/>
      <c r="JYE85" s="567"/>
      <c r="JYF85" s="567"/>
      <c r="JYG85" s="567"/>
      <c r="JYH85" s="567"/>
      <c r="JYI85" s="567"/>
      <c r="JYJ85" s="567"/>
      <c r="JYK85" s="567"/>
      <c r="JYL85" s="567"/>
      <c r="JYM85" s="567"/>
      <c r="JYN85" s="567"/>
      <c r="JYO85" s="567"/>
      <c r="JYP85" s="567"/>
      <c r="JYQ85" s="567"/>
      <c r="JYR85" s="567"/>
      <c r="JYS85" s="567"/>
      <c r="JYT85" s="567"/>
      <c r="JYU85" s="567"/>
      <c r="JYV85" s="567"/>
      <c r="JYW85" s="567"/>
      <c r="JYX85" s="567"/>
      <c r="JYY85" s="567"/>
      <c r="JYZ85" s="567"/>
      <c r="JZA85" s="567"/>
      <c r="JZB85" s="567"/>
      <c r="JZC85" s="567"/>
      <c r="JZD85" s="567"/>
      <c r="JZE85" s="567"/>
      <c r="JZF85" s="567"/>
      <c r="JZG85" s="567"/>
      <c r="JZH85" s="567"/>
      <c r="JZI85" s="567"/>
      <c r="JZJ85" s="567"/>
      <c r="JZK85" s="567"/>
      <c r="JZL85" s="567"/>
      <c r="JZM85" s="567"/>
      <c r="JZN85" s="567"/>
      <c r="JZO85" s="567"/>
      <c r="JZP85" s="567"/>
      <c r="JZQ85" s="567"/>
      <c r="JZR85" s="567"/>
      <c r="JZS85" s="567"/>
      <c r="JZT85" s="567"/>
      <c r="JZU85" s="567"/>
      <c r="JZV85" s="567"/>
      <c r="JZW85" s="567"/>
      <c r="JZX85" s="567"/>
      <c r="JZY85" s="567"/>
      <c r="JZZ85" s="567"/>
      <c r="KAA85" s="567"/>
      <c r="KAB85" s="567"/>
      <c r="KAC85" s="567"/>
      <c r="KAD85" s="567"/>
      <c r="KAE85" s="567"/>
      <c r="KAF85" s="567"/>
      <c r="KAG85" s="567"/>
      <c r="KAH85" s="567"/>
      <c r="KAI85" s="567"/>
      <c r="KAJ85" s="567"/>
      <c r="KAK85" s="567"/>
      <c r="KAL85" s="567"/>
      <c r="KAM85" s="567"/>
      <c r="KAN85" s="567"/>
      <c r="KAO85" s="567"/>
      <c r="KAP85" s="567"/>
      <c r="KAQ85" s="567"/>
      <c r="KAR85" s="567"/>
      <c r="KAS85" s="567"/>
      <c r="KAT85" s="567"/>
      <c r="KAU85" s="567"/>
      <c r="KAV85" s="567"/>
      <c r="KAW85" s="567"/>
      <c r="KAX85" s="567"/>
      <c r="KAY85" s="567"/>
      <c r="KAZ85" s="567"/>
      <c r="KBA85" s="567"/>
      <c r="KBB85" s="567"/>
      <c r="KBC85" s="567"/>
      <c r="KBD85" s="567"/>
      <c r="KBE85" s="567"/>
      <c r="KBF85" s="567"/>
      <c r="KBG85" s="567"/>
      <c r="KBH85" s="567"/>
      <c r="KBI85" s="567"/>
      <c r="KBJ85" s="567"/>
      <c r="KBK85" s="567"/>
      <c r="KBL85" s="567"/>
      <c r="KBM85" s="567"/>
      <c r="KBN85" s="567"/>
      <c r="KBO85" s="567"/>
      <c r="KBP85" s="567"/>
      <c r="KBQ85" s="567"/>
      <c r="KBR85" s="567"/>
      <c r="KBS85" s="567"/>
      <c r="KBT85" s="567"/>
      <c r="KBU85" s="567"/>
      <c r="KBV85" s="567"/>
      <c r="KBW85" s="567"/>
      <c r="KBX85" s="567"/>
      <c r="KBY85" s="567"/>
      <c r="KBZ85" s="567"/>
      <c r="KCA85" s="567"/>
      <c r="KCB85" s="567"/>
      <c r="KCC85" s="567"/>
      <c r="KCD85" s="567"/>
      <c r="KCE85" s="567"/>
      <c r="KCF85" s="567"/>
      <c r="KCG85" s="567"/>
      <c r="KCH85" s="567"/>
      <c r="KCI85" s="567"/>
      <c r="KCJ85" s="567"/>
      <c r="KCK85" s="567"/>
      <c r="KCL85" s="567"/>
      <c r="KCM85" s="567"/>
      <c r="KCN85" s="567"/>
      <c r="KCO85" s="567"/>
      <c r="KCP85" s="567"/>
      <c r="KCQ85" s="567"/>
      <c r="KCR85" s="567"/>
      <c r="KCS85" s="567"/>
      <c r="KCT85" s="567"/>
      <c r="KCU85" s="567"/>
      <c r="KCV85" s="567"/>
      <c r="KCW85" s="567"/>
      <c r="KCX85" s="567"/>
      <c r="KCY85" s="567"/>
      <c r="KCZ85" s="567"/>
      <c r="KDA85" s="567"/>
      <c r="KDB85" s="567"/>
      <c r="KDC85" s="567"/>
      <c r="KDD85" s="567"/>
      <c r="KDE85" s="567"/>
      <c r="KDF85" s="567"/>
      <c r="KDG85" s="567"/>
      <c r="KDH85" s="567"/>
      <c r="KDI85" s="567"/>
      <c r="KDJ85" s="567"/>
      <c r="KDK85" s="567"/>
      <c r="KDL85" s="567"/>
      <c r="KDM85" s="567"/>
      <c r="KDN85" s="567"/>
      <c r="KDO85" s="567"/>
      <c r="KDP85" s="567"/>
      <c r="KDQ85" s="567"/>
      <c r="KDR85" s="567"/>
      <c r="KDS85" s="567"/>
      <c r="KDT85" s="567"/>
      <c r="KDU85" s="567"/>
      <c r="KDV85" s="567"/>
      <c r="KDW85" s="567"/>
      <c r="KDX85" s="567"/>
      <c r="KDY85" s="567"/>
      <c r="KDZ85" s="567"/>
      <c r="KEA85" s="567"/>
      <c r="KEB85" s="567"/>
      <c r="KEC85" s="567"/>
      <c r="KED85" s="567"/>
      <c r="KEE85" s="567"/>
      <c r="KEF85" s="567"/>
      <c r="KEG85" s="567"/>
      <c r="KEH85" s="567"/>
      <c r="KEI85" s="567"/>
      <c r="KEJ85" s="567"/>
      <c r="KEK85" s="567"/>
      <c r="KEL85" s="567"/>
      <c r="KEM85" s="567"/>
      <c r="KEN85" s="567"/>
      <c r="KEO85" s="567"/>
      <c r="KEP85" s="567"/>
      <c r="KEQ85" s="567"/>
      <c r="KER85" s="567"/>
      <c r="KES85" s="567"/>
      <c r="KET85" s="567"/>
      <c r="KEU85" s="567"/>
      <c r="KEV85" s="567"/>
      <c r="KEW85" s="567"/>
      <c r="KEX85" s="567"/>
      <c r="KEY85" s="567"/>
      <c r="KEZ85" s="567"/>
      <c r="KFA85" s="567"/>
      <c r="KFB85" s="567"/>
      <c r="KFC85" s="567"/>
      <c r="KFD85" s="567"/>
      <c r="KFE85" s="567"/>
      <c r="KFF85" s="567"/>
      <c r="KFG85" s="567"/>
      <c r="KFH85" s="567"/>
      <c r="KFI85" s="567"/>
      <c r="KFJ85" s="567"/>
      <c r="KFK85" s="567"/>
      <c r="KFL85" s="567"/>
      <c r="KFM85" s="567"/>
      <c r="KFN85" s="567"/>
      <c r="KFO85" s="567"/>
      <c r="KFP85" s="567"/>
      <c r="KFQ85" s="567"/>
      <c r="KFR85" s="567"/>
      <c r="KFS85" s="567"/>
      <c r="KFT85" s="567"/>
      <c r="KFU85" s="567"/>
      <c r="KFV85" s="567"/>
      <c r="KFW85" s="567"/>
      <c r="KFX85" s="567"/>
      <c r="KFY85" s="567"/>
      <c r="KFZ85" s="567"/>
      <c r="KGA85" s="567"/>
      <c r="KGB85" s="567"/>
      <c r="KGC85" s="567"/>
      <c r="KGD85" s="567"/>
      <c r="KGE85" s="567"/>
      <c r="KGF85" s="567"/>
      <c r="KGG85" s="567"/>
      <c r="KGH85" s="567"/>
      <c r="KGI85" s="567"/>
      <c r="KGJ85" s="567"/>
      <c r="KGK85" s="567"/>
      <c r="KGL85" s="567"/>
      <c r="KGM85" s="567"/>
      <c r="KGN85" s="567"/>
      <c r="KGO85" s="567"/>
      <c r="KGP85" s="567"/>
      <c r="KGQ85" s="567"/>
      <c r="KGR85" s="567"/>
      <c r="KGS85" s="567"/>
      <c r="KGT85" s="567"/>
      <c r="KGU85" s="567"/>
      <c r="KGV85" s="567"/>
      <c r="KGW85" s="567"/>
      <c r="KGX85" s="567"/>
      <c r="KGY85" s="567"/>
      <c r="KGZ85" s="567"/>
      <c r="KHA85" s="567"/>
      <c r="KHB85" s="567"/>
      <c r="KHC85" s="567"/>
      <c r="KHD85" s="567"/>
      <c r="KHE85" s="567"/>
      <c r="KHF85" s="567"/>
      <c r="KHG85" s="567"/>
      <c r="KHH85" s="567"/>
      <c r="KHI85" s="567"/>
      <c r="KHJ85" s="567"/>
      <c r="KHK85" s="567"/>
      <c r="KHL85" s="567"/>
      <c r="KHM85" s="567"/>
      <c r="KHN85" s="567"/>
      <c r="KHO85" s="567"/>
      <c r="KHP85" s="567"/>
      <c r="KHQ85" s="567"/>
      <c r="KHR85" s="567"/>
      <c r="KHS85" s="567"/>
      <c r="KHT85" s="567"/>
      <c r="KHU85" s="567"/>
      <c r="KHV85" s="567"/>
      <c r="KHW85" s="567"/>
      <c r="KHX85" s="567"/>
      <c r="KHY85" s="567"/>
      <c r="KHZ85" s="567"/>
      <c r="KIA85" s="567"/>
      <c r="KIB85" s="567"/>
      <c r="KIC85" s="567"/>
      <c r="KID85" s="567"/>
      <c r="KIE85" s="567"/>
      <c r="KIF85" s="567"/>
      <c r="KIG85" s="567"/>
      <c r="KIH85" s="567"/>
      <c r="KII85" s="567"/>
      <c r="KIJ85" s="567"/>
      <c r="KIK85" s="567"/>
      <c r="KIL85" s="567"/>
      <c r="KIM85" s="567"/>
      <c r="KIN85" s="567"/>
      <c r="KIO85" s="567"/>
      <c r="KIP85" s="567"/>
      <c r="KIQ85" s="567"/>
      <c r="KIR85" s="567"/>
      <c r="KIS85" s="567"/>
      <c r="KIT85" s="567"/>
      <c r="KIU85" s="567"/>
      <c r="KIV85" s="567"/>
      <c r="KIW85" s="567"/>
      <c r="KIX85" s="567"/>
      <c r="KIY85" s="567"/>
      <c r="KIZ85" s="567"/>
      <c r="KJA85" s="567"/>
      <c r="KJB85" s="567"/>
      <c r="KJC85" s="567"/>
      <c r="KJD85" s="567"/>
      <c r="KJE85" s="567"/>
      <c r="KJF85" s="567"/>
      <c r="KJG85" s="567"/>
      <c r="KJH85" s="567"/>
      <c r="KJI85" s="567"/>
      <c r="KJJ85" s="567"/>
      <c r="KJK85" s="567"/>
      <c r="KJL85" s="567"/>
      <c r="KJM85" s="567"/>
      <c r="KJN85" s="567"/>
      <c r="KJO85" s="567"/>
      <c r="KJP85" s="567"/>
      <c r="KJQ85" s="567"/>
      <c r="KJR85" s="567"/>
      <c r="KJS85" s="567"/>
      <c r="KJT85" s="567"/>
      <c r="KJU85" s="567"/>
      <c r="KJV85" s="567"/>
      <c r="KJW85" s="567"/>
      <c r="KJX85" s="567"/>
      <c r="KJY85" s="567"/>
      <c r="KJZ85" s="567"/>
      <c r="KKA85" s="567"/>
      <c r="KKB85" s="567"/>
      <c r="KKC85" s="567"/>
      <c r="KKD85" s="567"/>
      <c r="KKE85" s="567"/>
      <c r="KKF85" s="567"/>
      <c r="KKG85" s="567"/>
      <c r="KKH85" s="567"/>
      <c r="KKI85" s="567"/>
      <c r="KKJ85" s="567"/>
      <c r="KKK85" s="567"/>
      <c r="KKL85" s="567"/>
      <c r="KKM85" s="567"/>
      <c r="KKN85" s="567"/>
      <c r="KKO85" s="567"/>
      <c r="KKP85" s="567"/>
      <c r="KKQ85" s="567"/>
      <c r="KKR85" s="567"/>
      <c r="KKS85" s="567"/>
      <c r="KKT85" s="567"/>
      <c r="KKU85" s="567"/>
      <c r="KKV85" s="567"/>
      <c r="KKW85" s="567"/>
      <c r="KKX85" s="567"/>
      <c r="KKY85" s="567"/>
      <c r="KKZ85" s="567"/>
      <c r="KLA85" s="567"/>
      <c r="KLB85" s="567"/>
      <c r="KLC85" s="567"/>
      <c r="KLD85" s="567"/>
      <c r="KLE85" s="567"/>
      <c r="KLF85" s="567"/>
      <c r="KLG85" s="567"/>
      <c r="KLH85" s="567"/>
      <c r="KLI85" s="567"/>
      <c r="KLJ85" s="567"/>
      <c r="KLK85" s="567"/>
      <c r="KLL85" s="567"/>
      <c r="KLM85" s="567"/>
      <c r="KLN85" s="567"/>
      <c r="KLO85" s="567"/>
      <c r="KLP85" s="567"/>
      <c r="KLQ85" s="567"/>
      <c r="KLR85" s="567"/>
      <c r="KLS85" s="567"/>
      <c r="KLT85" s="567"/>
      <c r="KLU85" s="567"/>
      <c r="KLV85" s="567"/>
      <c r="KLW85" s="567"/>
      <c r="KLX85" s="567"/>
      <c r="KLY85" s="567"/>
      <c r="KLZ85" s="567"/>
      <c r="KMA85" s="567"/>
      <c r="KMB85" s="567"/>
      <c r="KMC85" s="567"/>
      <c r="KMD85" s="567"/>
      <c r="KME85" s="567"/>
      <c r="KMF85" s="567"/>
      <c r="KMG85" s="567"/>
      <c r="KMH85" s="567"/>
      <c r="KMI85" s="567"/>
      <c r="KMJ85" s="567"/>
      <c r="KMK85" s="567"/>
      <c r="KML85" s="567"/>
      <c r="KMM85" s="567"/>
      <c r="KMN85" s="567"/>
      <c r="KMO85" s="567"/>
      <c r="KMP85" s="567"/>
      <c r="KMQ85" s="567"/>
      <c r="KMR85" s="567"/>
      <c r="KMS85" s="567"/>
      <c r="KMT85" s="567"/>
      <c r="KMU85" s="567"/>
      <c r="KMV85" s="567"/>
      <c r="KMW85" s="567"/>
      <c r="KMX85" s="567"/>
      <c r="KMY85" s="567"/>
      <c r="KMZ85" s="567"/>
      <c r="KNA85" s="567"/>
      <c r="KNB85" s="567"/>
      <c r="KNC85" s="567"/>
      <c r="KND85" s="567"/>
      <c r="KNE85" s="567"/>
      <c r="KNF85" s="567"/>
      <c r="KNG85" s="567"/>
      <c r="KNH85" s="567"/>
      <c r="KNI85" s="567"/>
      <c r="KNJ85" s="567"/>
      <c r="KNK85" s="567"/>
      <c r="KNL85" s="567"/>
      <c r="KNM85" s="567"/>
      <c r="KNN85" s="567"/>
      <c r="KNO85" s="567"/>
      <c r="KNP85" s="567"/>
      <c r="KNQ85" s="567"/>
      <c r="KNR85" s="567"/>
      <c r="KNS85" s="567"/>
      <c r="KNT85" s="567"/>
      <c r="KNU85" s="567"/>
      <c r="KNV85" s="567"/>
      <c r="KNW85" s="567"/>
      <c r="KNX85" s="567"/>
      <c r="KNY85" s="567"/>
      <c r="KNZ85" s="567"/>
      <c r="KOA85" s="567"/>
      <c r="KOB85" s="567"/>
      <c r="KOC85" s="567"/>
      <c r="KOD85" s="567"/>
      <c r="KOE85" s="567"/>
      <c r="KOF85" s="567"/>
      <c r="KOG85" s="567"/>
      <c r="KOH85" s="567"/>
      <c r="KOI85" s="567"/>
      <c r="KOJ85" s="567"/>
      <c r="KOK85" s="567"/>
      <c r="KOL85" s="567"/>
      <c r="KOM85" s="567"/>
      <c r="KON85" s="567"/>
      <c r="KOO85" s="567"/>
      <c r="KOP85" s="567"/>
      <c r="KOQ85" s="567"/>
      <c r="KOR85" s="567"/>
      <c r="KOS85" s="567"/>
      <c r="KOT85" s="567"/>
      <c r="KOU85" s="567"/>
      <c r="KOV85" s="567"/>
      <c r="KOW85" s="567"/>
      <c r="KOX85" s="567"/>
      <c r="KOY85" s="567"/>
      <c r="KOZ85" s="567"/>
      <c r="KPA85" s="567"/>
      <c r="KPB85" s="567"/>
      <c r="KPC85" s="567"/>
      <c r="KPD85" s="567"/>
      <c r="KPE85" s="567"/>
      <c r="KPF85" s="567"/>
      <c r="KPG85" s="567"/>
      <c r="KPH85" s="567"/>
      <c r="KPI85" s="567"/>
      <c r="KPJ85" s="567"/>
      <c r="KPK85" s="567"/>
      <c r="KPL85" s="567"/>
      <c r="KPM85" s="567"/>
      <c r="KPN85" s="567"/>
      <c r="KPO85" s="567"/>
      <c r="KPP85" s="567"/>
      <c r="KPQ85" s="567"/>
      <c r="KPR85" s="567"/>
      <c r="KPS85" s="567"/>
      <c r="KPT85" s="567"/>
      <c r="KPU85" s="567"/>
      <c r="KPV85" s="567"/>
      <c r="KPW85" s="567"/>
      <c r="KPX85" s="567"/>
      <c r="KPY85" s="567"/>
      <c r="KPZ85" s="567"/>
      <c r="KQA85" s="567"/>
      <c r="KQB85" s="567"/>
      <c r="KQC85" s="567"/>
      <c r="KQD85" s="567"/>
      <c r="KQE85" s="567"/>
      <c r="KQF85" s="567"/>
      <c r="KQG85" s="567"/>
      <c r="KQH85" s="567"/>
      <c r="KQI85" s="567"/>
      <c r="KQJ85" s="567"/>
      <c r="KQK85" s="567"/>
      <c r="KQL85" s="567"/>
      <c r="KQM85" s="567"/>
      <c r="KQN85" s="567"/>
      <c r="KQO85" s="567"/>
      <c r="KQP85" s="567"/>
      <c r="KQQ85" s="567"/>
      <c r="KQR85" s="567"/>
      <c r="KQS85" s="567"/>
      <c r="KQT85" s="567"/>
      <c r="KQU85" s="567"/>
      <c r="KQV85" s="567"/>
      <c r="KQW85" s="567"/>
      <c r="KQX85" s="567"/>
      <c r="KQY85" s="567"/>
      <c r="KQZ85" s="567"/>
      <c r="KRA85" s="567"/>
      <c r="KRB85" s="567"/>
      <c r="KRC85" s="567"/>
      <c r="KRD85" s="567"/>
      <c r="KRE85" s="567"/>
      <c r="KRF85" s="567"/>
      <c r="KRG85" s="567"/>
      <c r="KRH85" s="567"/>
      <c r="KRI85" s="567"/>
      <c r="KRJ85" s="567"/>
      <c r="KRK85" s="567"/>
      <c r="KRL85" s="567"/>
      <c r="KRM85" s="567"/>
      <c r="KRN85" s="567"/>
      <c r="KRO85" s="567"/>
      <c r="KRP85" s="567"/>
      <c r="KRQ85" s="567"/>
      <c r="KRR85" s="567"/>
      <c r="KRS85" s="567"/>
      <c r="KRT85" s="567"/>
      <c r="KRU85" s="567"/>
      <c r="KRV85" s="567"/>
      <c r="KRW85" s="567"/>
      <c r="KRX85" s="567"/>
      <c r="KRY85" s="567"/>
      <c r="KRZ85" s="567"/>
      <c r="KSA85" s="567"/>
      <c r="KSB85" s="567"/>
      <c r="KSC85" s="567"/>
      <c r="KSD85" s="567"/>
      <c r="KSE85" s="567"/>
      <c r="KSF85" s="567"/>
      <c r="KSG85" s="567"/>
      <c r="KSH85" s="567"/>
      <c r="KSI85" s="567"/>
      <c r="KSJ85" s="567"/>
      <c r="KSK85" s="567"/>
      <c r="KSL85" s="567"/>
      <c r="KSM85" s="567"/>
      <c r="KSN85" s="567"/>
      <c r="KSO85" s="567"/>
      <c r="KSP85" s="567"/>
      <c r="KSQ85" s="567"/>
      <c r="KSR85" s="567"/>
      <c r="KSS85" s="567"/>
      <c r="KST85" s="567"/>
      <c r="KSU85" s="567"/>
      <c r="KSV85" s="567"/>
      <c r="KSW85" s="567"/>
      <c r="KSX85" s="567"/>
      <c r="KSY85" s="567"/>
      <c r="KSZ85" s="567"/>
      <c r="KTA85" s="567"/>
      <c r="KTB85" s="567"/>
      <c r="KTC85" s="567"/>
      <c r="KTD85" s="567"/>
      <c r="KTE85" s="567"/>
      <c r="KTF85" s="567"/>
      <c r="KTG85" s="567"/>
      <c r="KTH85" s="567"/>
      <c r="KTI85" s="567"/>
      <c r="KTJ85" s="567"/>
      <c r="KTK85" s="567"/>
      <c r="KTL85" s="567"/>
      <c r="KTM85" s="567"/>
      <c r="KTN85" s="567"/>
      <c r="KTO85" s="567"/>
      <c r="KTP85" s="567"/>
      <c r="KTQ85" s="567"/>
      <c r="KTR85" s="567"/>
      <c r="KTS85" s="567"/>
      <c r="KTT85" s="567"/>
      <c r="KTU85" s="567"/>
      <c r="KTV85" s="567"/>
      <c r="KTW85" s="567"/>
      <c r="KTX85" s="567"/>
      <c r="KTY85" s="567"/>
      <c r="KTZ85" s="567"/>
      <c r="KUA85" s="567"/>
      <c r="KUB85" s="567"/>
      <c r="KUC85" s="567"/>
      <c r="KUD85" s="567"/>
      <c r="KUE85" s="567"/>
      <c r="KUF85" s="567"/>
      <c r="KUG85" s="567"/>
      <c r="KUH85" s="567"/>
      <c r="KUI85" s="567"/>
      <c r="KUJ85" s="567"/>
      <c r="KUK85" s="567"/>
      <c r="KUL85" s="567"/>
      <c r="KUM85" s="567"/>
      <c r="KUN85" s="567"/>
      <c r="KUO85" s="567"/>
      <c r="KUP85" s="567"/>
      <c r="KUQ85" s="567"/>
      <c r="KUR85" s="567"/>
      <c r="KUS85" s="567"/>
      <c r="KUT85" s="567"/>
      <c r="KUU85" s="567"/>
      <c r="KUV85" s="567"/>
      <c r="KUW85" s="567"/>
      <c r="KUX85" s="567"/>
      <c r="KUY85" s="567"/>
      <c r="KUZ85" s="567"/>
      <c r="KVA85" s="567"/>
      <c r="KVB85" s="567"/>
      <c r="KVC85" s="567"/>
      <c r="KVD85" s="567"/>
      <c r="KVE85" s="567"/>
      <c r="KVF85" s="567"/>
      <c r="KVG85" s="567"/>
      <c r="KVH85" s="567"/>
      <c r="KVI85" s="567"/>
      <c r="KVJ85" s="567"/>
      <c r="KVK85" s="567"/>
      <c r="KVL85" s="567"/>
      <c r="KVM85" s="567"/>
      <c r="KVN85" s="567"/>
      <c r="KVO85" s="567"/>
      <c r="KVP85" s="567"/>
      <c r="KVQ85" s="567"/>
      <c r="KVR85" s="567"/>
      <c r="KVS85" s="567"/>
      <c r="KVT85" s="567"/>
      <c r="KVU85" s="567"/>
      <c r="KVV85" s="567"/>
      <c r="KVW85" s="567"/>
      <c r="KVX85" s="567"/>
      <c r="KVY85" s="567"/>
      <c r="KVZ85" s="567"/>
      <c r="KWA85" s="567"/>
      <c r="KWB85" s="567"/>
      <c r="KWC85" s="567"/>
      <c r="KWD85" s="567"/>
      <c r="KWE85" s="567"/>
      <c r="KWF85" s="567"/>
      <c r="KWG85" s="567"/>
      <c r="KWH85" s="567"/>
      <c r="KWI85" s="567"/>
      <c r="KWJ85" s="567"/>
      <c r="KWK85" s="567"/>
      <c r="KWL85" s="567"/>
      <c r="KWM85" s="567"/>
      <c r="KWN85" s="567"/>
      <c r="KWO85" s="567"/>
      <c r="KWP85" s="567"/>
      <c r="KWQ85" s="567"/>
      <c r="KWR85" s="567"/>
      <c r="KWS85" s="567"/>
      <c r="KWT85" s="567"/>
      <c r="KWU85" s="567"/>
      <c r="KWV85" s="567"/>
      <c r="KWW85" s="567"/>
      <c r="KWX85" s="567"/>
      <c r="KWY85" s="567"/>
      <c r="KWZ85" s="567"/>
      <c r="KXA85" s="567"/>
      <c r="KXB85" s="567"/>
      <c r="KXC85" s="567"/>
      <c r="KXD85" s="567"/>
      <c r="KXE85" s="567"/>
      <c r="KXF85" s="567"/>
      <c r="KXG85" s="567"/>
      <c r="KXH85" s="567"/>
      <c r="KXI85" s="567"/>
      <c r="KXJ85" s="567"/>
      <c r="KXK85" s="567"/>
      <c r="KXL85" s="567"/>
      <c r="KXM85" s="567"/>
      <c r="KXN85" s="567"/>
      <c r="KXO85" s="567"/>
      <c r="KXP85" s="567"/>
      <c r="KXQ85" s="567"/>
      <c r="KXR85" s="567"/>
      <c r="KXS85" s="567"/>
      <c r="KXT85" s="567"/>
      <c r="KXU85" s="567"/>
      <c r="KXV85" s="567"/>
      <c r="KXW85" s="567"/>
      <c r="KXX85" s="567"/>
      <c r="KXY85" s="567"/>
      <c r="KXZ85" s="567"/>
      <c r="KYA85" s="567"/>
      <c r="KYB85" s="567"/>
      <c r="KYC85" s="567"/>
      <c r="KYD85" s="567"/>
      <c r="KYE85" s="567"/>
      <c r="KYF85" s="567"/>
      <c r="KYG85" s="567"/>
      <c r="KYH85" s="567"/>
      <c r="KYI85" s="567"/>
      <c r="KYJ85" s="567"/>
      <c r="KYK85" s="567"/>
      <c r="KYL85" s="567"/>
      <c r="KYM85" s="567"/>
      <c r="KYN85" s="567"/>
      <c r="KYO85" s="567"/>
      <c r="KYP85" s="567"/>
      <c r="KYQ85" s="567"/>
      <c r="KYR85" s="567"/>
      <c r="KYS85" s="567"/>
      <c r="KYT85" s="567"/>
      <c r="KYU85" s="567"/>
      <c r="KYV85" s="567"/>
      <c r="KYW85" s="567"/>
      <c r="KYX85" s="567"/>
      <c r="KYY85" s="567"/>
      <c r="KYZ85" s="567"/>
      <c r="KZA85" s="567"/>
      <c r="KZB85" s="567"/>
      <c r="KZC85" s="567"/>
      <c r="KZD85" s="567"/>
      <c r="KZE85" s="567"/>
      <c r="KZF85" s="567"/>
      <c r="KZG85" s="567"/>
      <c r="KZH85" s="567"/>
      <c r="KZI85" s="567"/>
      <c r="KZJ85" s="567"/>
      <c r="KZK85" s="567"/>
      <c r="KZL85" s="567"/>
      <c r="KZM85" s="567"/>
      <c r="KZN85" s="567"/>
      <c r="KZO85" s="567"/>
      <c r="KZP85" s="567"/>
      <c r="KZQ85" s="567"/>
      <c r="KZR85" s="567"/>
      <c r="KZS85" s="567"/>
      <c r="KZT85" s="567"/>
      <c r="KZU85" s="567"/>
      <c r="KZV85" s="567"/>
      <c r="KZW85" s="567"/>
      <c r="KZX85" s="567"/>
      <c r="KZY85" s="567"/>
      <c r="KZZ85" s="567"/>
      <c r="LAA85" s="567"/>
      <c r="LAB85" s="567"/>
      <c r="LAC85" s="567"/>
      <c r="LAD85" s="567"/>
      <c r="LAE85" s="567"/>
      <c r="LAF85" s="567"/>
      <c r="LAG85" s="567"/>
      <c r="LAH85" s="567"/>
      <c r="LAI85" s="567"/>
      <c r="LAJ85" s="567"/>
      <c r="LAK85" s="567"/>
      <c r="LAL85" s="567"/>
      <c r="LAM85" s="567"/>
      <c r="LAN85" s="567"/>
      <c r="LAO85" s="567"/>
      <c r="LAP85" s="567"/>
      <c r="LAQ85" s="567"/>
      <c r="LAR85" s="567"/>
      <c r="LAS85" s="567"/>
      <c r="LAT85" s="567"/>
      <c r="LAU85" s="567"/>
      <c r="LAV85" s="567"/>
      <c r="LAW85" s="567"/>
      <c r="LAX85" s="567"/>
      <c r="LAY85" s="567"/>
      <c r="LAZ85" s="567"/>
      <c r="LBA85" s="567"/>
      <c r="LBB85" s="567"/>
      <c r="LBC85" s="567"/>
      <c r="LBD85" s="567"/>
      <c r="LBE85" s="567"/>
      <c r="LBF85" s="567"/>
      <c r="LBG85" s="567"/>
      <c r="LBH85" s="567"/>
      <c r="LBI85" s="567"/>
      <c r="LBJ85" s="567"/>
      <c r="LBK85" s="567"/>
      <c r="LBL85" s="567"/>
      <c r="LBM85" s="567"/>
      <c r="LBN85" s="567"/>
      <c r="LBO85" s="567"/>
      <c r="LBP85" s="567"/>
      <c r="LBQ85" s="567"/>
      <c r="LBR85" s="567"/>
      <c r="LBS85" s="567"/>
      <c r="LBT85" s="567"/>
      <c r="LBU85" s="567"/>
      <c r="LBV85" s="567"/>
      <c r="LBW85" s="567"/>
      <c r="LBX85" s="567"/>
      <c r="LBY85" s="567"/>
      <c r="LBZ85" s="567"/>
      <c r="LCA85" s="567"/>
      <c r="LCB85" s="567"/>
      <c r="LCC85" s="567"/>
      <c r="LCD85" s="567"/>
      <c r="LCE85" s="567"/>
      <c r="LCF85" s="567"/>
      <c r="LCG85" s="567"/>
      <c r="LCH85" s="567"/>
      <c r="LCI85" s="567"/>
      <c r="LCJ85" s="567"/>
      <c r="LCK85" s="567"/>
      <c r="LCL85" s="567"/>
      <c r="LCM85" s="567"/>
      <c r="LCN85" s="567"/>
      <c r="LCO85" s="567"/>
      <c r="LCP85" s="567"/>
      <c r="LCQ85" s="567"/>
      <c r="LCR85" s="567"/>
      <c r="LCS85" s="567"/>
      <c r="LCT85" s="567"/>
      <c r="LCU85" s="567"/>
      <c r="LCV85" s="567"/>
      <c r="LCW85" s="567"/>
      <c r="LCX85" s="567"/>
      <c r="LCY85" s="567"/>
      <c r="LCZ85" s="567"/>
      <c r="LDA85" s="567"/>
      <c r="LDB85" s="567"/>
      <c r="LDC85" s="567"/>
      <c r="LDD85" s="567"/>
      <c r="LDE85" s="567"/>
      <c r="LDF85" s="567"/>
      <c r="LDG85" s="567"/>
      <c r="LDH85" s="567"/>
      <c r="LDI85" s="567"/>
      <c r="LDJ85" s="567"/>
      <c r="LDK85" s="567"/>
      <c r="LDL85" s="567"/>
      <c r="LDM85" s="567"/>
      <c r="LDN85" s="567"/>
      <c r="LDO85" s="567"/>
      <c r="LDP85" s="567"/>
      <c r="LDQ85" s="567"/>
      <c r="LDR85" s="567"/>
      <c r="LDS85" s="567"/>
      <c r="LDT85" s="567"/>
      <c r="LDU85" s="567"/>
      <c r="LDV85" s="567"/>
      <c r="LDW85" s="567"/>
      <c r="LDX85" s="567"/>
      <c r="LDY85" s="567"/>
      <c r="LDZ85" s="567"/>
      <c r="LEA85" s="567"/>
      <c r="LEB85" s="567"/>
      <c r="LEC85" s="567"/>
      <c r="LED85" s="567"/>
      <c r="LEE85" s="567"/>
      <c r="LEF85" s="567"/>
      <c r="LEG85" s="567"/>
      <c r="LEH85" s="567"/>
      <c r="LEI85" s="567"/>
      <c r="LEJ85" s="567"/>
      <c r="LEK85" s="567"/>
      <c r="LEL85" s="567"/>
      <c r="LEM85" s="567"/>
      <c r="LEN85" s="567"/>
      <c r="LEO85" s="567"/>
      <c r="LEP85" s="567"/>
      <c r="LEQ85" s="567"/>
      <c r="LER85" s="567"/>
      <c r="LES85" s="567"/>
      <c r="LET85" s="567"/>
      <c r="LEU85" s="567"/>
      <c r="LEV85" s="567"/>
      <c r="LEW85" s="567"/>
      <c r="LEX85" s="567"/>
      <c r="LEY85" s="567"/>
      <c r="LEZ85" s="567"/>
      <c r="LFA85" s="567"/>
      <c r="LFB85" s="567"/>
      <c r="LFC85" s="567"/>
      <c r="LFD85" s="567"/>
      <c r="LFE85" s="567"/>
      <c r="LFF85" s="567"/>
      <c r="LFG85" s="567"/>
      <c r="LFH85" s="567"/>
      <c r="LFI85" s="567"/>
      <c r="LFJ85" s="567"/>
      <c r="LFK85" s="567"/>
      <c r="LFL85" s="567"/>
      <c r="LFM85" s="567"/>
      <c r="LFN85" s="567"/>
      <c r="LFO85" s="567"/>
      <c r="LFP85" s="567"/>
      <c r="LFQ85" s="567"/>
      <c r="LFR85" s="567"/>
      <c r="LFS85" s="567"/>
      <c r="LFT85" s="567"/>
      <c r="LFU85" s="567"/>
      <c r="LFV85" s="567"/>
      <c r="LFW85" s="567"/>
      <c r="LFX85" s="567"/>
      <c r="LFY85" s="567"/>
      <c r="LFZ85" s="567"/>
      <c r="LGA85" s="567"/>
      <c r="LGB85" s="567"/>
      <c r="LGC85" s="567"/>
      <c r="LGD85" s="567"/>
      <c r="LGE85" s="567"/>
      <c r="LGF85" s="567"/>
      <c r="LGG85" s="567"/>
      <c r="LGH85" s="567"/>
      <c r="LGI85" s="567"/>
      <c r="LGJ85" s="567"/>
      <c r="LGK85" s="567"/>
      <c r="LGL85" s="567"/>
      <c r="LGM85" s="567"/>
      <c r="LGN85" s="567"/>
      <c r="LGO85" s="567"/>
      <c r="LGP85" s="567"/>
      <c r="LGQ85" s="567"/>
      <c r="LGR85" s="567"/>
      <c r="LGS85" s="567"/>
      <c r="LGT85" s="567"/>
      <c r="LGU85" s="567"/>
      <c r="LGV85" s="567"/>
      <c r="LGW85" s="567"/>
      <c r="LGX85" s="567"/>
      <c r="LGY85" s="567"/>
      <c r="LGZ85" s="567"/>
      <c r="LHA85" s="567"/>
      <c r="LHB85" s="567"/>
      <c r="LHC85" s="567"/>
      <c r="LHD85" s="567"/>
      <c r="LHE85" s="567"/>
      <c r="LHF85" s="567"/>
      <c r="LHG85" s="567"/>
      <c r="LHH85" s="567"/>
      <c r="LHI85" s="567"/>
      <c r="LHJ85" s="567"/>
      <c r="LHK85" s="567"/>
      <c r="LHL85" s="567"/>
      <c r="LHM85" s="567"/>
      <c r="LHN85" s="567"/>
      <c r="LHO85" s="567"/>
      <c r="LHP85" s="567"/>
      <c r="LHQ85" s="567"/>
      <c r="LHR85" s="567"/>
      <c r="LHS85" s="567"/>
      <c r="LHT85" s="567"/>
      <c r="LHU85" s="567"/>
      <c r="LHV85" s="567"/>
      <c r="LHW85" s="567"/>
      <c r="LHX85" s="567"/>
      <c r="LHY85" s="567"/>
      <c r="LHZ85" s="567"/>
      <c r="LIA85" s="567"/>
      <c r="LIB85" s="567"/>
      <c r="LIC85" s="567"/>
      <c r="LID85" s="567"/>
      <c r="LIE85" s="567"/>
      <c r="LIF85" s="567"/>
      <c r="LIG85" s="567"/>
      <c r="LIH85" s="567"/>
      <c r="LII85" s="567"/>
      <c r="LIJ85" s="567"/>
      <c r="LIK85" s="567"/>
      <c r="LIL85" s="567"/>
      <c r="LIM85" s="567"/>
      <c r="LIN85" s="567"/>
      <c r="LIO85" s="567"/>
      <c r="LIP85" s="567"/>
      <c r="LIQ85" s="567"/>
      <c r="LIR85" s="567"/>
      <c r="LIS85" s="567"/>
      <c r="LIT85" s="567"/>
      <c r="LIU85" s="567"/>
      <c r="LIV85" s="567"/>
      <c r="LIW85" s="567"/>
      <c r="LIX85" s="567"/>
      <c r="LIY85" s="567"/>
      <c r="LIZ85" s="567"/>
      <c r="LJA85" s="567"/>
      <c r="LJB85" s="567"/>
      <c r="LJC85" s="567"/>
      <c r="LJD85" s="567"/>
      <c r="LJE85" s="567"/>
      <c r="LJF85" s="567"/>
      <c r="LJG85" s="567"/>
      <c r="LJH85" s="567"/>
      <c r="LJI85" s="567"/>
      <c r="LJJ85" s="567"/>
      <c r="LJK85" s="567"/>
      <c r="LJL85" s="567"/>
      <c r="LJM85" s="567"/>
      <c r="LJN85" s="567"/>
      <c r="LJO85" s="567"/>
      <c r="LJP85" s="567"/>
      <c r="LJQ85" s="567"/>
      <c r="LJR85" s="567"/>
      <c r="LJS85" s="567"/>
      <c r="LJT85" s="567"/>
      <c r="LJU85" s="567"/>
      <c r="LJV85" s="567"/>
      <c r="LJW85" s="567"/>
      <c r="LJX85" s="567"/>
      <c r="LJY85" s="567"/>
      <c r="LJZ85" s="567"/>
      <c r="LKA85" s="567"/>
      <c r="LKB85" s="567"/>
      <c r="LKC85" s="567"/>
      <c r="LKD85" s="567"/>
      <c r="LKE85" s="567"/>
      <c r="LKF85" s="567"/>
      <c r="LKG85" s="567"/>
      <c r="LKH85" s="567"/>
      <c r="LKI85" s="567"/>
      <c r="LKJ85" s="567"/>
      <c r="LKK85" s="567"/>
      <c r="LKL85" s="567"/>
      <c r="LKM85" s="567"/>
      <c r="LKN85" s="567"/>
      <c r="LKO85" s="567"/>
      <c r="LKP85" s="567"/>
      <c r="LKQ85" s="567"/>
      <c r="LKR85" s="567"/>
      <c r="LKS85" s="567"/>
      <c r="LKT85" s="567"/>
      <c r="LKU85" s="567"/>
      <c r="LKV85" s="567"/>
      <c r="LKW85" s="567"/>
      <c r="LKX85" s="567"/>
      <c r="LKY85" s="567"/>
      <c r="LKZ85" s="567"/>
      <c r="LLA85" s="567"/>
      <c r="LLB85" s="567"/>
      <c r="LLC85" s="567"/>
      <c r="LLD85" s="567"/>
      <c r="LLE85" s="567"/>
      <c r="LLF85" s="567"/>
      <c r="LLG85" s="567"/>
      <c r="LLH85" s="567"/>
      <c r="LLI85" s="567"/>
      <c r="LLJ85" s="567"/>
      <c r="LLK85" s="567"/>
      <c r="LLL85" s="567"/>
      <c r="LLM85" s="567"/>
      <c r="LLN85" s="567"/>
      <c r="LLO85" s="567"/>
      <c r="LLP85" s="567"/>
      <c r="LLQ85" s="567"/>
      <c r="LLR85" s="567"/>
      <c r="LLS85" s="567"/>
      <c r="LLT85" s="567"/>
      <c r="LLU85" s="567"/>
      <c r="LLV85" s="567"/>
      <c r="LLW85" s="567"/>
      <c r="LLX85" s="567"/>
      <c r="LLY85" s="567"/>
      <c r="LLZ85" s="567"/>
      <c r="LMA85" s="567"/>
      <c r="LMB85" s="567"/>
      <c r="LMC85" s="567"/>
      <c r="LMD85" s="567"/>
      <c r="LME85" s="567"/>
      <c r="LMF85" s="567"/>
      <c r="LMG85" s="567"/>
      <c r="LMH85" s="567"/>
      <c r="LMI85" s="567"/>
      <c r="LMJ85" s="567"/>
      <c r="LMK85" s="567"/>
      <c r="LML85" s="567"/>
      <c r="LMM85" s="567"/>
      <c r="LMN85" s="567"/>
      <c r="LMO85" s="567"/>
      <c r="LMP85" s="567"/>
      <c r="LMQ85" s="567"/>
      <c r="LMR85" s="567"/>
      <c r="LMS85" s="567"/>
      <c r="LMT85" s="567"/>
      <c r="LMU85" s="567"/>
      <c r="LMV85" s="567"/>
      <c r="LMW85" s="567"/>
      <c r="LMX85" s="567"/>
      <c r="LMY85" s="567"/>
      <c r="LMZ85" s="567"/>
      <c r="LNA85" s="567"/>
      <c r="LNB85" s="567"/>
      <c r="LNC85" s="567"/>
      <c r="LND85" s="567"/>
      <c r="LNE85" s="567"/>
      <c r="LNF85" s="567"/>
      <c r="LNG85" s="567"/>
      <c r="LNH85" s="567"/>
      <c r="LNI85" s="567"/>
      <c r="LNJ85" s="567"/>
      <c r="LNK85" s="567"/>
      <c r="LNL85" s="567"/>
      <c r="LNM85" s="567"/>
      <c r="LNN85" s="567"/>
      <c r="LNO85" s="567"/>
      <c r="LNP85" s="567"/>
      <c r="LNQ85" s="567"/>
      <c r="LNR85" s="567"/>
      <c r="LNS85" s="567"/>
      <c r="LNT85" s="567"/>
      <c r="LNU85" s="567"/>
      <c r="LNV85" s="567"/>
      <c r="LNW85" s="567"/>
      <c r="LNX85" s="567"/>
      <c r="LNY85" s="567"/>
      <c r="LNZ85" s="567"/>
      <c r="LOA85" s="567"/>
      <c r="LOB85" s="567"/>
      <c r="LOC85" s="567"/>
      <c r="LOD85" s="567"/>
      <c r="LOE85" s="567"/>
      <c r="LOF85" s="567"/>
      <c r="LOG85" s="567"/>
      <c r="LOH85" s="567"/>
      <c r="LOI85" s="567"/>
      <c r="LOJ85" s="567"/>
      <c r="LOK85" s="567"/>
      <c r="LOL85" s="567"/>
      <c r="LOM85" s="567"/>
      <c r="LON85" s="567"/>
      <c r="LOO85" s="567"/>
      <c r="LOP85" s="567"/>
      <c r="LOQ85" s="567"/>
      <c r="LOR85" s="567"/>
      <c r="LOS85" s="567"/>
      <c r="LOT85" s="567"/>
      <c r="LOU85" s="567"/>
      <c r="LOV85" s="567"/>
      <c r="LOW85" s="567"/>
      <c r="LOX85" s="567"/>
      <c r="LOY85" s="567"/>
      <c r="LOZ85" s="567"/>
      <c r="LPA85" s="567"/>
      <c r="LPB85" s="567"/>
      <c r="LPC85" s="567"/>
      <c r="LPD85" s="567"/>
      <c r="LPE85" s="567"/>
      <c r="LPF85" s="567"/>
      <c r="LPG85" s="567"/>
      <c r="LPH85" s="567"/>
      <c r="LPI85" s="567"/>
      <c r="LPJ85" s="567"/>
      <c r="LPK85" s="567"/>
      <c r="LPL85" s="567"/>
      <c r="LPM85" s="567"/>
      <c r="LPN85" s="567"/>
      <c r="LPO85" s="567"/>
      <c r="LPP85" s="567"/>
      <c r="LPQ85" s="567"/>
      <c r="LPR85" s="567"/>
      <c r="LPS85" s="567"/>
      <c r="LPT85" s="567"/>
      <c r="LPU85" s="567"/>
      <c r="LPV85" s="567"/>
      <c r="LPW85" s="567"/>
      <c r="LPX85" s="567"/>
      <c r="LPY85" s="567"/>
      <c r="LPZ85" s="567"/>
      <c r="LQA85" s="567"/>
      <c r="LQB85" s="567"/>
      <c r="LQC85" s="567"/>
      <c r="LQD85" s="567"/>
      <c r="LQE85" s="567"/>
      <c r="LQF85" s="567"/>
      <c r="LQG85" s="567"/>
      <c r="LQH85" s="567"/>
      <c r="LQI85" s="567"/>
      <c r="LQJ85" s="567"/>
      <c r="LQK85" s="567"/>
      <c r="LQL85" s="567"/>
      <c r="LQM85" s="567"/>
      <c r="LQN85" s="567"/>
      <c r="LQO85" s="567"/>
      <c r="LQP85" s="567"/>
      <c r="LQQ85" s="567"/>
      <c r="LQR85" s="567"/>
      <c r="LQS85" s="567"/>
      <c r="LQT85" s="567"/>
      <c r="LQU85" s="567"/>
      <c r="LQV85" s="567"/>
      <c r="LQW85" s="567"/>
      <c r="LQX85" s="567"/>
      <c r="LQY85" s="567"/>
      <c r="LQZ85" s="567"/>
      <c r="LRA85" s="567"/>
      <c r="LRB85" s="567"/>
      <c r="LRC85" s="567"/>
      <c r="LRD85" s="567"/>
      <c r="LRE85" s="567"/>
      <c r="LRF85" s="567"/>
      <c r="LRG85" s="567"/>
      <c r="LRH85" s="567"/>
      <c r="LRI85" s="567"/>
      <c r="LRJ85" s="567"/>
      <c r="LRK85" s="567"/>
      <c r="LRL85" s="567"/>
      <c r="LRM85" s="567"/>
      <c r="LRN85" s="567"/>
      <c r="LRO85" s="567"/>
      <c r="LRP85" s="567"/>
      <c r="LRQ85" s="567"/>
      <c r="LRR85" s="567"/>
      <c r="LRS85" s="567"/>
      <c r="LRT85" s="567"/>
      <c r="LRU85" s="567"/>
      <c r="LRV85" s="567"/>
      <c r="LRW85" s="567"/>
      <c r="LRX85" s="567"/>
      <c r="LRY85" s="567"/>
      <c r="LRZ85" s="567"/>
      <c r="LSA85" s="567"/>
      <c r="LSB85" s="567"/>
      <c r="LSC85" s="567"/>
      <c r="LSD85" s="567"/>
      <c r="LSE85" s="567"/>
      <c r="LSF85" s="567"/>
      <c r="LSG85" s="567"/>
      <c r="LSH85" s="567"/>
      <c r="LSI85" s="567"/>
      <c r="LSJ85" s="567"/>
      <c r="LSK85" s="567"/>
      <c r="LSL85" s="567"/>
      <c r="LSM85" s="567"/>
      <c r="LSN85" s="567"/>
      <c r="LSO85" s="567"/>
      <c r="LSP85" s="567"/>
      <c r="LSQ85" s="567"/>
      <c r="LSR85" s="567"/>
      <c r="LSS85" s="567"/>
      <c r="LST85" s="567"/>
      <c r="LSU85" s="567"/>
      <c r="LSV85" s="567"/>
      <c r="LSW85" s="567"/>
      <c r="LSX85" s="567"/>
      <c r="LSY85" s="567"/>
      <c r="LSZ85" s="567"/>
      <c r="LTA85" s="567"/>
      <c r="LTB85" s="567"/>
      <c r="LTC85" s="567"/>
      <c r="LTD85" s="567"/>
      <c r="LTE85" s="567"/>
      <c r="LTF85" s="567"/>
      <c r="LTG85" s="567"/>
      <c r="LTH85" s="567"/>
      <c r="LTI85" s="567"/>
      <c r="LTJ85" s="567"/>
      <c r="LTK85" s="567"/>
      <c r="LTL85" s="567"/>
      <c r="LTM85" s="567"/>
      <c r="LTN85" s="567"/>
      <c r="LTO85" s="567"/>
      <c r="LTP85" s="567"/>
      <c r="LTQ85" s="567"/>
      <c r="LTR85" s="567"/>
      <c r="LTS85" s="567"/>
      <c r="LTT85" s="567"/>
      <c r="LTU85" s="567"/>
      <c r="LTV85" s="567"/>
      <c r="LTW85" s="567"/>
      <c r="LTX85" s="567"/>
      <c r="LTY85" s="567"/>
      <c r="LTZ85" s="567"/>
      <c r="LUA85" s="567"/>
      <c r="LUB85" s="567"/>
      <c r="LUC85" s="567"/>
      <c r="LUD85" s="567"/>
      <c r="LUE85" s="567"/>
      <c r="LUF85" s="567"/>
      <c r="LUG85" s="567"/>
      <c r="LUH85" s="567"/>
      <c r="LUI85" s="567"/>
      <c r="LUJ85" s="567"/>
      <c r="LUK85" s="567"/>
      <c r="LUL85" s="567"/>
      <c r="LUM85" s="567"/>
      <c r="LUN85" s="567"/>
      <c r="LUO85" s="567"/>
      <c r="LUP85" s="567"/>
      <c r="LUQ85" s="567"/>
      <c r="LUR85" s="567"/>
      <c r="LUS85" s="567"/>
      <c r="LUT85" s="567"/>
      <c r="LUU85" s="567"/>
      <c r="LUV85" s="567"/>
      <c r="LUW85" s="567"/>
      <c r="LUX85" s="567"/>
      <c r="LUY85" s="567"/>
      <c r="LUZ85" s="567"/>
      <c r="LVA85" s="567"/>
      <c r="LVB85" s="567"/>
      <c r="LVC85" s="567"/>
      <c r="LVD85" s="567"/>
      <c r="LVE85" s="567"/>
      <c r="LVF85" s="567"/>
      <c r="LVG85" s="567"/>
      <c r="LVH85" s="567"/>
      <c r="LVI85" s="567"/>
      <c r="LVJ85" s="567"/>
      <c r="LVK85" s="567"/>
      <c r="LVL85" s="567"/>
      <c r="LVM85" s="567"/>
      <c r="LVN85" s="567"/>
      <c r="LVO85" s="567"/>
      <c r="LVP85" s="567"/>
      <c r="LVQ85" s="567"/>
      <c r="LVR85" s="567"/>
      <c r="LVS85" s="567"/>
      <c r="LVT85" s="567"/>
      <c r="LVU85" s="567"/>
      <c r="LVV85" s="567"/>
      <c r="LVW85" s="567"/>
      <c r="LVX85" s="567"/>
      <c r="LVY85" s="567"/>
      <c r="LVZ85" s="567"/>
      <c r="LWA85" s="567"/>
      <c r="LWB85" s="567"/>
      <c r="LWC85" s="567"/>
      <c r="LWD85" s="567"/>
      <c r="LWE85" s="567"/>
      <c r="LWF85" s="567"/>
      <c r="LWG85" s="567"/>
      <c r="LWH85" s="567"/>
      <c r="LWI85" s="567"/>
      <c r="LWJ85" s="567"/>
      <c r="LWK85" s="567"/>
      <c r="LWL85" s="567"/>
      <c r="LWM85" s="567"/>
      <c r="LWN85" s="567"/>
      <c r="LWO85" s="567"/>
      <c r="LWP85" s="567"/>
      <c r="LWQ85" s="567"/>
      <c r="LWR85" s="567"/>
      <c r="LWS85" s="567"/>
      <c r="LWT85" s="567"/>
      <c r="LWU85" s="567"/>
      <c r="LWV85" s="567"/>
      <c r="LWW85" s="567"/>
      <c r="LWX85" s="567"/>
      <c r="LWY85" s="567"/>
      <c r="LWZ85" s="567"/>
      <c r="LXA85" s="567"/>
      <c r="LXB85" s="567"/>
      <c r="LXC85" s="567"/>
      <c r="LXD85" s="567"/>
      <c r="LXE85" s="567"/>
      <c r="LXF85" s="567"/>
      <c r="LXG85" s="567"/>
      <c r="LXH85" s="567"/>
      <c r="LXI85" s="567"/>
      <c r="LXJ85" s="567"/>
      <c r="LXK85" s="567"/>
      <c r="LXL85" s="567"/>
      <c r="LXM85" s="567"/>
      <c r="LXN85" s="567"/>
      <c r="LXO85" s="567"/>
      <c r="LXP85" s="567"/>
      <c r="LXQ85" s="567"/>
      <c r="LXR85" s="567"/>
      <c r="LXS85" s="567"/>
      <c r="LXT85" s="567"/>
      <c r="LXU85" s="567"/>
      <c r="LXV85" s="567"/>
      <c r="LXW85" s="567"/>
      <c r="LXX85" s="567"/>
      <c r="LXY85" s="567"/>
      <c r="LXZ85" s="567"/>
      <c r="LYA85" s="567"/>
      <c r="LYB85" s="567"/>
      <c r="LYC85" s="567"/>
      <c r="LYD85" s="567"/>
      <c r="LYE85" s="567"/>
      <c r="LYF85" s="567"/>
      <c r="LYG85" s="567"/>
      <c r="LYH85" s="567"/>
      <c r="LYI85" s="567"/>
      <c r="LYJ85" s="567"/>
      <c r="LYK85" s="567"/>
      <c r="LYL85" s="567"/>
      <c r="LYM85" s="567"/>
      <c r="LYN85" s="567"/>
      <c r="LYO85" s="567"/>
      <c r="LYP85" s="567"/>
      <c r="LYQ85" s="567"/>
      <c r="LYR85" s="567"/>
      <c r="LYS85" s="567"/>
      <c r="LYT85" s="567"/>
      <c r="LYU85" s="567"/>
      <c r="LYV85" s="567"/>
      <c r="LYW85" s="567"/>
      <c r="LYX85" s="567"/>
      <c r="LYY85" s="567"/>
      <c r="LYZ85" s="567"/>
      <c r="LZA85" s="567"/>
      <c r="LZB85" s="567"/>
      <c r="LZC85" s="567"/>
      <c r="LZD85" s="567"/>
      <c r="LZE85" s="567"/>
      <c r="LZF85" s="567"/>
      <c r="LZG85" s="567"/>
      <c r="LZH85" s="567"/>
      <c r="LZI85" s="567"/>
      <c r="LZJ85" s="567"/>
      <c r="LZK85" s="567"/>
      <c r="LZL85" s="567"/>
      <c r="LZM85" s="567"/>
      <c r="LZN85" s="567"/>
      <c r="LZO85" s="567"/>
      <c r="LZP85" s="567"/>
      <c r="LZQ85" s="567"/>
      <c r="LZR85" s="567"/>
      <c r="LZS85" s="567"/>
      <c r="LZT85" s="567"/>
      <c r="LZU85" s="567"/>
      <c r="LZV85" s="567"/>
      <c r="LZW85" s="567"/>
      <c r="LZX85" s="567"/>
      <c r="LZY85" s="567"/>
      <c r="LZZ85" s="567"/>
      <c r="MAA85" s="567"/>
      <c r="MAB85" s="567"/>
      <c r="MAC85" s="567"/>
      <c r="MAD85" s="567"/>
      <c r="MAE85" s="567"/>
      <c r="MAF85" s="567"/>
      <c r="MAG85" s="567"/>
      <c r="MAH85" s="567"/>
      <c r="MAI85" s="567"/>
      <c r="MAJ85" s="567"/>
      <c r="MAK85" s="567"/>
      <c r="MAL85" s="567"/>
      <c r="MAM85" s="567"/>
      <c r="MAN85" s="567"/>
      <c r="MAO85" s="567"/>
      <c r="MAP85" s="567"/>
      <c r="MAQ85" s="567"/>
      <c r="MAR85" s="567"/>
      <c r="MAS85" s="567"/>
      <c r="MAT85" s="567"/>
      <c r="MAU85" s="567"/>
      <c r="MAV85" s="567"/>
      <c r="MAW85" s="567"/>
      <c r="MAX85" s="567"/>
      <c r="MAY85" s="567"/>
      <c r="MAZ85" s="567"/>
      <c r="MBA85" s="567"/>
      <c r="MBB85" s="567"/>
      <c r="MBC85" s="567"/>
      <c r="MBD85" s="567"/>
      <c r="MBE85" s="567"/>
      <c r="MBF85" s="567"/>
      <c r="MBG85" s="567"/>
      <c r="MBH85" s="567"/>
      <c r="MBI85" s="567"/>
      <c r="MBJ85" s="567"/>
      <c r="MBK85" s="567"/>
      <c r="MBL85" s="567"/>
      <c r="MBM85" s="567"/>
      <c r="MBN85" s="567"/>
      <c r="MBO85" s="567"/>
      <c r="MBP85" s="567"/>
      <c r="MBQ85" s="567"/>
      <c r="MBR85" s="567"/>
      <c r="MBS85" s="567"/>
      <c r="MBT85" s="567"/>
      <c r="MBU85" s="567"/>
      <c r="MBV85" s="567"/>
      <c r="MBW85" s="567"/>
      <c r="MBX85" s="567"/>
      <c r="MBY85" s="567"/>
      <c r="MBZ85" s="567"/>
      <c r="MCA85" s="567"/>
      <c r="MCB85" s="567"/>
      <c r="MCC85" s="567"/>
      <c r="MCD85" s="567"/>
      <c r="MCE85" s="567"/>
      <c r="MCF85" s="567"/>
      <c r="MCG85" s="567"/>
      <c r="MCH85" s="567"/>
      <c r="MCI85" s="567"/>
      <c r="MCJ85" s="567"/>
      <c r="MCK85" s="567"/>
      <c r="MCL85" s="567"/>
      <c r="MCM85" s="567"/>
      <c r="MCN85" s="567"/>
      <c r="MCO85" s="567"/>
      <c r="MCP85" s="567"/>
      <c r="MCQ85" s="567"/>
      <c r="MCR85" s="567"/>
      <c r="MCS85" s="567"/>
      <c r="MCT85" s="567"/>
      <c r="MCU85" s="567"/>
      <c r="MCV85" s="567"/>
      <c r="MCW85" s="567"/>
      <c r="MCX85" s="567"/>
      <c r="MCY85" s="567"/>
      <c r="MCZ85" s="567"/>
      <c r="MDA85" s="567"/>
      <c r="MDB85" s="567"/>
      <c r="MDC85" s="567"/>
      <c r="MDD85" s="567"/>
      <c r="MDE85" s="567"/>
      <c r="MDF85" s="567"/>
      <c r="MDG85" s="567"/>
      <c r="MDH85" s="567"/>
      <c r="MDI85" s="567"/>
      <c r="MDJ85" s="567"/>
      <c r="MDK85" s="567"/>
      <c r="MDL85" s="567"/>
      <c r="MDM85" s="567"/>
      <c r="MDN85" s="567"/>
      <c r="MDO85" s="567"/>
      <c r="MDP85" s="567"/>
      <c r="MDQ85" s="567"/>
      <c r="MDR85" s="567"/>
      <c r="MDS85" s="567"/>
      <c r="MDT85" s="567"/>
      <c r="MDU85" s="567"/>
      <c r="MDV85" s="567"/>
      <c r="MDW85" s="567"/>
      <c r="MDX85" s="567"/>
      <c r="MDY85" s="567"/>
      <c r="MDZ85" s="567"/>
      <c r="MEA85" s="567"/>
      <c r="MEB85" s="567"/>
      <c r="MEC85" s="567"/>
      <c r="MED85" s="567"/>
      <c r="MEE85" s="567"/>
      <c r="MEF85" s="567"/>
      <c r="MEG85" s="567"/>
      <c r="MEH85" s="567"/>
      <c r="MEI85" s="567"/>
      <c r="MEJ85" s="567"/>
      <c r="MEK85" s="567"/>
      <c r="MEL85" s="567"/>
      <c r="MEM85" s="567"/>
      <c r="MEN85" s="567"/>
      <c r="MEO85" s="567"/>
      <c r="MEP85" s="567"/>
      <c r="MEQ85" s="567"/>
      <c r="MER85" s="567"/>
      <c r="MES85" s="567"/>
      <c r="MET85" s="567"/>
      <c r="MEU85" s="567"/>
      <c r="MEV85" s="567"/>
      <c r="MEW85" s="567"/>
      <c r="MEX85" s="567"/>
      <c r="MEY85" s="567"/>
      <c r="MEZ85" s="567"/>
      <c r="MFA85" s="567"/>
      <c r="MFB85" s="567"/>
      <c r="MFC85" s="567"/>
      <c r="MFD85" s="567"/>
      <c r="MFE85" s="567"/>
      <c r="MFF85" s="567"/>
      <c r="MFG85" s="567"/>
      <c r="MFH85" s="567"/>
      <c r="MFI85" s="567"/>
      <c r="MFJ85" s="567"/>
      <c r="MFK85" s="567"/>
      <c r="MFL85" s="567"/>
      <c r="MFM85" s="567"/>
      <c r="MFN85" s="567"/>
      <c r="MFO85" s="567"/>
      <c r="MFP85" s="567"/>
      <c r="MFQ85" s="567"/>
      <c r="MFR85" s="567"/>
      <c r="MFS85" s="567"/>
      <c r="MFT85" s="567"/>
      <c r="MFU85" s="567"/>
      <c r="MFV85" s="567"/>
      <c r="MFW85" s="567"/>
      <c r="MFX85" s="567"/>
      <c r="MFY85" s="567"/>
      <c r="MFZ85" s="567"/>
      <c r="MGA85" s="567"/>
      <c r="MGB85" s="567"/>
      <c r="MGC85" s="567"/>
      <c r="MGD85" s="567"/>
      <c r="MGE85" s="567"/>
      <c r="MGF85" s="567"/>
      <c r="MGG85" s="567"/>
      <c r="MGH85" s="567"/>
      <c r="MGI85" s="567"/>
      <c r="MGJ85" s="567"/>
      <c r="MGK85" s="567"/>
      <c r="MGL85" s="567"/>
      <c r="MGM85" s="567"/>
      <c r="MGN85" s="567"/>
      <c r="MGO85" s="567"/>
      <c r="MGP85" s="567"/>
      <c r="MGQ85" s="567"/>
      <c r="MGR85" s="567"/>
      <c r="MGS85" s="567"/>
      <c r="MGT85" s="567"/>
      <c r="MGU85" s="567"/>
      <c r="MGV85" s="567"/>
      <c r="MGW85" s="567"/>
      <c r="MGX85" s="567"/>
      <c r="MGY85" s="567"/>
      <c r="MGZ85" s="567"/>
      <c r="MHA85" s="567"/>
      <c r="MHB85" s="567"/>
      <c r="MHC85" s="567"/>
      <c r="MHD85" s="567"/>
      <c r="MHE85" s="567"/>
      <c r="MHF85" s="567"/>
      <c r="MHG85" s="567"/>
      <c r="MHH85" s="567"/>
      <c r="MHI85" s="567"/>
      <c r="MHJ85" s="567"/>
      <c r="MHK85" s="567"/>
      <c r="MHL85" s="567"/>
      <c r="MHM85" s="567"/>
      <c r="MHN85" s="567"/>
      <c r="MHO85" s="567"/>
      <c r="MHP85" s="567"/>
      <c r="MHQ85" s="567"/>
      <c r="MHR85" s="567"/>
      <c r="MHS85" s="567"/>
      <c r="MHT85" s="567"/>
      <c r="MHU85" s="567"/>
      <c r="MHV85" s="567"/>
      <c r="MHW85" s="567"/>
      <c r="MHX85" s="567"/>
      <c r="MHY85" s="567"/>
      <c r="MHZ85" s="567"/>
      <c r="MIA85" s="567"/>
      <c r="MIB85" s="567"/>
      <c r="MIC85" s="567"/>
      <c r="MID85" s="567"/>
      <c r="MIE85" s="567"/>
      <c r="MIF85" s="567"/>
      <c r="MIG85" s="567"/>
      <c r="MIH85" s="567"/>
      <c r="MII85" s="567"/>
      <c r="MIJ85" s="567"/>
      <c r="MIK85" s="567"/>
      <c r="MIL85" s="567"/>
      <c r="MIM85" s="567"/>
      <c r="MIN85" s="567"/>
      <c r="MIO85" s="567"/>
      <c r="MIP85" s="567"/>
      <c r="MIQ85" s="567"/>
      <c r="MIR85" s="567"/>
      <c r="MIS85" s="567"/>
      <c r="MIT85" s="567"/>
      <c r="MIU85" s="567"/>
      <c r="MIV85" s="567"/>
      <c r="MIW85" s="567"/>
      <c r="MIX85" s="567"/>
      <c r="MIY85" s="567"/>
      <c r="MIZ85" s="567"/>
      <c r="MJA85" s="567"/>
      <c r="MJB85" s="567"/>
      <c r="MJC85" s="567"/>
      <c r="MJD85" s="567"/>
      <c r="MJE85" s="567"/>
      <c r="MJF85" s="567"/>
      <c r="MJG85" s="567"/>
      <c r="MJH85" s="567"/>
      <c r="MJI85" s="567"/>
      <c r="MJJ85" s="567"/>
      <c r="MJK85" s="567"/>
      <c r="MJL85" s="567"/>
      <c r="MJM85" s="567"/>
      <c r="MJN85" s="567"/>
      <c r="MJO85" s="567"/>
      <c r="MJP85" s="567"/>
      <c r="MJQ85" s="567"/>
      <c r="MJR85" s="567"/>
      <c r="MJS85" s="567"/>
      <c r="MJT85" s="567"/>
      <c r="MJU85" s="567"/>
      <c r="MJV85" s="567"/>
      <c r="MJW85" s="567"/>
      <c r="MJX85" s="567"/>
      <c r="MJY85" s="567"/>
      <c r="MJZ85" s="567"/>
      <c r="MKA85" s="567"/>
      <c r="MKB85" s="567"/>
      <c r="MKC85" s="567"/>
      <c r="MKD85" s="567"/>
      <c r="MKE85" s="567"/>
      <c r="MKF85" s="567"/>
      <c r="MKG85" s="567"/>
      <c r="MKH85" s="567"/>
      <c r="MKI85" s="567"/>
      <c r="MKJ85" s="567"/>
      <c r="MKK85" s="567"/>
      <c r="MKL85" s="567"/>
      <c r="MKM85" s="567"/>
      <c r="MKN85" s="567"/>
      <c r="MKO85" s="567"/>
      <c r="MKP85" s="567"/>
      <c r="MKQ85" s="567"/>
      <c r="MKR85" s="567"/>
      <c r="MKS85" s="567"/>
      <c r="MKT85" s="567"/>
      <c r="MKU85" s="567"/>
      <c r="MKV85" s="567"/>
      <c r="MKW85" s="567"/>
      <c r="MKX85" s="567"/>
      <c r="MKY85" s="567"/>
      <c r="MKZ85" s="567"/>
      <c r="MLA85" s="567"/>
      <c r="MLB85" s="567"/>
      <c r="MLC85" s="567"/>
      <c r="MLD85" s="567"/>
      <c r="MLE85" s="567"/>
      <c r="MLF85" s="567"/>
      <c r="MLG85" s="567"/>
      <c r="MLH85" s="567"/>
      <c r="MLI85" s="567"/>
      <c r="MLJ85" s="567"/>
      <c r="MLK85" s="567"/>
      <c r="MLL85" s="567"/>
      <c r="MLM85" s="567"/>
      <c r="MLN85" s="567"/>
      <c r="MLO85" s="567"/>
      <c r="MLP85" s="567"/>
      <c r="MLQ85" s="567"/>
      <c r="MLR85" s="567"/>
      <c r="MLS85" s="567"/>
      <c r="MLT85" s="567"/>
      <c r="MLU85" s="567"/>
      <c r="MLV85" s="567"/>
      <c r="MLW85" s="567"/>
      <c r="MLX85" s="567"/>
      <c r="MLY85" s="567"/>
      <c r="MLZ85" s="567"/>
      <c r="MMA85" s="567"/>
      <c r="MMB85" s="567"/>
      <c r="MMC85" s="567"/>
      <c r="MMD85" s="567"/>
      <c r="MME85" s="567"/>
      <c r="MMF85" s="567"/>
      <c r="MMG85" s="567"/>
      <c r="MMH85" s="567"/>
      <c r="MMI85" s="567"/>
      <c r="MMJ85" s="567"/>
      <c r="MMK85" s="567"/>
      <c r="MML85" s="567"/>
      <c r="MMM85" s="567"/>
      <c r="MMN85" s="567"/>
      <c r="MMO85" s="567"/>
      <c r="MMP85" s="567"/>
      <c r="MMQ85" s="567"/>
      <c r="MMR85" s="567"/>
      <c r="MMS85" s="567"/>
      <c r="MMT85" s="567"/>
      <c r="MMU85" s="567"/>
      <c r="MMV85" s="567"/>
      <c r="MMW85" s="567"/>
      <c r="MMX85" s="567"/>
      <c r="MMY85" s="567"/>
      <c r="MMZ85" s="567"/>
      <c r="MNA85" s="567"/>
      <c r="MNB85" s="567"/>
      <c r="MNC85" s="567"/>
      <c r="MND85" s="567"/>
      <c r="MNE85" s="567"/>
      <c r="MNF85" s="567"/>
      <c r="MNG85" s="567"/>
      <c r="MNH85" s="567"/>
      <c r="MNI85" s="567"/>
      <c r="MNJ85" s="567"/>
      <c r="MNK85" s="567"/>
      <c r="MNL85" s="567"/>
      <c r="MNM85" s="567"/>
      <c r="MNN85" s="567"/>
      <c r="MNO85" s="567"/>
      <c r="MNP85" s="567"/>
      <c r="MNQ85" s="567"/>
      <c r="MNR85" s="567"/>
      <c r="MNS85" s="567"/>
      <c r="MNT85" s="567"/>
      <c r="MNU85" s="567"/>
      <c r="MNV85" s="567"/>
      <c r="MNW85" s="567"/>
      <c r="MNX85" s="567"/>
      <c r="MNY85" s="567"/>
      <c r="MNZ85" s="567"/>
      <c r="MOA85" s="567"/>
      <c r="MOB85" s="567"/>
      <c r="MOC85" s="567"/>
      <c r="MOD85" s="567"/>
      <c r="MOE85" s="567"/>
      <c r="MOF85" s="567"/>
      <c r="MOG85" s="567"/>
      <c r="MOH85" s="567"/>
      <c r="MOI85" s="567"/>
      <c r="MOJ85" s="567"/>
      <c r="MOK85" s="567"/>
      <c r="MOL85" s="567"/>
      <c r="MOM85" s="567"/>
      <c r="MON85" s="567"/>
      <c r="MOO85" s="567"/>
      <c r="MOP85" s="567"/>
      <c r="MOQ85" s="567"/>
      <c r="MOR85" s="567"/>
      <c r="MOS85" s="567"/>
      <c r="MOT85" s="567"/>
      <c r="MOU85" s="567"/>
      <c r="MOV85" s="567"/>
      <c r="MOW85" s="567"/>
      <c r="MOX85" s="567"/>
      <c r="MOY85" s="567"/>
      <c r="MOZ85" s="567"/>
      <c r="MPA85" s="567"/>
      <c r="MPB85" s="567"/>
      <c r="MPC85" s="567"/>
      <c r="MPD85" s="567"/>
      <c r="MPE85" s="567"/>
      <c r="MPF85" s="567"/>
      <c r="MPG85" s="567"/>
      <c r="MPH85" s="567"/>
      <c r="MPI85" s="567"/>
      <c r="MPJ85" s="567"/>
      <c r="MPK85" s="567"/>
      <c r="MPL85" s="567"/>
      <c r="MPM85" s="567"/>
      <c r="MPN85" s="567"/>
      <c r="MPO85" s="567"/>
      <c r="MPP85" s="567"/>
      <c r="MPQ85" s="567"/>
      <c r="MPR85" s="567"/>
      <c r="MPS85" s="567"/>
      <c r="MPT85" s="567"/>
      <c r="MPU85" s="567"/>
      <c r="MPV85" s="567"/>
      <c r="MPW85" s="567"/>
      <c r="MPX85" s="567"/>
      <c r="MPY85" s="567"/>
      <c r="MPZ85" s="567"/>
      <c r="MQA85" s="567"/>
      <c r="MQB85" s="567"/>
      <c r="MQC85" s="567"/>
      <c r="MQD85" s="567"/>
      <c r="MQE85" s="567"/>
      <c r="MQF85" s="567"/>
      <c r="MQG85" s="567"/>
      <c r="MQH85" s="567"/>
      <c r="MQI85" s="567"/>
      <c r="MQJ85" s="567"/>
      <c r="MQK85" s="567"/>
      <c r="MQL85" s="567"/>
      <c r="MQM85" s="567"/>
      <c r="MQN85" s="567"/>
      <c r="MQO85" s="567"/>
      <c r="MQP85" s="567"/>
      <c r="MQQ85" s="567"/>
      <c r="MQR85" s="567"/>
      <c r="MQS85" s="567"/>
      <c r="MQT85" s="567"/>
      <c r="MQU85" s="567"/>
      <c r="MQV85" s="567"/>
      <c r="MQW85" s="567"/>
      <c r="MQX85" s="567"/>
      <c r="MQY85" s="567"/>
      <c r="MQZ85" s="567"/>
      <c r="MRA85" s="567"/>
      <c r="MRB85" s="567"/>
      <c r="MRC85" s="567"/>
      <c r="MRD85" s="567"/>
      <c r="MRE85" s="567"/>
      <c r="MRF85" s="567"/>
      <c r="MRG85" s="567"/>
      <c r="MRH85" s="567"/>
      <c r="MRI85" s="567"/>
      <c r="MRJ85" s="567"/>
      <c r="MRK85" s="567"/>
      <c r="MRL85" s="567"/>
      <c r="MRM85" s="567"/>
      <c r="MRN85" s="567"/>
      <c r="MRO85" s="567"/>
      <c r="MRP85" s="567"/>
      <c r="MRQ85" s="567"/>
      <c r="MRR85" s="567"/>
      <c r="MRS85" s="567"/>
      <c r="MRT85" s="567"/>
      <c r="MRU85" s="567"/>
      <c r="MRV85" s="567"/>
      <c r="MRW85" s="567"/>
      <c r="MRX85" s="567"/>
      <c r="MRY85" s="567"/>
      <c r="MRZ85" s="567"/>
      <c r="MSA85" s="567"/>
      <c r="MSB85" s="567"/>
      <c r="MSC85" s="567"/>
      <c r="MSD85" s="567"/>
      <c r="MSE85" s="567"/>
      <c r="MSF85" s="567"/>
      <c r="MSG85" s="567"/>
      <c r="MSH85" s="567"/>
      <c r="MSI85" s="567"/>
      <c r="MSJ85" s="567"/>
      <c r="MSK85" s="567"/>
      <c r="MSL85" s="567"/>
      <c r="MSM85" s="567"/>
      <c r="MSN85" s="567"/>
      <c r="MSO85" s="567"/>
      <c r="MSP85" s="567"/>
      <c r="MSQ85" s="567"/>
      <c r="MSR85" s="567"/>
      <c r="MSS85" s="567"/>
      <c r="MST85" s="567"/>
      <c r="MSU85" s="567"/>
      <c r="MSV85" s="567"/>
      <c r="MSW85" s="567"/>
      <c r="MSX85" s="567"/>
      <c r="MSY85" s="567"/>
      <c r="MSZ85" s="567"/>
      <c r="MTA85" s="567"/>
      <c r="MTB85" s="567"/>
      <c r="MTC85" s="567"/>
      <c r="MTD85" s="567"/>
      <c r="MTE85" s="567"/>
      <c r="MTF85" s="567"/>
      <c r="MTG85" s="567"/>
      <c r="MTH85" s="567"/>
      <c r="MTI85" s="567"/>
      <c r="MTJ85" s="567"/>
      <c r="MTK85" s="567"/>
      <c r="MTL85" s="567"/>
      <c r="MTM85" s="567"/>
      <c r="MTN85" s="567"/>
      <c r="MTO85" s="567"/>
      <c r="MTP85" s="567"/>
      <c r="MTQ85" s="567"/>
      <c r="MTR85" s="567"/>
      <c r="MTS85" s="567"/>
      <c r="MTT85" s="567"/>
      <c r="MTU85" s="567"/>
      <c r="MTV85" s="567"/>
      <c r="MTW85" s="567"/>
      <c r="MTX85" s="567"/>
      <c r="MTY85" s="567"/>
      <c r="MTZ85" s="567"/>
      <c r="MUA85" s="567"/>
      <c r="MUB85" s="567"/>
      <c r="MUC85" s="567"/>
      <c r="MUD85" s="567"/>
      <c r="MUE85" s="567"/>
      <c r="MUF85" s="567"/>
      <c r="MUG85" s="567"/>
      <c r="MUH85" s="567"/>
      <c r="MUI85" s="567"/>
      <c r="MUJ85" s="567"/>
      <c r="MUK85" s="567"/>
      <c r="MUL85" s="567"/>
      <c r="MUM85" s="567"/>
      <c r="MUN85" s="567"/>
      <c r="MUO85" s="567"/>
      <c r="MUP85" s="567"/>
      <c r="MUQ85" s="567"/>
      <c r="MUR85" s="567"/>
      <c r="MUS85" s="567"/>
      <c r="MUT85" s="567"/>
      <c r="MUU85" s="567"/>
      <c r="MUV85" s="567"/>
      <c r="MUW85" s="567"/>
      <c r="MUX85" s="567"/>
      <c r="MUY85" s="567"/>
      <c r="MUZ85" s="567"/>
      <c r="MVA85" s="567"/>
      <c r="MVB85" s="567"/>
      <c r="MVC85" s="567"/>
      <c r="MVD85" s="567"/>
      <c r="MVE85" s="567"/>
      <c r="MVF85" s="567"/>
      <c r="MVG85" s="567"/>
      <c r="MVH85" s="567"/>
      <c r="MVI85" s="567"/>
      <c r="MVJ85" s="567"/>
      <c r="MVK85" s="567"/>
      <c r="MVL85" s="567"/>
      <c r="MVM85" s="567"/>
      <c r="MVN85" s="567"/>
      <c r="MVO85" s="567"/>
      <c r="MVP85" s="567"/>
      <c r="MVQ85" s="567"/>
      <c r="MVR85" s="567"/>
      <c r="MVS85" s="567"/>
      <c r="MVT85" s="567"/>
      <c r="MVU85" s="567"/>
      <c r="MVV85" s="567"/>
      <c r="MVW85" s="567"/>
      <c r="MVX85" s="567"/>
      <c r="MVY85" s="567"/>
      <c r="MVZ85" s="567"/>
      <c r="MWA85" s="567"/>
      <c r="MWB85" s="567"/>
      <c r="MWC85" s="567"/>
      <c r="MWD85" s="567"/>
      <c r="MWE85" s="567"/>
      <c r="MWF85" s="567"/>
      <c r="MWG85" s="567"/>
      <c r="MWH85" s="567"/>
      <c r="MWI85" s="567"/>
      <c r="MWJ85" s="567"/>
      <c r="MWK85" s="567"/>
      <c r="MWL85" s="567"/>
      <c r="MWM85" s="567"/>
      <c r="MWN85" s="567"/>
      <c r="MWO85" s="567"/>
      <c r="MWP85" s="567"/>
      <c r="MWQ85" s="567"/>
      <c r="MWR85" s="567"/>
      <c r="MWS85" s="567"/>
      <c r="MWT85" s="567"/>
      <c r="MWU85" s="567"/>
      <c r="MWV85" s="567"/>
      <c r="MWW85" s="567"/>
      <c r="MWX85" s="567"/>
      <c r="MWY85" s="567"/>
      <c r="MWZ85" s="567"/>
      <c r="MXA85" s="567"/>
      <c r="MXB85" s="567"/>
      <c r="MXC85" s="567"/>
      <c r="MXD85" s="567"/>
      <c r="MXE85" s="567"/>
      <c r="MXF85" s="567"/>
      <c r="MXG85" s="567"/>
      <c r="MXH85" s="567"/>
      <c r="MXI85" s="567"/>
      <c r="MXJ85" s="567"/>
      <c r="MXK85" s="567"/>
      <c r="MXL85" s="567"/>
      <c r="MXM85" s="567"/>
      <c r="MXN85" s="567"/>
      <c r="MXO85" s="567"/>
      <c r="MXP85" s="567"/>
      <c r="MXQ85" s="567"/>
      <c r="MXR85" s="567"/>
      <c r="MXS85" s="567"/>
      <c r="MXT85" s="567"/>
      <c r="MXU85" s="567"/>
      <c r="MXV85" s="567"/>
      <c r="MXW85" s="567"/>
      <c r="MXX85" s="567"/>
      <c r="MXY85" s="567"/>
      <c r="MXZ85" s="567"/>
      <c r="MYA85" s="567"/>
      <c r="MYB85" s="567"/>
      <c r="MYC85" s="567"/>
      <c r="MYD85" s="567"/>
      <c r="MYE85" s="567"/>
      <c r="MYF85" s="567"/>
      <c r="MYG85" s="567"/>
      <c r="MYH85" s="567"/>
      <c r="MYI85" s="567"/>
      <c r="MYJ85" s="567"/>
      <c r="MYK85" s="567"/>
      <c r="MYL85" s="567"/>
      <c r="MYM85" s="567"/>
      <c r="MYN85" s="567"/>
      <c r="MYO85" s="567"/>
      <c r="MYP85" s="567"/>
      <c r="MYQ85" s="567"/>
      <c r="MYR85" s="567"/>
      <c r="MYS85" s="567"/>
      <c r="MYT85" s="567"/>
      <c r="MYU85" s="567"/>
      <c r="MYV85" s="567"/>
      <c r="MYW85" s="567"/>
      <c r="MYX85" s="567"/>
      <c r="MYY85" s="567"/>
      <c r="MYZ85" s="567"/>
      <c r="MZA85" s="567"/>
      <c r="MZB85" s="567"/>
      <c r="MZC85" s="567"/>
      <c r="MZD85" s="567"/>
      <c r="MZE85" s="567"/>
      <c r="MZF85" s="567"/>
      <c r="MZG85" s="567"/>
      <c r="MZH85" s="567"/>
      <c r="MZI85" s="567"/>
      <c r="MZJ85" s="567"/>
      <c r="MZK85" s="567"/>
      <c r="MZL85" s="567"/>
      <c r="MZM85" s="567"/>
      <c r="MZN85" s="567"/>
      <c r="MZO85" s="567"/>
      <c r="MZP85" s="567"/>
      <c r="MZQ85" s="567"/>
      <c r="MZR85" s="567"/>
      <c r="MZS85" s="567"/>
      <c r="MZT85" s="567"/>
      <c r="MZU85" s="567"/>
      <c r="MZV85" s="567"/>
      <c r="MZW85" s="567"/>
      <c r="MZX85" s="567"/>
      <c r="MZY85" s="567"/>
      <c r="MZZ85" s="567"/>
      <c r="NAA85" s="567"/>
      <c r="NAB85" s="567"/>
      <c r="NAC85" s="567"/>
      <c r="NAD85" s="567"/>
      <c r="NAE85" s="567"/>
      <c r="NAF85" s="567"/>
      <c r="NAG85" s="567"/>
      <c r="NAH85" s="567"/>
      <c r="NAI85" s="567"/>
      <c r="NAJ85" s="567"/>
      <c r="NAK85" s="567"/>
      <c r="NAL85" s="567"/>
      <c r="NAM85" s="567"/>
      <c r="NAN85" s="567"/>
      <c r="NAO85" s="567"/>
      <c r="NAP85" s="567"/>
      <c r="NAQ85" s="567"/>
      <c r="NAR85" s="567"/>
      <c r="NAS85" s="567"/>
      <c r="NAT85" s="567"/>
      <c r="NAU85" s="567"/>
      <c r="NAV85" s="567"/>
      <c r="NAW85" s="567"/>
      <c r="NAX85" s="567"/>
      <c r="NAY85" s="567"/>
      <c r="NAZ85" s="567"/>
      <c r="NBA85" s="567"/>
      <c r="NBB85" s="567"/>
      <c r="NBC85" s="567"/>
      <c r="NBD85" s="567"/>
      <c r="NBE85" s="567"/>
      <c r="NBF85" s="567"/>
      <c r="NBG85" s="567"/>
      <c r="NBH85" s="567"/>
      <c r="NBI85" s="567"/>
      <c r="NBJ85" s="567"/>
      <c r="NBK85" s="567"/>
      <c r="NBL85" s="567"/>
      <c r="NBM85" s="567"/>
      <c r="NBN85" s="567"/>
      <c r="NBO85" s="567"/>
      <c r="NBP85" s="567"/>
      <c r="NBQ85" s="567"/>
      <c r="NBR85" s="567"/>
      <c r="NBS85" s="567"/>
      <c r="NBT85" s="567"/>
      <c r="NBU85" s="567"/>
      <c r="NBV85" s="567"/>
      <c r="NBW85" s="567"/>
      <c r="NBX85" s="567"/>
      <c r="NBY85" s="567"/>
      <c r="NBZ85" s="567"/>
      <c r="NCA85" s="567"/>
      <c r="NCB85" s="567"/>
      <c r="NCC85" s="567"/>
      <c r="NCD85" s="567"/>
      <c r="NCE85" s="567"/>
      <c r="NCF85" s="567"/>
      <c r="NCG85" s="567"/>
      <c r="NCH85" s="567"/>
      <c r="NCI85" s="567"/>
      <c r="NCJ85" s="567"/>
      <c r="NCK85" s="567"/>
      <c r="NCL85" s="567"/>
      <c r="NCM85" s="567"/>
      <c r="NCN85" s="567"/>
      <c r="NCO85" s="567"/>
      <c r="NCP85" s="567"/>
      <c r="NCQ85" s="567"/>
      <c r="NCR85" s="567"/>
      <c r="NCS85" s="567"/>
      <c r="NCT85" s="567"/>
      <c r="NCU85" s="567"/>
      <c r="NCV85" s="567"/>
      <c r="NCW85" s="567"/>
      <c r="NCX85" s="567"/>
      <c r="NCY85" s="567"/>
      <c r="NCZ85" s="567"/>
      <c r="NDA85" s="567"/>
      <c r="NDB85" s="567"/>
      <c r="NDC85" s="567"/>
      <c r="NDD85" s="567"/>
      <c r="NDE85" s="567"/>
      <c r="NDF85" s="567"/>
      <c r="NDG85" s="567"/>
      <c r="NDH85" s="567"/>
      <c r="NDI85" s="567"/>
      <c r="NDJ85" s="567"/>
      <c r="NDK85" s="567"/>
      <c r="NDL85" s="567"/>
      <c r="NDM85" s="567"/>
      <c r="NDN85" s="567"/>
      <c r="NDO85" s="567"/>
      <c r="NDP85" s="567"/>
      <c r="NDQ85" s="567"/>
      <c r="NDR85" s="567"/>
      <c r="NDS85" s="567"/>
      <c r="NDT85" s="567"/>
      <c r="NDU85" s="567"/>
      <c r="NDV85" s="567"/>
      <c r="NDW85" s="567"/>
      <c r="NDX85" s="567"/>
      <c r="NDY85" s="567"/>
      <c r="NDZ85" s="567"/>
      <c r="NEA85" s="567"/>
      <c r="NEB85" s="567"/>
      <c r="NEC85" s="567"/>
      <c r="NED85" s="567"/>
      <c r="NEE85" s="567"/>
      <c r="NEF85" s="567"/>
      <c r="NEG85" s="567"/>
      <c r="NEH85" s="567"/>
      <c r="NEI85" s="567"/>
      <c r="NEJ85" s="567"/>
      <c r="NEK85" s="567"/>
      <c r="NEL85" s="567"/>
      <c r="NEM85" s="567"/>
      <c r="NEN85" s="567"/>
      <c r="NEO85" s="567"/>
      <c r="NEP85" s="567"/>
      <c r="NEQ85" s="567"/>
      <c r="NER85" s="567"/>
      <c r="NES85" s="567"/>
      <c r="NET85" s="567"/>
      <c r="NEU85" s="567"/>
      <c r="NEV85" s="567"/>
      <c r="NEW85" s="567"/>
      <c r="NEX85" s="567"/>
      <c r="NEY85" s="567"/>
      <c r="NEZ85" s="567"/>
      <c r="NFA85" s="567"/>
      <c r="NFB85" s="567"/>
      <c r="NFC85" s="567"/>
      <c r="NFD85" s="567"/>
      <c r="NFE85" s="567"/>
      <c r="NFF85" s="567"/>
      <c r="NFG85" s="567"/>
      <c r="NFH85" s="567"/>
      <c r="NFI85" s="567"/>
      <c r="NFJ85" s="567"/>
      <c r="NFK85" s="567"/>
      <c r="NFL85" s="567"/>
      <c r="NFM85" s="567"/>
      <c r="NFN85" s="567"/>
      <c r="NFO85" s="567"/>
      <c r="NFP85" s="567"/>
      <c r="NFQ85" s="567"/>
      <c r="NFR85" s="567"/>
      <c r="NFS85" s="567"/>
      <c r="NFT85" s="567"/>
      <c r="NFU85" s="567"/>
      <c r="NFV85" s="567"/>
      <c r="NFW85" s="567"/>
      <c r="NFX85" s="567"/>
      <c r="NFY85" s="567"/>
      <c r="NFZ85" s="567"/>
      <c r="NGA85" s="567"/>
      <c r="NGB85" s="567"/>
      <c r="NGC85" s="567"/>
      <c r="NGD85" s="567"/>
      <c r="NGE85" s="567"/>
      <c r="NGF85" s="567"/>
      <c r="NGG85" s="567"/>
      <c r="NGH85" s="567"/>
      <c r="NGI85" s="567"/>
      <c r="NGJ85" s="567"/>
      <c r="NGK85" s="567"/>
      <c r="NGL85" s="567"/>
      <c r="NGM85" s="567"/>
      <c r="NGN85" s="567"/>
      <c r="NGO85" s="567"/>
      <c r="NGP85" s="567"/>
      <c r="NGQ85" s="567"/>
      <c r="NGR85" s="567"/>
      <c r="NGS85" s="567"/>
      <c r="NGT85" s="567"/>
      <c r="NGU85" s="567"/>
      <c r="NGV85" s="567"/>
      <c r="NGW85" s="567"/>
      <c r="NGX85" s="567"/>
      <c r="NGY85" s="567"/>
      <c r="NGZ85" s="567"/>
      <c r="NHA85" s="567"/>
      <c r="NHB85" s="567"/>
      <c r="NHC85" s="567"/>
      <c r="NHD85" s="567"/>
      <c r="NHE85" s="567"/>
      <c r="NHF85" s="567"/>
      <c r="NHG85" s="567"/>
      <c r="NHH85" s="567"/>
      <c r="NHI85" s="567"/>
      <c r="NHJ85" s="567"/>
      <c r="NHK85" s="567"/>
      <c r="NHL85" s="567"/>
      <c r="NHM85" s="567"/>
      <c r="NHN85" s="567"/>
      <c r="NHO85" s="567"/>
      <c r="NHP85" s="567"/>
      <c r="NHQ85" s="567"/>
      <c r="NHR85" s="567"/>
      <c r="NHS85" s="567"/>
      <c r="NHT85" s="567"/>
      <c r="NHU85" s="567"/>
      <c r="NHV85" s="567"/>
      <c r="NHW85" s="567"/>
      <c r="NHX85" s="567"/>
      <c r="NHY85" s="567"/>
      <c r="NHZ85" s="567"/>
      <c r="NIA85" s="567"/>
      <c r="NIB85" s="567"/>
      <c r="NIC85" s="567"/>
      <c r="NID85" s="567"/>
      <c r="NIE85" s="567"/>
      <c r="NIF85" s="567"/>
      <c r="NIG85" s="567"/>
      <c r="NIH85" s="567"/>
      <c r="NII85" s="567"/>
      <c r="NIJ85" s="567"/>
      <c r="NIK85" s="567"/>
      <c r="NIL85" s="567"/>
      <c r="NIM85" s="567"/>
      <c r="NIN85" s="567"/>
      <c r="NIO85" s="567"/>
      <c r="NIP85" s="567"/>
      <c r="NIQ85" s="567"/>
      <c r="NIR85" s="567"/>
      <c r="NIS85" s="567"/>
      <c r="NIT85" s="567"/>
      <c r="NIU85" s="567"/>
      <c r="NIV85" s="567"/>
      <c r="NIW85" s="567"/>
      <c r="NIX85" s="567"/>
      <c r="NIY85" s="567"/>
      <c r="NIZ85" s="567"/>
      <c r="NJA85" s="567"/>
      <c r="NJB85" s="567"/>
      <c r="NJC85" s="567"/>
      <c r="NJD85" s="567"/>
      <c r="NJE85" s="567"/>
      <c r="NJF85" s="567"/>
      <c r="NJG85" s="567"/>
      <c r="NJH85" s="567"/>
      <c r="NJI85" s="567"/>
      <c r="NJJ85" s="567"/>
      <c r="NJK85" s="567"/>
      <c r="NJL85" s="567"/>
      <c r="NJM85" s="567"/>
      <c r="NJN85" s="567"/>
      <c r="NJO85" s="567"/>
      <c r="NJP85" s="567"/>
      <c r="NJQ85" s="567"/>
      <c r="NJR85" s="567"/>
      <c r="NJS85" s="567"/>
      <c r="NJT85" s="567"/>
      <c r="NJU85" s="567"/>
      <c r="NJV85" s="567"/>
      <c r="NJW85" s="567"/>
      <c r="NJX85" s="567"/>
      <c r="NJY85" s="567"/>
      <c r="NJZ85" s="567"/>
      <c r="NKA85" s="567"/>
      <c r="NKB85" s="567"/>
      <c r="NKC85" s="567"/>
      <c r="NKD85" s="567"/>
      <c r="NKE85" s="567"/>
      <c r="NKF85" s="567"/>
      <c r="NKG85" s="567"/>
      <c r="NKH85" s="567"/>
      <c r="NKI85" s="567"/>
      <c r="NKJ85" s="567"/>
      <c r="NKK85" s="567"/>
      <c r="NKL85" s="567"/>
      <c r="NKM85" s="567"/>
      <c r="NKN85" s="567"/>
      <c r="NKO85" s="567"/>
      <c r="NKP85" s="567"/>
      <c r="NKQ85" s="567"/>
      <c r="NKR85" s="567"/>
      <c r="NKS85" s="567"/>
      <c r="NKT85" s="567"/>
      <c r="NKU85" s="567"/>
      <c r="NKV85" s="567"/>
      <c r="NKW85" s="567"/>
      <c r="NKX85" s="567"/>
      <c r="NKY85" s="567"/>
      <c r="NKZ85" s="567"/>
      <c r="NLA85" s="567"/>
      <c r="NLB85" s="567"/>
      <c r="NLC85" s="567"/>
      <c r="NLD85" s="567"/>
      <c r="NLE85" s="567"/>
      <c r="NLF85" s="567"/>
      <c r="NLG85" s="567"/>
      <c r="NLH85" s="567"/>
      <c r="NLI85" s="567"/>
      <c r="NLJ85" s="567"/>
      <c r="NLK85" s="567"/>
      <c r="NLL85" s="567"/>
      <c r="NLM85" s="567"/>
      <c r="NLN85" s="567"/>
      <c r="NLO85" s="567"/>
      <c r="NLP85" s="567"/>
      <c r="NLQ85" s="567"/>
      <c r="NLR85" s="567"/>
      <c r="NLS85" s="567"/>
      <c r="NLT85" s="567"/>
      <c r="NLU85" s="567"/>
      <c r="NLV85" s="567"/>
      <c r="NLW85" s="567"/>
      <c r="NLX85" s="567"/>
      <c r="NLY85" s="567"/>
      <c r="NLZ85" s="567"/>
      <c r="NMA85" s="567"/>
      <c r="NMB85" s="567"/>
      <c r="NMC85" s="567"/>
      <c r="NMD85" s="567"/>
      <c r="NME85" s="567"/>
      <c r="NMF85" s="567"/>
      <c r="NMG85" s="567"/>
      <c r="NMH85" s="567"/>
      <c r="NMI85" s="567"/>
      <c r="NMJ85" s="567"/>
      <c r="NMK85" s="567"/>
      <c r="NML85" s="567"/>
      <c r="NMM85" s="567"/>
      <c r="NMN85" s="567"/>
      <c r="NMO85" s="567"/>
      <c r="NMP85" s="567"/>
      <c r="NMQ85" s="567"/>
      <c r="NMR85" s="567"/>
      <c r="NMS85" s="567"/>
      <c r="NMT85" s="567"/>
      <c r="NMU85" s="567"/>
      <c r="NMV85" s="567"/>
      <c r="NMW85" s="567"/>
      <c r="NMX85" s="567"/>
      <c r="NMY85" s="567"/>
      <c r="NMZ85" s="567"/>
      <c r="NNA85" s="567"/>
      <c r="NNB85" s="567"/>
      <c r="NNC85" s="567"/>
      <c r="NND85" s="567"/>
      <c r="NNE85" s="567"/>
      <c r="NNF85" s="567"/>
      <c r="NNG85" s="567"/>
      <c r="NNH85" s="567"/>
      <c r="NNI85" s="567"/>
      <c r="NNJ85" s="567"/>
      <c r="NNK85" s="567"/>
      <c r="NNL85" s="567"/>
      <c r="NNM85" s="567"/>
      <c r="NNN85" s="567"/>
      <c r="NNO85" s="567"/>
      <c r="NNP85" s="567"/>
      <c r="NNQ85" s="567"/>
      <c r="NNR85" s="567"/>
      <c r="NNS85" s="567"/>
      <c r="NNT85" s="567"/>
      <c r="NNU85" s="567"/>
      <c r="NNV85" s="567"/>
      <c r="NNW85" s="567"/>
      <c r="NNX85" s="567"/>
      <c r="NNY85" s="567"/>
      <c r="NNZ85" s="567"/>
      <c r="NOA85" s="567"/>
      <c r="NOB85" s="567"/>
      <c r="NOC85" s="567"/>
      <c r="NOD85" s="567"/>
      <c r="NOE85" s="567"/>
      <c r="NOF85" s="567"/>
      <c r="NOG85" s="567"/>
      <c r="NOH85" s="567"/>
      <c r="NOI85" s="567"/>
      <c r="NOJ85" s="567"/>
      <c r="NOK85" s="567"/>
      <c r="NOL85" s="567"/>
      <c r="NOM85" s="567"/>
      <c r="NON85" s="567"/>
      <c r="NOO85" s="567"/>
      <c r="NOP85" s="567"/>
      <c r="NOQ85" s="567"/>
      <c r="NOR85" s="567"/>
      <c r="NOS85" s="567"/>
      <c r="NOT85" s="567"/>
      <c r="NOU85" s="567"/>
      <c r="NOV85" s="567"/>
      <c r="NOW85" s="567"/>
      <c r="NOX85" s="567"/>
      <c r="NOY85" s="567"/>
      <c r="NOZ85" s="567"/>
      <c r="NPA85" s="567"/>
      <c r="NPB85" s="567"/>
      <c r="NPC85" s="567"/>
      <c r="NPD85" s="567"/>
      <c r="NPE85" s="567"/>
      <c r="NPF85" s="567"/>
      <c r="NPG85" s="567"/>
      <c r="NPH85" s="567"/>
      <c r="NPI85" s="567"/>
      <c r="NPJ85" s="567"/>
      <c r="NPK85" s="567"/>
      <c r="NPL85" s="567"/>
      <c r="NPM85" s="567"/>
      <c r="NPN85" s="567"/>
      <c r="NPO85" s="567"/>
      <c r="NPP85" s="567"/>
      <c r="NPQ85" s="567"/>
      <c r="NPR85" s="567"/>
      <c r="NPS85" s="567"/>
      <c r="NPT85" s="567"/>
      <c r="NPU85" s="567"/>
      <c r="NPV85" s="567"/>
      <c r="NPW85" s="567"/>
      <c r="NPX85" s="567"/>
      <c r="NPY85" s="567"/>
      <c r="NPZ85" s="567"/>
      <c r="NQA85" s="567"/>
      <c r="NQB85" s="567"/>
      <c r="NQC85" s="567"/>
      <c r="NQD85" s="567"/>
      <c r="NQE85" s="567"/>
      <c r="NQF85" s="567"/>
      <c r="NQG85" s="567"/>
      <c r="NQH85" s="567"/>
      <c r="NQI85" s="567"/>
      <c r="NQJ85" s="567"/>
      <c r="NQK85" s="567"/>
      <c r="NQL85" s="567"/>
      <c r="NQM85" s="567"/>
      <c r="NQN85" s="567"/>
      <c r="NQO85" s="567"/>
      <c r="NQP85" s="567"/>
      <c r="NQQ85" s="567"/>
      <c r="NQR85" s="567"/>
      <c r="NQS85" s="567"/>
      <c r="NQT85" s="567"/>
      <c r="NQU85" s="567"/>
      <c r="NQV85" s="567"/>
      <c r="NQW85" s="567"/>
      <c r="NQX85" s="567"/>
      <c r="NQY85" s="567"/>
      <c r="NQZ85" s="567"/>
      <c r="NRA85" s="567"/>
      <c r="NRB85" s="567"/>
      <c r="NRC85" s="567"/>
      <c r="NRD85" s="567"/>
      <c r="NRE85" s="567"/>
      <c r="NRF85" s="567"/>
      <c r="NRG85" s="567"/>
      <c r="NRH85" s="567"/>
      <c r="NRI85" s="567"/>
      <c r="NRJ85" s="567"/>
      <c r="NRK85" s="567"/>
      <c r="NRL85" s="567"/>
      <c r="NRM85" s="567"/>
      <c r="NRN85" s="567"/>
      <c r="NRO85" s="567"/>
      <c r="NRP85" s="567"/>
      <c r="NRQ85" s="567"/>
      <c r="NRR85" s="567"/>
      <c r="NRS85" s="567"/>
      <c r="NRT85" s="567"/>
      <c r="NRU85" s="567"/>
      <c r="NRV85" s="567"/>
      <c r="NRW85" s="567"/>
      <c r="NRX85" s="567"/>
      <c r="NRY85" s="567"/>
      <c r="NRZ85" s="567"/>
      <c r="NSA85" s="567"/>
      <c r="NSB85" s="567"/>
      <c r="NSC85" s="567"/>
      <c r="NSD85" s="567"/>
      <c r="NSE85" s="567"/>
      <c r="NSF85" s="567"/>
      <c r="NSG85" s="567"/>
      <c r="NSH85" s="567"/>
      <c r="NSI85" s="567"/>
      <c r="NSJ85" s="567"/>
      <c r="NSK85" s="567"/>
      <c r="NSL85" s="567"/>
      <c r="NSM85" s="567"/>
      <c r="NSN85" s="567"/>
      <c r="NSO85" s="567"/>
      <c r="NSP85" s="567"/>
      <c r="NSQ85" s="567"/>
      <c r="NSR85" s="567"/>
      <c r="NSS85" s="567"/>
      <c r="NST85" s="567"/>
      <c r="NSU85" s="567"/>
      <c r="NSV85" s="567"/>
      <c r="NSW85" s="567"/>
      <c r="NSX85" s="567"/>
      <c r="NSY85" s="567"/>
      <c r="NSZ85" s="567"/>
      <c r="NTA85" s="567"/>
      <c r="NTB85" s="567"/>
      <c r="NTC85" s="567"/>
      <c r="NTD85" s="567"/>
      <c r="NTE85" s="567"/>
      <c r="NTF85" s="567"/>
      <c r="NTG85" s="567"/>
      <c r="NTH85" s="567"/>
      <c r="NTI85" s="567"/>
      <c r="NTJ85" s="567"/>
      <c r="NTK85" s="567"/>
      <c r="NTL85" s="567"/>
      <c r="NTM85" s="567"/>
      <c r="NTN85" s="567"/>
      <c r="NTO85" s="567"/>
      <c r="NTP85" s="567"/>
      <c r="NTQ85" s="567"/>
      <c r="NTR85" s="567"/>
      <c r="NTS85" s="567"/>
      <c r="NTT85" s="567"/>
      <c r="NTU85" s="567"/>
      <c r="NTV85" s="567"/>
      <c r="NTW85" s="567"/>
      <c r="NTX85" s="567"/>
      <c r="NTY85" s="567"/>
      <c r="NTZ85" s="567"/>
      <c r="NUA85" s="567"/>
      <c r="NUB85" s="567"/>
      <c r="NUC85" s="567"/>
      <c r="NUD85" s="567"/>
      <c r="NUE85" s="567"/>
      <c r="NUF85" s="567"/>
      <c r="NUG85" s="567"/>
      <c r="NUH85" s="567"/>
      <c r="NUI85" s="567"/>
      <c r="NUJ85" s="567"/>
      <c r="NUK85" s="567"/>
      <c r="NUL85" s="567"/>
      <c r="NUM85" s="567"/>
      <c r="NUN85" s="567"/>
      <c r="NUO85" s="567"/>
      <c r="NUP85" s="567"/>
      <c r="NUQ85" s="567"/>
      <c r="NUR85" s="567"/>
      <c r="NUS85" s="567"/>
      <c r="NUT85" s="567"/>
      <c r="NUU85" s="567"/>
      <c r="NUV85" s="567"/>
      <c r="NUW85" s="567"/>
      <c r="NUX85" s="567"/>
      <c r="NUY85" s="567"/>
      <c r="NUZ85" s="567"/>
      <c r="NVA85" s="567"/>
      <c r="NVB85" s="567"/>
      <c r="NVC85" s="567"/>
      <c r="NVD85" s="567"/>
      <c r="NVE85" s="567"/>
      <c r="NVF85" s="567"/>
      <c r="NVG85" s="567"/>
      <c r="NVH85" s="567"/>
      <c r="NVI85" s="567"/>
      <c r="NVJ85" s="567"/>
      <c r="NVK85" s="567"/>
      <c r="NVL85" s="567"/>
      <c r="NVM85" s="567"/>
      <c r="NVN85" s="567"/>
      <c r="NVO85" s="567"/>
      <c r="NVP85" s="567"/>
      <c r="NVQ85" s="567"/>
      <c r="NVR85" s="567"/>
      <c r="NVS85" s="567"/>
      <c r="NVT85" s="567"/>
      <c r="NVU85" s="567"/>
      <c r="NVV85" s="567"/>
      <c r="NVW85" s="567"/>
      <c r="NVX85" s="567"/>
      <c r="NVY85" s="567"/>
      <c r="NVZ85" s="567"/>
      <c r="NWA85" s="567"/>
      <c r="NWB85" s="567"/>
      <c r="NWC85" s="567"/>
      <c r="NWD85" s="567"/>
      <c r="NWE85" s="567"/>
      <c r="NWF85" s="567"/>
      <c r="NWG85" s="567"/>
      <c r="NWH85" s="567"/>
      <c r="NWI85" s="567"/>
      <c r="NWJ85" s="567"/>
      <c r="NWK85" s="567"/>
      <c r="NWL85" s="567"/>
      <c r="NWM85" s="567"/>
      <c r="NWN85" s="567"/>
      <c r="NWO85" s="567"/>
      <c r="NWP85" s="567"/>
      <c r="NWQ85" s="567"/>
      <c r="NWR85" s="567"/>
      <c r="NWS85" s="567"/>
      <c r="NWT85" s="567"/>
      <c r="NWU85" s="567"/>
      <c r="NWV85" s="567"/>
      <c r="NWW85" s="567"/>
      <c r="NWX85" s="567"/>
      <c r="NWY85" s="567"/>
      <c r="NWZ85" s="567"/>
      <c r="NXA85" s="567"/>
      <c r="NXB85" s="567"/>
      <c r="NXC85" s="567"/>
      <c r="NXD85" s="567"/>
      <c r="NXE85" s="567"/>
      <c r="NXF85" s="567"/>
      <c r="NXG85" s="567"/>
      <c r="NXH85" s="567"/>
      <c r="NXI85" s="567"/>
      <c r="NXJ85" s="567"/>
      <c r="NXK85" s="567"/>
      <c r="NXL85" s="567"/>
      <c r="NXM85" s="567"/>
      <c r="NXN85" s="567"/>
      <c r="NXO85" s="567"/>
      <c r="NXP85" s="567"/>
      <c r="NXQ85" s="567"/>
      <c r="NXR85" s="567"/>
      <c r="NXS85" s="567"/>
      <c r="NXT85" s="567"/>
      <c r="NXU85" s="567"/>
      <c r="NXV85" s="567"/>
      <c r="NXW85" s="567"/>
      <c r="NXX85" s="567"/>
      <c r="NXY85" s="567"/>
      <c r="NXZ85" s="567"/>
      <c r="NYA85" s="567"/>
      <c r="NYB85" s="567"/>
      <c r="NYC85" s="567"/>
      <c r="NYD85" s="567"/>
      <c r="NYE85" s="567"/>
      <c r="NYF85" s="567"/>
      <c r="NYG85" s="567"/>
      <c r="NYH85" s="567"/>
      <c r="NYI85" s="567"/>
      <c r="NYJ85" s="567"/>
      <c r="NYK85" s="567"/>
      <c r="NYL85" s="567"/>
      <c r="NYM85" s="567"/>
      <c r="NYN85" s="567"/>
      <c r="NYO85" s="567"/>
      <c r="NYP85" s="567"/>
      <c r="NYQ85" s="567"/>
      <c r="NYR85" s="567"/>
      <c r="NYS85" s="567"/>
      <c r="NYT85" s="567"/>
      <c r="NYU85" s="567"/>
      <c r="NYV85" s="567"/>
      <c r="NYW85" s="567"/>
      <c r="NYX85" s="567"/>
      <c r="NYY85" s="567"/>
      <c r="NYZ85" s="567"/>
      <c r="NZA85" s="567"/>
      <c r="NZB85" s="567"/>
      <c r="NZC85" s="567"/>
      <c r="NZD85" s="567"/>
      <c r="NZE85" s="567"/>
      <c r="NZF85" s="567"/>
      <c r="NZG85" s="567"/>
      <c r="NZH85" s="567"/>
      <c r="NZI85" s="567"/>
      <c r="NZJ85" s="567"/>
      <c r="NZK85" s="567"/>
      <c r="NZL85" s="567"/>
      <c r="NZM85" s="567"/>
      <c r="NZN85" s="567"/>
      <c r="NZO85" s="567"/>
      <c r="NZP85" s="567"/>
      <c r="NZQ85" s="567"/>
      <c r="NZR85" s="567"/>
      <c r="NZS85" s="567"/>
      <c r="NZT85" s="567"/>
      <c r="NZU85" s="567"/>
      <c r="NZV85" s="567"/>
      <c r="NZW85" s="567"/>
      <c r="NZX85" s="567"/>
      <c r="NZY85" s="567"/>
      <c r="NZZ85" s="567"/>
      <c r="OAA85" s="567"/>
      <c r="OAB85" s="567"/>
      <c r="OAC85" s="567"/>
      <c r="OAD85" s="567"/>
      <c r="OAE85" s="567"/>
      <c r="OAF85" s="567"/>
      <c r="OAG85" s="567"/>
      <c r="OAH85" s="567"/>
      <c r="OAI85" s="567"/>
      <c r="OAJ85" s="567"/>
      <c r="OAK85" s="567"/>
      <c r="OAL85" s="567"/>
      <c r="OAM85" s="567"/>
      <c r="OAN85" s="567"/>
      <c r="OAO85" s="567"/>
      <c r="OAP85" s="567"/>
      <c r="OAQ85" s="567"/>
      <c r="OAR85" s="567"/>
      <c r="OAS85" s="567"/>
      <c r="OAT85" s="567"/>
      <c r="OAU85" s="567"/>
      <c r="OAV85" s="567"/>
      <c r="OAW85" s="567"/>
      <c r="OAX85" s="567"/>
      <c r="OAY85" s="567"/>
      <c r="OAZ85" s="567"/>
      <c r="OBA85" s="567"/>
      <c r="OBB85" s="567"/>
      <c r="OBC85" s="567"/>
      <c r="OBD85" s="567"/>
      <c r="OBE85" s="567"/>
      <c r="OBF85" s="567"/>
      <c r="OBG85" s="567"/>
      <c r="OBH85" s="567"/>
      <c r="OBI85" s="567"/>
      <c r="OBJ85" s="567"/>
      <c r="OBK85" s="567"/>
      <c r="OBL85" s="567"/>
      <c r="OBM85" s="567"/>
      <c r="OBN85" s="567"/>
      <c r="OBO85" s="567"/>
      <c r="OBP85" s="567"/>
      <c r="OBQ85" s="567"/>
      <c r="OBR85" s="567"/>
      <c r="OBS85" s="567"/>
      <c r="OBT85" s="567"/>
      <c r="OBU85" s="567"/>
      <c r="OBV85" s="567"/>
      <c r="OBW85" s="567"/>
      <c r="OBX85" s="567"/>
      <c r="OBY85" s="567"/>
      <c r="OBZ85" s="567"/>
      <c r="OCA85" s="567"/>
      <c r="OCB85" s="567"/>
      <c r="OCC85" s="567"/>
      <c r="OCD85" s="567"/>
      <c r="OCE85" s="567"/>
      <c r="OCF85" s="567"/>
      <c r="OCG85" s="567"/>
      <c r="OCH85" s="567"/>
      <c r="OCI85" s="567"/>
      <c r="OCJ85" s="567"/>
      <c r="OCK85" s="567"/>
      <c r="OCL85" s="567"/>
      <c r="OCM85" s="567"/>
      <c r="OCN85" s="567"/>
      <c r="OCO85" s="567"/>
      <c r="OCP85" s="567"/>
      <c r="OCQ85" s="567"/>
      <c r="OCR85" s="567"/>
      <c r="OCS85" s="567"/>
      <c r="OCT85" s="567"/>
      <c r="OCU85" s="567"/>
      <c r="OCV85" s="567"/>
      <c r="OCW85" s="567"/>
      <c r="OCX85" s="567"/>
      <c r="OCY85" s="567"/>
      <c r="OCZ85" s="567"/>
      <c r="ODA85" s="567"/>
      <c r="ODB85" s="567"/>
      <c r="ODC85" s="567"/>
      <c r="ODD85" s="567"/>
      <c r="ODE85" s="567"/>
      <c r="ODF85" s="567"/>
      <c r="ODG85" s="567"/>
      <c r="ODH85" s="567"/>
      <c r="ODI85" s="567"/>
      <c r="ODJ85" s="567"/>
      <c r="ODK85" s="567"/>
      <c r="ODL85" s="567"/>
      <c r="ODM85" s="567"/>
      <c r="ODN85" s="567"/>
      <c r="ODO85" s="567"/>
      <c r="ODP85" s="567"/>
      <c r="ODQ85" s="567"/>
      <c r="ODR85" s="567"/>
      <c r="ODS85" s="567"/>
      <c r="ODT85" s="567"/>
      <c r="ODU85" s="567"/>
      <c r="ODV85" s="567"/>
      <c r="ODW85" s="567"/>
      <c r="ODX85" s="567"/>
      <c r="ODY85" s="567"/>
      <c r="ODZ85" s="567"/>
      <c r="OEA85" s="567"/>
      <c r="OEB85" s="567"/>
      <c r="OEC85" s="567"/>
      <c r="OED85" s="567"/>
      <c r="OEE85" s="567"/>
      <c r="OEF85" s="567"/>
      <c r="OEG85" s="567"/>
      <c r="OEH85" s="567"/>
      <c r="OEI85" s="567"/>
      <c r="OEJ85" s="567"/>
      <c r="OEK85" s="567"/>
      <c r="OEL85" s="567"/>
      <c r="OEM85" s="567"/>
      <c r="OEN85" s="567"/>
      <c r="OEO85" s="567"/>
      <c r="OEP85" s="567"/>
      <c r="OEQ85" s="567"/>
      <c r="OER85" s="567"/>
      <c r="OES85" s="567"/>
      <c r="OET85" s="567"/>
      <c r="OEU85" s="567"/>
      <c r="OEV85" s="567"/>
      <c r="OEW85" s="567"/>
      <c r="OEX85" s="567"/>
      <c r="OEY85" s="567"/>
      <c r="OEZ85" s="567"/>
      <c r="OFA85" s="567"/>
      <c r="OFB85" s="567"/>
      <c r="OFC85" s="567"/>
      <c r="OFD85" s="567"/>
      <c r="OFE85" s="567"/>
      <c r="OFF85" s="567"/>
      <c r="OFG85" s="567"/>
      <c r="OFH85" s="567"/>
      <c r="OFI85" s="567"/>
      <c r="OFJ85" s="567"/>
      <c r="OFK85" s="567"/>
      <c r="OFL85" s="567"/>
      <c r="OFM85" s="567"/>
      <c r="OFN85" s="567"/>
      <c r="OFO85" s="567"/>
      <c r="OFP85" s="567"/>
      <c r="OFQ85" s="567"/>
      <c r="OFR85" s="567"/>
      <c r="OFS85" s="567"/>
      <c r="OFT85" s="567"/>
      <c r="OFU85" s="567"/>
      <c r="OFV85" s="567"/>
      <c r="OFW85" s="567"/>
      <c r="OFX85" s="567"/>
      <c r="OFY85" s="567"/>
      <c r="OFZ85" s="567"/>
      <c r="OGA85" s="567"/>
      <c r="OGB85" s="567"/>
      <c r="OGC85" s="567"/>
      <c r="OGD85" s="567"/>
      <c r="OGE85" s="567"/>
      <c r="OGF85" s="567"/>
      <c r="OGG85" s="567"/>
      <c r="OGH85" s="567"/>
      <c r="OGI85" s="567"/>
      <c r="OGJ85" s="567"/>
      <c r="OGK85" s="567"/>
      <c r="OGL85" s="567"/>
      <c r="OGM85" s="567"/>
      <c r="OGN85" s="567"/>
      <c r="OGO85" s="567"/>
      <c r="OGP85" s="567"/>
      <c r="OGQ85" s="567"/>
      <c r="OGR85" s="567"/>
      <c r="OGS85" s="567"/>
      <c r="OGT85" s="567"/>
      <c r="OGU85" s="567"/>
      <c r="OGV85" s="567"/>
      <c r="OGW85" s="567"/>
      <c r="OGX85" s="567"/>
      <c r="OGY85" s="567"/>
      <c r="OGZ85" s="567"/>
      <c r="OHA85" s="567"/>
      <c r="OHB85" s="567"/>
      <c r="OHC85" s="567"/>
      <c r="OHD85" s="567"/>
      <c r="OHE85" s="567"/>
      <c r="OHF85" s="567"/>
      <c r="OHG85" s="567"/>
      <c r="OHH85" s="567"/>
      <c r="OHI85" s="567"/>
      <c r="OHJ85" s="567"/>
      <c r="OHK85" s="567"/>
      <c r="OHL85" s="567"/>
      <c r="OHM85" s="567"/>
      <c r="OHN85" s="567"/>
      <c r="OHO85" s="567"/>
      <c r="OHP85" s="567"/>
      <c r="OHQ85" s="567"/>
      <c r="OHR85" s="567"/>
      <c r="OHS85" s="567"/>
      <c r="OHT85" s="567"/>
      <c r="OHU85" s="567"/>
      <c r="OHV85" s="567"/>
      <c r="OHW85" s="567"/>
      <c r="OHX85" s="567"/>
      <c r="OHY85" s="567"/>
      <c r="OHZ85" s="567"/>
      <c r="OIA85" s="567"/>
      <c r="OIB85" s="567"/>
      <c r="OIC85" s="567"/>
      <c r="OID85" s="567"/>
      <c r="OIE85" s="567"/>
      <c r="OIF85" s="567"/>
      <c r="OIG85" s="567"/>
      <c r="OIH85" s="567"/>
      <c r="OII85" s="567"/>
      <c r="OIJ85" s="567"/>
      <c r="OIK85" s="567"/>
      <c r="OIL85" s="567"/>
      <c r="OIM85" s="567"/>
      <c r="OIN85" s="567"/>
      <c r="OIO85" s="567"/>
      <c r="OIP85" s="567"/>
      <c r="OIQ85" s="567"/>
      <c r="OIR85" s="567"/>
      <c r="OIS85" s="567"/>
      <c r="OIT85" s="567"/>
      <c r="OIU85" s="567"/>
      <c r="OIV85" s="567"/>
      <c r="OIW85" s="567"/>
      <c r="OIX85" s="567"/>
      <c r="OIY85" s="567"/>
      <c r="OIZ85" s="567"/>
      <c r="OJA85" s="567"/>
      <c r="OJB85" s="567"/>
      <c r="OJC85" s="567"/>
      <c r="OJD85" s="567"/>
      <c r="OJE85" s="567"/>
      <c r="OJF85" s="567"/>
      <c r="OJG85" s="567"/>
      <c r="OJH85" s="567"/>
      <c r="OJI85" s="567"/>
      <c r="OJJ85" s="567"/>
      <c r="OJK85" s="567"/>
      <c r="OJL85" s="567"/>
      <c r="OJM85" s="567"/>
      <c r="OJN85" s="567"/>
      <c r="OJO85" s="567"/>
      <c r="OJP85" s="567"/>
      <c r="OJQ85" s="567"/>
      <c r="OJR85" s="567"/>
      <c r="OJS85" s="567"/>
      <c r="OJT85" s="567"/>
      <c r="OJU85" s="567"/>
      <c r="OJV85" s="567"/>
      <c r="OJW85" s="567"/>
      <c r="OJX85" s="567"/>
      <c r="OJY85" s="567"/>
      <c r="OJZ85" s="567"/>
      <c r="OKA85" s="567"/>
      <c r="OKB85" s="567"/>
      <c r="OKC85" s="567"/>
      <c r="OKD85" s="567"/>
      <c r="OKE85" s="567"/>
      <c r="OKF85" s="567"/>
      <c r="OKG85" s="567"/>
      <c r="OKH85" s="567"/>
      <c r="OKI85" s="567"/>
      <c r="OKJ85" s="567"/>
      <c r="OKK85" s="567"/>
      <c r="OKL85" s="567"/>
      <c r="OKM85" s="567"/>
      <c r="OKN85" s="567"/>
      <c r="OKO85" s="567"/>
      <c r="OKP85" s="567"/>
      <c r="OKQ85" s="567"/>
      <c r="OKR85" s="567"/>
      <c r="OKS85" s="567"/>
      <c r="OKT85" s="567"/>
      <c r="OKU85" s="567"/>
      <c r="OKV85" s="567"/>
      <c r="OKW85" s="567"/>
      <c r="OKX85" s="567"/>
      <c r="OKY85" s="567"/>
      <c r="OKZ85" s="567"/>
      <c r="OLA85" s="567"/>
      <c r="OLB85" s="567"/>
      <c r="OLC85" s="567"/>
      <c r="OLD85" s="567"/>
      <c r="OLE85" s="567"/>
      <c r="OLF85" s="567"/>
      <c r="OLG85" s="567"/>
      <c r="OLH85" s="567"/>
      <c r="OLI85" s="567"/>
      <c r="OLJ85" s="567"/>
      <c r="OLK85" s="567"/>
      <c r="OLL85" s="567"/>
      <c r="OLM85" s="567"/>
      <c r="OLN85" s="567"/>
      <c r="OLO85" s="567"/>
      <c r="OLP85" s="567"/>
      <c r="OLQ85" s="567"/>
      <c r="OLR85" s="567"/>
      <c r="OLS85" s="567"/>
      <c r="OLT85" s="567"/>
      <c r="OLU85" s="567"/>
      <c r="OLV85" s="567"/>
      <c r="OLW85" s="567"/>
      <c r="OLX85" s="567"/>
      <c r="OLY85" s="567"/>
      <c r="OLZ85" s="567"/>
      <c r="OMA85" s="567"/>
      <c r="OMB85" s="567"/>
      <c r="OMC85" s="567"/>
      <c r="OMD85" s="567"/>
      <c r="OME85" s="567"/>
      <c r="OMF85" s="567"/>
      <c r="OMG85" s="567"/>
      <c r="OMH85" s="567"/>
      <c r="OMI85" s="567"/>
      <c r="OMJ85" s="567"/>
      <c r="OMK85" s="567"/>
      <c r="OML85" s="567"/>
      <c r="OMM85" s="567"/>
      <c r="OMN85" s="567"/>
      <c r="OMO85" s="567"/>
      <c r="OMP85" s="567"/>
      <c r="OMQ85" s="567"/>
      <c r="OMR85" s="567"/>
      <c r="OMS85" s="567"/>
      <c r="OMT85" s="567"/>
      <c r="OMU85" s="567"/>
      <c r="OMV85" s="567"/>
      <c r="OMW85" s="567"/>
      <c r="OMX85" s="567"/>
      <c r="OMY85" s="567"/>
      <c r="OMZ85" s="567"/>
      <c r="ONA85" s="567"/>
      <c r="ONB85" s="567"/>
      <c r="ONC85" s="567"/>
      <c r="OND85" s="567"/>
      <c r="ONE85" s="567"/>
      <c r="ONF85" s="567"/>
      <c r="ONG85" s="567"/>
      <c r="ONH85" s="567"/>
      <c r="ONI85" s="567"/>
      <c r="ONJ85" s="567"/>
      <c r="ONK85" s="567"/>
      <c r="ONL85" s="567"/>
      <c r="ONM85" s="567"/>
      <c r="ONN85" s="567"/>
      <c r="ONO85" s="567"/>
      <c r="ONP85" s="567"/>
      <c r="ONQ85" s="567"/>
      <c r="ONR85" s="567"/>
      <c r="ONS85" s="567"/>
      <c r="ONT85" s="567"/>
      <c r="ONU85" s="567"/>
      <c r="ONV85" s="567"/>
      <c r="ONW85" s="567"/>
      <c r="ONX85" s="567"/>
      <c r="ONY85" s="567"/>
      <c r="ONZ85" s="567"/>
      <c r="OOA85" s="567"/>
      <c r="OOB85" s="567"/>
      <c r="OOC85" s="567"/>
      <c r="OOD85" s="567"/>
      <c r="OOE85" s="567"/>
      <c r="OOF85" s="567"/>
      <c r="OOG85" s="567"/>
      <c r="OOH85" s="567"/>
      <c r="OOI85" s="567"/>
      <c r="OOJ85" s="567"/>
      <c r="OOK85" s="567"/>
      <c r="OOL85" s="567"/>
      <c r="OOM85" s="567"/>
      <c r="OON85" s="567"/>
      <c r="OOO85" s="567"/>
      <c r="OOP85" s="567"/>
      <c r="OOQ85" s="567"/>
      <c r="OOR85" s="567"/>
      <c r="OOS85" s="567"/>
      <c r="OOT85" s="567"/>
      <c r="OOU85" s="567"/>
      <c r="OOV85" s="567"/>
      <c r="OOW85" s="567"/>
      <c r="OOX85" s="567"/>
      <c r="OOY85" s="567"/>
      <c r="OOZ85" s="567"/>
      <c r="OPA85" s="567"/>
      <c r="OPB85" s="567"/>
      <c r="OPC85" s="567"/>
      <c r="OPD85" s="567"/>
      <c r="OPE85" s="567"/>
      <c r="OPF85" s="567"/>
      <c r="OPG85" s="567"/>
      <c r="OPH85" s="567"/>
      <c r="OPI85" s="567"/>
      <c r="OPJ85" s="567"/>
      <c r="OPK85" s="567"/>
      <c r="OPL85" s="567"/>
      <c r="OPM85" s="567"/>
      <c r="OPN85" s="567"/>
      <c r="OPO85" s="567"/>
      <c r="OPP85" s="567"/>
      <c r="OPQ85" s="567"/>
      <c r="OPR85" s="567"/>
      <c r="OPS85" s="567"/>
      <c r="OPT85" s="567"/>
      <c r="OPU85" s="567"/>
      <c r="OPV85" s="567"/>
      <c r="OPW85" s="567"/>
      <c r="OPX85" s="567"/>
      <c r="OPY85" s="567"/>
      <c r="OPZ85" s="567"/>
      <c r="OQA85" s="567"/>
      <c r="OQB85" s="567"/>
      <c r="OQC85" s="567"/>
      <c r="OQD85" s="567"/>
      <c r="OQE85" s="567"/>
      <c r="OQF85" s="567"/>
      <c r="OQG85" s="567"/>
      <c r="OQH85" s="567"/>
      <c r="OQI85" s="567"/>
      <c r="OQJ85" s="567"/>
      <c r="OQK85" s="567"/>
      <c r="OQL85" s="567"/>
      <c r="OQM85" s="567"/>
      <c r="OQN85" s="567"/>
      <c r="OQO85" s="567"/>
      <c r="OQP85" s="567"/>
      <c r="OQQ85" s="567"/>
      <c r="OQR85" s="567"/>
      <c r="OQS85" s="567"/>
      <c r="OQT85" s="567"/>
      <c r="OQU85" s="567"/>
      <c r="OQV85" s="567"/>
      <c r="OQW85" s="567"/>
      <c r="OQX85" s="567"/>
      <c r="OQY85" s="567"/>
      <c r="OQZ85" s="567"/>
      <c r="ORA85" s="567"/>
      <c r="ORB85" s="567"/>
      <c r="ORC85" s="567"/>
      <c r="ORD85" s="567"/>
      <c r="ORE85" s="567"/>
      <c r="ORF85" s="567"/>
      <c r="ORG85" s="567"/>
      <c r="ORH85" s="567"/>
      <c r="ORI85" s="567"/>
      <c r="ORJ85" s="567"/>
      <c r="ORK85" s="567"/>
      <c r="ORL85" s="567"/>
      <c r="ORM85" s="567"/>
      <c r="ORN85" s="567"/>
      <c r="ORO85" s="567"/>
      <c r="ORP85" s="567"/>
      <c r="ORQ85" s="567"/>
      <c r="ORR85" s="567"/>
      <c r="ORS85" s="567"/>
      <c r="ORT85" s="567"/>
      <c r="ORU85" s="567"/>
      <c r="ORV85" s="567"/>
      <c r="ORW85" s="567"/>
      <c r="ORX85" s="567"/>
      <c r="ORY85" s="567"/>
      <c r="ORZ85" s="567"/>
      <c r="OSA85" s="567"/>
      <c r="OSB85" s="567"/>
      <c r="OSC85" s="567"/>
      <c r="OSD85" s="567"/>
      <c r="OSE85" s="567"/>
      <c r="OSF85" s="567"/>
      <c r="OSG85" s="567"/>
      <c r="OSH85" s="567"/>
      <c r="OSI85" s="567"/>
      <c r="OSJ85" s="567"/>
      <c r="OSK85" s="567"/>
      <c r="OSL85" s="567"/>
      <c r="OSM85" s="567"/>
      <c r="OSN85" s="567"/>
      <c r="OSO85" s="567"/>
      <c r="OSP85" s="567"/>
      <c r="OSQ85" s="567"/>
      <c r="OSR85" s="567"/>
      <c r="OSS85" s="567"/>
      <c r="OST85" s="567"/>
      <c r="OSU85" s="567"/>
      <c r="OSV85" s="567"/>
      <c r="OSW85" s="567"/>
      <c r="OSX85" s="567"/>
      <c r="OSY85" s="567"/>
      <c r="OSZ85" s="567"/>
      <c r="OTA85" s="567"/>
      <c r="OTB85" s="567"/>
      <c r="OTC85" s="567"/>
      <c r="OTD85" s="567"/>
      <c r="OTE85" s="567"/>
      <c r="OTF85" s="567"/>
      <c r="OTG85" s="567"/>
      <c r="OTH85" s="567"/>
      <c r="OTI85" s="567"/>
      <c r="OTJ85" s="567"/>
      <c r="OTK85" s="567"/>
      <c r="OTL85" s="567"/>
      <c r="OTM85" s="567"/>
      <c r="OTN85" s="567"/>
      <c r="OTO85" s="567"/>
      <c r="OTP85" s="567"/>
      <c r="OTQ85" s="567"/>
      <c r="OTR85" s="567"/>
      <c r="OTS85" s="567"/>
      <c r="OTT85" s="567"/>
      <c r="OTU85" s="567"/>
      <c r="OTV85" s="567"/>
      <c r="OTW85" s="567"/>
      <c r="OTX85" s="567"/>
      <c r="OTY85" s="567"/>
      <c r="OTZ85" s="567"/>
      <c r="OUA85" s="567"/>
      <c r="OUB85" s="567"/>
      <c r="OUC85" s="567"/>
      <c r="OUD85" s="567"/>
      <c r="OUE85" s="567"/>
      <c r="OUF85" s="567"/>
      <c r="OUG85" s="567"/>
      <c r="OUH85" s="567"/>
      <c r="OUI85" s="567"/>
      <c r="OUJ85" s="567"/>
      <c r="OUK85" s="567"/>
      <c r="OUL85" s="567"/>
      <c r="OUM85" s="567"/>
      <c r="OUN85" s="567"/>
      <c r="OUO85" s="567"/>
      <c r="OUP85" s="567"/>
      <c r="OUQ85" s="567"/>
      <c r="OUR85" s="567"/>
      <c r="OUS85" s="567"/>
      <c r="OUT85" s="567"/>
      <c r="OUU85" s="567"/>
      <c r="OUV85" s="567"/>
      <c r="OUW85" s="567"/>
      <c r="OUX85" s="567"/>
      <c r="OUY85" s="567"/>
      <c r="OUZ85" s="567"/>
      <c r="OVA85" s="567"/>
      <c r="OVB85" s="567"/>
      <c r="OVC85" s="567"/>
      <c r="OVD85" s="567"/>
      <c r="OVE85" s="567"/>
      <c r="OVF85" s="567"/>
      <c r="OVG85" s="567"/>
      <c r="OVH85" s="567"/>
      <c r="OVI85" s="567"/>
      <c r="OVJ85" s="567"/>
      <c r="OVK85" s="567"/>
      <c r="OVL85" s="567"/>
      <c r="OVM85" s="567"/>
      <c r="OVN85" s="567"/>
      <c r="OVO85" s="567"/>
      <c r="OVP85" s="567"/>
      <c r="OVQ85" s="567"/>
      <c r="OVR85" s="567"/>
      <c r="OVS85" s="567"/>
      <c r="OVT85" s="567"/>
      <c r="OVU85" s="567"/>
      <c r="OVV85" s="567"/>
      <c r="OVW85" s="567"/>
      <c r="OVX85" s="567"/>
      <c r="OVY85" s="567"/>
      <c r="OVZ85" s="567"/>
      <c r="OWA85" s="567"/>
      <c r="OWB85" s="567"/>
      <c r="OWC85" s="567"/>
      <c r="OWD85" s="567"/>
      <c r="OWE85" s="567"/>
      <c r="OWF85" s="567"/>
      <c r="OWG85" s="567"/>
      <c r="OWH85" s="567"/>
      <c r="OWI85" s="567"/>
      <c r="OWJ85" s="567"/>
      <c r="OWK85" s="567"/>
      <c r="OWL85" s="567"/>
      <c r="OWM85" s="567"/>
      <c r="OWN85" s="567"/>
      <c r="OWO85" s="567"/>
      <c r="OWP85" s="567"/>
      <c r="OWQ85" s="567"/>
      <c r="OWR85" s="567"/>
      <c r="OWS85" s="567"/>
      <c r="OWT85" s="567"/>
      <c r="OWU85" s="567"/>
      <c r="OWV85" s="567"/>
      <c r="OWW85" s="567"/>
      <c r="OWX85" s="567"/>
      <c r="OWY85" s="567"/>
      <c r="OWZ85" s="567"/>
      <c r="OXA85" s="567"/>
      <c r="OXB85" s="567"/>
      <c r="OXC85" s="567"/>
      <c r="OXD85" s="567"/>
      <c r="OXE85" s="567"/>
      <c r="OXF85" s="567"/>
      <c r="OXG85" s="567"/>
      <c r="OXH85" s="567"/>
      <c r="OXI85" s="567"/>
      <c r="OXJ85" s="567"/>
      <c r="OXK85" s="567"/>
      <c r="OXL85" s="567"/>
      <c r="OXM85" s="567"/>
      <c r="OXN85" s="567"/>
      <c r="OXO85" s="567"/>
      <c r="OXP85" s="567"/>
      <c r="OXQ85" s="567"/>
      <c r="OXR85" s="567"/>
      <c r="OXS85" s="567"/>
      <c r="OXT85" s="567"/>
      <c r="OXU85" s="567"/>
      <c r="OXV85" s="567"/>
      <c r="OXW85" s="567"/>
      <c r="OXX85" s="567"/>
      <c r="OXY85" s="567"/>
      <c r="OXZ85" s="567"/>
      <c r="OYA85" s="567"/>
      <c r="OYB85" s="567"/>
      <c r="OYC85" s="567"/>
      <c r="OYD85" s="567"/>
      <c r="OYE85" s="567"/>
      <c r="OYF85" s="567"/>
      <c r="OYG85" s="567"/>
      <c r="OYH85" s="567"/>
      <c r="OYI85" s="567"/>
      <c r="OYJ85" s="567"/>
      <c r="OYK85" s="567"/>
      <c r="OYL85" s="567"/>
      <c r="OYM85" s="567"/>
      <c r="OYN85" s="567"/>
      <c r="OYO85" s="567"/>
      <c r="OYP85" s="567"/>
      <c r="OYQ85" s="567"/>
      <c r="OYR85" s="567"/>
      <c r="OYS85" s="567"/>
      <c r="OYT85" s="567"/>
      <c r="OYU85" s="567"/>
      <c r="OYV85" s="567"/>
      <c r="OYW85" s="567"/>
      <c r="OYX85" s="567"/>
      <c r="OYY85" s="567"/>
      <c r="OYZ85" s="567"/>
      <c r="OZA85" s="567"/>
      <c r="OZB85" s="567"/>
      <c r="OZC85" s="567"/>
      <c r="OZD85" s="567"/>
      <c r="OZE85" s="567"/>
      <c r="OZF85" s="567"/>
      <c r="OZG85" s="567"/>
      <c r="OZH85" s="567"/>
      <c r="OZI85" s="567"/>
      <c r="OZJ85" s="567"/>
      <c r="OZK85" s="567"/>
      <c r="OZL85" s="567"/>
      <c r="OZM85" s="567"/>
      <c r="OZN85" s="567"/>
      <c r="OZO85" s="567"/>
      <c r="OZP85" s="567"/>
      <c r="OZQ85" s="567"/>
      <c r="OZR85" s="567"/>
      <c r="OZS85" s="567"/>
      <c r="OZT85" s="567"/>
      <c r="OZU85" s="567"/>
      <c r="OZV85" s="567"/>
      <c r="OZW85" s="567"/>
      <c r="OZX85" s="567"/>
      <c r="OZY85" s="567"/>
      <c r="OZZ85" s="567"/>
      <c r="PAA85" s="567"/>
      <c r="PAB85" s="567"/>
      <c r="PAC85" s="567"/>
      <c r="PAD85" s="567"/>
      <c r="PAE85" s="567"/>
      <c r="PAF85" s="567"/>
      <c r="PAG85" s="567"/>
      <c r="PAH85" s="567"/>
      <c r="PAI85" s="567"/>
      <c r="PAJ85" s="567"/>
      <c r="PAK85" s="567"/>
      <c r="PAL85" s="567"/>
      <c r="PAM85" s="567"/>
      <c r="PAN85" s="567"/>
      <c r="PAO85" s="567"/>
      <c r="PAP85" s="567"/>
      <c r="PAQ85" s="567"/>
      <c r="PAR85" s="567"/>
      <c r="PAS85" s="567"/>
      <c r="PAT85" s="567"/>
      <c r="PAU85" s="567"/>
      <c r="PAV85" s="567"/>
      <c r="PAW85" s="567"/>
      <c r="PAX85" s="567"/>
      <c r="PAY85" s="567"/>
      <c r="PAZ85" s="567"/>
      <c r="PBA85" s="567"/>
      <c r="PBB85" s="567"/>
      <c r="PBC85" s="567"/>
      <c r="PBD85" s="567"/>
      <c r="PBE85" s="567"/>
      <c r="PBF85" s="567"/>
      <c r="PBG85" s="567"/>
      <c r="PBH85" s="567"/>
      <c r="PBI85" s="567"/>
      <c r="PBJ85" s="567"/>
      <c r="PBK85" s="567"/>
      <c r="PBL85" s="567"/>
      <c r="PBM85" s="567"/>
      <c r="PBN85" s="567"/>
      <c r="PBO85" s="567"/>
      <c r="PBP85" s="567"/>
      <c r="PBQ85" s="567"/>
      <c r="PBR85" s="567"/>
      <c r="PBS85" s="567"/>
      <c r="PBT85" s="567"/>
      <c r="PBU85" s="567"/>
      <c r="PBV85" s="567"/>
      <c r="PBW85" s="567"/>
      <c r="PBX85" s="567"/>
      <c r="PBY85" s="567"/>
      <c r="PBZ85" s="567"/>
      <c r="PCA85" s="567"/>
      <c r="PCB85" s="567"/>
      <c r="PCC85" s="567"/>
      <c r="PCD85" s="567"/>
      <c r="PCE85" s="567"/>
      <c r="PCF85" s="567"/>
      <c r="PCG85" s="567"/>
      <c r="PCH85" s="567"/>
      <c r="PCI85" s="567"/>
      <c r="PCJ85" s="567"/>
      <c r="PCK85" s="567"/>
      <c r="PCL85" s="567"/>
      <c r="PCM85" s="567"/>
      <c r="PCN85" s="567"/>
      <c r="PCO85" s="567"/>
      <c r="PCP85" s="567"/>
      <c r="PCQ85" s="567"/>
      <c r="PCR85" s="567"/>
      <c r="PCS85" s="567"/>
      <c r="PCT85" s="567"/>
      <c r="PCU85" s="567"/>
      <c r="PCV85" s="567"/>
      <c r="PCW85" s="567"/>
      <c r="PCX85" s="567"/>
      <c r="PCY85" s="567"/>
      <c r="PCZ85" s="567"/>
      <c r="PDA85" s="567"/>
      <c r="PDB85" s="567"/>
      <c r="PDC85" s="567"/>
      <c r="PDD85" s="567"/>
      <c r="PDE85" s="567"/>
      <c r="PDF85" s="567"/>
      <c r="PDG85" s="567"/>
      <c r="PDH85" s="567"/>
      <c r="PDI85" s="567"/>
      <c r="PDJ85" s="567"/>
      <c r="PDK85" s="567"/>
      <c r="PDL85" s="567"/>
      <c r="PDM85" s="567"/>
      <c r="PDN85" s="567"/>
      <c r="PDO85" s="567"/>
      <c r="PDP85" s="567"/>
      <c r="PDQ85" s="567"/>
      <c r="PDR85" s="567"/>
      <c r="PDS85" s="567"/>
      <c r="PDT85" s="567"/>
      <c r="PDU85" s="567"/>
      <c r="PDV85" s="567"/>
      <c r="PDW85" s="567"/>
      <c r="PDX85" s="567"/>
      <c r="PDY85" s="567"/>
      <c r="PDZ85" s="567"/>
      <c r="PEA85" s="567"/>
      <c r="PEB85" s="567"/>
      <c r="PEC85" s="567"/>
      <c r="PED85" s="567"/>
      <c r="PEE85" s="567"/>
      <c r="PEF85" s="567"/>
      <c r="PEG85" s="567"/>
      <c r="PEH85" s="567"/>
      <c r="PEI85" s="567"/>
      <c r="PEJ85" s="567"/>
      <c r="PEK85" s="567"/>
      <c r="PEL85" s="567"/>
      <c r="PEM85" s="567"/>
      <c r="PEN85" s="567"/>
      <c r="PEO85" s="567"/>
      <c r="PEP85" s="567"/>
      <c r="PEQ85" s="567"/>
      <c r="PER85" s="567"/>
      <c r="PES85" s="567"/>
      <c r="PET85" s="567"/>
      <c r="PEU85" s="567"/>
      <c r="PEV85" s="567"/>
      <c r="PEW85" s="567"/>
      <c r="PEX85" s="567"/>
      <c r="PEY85" s="567"/>
      <c r="PEZ85" s="567"/>
      <c r="PFA85" s="567"/>
      <c r="PFB85" s="567"/>
      <c r="PFC85" s="567"/>
      <c r="PFD85" s="567"/>
      <c r="PFE85" s="567"/>
      <c r="PFF85" s="567"/>
      <c r="PFG85" s="567"/>
      <c r="PFH85" s="567"/>
      <c r="PFI85" s="567"/>
      <c r="PFJ85" s="567"/>
      <c r="PFK85" s="567"/>
      <c r="PFL85" s="567"/>
      <c r="PFM85" s="567"/>
      <c r="PFN85" s="567"/>
      <c r="PFO85" s="567"/>
      <c r="PFP85" s="567"/>
      <c r="PFQ85" s="567"/>
      <c r="PFR85" s="567"/>
      <c r="PFS85" s="567"/>
      <c r="PFT85" s="567"/>
      <c r="PFU85" s="567"/>
      <c r="PFV85" s="567"/>
      <c r="PFW85" s="567"/>
      <c r="PFX85" s="567"/>
      <c r="PFY85" s="567"/>
      <c r="PFZ85" s="567"/>
      <c r="PGA85" s="567"/>
      <c r="PGB85" s="567"/>
      <c r="PGC85" s="567"/>
      <c r="PGD85" s="567"/>
      <c r="PGE85" s="567"/>
      <c r="PGF85" s="567"/>
      <c r="PGG85" s="567"/>
      <c r="PGH85" s="567"/>
      <c r="PGI85" s="567"/>
      <c r="PGJ85" s="567"/>
      <c r="PGK85" s="567"/>
      <c r="PGL85" s="567"/>
      <c r="PGM85" s="567"/>
      <c r="PGN85" s="567"/>
      <c r="PGO85" s="567"/>
      <c r="PGP85" s="567"/>
      <c r="PGQ85" s="567"/>
      <c r="PGR85" s="567"/>
      <c r="PGS85" s="567"/>
      <c r="PGT85" s="567"/>
      <c r="PGU85" s="567"/>
      <c r="PGV85" s="567"/>
      <c r="PGW85" s="567"/>
      <c r="PGX85" s="567"/>
      <c r="PGY85" s="567"/>
      <c r="PGZ85" s="567"/>
      <c r="PHA85" s="567"/>
      <c r="PHB85" s="567"/>
      <c r="PHC85" s="567"/>
      <c r="PHD85" s="567"/>
      <c r="PHE85" s="567"/>
      <c r="PHF85" s="567"/>
      <c r="PHG85" s="567"/>
      <c r="PHH85" s="567"/>
      <c r="PHI85" s="567"/>
      <c r="PHJ85" s="567"/>
      <c r="PHK85" s="567"/>
      <c r="PHL85" s="567"/>
      <c r="PHM85" s="567"/>
      <c r="PHN85" s="567"/>
      <c r="PHO85" s="567"/>
      <c r="PHP85" s="567"/>
      <c r="PHQ85" s="567"/>
      <c r="PHR85" s="567"/>
      <c r="PHS85" s="567"/>
      <c r="PHT85" s="567"/>
      <c r="PHU85" s="567"/>
      <c r="PHV85" s="567"/>
      <c r="PHW85" s="567"/>
      <c r="PHX85" s="567"/>
      <c r="PHY85" s="567"/>
      <c r="PHZ85" s="567"/>
      <c r="PIA85" s="567"/>
      <c r="PIB85" s="567"/>
      <c r="PIC85" s="567"/>
      <c r="PID85" s="567"/>
      <c r="PIE85" s="567"/>
      <c r="PIF85" s="567"/>
      <c r="PIG85" s="567"/>
      <c r="PIH85" s="567"/>
      <c r="PII85" s="567"/>
      <c r="PIJ85" s="567"/>
      <c r="PIK85" s="567"/>
      <c r="PIL85" s="567"/>
      <c r="PIM85" s="567"/>
      <c r="PIN85" s="567"/>
      <c r="PIO85" s="567"/>
      <c r="PIP85" s="567"/>
      <c r="PIQ85" s="567"/>
      <c r="PIR85" s="567"/>
      <c r="PIS85" s="567"/>
      <c r="PIT85" s="567"/>
      <c r="PIU85" s="567"/>
      <c r="PIV85" s="567"/>
      <c r="PIW85" s="567"/>
      <c r="PIX85" s="567"/>
      <c r="PIY85" s="567"/>
      <c r="PIZ85" s="567"/>
      <c r="PJA85" s="567"/>
      <c r="PJB85" s="567"/>
      <c r="PJC85" s="567"/>
      <c r="PJD85" s="567"/>
      <c r="PJE85" s="567"/>
      <c r="PJF85" s="567"/>
      <c r="PJG85" s="567"/>
      <c r="PJH85" s="567"/>
      <c r="PJI85" s="567"/>
      <c r="PJJ85" s="567"/>
      <c r="PJK85" s="567"/>
      <c r="PJL85" s="567"/>
      <c r="PJM85" s="567"/>
      <c r="PJN85" s="567"/>
      <c r="PJO85" s="567"/>
      <c r="PJP85" s="567"/>
      <c r="PJQ85" s="567"/>
      <c r="PJR85" s="567"/>
      <c r="PJS85" s="567"/>
      <c r="PJT85" s="567"/>
      <c r="PJU85" s="567"/>
      <c r="PJV85" s="567"/>
      <c r="PJW85" s="567"/>
      <c r="PJX85" s="567"/>
      <c r="PJY85" s="567"/>
      <c r="PJZ85" s="567"/>
      <c r="PKA85" s="567"/>
      <c r="PKB85" s="567"/>
      <c r="PKC85" s="567"/>
      <c r="PKD85" s="567"/>
      <c r="PKE85" s="567"/>
      <c r="PKF85" s="567"/>
      <c r="PKG85" s="567"/>
      <c r="PKH85" s="567"/>
      <c r="PKI85" s="567"/>
      <c r="PKJ85" s="567"/>
      <c r="PKK85" s="567"/>
      <c r="PKL85" s="567"/>
      <c r="PKM85" s="567"/>
      <c r="PKN85" s="567"/>
      <c r="PKO85" s="567"/>
      <c r="PKP85" s="567"/>
      <c r="PKQ85" s="567"/>
      <c r="PKR85" s="567"/>
      <c r="PKS85" s="567"/>
      <c r="PKT85" s="567"/>
      <c r="PKU85" s="567"/>
      <c r="PKV85" s="567"/>
      <c r="PKW85" s="567"/>
      <c r="PKX85" s="567"/>
      <c r="PKY85" s="567"/>
      <c r="PKZ85" s="567"/>
      <c r="PLA85" s="567"/>
      <c r="PLB85" s="567"/>
      <c r="PLC85" s="567"/>
      <c r="PLD85" s="567"/>
      <c r="PLE85" s="567"/>
      <c r="PLF85" s="567"/>
      <c r="PLG85" s="567"/>
      <c r="PLH85" s="567"/>
      <c r="PLI85" s="567"/>
      <c r="PLJ85" s="567"/>
      <c r="PLK85" s="567"/>
      <c r="PLL85" s="567"/>
      <c r="PLM85" s="567"/>
      <c r="PLN85" s="567"/>
      <c r="PLO85" s="567"/>
      <c r="PLP85" s="567"/>
      <c r="PLQ85" s="567"/>
      <c r="PLR85" s="567"/>
      <c r="PLS85" s="567"/>
      <c r="PLT85" s="567"/>
      <c r="PLU85" s="567"/>
      <c r="PLV85" s="567"/>
      <c r="PLW85" s="567"/>
      <c r="PLX85" s="567"/>
      <c r="PLY85" s="567"/>
      <c r="PLZ85" s="567"/>
      <c r="PMA85" s="567"/>
      <c r="PMB85" s="567"/>
      <c r="PMC85" s="567"/>
      <c r="PMD85" s="567"/>
      <c r="PME85" s="567"/>
      <c r="PMF85" s="567"/>
      <c r="PMG85" s="567"/>
      <c r="PMH85" s="567"/>
      <c r="PMI85" s="567"/>
      <c r="PMJ85" s="567"/>
      <c r="PMK85" s="567"/>
      <c r="PML85" s="567"/>
      <c r="PMM85" s="567"/>
      <c r="PMN85" s="567"/>
      <c r="PMO85" s="567"/>
      <c r="PMP85" s="567"/>
      <c r="PMQ85" s="567"/>
      <c r="PMR85" s="567"/>
      <c r="PMS85" s="567"/>
      <c r="PMT85" s="567"/>
      <c r="PMU85" s="567"/>
      <c r="PMV85" s="567"/>
      <c r="PMW85" s="567"/>
      <c r="PMX85" s="567"/>
      <c r="PMY85" s="567"/>
      <c r="PMZ85" s="567"/>
      <c r="PNA85" s="567"/>
      <c r="PNB85" s="567"/>
      <c r="PNC85" s="567"/>
      <c r="PND85" s="567"/>
      <c r="PNE85" s="567"/>
      <c r="PNF85" s="567"/>
      <c r="PNG85" s="567"/>
      <c r="PNH85" s="567"/>
      <c r="PNI85" s="567"/>
      <c r="PNJ85" s="567"/>
      <c r="PNK85" s="567"/>
      <c r="PNL85" s="567"/>
      <c r="PNM85" s="567"/>
      <c r="PNN85" s="567"/>
      <c r="PNO85" s="567"/>
      <c r="PNP85" s="567"/>
      <c r="PNQ85" s="567"/>
      <c r="PNR85" s="567"/>
      <c r="PNS85" s="567"/>
      <c r="PNT85" s="567"/>
      <c r="PNU85" s="567"/>
      <c r="PNV85" s="567"/>
      <c r="PNW85" s="567"/>
      <c r="PNX85" s="567"/>
      <c r="PNY85" s="567"/>
      <c r="PNZ85" s="567"/>
      <c r="POA85" s="567"/>
      <c r="POB85" s="567"/>
      <c r="POC85" s="567"/>
      <c r="POD85" s="567"/>
      <c r="POE85" s="567"/>
      <c r="POF85" s="567"/>
      <c r="POG85" s="567"/>
      <c r="POH85" s="567"/>
      <c r="POI85" s="567"/>
      <c r="POJ85" s="567"/>
      <c r="POK85" s="567"/>
      <c r="POL85" s="567"/>
      <c r="POM85" s="567"/>
      <c r="PON85" s="567"/>
      <c r="POO85" s="567"/>
      <c r="POP85" s="567"/>
      <c r="POQ85" s="567"/>
      <c r="POR85" s="567"/>
      <c r="POS85" s="567"/>
      <c r="POT85" s="567"/>
      <c r="POU85" s="567"/>
      <c r="POV85" s="567"/>
      <c r="POW85" s="567"/>
      <c r="POX85" s="567"/>
      <c r="POY85" s="567"/>
      <c r="POZ85" s="567"/>
      <c r="PPA85" s="567"/>
      <c r="PPB85" s="567"/>
      <c r="PPC85" s="567"/>
      <c r="PPD85" s="567"/>
      <c r="PPE85" s="567"/>
      <c r="PPF85" s="567"/>
      <c r="PPG85" s="567"/>
      <c r="PPH85" s="567"/>
      <c r="PPI85" s="567"/>
      <c r="PPJ85" s="567"/>
      <c r="PPK85" s="567"/>
      <c r="PPL85" s="567"/>
      <c r="PPM85" s="567"/>
      <c r="PPN85" s="567"/>
      <c r="PPO85" s="567"/>
      <c r="PPP85" s="567"/>
      <c r="PPQ85" s="567"/>
      <c r="PPR85" s="567"/>
      <c r="PPS85" s="567"/>
      <c r="PPT85" s="567"/>
      <c r="PPU85" s="567"/>
      <c r="PPV85" s="567"/>
      <c r="PPW85" s="567"/>
      <c r="PPX85" s="567"/>
      <c r="PPY85" s="567"/>
      <c r="PPZ85" s="567"/>
      <c r="PQA85" s="567"/>
      <c r="PQB85" s="567"/>
      <c r="PQC85" s="567"/>
      <c r="PQD85" s="567"/>
      <c r="PQE85" s="567"/>
      <c r="PQF85" s="567"/>
      <c r="PQG85" s="567"/>
      <c r="PQH85" s="567"/>
      <c r="PQI85" s="567"/>
      <c r="PQJ85" s="567"/>
      <c r="PQK85" s="567"/>
      <c r="PQL85" s="567"/>
      <c r="PQM85" s="567"/>
      <c r="PQN85" s="567"/>
      <c r="PQO85" s="567"/>
      <c r="PQP85" s="567"/>
      <c r="PQQ85" s="567"/>
      <c r="PQR85" s="567"/>
      <c r="PQS85" s="567"/>
      <c r="PQT85" s="567"/>
      <c r="PQU85" s="567"/>
      <c r="PQV85" s="567"/>
      <c r="PQW85" s="567"/>
      <c r="PQX85" s="567"/>
      <c r="PQY85" s="567"/>
      <c r="PQZ85" s="567"/>
      <c r="PRA85" s="567"/>
      <c r="PRB85" s="567"/>
      <c r="PRC85" s="567"/>
      <c r="PRD85" s="567"/>
      <c r="PRE85" s="567"/>
      <c r="PRF85" s="567"/>
      <c r="PRG85" s="567"/>
      <c r="PRH85" s="567"/>
      <c r="PRI85" s="567"/>
      <c r="PRJ85" s="567"/>
      <c r="PRK85" s="567"/>
      <c r="PRL85" s="567"/>
      <c r="PRM85" s="567"/>
      <c r="PRN85" s="567"/>
      <c r="PRO85" s="567"/>
      <c r="PRP85" s="567"/>
      <c r="PRQ85" s="567"/>
      <c r="PRR85" s="567"/>
      <c r="PRS85" s="567"/>
      <c r="PRT85" s="567"/>
      <c r="PRU85" s="567"/>
      <c r="PRV85" s="567"/>
      <c r="PRW85" s="567"/>
      <c r="PRX85" s="567"/>
      <c r="PRY85" s="567"/>
      <c r="PRZ85" s="567"/>
      <c r="PSA85" s="567"/>
      <c r="PSB85" s="567"/>
      <c r="PSC85" s="567"/>
      <c r="PSD85" s="567"/>
      <c r="PSE85" s="567"/>
      <c r="PSF85" s="567"/>
      <c r="PSG85" s="567"/>
      <c r="PSH85" s="567"/>
      <c r="PSI85" s="567"/>
      <c r="PSJ85" s="567"/>
      <c r="PSK85" s="567"/>
      <c r="PSL85" s="567"/>
      <c r="PSM85" s="567"/>
      <c r="PSN85" s="567"/>
      <c r="PSO85" s="567"/>
      <c r="PSP85" s="567"/>
      <c r="PSQ85" s="567"/>
      <c r="PSR85" s="567"/>
      <c r="PSS85" s="567"/>
      <c r="PST85" s="567"/>
      <c r="PSU85" s="567"/>
      <c r="PSV85" s="567"/>
      <c r="PSW85" s="567"/>
      <c r="PSX85" s="567"/>
      <c r="PSY85" s="567"/>
      <c r="PSZ85" s="567"/>
      <c r="PTA85" s="567"/>
      <c r="PTB85" s="567"/>
      <c r="PTC85" s="567"/>
      <c r="PTD85" s="567"/>
      <c r="PTE85" s="567"/>
      <c r="PTF85" s="567"/>
      <c r="PTG85" s="567"/>
      <c r="PTH85" s="567"/>
      <c r="PTI85" s="567"/>
      <c r="PTJ85" s="567"/>
      <c r="PTK85" s="567"/>
      <c r="PTL85" s="567"/>
      <c r="PTM85" s="567"/>
      <c r="PTN85" s="567"/>
      <c r="PTO85" s="567"/>
      <c r="PTP85" s="567"/>
      <c r="PTQ85" s="567"/>
      <c r="PTR85" s="567"/>
      <c r="PTS85" s="567"/>
      <c r="PTT85" s="567"/>
      <c r="PTU85" s="567"/>
      <c r="PTV85" s="567"/>
      <c r="PTW85" s="567"/>
      <c r="PTX85" s="567"/>
      <c r="PTY85" s="567"/>
      <c r="PTZ85" s="567"/>
      <c r="PUA85" s="567"/>
      <c r="PUB85" s="567"/>
      <c r="PUC85" s="567"/>
      <c r="PUD85" s="567"/>
      <c r="PUE85" s="567"/>
      <c r="PUF85" s="567"/>
      <c r="PUG85" s="567"/>
      <c r="PUH85" s="567"/>
      <c r="PUI85" s="567"/>
      <c r="PUJ85" s="567"/>
      <c r="PUK85" s="567"/>
      <c r="PUL85" s="567"/>
      <c r="PUM85" s="567"/>
      <c r="PUN85" s="567"/>
      <c r="PUO85" s="567"/>
      <c r="PUP85" s="567"/>
      <c r="PUQ85" s="567"/>
      <c r="PUR85" s="567"/>
      <c r="PUS85" s="567"/>
      <c r="PUT85" s="567"/>
      <c r="PUU85" s="567"/>
      <c r="PUV85" s="567"/>
      <c r="PUW85" s="567"/>
      <c r="PUX85" s="567"/>
      <c r="PUY85" s="567"/>
      <c r="PUZ85" s="567"/>
      <c r="PVA85" s="567"/>
      <c r="PVB85" s="567"/>
      <c r="PVC85" s="567"/>
      <c r="PVD85" s="567"/>
      <c r="PVE85" s="567"/>
      <c r="PVF85" s="567"/>
      <c r="PVG85" s="567"/>
      <c r="PVH85" s="567"/>
      <c r="PVI85" s="567"/>
      <c r="PVJ85" s="567"/>
      <c r="PVK85" s="567"/>
      <c r="PVL85" s="567"/>
      <c r="PVM85" s="567"/>
      <c r="PVN85" s="567"/>
      <c r="PVO85" s="567"/>
      <c r="PVP85" s="567"/>
      <c r="PVQ85" s="567"/>
      <c r="PVR85" s="567"/>
      <c r="PVS85" s="567"/>
      <c r="PVT85" s="567"/>
      <c r="PVU85" s="567"/>
      <c r="PVV85" s="567"/>
      <c r="PVW85" s="567"/>
      <c r="PVX85" s="567"/>
      <c r="PVY85" s="567"/>
      <c r="PVZ85" s="567"/>
      <c r="PWA85" s="567"/>
      <c r="PWB85" s="567"/>
      <c r="PWC85" s="567"/>
      <c r="PWD85" s="567"/>
      <c r="PWE85" s="567"/>
      <c r="PWF85" s="567"/>
      <c r="PWG85" s="567"/>
      <c r="PWH85" s="567"/>
      <c r="PWI85" s="567"/>
      <c r="PWJ85" s="567"/>
      <c r="PWK85" s="567"/>
      <c r="PWL85" s="567"/>
      <c r="PWM85" s="567"/>
      <c r="PWN85" s="567"/>
      <c r="PWO85" s="567"/>
      <c r="PWP85" s="567"/>
      <c r="PWQ85" s="567"/>
      <c r="PWR85" s="567"/>
      <c r="PWS85" s="567"/>
      <c r="PWT85" s="567"/>
      <c r="PWU85" s="567"/>
      <c r="PWV85" s="567"/>
      <c r="PWW85" s="567"/>
      <c r="PWX85" s="567"/>
      <c r="PWY85" s="567"/>
      <c r="PWZ85" s="567"/>
      <c r="PXA85" s="567"/>
      <c r="PXB85" s="567"/>
      <c r="PXC85" s="567"/>
      <c r="PXD85" s="567"/>
      <c r="PXE85" s="567"/>
      <c r="PXF85" s="567"/>
      <c r="PXG85" s="567"/>
      <c r="PXH85" s="567"/>
      <c r="PXI85" s="567"/>
      <c r="PXJ85" s="567"/>
      <c r="PXK85" s="567"/>
      <c r="PXL85" s="567"/>
      <c r="PXM85" s="567"/>
      <c r="PXN85" s="567"/>
      <c r="PXO85" s="567"/>
      <c r="PXP85" s="567"/>
      <c r="PXQ85" s="567"/>
      <c r="PXR85" s="567"/>
      <c r="PXS85" s="567"/>
      <c r="PXT85" s="567"/>
      <c r="PXU85" s="567"/>
      <c r="PXV85" s="567"/>
      <c r="PXW85" s="567"/>
      <c r="PXX85" s="567"/>
      <c r="PXY85" s="567"/>
      <c r="PXZ85" s="567"/>
      <c r="PYA85" s="567"/>
      <c r="PYB85" s="567"/>
      <c r="PYC85" s="567"/>
      <c r="PYD85" s="567"/>
      <c r="PYE85" s="567"/>
      <c r="PYF85" s="567"/>
      <c r="PYG85" s="567"/>
      <c r="PYH85" s="567"/>
      <c r="PYI85" s="567"/>
      <c r="PYJ85" s="567"/>
      <c r="PYK85" s="567"/>
      <c r="PYL85" s="567"/>
      <c r="PYM85" s="567"/>
      <c r="PYN85" s="567"/>
      <c r="PYO85" s="567"/>
      <c r="PYP85" s="567"/>
      <c r="PYQ85" s="567"/>
      <c r="PYR85" s="567"/>
      <c r="PYS85" s="567"/>
      <c r="PYT85" s="567"/>
      <c r="PYU85" s="567"/>
      <c r="PYV85" s="567"/>
      <c r="PYW85" s="567"/>
      <c r="PYX85" s="567"/>
      <c r="PYY85" s="567"/>
      <c r="PYZ85" s="567"/>
      <c r="PZA85" s="567"/>
      <c r="PZB85" s="567"/>
      <c r="PZC85" s="567"/>
      <c r="PZD85" s="567"/>
      <c r="PZE85" s="567"/>
      <c r="PZF85" s="567"/>
      <c r="PZG85" s="567"/>
      <c r="PZH85" s="567"/>
      <c r="PZI85" s="567"/>
      <c r="PZJ85" s="567"/>
      <c r="PZK85" s="567"/>
      <c r="PZL85" s="567"/>
      <c r="PZM85" s="567"/>
      <c r="PZN85" s="567"/>
      <c r="PZO85" s="567"/>
      <c r="PZP85" s="567"/>
      <c r="PZQ85" s="567"/>
      <c r="PZR85" s="567"/>
      <c r="PZS85" s="567"/>
      <c r="PZT85" s="567"/>
      <c r="PZU85" s="567"/>
      <c r="PZV85" s="567"/>
      <c r="PZW85" s="567"/>
      <c r="PZX85" s="567"/>
      <c r="PZY85" s="567"/>
      <c r="PZZ85" s="567"/>
      <c r="QAA85" s="567"/>
      <c r="QAB85" s="567"/>
      <c r="QAC85" s="567"/>
      <c r="QAD85" s="567"/>
      <c r="QAE85" s="567"/>
      <c r="QAF85" s="567"/>
      <c r="QAG85" s="567"/>
      <c r="QAH85" s="567"/>
      <c r="QAI85" s="567"/>
      <c r="QAJ85" s="567"/>
      <c r="QAK85" s="567"/>
      <c r="QAL85" s="567"/>
      <c r="QAM85" s="567"/>
      <c r="QAN85" s="567"/>
      <c r="QAO85" s="567"/>
      <c r="QAP85" s="567"/>
      <c r="QAQ85" s="567"/>
      <c r="QAR85" s="567"/>
      <c r="QAS85" s="567"/>
      <c r="QAT85" s="567"/>
      <c r="QAU85" s="567"/>
      <c r="QAV85" s="567"/>
      <c r="QAW85" s="567"/>
      <c r="QAX85" s="567"/>
      <c r="QAY85" s="567"/>
      <c r="QAZ85" s="567"/>
      <c r="QBA85" s="567"/>
      <c r="QBB85" s="567"/>
      <c r="QBC85" s="567"/>
      <c r="QBD85" s="567"/>
      <c r="QBE85" s="567"/>
      <c r="QBF85" s="567"/>
      <c r="QBG85" s="567"/>
      <c r="QBH85" s="567"/>
      <c r="QBI85" s="567"/>
      <c r="QBJ85" s="567"/>
      <c r="QBK85" s="567"/>
      <c r="QBL85" s="567"/>
      <c r="QBM85" s="567"/>
      <c r="QBN85" s="567"/>
      <c r="QBO85" s="567"/>
      <c r="QBP85" s="567"/>
      <c r="QBQ85" s="567"/>
      <c r="QBR85" s="567"/>
      <c r="QBS85" s="567"/>
      <c r="QBT85" s="567"/>
      <c r="QBU85" s="567"/>
      <c r="QBV85" s="567"/>
      <c r="QBW85" s="567"/>
      <c r="QBX85" s="567"/>
      <c r="QBY85" s="567"/>
      <c r="QBZ85" s="567"/>
      <c r="QCA85" s="567"/>
      <c r="QCB85" s="567"/>
      <c r="QCC85" s="567"/>
      <c r="QCD85" s="567"/>
      <c r="QCE85" s="567"/>
      <c r="QCF85" s="567"/>
      <c r="QCG85" s="567"/>
      <c r="QCH85" s="567"/>
      <c r="QCI85" s="567"/>
      <c r="QCJ85" s="567"/>
      <c r="QCK85" s="567"/>
      <c r="QCL85" s="567"/>
      <c r="QCM85" s="567"/>
      <c r="QCN85" s="567"/>
      <c r="QCO85" s="567"/>
      <c r="QCP85" s="567"/>
      <c r="QCQ85" s="567"/>
      <c r="QCR85" s="567"/>
      <c r="QCS85" s="567"/>
      <c r="QCT85" s="567"/>
      <c r="QCU85" s="567"/>
      <c r="QCV85" s="567"/>
      <c r="QCW85" s="567"/>
      <c r="QCX85" s="567"/>
      <c r="QCY85" s="567"/>
      <c r="QCZ85" s="567"/>
      <c r="QDA85" s="567"/>
      <c r="QDB85" s="567"/>
      <c r="QDC85" s="567"/>
      <c r="QDD85" s="567"/>
      <c r="QDE85" s="567"/>
      <c r="QDF85" s="567"/>
      <c r="QDG85" s="567"/>
      <c r="QDH85" s="567"/>
      <c r="QDI85" s="567"/>
      <c r="QDJ85" s="567"/>
      <c r="QDK85" s="567"/>
      <c r="QDL85" s="567"/>
      <c r="QDM85" s="567"/>
      <c r="QDN85" s="567"/>
      <c r="QDO85" s="567"/>
      <c r="QDP85" s="567"/>
      <c r="QDQ85" s="567"/>
      <c r="QDR85" s="567"/>
      <c r="QDS85" s="567"/>
      <c r="QDT85" s="567"/>
      <c r="QDU85" s="567"/>
      <c r="QDV85" s="567"/>
      <c r="QDW85" s="567"/>
      <c r="QDX85" s="567"/>
      <c r="QDY85" s="567"/>
      <c r="QDZ85" s="567"/>
      <c r="QEA85" s="567"/>
      <c r="QEB85" s="567"/>
      <c r="QEC85" s="567"/>
      <c r="QED85" s="567"/>
      <c r="QEE85" s="567"/>
      <c r="QEF85" s="567"/>
      <c r="QEG85" s="567"/>
      <c r="QEH85" s="567"/>
      <c r="QEI85" s="567"/>
      <c r="QEJ85" s="567"/>
      <c r="QEK85" s="567"/>
      <c r="QEL85" s="567"/>
      <c r="QEM85" s="567"/>
      <c r="QEN85" s="567"/>
      <c r="QEO85" s="567"/>
      <c r="QEP85" s="567"/>
      <c r="QEQ85" s="567"/>
      <c r="QER85" s="567"/>
      <c r="QES85" s="567"/>
      <c r="QET85" s="567"/>
      <c r="QEU85" s="567"/>
      <c r="QEV85" s="567"/>
      <c r="QEW85" s="567"/>
      <c r="QEX85" s="567"/>
      <c r="QEY85" s="567"/>
      <c r="QEZ85" s="567"/>
      <c r="QFA85" s="567"/>
      <c r="QFB85" s="567"/>
      <c r="QFC85" s="567"/>
      <c r="QFD85" s="567"/>
      <c r="QFE85" s="567"/>
      <c r="QFF85" s="567"/>
      <c r="QFG85" s="567"/>
      <c r="QFH85" s="567"/>
      <c r="QFI85" s="567"/>
      <c r="QFJ85" s="567"/>
      <c r="QFK85" s="567"/>
      <c r="QFL85" s="567"/>
      <c r="QFM85" s="567"/>
      <c r="QFN85" s="567"/>
      <c r="QFO85" s="567"/>
      <c r="QFP85" s="567"/>
      <c r="QFQ85" s="567"/>
      <c r="QFR85" s="567"/>
      <c r="QFS85" s="567"/>
      <c r="QFT85" s="567"/>
      <c r="QFU85" s="567"/>
      <c r="QFV85" s="567"/>
      <c r="QFW85" s="567"/>
      <c r="QFX85" s="567"/>
      <c r="QFY85" s="567"/>
      <c r="QFZ85" s="567"/>
      <c r="QGA85" s="567"/>
      <c r="QGB85" s="567"/>
      <c r="QGC85" s="567"/>
      <c r="QGD85" s="567"/>
      <c r="QGE85" s="567"/>
      <c r="QGF85" s="567"/>
      <c r="QGG85" s="567"/>
      <c r="QGH85" s="567"/>
      <c r="QGI85" s="567"/>
      <c r="QGJ85" s="567"/>
      <c r="QGK85" s="567"/>
      <c r="QGL85" s="567"/>
      <c r="QGM85" s="567"/>
      <c r="QGN85" s="567"/>
      <c r="QGO85" s="567"/>
      <c r="QGP85" s="567"/>
      <c r="QGQ85" s="567"/>
      <c r="QGR85" s="567"/>
      <c r="QGS85" s="567"/>
      <c r="QGT85" s="567"/>
      <c r="QGU85" s="567"/>
      <c r="QGV85" s="567"/>
      <c r="QGW85" s="567"/>
      <c r="QGX85" s="567"/>
      <c r="QGY85" s="567"/>
      <c r="QGZ85" s="567"/>
      <c r="QHA85" s="567"/>
      <c r="QHB85" s="567"/>
      <c r="QHC85" s="567"/>
      <c r="QHD85" s="567"/>
      <c r="QHE85" s="567"/>
      <c r="QHF85" s="567"/>
      <c r="QHG85" s="567"/>
      <c r="QHH85" s="567"/>
      <c r="QHI85" s="567"/>
      <c r="QHJ85" s="567"/>
      <c r="QHK85" s="567"/>
      <c r="QHL85" s="567"/>
      <c r="QHM85" s="567"/>
      <c r="QHN85" s="567"/>
      <c r="QHO85" s="567"/>
      <c r="QHP85" s="567"/>
      <c r="QHQ85" s="567"/>
      <c r="QHR85" s="567"/>
      <c r="QHS85" s="567"/>
      <c r="QHT85" s="567"/>
      <c r="QHU85" s="567"/>
      <c r="QHV85" s="567"/>
      <c r="QHW85" s="567"/>
      <c r="QHX85" s="567"/>
      <c r="QHY85" s="567"/>
      <c r="QHZ85" s="567"/>
      <c r="QIA85" s="567"/>
      <c r="QIB85" s="567"/>
      <c r="QIC85" s="567"/>
      <c r="QID85" s="567"/>
      <c r="QIE85" s="567"/>
      <c r="QIF85" s="567"/>
      <c r="QIG85" s="567"/>
      <c r="QIH85" s="567"/>
      <c r="QII85" s="567"/>
      <c r="QIJ85" s="567"/>
      <c r="QIK85" s="567"/>
      <c r="QIL85" s="567"/>
      <c r="QIM85" s="567"/>
      <c r="QIN85" s="567"/>
      <c r="QIO85" s="567"/>
      <c r="QIP85" s="567"/>
      <c r="QIQ85" s="567"/>
      <c r="QIR85" s="567"/>
      <c r="QIS85" s="567"/>
      <c r="QIT85" s="567"/>
      <c r="QIU85" s="567"/>
      <c r="QIV85" s="567"/>
      <c r="QIW85" s="567"/>
      <c r="QIX85" s="567"/>
      <c r="QIY85" s="567"/>
      <c r="QIZ85" s="567"/>
      <c r="QJA85" s="567"/>
      <c r="QJB85" s="567"/>
      <c r="QJC85" s="567"/>
      <c r="QJD85" s="567"/>
      <c r="QJE85" s="567"/>
      <c r="QJF85" s="567"/>
      <c r="QJG85" s="567"/>
      <c r="QJH85" s="567"/>
      <c r="QJI85" s="567"/>
      <c r="QJJ85" s="567"/>
      <c r="QJK85" s="567"/>
      <c r="QJL85" s="567"/>
      <c r="QJM85" s="567"/>
      <c r="QJN85" s="567"/>
      <c r="QJO85" s="567"/>
      <c r="QJP85" s="567"/>
      <c r="QJQ85" s="567"/>
      <c r="QJR85" s="567"/>
      <c r="QJS85" s="567"/>
      <c r="QJT85" s="567"/>
      <c r="QJU85" s="567"/>
      <c r="QJV85" s="567"/>
      <c r="QJW85" s="567"/>
      <c r="QJX85" s="567"/>
      <c r="QJY85" s="567"/>
      <c r="QJZ85" s="567"/>
      <c r="QKA85" s="567"/>
      <c r="QKB85" s="567"/>
      <c r="QKC85" s="567"/>
      <c r="QKD85" s="567"/>
      <c r="QKE85" s="567"/>
      <c r="QKF85" s="567"/>
      <c r="QKG85" s="567"/>
      <c r="QKH85" s="567"/>
      <c r="QKI85" s="567"/>
      <c r="QKJ85" s="567"/>
      <c r="QKK85" s="567"/>
      <c r="QKL85" s="567"/>
      <c r="QKM85" s="567"/>
      <c r="QKN85" s="567"/>
      <c r="QKO85" s="567"/>
      <c r="QKP85" s="567"/>
      <c r="QKQ85" s="567"/>
      <c r="QKR85" s="567"/>
      <c r="QKS85" s="567"/>
      <c r="QKT85" s="567"/>
      <c r="QKU85" s="567"/>
      <c r="QKV85" s="567"/>
      <c r="QKW85" s="567"/>
      <c r="QKX85" s="567"/>
      <c r="QKY85" s="567"/>
      <c r="QKZ85" s="567"/>
      <c r="QLA85" s="567"/>
      <c r="QLB85" s="567"/>
      <c r="QLC85" s="567"/>
      <c r="QLD85" s="567"/>
      <c r="QLE85" s="567"/>
      <c r="QLF85" s="567"/>
      <c r="QLG85" s="567"/>
      <c r="QLH85" s="567"/>
      <c r="QLI85" s="567"/>
      <c r="QLJ85" s="567"/>
      <c r="QLK85" s="567"/>
      <c r="QLL85" s="567"/>
      <c r="QLM85" s="567"/>
      <c r="QLN85" s="567"/>
      <c r="QLO85" s="567"/>
      <c r="QLP85" s="567"/>
      <c r="QLQ85" s="567"/>
      <c r="QLR85" s="567"/>
      <c r="QLS85" s="567"/>
      <c r="QLT85" s="567"/>
      <c r="QLU85" s="567"/>
      <c r="QLV85" s="567"/>
      <c r="QLW85" s="567"/>
      <c r="QLX85" s="567"/>
      <c r="QLY85" s="567"/>
      <c r="QLZ85" s="567"/>
      <c r="QMA85" s="567"/>
      <c r="QMB85" s="567"/>
      <c r="QMC85" s="567"/>
      <c r="QMD85" s="567"/>
      <c r="QME85" s="567"/>
      <c r="QMF85" s="567"/>
      <c r="QMG85" s="567"/>
      <c r="QMH85" s="567"/>
      <c r="QMI85" s="567"/>
      <c r="QMJ85" s="567"/>
      <c r="QMK85" s="567"/>
      <c r="QML85" s="567"/>
      <c r="QMM85" s="567"/>
      <c r="QMN85" s="567"/>
      <c r="QMO85" s="567"/>
      <c r="QMP85" s="567"/>
      <c r="QMQ85" s="567"/>
      <c r="QMR85" s="567"/>
      <c r="QMS85" s="567"/>
      <c r="QMT85" s="567"/>
      <c r="QMU85" s="567"/>
      <c r="QMV85" s="567"/>
      <c r="QMW85" s="567"/>
      <c r="QMX85" s="567"/>
      <c r="QMY85" s="567"/>
      <c r="QMZ85" s="567"/>
      <c r="QNA85" s="567"/>
      <c r="QNB85" s="567"/>
      <c r="QNC85" s="567"/>
      <c r="QND85" s="567"/>
      <c r="QNE85" s="567"/>
      <c r="QNF85" s="567"/>
      <c r="QNG85" s="567"/>
      <c r="QNH85" s="567"/>
      <c r="QNI85" s="567"/>
      <c r="QNJ85" s="567"/>
      <c r="QNK85" s="567"/>
      <c r="QNL85" s="567"/>
      <c r="QNM85" s="567"/>
      <c r="QNN85" s="567"/>
      <c r="QNO85" s="567"/>
      <c r="QNP85" s="567"/>
      <c r="QNQ85" s="567"/>
      <c r="QNR85" s="567"/>
      <c r="QNS85" s="567"/>
      <c r="QNT85" s="567"/>
      <c r="QNU85" s="567"/>
      <c r="QNV85" s="567"/>
      <c r="QNW85" s="567"/>
      <c r="QNX85" s="567"/>
      <c r="QNY85" s="567"/>
      <c r="QNZ85" s="567"/>
      <c r="QOA85" s="567"/>
      <c r="QOB85" s="567"/>
      <c r="QOC85" s="567"/>
      <c r="QOD85" s="567"/>
      <c r="QOE85" s="567"/>
      <c r="QOF85" s="567"/>
      <c r="QOG85" s="567"/>
      <c r="QOH85" s="567"/>
      <c r="QOI85" s="567"/>
      <c r="QOJ85" s="567"/>
      <c r="QOK85" s="567"/>
      <c r="QOL85" s="567"/>
      <c r="QOM85" s="567"/>
      <c r="QON85" s="567"/>
      <c r="QOO85" s="567"/>
      <c r="QOP85" s="567"/>
      <c r="QOQ85" s="567"/>
      <c r="QOR85" s="567"/>
      <c r="QOS85" s="567"/>
      <c r="QOT85" s="567"/>
      <c r="QOU85" s="567"/>
      <c r="QOV85" s="567"/>
      <c r="QOW85" s="567"/>
      <c r="QOX85" s="567"/>
      <c r="QOY85" s="567"/>
      <c r="QOZ85" s="567"/>
      <c r="QPA85" s="567"/>
      <c r="QPB85" s="567"/>
      <c r="QPC85" s="567"/>
      <c r="QPD85" s="567"/>
      <c r="QPE85" s="567"/>
      <c r="QPF85" s="567"/>
      <c r="QPG85" s="567"/>
      <c r="QPH85" s="567"/>
      <c r="QPI85" s="567"/>
      <c r="QPJ85" s="567"/>
      <c r="QPK85" s="567"/>
      <c r="QPL85" s="567"/>
      <c r="QPM85" s="567"/>
      <c r="QPN85" s="567"/>
      <c r="QPO85" s="567"/>
      <c r="QPP85" s="567"/>
      <c r="QPQ85" s="567"/>
      <c r="QPR85" s="567"/>
      <c r="QPS85" s="567"/>
      <c r="QPT85" s="567"/>
      <c r="QPU85" s="567"/>
      <c r="QPV85" s="567"/>
      <c r="QPW85" s="567"/>
      <c r="QPX85" s="567"/>
      <c r="QPY85" s="567"/>
      <c r="QPZ85" s="567"/>
      <c r="QQA85" s="567"/>
      <c r="QQB85" s="567"/>
      <c r="QQC85" s="567"/>
      <c r="QQD85" s="567"/>
      <c r="QQE85" s="567"/>
      <c r="QQF85" s="567"/>
      <c r="QQG85" s="567"/>
      <c r="QQH85" s="567"/>
      <c r="QQI85" s="567"/>
      <c r="QQJ85" s="567"/>
      <c r="QQK85" s="567"/>
      <c r="QQL85" s="567"/>
      <c r="QQM85" s="567"/>
      <c r="QQN85" s="567"/>
      <c r="QQO85" s="567"/>
      <c r="QQP85" s="567"/>
      <c r="QQQ85" s="567"/>
      <c r="QQR85" s="567"/>
      <c r="QQS85" s="567"/>
      <c r="QQT85" s="567"/>
      <c r="QQU85" s="567"/>
      <c r="QQV85" s="567"/>
      <c r="QQW85" s="567"/>
      <c r="QQX85" s="567"/>
      <c r="QQY85" s="567"/>
      <c r="QQZ85" s="567"/>
      <c r="QRA85" s="567"/>
      <c r="QRB85" s="567"/>
      <c r="QRC85" s="567"/>
      <c r="QRD85" s="567"/>
      <c r="QRE85" s="567"/>
      <c r="QRF85" s="567"/>
      <c r="QRG85" s="567"/>
      <c r="QRH85" s="567"/>
      <c r="QRI85" s="567"/>
      <c r="QRJ85" s="567"/>
      <c r="QRK85" s="567"/>
      <c r="QRL85" s="567"/>
      <c r="QRM85" s="567"/>
      <c r="QRN85" s="567"/>
      <c r="QRO85" s="567"/>
      <c r="QRP85" s="567"/>
      <c r="QRQ85" s="567"/>
      <c r="QRR85" s="567"/>
      <c r="QRS85" s="567"/>
      <c r="QRT85" s="567"/>
      <c r="QRU85" s="567"/>
      <c r="QRV85" s="567"/>
      <c r="QRW85" s="567"/>
      <c r="QRX85" s="567"/>
      <c r="QRY85" s="567"/>
      <c r="QRZ85" s="567"/>
      <c r="QSA85" s="567"/>
      <c r="QSB85" s="567"/>
      <c r="QSC85" s="567"/>
      <c r="QSD85" s="567"/>
      <c r="QSE85" s="567"/>
      <c r="QSF85" s="567"/>
      <c r="QSG85" s="567"/>
      <c r="QSH85" s="567"/>
      <c r="QSI85" s="567"/>
      <c r="QSJ85" s="567"/>
      <c r="QSK85" s="567"/>
      <c r="QSL85" s="567"/>
      <c r="QSM85" s="567"/>
      <c r="QSN85" s="567"/>
      <c r="QSO85" s="567"/>
      <c r="QSP85" s="567"/>
      <c r="QSQ85" s="567"/>
      <c r="QSR85" s="567"/>
      <c r="QSS85" s="567"/>
      <c r="QST85" s="567"/>
      <c r="QSU85" s="567"/>
      <c r="QSV85" s="567"/>
      <c r="QSW85" s="567"/>
      <c r="QSX85" s="567"/>
      <c r="QSY85" s="567"/>
      <c r="QSZ85" s="567"/>
      <c r="QTA85" s="567"/>
      <c r="QTB85" s="567"/>
      <c r="QTC85" s="567"/>
      <c r="QTD85" s="567"/>
      <c r="QTE85" s="567"/>
      <c r="QTF85" s="567"/>
      <c r="QTG85" s="567"/>
      <c r="QTH85" s="567"/>
      <c r="QTI85" s="567"/>
      <c r="QTJ85" s="567"/>
      <c r="QTK85" s="567"/>
      <c r="QTL85" s="567"/>
      <c r="QTM85" s="567"/>
      <c r="QTN85" s="567"/>
      <c r="QTO85" s="567"/>
      <c r="QTP85" s="567"/>
      <c r="QTQ85" s="567"/>
      <c r="QTR85" s="567"/>
      <c r="QTS85" s="567"/>
      <c r="QTT85" s="567"/>
      <c r="QTU85" s="567"/>
      <c r="QTV85" s="567"/>
      <c r="QTW85" s="567"/>
      <c r="QTX85" s="567"/>
      <c r="QTY85" s="567"/>
      <c r="QTZ85" s="567"/>
      <c r="QUA85" s="567"/>
      <c r="QUB85" s="567"/>
      <c r="QUC85" s="567"/>
      <c r="QUD85" s="567"/>
      <c r="QUE85" s="567"/>
      <c r="QUF85" s="567"/>
      <c r="QUG85" s="567"/>
      <c r="QUH85" s="567"/>
      <c r="QUI85" s="567"/>
      <c r="QUJ85" s="567"/>
      <c r="QUK85" s="567"/>
      <c r="QUL85" s="567"/>
      <c r="QUM85" s="567"/>
      <c r="QUN85" s="567"/>
      <c r="QUO85" s="567"/>
      <c r="QUP85" s="567"/>
      <c r="QUQ85" s="567"/>
      <c r="QUR85" s="567"/>
      <c r="QUS85" s="567"/>
      <c r="QUT85" s="567"/>
      <c r="QUU85" s="567"/>
      <c r="QUV85" s="567"/>
      <c r="QUW85" s="567"/>
      <c r="QUX85" s="567"/>
      <c r="QUY85" s="567"/>
      <c r="QUZ85" s="567"/>
      <c r="QVA85" s="567"/>
      <c r="QVB85" s="567"/>
      <c r="QVC85" s="567"/>
      <c r="QVD85" s="567"/>
      <c r="QVE85" s="567"/>
      <c r="QVF85" s="567"/>
      <c r="QVG85" s="567"/>
      <c r="QVH85" s="567"/>
      <c r="QVI85" s="567"/>
      <c r="QVJ85" s="567"/>
      <c r="QVK85" s="567"/>
      <c r="QVL85" s="567"/>
      <c r="QVM85" s="567"/>
      <c r="QVN85" s="567"/>
      <c r="QVO85" s="567"/>
      <c r="QVP85" s="567"/>
      <c r="QVQ85" s="567"/>
      <c r="QVR85" s="567"/>
      <c r="QVS85" s="567"/>
      <c r="QVT85" s="567"/>
      <c r="QVU85" s="567"/>
      <c r="QVV85" s="567"/>
      <c r="QVW85" s="567"/>
      <c r="QVX85" s="567"/>
      <c r="QVY85" s="567"/>
      <c r="QVZ85" s="567"/>
      <c r="QWA85" s="567"/>
      <c r="QWB85" s="567"/>
      <c r="QWC85" s="567"/>
      <c r="QWD85" s="567"/>
      <c r="QWE85" s="567"/>
      <c r="QWF85" s="567"/>
      <c r="QWG85" s="567"/>
      <c r="QWH85" s="567"/>
      <c r="QWI85" s="567"/>
      <c r="QWJ85" s="567"/>
      <c r="QWK85" s="567"/>
      <c r="QWL85" s="567"/>
      <c r="QWM85" s="567"/>
      <c r="QWN85" s="567"/>
      <c r="QWO85" s="567"/>
      <c r="QWP85" s="567"/>
      <c r="QWQ85" s="567"/>
      <c r="QWR85" s="567"/>
      <c r="QWS85" s="567"/>
      <c r="QWT85" s="567"/>
      <c r="QWU85" s="567"/>
      <c r="QWV85" s="567"/>
      <c r="QWW85" s="567"/>
      <c r="QWX85" s="567"/>
      <c r="QWY85" s="567"/>
      <c r="QWZ85" s="567"/>
      <c r="QXA85" s="567"/>
      <c r="QXB85" s="567"/>
      <c r="QXC85" s="567"/>
      <c r="QXD85" s="567"/>
      <c r="QXE85" s="567"/>
      <c r="QXF85" s="567"/>
      <c r="QXG85" s="567"/>
      <c r="QXH85" s="567"/>
      <c r="QXI85" s="567"/>
      <c r="QXJ85" s="567"/>
      <c r="QXK85" s="567"/>
      <c r="QXL85" s="567"/>
      <c r="QXM85" s="567"/>
      <c r="QXN85" s="567"/>
      <c r="QXO85" s="567"/>
      <c r="QXP85" s="567"/>
      <c r="QXQ85" s="567"/>
      <c r="QXR85" s="567"/>
      <c r="QXS85" s="567"/>
      <c r="QXT85" s="567"/>
      <c r="QXU85" s="567"/>
      <c r="QXV85" s="567"/>
      <c r="QXW85" s="567"/>
      <c r="QXX85" s="567"/>
      <c r="QXY85" s="567"/>
      <c r="QXZ85" s="567"/>
      <c r="QYA85" s="567"/>
      <c r="QYB85" s="567"/>
      <c r="QYC85" s="567"/>
      <c r="QYD85" s="567"/>
      <c r="QYE85" s="567"/>
      <c r="QYF85" s="567"/>
      <c r="QYG85" s="567"/>
      <c r="QYH85" s="567"/>
      <c r="QYI85" s="567"/>
      <c r="QYJ85" s="567"/>
      <c r="QYK85" s="567"/>
      <c r="QYL85" s="567"/>
      <c r="QYM85" s="567"/>
      <c r="QYN85" s="567"/>
      <c r="QYO85" s="567"/>
      <c r="QYP85" s="567"/>
      <c r="QYQ85" s="567"/>
      <c r="QYR85" s="567"/>
      <c r="QYS85" s="567"/>
      <c r="QYT85" s="567"/>
      <c r="QYU85" s="567"/>
      <c r="QYV85" s="567"/>
      <c r="QYW85" s="567"/>
      <c r="QYX85" s="567"/>
      <c r="QYY85" s="567"/>
      <c r="QYZ85" s="567"/>
      <c r="QZA85" s="567"/>
      <c r="QZB85" s="567"/>
      <c r="QZC85" s="567"/>
      <c r="QZD85" s="567"/>
      <c r="QZE85" s="567"/>
      <c r="QZF85" s="567"/>
      <c r="QZG85" s="567"/>
      <c r="QZH85" s="567"/>
      <c r="QZI85" s="567"/>
      <c r="QZJ85" s="567"/>
      <c r="QZK85" s="567"/>
      <c r="QZL85" s="567"/>
      <c r="QZM85" s="567"/>
      <c r="QZN85" s="567"/>
      <c r="QZO85" s="567"/>
      <c r="QZP85" s="567"/>
      <c r="QZQ85" s="567"/>
      <c r="QZR85" s="567"/>
      <c r="QZS85" s="567"/>
      <c r="QZT85" s="567"/>
      <c r="QZU85" s="567"/>
      <c r="QZV85" s="567"/>
      <c r="QZW85" s="567"/>
      <c r="QZX85" s="567"/>
      <c r="QZY85" s="567"/>
      <c r="QZZ85" s="567"/>
      <c r="RAA85" s="567"/>
      <c r="RAB85" s="567"/>
      <c r="RAC85" s="567"/>
      <c r="RAD85" s="567"/>
      <c r="RAE85" s="567"/>
      <c r="RAF85" s="567"/>
      <c r="RAG85" s="567"/>
      <c r="RAH85" s="567"/>
      <c r="RAI85" s="567"/>
      <c r="RAJ85" s="567"/>
      <c r="RAK85" s="567"/>
      <c r="RAL85" s="567"/>
      <c r="RAM85" s="567"/>
      <c r="RAN85" s="567"/>
      <c r="RAO85" s="567"/>
      <c r="RAP85" s="567"/>
      <c r="RAQ85" s="567"/>
      <c r="RAR85" s="567"/>
      <c r="RAS85" s="567"/>
      <c r="RAT85" s="567"/>
      <c r="RAU85" s="567"/>
      <c r="RAV85" s="567"/>
      <c r="RAW85" s="567"/>
      <c r="RAX85" s="567"/>
      <c r="RAY85" s="567"/>
      <c r="RAZ85" s="567"/>
      <c r="RBA85" s="567"/>
      <c r="RBB85" s="567"/>
      <c r="RBC85" s="567"/>
      <c r="RBD85" s="567"/>
      <c r="RBE85" s="567"/>
      <c r="RBF85" s="567"/>
      <c r="RBG85" s="567"/>
      <c r="RBH85" s="567"/>
      <c r="RBI85" s="567"/>
      <c r="RBJ85" s="567"/>
      <c r="RBK85" s="567"/>
      <c r="RBL85" s="567"/>
      <c r="RBM85" s="567"/>
      <c r="RBN85" s="567"/>
      <c r="RBO85" s="567"/>
      <c r="RBP85" s="567"/>
      <c r="RBQ85" s="567"/>
      <c r="RBR85" s="567"/>
      <c r="RBS85" s="567"/>
      <c r="RBT85" s="567"/>
      <c r="RBU85" s="567"/>
      <c r="RBV85" s="567"/>
      <c r="RBW85" s="567"/>
      <c r="RBX85" s="567"/>
      <c r="RBY85" s="567"/>
      <c r="RBZ85" s="567"/>
      <c r="RCA85" s="567"/>
      <c r="RCB85" s="567"/>
      <c r="RCC85" s="567"/>
      <c r="RCD85" s="567"/>
      <c r="RCE85" s="567"/>
      <c r="RCF85" s="567"/>
      <c r="RCG85" s="567"/>
      <c r="RCH85" s="567"/>
      <c r="RCI85" s="567"/>
      <c r="RCJ85" s="567"/>
      <c r="RCK85" s="567"/>
      <c r="RCL85" s="567"/>
      <c r="RCM85" s="567"/>
      <c r="RCN85" s="567"/>
      <c r="RCO85" s="567"/>
      <c r="RCP85" s="567"/>
      <c r="RCQ85" s="567"/>
      <c r="RCR85" s="567"/>
      <c r="RCS85" s="567"/>
      <c r="RCT85" s="567"/>
      <c r="RCU85" s="567"/>
      <c r="RCV85" s="567"/>
      <c r="RCW85" s="567"/>
      <c r="RCX85" s="567"/>
      <c r="RCY85" s="567"/>
      <c r="RCZ85" s="567"/>
      <c r="RDA85" s="567"/>
      <c r="RDB85" s="567"/>
      <c r="RDC85" s="567"/>
      <c r="RDD85" s="567"/>
      <c r="RDE85" s="567"/>
      <c r="RDF85" s="567"/>
      <c r="RDG85" s="567"/>
      <c r="RDH85" s="567"/>
      <c r="RDI85" s="567"/>
      <c r="RDJ85" s="567"/>
      <c r="RDK85" s="567"/>
      <c r="RDL85" s="567"/>
      <c r="RDM85" s="567"/>
      <c r="RDN85" s="567"/>
      <c r="RDO85" s="567"/>
      <c r="RDP85" s="567"/>
      <c r="RDQ85" s="567"/>
      <c r="RDR85" s="567"/>
      <c r="RDS85" s="567"/>
      <c r="RDT85" s="567"/>
      <c r="RDU85" s="567"/>
      <c r="RDV85" s="567"/>
      <c r="RDW85" s="567"/>
      <c r="RDX85" s="567"/>
      <c r="RDY85" s="567"/>
      <c r="RDZ85" s="567"/>
      <c r="REA85" s="567"/>
      <c r="REB85" s="567"/>
      <c r="REC85" s="567"/>
      <c r="RED85" s="567"/>
      <c r="REE85" s="567"/>
      <c r="REF85" s="567"/>
      <c r="REG85" s="567"/>
      <c r="REH85" s="567"/>
      <c r="REI85" s="567"/>
      <c r="REJ85" s="567"/>
      <c r="REK85" s="567"/>
      <c r="REL85" s="567"/>
      <c r="REM85" s="567"/>
      <c r="REN85" s="567"/>
      <c r="REO85" s="567"/>
      <c r="REP85" s="567"/>
      <c r="REQ85" s="567"/>
      <c r="RER85" s="567"/>
      <c r="RES85" s="567"/>
      <c r="RET85" s="567"/>
      <c r="REU85" s="567"/>
      <c r="REV85" s="567"/>
      <c r="REW85" s="567"/>
      <c r="REX85" s="567"/>
      <c r="REY85" s="567"/>
      <c r="REZ85" s="567"/>
      <c r="RFA85" s="567"/>
      <c r="RFB85" s="567"/>
      <c r="RFC85" s="567"/>
      <c r="RFD85" s="567"/>
      <c r="RFE85" s="567"/>
      <c r="RFF85" s="567"/>
      <c r="RFG85" s="567"/>
      <c r="RFH85" s="567"/>
      <c r="RFI85" s="567"/>
      <c r="RFJ85" s="567"/>
      <c r="RFK85" s="567"/>
      <c r="RFL85" s="567"/>
      <c r="RFM85" s="567"/>
      <c r="RFN85" s="567"/>
      <c r="RFO85" s="567"/>
      <c r="RFP85" s="567"/>
      <c r="RFQ85" s="567"/>
      <c r="RFR85" s="567"/>
      <c r="RFS85" s="567"/>
      <c r="RFT85" s="567"/>
      <c r="RFU85" s="567"/>
      <c r="RFV85" s="567"/>
      <c r="RFW85" s="567"/>
      <c r="RFX85" s="567"/>
      <c r="RFY85" s="567"/>
      <c r="RFZ85" s="567"/>
      <c r="RGA85" s="567"/>
      <c r="RGB85" s="567"/>
      <c r="RGC85" s="567"/>
      <c r="RGD85" s="567"/>
      <c r="RGE85" s="567"/>
      <c r="RGF85" s="567"/>
      <c r="RGG85" s="567"/>
      <c r="RGH85" s="567"/>
      <c r="RGI85" s="567"/>
      <c r="RGJ85" s="567"/>
      <c r="RGK85" s="567"/>
      <c r="RGL85" s="567"/>
      <c r="RGM85" s="567"/>
      <c r="RGN85" s="567"/>
      <c r="RGO85" s="567"/>
      <c r="RGP85" s="567"/>
      <c r="RGQ85" s="567"/>
      <c r="RGR85" s="567"/>
      <c r="RGS85" s="567"/>
      <c r="RGT85" s="567"/>
      <c r="RGU85" s="567"/>
      <c r="RGV85" s="567"/>
      <c r="RGW85" s="567"/>
      <c r="RGX85" s="567"/>
      <c r="RGY85" s="567"/>
      <c r="RGZ85" s="567"/>
      <c r="RHA85" s="567"/>
      <c r="RHB85" s="567"/>
      <c r="RHC85" s="567"/>
      <c r="RHD85" s="567"/>
      <c r="RHE85" s="567"/>
      <c r="RHF85" s="567"/>
      <c r="RHG85" s="567"/>
      <c r="RHH85" s="567"/>
      <c r="RHI85" s="567"/>
      <c r="RHJ85" s="567"/>
      <c r="RHK85" s="567"/>
      <c r="RHL85" s="567"/>
      <c r="RHM85" s="567"/>
      <c r="RHN85" s="567"/>
      <c r="RHO85" s="567"/>
      <c r="RHP85" s="567"/>
      <c r="RHQ85" s="567"/>
      <c r="RHR85" s="567"/>
      <c r="RHS85" s="567"/>
      <c r="RHT85" s="567"/>
      <c r="RHU85" s="567"/>
      <c r="RHV85" s="567"/>
      <c r="RHW85" s="567"/>
      <c r="RHX85" s="567"/>
      <c r="RHY85" s="567"/>
      <c r="RHZ85" s="567"/>
      <c r="RIA85" s="567"/>
      <c r="RIB85" s="567"/>
      <c r="RIC85" s="567"/>
      <c r="RID85" s="567"/>
      <c r="RIE85" s="567"/>
      <c r="RIF85" s="567"/>
      <c r="RIG85" s="567"/>
      <c r="RIH85" s="567"/>
      <c r="RII85" s="567"/>
      <c r="RIJ85" s="567"/>
      <c r="RIK85" s="567"/>
      <c r="RIL85" s="567"/>
      <c r="RIM85" s="567"/>
      <c r="RIN85" s="567"/>
      <c r="RIO85" s="567"/>
      <c r="RIP85" s="567"/>
      <c r="RIQ85" s="567"/>
      <c r="RIR85" s="567"/>
      <c r="RIS85" s="567"/>
      <c r="RIT85" s="567"/>
      <c r="RIU85" s="567"/>
      <c r="RIV85" s="567"/>
      <c r="RIW85" s="567"/>
      <c r="RIX85" s="567"/>
      <c r="RIY85" s="567"/>
      <c r="RIZ85" s="567"/>
      <c r="RJA85" s="567"/>
      <c r="RJB85" s="567"/>
      <c r="RJC85" s="567"/>
      <c r="RJD85" s="567"/>
      <c r="RJE85" s="567"/>
      <c r="RJF85" s="567"/>
      <c r="RJG85" s="567"/>
      <c r="RJH85" s="567"/>
      <c r="RJI85" s="567"/>
      <c r="RJJ85" s="567"/>
      <c r="RJK85" s="567"/>
      <c r="RJL85" s="567"/>
      <c r="RJM85" s="567"/>
      <c r="RJN85" s="567"/>
      <c r="RJO85" s="567"/>
      <c r="RJP85" s="567"/>
      <c r="RJQ85" s="567"/>
      <c r="RJR85" s="567"/>
      <c r="RJS85" s="567"/>
      <c r="RJT85" s="567"/>
      <c r="RJU85" s="567"/>
      <c r="RJV85" s="567"/>
      <c r="RJW85" s="567"/>
      <c r="RJX85" s="567"/>
      <c r="RJY85" s="567"/>
      <c r="RJZ85" s="567"/>
      <c r="RKA85" s="567"/>
      <c r="RKB85" s="567"/>
      <c r="RKC85" s="567"/>
      <c r="RKD85" s="567"/>
      <c r="RKE85" s="567"/>
      <c r="RKF85" s="567"/>
      <c r="RKG85" s="567"/>
      <c r="RKH85" s="567"/>
      <c r="RKI85" s="567"/>
      <c r="RKJ85" s="567"/>
      <c r="RKK85" s="567"/>
      <c r="RKL85" s="567"/>
      <c r="RKM85" s="567"/>
      <c r="RKN85" s="567"/>
      <c r="RKO85" s="567"/>
      <c r="RKP85" s="567"/>
      <c r="RKQ85" s="567"/>
      <c r="RKR85" s="567"/>
      <c r="RKS85" s="567"/>
      <c r="RKT85" s="567"/>
      <c r="RKU85" s="567"/>
      <c r="RKV85" s="567"/>
      <c r="RKW85" s="567"/>
      <c r="RKX85" s="567"/>
      <c r="RKY85" s="567"/>
      <c r="RKZ85" s="567"/>
      <c r="RLA85" s="567"/>
      <c r="RLB85" s="567"/>
      <c r="RLC85" s="567"/>
      <c r="RLD85" s="567"/>
      <c r="RLE85" s="567"/>
      <c r="RLF85" s="567"/>
      <c r="RLG85" s="567"/>
      <c r="RLH85" s="567"/>
      <c r="RLI85" s="567"/>
      <c r="RLJ85" s="567"/>
      <c r="RLK85" s="567"/>
      <c r="RLL85" s="567"/>
      <c r="RLM85" s="567"/>
      <c r="RLN85" s="567"/>
      <c r="RLO85" s="567"/>
      <c r="RLP85" s="567"/>
      <c r="RLQ85" s="567"/>
      <c r="RLR85" s="567"/>
      <c r="RLS85" s="567"/>
      <c r="RLT85" s="567"/>
      <c r="RLU85" s="567"/>
      <c r="RLV85" s="567"/>
      <c r="RLW85" s="567"/>
      <c r="RLX85" s="567"/>
      <c r="RLY85" s="567"/>
      <c r="RLZ85" s="567"/>
      <c r="RMA85" s="567"/>
      <c r="RMB85" s="567"/>
      <c r="RMC85" s="567"/>
      <c r="RMD85" s="567"/>
      <c r="RME85" s="567"/>
      <c r="RMF85" s="567"/>
      <c r="RMG85" s="567"/>
      <c r="RMH85" s="567"/>
      <c r="RMI85" s="567"/>
      <c r="RMJ85" s="567"/>
      <c r="RMK85" s="567"/>
      <c r="RML85" s="567"/>
      <c r="RMM85" s="567"/>
      <c r="RMN85" s="567"/>
      <c r="RMO85" s="567"/>
      <c r="RMP85" s="567"/>
      <c r="RMQ85" s="567"/>
      <c r="RMR85" s="567"/>
      <c r="RMS85" s="567"/>
      <c r="RMT85" s="567"/>
      <c r="RMU85" s="567"/>
      <c r="RMV85" s="567"/>
      <c r="RMW85" s="567"/>
      <c r="RMX85" s="567"/>
      <c r="RMY85" s="567"/>
      <c r="RMZ85" s="567"/>
      <c r="RNA85" s="567"/>
      <c r="RNB85" s="567"/>
      <c r="RNC85" s="567"/>
      <c r="RND85" s="567"/>
      <c r="RNE85" s="567"/>
      <c r="RNF85" s="567"/>
      <c r="RNG85" s="567"/>
      <c r="RNH85" s="567"/>
      <c r="RNI85" s="567"/>
      <c r="RNJ85" s="567"/>
      <c r="RNK85" s="567"/>
      <c r="RNL85" s="567"/>
      <c r="RNM85" s="567"/>
      <c r="RNN85" s="567"/>
      <c r="RNO85" s="567"/>
      <c r="RNP85" s="567"/>
      <c r="RNQ85" s="567"/>
      <c r="RNR85" s="567"/>
      <c r="RNS85" s="567"/>
      <c r="RNT85" s="567"/>
      <c r="RNU85" s="567"/>
      <c r="RNV85" s="567"/>
      <c r="RNW85" s="567"/>
      <c r="RNX85" s="567"/>
      <c r="RNY85" s="567"/>
      <c r="RNZ85" s="567"/>
      <c r="ROA85" s="567"/>
      <c r="ROB85" s="567"/>
      <c r="ROC85" s="567"/>
      <c r="ROD85" s="567"/>
      <c r="ROE85" s="567"/>
      <c r="ROF85" s="567"/>
      <c r="ROG85" s="567"/>
      <c r="ROH85" s="567"/>
      <c r="ROI85" s="567"/>
      <c r="ROJ85" s="567"/>
      <c r="ROK85" s="567"/>
      <c r="ROL85" s="567"/>
      <c r="ROM85" s="567"/>
      <c r="RON85" s="567"/>
      <c r="ROO85" s="567"/>
      <c r="ROP85" s="567"/>
      <c r="ROQ85" s="567"/>
      <c r="ROR85" s="567"/>
      <c r="ROS85" s="567"/>
      <c r="ROT85" s="567"/>
      <c r="ROU85" s="567"/>
      <c r="ROV85" s="567"/>
      <c r="ROW85" s="567"/>
      <c r="ROX85" s="567"/>
      <c r="ROY85" s="567"/>
      <c r="ROZ85" s="567"/>
      <c r="RPA85" s="567"/>
      <c r="RPB85" s="567"/>
      <c r="RPC85" s="567"/>
      <c r="RPD85" s="567"/>
      <c r="RPE85" s="567"/>
      <c r="RPF85" s="567"/>
      <c r="RPG85" s="567"/>
      <c r="RPH85" s="567"/>
      <c r="RPI85" s="567"/>
      <c r="RPJ85" s="567"/>
      <c r="RPK85" s="567"/>
      <c r="RPL85" s="567"/>
      <c r="RPM85" s="567"/>
      <c r="RPN85" s="567"/>
      <c r="RPO85" s="567"/>
      <c r="RPP85" s="567"/>
      <c r="RPQ85" s="567"/>
      <c r="RPR85" s="567"/>
      <c r="RPS85" s="567"/>
      <c r="RPT85" s="567"/>
      <c r="RPU85" s="567"/>
      <c r="RPV85" s="567"/>
      <c r="RPW85" s="567"/>
      <c r="RPX85" s="567"/>
      <c r="RPY85" s="567"/>
      <c r="RPZ85" s="567"/>
      <c r="RQA85" s="567"/>
      <c r="RQB85" s="567"/>
      <c r="RQC85" s="567"/>
      <c r="RQD85" s="567"/>
      <c r="RQE85" s="567"/>
      <c r="RQF85" s="567"/>
      <c r="RQG85" s="567"/>
      <c r="RQH85" s="567"/>
      <c r="RQI85" s="567"/>
      <c r="RQJ85" s="567"/>
      <c r="RQK85" s="567"/>
      <c r="RQL85" s="567"/>
      <c r="RQM85" s="567"/>
      <c r="RQN85" s="567"/>
      <c r="RQO85" s="567"/>
      <c r="RQP85" s="567"/>
      <c r="RQQ85" s="567"/>
      <c r="RQR85" s="567"/>
      <c r="RQS85" s="567"/>
      <c r="RQT85" s="567"/>
      <c r="RQU85" s="567"/>
      <c r="RQV85" s="567"/>
      <c r="RQW85" s="567"/>
      <c r="RQX85" s="567"/>
      <c r="RQY85" s="567"/>
      <c r="RQZ85" s="567"/>
      <c r="RRA85" s="567"/>
      <c r="RRB85" s="567"/>
      <c r="RRC85" s="567"/>
      <c r="RRD85" s="567"/>
      <c r="RRE85" s="567"/>
      <c r="RRF85" s="567"/>
      <c r="RRG85" s="567"/>
      <c r="RRH85" s="567"/>
      <c r="RRI85" s="567"/>
      <c r="RRJ85" s="567"/>
      <c r="RRK85" s="567"/>
      <c r="RRL85" s="567"/>
      <c r="RRM85" s="567"/>
      <c r="RRN85" s="567"/>
      <c r="RRO85" s="567"/>
      <c r="RRP85" s="567"/>
      <c r="RRQ85" s="567"/>
      <c r="RRR85" s="567"/>
      <c r="RRS85" s="567"/>
      <c r="RRT85" s="567"/>
      <c r="RRU85" s="567"/>
      <c r="RRV85" s="567"/>
      <c r="RRW85" s="567"/>
      <c r="RRX85" s="567"/>
      <c r="RRY85" s="567"/>
      <c r="RRZ85" s="567"/>
      <c r="RSA85" s="567"/>
      <c r="RSB85" s="567"/>
      <c r="RSC85" s="567"/>
      <c r="RSD85" s="567"/>
      <c r="RSE85" s="567"/>
      <c r="RSF85" s="567"/>
      <c r="RSG85" s="567"/>
      <c r="RSH85" s="567"/>
      <c r="RSI85" s="567"/>
      <c r="RSJ85" s="567"/>
      <c r="RSK85" s="567"/>
      <c r="RSL85" s="567"/>
      <c r="RSM85" s="567"/>
      <c r="RSN85" s="567"/>
      <c r="RSO85" s="567"/>
      <c r="RSP85" s="567"/>
      <c r="RSQ85" s="567"/>
      <c r="RSR85" s="567"/>
      <c r="RSS85" s="567"/>
      <c r="RST85" s="567"/>
      <c r="RSU85" s="567"/>
      <c r="RSV85" s="567"/>
      <c r="RSW85" s="567"/>
      <c r="RSX85" s="567"/>
      <c r="RSY85" s="567"/>
      <c r="RSZ85" s="567"/>
      <c r="RTA85" s="567"/>
      <c r="RTB85" s="567"/>
      <c r="RTC85" s="567"/>
      <c r="RTD85" s="567"/>
      <c r="RTE85" s="567"/>
      <c r="RTF85" s="567"/>
      <c r="RTG85" s="567"/>
      <c r="RTH85" s="567"/>
      <c r="RTI85" s="567"/>
      <c r="RTJ85" s="567"/>
      <c r="RTK85" s="567"/>
      <c r="RTL85" s="567"/>
      <c r="RTM85" s="567"/>
      <c r="RTN85" s="567"/>
      <c r="RTO85" s="567"/>
      <c r="RTP85" s="567"/>
      <c r="RTQ85" s="567"/>
      <c r="RTR85" s="567"/>
      <c r="RTS85" s="567"/>
      <c r="RTT85" s="567"/>
      <c r="RTU85" s="567"/>
      <c r="RTV85" s="567"/>
      <c r="RTW85" s="567"/>
      <c r="RTX85" s="567"/>
      <c r="RTY85" s="567"/>
      <c r="RTZ85" s="567"/>
      <c r="RUA85" s="567"/>
      <c r="RUB85" s="567"/>
      <c r="RUC85" s="567"/>
      <c r="RUD85" s="567"/>
      <c r="RUE85" s="567"/>
      <c r="RUF85" s="567"/>
      <c r="RUG85" s="567"/>
      <c r="RUH85" s="567"/>
      <c r="RUI85" s="567"/>
      <c r="RUJ85" s="567"/>
      <c r="RUK85" s="567"/>
      <c r="RUL85" s="567"/>
      <c r="RUM85" s="567"/>
      <c r="RUN85" s="567"/>
      <c r="RUO85" s="567"/>
      <c r="RUP85" s="567"/>
      <c r="RUQ85" s="567"/>
      <c r="RUR85" s="567"/>
      <c r="RUS85" s="567"/>
      <c r="RUT85" s="567"/>
      <c r="RUU85" s="567"/>
      <c r="RUV85" s="567"/>
      <c r="RUW85" s="567"/>
      <c r="RUX85" s="567"/>
      <c r="RUY85" s="567"/>
      <c r="RUZ85" s="567"/>
      <c r="RVA85" s="567"/>
      <c r="RVB85" s="567"/>
      <c r="RVC85" s="567"/>
      <c r="RVD85" s="567"/>
      <c r="RVE85" s="567"/>
      <c r="RVF85" s="567"/>
      <c r="RVG85" s="567"/>
      <c r="RVH85" s="567"/>
      <c r="RVI85" s="567"/>
      <c r="RVJ85" s="567"/>
      <c r="RVK85" s="567"/>
      <c r="RVL85" s="567"/>
      <c r="RVM85" s="567"/>
      <c r="RVN85" s="567"/>
      <c r="RVO85" s="567"/>
      <c r="RVP85" s="567"/>
      <c r="RVQ85" s="567"/>
      <c r="RVR85" s="567"/>
      <c r="RVS85" s="567"/>
      <c r="RVT85" s="567"/>
      <c r="RVU85" s="567"/>
      <c r="RVV85" s="567"/>
      <c r="RVW85" s="567"/>
      <c r="RVX85" s="567"/>
      <c r="RVY85" s="567"/>
      <c r="RVZ85" s="567"/>
      <c r="RWA85" s="567"/>
      <c r="RWB85" s="567"/>
      <c r="RWC85" s="567"/>
      <c r="RWD85" s="567"/>
      <c r="RWE85" s="567"/>
      <c r="RWF85" s="567"/>
      <c r="RWG85" s="567"/>
      <c r="RWH85" s="567"/>
      <c r="RWI85" s="567"/>
      <c r="RWJ85" s="567"/>
      <c r="RWK85" s="567"/>
      <c r="RWL85" s="567"/>
      <c r="RWM85" s="567"/>
      <c r="RWN85" s="567"/>
      <c r="RWO85" s="567"/>
      <c r="RWP85" s="567"/>
      <c r="RWQ85" s="567"/>
      <c r="RWR85" s="567"/>
      <c r="RWS85" s="567"/>
      <c r="RWT85" s="567"/>
      <c r="RWU85" s="567"/>
      <c r="RWV85" s="567"/>
      <c r="RWW85" s="567"/>
      <c r="RWX85" s="567"/>
      <c r="RWY85" s="567"/>
      <c r="RWZ85" s="567"/>
      <c r="RXA85" s="567"/>
      <c r="RXB85" s="567"/>
      <c r="RXC85" s="567"/>
      <c r="RXD85" s="567"/>
      <c r="RXE85" s="567"/>
      <c r="RXF85" s="567"/>
      <c r="RXG85" s="567"/>
      <c r="RXH85" s="567"/>
      <c r="RXI85" s="567"/>
      <c r="RXJ85" s="567"/>
      <c r="RXK85" s="567"/>
      <c r="RXL85" s="567"/>
      <c r="RXM85" s="567"/>
      <c r="RXN85" s="567"/>
      <c r="RXO85" s="567"/>
      <c r="RXP85" s="567"/>
      <c r="RXQ85" s="567"/>
      <c r="RXR85" s="567"/>
      <c r="RXS85" s="567"/>
      <c r="RXT85" s="567"/>
      <c r="RXU85" s="567"/>
      <c r="RXV85" s="567"/>
      <c r="RXW85" s="567"/>
      <c r="RXX85" s="567"/>
      <c r="RXY85" s="567"/>
      <c r="RXZ85" s="567"/>
      <c r="RYA85" s="567"/>
      <c r="RYB85" s="567"/>
      <c r="RYC85" s="567"/>
      <c r="RYD85" s="567"/>
      <c r="RYE85" s="567"/>
      <c r="RYF85" s="567"/>
      <c r="RYG85" s="567"/>
      <c r="RYH85" s="567"/>
      <c r="RYI85" s="567"/>
      <c r="RYJ85" s="567"/>
      <c r="RYK85" s="567"/>
      <c r="RYL85" s="567"/>
      <c r="RYM85" s="567"/>
      <c r="RYN85" s="567"/>
      <c r="RYO85" s="567"/>
      <c r="RYP85" s="567"/>
      <c r="RYQ85" s="567"/>
      <c r="RYR85" s="567"/>
      <c r="RYS85" s="567"/>
      <c r="RYT85" s="567"/>
      <c r="RYU85" s="567"/>
      <c r="RYV85" s="567"/>
      <c r="RYW85" s="567"/>
      <c r="RYX85" s="567"/>
      <c r="RYY85" s="567"/>
      <c r="RYZ85" s="567"/>
      <c r="RZA85" s="567"/>
      <c r="RZB85" s="567"/>
      <c r="RZC85" s="567"/>
      <c r="RZD85" s="567"/>
      <c r="RZE85" s="567"/>
      <c r="RZF85" s="567"/>
      <c r="RZG85" s="567"/>
      <c r="RZH85" s="567"/>
      <c r="RZI85" s="567"/>
      <c r="RZJ85" s="567"/>
      <c r="RZK85" s="567"/>
      <c r="RZL85" s="567"/>
      <c r="RZM85" s="567"/>
      <c r="RZN85" s="567"/>
      <c r="RZO85" s="567"/>
      <c r="RZP85" s="567"/>
      <c r="RZQ85" s="567"/>
      <c r="RZR85" s="567"/>
      <c r="RZS85" s="567"/>
      <c r="RZT85" s="567"/>
      <c r="RZU85" s="567"/>
      <c r="RZV85" s="567"/>
      <c r="RZW85" s="567"/>
      <c r="RZX85" s="567"/>
      <c r="RZY85" s="567"/>
      <c r="RZZ85" s="567"/>
      <c r="SAA85" s="567"/>
      <c r="SAB85" s="567"/>
      <c r="SAC85" s="567"/>
      <c r="SAD85" s="567"/>
      <c r="SAE85" s="567"/>
      <c r="SAF85" s="567"/>
      <c r="SAG85" s="567"/>
      <c r="SAH85" s="567"/>
      <c r="SAI85" s="567"/>
      <c r="SAJ85" s="567"/>
      <c r="SAK85" s="567"/>
      <c r="SAL85" s="567"/>
      <c r="SAM85" s="567"/>
      <c r="SAN85" s="567"/>
      <c r="SAO85" s="567"/>
      <c r="SAP85" s="567"/>
      <c r="SAQ85" s="567"/>
      <c r="SAR85" s="567"/>
      <c r="SAS85" s="567"/>
      <c r="SAT85" s="567"/>
      <c r="SAU85" s="567"/>
      <c r="SAV85" s="567"/>
      <c r="SAW85" s="567"/>
      <c r="SAX85" s="567"/>
      <c r="SAY85" s="567"/>
      <c r="SAZ85" s="567"/>
      <c r="SBA85" s="567"/>
      <c r="SBB85" s="567"/>
      <c r="SBC85" s="567"/>
      <c r="SBD85" s="567"/>
      <c r="SBE85" s="567"/>
      <c r="SBF85" s="567"/>
      <c r="SBG85" s="567"/>
      <c r="SBH85" s="567"/>
      <c r="SBI85" s="567"/>
      <c r="SBJ85" s="567"/>
      <c r="SBK85" s="567"/>
      <c r="SBL85" s="567"/>
      <c r="SBM85" s="567"/>
      <c r="SBN85" s="567"/>
      <c r="SBO85" s="567"/>
      <c r="SBP85" s="567"/>
      <c r="SBQ85" s="567"/>
      <c r="SBR85" s="567"/>
      <c r="SBS85" s="567"/>
      <c r="SBT85" s="567"/>
      <c r="SBU85" s="567"/>
      <c r="SBV85" s="567"/>
      <c r="SBW85" s="567"/>
      <c r="SBX85" s="567"/>
      <c r="SBY85" s="567"/>
      <c r="SBZ85" s="567"/>
      <c r="SCA85" s="567"/>
      <c r="SCB85" s="567"/>
      <c r="SCC85" s="567"/>
      <c r="SCD85" s="567"/>
      <c r="SCE85" s="567"/>
      <c r="SCF85" s="567"/>
      <c r="SCG85" s="567"/>
      <c r="SCH85" s="567"/>
      <c r="SCI85" s="567"/>
      <c r="SCJ85" s="567"/>
      <c r="SCK85" s="567"/>
      <c r="SCL85" s="567"/>
      <c r="SCM85" s="567"/>
      <c r="SCN85" s="567"/>
      <c r="SCO85" s="567"/>
      <c r="SCP85" s="567"/>
      <c r="SCQ85" s="567"/>
      <c r="SCR85" s="567"/>
      <c r="SCS85" s="567"/>
      <c r="SCT85" s="567"/>
      <c r="SCU85" s="567"/>
      <c r="SCV85" s="567"/>
      <c r="SCW85" s="567"/>
      <c r="SCX85" s="567"/>
      <c r="SCY85" s="567"/>
      <c r="SCZ85" s="567"/>
      <c r="SDA85" s="567"/>
      <c r="SDB85" s="567"/>
      <c r="SDC85" s="567"/>
      <c r="SDD85" s="567"/>
      <c r="SDE85" s="567"/>
      <c r="SDF85" s="567"/>
      <c r="SDG85" s="567"/>
      <c r="SDH85" s="567"/>
      <c r="SDI85" s="567"/>
      <c r="SDJ85" s="567"/>
      <c r="SDK85" s="567"/>
      <c r="SDL85" s="567"/>
      <c r="SDM85" s="567"/>
      <c r="SDN85" s="567"/>
      <c r="SDO85" s="567"/>
      <c r="SDP85" s="567"/>
      <c r="SDQ85" s="567"/>
      <c r="SDR85" s="567"/>
      <c r="SDS85" s="567"/>
      <c r="SDT85" s="567"/>
      <c r="SDU85" s="567"/>
      <c r="SDV85" s="567"/>
      <c r="SDW85" s="567"/>
      <c r="SDX85" s="567"/>
      <c r="SDY85" s="567"/>
      <c r="SDZ85" s="567"/>
      <c r="SEA85" s="567"/>
      <c r="SEB85" s="567"/>
      <c r="SEC85" s="567"/>
      <c r="SED85" s="567"/>
      <c r="SEE85" s="567"/>
      <c r="SEF85" s="567"/>
      <c r="SEG85" s="567"/>
      <c r="SEH85" s="567"/>
      <c r="SEI85" s="567"/>
      <c r="SEJ85" s="567"/>
      <c r="SEK85" s="567"/>
      <c r="SEL85" s="567"/>
      <c r="SEM85" s="567"/>
      <c r="SEN85" s="567"/>
      <c r="SEO85" s="567"/>
      <c r="SEP85" s="567"/>
      <c r="SEQ85" s="567"/>
      <c r="SER85" s="567"/>
      <c r="SES85" s="567"/>
      <c r="SET85" s="567"/>
      <c r="SEU85" s="567"/>
      <c r="SEV85" s="567"/>
      <c r="SEW85" s="567"/>
      <c r="SEX85" s="567"/>
      <c r="SEY85" s="567"/>
      <c r="SEZ85" s="567"/>
      <c r="SFA85" s="567"/>
      <c r="SFB85" s="567"/>
      <c r="SFC85" s="567"/>
      <c r="SFD85" s="567"/>
      <c r="SFE85" s="567"/>
      <c r="SFF85" s="567"/>
      <c r="SFG85" s="567"/>
      <c r="SFH85" s="567"/>
      <c r="SFI85" s="567"/>
      <c r="SFJ85" s="567"/>
      <c r="SFK85" s="567"/>
      <c r="SFL85" s="567"/>
      <c r="SFM85" s="567"/>
      <c r="SFN85" s="567"/>
      <c r="SFO85" s="567"/>
      <c r="SFP85" s="567"/>
      <c r="SFQ85" s="567"/>
      <c r="SFR85" s="567"/>
      <c r="SFS85" s="567"/>
      <c r="SFT85" s="567"/>
      <c r="SFU85" s="567"/>
      <c r="SFV85" s="567"/>
      <c r="SFW85" s="567"/>
      <c r="SFX85" s="567"/>
      <c r="SFY85" s="567"/>
      <c r="SFZ85" s="567"/>
      <c r="SGA85" s="567"/>
      <c r="SGB85" s="567"/>
      <c r="SGC85" s="567"/>
      <c r="SGD85" s="567"/>
      <c r="SGE85" s="567"/>
      <c r="SGF85" s="567"/>
      <c r="SGG85" s="567"/>
      <c r="SGH85" s="567"/>
      <c r="SGI85" s="567"/>
      <c r="SGJ85" s="567"/>
      <c r="SGK85" s="567"/>
      <c r="SGL85" s="567"/>
      <c r="SGM85" s="567"/>
      <c r="SGN85" s="567"/>
      <c r="SGO85" s="567"/>
      <c r="SGP85" s="567"/>
      <c r="SGQ85" s="567"/>
      <c r="SGR85" s="567"/>
      <c r="SGS85" s="567"/>
      <c r="SGT85" s="567"/>
      <c r="SGU85" s="567"/>
      <c r="SGV85" s="567"/>
      <c r="SGW85" s="567"/>
      <c r="SGX85" s="567"/>
      <c r="SGY85" s="567"/>
      <c r="SGZ85" s="567"/>
      <c r="SHA85" s="567"/>
      <c r="SHB85" s="567"/>
      <c r="SHC85" s="567"/>
      <c r="SHD85" s="567"/>
      <c r="SHE85" s="567"/>
      <c r="SHF85" s="567"/>
      <c r="SHG85" s="567"/>
      <c r="SHH85" s="567"/>
      <c r="SHI85" s="567"/>
      <c r="SHJ85" s="567"/>
      <c r="SHK85" s="567"/>
      <c r="SHL85" s="567"/>
      <c r="SHM85" s="567"/>
      <c r="SHN85" s="567"/>
      <c r="SHO85" s="567"/>
      <c r="SHP85" s="567"/>
      <c r="SHQ85" s="567"/>
      <c r="SHR85" s="567"/>
      <c r="SHS85" s="567"/>
      <c r="SHT85" s="567"/>
      <c r="SHU85" s="567"/>
      <c r="SHV85" s="567"/>
      <c r="SHW85" s="567"/>
      <c r="SHX85" s="567"/>
      <c r="SHY85" s="567"/>
      <c r="SHZ85" s="567"/>
      <c r="SIA85" s="567"/>
      <c r="SIB85" s="567"/>
      <c r="SIC85" s="567"/>
      <c r="SID85" s="567"/>
      <c r="SIE85" s="567"/>
      <c r="SIF85" s="567"/>
      <c r="SIG85" s="567"/>
      <c r="SIH85" s="567"/>
      <c r="SII85" s="567"/>
      <c r="SIJ85" s="567"/>
      <c r="SIK85" s="567"/>
      <c r="SIL85" s="567"/>
      <c r="SIM85" s="567"/>
      <c r="SIN85" s="567"/>
      <c r="SIO85" s="567"/>
      <c r="SIP85" s="567"/>
      <c r="SIQ85" s="567"/>
      <c r="SIR85" s="567"/>
      <c r="SIS85" s="567"/>
      <c r="SIT85" s="567"/>
      <c r="SIU85" s="567"/>
      <c r="SIV85" s="567"/>
      <c r="SIW85" s="567"/>
      <c r="SIX85" s="567"/>
      <c r="SIY85" s="567"/>
      <c r="SIZ85" s="567"/>
      <c r="SJA85" s="567"/>
      <c r="SJB85" s="567"/>
      <c r="SJC85" s="567"/>
      <c r="SJD85" s="567"/>
      <c r="SJE85" s="567"/>
      <c r="SJF85" s="567"/>
      <c r="SJG85" s="567"/>
      <c r="SJH85" s="567"/>
      <c r="SJI85" s="567"/>
      <c r="SJJ85" s="567"/>
      <c r="SJK85" s="567"/>
      <c r="SJL85" s="567"/>
      <c r="SJM85" s="567"/>
      <c r="SJN85" s="567"/>
      <c r="SJO85" s="567"/>
      <c r="SJP85" s="567"/>
      <c r="SJQ85" s="567"/>
      <c r="SJR85" s="567"/>
      <c r="SJS85" s="567"/>
      <c r="SJT85" s="567"/>
      <c r="SJU85" s="567"/>
      <c r="SJV85" s="567"/>
      <c r="SJW85" s="567"/>
      <c r="SJX85" s="567"/>
      <c r="SJY85" s="567"/>
      <c r="SJZ85" s="567"/>
      <c r="SKA85" s="567"/>
      <c r="SKB85" s="567"/>
      <c r="SKC85" s="567"/>
      <c r="SKD85" s="567"/>
      <c r="SKE85" s="567"/>
      <c r="SKF85" s="567"/>
      <c r="SKG85" s="567"/>
      <c r="SKH85" s="567"/>
      <c r="SKI85" s="567"/>
      <c r="SKJ85" s="567"/>
      <c r="SKK85" s="567"/>
      <c r="SKL85" s="567"/>
      <c r="SKM85" s="567"/>
      <c r="SKN85" s="567"/>
      <c r="SKO85" s="567"/>
      <c r="SKP85" s="567"/>
      <c r="SKQ85" s="567"/>
      <c r="SKR85" s="567"/>
      <c r="SKS85" s="567"/>
      <c r="SKT85" s="567"/>
      <c r="SKU85" s="567"/>
      <c r="SKV85" s="567"/>
      <c r="SKW85" s="567"/>
      <c r="SKX85" s="567"/>
      <c r="SKY85" s="567"/>
      <c r="SKZ85" s="567"/>
      <c r="SLA85" s="567"/>
      <c r="SLB85" s="567"/>
      <c r="SLC85" s="567"/>
      <c r="SLD85" s="567"/>
      <c r="SLE85" s="567"/>
      <c r="SLF85" s="567"/>
      <c r="SLG85" s="567"/>
      <c r="SLH85" s="567"/>
      <c r="SLI85" s="567"/>
      <c r="SLJ85" s="567"/>
      <c r="SLK85" s="567"/>
      <c r="SLL85" s="567"/>
      <c r="SLM85" s="567"/>
      <c r="SLN85" s="567"/>
      <c r="SLO85" s="567"/>
      <c r="SLP85" s="567"/>
      <c r="SLQ85" s="567"/>
      <c r="SLR85" s="567"/>
      <c r="SLS85" s="567"/>
      <c r="SLT85" s="567"/>
      <c r="SLU85" s="567"/>
      <c r="SLV85" s="567"/>
      <c r="SLW85" s="567"/>
      <c r="SLX85" s="567"/>
      <c r="SLY85" s="567"/>
      <c r="SLZ85" s="567"/>
      <c r="SMA85" s="567"/>
      <c r="SMB85" s="567"/>
      <c r="SMC85" s="567"/>
      <c r="SMD85" s="567"/>
      <c r="SME85" s="567"/>
      <c r="SMF85" s="567"/>
      <c r="SMG85" s="567"/>
      <c r="SMH85" s="567"/>
      <c r="SMI85" s="567"/>
      <c r="SMJ85" s="567"/>
      <c r="SMK85" s="567"/>
      <c r="SML85" s="567"/>
      <c r="SMM85" s="567"/>
      <c r="SMN85" s="567"/>
      <c r="SMO85" s="567"/>
      <c r="SMP85" s="567"/>
      <c r="SMQ85" s="567"/>
      <c r="SMR85" s="567"/>
      <c r="SMS85" s="567"/>
      <c r="SMT85" s="567"/>
      <c r="SMU85" s="567"/>
      <c r="SMV85" s="567"/>
      <c r="SMW85" s="567"/>
      <c r="SMX85" s="567"/>
      <c r="SMY85" s="567"/>
      <c r="SMZ85" s="567"/>
      <c r="SNA85" s="567"/>
      <c r="SNB85" s="567"/>
      <c r="SNC85" s="567"/>
      <c r="SND85" s="567"/>
      <c r="SNE85" s="567"/>
      <c r="SNF85" s="567"/>
      <c r="SNG85" s="567"/>
      <c r="SNH85" s="567"/>
      <c r="SNI85" s="567"/>
      <c r="SNJ85" s="567"/>
      <c r="SNK85" s="567"/>
      <c r="SNL85" s="567"/>
      <c r="SNM85" s="567"/>
      <c r="SNN85" s="567"/>
      <c r="SNO85" s="567"/>
      <c r="SNP85" s="567"/>
      <c r="SNQ85" s="567"/>
      <c r="SNR85" s="567"/>
      <c r="SNS85" s="567"/>
      <c r="SNT85" s="567"/>
      <c r="SNU85" s="567"/>
      <c r="SNV85" s="567"/>
      <c r="SNW85" s="567"/>
      <c r="SNX85" s="567"/>
      <c r="SNY85" s="567"/>
      <c r="SNZ85" s="567"/>
      <c r="SOA85" s="567"/>
      <c r="SOB85" s="567"/>
      <c r="SOC85" s="567"/>
      <c r="SOD85" s="567"/>
      <c r="SOE85" s="567"/>
      <c r="SOF85" s="567"/>
      <c r="SOG85" s="567"/>
      <c r="SOH85" s="567"/>
      <c r="SOI85" s="567"/>
      <c r="SOJ85" s="567"/>
      <c r="SOK85" s="567"/>
      <c r="SOL85" s="567"/>
      <c r="SOM85" s="567"/>
      <c r="SON85" s="567"/>
      <c r="SOO85" s="567"/>
      <c r="SOP85" s="567"/>
      <c r="SOQ85" s="567"/>
      <c r="SOR85" s="567"/>
      <c r="SOS85" s="567"/>
      <c r="SOT85" s="567"/>
      <c r="SOU85" s="567"/>
      <c r="SOV85" s="567"/>
      <c r="SOW85" s="567"/>
      <c r="SOX85" s="567"/>
      <c r="SOY85" s="567"/>
      <c r="SOZ85" s="567"/>
      <c r="SPA85" s="567"/>
      <c r="SPB85" s="567"/>
      <c r="SPC85" s="567"/>
      <c r="SPD85" s="567"/>
      <c r="SPE85" s="567"/>
      <c r="SPF85" s="567"/>
      <c r="SPG85" s="567"/>
      <c r="SPH85" s="567"/>
      <c r="SPI85" s="567"/>
      <c r="SPJ85" s="567"/>
      <c r="SPK85" s="567"/>
      <c r="SPL85" s="567"/>
      <c r="SPM85" s="567"/>
      <c r="SPN85" s="567"/>
      <c r="SPO85" s="567"/>
      <c r="SPP85" s="567"/>
      <c r="SPQ85" s="567"/>
      <c r="SPR85" s="567"/>
      <c r="SPS85" s="567"/>
      <c r="SPT85" s="567"/>
      <c r="SPU85" s="567"/>
      <c r="SPV85" s="567"/>
      <c r="SPW85" s="567"/>
      <c r="SPX85" s="567"/>
      <c r="SPY85" s="567"/>
      <c r="SPZ85" s="567"/>
      <c r="SQA85" s="567"/>
      <c r="SQB85" s="567"/>
      <c r="SQC85" s="567"/>
      <c r="SQD85" s="567"/>
      <c r="SQE85" s="567"/>
      <c r="SQF85" s="567"/>
      <c r="SQG85" s="567"/>
      <c r="SQH85" s="567"/>
      <c r="SQI85" s="567"/>
      <c r="SQJ85" s="567"/>
      <c r="SQK85" s="567"/>
      <c r="SQL85" s="567"/>
      <c r="SQM85" s="567"/>
      <c r="SQN85" s="567"/>
      <c r="SQO85" s="567"/>
      <c r="SQP85" s="567"/>
      <c r="SQQ85" s="567"/>
      <c r="SQR85" s="567"/>
      <c r="SQS85" s="567"/>
      <c r="SQT85" s="567"/>
      <c r="SQU85" s="567"/>
      <c r="SQV85" s="567"/>
      <c r="SQW85" s="567"/>
      <c r="SQX85" s="567"/>
      <c r="SQY85" s="567"/>
      <c r="SQZ85" s="567"/>
      <c r="SRA85" s="567"/>
      <c r="SRB85" s="567"/>
      <c r="SRC85" s="567"/>
      <c r="SRD85" s="567"/>
      <c r="SRE85" s="567"/>
      <c r="SRF85" s="567"/>
      <c r="SRG85" s="567"/>
      <c r="SRH85" s="567"/>
      <c r="SRI85" s="567"/>
      <c r="SRJ85" s="567"/>
      <c r="SRK85" s="567"/>
      <c r="SRL85" s="567"/>
      <c r="SRM85" s="567"/>
      <c r="SRN85" s="567"/>
      <c r="SRO85" s="567"/>
      <c r="SRP85" s="567"/>
      <c r="SRQ85" s="567"/>
      <c r="SRR85" s="567"/>
      <c r="SRS85" s="567"/>
      <c r="SRT85" s="567"/>
      <c r="SRU85" s="567"/>
      <c r="SRV85" s="567"/>
      <c r="SRW85" s="567"/>
      <c r="SRX85" s="567"/>
      <c r="SRY85" s="567"/>
      <c r="SRZ85" s="567"/>
      <c r="SSA85" s="567"/>
      <c r="SSB85" s="567"/>
      <c r="SSC85" s="567"/>
      <c r="SSD85" s="567"/>
      <c r="SSE85" s="567"/>
      <c r="SSF85" s="567"/>
      <c r="SSG85" s="567"/>
      <c r="SSH85" s="567"/>
      <c r="SSI85" s="567"/>
      <c r="SSJ85" s="567"/>
      <c r="SSK85" s="567"/>
      <c r="SSL85" s="567"/>
      <c r="SSM85" s="567"/>
      <c r="SSN85" s="567"/>
      <c r="SSO85" s="567"/>
      <c r="SSP85" s="567"/>
      <c r="SSQ85" s="567"/>
      <c r="SSR85" s="567"/>
      <c r="SSS85" s="567"/>
      <c r="SST85" s="567"/>
      <c r="SSU85" s="567"/>
      <c r="SSV85" s="567"/>
      <c r="SSW85" s="567"/>
      <c r="SSX85" s="567"/>
      <c r="SSY85" s="567"/>
      <c r="SSZ85" s="567"/>
      <c r="STA85" s="567"/>
      <c r="STB85" s="567"/>
      <c r="STC85" s="567"/>
      <c r="STD85" s="567"/>
      <c r="STE85" s="567"/>
      <c r="STF85" s="567"/>
      <c r="STG85" s="567"/>
      <c r="STH85" s="567"/>
      <c r="STI85" s="567"/>
      <c r="STJ85" s="567"/>
      <c r="STK85" s="567"/>
      <c r="STL85" s="567"/>
      <c r="STM85" s="567"/>
      <c r="STN85" s="567"/>
      <c r="STO85" s="567"/>
      <c r="STP85" s="567"/>
      <c r="STQ85" s="567"/>
      <c r="STR85" s="567"/>
      <c r="STS85" s="567"/>
      <c r="STT85" s="567"/>
      <c r="STU85" s="567"/>
      <c r="STV85" s="567"/>
      <c r="STW85" s="567"/>
      <c r="STX85" s="567"/>
      <c r="STY85" s="567"/>
      <c r="STZ85" s="567"/>
      <c r="SUA85" s="567"/>
      <c r="SUB85" s="567"/>
      <c r="SUC85" s="567"/>
      <c r="SUD85" s="567"/>
      <c r="SUE85" s="567"/>
      <c r="SUF85" s="567"/>
      <c r="SUG85" s="567"/>
      <c r="SUH85" s="567"/>
      <c r="SUI85" s="567"/>
      <c r="SUJ85" s="567"/>
      <c r="SUK85" s="567"/>
      <c r="SUL85" s="567"/>
      <c r="SUM85" s="567"/>
      <c r="SUN85" s="567"/>
      <c r="SUO85" s="567"/>
      <c r="SUP85" s="567"/>
      <c r="SUQ85" s="567"/>
      <c r="SUR85" s="567"/>
      <c r="SUS85" s="567"/>
      <c r="SUT85" s="567"/>
      <c r="SUU85" s="567"/>
      <c r="SUV85" s="567"/>
      <c r="SUW85" s="567"/>
      <c r="SUX85" s="567"/>
      <c r="SUY85" s="567"/>
      <c r="SUZ85" s="567"/>
      <c r="SVA85" s="567"/>
      <c r="SVB85" s="567"/>
      <c r="SVC85" s="567"/>
      <c r="SVD85" s="567"/>
      <c r="SVE85" s="567"/>
      <c r="SVF85" s="567"/>
      <c r="SVG85" s="567"/>
      <c r="SVH85" s="567"/>
      <c r="SVI85" s="567"/>
      <c r="SVJ85" s="567"/>
      <c r="SVK85" s="567"/>
      <c r="SVL85" s="567"/>
      <c r="SVM85" s="567"/>
      <c r="SVN85" s="567"/>
      <c r="SVO85" s="567"/>
      <c r="SVP85" s="567"/>
      <c r="SVQ85" s="567"/>
      <c r="SVR85" s="567"/>
      <c r="SVS85" s="567"/>
      <c r="SVT85" s="567"/>
      <c r="SVU85" s="567"/>
      <c r="SVV85" s="567"/>
      <c r="SVW85" s="567"/>
      <c r="SVX85" s="567"/>
      <c r="SVY85" s="567"/>
      <c r="SVZ85" s="567"/>
      <c r="SWA85" s="567"/>
      <c r="SWB85" s="567"/>
      <c r="SWC85" s="567"/>
      <c r="SWD85" s="567"/>
      <c r="SWE85" s="567"/>
      <c r="SWF85" s="567"/>
      <c r="SWG85" s="567"/>
      <c r="SWH85" s="567"/>
      <c r="SWI85" s="567"/>
      <c r="SWJ85" s="567"/>
      <c r="SWK85" s="567"/>
      <c r="SWL85" s="567"/>
      <c r="SWM85" s="567"/>
      <c r="SWN85" s="567"/>
      <c r="SWO85" s="567"/>
      <c r="SWP85" s="567"/>
      <c r="SWQ85" s="567"/>
      <c r="SWR85" s="567"/>
      <c r="SWS85" s="567"/>
      <c r="SWT85" s="567"/>
      <c r="SWU85" s="567"/>
      <c r="SWV85" s="567"/>
      <c r="SWW85" s="567"/>
      <c r="SWX85" s="567"/>
      <c r="SWY85" s="567"/>
      <c r="SWZ85" s="567"/>
      <c r="SXA85" s="567"/>
      <c r="SXB85" s="567"/>
      <c r="SXC85" s="567"/>
      <c r="SXD85" s="567"/>
      <c r="SXE85" s="567"/>
      <c r="SXF85" s="567"/>
      <c r="SXG85" s="567"/>
      <c r="SXH85" s="567"/>
      <c r="SXI85" s="567"/>
      <c r="SXJ85" s="567"/>
      <c r="SXK85" s="567"/>
      <c r="SXL85" s="567"/>
      <c r="SXM85" s="567"/>
      <c r="SXN85" s="567"/>
      <c r="SXO85" s="567"/>
      <c r="SXP85" s="567"/>
      <c r="SXQ85" s="567"/>
      <c r="SXR85" s="567"/>
      <c r="SXS85" s="567"/>
      <c r="SXT85" s="567"/>
      <c r="SXU85" s="567"/>
      <c r="SXV85" s="567"/>
      <c r="SXW85" s="567"/>
      <c r="SXX85" s="567"/>
      <c r="SXY85" s="567"/>
      <c r="SXZ85" s="567"/>
      <c r="SYA85" s="567"/>
      <c r="SYB85" s="567"/>
      <c r="SYC85" s="567"/>
      <c r="SYD85" s="567"/>
      <c r="SYE85" s="567"/>
      <c r="SYF85" s="567"/>
      <c r="SYG85" s="567"/>
      <c r="SYH85" s="567"/>
      <c r="SYI85" s="567"/>
      <c r="SYJ85" s="567"/>
      <c r="SYK85" s="567"/>
      <c r="SYL85" s="567"/>
      <c r="SYM85" s="567"/>
      <c r="SYN85" s="567"/>
      <c r="SYO85" s="567"/>
      <c r="SYP85" s="567"/>
      <c r="SYQ85" s="567"/>
      <c r="SYR85" s="567"/>
      <c r="SYS85" s="567"/>
      <c r="SYT85" s="567"/>
      <c r="SYU85" s="567"/>
      <c r="SYV85" s="567"/>
      <c r="SYW85" s="567"/>
      <c r="SYX85" s="567"/>
      <c r="SYY85" s="567"/>
      <c r="SYZ85" s="567"/>
      <c r="SZA85" s="567"/>
      <c r="SZB85" s="567"/>
      <c r="SZC85" s="567"/>
      <c r="SZD85" s="567"/>
      <c r="SZE85" s="567"/>
      <c r="SZF85" s="567"/>
      <c r="SZG85" s="567"/>
      <c r="SZH85" s="567"/>
      <c r="SZI85" s="567"/>
      <c r="SZJ85" s="567"/>
      <c r="SZK85" s="567"/>
      <c r="SZL85" s="567"/>
      <c r="SZM85" s="567"/>
      <c r="SZN85" s="567"/>
      <c r="SZO85" s="567"/>
      <c r="SZP85" s="567"/>
      <c r="SZQ85" s="567"/>
      <c r="SZR85" s="567"/>
      <c r="SZS85" s="567"/>
      <c r="SZT85" s="567"/>
      <c r="SZU85" s="567"/>
      <c r="SZV85" s="567"/>
      <c r="SZW85" s="567"/>
      <c r="SZX85" s="567"/>
      <c r="SZY85" s="567"/>
      <c r="SZZ85" s="567"/>
      <c r="TAA85" s="567"/>
      <c r="TAB85" s="567"/>
      <c r="TAC85" s="567"/>
      <c r="TAD85" s="567"/>
      <c r="TAE85" s="567"/>
      <c r="TAF85" s="567"/>
      <c r="TAG85" s="567"/>
      <c r="TAH85" s="567"/>
      <c r="TAI85" s="567"/>
      <c r="TAJ85" s="567"/>
      <c r="TAK85" s="567"/>
      <c r="TAL85" s="567"/>
      <c r="TAM85" s="567"/>
      <c r="TAN85" s="567"/>
      <c r="TAO85" s="567"/>
      <c r="TAP85" s="567"/>
      <c r="TAQ85" s="567"/>
      <c r="TAR85" s="567"/>
      <c r="TAS85" s="567"/>
      <c r="TAT85" s="567"/>
      <c r="TAU85" s="567"/>
      <c r="TAV85" s="567"/>
      <c r="TAW85" s="567"/>
      <c r="TAX85" s="567"/>
      <c r="TAY85" s="567"/>
      <c r="TAZ85" s="567"/>
      <c r="TBA85" s="567"/>
      <c r="TBB85" s="567"/>
      <c r="TBC85" s="567"/>
      <c r="TBD85" s="567"/>
      <c r="TBE85" s="567"/>
      <c r="TBF85" s="567"/>
      <c r="TBG85" s="567"/>
      <c r="TBH85" s="567"/>
      <c r="TBI85" s="567"/>
      <c r="TBJ85" s="567"/>
      <c r="TBK85" s="567"/>
      <c r="TBL85" s="567"/>
      <c r="TBM85" s="567"/>
      <c r="TBN85" s="567"/>
      <c r="TBO85" s="567"/>
      <c r="TBP85" s="567"/>
      <c r="TBQ85" s="567"/>
      <c r="TBR85" s="567"/>
      <c r="TBS85" s="567"/>
      <c r="TBT85" s="567"/>
      <c r="TBU85" s="567"/>
      <c r="TBV85" s="567"/>
      <c r="TBW85" s="567"/>
      <c r="TBX85" s="567"/>
      <c r="TBY85" s="567"/>
      <c r="TBZ85" s="567"/>
      <c r="TCA85" s="567"/>
      <c r="TCB85" s="567"/>
      <c r="TCC85" s="567"/>
      <c r="TCD85" s="567"/>
      <c r="TCE85" s="567"/>
      <c r="TCF85" s="567"/>
      <c r="TCG85" s="567"/>
      <c r="TCH85" s="567"/>
      <c r="TCI85" s="567"/>
      <c r="TCJ85" s="567"/>
      <c r="TCK85" s="567"/>
      <c r="TCL85" s="567"/>
      <c r="TCM85" s="567"/>
      <c r="TCN85" s="567"/>
      <c r="TCO85" s="567"/>
      <c r="TCP85" s="567"/>
      <c r="TCQ85" s="567"/>
      <c r="TCR85" s="567"/>
      <c r="TCS85" s="567"/>
      <c r="TCT85" s="567"/>
      <c r="TCU85" s="567"/>
      <c r="TCV85" s="567"/>
      <c r="TCW85" s="567"/>
      <c r="TCX85" s="567"/>
      <c r="TCY85" s="567"/>
      <c r="TCZ85" s="567"/>
      <c r="TDA85" s="567"/>
      <c r="TDB85" s="567"/>
      <c r="TDC85" s="567"/>
      <c r="TDD85" s="567"/>
      <c r="TDE85" s="567"/>
      <c r="TDF85" s="567"/>
      <c r="TDG85" s="567"/>
      <c r="TDH85" s="567"/>
      <c r="TDI85" s="567"/>
      <c r="TDJ85" s="567"/>
      <c r="TDK85" s="567"/>
      <c r="TDL85" s="567"/>
      <c r="TDM85" s="567"/>
      <c r="TDN85" s="567"/>
      <c r="TDO85" s="567"/>
      <c r="TDP85" s="567"/>
      <c r="TDQ85" s="567"/>
      <c r="TDR85" s="567"/>
      <c r="TDS85" s="567"/>
      <c r="TDT85" s="567"/>
      <c r="TDU85" s="567"/>
      <c r="TDV85" s="567"/>
      <c r="TDW85" s="567"/>
      <c r="TDX85" s="567"/>
      <c r="TDY85" s="567"/>
      <c r="TDZ85" s="567"/>
      <c r="TEA85" s="567"/>
      <c r="TEB85" s="567"/>
      <c r="TEC85" s="567"/>
      <c r="TED85" s="567"/>
      <c r="TEE85" s="567"/>
      <c r="TEF85" s="567"/>
      <c r="TEG85" s="567"/>
      <c r="TEH85" s="567"/>
      <c r="TEI85" s="567"/>
      <c r="TEJ85" s="567"/>
      <c r="TEK85" s="567"/>
      <c r="TEL85" s="567"/>
      <c r="TEM85" s="567"/>
      <c r="TEN85" s="567"/>
      <c r="TEO85" s="567"/>
      <c r="TEP85" s="567"/>
      <c r="TEQ85" s="567"/>
      <c r="TER85" s="567"/>
      <c r="TES85" s="567"/>
      <c r="TET85" s="567"/>
      <c r="TEU85" s="567"/>
      <c r="TEV85" s="567"/>
      <c r="TEW85" s="567"/>
      <c r="TEX85" s="567"/>
      <c r="TEY85" s="567"/>
      <c r="TEZ85" s="567"/>
      <c r="TFA85" s="567"/>
      <c r="TFB85" s="567"/>
      <c r="TFC85" s="567"/>
      <c r="TFD85" s="567"/>
      <c r="TFE85" s="567"/>
      <c r="TFF85" s="567"/>
      <c r="TFG85" s="567"/>
      <c r="TFH85" s="567"/>
      <c r="TFI85" s="567"/>
      <c r="TFJ85" s="567"/>
      <c r="TFK85" s="567"/>
      <c r="TFL85" s="567"/>
      <c r="TFM85" s="567"/>
      <c r="TFN85" s="567"/>
      <c r="TFO85" s="567"/>
      <c r="TFP85" s="567"/>
      <c r="TFQ85" s="567"/>
      <c r="TFR85" s="567"/>
      <c r="TFS85" s="567"/>
      <c r="TFT85" s="567"/>
      <c r="TFU85" s="567"/>
      <c r="TFV85" s="567"/>
      <c r="TFW85" s="567"/>
      <c r="TFX85" s="567"/>
      <c r="TFY85" s="567"/>
      <c r="TFZ85" s="567"/>
      <c r="TGA85" s="567"/>
      <c r="TGB85" s="567"/>
      <c r="TGC85" s="567"/>
      <c r="TGD85" s="567"/>
      <c r="TGE85" s="567"/>
      <c r="TGF85" s="567"/>
      <c r="TGG85" s="567"/>
      <c r="TGH85" s="567"/>
      <c r="TGI85" s="567"/>
      <c r="TGJ85" s="567"/>
      <c r="TGK85" s="567"/>
      <c r="TGL85" s="567"/>
      <c r="TGM85" s="567"/>
      <c r="TGN85" s="567"/>
      <c r="TGO85" s="567"/>
      <c r="TGP85" s="567"/>
      <c r="TGQ85" s="567"/>
      <c r="TGR85" s="567"/>
      <c r="TGS85" s="567"/>
      <c r="TGT85" s="567"/>
      <c r="TGU85" s="567"/>
      <c r="TGV85" s="567"/>
      <c r="TGW85" s="567"/>
      <c r="TGX85" s="567"/>
      <c r="TGY85" s="567"/>
      <c r="TGZ85" s="567"/>
      <c r="THA85" s="567"/>
      <c r="THB85" s="567"/>
      <c r="THC85" s="567"/>
      <c r="THD85" s="567"/>
      <c r="THE85" s="567"/>
      <c r="THF85" s="567"/>
      <c r="THG85" s="567"/>
      <c r="THH85" s="567"/>
      <c r="THI85" s="567"/>
      <c r="THJ85" s="567"/>
      <c r="THK85" s="567"/>
      <c r="THL85" s="567"/>
      <c r="THM85" s="567"/>
      <c r="THN85" s="567"/>
      <c r="THO85" s="567"/>
      <c r="THP85" s="567"/>
      <c r="THQ85" s="567"/>
      <c r="THR85" s="567"/>
      <c r="THS85" s="567"/>
      <c r="THT85" s="567"/>
      <c r="THU85" s="567"/>
      <c r="THV85" s="567"/>
      <c r="THW85" s="567"/>
      <c r="THX85" s="567"/>
      <c r="THY85" s="567"/>
      <c r="THZ85" s="567"/>
      <c r="TIA85" s="567"/>
      <c r="TIB85" s="567"/>
      <c r="TIC85" s="567"/>
      <c r="TID85" s="567"/>
      <c r="TIE85" s="567"/>
      <c r="TIF85" s="567"/>
      <c r="TIG85" s="567"/>
      <c r="TIH85" s="567"/>
      <c r="TII85" s="567"/>
      <c r="TIJ85" s="567"/>
      <c r="TIK85" s="567"/>
      <c r="TIL85" s="567"/>
      <c r="TIM85" s="567"/>
      <c r="TIN85" s="567"/>
      <c r="TIO85" s="567"/>
      <c r="TIP85" s="567"/>
      <c r="TIQ85" s="567"/>
      <c r="TIR85" s="567"/>
      <c r="TIS85" s="567"/>
      <c r="TIT85" s="567"/>
      <c r="TIU85" s="567"/>
      <c r="TIV85" s="567"/>
      <c r="TIW85" s="567"/>
      <c r="TIX85" s="567"/>
      <c r="TIY85" s="567"/>
      <c r="TIZ85" s="567"/>
      <c r="TJA85" s="567"/>
      <c r="TJB85" s="567"/>
      <c r="TJC85" s="567"/>
      <c r="TJD85" s="567"/>
      <c r="TJE85" s="567"/>
      <c r="TJF85" s="567"/>
      <c r="TJG85" s="567"/>
      <c r="TJH85" s="567"/>
      <c r="TJI85" s="567"/>
      <c r="TJJ85" s="567"/>
      <c r="TJK85" s="567"/>
      <c r="TJL85" s="567"/>
      <c r="TJM85" s="567"/>
      <c r="TJN85" s="567"/>
      <c r="TJO85" s="567"/>
      <c r="TJP85" s="567"/>
      <c r="TJQ85" s="567"/>
      <c r="TJR85" s="567"/>
      <c r="TJS85" s="567"/>
      <c r="TJT85" s="567"/>
      <c r="TJU85" s="567"/>
      <c r="TJV85" s="567"/>
      <c r="TJW85" s="567"/>
      <c r="TJX85" s="567"/>
      <c r="TJY85" s="567"/>
      <c r="TJZ85" s="567"/>
      <c r="TKA85" s="567"/>
      <c r="TKB85" s="567"/>
      <c r="TKC85" s="567"/>
      <c r="TKD85" s="567"/>
      <c r="TKE85" s="567"/>
      <c r="TKF85" s="567"/>
      <c r="TKG85" s="567"/>
      <c r="TKH85" s="567"/>
      <c r="TKI85" s="567"/>
      <c r="TKJ85" s="567"/>
      <c r="TKK85" s="567"/>
      <c r="TKL85" s="567"/>
      <c r="TKM85" s="567"/>
      <c r="TKN85" s="567"/>
      <c r="TKO85" s="567"/>
      <c r="TKP85" s="567"/>
      <c r="TKQ85" s="567"/>
      <c r="TKR85" s="567"/>
      <c r="TKS85" s="567"/>
      <c r="TKT85" s="567"/>
      <c r="TKU85" s="567"/>
      <c r="TKV85" s="567"/>
      <c r="TKW85" s="567"/>
      <c r="TKX85" s="567"/>
      <c r="TKY85" s="567"/>
      <c r="TKZ85" s="567"/>
      <c r="TLA85" s="567"/>
      <c r="TLB85" s="567"/>
      <c r="TLC85" s="567"/>
      <c r="TLD85" s="567"/>
      <c r="TLE85" s="567"/>
      <c r="TLF85" s="567"/>
      <c r="TLG85" s="567"/>
      <c r="TLH85" s="567"/>
      <c r="TLI85" s="567"/>
      <c r="TLJ85" s="567"/>
      <c r="TLK85" s="567"/>
      <c r="TLL85" s="567"/>
      <c r="TLM85" s="567"/>
      <c r="TLN85" s="567"/>
      <c r="TLO85" s="567"/>
      <c r="TLP85" s="567"/>
      <c r="TLQ85" s="567"/>
      <c r="TLR85" s="567"/>
      <c r="TLS85" s="567"/>
      <c r="TLT85" s="567"/>
      <c r="TLU85" s="567"/>
      <c r="TLV85" s="567"/>
      <c r="TLW85" s="567"/>
      <c r="TLX85" s="567"/>
      <c r="TLY85" s="567"/>
      <c r="TLZ85" s="567"/>
      <c r="TMA85" s="567"/>
      <c r="TMB85" s="567"/>
      <c r="TMC85" s="567"/>
      <c r="TMD85" s="567"/>
      <c r="TME85" s="567"/>
      <c r="TMF85" s="567"/>
      <c r="TMG85" s="567"/>
      <c r="TMH85" s="567"/>
      <c r="TMI85" s="567"/>
      <c r="TMJ85" s="567"/>
      <c r="TMK85" s="567"/>
      <c r="TML85" s="567"/>
      <c r="TMM85" s="567"/>
      <c r="TMN85" s="567"/>
      <c r="TMO85" s="567"/>
      <c r="TMP85" s="567"/>
      <c r="TMQ85" s="567"/>
      <c r="TMR85" s="567"/>
      <c r="TMS85" s="567"/>
      <c r="TMT85" s="567"/>
      <c r="TMU85" s="567"/>
      <c r="TMV85" s="567"/>
      <c r="TMW85" s="567"/>
      <c r="TMX85" s="567"/>
      <c r="TMY85" s="567"/>
      <c r="TMZ85" s="567"/>
      <c r="TNA85" s="567"/>
      <c r="TNB85" s="567"/>
      <c r="TNC85" s="567"/>
      <c r="TND85" s="567"/>
      <c r="TNE85" s="567"/>
      <c r="TNF85" s="567"/>
      <c r="TNG85" s="567"/>
      <c r="TNH85" s="567"/>
      <c r="TNI85" s="567"/>
      <c r="TNJ85" s="567"/>
      <c r="TNK85" s="567"/>
      <c r="TNL85" s="567"/>
      <c r="TNM85" s="567"/>
      <c r="TNN85" s="567"/>
      <c r="TNO85" s="567"/>
      <c r="TNP85" s="567"/>
      <c r="TNQ85" s="567"/>
      <c r="TNR85" s="567"/>
      <c r="TNS85" s="567"/>
      <c r="TNT85" s="567"/>
      <c r="TNU85" s="567"/>
      <c r="TNV85" s="567"/>
      <c r="TNW85" s="567"/>
      <c r="TNX85" s="567"/>
      <c r="TNY85" s="567"/>
      <c r="TNZ85" s="567"/>
      <c r="TOA85" s="567"/>
      <c r="TOB85" s="567"/>
      <c r="TOC85" s="567"/>
      <c r="TOD85" s="567"/>
      <c r="TOE85" s="567"/>
      <c r="TOF85" s="567"/>
      <c r="TOG85" s="567"/>
      <c r="TOH85" s="567"/>
      <c r="TOI85" s="567"/>
      <c r="TOJ85" s="567"/>
      <c r="TOK85" s="567"/>
      <c r="TOL85" s="567"/>
      <c r="TOM85" s="567"/>
      <c r="TON85" s="567"/>
      <c r="TOO85" s="567"/>
      <c r="TOP85" s="567"/>
      <c r="TOQ85" s="567"/>
      <c r="TOR85" s="567"/>
      <c r="TOS85" s="567"/>
      <c r="TOT85" s="567"/>
      <c r="TOU85" s="567"/>
      <c r="TOV85" s="567"/>
      <c r="TOW85" s="567"/>
      <c r="TOX85" s="567"/>
      <c r="TOY85" s="567"/>
      <c r="TOZ85" s="567"/>
      <c r="TPA85" s="567"/>
      <c r="TPB85" s="567"/>
      <c r="TPC85" s="567"/>
      <c r="TPD85" s="567"/>
      <c r="TPE85" s="567"/>
      <c r="TPF85" s="567"/>
      <c r="TPG85" s="567"/>
      <c r="TPH85" s="567"/>
      <c r="TPI85" s="567"/>
      <c r="TPJ85" s="567"/>
      <c r="TPK85" s="567"/>
      <c r="TPL85" s="567"/>
      <c r="TPM85" s="567"/>
      <c r="TPN85" s="567"/>
      <c r="TPO85" s="567"/>
      <c r="TPP85" s="567"/>
      <c r="TPQ85" s="567"/>
      <c r="TPR85" s="567"/>
      <c r="TPS85" s="567"/>
      <c r="TPT85" s="567"/>
      <c r="TPU85" s="567"/>
      <c r="TPV85" s="567"/>
      <c r="TPW85" s="567"/>
      <c r="TPX85" s="567"/>
      <c r="TPY85" s="567"/>
      <c r="TPZ85" s="567"/>
      <c r="TQA85" s="567"/>
      <c r="TQB85" s="567"/>
      <c r="TQC85" s="567"/>
      <c r="TQD85" s="567"/>
      <c r="TQE85" s="567"/>
      <c r="TQF85" s="567"/>
      <c r="TQG85" s="567"/>
      <c r="TQH85" s="567"/>
      <c r="TQI85" s="567"/>
      <c r="TQJ85" s="567"/>
      <c r="TQK85" s="567"/>
      <c r="TQL85" s="567"/>
      <c r="TQM85" s="567"/>
      <c r="TQN85" s="567"/>
      <c r="TQO85" s="567"/>
      <c r="TQP85" s="567"/>
      <c r="TQQ85" s="567"/>
      <c r="TQR85" s="567"/>
      <c r="TQS85" s="567"/>
      <c r="TQT85" s="567"/>
      <c r="TQU85" s="567"/>
      <c r="TQV85" s="567"/>
      <c r="TQW85" s="567"/>
      <c r="TQX85" s="567"/>
      <c r="TQY85" s="567"/>
      <c r="TQZ85" s="567"/>
      <c r="TRA85" s="567"/>
      <c r="TRB85" s="567"/>
      <c r="TRC85" s="567"/>
      <c r="TRD85" s="567"/>
      <c r="TRE85" s="567"/>
      <c r="TRF85" s="567"/>
      <c r="TRG85" s="567"/>
      <c r="TRH85" s="567"/>
      <c r="TRI85" s="567"/>
      <c r="TRJ85" s="567"/>
      <c r="TRK85" s="567"/>
      <c r="TRL85" s="567"/>
      <c r="TRM85" s="567"/>
      <c r="TRN85" s="567"/>
      <c r="TRO85" s="567"/>
      <c r="TRP85" s="567"/>
      <c r="TRQ85" s="567"/>
      <c r="TRR85" s="567"/>
      <c r="TRS85" s="567"/>
      <c r="TRT85" s="567"/>
      <c r="TRU85" s="567"/>
      <c r="TRV85" s="567"/>
      <c r="TRW85" s="567"/>
      <c r="TRX85" s="567"/>
      <c r="TRY85" s="567"/>
      <c r="TRZ85" s="567"/>
      <c r="TSA85" s="567"/>
      <c r="TSB85" s="567"/>
      <c r="TSC85" s="567"/>
      <c r="TSD85" s="567"/>
      <c r="TSE85" s="567"/>
      <c r="TSF85" s="567"/>
      <c r="TSG85" s="567"/>
      <c r="TSH85" s="567"/>
      <c r="TSI85" s="567"/>
      <c r="TSJ85" s="567"/>
      <c r="TSK85" s="567"/>
      <c r="TSL85" s="567"/>
      <c r="TSM85" s="567"/>
      <c r="TSN85" s="567"/>
      <c r="TSO85" s="567"/>
      <c r="TSP85" s="567"/>
      <c r="TSQ85" s="567"/>
      <c r="TSR85" s="567"/>
      <c r="TSS85" s="567"/>
      <c r="TST85" s="567"/>
      <c r="TSU85" s="567"/>
      <c r="TSV85" s="567"/>
      <c r="TSW85" s="567"/>
      <c r="TSX85" s="567"/>
      <c r="TSY85" s="567"/>
      <c r="TSZ85" s="567"/>
      <c r="TTA85" s="567"/>
      <c r="TTB85" s="567"/>
      <c r="TTC85" s="567"/>
      <c r="TTD85" s="567"/>
      <c r="TTE85" s="567"/>
      <c r="TTF85" s="567"/>
      <c r="TTG85" s="567"/>
      <c r="TTH85" s="567"/>
      <c r="TTI85" s="567"/>
      <c r="TTJ85" s="567"/>
      <c r="TTK85" s="567"/>
      <c r="TTL85" s="567"/>
      <c r="TTM85" s="567"/>
      <c r="TTN85" s="567"/>
      <c r="TTO85" s="567"/>
      <c r="TTP85" s="567"/>
      <c r="TTQ85" s="567"/>
      <c r="TTR85" s="567"/>
      <c r="TTS85" s="567"/>
      <c r="TTT85" s="567"/>
      <c r="TTU85" s="567"/>
      <c r="TTV85" s="567"/>
      <c r="TTW85" s="567"/>
      <c r="TTX85" s="567"/>
      <c r="TTY85" s="567"/>
      <c r="TTZ85" s="567"/>
      <c r="TUA85" s="567"/>
      <c r="TUB85" s="567"/>
      <c r="TUC85" s="567"/>
      <c r="TUD85" s="567"/>
      <c r="TUE85" s="567"/>
      <c r="TUF85" s="567"/>
      <c r="TUG85" s="567"/>
      <c r="TUH85" s="567"/>
      <c r="TUI85" s="567"/>
      <c r="TUJ85" s="567"/>
      <c r="TUK85" s="567"/>
      <c r="TUL85" s="567"/>
      <c r="TUM85" s="567"/>
      <c r="TUN85" s="567"/>
      <c r="TUO85" s="567"/>
      <c r="TUP85" s="567"/>
      <c r="TUQ85" s="567"/>
      <c r="TUR85" s="567"/>
      <c r="TUS85" s="567"/>
      <c r="TUT85" s="567"/>
      <c r="TUU85" s="567"/>
      <c r="TUV85" s="567"/>
      <c r="TUW85" s="567"/>
      <c r="TUX85" s="567"/>
      <c r="TUY85" s="567"/>
      <c r="TUZ85" s="567"/>
      <c r="TVA85" s="567"/>
      <c r="TVB85" s="567"/>
      <c r="TVC85" s="567"/>
      <c r="TVD85" s="567"/>
      <c r="TVE85" s="567"/>
      <c r="TVF85" s="567"/>
      <c r="TVG85" s="567"/>
      <c r="TVH85" s="567"/>
      <c r="TVI85" s="567"/>
      <c r="TVJ85" s="567"/>
      <c r="TVK85" s="567"/>
      <c r="TVL85" s="567"/>
      <c r="TVM85" s="567"/>
      <c r="TVN85" s="567"/>
      <c r="TVO85" s="567"/>
      <c r="TVP85" s="567"/>
      <c r="TVQ85" s="567"/>
      <c r="TVR85" s="567"/>
      <c r="TVS85" s="567"/>
      <c r="TVT85" s="567"/>
      <c r="TVU85" s="567"/>
      <c r="TVV85" s="567"/>
      <c r="TVW85" s="567"/>
      <c r="TVX85" s="567"/>
      <c r="TVY85" s="567"/>
      <c r="TVZ85" s="567"/>
      <c r="TWA85" s="567"/>
      <c r="TWB85" s="567"/>
      <c r="TWC85" s="567"/>
      <c r="TWD85" s="567"/>
      <c r="TWE85" s="567"/>
      <c r="TWF85" s="567"/>
      <c r="TWG85" s="567"/>
      <c r="TWH85" s="567"/>
      <c r="TWI85" s="567"/>
      <c r="TWJ85" s="567"/>
      <c r="TWK85" s="567"/>
      <c r="TWL85" s="567"/>
      <c r="TWM85" s="567"/>
      <c r="TWN85" s="567"/>
      <c r="TWO85" s="567"/>
      <c r="TWP85" s="567"/>
      <c r="TWQ85" s="567"/>
      <c r="TWR85" s="567"/>
      <c r="TWS85" s="567"/>
      <c r="TWT85" s="567"/>
      <c r="TWU85" s="567"/>
      <c r="TWV85" s="567"/>
      <c r="TWW85" s="567"/>
      <c r="TWX85" s="567"/>
      <c r="TWY85" s="567"/>
      <c r="TWZ85" s="567"/>
      <c r="TXA85" s="567"/>
      <c r="TXB85" s="567"/>
      <c r="TXC85" s="567"/>
      <c r="TXD85" s="567"/>
      <c r="TXE85" s="567"/>
      <c r="TXF85" s="567"/>
      <c r="TXG85" s="567"/>
      <c r="TXH85" s="567"/>
      <c r="TXI85" s="567"/>
      <c r="TXJ85" s="567"/>
      <c r="TXK85" s="567"/>
      <c r="TXL85" s="567"/>
      <c r="TXM85" s="567"/>
      <c r="TXN85" s="567"/>
      <c r="TXO85" s="567"/>
      <c r="TXP85" s="567"/>
      <c r="TXQ85" s="567"/>
      <c r="TXR85" s="567"/>
      <c r="TXS85" s="567"/>
      <c r="TXT85" s="567"/>
      <c r="TXU85" s="567"/>
      <c r="TXV85" s="567"/>
      <c r="TXW85" s="567"/>
      <c r="TXX85" s="567"/>
      <c r="TXY85" s="567"/>
      <c r="TXZ85" s="567"/>
      <c r="TYA85" s="567"/>
      <c r="TYB85" s="567"/>
      <c r="TYC85" s="567"/>
      <c r="TYD85" s="567"/>
      <c r="TYE85" s="567"/>
      <c r="TYF85" s="567"/>
      <c r="TYG85" s="567"/>
      <c r="TYH85" s="567"/>
      <c r="TYI85" s="567"/>
      <c r="TYJ85" s="567"/>
      <c r="TYK85" s="567"/>
      <c r="TYL85" s="567"/>
      <c r="TYM85" s="567"/>
      <c r="TYN85" s="567"/>
      <c r="TYO85" s="567"/>
      <c r="TYP85" s="567"/>
      <c r="TYQ85" s="567"/>
      <c r="TYR85" s="567"/>
      <c r="TYS85" s="567"/>
      <c r="TYT85" s="567"/>
      <c r="TYU85" s="567"/>
      <c r="TYV85" s="567"/>
      <c r="TYW85" s="567"/>
      <c r="TYX85" s="567"/>
      <c r="TYY85" s="567"/>
      <c r="TYZ85" s="567"/>
      <c r="TZA85" s="567"/>
      <c r="TZB85" s="567"/>
      <c r="TZC85" s="567"/>
      <c r="TZD85" s="567"/>
      <c r="TZE85" s="567"/>
      <c r="TZF85" s="567"/>
      <c r="TZG85" s="567"/>
      <c r="TZH85" s="567"/>
      <c r="TZI85" s="567"/>
      <c r="TZJ85" s="567"/>
      <c r="TZK85" s="567"/>
      <c r="TZL85" s="567"/>
      <c r="TZM85" s="567"/>
      <c r="TZN85" s="567"/>
      <c r="TZO85" s="567"/>
      <c r="TZP85" s="567"/>
      <c r="TZQ85" s="567"/>
      <c r="TZR85" s="567"/>
      <c r="TZS85" s="567"/>
      <c r="TZT85" s="567"/>
      <c r="TZU85" s="567"/>
      <c r="TZV85" s="567"/>
      <c r="TZW85" s="567"/>
      <c r="TZX85" s="567"/>
      <c r="TZY85" s="567"/>
      <c r="TZZ85" s="567"/>
      <c r="UAA85" s="567"/>
      <c r="UAB85" s="567"/>
      <c r="UAC85" s="567"/>
      <c r="UAD85" s="567"/>
      <c r="UAE85" s="567"/>
      <c r="UAF85" s="567"/>
      <c r="UAG85" s="567"/>
      <c r="UAH85" s="567"/>
      <c r="UAI85" s="567"/>
      <c r="UAJ85" s="567"/>
      <c r="UAK85" s="567"/>
      <c r="UAL85" s="567"/>
      <c r="UAM85" s="567"/>
      <c r="UAN85" s="567"/>
      <c r="UAO85" s="567"/>
      <c r="UAP85" s="567"/>
      <c r="UAQ85" s="567"/>
      <c r="UAR85" s="567"/>
      <c r="UAS85" s="567"/>
      <c r="UAT85" s="567"/>
      <c r="UAU85" s="567"/>
      <c r="UAV85" s="567"/>
      <c r="UAW85" s="567"/>
      <c r="UAX85" s="567"/>
      <c r="UAY85" s="567"/>
      <c r="UAZ85" s="567"/>
      <c r="UBA85" s="567"/>
      <c r="UBB85" s="567"/>
      <c r="UBC85" s="567"/>
      <c r="UBD85" s="567"/>
      <c r="UBE85" s="567"/>
      <c r="UBF85" s="567"/>
      <c r="UBG85" s="567"/>
      <c r="UBH85" s="567"/>
      <c r="UBI85" s="567"/>
      <c r="UBJ85" s="567"/>
      <c r="UBK85" s="567"/>
      <c r="UBL85" s="567"/>
      <c r="UBM85" s="567"/>
      <c r="UBN85" s="567"/>
      <c r="UBO85" s="567"/>
      <c r="UBP85" s="567"/>
      <c r="UBQ85" s="567"/>
      <c r="UBR85" s="567"/>
      <c r="UBS85" s="567"/>
      <c r="UBT85" s="567"/>
      <c r="UBU85" s="567"/>
      <c r="UBV85" s="567"/>
      <c r="UBW85" s="567"/>
      <c r="UBX85" s="567"/>
      <c r="UBY85" s="567"/>
      <c r="UBZ85" s="567"/>
      <c r="UCA85" s="567"/>
      <c r="UCB85" s="567"/>
      <c r="UCC85" s="567"/>
      <c r="UCD85" s="567"/>
      <c r="UCE85" s="567"/>
      <c r="UCF85" s="567"/>
      <c r="UCG85" s="567"/>
      <c r="UCH85" s="567"/>
      <c r="UCI85" s="567"/>
      <c r="UCJ85" s="567"/>
      <c r="UCK85" s="567"/>
      <c r="UCL85" s="567"/>
      <c r="UCM85" s="567"/>
      <c r="UCN85" s="567"/>
      <c r="UCO85" s="567"/>
      <c r="UCP85" s="567"/>
      <c r="UCQ85" s="567"/>
      <c r="UCR85" s="567"/>
      <c r="UCS85" s="567"/>
      <c r="UCT85" s="567"/>
      <c r="UCU85" s="567"/>
      <c r="UCV85" s="567"/>
      <c r="UCW85" s="567"/>
      <c r="UCX85" s="567"/>
      <c r="UCY85" s="567"/>
      <c r="UCZ85" s="567"/>
      <c r="UDA85" s="567"/>
      <c r="UDB85" s="567"/>
      <c r="UDC85" s="567"/>
      <c r="UDD85" s="567"/>
      <c r="UDE85" s="567"/>
      <c r="UDF85" s="567"/>
      <c r="UDG85" s="567"/>
      <c r="UDH85" s="567"/>
      <c r="UDI85" s="567"/>
      <c r="UDJ85" s="567"/>
      <c r="UDK85" s="567"/>
      <c r="UDL85" s="567"/>
      <c r="UDM85" s="567"/>
      <c r="UDN85" s="567"/>
      <c r="UDO85" s="567"/>
      <c r="UDP85" s="567"/>
      <c r="UDQ85" s="567"/>
      <c r="UDR85" s="567"/>
      <c r="UDS85" s="567"/>
      <c r="UDT85" s="567"/>
      <c r="UDU85" s="567"/>
      <c r="UDV85" s="567"/>
      <c r="UDW85" s="567"/>
      <c r="UDX85" s="567"/>
      <c r="UDY85" s="567"/>
      <c r="UDZ85" s="567"/>
      <c r="UEA85" s="567"/>
      <c r="UEB85" s="567"/>
      <c r="UEC85" s="567"/>
      <c r="UED85" s="567"/>
      <c r="UEE85" s="567"/>
      <c r="UEF85" s="567"/>
      <c r="UEG85" s="567"/>
      <c r="UEH85" s="567"/>
      <c r="UEI85" s="567"/>
      <c r="UEJ85" s="567"/>
      <c r="UEK85" s="567"/>
      <c r="UEL85" s="567"/>
      <c r="UEM85" s="567"/>
      <c r="UEN85" s="567"/>
      <c r="UEO85" s="567"/>
      <c r="UEP85" s="567"/>
      <c r="UEQ85" s="567"/>
      <c r="UER85" s="567"/>
      <c r="UES85" s="567"/>
      <c r="UET85" s="567"/>
      <c r="UEU85" s="567"/>
      <c r="UEV85" s="567"/>
      <c r="UEW85" s="567"/>
      <c r="UEX85" s="567"/>
      <c r="UEY85" s="567"/>
      <c r="UEZ85" s="567"/>
      <c r="UFA85" s="567"/>
      <c r="UFB85" s="567"/>
      <c r="UFC85" s="567"/>
      <c r="UFD85" s="567"/>
      <c r="UFE85" s="567"/>
      <c r="UFF85" s="567"/>
      <c r="UFG85" s="567"/>
      <c r="UFH85" s="567"/>
      <c r="UFI85" s="567"/>
      <c r="UFJ85" s="567"/>
      <c r="UFK85" s="567"/>
      <c r="UFL85" s="567"/>
      <c r="UFM85" s="567"/>
      <c r="UFN85" s="567"/>
      <c r="UFO85" s="567"/>
      <c r="UFP85" s="567"/>
      <c r="UFQ85" s="567"/>
      <c r="UFR85" s="567"/>
      <c r="UFS85" s="567"/>
      <c r="UFT85" s="567"/>
      <c r="UFU85" s="567"/>
      <c r="UFV85" s="567"/>
      <c r="UFW85" s="567"/>
      <c r="UFX85" s="567"/>
      <c r="UFY85" s="567"/>
      <c r="UFZ85" s="567"/>
      <c r="UGA85" s="567"/>
      <c r="UGB85" s="567"/>
      <c r="UGC85" s="567"/>
      <c r="UGD85" s="567"/>
      <c r="UGE85" s="567"/>
      <c r="UGF85" s="567"/>
      <c r="UGG85" s="567"/>
      <c r="UGH85" s="567"/>
      <c r="UGI85" s="567"/>
      <c r="UGJ85" s="567"/>
      <c r="UGK85" s="567"/>
      <c r="UGL85" s="567"/>
      <c r="UGM85" s="567"/>
      <c r="UGN85" s="567"/>
      <c r="UGO85" s="567"/>
      <c r="UGP85" s="567"/>
      <c r="UGQ85" s="567"/>
      <c r="UGR85" s="567"/>
      <c r="UGS85" s="567"/>
      <c r="UGT85" s="567"/>
      <c r="UGU85" s="567"/>
      <c r="UGV85" s="567"/>
      <c r="UGW85" s="567"/>
      <c r="UGX85" s="567"/>
      <c r="UGY85" s="567"/>
      <c r="UGZ85" s="567"/>
      <c r="UHA85" s="567"/>
      <c r="UHB85" s="567"/>
      <c r="UHC85" s="567"/>
      <c r="UHD85" s="567"/>
      <c r="UHE85" s="567"/>
      <c r="UHF85" s="567"/>
      <c r="UHG85" s="567"/>
      <c r="UHH85" s="567"/>
      <c r="UHI85" s="567"/>
      <c r="UHJ85" s="567"/>
      <c r="UHK85" s="567"/>
      <c r="UHL85" s="567"/>
      <c r="UHM85" s="567"/>
      <c r="UHN85" s="567"/>
      <c r="UHO85" s="567"/>
      <c r="UHP85" s="567"/>
      <c r="UHQ85" s="567"/>
      <c r="UHR85" s="567"/>
      <c r="UHS85" s="567"/>
      <c r="UHT85" s="567"/>
      <c r="UHU85" s="567"/>
      <c r="UHV85" s="567"/>
      <c r="UHW85" s="567"/>
      <c r="UHX85" s="567"/>
      <c r="UHY85" s="567"/>
      <c r="UHZ85" s="567"/>
      <c r="UIA85" s="567"/>
      <c r="UIB85" s="567"/>
      <c r="UIC85" s="567"/>
      <c r="UID85" s="567"/>
      <c r="UIE85" s="567"/>
      <c r="UIF85" s="567"/>
      <c r="UIG85" s="567"/>
      <c r="UIH85" s="567"/>
      <c r="UII85" s="567"/>
      <c r="UIJ85" s="567"/>
      <c r="UIK85" s="567"/>
      <c r="UIL85" s="567"/>
      <c r="UIM85" s="567"/>
      <c r="UIN85" s="567"/>
      <c r="UIO85" s="567"/>
      <c r="UIP85" s="567"/>
      <c r="UIQ85" s="567"/>
      <c r="UIR85" s="567"/>
      <c r="UIS85" s="567"/>
      <c r="UIT85" s="567"/>
      <c r="UIU85" s="567"/>
      <c r="UIV85" s="567"/>
      <c r="UIW85" s="567"/>
      <c r="UIX85" s="567"/>
      <c r="UIY85" s="567"/>
      <c r="UIZ85" s="567"/>
      <c r="UJA85" s="567"/>
      <c r="UJB85" s="567"/>
      <c r="UJC85" s="567"/>
      <c r="UJD85" s="567"/>
      <c r="UJE85" s="567"/>
      <c r="UJF85" s="567"/>
      <c r="UJG85" s="567"/>
      <c r="UJH85" s="567"/>
      <c r="UJI85" s="567"/>
      <c r="UJJ85" s="567"/>
      <c r="UJK85" s="567"/>
      <c r="UJL85" s="567"/>
      <c r="UJM85" s="567"/>
      <c r="UJN85" s="567"/>
      <c r="UJO85" s="567"/>
      <c r="UJP85" s="567"/>
      <c r="UJQ85" s="567"/>
      <c r="UJR85" s="567"/>
      <c r="UJS85" s="567"/>
      <c r="UJT85" s="567"/>
      <c r="UJU85" s="567"/>
      <c r="UJV85" s="567"/>
      <c r="UJW85" s="567"/>
      <c r="UJX85" s="567"/>
      <c r="UJY85" s="567"/>
      <c r="UJZ85" s="567"/>
      <c r="UKA85" s="567"/>
      <c r="UKB85" s="567"/>
      <c r="UKC85" s="567"/>
      <c r="UKD85" s="567"/>
      <c r="UKE85" s="567"/>
      <c r="UKF85" s="567"/>
      <c r="UKG85" s="567"/>
      <c r="UKH85" s="567"/>
      <c r="UKI85" s="567"/>
      <c r="UKJ85" s="567"/>
      <c r="UKK85" s="567"/>
      <c r="UKL85" s="567"/>
      <c r="UKM85" s="567"/>
      <c r="UKN85" s="567"/>
      <c r="UKO85" s="567"/>
      <c r="UKP85" s="567"/>
      <c r="UKQ85" s="567"/>
      <c r="UKR85" s="567"/>
      <c r="UKS85" s="567"/>
      <c r="UKT85" s="567"/>
      <c r="UKU85" s="567"/>
      <c r="UKV85" s="567"/>
      <c r="UKW85" s="567"/>
      <c r="UKX85" s="567"/>
      <c r="UKY85" s="567"/>
      <c r="UKZ85" s="567"/>
      <c r="ULA85" s="567"/>
      <c r="ULB85" s="567"/>
      <c r="ULC85" s="567"/>
      <c r="ULD85" s="567"/>
      <c r="ULE85" s="567"/>
      <c r="ULF85" s="567"/>
      <c r="ULG85" s="567"/>
      <c r="ULH85" s="567"/>
      <c r="ULI85" s="567"/>
      <c r="ULJ85" s="567"/>
      <c r="ULK85" s="567"/>
      <c r="ULL85" s="567"/>
      <c r="ULM85" s="567"/>
      <c r="ULN85" s="567"/>
      <c r="ULO85" s="567"/>
      <c r="ULP85" s="567"/>
      <c r="ULQ85" s="567"/>
      <c r="ULR85" s="567"/>
      <c r="ULS85" s="567"/>
      <c r="ULT85" s="567"/>
      <c r="ULU85" s="567"/>
      <c r="ULV85" s="567"/>
      <c r="ULW85" s="567"/>
      <c r="ULX85" s="567"/>
      <c r="ULY85" s="567"/>
      <c r="ULZ85" s="567"/>
      <c r="UMA85" s="567"/>
      <c r="UMB85" s="567"/>
      <c r="UMC85" s="567"/>
      <c r="UMD85" s="567"/>
      <c r="UME85" s="567"/>
      <c r="UMF85" s="567"/>
      <c r="UMG85" s="567"/>
      <c r="UMH85" s="567"/>
      <c r="UMI85" s="567"/>
      <c r="UMJ85" s="567"/>
      <c r="UMK85" s="567"/>
      <c r="UML85" s="567"/>
      <c r="UMM85" s="567"/>
      <c r="UMN85" s="567"/>
      <c r="UMO85" s="567"/>
      <c r="UMP85" s="567"/>
      <c r="UMQ85" s="567"/>
      <c r="UMR85" s="567"/>
      <c r="UMS85" s="567"/>
      <c r="UMT85" s="567"/>
      <c r="UMU85" s="567"/>
      <c r="UMV85" s="567"/>
      <c r="UMW85" s="567"/>
      <c r="UMX85" s="567"/>
      <c r="UMY85" s="567"/>
      <c r="UMZ85" s="567"/>
      <c r="UNA85" s="567"/>
      <c r="UNB85" s="567"/>
      <c r="UNC85" s="567"/>
      <c r="UND85" s="567"/>
      <c r="UNE85" s="567"/>
      <c r="UNF85" s="567"/>
      <c r="UNG85" s="567"/>
      <c r="UNH85" s="567"/>
      <c r="UNI85" s="567"/>
      <c r="UNJ85" s="567"/>
      <c r="UNK85" s="567"/>
      <c r="UNL85" s="567"/>
      <c r="UNM85" s="567"/>
      <c r="UNN85" s="567"/>
      <c r="UNO85" s="567"/>
      <c r="UNP85" s="567"/>
      <c r="UNQ85" s="567"/>
      <c r="UNR85" s="567"/>
      <c r="UNS85" s="567"/>
      <c r="UNT85" s="567"/>
      <c r="UNU85" s="567"/>
      <c r="UNV85" s="567"/>
      <c r="UNW85" s="567"/>
      <c r="UNX85" s="567"/>
      <c r="UNY85" s="567"/>
      <c r="UNZ85" s="567"/>
      <c r="UOA85" s="567"/>
      <c r="UOB85" s="567"/>
      <c r="UOC85" s="567"/>
      <c r="UOD85" s="567"/>
      <c r="UOE85" s="567"/>
      <c r="UOF85" s="567"/>
      <c r="UOG85" s="567"/>
      <c r="UOH85" s="567"/>
      <c r="UOI85" s="567"/>
      <c r="UOJ85" s="567"/>
      <c r="UOK85" s="567"/>
      <c r="UOL85" s="567"/>
      <c r="UOM85" s="567"/>
      <c r="UON85" s="567"/>
      <c r="UOO85" s="567"/>
      <c r="UOP85" s="567"/>
      <c r="UOQ85" s="567"/>
      <c r="UOR85" s="567"/>
      <c r="UOS85" s="567"/>
      <c r="UOT85" s="567"/>
      <c r="UOU85" s="567"/>
      <c r="UOV85" s="567"/>
      <c r="UOW85" s="567"/>
      <c r="UOX85" s="567"/>
      <c r="UOY85" s="567"/>
      <c r="UOZ85" s="567"/>
      <c r="UPA85" s="567"/>
      <c r="UPB85" s="567"/>
      <c r="UPC85" s="567"/>
      <c r="UPD85" s="567"/>
      <c r="UPE85" s="567"/>
      <c r="UPF85" s="567"/>
      <c r="UPG85" s="567"/>
      <c r="UPH85" s="567"/>
      <c r="UPI85" s="567"/>
      <c r="UPJ85" s="567"/>
      <c r="UPK85" s="567"/>
      <c r="UPL85" s="567"/>
      <c r="UPM85" s="567"/>
      <c r="UPN85" s="567"/>
      <c r="UPO85" s="567"/>
      <c r="UPP85" s="567"/>
      <c r="UPQ85" s="567"/>
      <c r="UPR85" s="567"/>
      <c r="UPS85" s="567"/>
      <c r="UPT85" s="567"/>
      <c r="UPU85" s="567"/>
      <c r="UPV85" s="567"/>
      <c r="UPW85" s="567"/>
      <c r="UPX85" s="567"/>
      <c r="UPY85" s="567"/>
      <c r="UPZ85" s="567"/>
      <c r="UQA85" s="567"/>
      <c r="UQB85" s="567"/>
      <c r="UQC85" s="567"/>
      <c r="UQD85" s="567"/>
      <c r="UQE85" s="567"/>
      <c r="UQF85" s="567"/>
      <c r="UQG85" s="567"/>
      <c r="UQH85" s="567"/>
      <c r="UQI85" s="567"/>
      <c r="UQJ85" s="567"/>
      <c r="UQK85" s="567"/>
      <c r="UQL85" s="567"/>
      <c r="UQM85" s="567"/>
      <c r="UQN85" s="567"/>
      <c r="UQO85" s="567"/>
      <c r="UQP85" s="567"/>
      <c r="UQQ85" s="567"/>
      <c r="UQR85" s="567"/>
      <c r="UQS85" s="567"/>
      <c r="UQT85" s="567"/>
      <c r="UQU85" s="567"/>
      <c r="UQV85" s="567"/>
      <c r="UQW85" s="567"/>
      <c r="UQX85" s="567"/>
      <c r="UQY85" s="567"/>
      <c r="UQZ85" s="567"/>
      <c r="URA85" s="567"/>
      <c r="URB85" s="567"/>
      <c r="URC85" s="567"/>
      <c r="URD85" s="567"/>
      <c r="URE85" s="567"/>
      <c r="URF85" s="567"/>
      <c r="URG85" s="567"/>
      <c r="URH85" s="567"/>
      <c r="URI85" s="567"/>
      <c r="URJ85" s="567"/>
      <c r="URK85" s="567"/>
      <c r="URL85" s="567"/>
      <c r="URM85" s="567"/>
      <c r="URN85" s="567"/>
      <c r="URO85" s="567"/>
      <c r="URP85" s="567"/>
      <c r="URQ85" s="567"/>
      <c r="URR85" s="567"/>
      <c r="URS85" s="567"/>
      <c r="URT85" s="567"/>
      <c r="URU85" s="567"/>
      <c r="URV85" s="567"/>
      <c r="URW85" s="567"/>
      <c r="URX85" s="567"/>
      <c r="URY85" s="567"/>
      <c r="URZ85" s="567"/>
      <c r="USA85" s="567"/>
      <c r="USB85" s="567"/>
      <c r="USC85" s="567"/>
      <c r="USD85" s="567"/>
      <c r="USE85" s="567"/>
      <c r="USF85" s="567"/>
      <c r="USG85" s="567"/>
      <c r="USH85" s="567"/>
      <c r="USI85" s="567"/>
      <c r="USJ85" s="567"/>
      <c r="USK85" s="567"/>
      <c r="USL85" s="567"/>
      <c r="USM85" s="567"/>
      <c r="USN85" s="567"/>
      <c r="USO85" s="567"/>
      <c r="USP85" s="567"/>
      <c r="USQ85" s="567"/>
      <c r="USR85" s="567"/>
      <c r="USS85" s="567"/>
      <c r="UST85" s="567"/>
      <c r="USU85" s="567"/>
      <c r="USV85" s="567"/>
      <c r="USW85" s="567"/>
      <c r="USX85" s="567"/>
      <c r="USY85" s="567"/>
      <c r="USZ85" s="567"/>
      <c r="UTA85" s="567"/>
      <c r="UTB85" s="567"/>
      <c r="UTC85" s="567"/>
      <c r="UTD85" s="567"/>
      <c r="UTE85" s="567"/>
      <c r="UTF85" s="567"/>
      <c r="UTG85" s="567"/>
      <c r="UTH85" s="567"/>
      <c r="UTI85" s="567"/>
      <c r="UTJ85" s="567"/>
      <c r="UTK85" s="567"/>
      <c r="UTL85" s="567"/>
      <c r="UTM85" s="567"/>
      <c r="UTN85" s="567"/>
      <c r="UTO85" s="567"/>
      <c r="UTP85" s="567"/>
      <c r="UTQ85" s="567"/>
      <c r="UTR85" s="567"/>
      <c r="UTS85" s="567"/>
      <c r="UTT85" s="567"/>
      <c r="UTU85" s="567"/>
      <c r="UTV85" s="567"/>
      <c r="UTW85" s="567"/>
      <c r="UTX85" s="567"/>
      <c r="UTY85" s="567"/>
      <c r="UTZ85" s="567"/>
      <c r="UUA85" s="567"/>
      <c r="UUB85" s="567"/>
      <c r="UUC85" s="567"/>
      <c r="UUD85" s="567"/>
      <c r="UUE85" s="567"/>
      <c r="UUF85" s="567"/>
      <c r="UUG85" s="567"/>
      <c r="UUH85" s="567"/>
      <c r="UUI85" s="567"/>
      <c r="UUJ85" s="567"/>
      <c r="UUK85" s="567"/>
      <c r="UUL85" s="567"/>
      <c r="UUM85" s="567"/>
      <c r="UUN85" s="567"/>
      <c r="UUO85" s="567"/>
      <c r="UUP85" s="567"/>
      <c r="UUQ85" s="567"/>
      <c r="UUR85" s="567"/>
      <c r="UUS85" s="567"/>
      <c r="UUT85" s="567"/>
      <c r="UUU85" s="567"/>
      <c r="UUV85" s="567"/>
      <c r="UUW85" s="567"/>
      <c r="UUX85" s="567"/>
      <c r="UUY85" s="567"/>
      <c r="UUZ85" s="567"/>
      <c r="UVA85" s="567"/>
      <c r="UVB85" s="567"/>
      <c r="UVC85" s="567"/>
      <c r="UVD85" s="567"/>
      <c r="UVE85" s="567"/>
      <c r="UVF85" s="567"/>
      <c r="UVG85" s="567"/>
      <c r="UVH85" s="567"/>
      <c r="UVI85" s="567"/>
      <c r="UVJ85" s="567"/>
      <c r="UVK85" s="567"/>
      <c r="UVL85" s="567"/>
      <c r="UVM85" s="567"/>
      <c r="UVN85" s="567"/>
      <c r="UVO85" s="567"/>
      <c r="UVP85" s="567"/>
      <c r="UVQ85" s="567"/>
      <c r="UVR85" s="567"/>
      <c r="UVS85" s="567"/>
      <c r="UVT85" s="567"/>
      <c r="UVU85" s="567"/>
      <c r="UVV85" s="567"/>
      <c r="UVW85" s="567"/>
      <c r="UVX85" s="567"/>
      <c r="UVY85" s="567"/>
      <c r="UVZ85" s="567"/>
      <c r="UWA85" s="567"/>
      <c r="UWB85" s="567"/>
      <c r="UWC85" s="567"/>
      <c r="UWD85" s="567"/>
      <c r="UWE85" s="567"/>
      <c r="UWF85" s="567"/>
      <c r="UWG85" s="567"/>
      <c r="UWH85" s="567"/>
      <c r="UWI85" s="567"/>
      <c r="UWJ85" s="567"/>
      <c r="UWK85" s="567"/>
      <c r="UWL85" s="567"/>
      <c r="UWM85" s="567"/>
      <c r="UWN85" s="567"/>
      <c r="UWO85" s="567"/>
      <c r="UWP85" s="567"/>
      <c r="UWQ85" s="567"/>
      <c r="UWR85" s="567"/>
      <c r="UWS85" s="567"/>
      <c r="UWT85" s="567"/>
      <c r="UWU85" s="567"/>
      <c r="UWV85" s="567"/>
      <c r="UWW85" s="567"/>
      <c r="UWX85" s="567"/>
      <c r="UWY85" s="567"/>
      <c r="UWZ85" s="567"/>
      <c r="UXA85" s="567"/>
      <c r="UXB85" s="567"/>
      <c r="UXC85" s="567"/>
      <c r="UXD85" s="567"/>
      <c r="UXE85" s="567"/>
      <c r="UXF85" s="567"/>
      <c r="UXG85" s="567"/>
      <c r="UXH85" s="567"/>
      <c r="UXI85" s="567"/>
      <c r="UXJ85" s="567"/>
      <c r="UXK85" s="567"/>
      <c r="UXL85" s="567"/>
      <c r="UXM85" s="567"/>
      <c r="UXN85" s="567"/>
      <c r="UXO85" s="567"/>
      <c r="UXP85" s="567"/>
      <c r="UXQ85" s="567"/>
      <c r="UXR85" s="567"/>
      <c r="UXS85" s="567"/>
      <c r="UXT85" s="567"/>
      <c r="UXU85" s="567"/>
      <c r="UXV85" s="567"/>
      <c r="UXW85" s="567"/>
      <c r="UXX85" s="567"/>
      <c r="UXY85" s="567"/>
      <c r="UXZ85" s="567"/>
      <c r="UYA85" s="567"/>
      <c r="UYB85" s="567"/>
      <c r="UYC85" s="567"/>
      <c r="UYD85" s="567"/>
      <c r="UYE85" s="567"/>
      <c r="UYF85" s="567"/>
      <c r="UYG85" s="567"/>
      <c r="UYH85" s="567"/>
      <c r="UYI85" s="567"/>
      <c r="UYJ85" s="567"/>
      <c r="UYK85" s="567"/>
      <c r="UYL85" s="567"/>
      <c r="UYM85" s="567"/>
      <c r="UYN85" s="567"/>
      <c r="UYO85" s="567"/>
      <c r="UYP85" s="567"/>
      <c r="UYQ85" s="567"/>
      <c r="UYR85" s="567"/>
      <c r="UYS85" s="567"/>
      <c r="UYT85" s="567"/>
      <c r="UYU85" s="567"/>
      <c r="UYV85" s="567"/>
      <c r="UYW85" s="567"/>
      <c r="UYX85" s="567"/>
      <c r="UYY85" s="567"/>
      <c r="UYZ85" s="567"/>
      <c r="UZA85" s="567"/>
      <c r="UZB85" s="567"/>
      <c r="UZC85" s="567"/>
      <c r="UZD85" s="567"/>
      <c r="UZE85" s="567"/>
      <c r="UZF85" s="567"/>
      <c r="UZG85" s="567"/>
      <c r="UZH85" s="567"/>
      <c r="UZI85" s="567"/>
      <c r="UZJ85" s="567"/>
      <c r="UZK85" s="567"/>
      <c r="UZL85" s="567"/>
      <c r="UZM85" s="567"/>
      <c r="UZN85" s="567"/>
      <c r="UZO85" s="567"/>
      <c r="UZP85" s="567"/>
      <c r="UZQ85" s="567"/>
      <c r="UZR85" s="567"/>
      <c r="UZS85" s="567"/>
      <c r="UZT85" s="567"/>
      <c r="UZU85" s="567"/>
      <c r="UZV85" s="567"/>
      <c r="UZW85" s="567"/>
      <c r="UZX85" s="567"/>
      <c r="UZY85" s="567"/>
      <c r="UZZ85" s="567"/>
      <c r="VAA85" s="567"/>
      <c r="VAB85" s="567"/>
      <c r="VAC85" s="567"/>
      <c r="VAD85" s="567"/>
      <c r="VAE85" s="567"/>
      <c r="VAF85" s="567"/>
      <c r="VAG85" s="567"/>
      <c r="VAH85" s="567"/>
      <c r="VAI85" s="567"/>
      <c r="VAJ85" s="567"/>
      <c r="VAK85" s="567"/>
      <c r="VAL85" s="567"/>
      <c r="VAM85" s="567"/>
      <c r="VAN85" s="567"/>
      <c r="VAO85" s="567"/>
      <c r="VAP85" s="567"/>
      <c r="VAQ85" s="567"/>
      <c r="VAR85" s="567"/>
      <c r="VAS85" s="567"/>
      <c r="VAT85" s="567"/>
      <c r="VAU85" s="567"/>
      <c r="VAV85" s="567"/>
      <c r="VAW85" s="567"/>
      <c r="VAX85" s="567"/>
      <c r="VAY85" s="567"/>
      <c r="VAZ85" s="567"/>
      <c r="VBA85" s="567"/>
      <c r="VBB85" s="567"/>
      <c r="VBC85" s="567"/>
      <c r="VBD85" s="567"/>
      <c r="VBE85" s="567"/>
      <c r="VBF85" s="567"/>
      <c r="VBG85" s="567"/>
      <c r="VBH85" s="567"/>
      <c r="VBI85" s="567"/>
      <c r="VBJ85" s="567"/>
      <c r="VBK85" s="567"/>
      <c r="VBL85" s="567"/>
      <c r="VBM85" s="567"/>
      <c r="VBN85" s="567"/>
      <c r="VBO85" s="567"/>
      <c r="VBP85" s="567"/>
      <c r="VBQ85" s="567"/>
      <c r="VBR85" s="567"/>
      <c r="VBS85" s="567"/>
      <c r="VBT85" s="567"/>
      <c r="VBU85" s="567"/>
      <c r="VBV85" s="567"/>
      <c r="VBW85" s="567"/>
      <c r="VBX85" s="567"/>
      <c r="VBY85" s="567"/>
      <c r="VBZ85" s="567"/>
      <c r="VCA85" s="567"/>
      <c r="VCB85" s="567"/>
      <c r="VCC85" s="567"/>
      <c r="VCD85" s="567"/>
      <c r="VCE85" s="567"/>
      <c r="VCF85" s="567"/>
      <c r="VCG85" s="567"/>
      <c r="VCH85" s="567"/>
      <c r="VCI85" s="567"/>
      <c r="VCJ85" s="567"/>
      <c r="VCK85" s="567"/>
      <c r="VCL85" s="567"/>
      <c r="VCM85" s="567"/>
      <c r="VCN85" s="567"/>
      <c r="VCO85" s="567"/>
      <c r="VCP85" s="567"/>
      <c r="VCQ85" s="567"/>
      <c r="VCR85" s="567"/>
      <c r="VCS85" s="567"/>
      <c r="VCT85" s="567"/>
      <c r="VCU85" s="567"/>
      <c r="VCV85" s="567"/>
      <c r="VCW85" s="567"/>
      <c r="VCX85" s="567"/>
      <c r="VCY85" s="567"/>
      <c r="VCZ85" s="567"/>
      <c r="VDA85" s="567"/>
      <c r="VDB85" s="567"/>
      <c r="VDC85" s="567"/>
      <c r="VDD85" s="567"/>
      <c r="VDE85" s="567"/>
      <c r="VDF85" s="567"/>
      <c r="VDG85" s="567"/>
      <c r="VDH85" s="567"/>
      <c r="VDI85" s="567"/>
      <c r="VDJ85" s="567"/>
      <c r="VDK85" s="567"/>
      <c r="VDL85" s="567"/>
      <c r="VDM85" s="567"/>
      <c r="VDN85" s="567"/>
      <c r="VDO85" s="567"/>
      <c r="VDP85" s="567"/>
      <c r="VDQ85" s="567"/>
      <c r="VDR85" s="567"/>
      <c r="VDS85" s="567"/>
      <c r="VDT85" s="567"/>
      <c r="VDU85" s="567"/>
      <c r="VDV85" s="567"/>
      <c r="VDW85" s="567"/>
      <c r="VDX85" s="567"/>
      <c r="VDY85" s="567"/>
      <c r="VDZ85" s="567"/>
      <c r="VEA85" s="567"/>
      <c r="VEB85" s="567"/>
      <c r="VEC85" s="567"/>
      <c r="VED85" s="567"/>
      <c r="VEE85" s="567"/>
      <c r="VEF85" s="567"/>
      <c r="VEG85" s="567"/>
      <c r="VEH85" s="567"/>
      <c r="VEI85" s="567"/>
      <c r="VEJ85" s="567"/>
      <c r="VEK85" s="567"/>
      <c r="VEL85" s="567"/>
      <c r="VEM85" s="567"/>
      <c r="VEN85" s="567"/>
      <c r="VEO85" s="567"/>
      <c r="VEP85" s="567"/>
      <c r="VEQ85" s="567"/>
      <c r="VER85" s="567"/>
      <c r="VES85" s="567"/>
      <c r="VET85" s="567"/>
      <c r="VEU85" s="567"/>
      <c r="VEV85" s="567"/>
      <c r="VEW85" s="567"/>
      <c r="VEX85" s="567"/>
      <c r="VEY85" s="567"/>
      <c r="VEZ85" s="567"/>
      <c r="VFA85" s="567"/>
      <c r="VFB85" s="567"/>
      <c r="VFC85" s="567"/>
      <c r="VFD85" s="567"/>
      <c r="VFE85" s="567"/>
      <c r="VFF85" s="567"/>
      <c r="VFG85" s="567"/>
      <c r="VFH85" s="567"/>
      <c r="VFI85" s="567"/>
      <c r="VFJ85" s="567"/>
      <c r="VFK85" s="567"/>
      <c r="VFL85" s="567"/>
      <c r="VFM85" s="567"/>
      <c r="VFN85" s="567"/>
      <c r="VFO85" s="567"/>
      <c r="VFP85" s="567"/>
      <c r="VFQ85" s="567"/>
      <c r="VFR85" s="567"/>
      <c r="VFS85" s="567"/>
      <c r="VFT85" s="567"/>
      <c r="VFU85" s="567"/>
      <c r="VFV85" s="567"/>
      <c r="VFW85" s="567"/>
      <c r="VFX85" s="567"/>
      <c r="VFY85" s="567"/>
      <c r="VFZ85" s="567"/>
      <c r="VGA85" s="567"/>
      <c r="VGB85" s="567"/>
      <c r="VGC85" s="567"/>
      <c r="VGD85" s="567"/>
      <c r="VGE85" s="567"/>
      <c r="VGF85" s="567"/>
      <c r="VGG85" s="567"/>
      <c r="VGH85" s="567"/>
      <c r="VGI85" s="567"/>
      <c r="VGJ85" s="567"/>
      <c r="VGK85" s="567"/>
      <c r="VGL85" s="567"/>
      <c r="VGM85" s="567"/>
      <c r="VGN85" s="567"/>
      <c r="VGO85" s="567"/>
      <c r="VGP85" s="567"/>
      <c r="VGQ85" s="567"/>
      <c r="VGR85" s="567"/>
      <c r="VGS85" s="567"/>
      <c r="VGT85" s="567"/>
      <c r="VGU85" s="567"/>
      <c r="VGV85" s="567"/>
      <c r="VGW85" s="567"/>
      <c r="VGX85" s="567"/>
      <c r="VGY85" s="567"/>
      <c r="VGZ85" s="567"/>
      <c r="VHA85" s="567"/>
      <c r="VHB85" s="567"/>
      <c r="VHC85" s="567"/>
      <c r="VHD85" s="567"/>
      <c r="VHE85" s="567"/>
      <c r="VHF85" s="567"/>
      <c r="VHG85" s="567"/>
      <c r="VHH85" s="567"/>
      <c r="VHI85" s="567"/>
      <c r="VHJ85" s="567"/>
      <c r="VHK85" s="567"/>
      <c r="VHL85" s="567"/>
      <c r="VHM85" s="567"/>
      <c r="VHN85" s="567"/>
      <c r="VHO85" s="567"/>
      <c r="VHP85" s="567"/>
      <c r="VHQ85" s="567"/>
      <c r="VHR85" s="567"/>
      <c r="VHS85" s="567"/>
      <c r="VHT85" s="567"/>
      <c r="VHU85" s="567"/>
      <c r="VHV85" s="567"/>
      <c r="VHW85" s="567"/>
      <c r="VHX85" s="567"/>
      <c r="VHY85" s="567"/>
      <c r="VHZ85" s="567"/>
      <c r="VIA85" s="567"/>
      <c r="VIB85" s="567"/>
      <c r="VIC85" s="567"/>
      <c r="VID85" s="567"/>
      <c r="VIE85" s="567"/>
      <c r="VIF85" s="567"/>
      <c r="VIG85" s="567"/>
      <c r="VIH85" s="567"/>
      <c r="VII85" s="567"/>
      <c r="VIJ85" s="567"/>
      <c r="VIK85" s="567"/>
      <c r="VIL85" s="567"/>
      <c r="VIM85" s="567"/>
      <c r="VIN85" s="567"/>
      <c r="VIO85" s="567"/>
      <c r="VIP85" s="567"/>
      <c r="VIQ85" s="567"/>
      <c r="VIR85" s="567"/>
      <c r="VIS85" s="567"/>
      <c r="VIT85" s="567"/>
      <c r="VIU85" s="567"/>
      <c r="VIV85" s="567"/>
      <c r="VIW85" s="567"/>
      <c r="VIX85" s="567"/>
      <c r="VIY85" s="567"/>
      <c r="VIZ85" s="567"/>
      <c r="VJA85" s="567"/>
      <c r="VJB85" s="567"/>
      <c r="VJC85" s="567"/>
      <c r="VJD85" s="567"/>
      <c r="VJE85" s="567"/>
      <c r="VJF85" s="567"/>
      <c r="VJG85" s="567"/>
      <c r="VJH85" s="567"/>
      <c r="VJI85" s="567"/>
      <c r="VJJ85" s="567"/>
      <c r="VJK85" s="567"/>
      <c r="VJL85" s="567"/>
      <c r="VJM85" s="567"/>
      <c r="VJN85" s="567"/>
      <c r="VJO85" s="567"/>
      <c r="VJP85" s="567"/>
      <c r="VJQ85" s="567"/>
      <c r="VJR85" s="567"/>
      <c r="VJS85" s="567"/>
      <c r="VJT85" s="567"/>
      <c r="VJU85" s="567"/>
      <c r="VJV85" s="567"/>
      <c r="VJW85" s="567"/>
      <c r="VJX85" s="567"/>
      <c r="VJY85" s="567"/>
      <c r="VJZ85" s="567"/>
      <c r="VKA85" s="567"/>
      <c r="VKB85" s="567"/>
      <c r="VKC85" s="567"/>
      <c r="VKD85" s="567"/>
      <c r="VKE85" s="567"/>
      <c r="VKF85" s="567"/>
      <c r="VKG85" s="567"/>
      <c r="VKH85" s="567"/>
      <c r="VKI85" s="567"/>
      <c r="VKJ85" s="567"/>
      <c r="VKK85" s="567"/>
      <c r="VKL85" s="567"/>
      <c r="VKM85" s="567"/>
      <c r="VKN85" s="567"/>
      <c r="VKO85" s="567"/>
      <c r="VKP85" s="567"/>
      <c r="VKQ85" s="567"/>
      <c r="VKR85" s="567"/>
      <c r="VKS85" s="567"/>
      <c r="VKT85" s="567"/>
      <c r="VKU85" s="567"/>
      <c r="VKV85" s="567"/>
      <c r="VKW85" s="567"/>
      <c r="VKX85" s="567"/>
      <c r="VKY85" s="567"/>
      <c r="VKZ85" s="567"/>
      <c r="VLA85" s="567"/>
      <c r="VLB85" s="567"/>
      <c r="VLC85" s="567"/>
      <c r="VLD85" s="567"/>
      <c r="VLE85" s="567"/>
      <c r="VLF85" s="567"/>
      <c r="VLG85" s="567"/>
      <c r="VLH85" s="567"/>
      <c r="VLI85" s="567"/>
      <c r="VLJ85" s="567"/>
      <c r="VLK85" s="567"/>
      <c r="VLL85" s="567"/>
      <c r="VLM85" s="567"/>
      <c r="VLN85" s="567"/>
      <c r="VLO85" s="567"/>
      <c r="VLP85" s="567"/>
      <c r="VLQ85" s="567"/>
      <c r="VLR85" s="567"/>
      <c r="VLS85" s="567"/>
      <c r="VLT85" s="567"/>
      <c r="VLU85" s="567"/>
      <c r="VLV85" s="567"/>
      <c r="VLW85" s="567"/>
      <c r="VLX85" s="567"/>
      <c r="VLY85" s="567"/>
      <c r="VLZ85" s="567"/>
      <c r="VMA85" s="567"/>
      <c r="VMB85" s="567"/>
      <c r="VMC85" s="567"/>
      <c r="VMD85" s="567"/>
      <c r="VME85" s="567"/>
      <c r="VMF85" s="567"/>
      <c r="VMG85" s="567"/>
      <c r="VMH85" s="567"/>
      <c r="VMI85" s="567"/>
      <c r="VMJ85" s="567"/>
      <c r="VMK85" s="567"/>
      <c r="VML85" s="567"/>
      <c r="VMM85" s="567"/>
      <c r="VMN85" s="567"/>
      <c r="VMO85" s="567"/>
      <c r="VMP85" s="567"/>
      <c r="VMQ85" s="567"/>
      <c r="VMR85" s="567"/>
      <c r="VMS85" s="567"/>
      <c r="VMT85" s="567"/>
      <c r="VMU85" s="567"/>
      <c r="VMV85" s="567"/>
      <c r="VMW85" s="567"/>
      <c r="VMX85" s="567"/>
      <c r="VMY85" s="567"/>
      <c r="VMZ85" s="567"/>
      <c r="VNA85" s="567"/>
      <c r="VNB85" s="567"/>
      <c r="VNC85" s="567"/>
      <c r="VND85" s="567"/>
      <c r="VNE85" s="567"/>
      <c r="VNF85" s="567"/>
      <c r="VNG85" s="567"/>
      <c r="VNH85" s="567"/>
      <c r="VNI85" s="567"/>
      <c r="VNJ85" s="567"/>
      <c r="VNK85" s="567"/>
      <c r="VNL85" s="567"/>
      <c r="VNM85" s="567"/>
      <c r="VNN85" s="567"/>
      <c r="VNO85" s="567"/>
      <c r="VNP85" s="567"/>
      <c r="VNQ85" s="567"/>
      <c r="VNR85" s="567"/>
      <c r="VNS85" s="567"/>
      <c r="VNT85" s="567"/>
      <c r="VNU85" s="567"/>
      <c r="VNV85" s="567"/>
      <c r="VNW85" s="567"/>
      <c r="VNX85" s="567"/>
      <c r="VNY85" s="567"/>
      <c r="VNZ85" s="567"/>
      <c r="VOA85" s="567"/>
      <c r="VOB85" s="567"/>
      <c r="VOC85" s="567"/>
      <c r="VOD85" s="567"/>
      <c r="VOE85" s="567"/>
      <c r="VOF85" s="567"/>
      <c r="VOG85" s="567"/>
      <c r="VOH85" s="567"/>
      <c r="VOI85" s="567"/>
      <c r="VOJ85" s="567"/>
      <c r="VOK85" s="567"/>
      <c r="VOL85" s="567"/>
      <c r="VOM85" s="567"/>
      <c r="VON85" s="567"/>
      <c r="VOO85" s="567"/>
      <c r="VOP85" s="567"/>
      <c r="VOQ85" s="567"/>
      <c r="VOR85" s="567"/>
      <c r="VOS85" s="567"/>
      <c r="VOT85" s="567"/>
      <c r="VOU85" s="567"/>
      <c r="VOV85" s="567"/>
      <c r="VOW85" s="567"/>
      <c r="VOX85" s="567"/>
      <c r="VOY85" s="567"/>
      <c r="VOZ85" s="567"/>
      <c r="VPA85" s="567"/>
      <c r="VPB85" s="567"/>
      <c r="VPC85" s="567"/>
      <c r="VPD85" s="567"/>
      <c r="VPE85" s="567"/>
      <c r="VPF85" s="567"/>
      <c r="VPG85" s="567"/>
      <c r="VPH85" s="567"/>
      <c r="VPI85" s="567"/>
      <c r="VPJ85" s="567"/>
      <c r="VPK85" s="567"/>
      <c r="VPL85" s="567"/>
      <c r="VPM85" s="567"/>
      <c r="VPN85" s="567"/>
      <c r="VPO85" s="567"/>
      <c r="VPP85" s="567"/>
      <c r="VPQ85" s="567"/>
      <c r="VPR85" s="567"/>
      <c r="VPS85" s="567"/>
      <c r="VPT85" s="567"/>
      <c r="VPU85" s="567"/>
      <c r="VPV85" s="567"/>
      <c r="VPW85" s="567"/>
      <c r="VPX85" s="567"/>
      <c r="VPY85" s="567"/>
      <c r="VPZ85" s="567"/>
      <c r="VQA85" s="567"/>
      <c r="VQB85" s="567"/>
      <c r="VQC85" s="567"/>
      <c r="VQD85" s="567"/>
      <c r="VQE85" s="567"/>
      <c r="VQF85" s="567"/>
      <c r="VQG85" s="567"/>
      <c r="VQH85" s="567"/>
      <c r="VQI85" s="567"/>
      <c r="VQJ85" s="567"/>
      <c r="VQK85" s="567"/>
      <c r="VQL85" s="567"/>
      <c r="VQM85" s="567"/>
      <c r="VQN85" s="567"/>
      <c r="VQO85" s="567"/>
      <c r="VQP85" s="567"/>
      <c r="VQQ85" s="567"/>
      <c r="VQR85" s="567"/>
      <c r="VQS85" s="567"/>
      <c r="VQT85" s="567"/>
      <c r="VQU85" s="567"/>
      <c r="VQV85" s="567"/>
      <c r="VQW85" s="567"/>
      <c r="VQX85" s="567"/>
      <c r="VQY85" s="567"/>
      <c r="VQZ85" s="567"/>
      <c r="VRA85" s="567"/>
      <c r="VRB85" s="567"/>
      <c r="VRC85" s="567"/>
      <c r="VRD85" s="567"/>
      <c r="VRE85" s="567"/>
      <c r="VRF85" s="567"/>
      <c r="VRG85" s="567"/>
      <c r="VRH85" s="567"/>
      <c r="VRI85" s="567"/>
      <c r="VRJ85" s="567"/>
      <c r="VRK85" s="567"/>
      <c r="VRL85" s="567"/>
      <c r="VRM85" s="567"/>
      <c r="VRN85" s="567"/>
      <c r="VRO85" s="567"/>
      <c r="VRP85" s="567"/>
      <c r="VRQ85" s="567"/>
      <c r="VRR85" s="567"/>
      <c r="VRS85" s="567"/>
      <c r="VRT85" s="567"/>
      <c r="VRU85" s="567"/>
      <c r="VRV85" s="567"/>
      <c r="VRW85" s="567"/>
      <c r="VRX85" s="567"/>
      <c r="VRY85" s="567"/>
      <c r="VRZ85" s="567"/>
      <c r="VSA85" s="567"/>
      <c r="VSB85" s="567"/>
      <c r="VSC85" s="567"/>
      <c r="VSD85" s="567"/>
      <c r="VSE85" s="567"/>
      <c r="VSF85" s="567"/>
      <c r="VSG85" s="567"/>
      <c r="VSH85" s="567"/>
      <c r="VSI85" s="567"/>
      <c r="VSJ85" s="567"/>
      <c r="VSK85" s="567"/>
      <c r="VSL85" s="567"/>
      <c r="VSM85" s="567"/>
      <c r="VSN85" s="567"/>
      <c r="VSO85" s="567"/>
      <c r="VSP85" s="567"/>
      <c r="VSQ85" s="567"/>
      <c r="VSR85" s="567"/>
      <c r="VSS85" s="567"/>
      <c r="VST85" s="567"/>
      <c r="VSU85" s="567"/>
      <c r="VSV85" s="567"/>
      <c r="VSW85" s="567"/>
      <c r="VSX85" s="567"/>
      <c r="VSY85" s="567"/>
      <c r="VSZ85" s="567"/>
      <c r="VTA85" s="567"/>
      <c r="VTB85" s="567"/>
      <c r="VTC85" s="567"/>
      <c r="VTD85" s="567"/>
      <c r="VTE85" s="567"/>
      <c r="VTF85" s="567"/>
      <c r="VTG85" s="567"/>
      <c r="VTH85" s="567"/>
      <c r="VTI85" s="567"/>
      <c r="VTJ85" s="567"/>
      <c r="VTK85" s="567"/>
      <c r="VTL85" s="567"/>
      <c r="VTM85" s="567"/>
      <c r="VTN85" s="567"/>
      <c r="VTO85" s="567"/>
      <c r="VTP85" s="567"/>
      <c r="VTQ85" s="567"/>
      <c r="VTR85" s="567"/>
      <c r="VTS85" s="567"/>
      <c r="VTT85" s="567"/>
      <c r="VTU85" s="567"/>
      <c r="VTV85" s="567"/>
      <c r="VTW85" s="567"/>
      <c r="VTX85" s="567"/>
      <c r="VTY85" s="567"/>
      <c r="VTZ85" s="567"/>
      <c r="VUA85" s="567"/>
      <c r="VUB85" s="567"/>
      <c r="VUC85" s="567"/>
      <c r="VUD85" s="567"/>
      <c r="VUE85" s="567"/>
      <c r="VUF85" s="567"/>
      <c r="VUG85" s="567"/>
      <c r="VUH85" s="567"/>
      <c r="VUI85" s="567"/>
      <c r="VUJ85" s="567"/>
      <c r="VUK85" s="567"/>
      <c r="VUL85" s="567"/>
      <c r="VUM85" s="567"/>
      <c r="VUN85" s="567"/>
      <c r="VUO85" s="567"/>
      <c r="VUP85" s="567"/>
      <c r="VUQ85" s="567"/>
      <c r="VUR85" s="567"/>
      <c r="VUS85" s="567"/>
      <c r="VUT85" s="567"/>
      <c r="VUU85" s="567"/>
      <c r="VUV85" s="567"/>
      <c r="VUW85" s="567"/>
      <c r="VUX85" s="567"/>
      <c r="VUY85" s="567"/>
      <c r="VUZ85" s="567"/>
      <c r="VVA85" s="567"/>
      <c r="VVB85" s="567"/>
      <c r="VVC85" s="567"/>
      <c r="VVD85" s="567"/>
      <c r="VVE85" s="567"/>
      <c r="VVF85" s="567"/>
      <c r="VVG85" s="567"/>
      <c r="VVH85" s="567"/>
      <c r="VVI85" s="567"/>
      <c r="VVJ85" s="567"/>
      <c r="VVK85" s="567"/>
      <c r="VVL85" s="567"/>
      <c r="VVM85" s="567"/>
      <c r="VVN85" s="567"/>
      <c r="VVO85" s="567"/>
      <c r="VVP85" s="567"/>
      <c r="VVQ85" s="567"/>
      <c r="VVR85" s="567"/>
      <c r="VVS85" s="567"/>
      <c r="VVT85" s="567"/>
      <c r="VVU85" s="567"/>
      <c r="VVV85" s="567"/>
      <c r="VVW85" s="567"/>
      <c r="VVX85" s="567"/>
      <c r="VVY85" s="567"/>
      <c r="VVZ85" s="567"/>
      <c r="VWA85" s="567"/>
      <c r="VWB85" s="567"/>
      <c r="VWC85" s="567"/>
      <c r="VWD85" s="567"/>
      <c r="VWE85" s="567"/>
      <c r="VWF85" s="567"/>
      <c r="VWG85" s="567"/>
      <c r="VWH85" s="567"/>
      <c r="VWI85" s="567"/>
      <c r="VWJ85" s="567"/>
      <c r="VWK85" s="567"/>
      <c r="VWL85" s="567"/>
      <c r="VWM85" s="567"/>
      <c r="VWN85" s="567"/>
      <c r="VWO85" s="567"/>
      <c r="VWP85" s="567"/>
      <c r="VWQ85" s="567"/>
      <c r="VWR85" s="567"/>
      <c r="VWS85" s="567"/>
      <c r="VWT85" s="567"/>
      <c r="VWU85" s="567"/>
      <c r="VWV85" s="567"/>
      <c r="VWW85" s="567"/>
      <c r="VWX85" s="567"/>
      <c r="VWY85" s="567"/>
      <c r="VWZ85" s="567"/>
      <c r="VXA85" s="567"/>
      <c r="VXB85" s="567"/>
      <c r="VXC85" s="567"/>
      <c r="VXD85" s="567"/>
      <c r="VXE85" s="567"/>
      <c r="VXF85" s="567"/>
      <c r="VXG85" s="567"/>
      <c r="VXH85" s="567"/>
      <c r="VXI85" s="567"/>
      <c r="VXJ85" s="567"/>
      <c r="VXK85" s="567"/>
      <c r="VXL85" s="567"/>
      <c r="VXM85" s="567"/>
      <c r="VXN85" s="567"/>
      <c r="VXO85" s="567"/>
      <c r="VXP85" s="567"/>
      <c r="VXQ85" s="567"/>
      <c r="VXR85" s="567"/>
      <c r="VXS85" s="567"/>
      <c r="VXT85" s="567"/>
      <c r="VXU85" s="567"/>
      <c r="VXV85" s="567"/>
      <c r="VXW85" s="567"/>
      <c r="VXX85" s="567"/>
      <c r="VXY85" s="567"/>
      <c r="VXZ85" s="567"/>
      <c r="VYA85" s="567"/>
      <c r="VYB85" s="567"/>
      <c r="VYC85" s="567"/>
      <c r="VYD85" s="567"/>
      <c r="VYE85" s="567"/>
      <c r="VYF85" s="567"/>
      <c r="VYG85" s="567"/>
      <c r="VYH85" s="567"/>
      <c r="VYI85" s="567"/>
      <c r="VYJ85" s="567"/>
      <c r="VYK85" s="567"/>
      <c r="VYL85" s="567"/>
      <c r="VYM85" s="567"/>
      <c r="VYN85" s="567"/>
      <c r="VYO85" s="567"/>
      <c r="VYP85" s="567"/>
      <c r="VYQ85" s="567"/>
      <c r="VYR85" s="567"/>
      <c r="VYS85" s="567"/>
      <c r="VYT85" s="567"/>
      <c r="VYU85" s="567"/>
      <c r="VYV85" s="567"/>
      <c r="VYW85" s="567"/>
      <c r="VYX85" s="567"/>
      <c r="VYY85" s="567"/>
      <c r="VYZ85" s="567"/>
      <c r="VZA85" s="567"/>
      <c r="VZB85" s="567"/>
      <c r="VZC85" s="567"/>
      <c r="VZD85" s="567"/>
      <c r="VZE85" s="567"/>
      <c r="VZF85" s="567"/>
      <c r="VZG85" s="567"/>
      <c r="VZH85" s="567"/>
      <c r="VZI85" s="567"/>
      <c r="VZJ85" s="567"/>
      <c r="VZK85" s="567"/>
      <c r="VZL85" s="567"/>
      <c r="VZM85" s="567"/>
      <c r="VZN85" s="567"/>
      <c r="VZO85" s="567"/>
      <c r="VZP85" s="567"/>
      <c r="VZQ85" s="567"/>
      <c r="VZR85" s="567"/>
      <c r="VZS85" s="567"/>
      <c r="VZT85" s="567"/>
      <c r="VZU85" s="567"/>
      <c r="VZV85" s="567"/>
      <c r="VZW85" s="567"/>
      <c r="VZX85" s="567"/>
      <c r="VZY85" s="567"/>
      <c r="VZZ85" s="567"/>
      <c r="WAA85" s="567"/>
      <c r="WAB85" s="567"/>
      <c r="WAC85" s="567"/>
      <c r="WAD85" s="567"/>
      <c r="WAE85" s="567"/>
      <c r="WAF85" s="567"/>
      <c r="WAG85" s="567"/>
      <c r="WAH85" s="567"/>
      <c r="WAI85" s="567"/>
      <c r="WAJ85" s="567"/>
      <c r="WAK85" s="567"/>
      <c r="WAL85" s="567"/>
      <c r="WAM85" s="567"/>
      <c r="WAN85" s="567"/>
      <c r="WAO85" s="567"/>
      <c r="WAP85" s="567"/>
      <c r="WAQ85" s="567"/>
      <c r="WAR85" s="567"/>
      <c r="WAS85" s="567"/>
      <c r="WAT85" s="567"/>
      <c r="WAU85" s="567"/>
      <c r="WAV85" s="567"/>
      <c r="WAW85" s="567"/>
      <c r="WAX85" s="567"/>
      <c r="WAY85" s="567"/>
      <c r="WAZ85" s="567"/>
      <c r="WBA85" s="567"/>
      <c r="WBB85" s="567"/>
      <c r="WBC85" s="567"/>
      <c r="WBD85" s="567"/>
      <c r="WBE85" s="567"/>
      <c r="WBF85" s="567"/>
      <c r="WBG85" s="567"/>
      <c r="WBH85" s="567"/>
      <c r="WBI85" s="567"/>
      <c r="WBJ85" s="567"/>
      <c r="WBK85" s="567"/>
      <c r="WBL85" s="567"/>
      <c r="WBM85" s="567"/>
      <c r="WBN85" s="567"/>
      <c r="WBO85" s="567"/>
      <c r="WBP85" s="567"/>
      <c r="WBQ85" s="567"/>
      <c r="WBR85" s="567"/>
      <c r="WBS85" s="567"/>
      <c r="WBT85" s="567"/>
      <c r="WBU85" s="567"/>
      <c r="WBV85" s="567"/>
      <c r="WBW85" s="567"/>
      <c r="WBX85" s="567"/>
      <c r="WBY85" s="567"/>
      <c r="WBZ85" s="567"/>
      <c r="WCA85" s="567"/>
      <c r="WCB85" s="567"/>
      <c r="WCC85" s="567"/>
      <c r="WCD85" s="567"/>
      <c r="WCE85" s="567"/>
      <c r="WCF85" s="567"/>
      <c r="WCG85" s="567"/>
      <c r="WCH85" s="567"/>
      <c r="WCI85" s="567"/>
      <c r="WCJ85" s="567"/>
      <c r="WCK85" s="567"/>
      <c r="WCL85" s="567"/>
      <c r="WCM85" s="567"/>
      <c r="WCN85" s="567"/>
      <c r="WCO85" s="567"/>
      <c r="WCP85" s="567"/>
      <c r="WCQ85" s="567"/>
      <c r="WCR85" s="567"/>
      <c r="WCS85" s="567"/>
      <c r="WCT85" s="567"/>
      <c r="WCU85" s="567"/>
      <c r="WCV85" s="567"/>
      <c r="WCW85" s="567"/>
      <c r="WCX85" s="567"/>
      <c r="WCY85" s="567"/>
      <c r="WCZ85" s="567"/>
      <c r="WDA85" s="567"/>
      <c r="WDB85" s="567"/>
      <c r="WDC85" s="567"/>
      <c r="WDD85" s="567"/>
      <c r="WDE85" s="567"/>
      <c r="WDF85" s="567"/>
      <c r="WDG85" s="567"/>
      <c r="WDH85" s="567"/>
      <c r="WDI85" s="567"/>
      <c r="WDJ85" s="567"/>
      <c r="WDK85" s="567"/>
      <c r="WDL85" s="567"/>
      <c r="WDM85" s="567"/>
      <c r="WDN85" s="567"/>
      <c r="WDO85" s="567"/>
      <c r="WDP85" s="567"/>
      <c r="WDQ85" s="567"/>
      <c r="WDR85" s="567"/>
      <c r="WDS85" s="567"/>
      <c r="WDT85" s="567"/>
      <c r="WDU85" s="567"/>
      <c r="WDV85" s="567"/>
      <c r="WDW85" s="567"/>
      <c r="WDX85" s="567"/>
      <c r="WDY85" s="567"/>
      <c r="WDZ85" s="567"/>
      <c r="WEA85" s="567"/>
      <c r="WEB85" s="567"/>
      <c r="WEC85" s="567"/>
      <c r="WED85" s="567"/>
      <c r="WEE85" s="567"/>
      <c r="WEF85" s="567"/>
      <c r="WEG85" s="567"/>
      <c r="WEH85" s="567"/>
      <c r="WEI85" s="567"/>
      <c r="WEJ85" s="567"/>
      <c r="WEK85" s="567"/>
      <c r="WEL85" s="567"/>
      <c r="WEM85" s="567"/>
      <c r="WEN85" s="567"/>
      <c r="WEO85" s="567"/>
      <c r="WEP85" s="567"/>
      <c r="WEQ85" s="567"/>
      <c r="WER85" s="567"/>
      <c r="WES85" s="567"/>
      <c r="WET85" s="567"/>
      <c r="WEU85" s="567"/>
      <c r="WEV85" s="567"/>
      <c r="WEW85" s="567"/>
      <c r="WEX85" s="567"/>
      <c r="WEY85" s="567"/>
      <c r="WEZ85" s="567"/>
      <c r="WFA85" s="567"/>
      <c r="WFB85" s="567"/>
      <c r="WFC85" s="567"/>
      <c r="WFD85" s="567"/>
      <c r="WFE85" s="567"/>
      <c r="WFF85" s="567"/>
      <c r="WFG85" s="567"/>
      <c r="WFH85" s="567"/>
      <c r="WFI85" s="567"/>
      <c r="WFJ85" s="567"/>
      <c r="WFK85" s="567"/>
      <c r="WFL85" s="567"/>
      <c r="WFM85" s="567"/>
      <c r="WFN85" s="567"/>
      <c r="WFO85" s="567"/>
      <c r="WFP85" s="567"/>
      <c r="WFQ85" s="567"/>
      <c r="WFR85" s="567"/>
      <c r="WFS85" s="567"/>
      <c r="WFT85" s="567"/>
      <c r="WFU85" s="567"/>
      <c r="WFV85" s="567"/>
      <c r="WFW85" s="567"/>
      <c r="WFX85" s="567"/>
      <c r="WFY85" s="567"/>
      <c r="WFZ85" s="567"/>
      <c r="WGA85" s="567"/>
      <c r="WGB85" s="567"/>
      <c r="WGC85" s="567"/>
      <c r="WGD85" s="567"/>
      <c r="WGE85" s="567"/>
      <c r="WGF85" s="567"/>
      <c r="WGG85" s="567"/>
      <c r="WGH85" s="567"/>
      <c r="WGI85" s="567"/>
      <c r="WGJ85" s="567"/>
      <c r="WGK85" s="567"/>
      <c r="WGL85" s="567"/>
      <c r="WGM85" s="567"/>
      <c r="WGN85" s="567"/>
      <c r="WGO85" s="567"/>
      <c r="WGP85" s="567"/>
      <c r="WGQ85" s="567"/>
      <c r="WGR85" s="567"/>
      <c r="WGS85" s="567"/>
      <c r="WGT85" s="567"/>
      <c r="WGU85" s="567"/>
      <c r="WGV85" s="567"/>
      <c r="WGW85" s="567"/>
      <c r="WGX85" s="567"/>
      <c r="WGY85" s="567"/>
      <c r="WGZ85" s="567"/>
      <c r="WHA85" s="567"/>
      <c r="WHB85" s="567"/>
      <c r="WHC85" s="567"/>
      <c r="WHD85" s="567"/>
      <c r="WHE85" s="567"/>
      <c r="WHF85" s="567"/>
      <c r="WHG85" s="567"/>
      <c r="WHH85" s="567"/>
      <c r="WHI85" s="567"/>
      <c r="WHJ85" s="567"/>
      <c r="WHK85" s="567"/>
      <c r="WHL85" s="567"/>
      <c r="WHM85" s="567"/>
      <c r="WHN85" s="567"/>
      <c r="WHO85" s="567"/>
      <c r="WHP85" s="567"/>
      <c r="WHQ85" s="567"/>
      <c r="WHR85" s="567"/>
      <c r="WHS85" s="567"/>
      <c r="WHT85" s="567"/>
      <c r="WHU85" s="567"/>
      <c r="WHV85" s="567"/>
      <c r="WHW85" s="567"/>
      <c r="WHX85" s="567"/>
      <c r="WHY85" s="567"/>
      <c r="WHZ85" s="567"/>
      <c r="WIA85" s="567"/>
      <c r="WIB85" s="567"/>
      <c r="WIC85" s="567"/>
      <c r="WID85" s="567"/>
      <c r="WIE85" s="567"/>
      <c r="WIF85" s="567"/>
      <c r="WIG85" s="567"/>
      <c r="WIH85" s="567"/>
      <c r="WII85" s="567"/>
      <c r="WIJ85" s="567"/>
      <c r="WIK85" s="567"/>
      <c r="WIL85" s="567"/>
      <c r="WIM85" s="567"/>
      <c r="WIN85" s="567"/>
      <c r="WIO85" s="567"/>
      <c r="WIP85" s="567"/>
      <c r="WIQ85" s="567"/>
      <c r="WIR85" s="567"/>
      <c r="WIS85" s="567"/>
      <c r="WIT85" s="567"/>
      <c r="WIU85" s="567"/>
      <c r="WIV85" s="567"/>
      <c r="WIW85" s="567"/>
      <c r="WIX85" s="567"/>
      <c r="WIY85" s="567"/>
      <c r="WIZ85" s="567"/>
      <c r="WJA85" s="567"/>
      <c r="WJB85" s="567"/>
      <c r="WJC85" s="567"/>
      <c r="WJD85" s="567"/>
      <c r="WJE85" s="567"/>
      <c r="WJF85" s="567"/>
      <c r="WJG85" s="567"/>
      <c r="WJH85" s="567"/>
      <c r="WJI85" s="567"/>
      <c r="WJJ85" s="567"/>
      <c r="WJK85" s="567"/>
      <c r="WJL85" s="567"/>
      <c r="WJM85" s="567"/>
      <c r="WJN85" s="567"/>
      <c r="WJO85" s="567"/>
      <c r="WJP85" s="567"/>
      <c r="WJQ85" s="567"/>
      <c r="WJR85" s="567"/>
      <c r="WJS85" s="567"/>
      <c r="WJT85" s="567"/>
      <c r="WJU85" s="567"/>
      <c r="WJV85" s="567"/>
      <c r="WJW85" s="567"/>
      <c r="WJX85" s="567"/>
      <c r="WJY85" s="567"/>
      <c r="WJZ85" s="567"/>
      <c r="WKA85" s="567"/>
      <c r="WKB85" s="567"/>
      <c r="WKC85" s="567"/>
      <c r="WKD85" s="567"/>
      <c r="WKE85" s="567"/>
      <c r="WKF85" s="567"/>
      <c r="WKG85" s="567"/>
      <c r="WKH85" s="567"/>
      <c r="WKI85" s="567"/>
      <c r="WKJ85" s="567"/>
      <c r="WKK85" s="567"/>
      <c r="WKL85" s="567"/>
      <c r="WKM85" s="567"/>
      <c r="WKN85" s="567"/>
      <c r="WKO85" s="567"/>
      <c r="WKP85" s="567"/>
      <c r="WKQ85" s="567"/>
      <c r="WKR85" s="567"/>
      <c r="WKS85" s="567"/>
      <c r="WKT85" s="567"/>
      <c r="WKU85" s="567"/>
      <c r="WKV85" s="567"/>
      <c r="WKW85" s="567"/>
      <c r="WKX85" s="567"/>
      <c r="WKY85" s="567"/>
      <c r="WKZ85" s="567"/>
      <c r="WLA85" s="567"/>
      <c r="WLB85" s="567"/>
      <c r="WLC85" s="567"/>
      <c r="WLD85" s="567"/>
      <c r="WLE85" s="567"/>
      <c r="WLF85" s="567"/>
      <c r="WLG85" s="567"/>
      <c r="WLH85" s="567"/>
      <c r="WLI85" s="567"/>
      <c r="WLJ85" s="567"/>
      <c r="WLK85" s="567"/>
      <c r="WLL85" s="567"/>
      <c r="WLM85" s="567"/>
      <c r="WLN85" s="567"/>
      <c r="WLO85" s="567"/>
      <c r="WLP85" s="567"/>
      <c r="WLQ85" s="567"/>
      <c r="WLR85" s="567"/>
      <c r="WLS85" s="567"/>
      <c r="WLT85" s="567"/>
      <c r="WLU85" s="567"/>
      <c r="WLV85" s="567"/>
      <c r="WLW85" s="567"/>
      <c r="WLX85" s="567"/>
      <c r="WLY85" s="567"/>
      <c r="WLZ85" s="567"/>
      <c r="WMA85" s="567"/>
      <c r="WMB85" s="567"/>
      <c r="WMC85" s="567"/>
      <c r="WMD85" s="567"/>
      <c r="WME85" s="567"/>
      <c r="WMF85" s="567"/>
      <c r="WMG85" s="567"/>
      <c r="WMH85" s="567"/>
      <c r="WMI85" s="567"/>
      <c r="WMJ85" s="567"/>
      <c r="WMK85" s="567"/>
      <c r="WML85" s="567"/>
      <c r="WMM85" s="567"/>
      <c r="WMN85" s="567"/>
      <c r="WMO85" s="567"/>
      <c r="WMP85" s="567"/>
      <c r="WMQ85" s="567"/>
      <c r="WMR85" s="567"/>
      <c r="WMS85" s="567"/>
      <c r="WMT85" s="567"/>
      <c r="WMU85" s="567"/>
      <c r="WMV85" s="567"/>
      <c r="WMW85" s="567"/>
      <c r="WMX85" s="567"/>
      <c r="WMY85" s="567"/>
      <c r="WMZ85" s="567"/>
      <c r="WNA85" s="567"/>
      <c r="WNB85" s="567"/>
      <c r="WNC85" s="567"/>
      <c r="WND85" s="567"/>
      <c r="WNE85" s="567"/>
      <c r="WNF85" s="567"/>
      <c r="WNG85" s="567"/>
      <c r="WNH85" s="567"/>
      <c r="WNI85" s="567"/>
      <c r="WNJ85" s="567"/>
      <c r="WNK85" s="567"/>
      <c r="WNL85" s="567"/>
      <c r="WNM85" s="567"/>
      <c r="WNN85" s="567"/>
      <c r="WNO85" s="567"/>
      <c r="WNP85" s="567"/>
      <c r="WNQ85" s="567"/>
      <c r="WNR85" s="567"/>
      <c r="WNS85" s="567"/>
      <c r="WNT85" s="567"/>
      <c r="WNU85" s="567"/>
      <c r="WNV85" s="567"/>
      <c r="WNW85" s="567"/>
      <c r="WNX85" s="567"/>
      <c r="WNY85" s="567"/>
      <c r="WNZ85" s="567"/>
      <c r="WOA85" s="567"/>
      <c r="WOB85" s="567"/>
      <c r="WOC85" s="567"/>
      <c r="WOD85" s="567"/>
      <c r="WOE85" s="567"/>
      <c r="WOF85" s="567"/>
      <c r="WOG85" s="567"/>
      <c r="WOH85" s="567"/>
      <c r="WOI85" s="567"/>
      <c r="WOJ85" s="567"/>
      <c r="WOK85" s="567"/>
      <c r="WOL85" s="567"/>
      <c r="WOM85" s="567"/>
      <c r="WON85" s="567"/>
      <c r="WOO85" s="567"/>
      <c r="WOP85" s="567"/>
      <c r="WOQ85" s="567"/>
      <c r="WOR85" s="567"/>
      <c r="WOS85" s="567"/>
      <c r="WOT85" s="567"/>
      <c r="WOU85" s="567"/>
      <c r="WOV85" s="567"/>
      <c r="WOW85" s="567"/>
      <c r="WOX85" s="567"/>
      <c r="WOY85" s="567"/>
      <c r="WOZ85" s="567"/>
      <c r="WPA85" s="567"/>
      <c r="WPB85" s="567"/>
      <c r="WPC85" s="567"/>
      <c r="WPD85" s="567"/>
      <c r="WPE85" s="567"/>
      <c r="WPF85" s="567"/>
      <c r="WPG85" s="567"/>
      <c r="WPH85" s="567"/>
      <c r="WPI85" s="567"/>
      <c r="WPJ85" s="567"/>
      <c r="WPK85" s="567"/>
      <c r="WPL85" s="567"/>
      <c r="WPM85" s="567"/>
      <c r="WPN85" s="567"/>
      <c r="WPO85" s="567"/>
      <c r="WPP85" s="567"/>
      <c r="WPQ85" s="567"/>
      <c r="WPR85" s="567"/>
      <c r="WPS85" s="567"/>
      <c r="WPT85" s="567"/>
      <c r="WPU85" s="567"/>
      <c r="WPV85" s="567"/>
      <c r="WPW85" s="567"/>
      <c r="WPX85" s="567"/>
      <c r="WPY85" s="567"/>
      <c r="WPZ85" s="567"/>
      <c r="WQA85" s="567"/>
      <c r="WQB85" s="567"/>
      <c r="WQC85" s="567"/>
      <c r="WQD85" s="567"/>
      <c r="WQE85" s="567"/>
      <c r="WQF85" s="567"/>
      <c r="WQG85" s="567"/>
      <c r="WQH85" s="567"/>
      <c r="WQI85" s="567"/>
      <c r="WQJ85" s="567"/>
      <c r="WQK85" s="567"/>
      <c r="WQL85" s="567"/>
      <c r="WQM85" s="567"/>
      <c r="WQN85" s="567"/>
      <c r="WQO85" s="567"/>
      <c r="WQP85" s="567"/>
      <c r="WQQ85" s="567"/>
      <c r="WQR85" s="567"/>
      <c r="WQS85" s="567"/>
      <c r="WQT85" s="567"/>
      <c r="WQU85" s="567"/>
      <c r="WQV85" s="567"/>
      <c r="WQW85" s="567"/>
      <c r="WQX85" s="567"/>
      <c r="WQY85" s="567"/>
      <c r="WQZ85" s="567"/>
      <c r="WRA85" s="567"/>
      <c r="WRB85" s="567"/>
      <c r="WRC85" s="567"/>
      <c r="WRD85" s="567"/>
      <c r="WRE85" s="567"/>
      <c r="WRF85" s="567"/>
      <c r="WRG85" s="567"/>
      <c r="WRH85" s="567"/>
      <c r="WRI85" s="567"/>
      <c r="WRJ85" s="567"/>
      <c r="WRK85" s="567"/>
      <c r="WRL85" s="567"/>
      <c r="WRM85" s="567"/>
      <c r="WRN85" s="567"/>
      <c r="WRO85" s="567"/>
      <c r="WRP85" s="567"/>
      <c r="WRQ85" s="567"/>
      <c r="WRR85" s="567"/>
      <c r="WRS85" s="567"/>
      <c r="WRT85" s="567"/>
      <c r="WRU85" s="567"/>
      <c r="WRV85" s="567"/>
      <c r="WRW85" s="567"/>
      <c r="WRX85" s="567"/>
      <c r="WRY85" s="567"/>
      <c r="WRZ85" s="567"/>
      <c r="WSA85" s="567"/>
      <c r="WSB85" s="567"/>
      <c r="WSC85" s="567"/>
      <c r="WSD85" s="567"/>
      <c r="WSE85" s="567"/>
      <c r="WSF85" s="567"/>
      <c r="WSG85" s="567"/>
      <c r="WSH85" s="567"/>
      <c r="WSI85" s="567"/>
      <c r="WSJ85" s="567"/>
      <c r="WSK85" s="567"/>
      <c r="WSL85" s="567"/>
      <c r="WSM85" s="567"/>
      <c r="WSN85" s="567"/>
      <c r="WSO85" s="567"/>
      <c r="WSP85" s="567"/>
      <c r="WSQ85" s="567"/>
      <c r="WSR85" s="567"/>
      <c r="WSS85" s="567"/>
      <c r="WST85" s="567"/>
      <c r="WSU85" s="567"/>
      <c r="WSV85" s="567"/>
      <c r="WSW85" s="567"/>
      <c r="WSX85" s="567"/>
      <c r="WSY85" s="567"/>
      <c r="WSZ85" s="567"/>
      <c r="WTA85" s="567"/>
      <c r="WTB85" s="567"/>
      <c r="WTC85" s="567"/>
      <c r="WTD85" s="567"/>
      <c r="WTE85" s="567"/>
      <c r="WTF85" s="567"/>
      <c r="WTG85" s="567"/>
      <c r="WTH85" s="567"/>
      <c r="WTI85" s="567"/>
      <c r="WTJ85" s="567"/>
      <c r="WTK85" s="567"/>
      <c r="WTL85" s="567"/>
      <c r="WTM85" s="567"/>
      <c r="WTN85" s="567"/>
      <c r="WTO85" s="567"/>
      <c r="WTP85" s="567"/>
      <c r="WTQ85" s="567"/>
      <c r="WTR85" s="567"/>
      <c r="WTS85" s="567"/>
      <c r="WTT85" s="567"/>
      <c r="WTU85" s="567"/>
      <c r="WTV85" s="567"/>
      <c r="WTW85" s="567"/>
      <c r="WTX85" s="567"/>
      <c r="WTY85" s="567"/>
      <c r="WTZ85" s="567"/>
      <c r="WUA85" s="567"/>
      <c r="WUB85" s="567"/>
      <c r="WUC85" s="567"/>
      <c r="WUD85" s="567"/>
      <c r="WUE85" s="567"/>
      <c r="WUF85" s="567"/>
      <c r="WUG85" s="567"/>
      <c r="WUH85" s="567"/>
      <c r="WUI85" s="567"/>
      <c r="WUJ85" s="567"/>
      <c r="WUK85" s="567"/>
      <c r="WUL85" s="567"/>
      <c r="WUM85" s="567"/>
      <c r="WUN85" s="567"/>
      <c r="WUO85" s="567"/>
      <c r="WUP85" s="567"/>
      <c r="WUQ85" s="567"/>
      <c r="WUR85" s="567"/>
      <c r="WUS85" s="567"/>
      <c r="WUT85" s="567"/>
      <c r="WUU85" s="567"/>
      <c r="WUV85" s="567"/>
      <c r="WUW85" s="567"/>
      <c r="WUX85" s="567"/>
      <c r="WUY85" s="567"/>
      <c r="WUZ85" s="567"/>
      <c r="WVA85" s="567"/>
      <c r="WVB85" s="567"/>
      <c r="WVC85" s="567"/>
      <c r="WVD85" s="567"/>
      <c r="WVE85" s="567"/>
      <c r="WVF85" s="567"/>
      <c r="WVG85" s="567"/>
      <c r="WVH85" s="567"/>
      <c r="WVI85" s="567"/>
      <c r="WVJ85" s="567"/>
      <c r="WVK85" s="567"/>
      <c r="WVL85" s="567"/>
      <c r="WVM85" s="567"/>
      <c r="WVN85" s="567"/>
      <c r="WVO85" s="567"/>
      <c r="WVP85" s="567"/>
      <c r="WVQ85" s="567"/>
      <c r="WVR85" s="567"/>
      <c r="WVS85" s="567"/>
      <c r="WVT85" s="567"/>
      <c r="WVU85" s="567"/>
      <c r="WVV85" s="567"/>
      <c r="WVW85" s="567"/>
      <c r="WVX85" s="567"/>
      <c r="WVY85" s="567"/>
      <c r="WVZ85" s="567"/>
      <c r="WWA85" s="567"/>
      <c r="WWB85" s="567"/>
      <c r="WWC85" s="567"/>
      <c r="WWD85" s="567"/>
      <c r="WWE85" s="567"/>
      <c r="WWF85" s="567"/>
      <c r="WWG85" s="567"/>
      <c r="WWH85" s="567"/>
      <c r="WWI85" s="567"/>
      <c r="WWJ85" s="567"/>
      <c r="WWK85" s="567"/>
      <c r="WWL85" s="567"/>
      <c r="WWM85" s="567"/>
      <c r="WWN85" s="567"/>
      <c r="WWO85" s="567"/>
      <c r="WWP85" s="567"/>
      <c r="WWQ85" s="567"/>
      <c r="WWR85" s="567"/>
      <c r="WWS85" s="567"/>
      <c r="WWT85" s="567"/>
      <c r="WWU85" s="567"/>
      <c r="WWV85" s="567"/>
      <c r="WWW85" s="567"/>
      <c r="WWX85" s="567"/>
      <c r="WWY85" s="567"/>
      <c r="WWZ85" s="567"/>
      <c r="WXA85" s="567"/>
      <c r="WXB85" s="567"/>
      <c r="WXC85" s="567"/>
      <c r="WXD85" s="567"/>
      <c r="WXE85" s="567"/>
      <c r="WXF85" s="567"/>
      <c r="WXG85" s="567"/>
      <c r="WXH85" s="567"/>
      <c r="WXI85" s="567"/>
      <c r="WXJ85" s="567"/>
      <c r="WXK85" s="567"/>
      <c r="WXL85" s="567"/>
      <c r="WXM85" s="567"/>
      <c r="WXN85" s="567"/>
      <c r="WXO85" s="567"/>
      <c r="WXP85" s="567"/>
      <c r="WXQ85" s="567"/>
      <c r="WXR85" s="567"/>
      <c r="WXS85" s="567"/>
      <c r="WXT85" s="567"/>
      <c r="WXU85" s="567"/>
      <c r="WXV85" s="567"/>
      <c r="WXW85" s="567"/>
      <c r="WXX85" s="567"/>
      <c r="WXY85" s="567"/>
      <c r="WXZ85" s="567"/>
      <c r="WYA85" s="567"/>
      <c r="WYB85" s="567"/>
      <c r="WYC85" s="567"/>
      <c r="WYD85" s="567"/>
      <c r="WYE85" s="567"/>
      <c r="WYF85" s="567"/>
      <c r="WYG85" s="567"/>
      <c r="WYH85" s="567"/>
      <c r="WYI85" s="567"/>
      <c r="WYJ85" s="567"/>
      <c r="WYK85" s="567"/>
      <c r="WYL85" s="567"/>
      <c r="WYM85" s="567"/>
      <c r="WYN85" s="567"/>
      <c r="WYO85" s="567"/>
      <c r="WYP85" s="567"/>
      <c r="WYQ85" s="567"/>
      <c r="WYR85" s="567"/>
      <c r="WYS85" s="567"/>
      <c r="WYT85" s="567"/>
      <c r="WYU85" s="567"/>
      <c r="WYV85" s="567"/>
      <c r="WYW85" s="567"/>
      <c r="WYX85" s="567"/>
      <c r="WYY85" s="567"/>
      <c r="WYZ85" s="567"/>
      <c r="WZA85" s="567"/>
      <c r="WZB85" s="567"/>
      <c r="WZC85" s="567"/>
      <c r="WZD85" s="567"/>
      <c r="WZE85" s="567"/>
      <c r="WZF85" s="567"/>
      <c r="WZG85" s="567"/>
      <c r="WZH85" s="567"/>
      <c r="WZI85" s="567"/>
      <c r="WZJ85" s="567"/>
      <c r="WZK85" s="567"/>
      <c r="WZL85" s="567"/>
      <c r="WZM85" s="567"/>
      <c r="WZN85" s="567"/>
      <c r="WZO85" s="567"/>
      <c r="WZP85" s="567"/>
      <c r="WZQ85" s="567"/>
      <c r="WZR85" s="567"/>
      <c r="WZS85" s="567"/>
      <c r="WZT85" s="567"/>
      <c r="WZU85" s="567"/>
      <c r="WZV85" s="567"/>
      <c r="WZW85" s="567"/>
      <c r="WZX85" s="567"/>
      <c r="WZY85" s="567"/>
      <c r="WZZ85" s="567"/>
      <c r="XAA85" s="567"/>
      <c r="XAB85" s="567"/>
      <c r="XAC85" s="567"/>
      <c r="XAD85" s="567"/>
      <c r="XAE85" s="567"/>
      <c r="XAF85" s="567"/>
      <c r="XAG85" s="567"/>
      <c r="XAH85" s="567"/>
      <c r="XAI85" s="567"/>
      <c r="XAJ85" s="567"/>
      <c r="XAK85" s="567"/>
      <c r="XAL85" s="567"/>
      <c r="XAM85" s="567"/>
      <c r="XAN85" s="567"/>
      <c r="XAO85" s="567"/>
      <c r="XAP85" s="567"/>
      <c r="XAQ85" s="567"/>
      <c r="XAR85" s="567"/>
      <c r="XAS85" s="567"/>
      <c r="XAT85" s="567"/>
      <c r="XAU85" s="567"/>
      <c r="XAV85" s="567"/>
      <c r="XAW85" s="567"/>
      <c r="XAX85" s="567"/>
      <c r="XAY85" s="567"/>
      <c r="XAZ85" s="567"/>
      <c r="XBA85" s="567"/>
      <c r="XBB85" s="567"/>
      <c r="XBC85" s="567"/>
      <c r="XBD85" s="567"/>
      <c r="XBE85" s="567"/>
      <c r="XBF85" s="567"/>
      <c r="XBG85" s="567"/>
      <c r="XBH85" s="567"/>
      <c r="XBI85" s="567"/>
      <c r="XBJ85" s="567"/>
      <c r="XBK85" s="567"/>
      <c r="XBL85" s="567"/>
      <c r="XBM85" s="567"/>
      <c r="XBN85" s="567"/>
      <c r="XBO85" s="567"/>
      <c r="XBP85" s="567"/>
      <c r="XBQ85" s="567"/>
      <c r="XBR85" s="567"/>
      <c r="XBS85" s="567"/>
      <c r="XBT85" s="567"/>
      <c r="XBU85" s="567"/>
      <c r="XBV85" s="567"/>
      <c r="XBW85" s="567"/>
      <c r="XBX85" s="567"/>
      <c r="XBY85" s="567"/>
      <c r="XBZ85" s="567"/>
      <c r="XCA85" s="567"/>
      <c r="XCB85" s="567"/>
      <c r="XCC85" s="567"/>
      <c r="XCD85" s="567"/>
      <c r="XCE85" s="567"/>
      <c r="XCF85" s="567"/>
      <c r="XCG85" s="567"/>
      <c r="XCH85" s="567"/>
      <c r="XCI85" s="567"/>
      <c r="XCJ85" s="567"/>
      <c r="XCK85" s="567"/>
      <c r="XCL85" s="567"/>
      <c r="XCM85" s="567"/>
      <c r="XCN85" s="567"/>
      <c r="XCO85" s="567"/>
      <c r="XCP85" s="567"/>
      <c r="XCQ85" s="567"/>
      <c r="XCR85" s="567"/>
      <c r="XCS85" s="567"/>
      <c r="XCT85" s="567"/>
      <c r="XCU85" s="567"/>
      <c r="XCV85" s="567"/>
      <c r="XCW85" s="567"/>
      <c r="XCX85" s="567"/>
      <c r="XCY85" s="567"/>
      <c r="XCZ85" s="567"/>
      <c r="XDA85" s="567"/>
      <c r="XDB85" s="567"/>
      <c r="XDC85" s="567"/>
      <c r="XDD85" s="567"/>
      <c r="XDE85" s="567"/>
      <c r="XDF85" s="567"/>
      <c r="XDG85" s="567"/>
      <c r="XDH85" s="567"/>
      <c r="XDI85" s="567"/>
      <c r="XDJ85" s="567"/>
      <c r="XDK85" s="567"/>
      <c r="XDL85" s="567"/>
      <c r="XDM85" s="567"/>
      <c r="XDN85" s="567"/>
      <c r="XDO85" s="567"/>
      <c r="XDP85" s="567"/>
      <c r="XDQ85" s="567"/>
      <c r="XDR85" s="567"/>
      <c r="XDS85" s="567"/>
      <c r="XDT85" s="567"/>
      <c r="XDU85" s="567"/>
      <c r="XDV85" s="567"/>
      <c r="XDW85" s="567"/>
      <c r="XDX85" s="567"/>
      <c r="XDY85" s="567"/>
      <c r="XDZ85" s="567"/>
      <c r="XEA85" s="567"/>
      <c r="XEB85" s="567"/>
      <c r="XEC85" s="567"/>
      <c r="XED85" s="567"/>
      <c r="XEE85" s="567"/>
      <c r="XEF85" s="567"/>
      <c r="XEG85" s="567"/>
      <c r="XEH85" s="567"/>
      <c r="XEI85" s="567"/>
      <c r="XEJ85" s="567"/>
      <c r="XEK85" s="567"/>
      <c r="XEL85" s="567"/>
      <c r="XEM85" s="567"/>
      <c r="XEN85" s="567"/>
      <c r="XEO85" s="567"/>
      <c r="XEP85" s="567"/>
      <c r="XEQ85" s="567"/>
      <c r="XER85" s="567"/>
      <c r="XES85" s="567"/>
      <c r="XET85" s="567"/>
      <c r="XEU85" s="567"/>
      <c r="XEV85" s="567"/>
      <c r="XEW85" s="567"/>
      <c r="XEX85" s="567"/>
      <c r="XEY85" s="567"/>
      <c r="XEZ85" s="567"/>
      <c r="XFA85" s="567"/>
      <c r="XFB85" s="567"/>
      <c r="XFC85" s="567"/>
      <c r="XFD85" s="567"/>
    </row>
    <row r="86" spans="1:16384" s="247" customFormat="1" ht="32.25" customHeight="1" x14ac:dyDescent="0.3">
      <c r="A86" s="730" t="s">
        <v>2919</v>
      </c>
      <c r="B86" s="731"/>
      <c r="C86" s="731"/>
      <c r="D86" s="731"/>
      <c r="E86" s="731"/>
      <c r="F86" s="731"/>
      <c r="G86" s="731"/>
      <c r="H86" s="731"/>
      <c r="I86" s="731"/>
      <c r="J86" s="731"/>
      <c r="K86" s="731"/>
      <c r="L86" s="731"/>
      <c r="M86" s="731"/>
      <c r="N86" s="732"/>
      <c r="O86" s="733"/>
      <c r="P86" s="734"/>
      <c r="Q86" s="734"/>
      <c r="R86" s="734"/>
      <c r="S86" s="734"/>
      <c r="T86" s="734"/>
      <c r="U86" s="734"/>
      <c r="V86" s="734"/>
      <c r="W86" s="734"/>
      <c r="X86" s="734"/>
      <c r="Y86" s="734"/>
      <c r="Z86" s="734"/>
      <c r="AA86" s="735"/>
      <c r="AB86" s="733"/>
      <c r="AC86" s="734"/>
      <c r="AD86" s="734"/>
      <c r="AE86" s="734"/>
      <c r="AF86" s="734"/>
      <c r="AG86" s="734"/>
      <c r="AH86" s="734"/>
      <c r="AI86" s="734"/>
      <c r="AJ86" s="734"/>
      <c r="AK86" s="734"/>
      <c r="AL86" s="734"/>
      <c r="AM86" s="734"/>
      <c r="AN86" s="734"/>
      <c r="AO86" s="735"/>
      <c r="AP86" s="733"/>
      <c r="AQ86" s="734"/>
      <c r="AR86" s="734"/>
      <c r="AS86" s="734"/>
      <c r="AT86" s="734"/>
      <c r="AU86" s="734"/>
      <c r="AV86" s="734"/>
      <c r="AW86" s="734"/>
      <c r="AX86" s="734"/>
      <c r="AY86" s="734"/>
      <c r="AZ86" s="735"/>
      <c r="BA86" s="569"/>
      <c r="BB86" s="569"/>
      <c r="BC86" s="567"/>
      <c r="BD86" s="567"/>
      <c r="BE86" s="567"/>
      <c r="BF86" s="567"/>
      <c r="BG86" s="567"/>
      <c r="BH86" s="567"/>
      <c r="BI86" s="567"/>
      <c r="BJ86" s="567"/>
      <c r="BK86" s="567"/>
      <c r="BL86" s="567"/>
      <c r="BM86" s="567"/>
      <c r="BN86" s="567"/>
      <c r="BO86" s="567"/>
      <c r="BP86" s="567"/>
      <c r="BQ86" s="567"/>
      <c r="BR86" s="567"/>
      <c r="BS86" s="567"/>
      <c r="BT86" s="567"/>
      <c r="BU86" s="567"/>
      <c r="BV86" s="567"/>
      <c r="BW86" s="567"/>
      <c r="BX86" s="567"/>
      <c r="BY86" s="567"/>
      <c r="BZ86" s="567"/>
      <c r="CA86" s="567"/>
      <c r="CB86" s="567"/>
      <c r="CC86" s="567"/>
      <c r="CD86" s="567"/>
      <c r="CE86" s="567"/>
      <c r="CF86" s="567"/>
      <c r="CG86" s="567"/>
      <c r="CH86" s="567"/>
      <c r="CI86" s="567"/>
      <c r="CJ86" s="567"/>
      <c r="CK86" s="567"/>
      <c r="CL86" s="567"/>
      <c r="CM86" s="567"/>
      <c r="CN86" s="567"/>
      <c r="CO86" s="567"/>
      <c r="CP86" s="567"/>
      <c r="CQ86" s="567"/>
      <c r="CR86" s="567"/>
      <c r="CS86" s="567"/>
      <c r="CT86" s="567"/>
      <c r="CU86" s="567"/>
      <c r="CV86" s="567"/>
      <c r="CW86" s="567"/>
      <c r="CX86" s="567"/>
      <c r="CY86" s="567"/>
      <c r="CZ86" s="567"/>
      <c r="DA86" s="567"/>
      <c r="DB86" s="567"/>
      <c r="DC86" s="567"/>
      <c r="DD86" s="567"/>
      <c r="DE86" s="567"/>
      <c r="DF86" s="567"/>
      <c r="DG86" s="567"/>
      <c r="DH86" s="567"/>
      <c r="DI86" s="567"/>
      <c r="DJ86" s="567"/>
      <c r="DK86" s="567"/>
      <c r="DL86" s="567"/>
      <c r="DM86" s="567"/>
      <c r="DN86" s="567"/>
      <c r="DO86" s="567"/>
      <c r="DP86" s="567"/>
      <c r="DQ86" s="567"/>
      <c r="DR86" s="567"/>
      <c r="DS86" s="567"/>
      <c r="DT86" s="567"/>
      <c r="DU86" s="567"/>
      <c r="DV86" s="567"/>
      <c r="DW86" s="567"/>
      <c r="DX86" s="567"/>
      <c r="DY86" s="567"/>
      <c r="DZ86" s="567"/>
      <c r="EA86" s="567"/>
      <c r="EB86" s="567"/>
      <c r="EC86" s="567"/>
      <c r="ED86" s="567"/>
      <c r="EE86" s="567"/>
      <c r="EF86" s="567"/>
      <c r="EG86" s="567"/>
      <c r="EH86" s="567"/>
      <c r="EI86" s="567"/>
      <c r="EJ86" s="567"/>
      <c r="EK86" s="567"/>
      <c r="EL86" s="567"/>
      <c r="EM86" s="567"/>
      <c r="EN86" s="567"/>
      <c r="EO86" s="567"/>
      <c r="EP86" s="567"/>
      <c r="EQ86" s="567"/>
      <c r="ER86" s="567"/>
      <c r="ES86" s="567"/>
      <c r="ET86" s="567"/>
      <c r="EU86" s="567"/>
      <c r="EV86" s="567"/>
      <c r="EW86" s="567"/>
      <c r="EX86" s="567"/>
      <c r="EY86" s="567"/>
      <c r="EZ86" s="567"/>
      <c r="FA86" s="567"/>
      <c r="FB86" s="567"/>
      <c r="FC86" s="567"/>
      <c r="FD86" s="567"/>
      <c r="FE86" s="567"/>
      <c r="FF86" s="567"/>
      <c r="FG86" s="567"/>
      <c r="FH86" s="567"/>
      <c r="FI86" s="567"/>
      <c r="FJ86" s="567"/>
      <c r="FK86" s="567"/>
      <c r="FL86" s="567"/>
      <c r="FM86" s="567"/>
      <c r="FN86" s="567"/>
      <c r="FO86" s="567"/>
      <c r="FP86" s="567"/>
      <c r="FQ86" s="567"/>
      <c r="FR86" s="567"/>
      <c r="FS86" s="567"/>
      <c r="FT86" s="567"/>
      <c r="FU86" s="567"/>
      <c r="FV86" s="567"/>
      <c r="FW86" s="567"/>
      <c r="FX86" s="567"/>
      <c r="FY86" s="567"/>
      <c r="FZ86" s="567"/>
      <c r="GA86" s="567"/>
      <c r="GB86" s="567"/>
      <c r="GC86" s="567"/>
      <c r="GD86" s="567"/>
      <c r="GE86" s="567"/>
      <c r="GF86" s="567"/>
      <c r="GG86" s="567"/>
      <c r="GH86" s="567"/>
      <c r="GI86" s="567"/>
      <c r="GJ86" s="567"/>
      <c r="GK86" s="567"/>
      <c r="GL86" s="567"/>
      <c r="GM86" s="567"/>
      <c r="GN86" s="567"/>
      <c r="GO86" s="567"/>
      <c r="GP86" s="567"/>
      <c r="GQ86" s="567"/>
      <c r="GR86" s="567"/>
      <c r="GS86" s="567"/>
      <c r="GT86" s="567"/>
      <c r="GU86" s="567"/>
      <c r="GV86" s="567"/>
      <c r="GW86" s="567"/>
      <c r="GX86" s="567"/>
      <c r="GY86" s="567"/>
      <c r="GZ86" s="567"/>
      <c r="HA86" s="567"/>
      <c r="HB86" s="567"/>
      <c r="HC86" s="567"/>
      <c r="HD86" s="567"/>
      <c r="HE86" s="567"/>
      <c r="HF86" s="567"/>
      <c r="HG86" s="567"/>
      <c r="HH86" s="567"/>
      <c r="HI86" s="567"/>
      <c r="HJ86" s="567"/>
      <c r="HK86" s="567"/>
      <c r="HL86" s="567"/>
      <c r="HM86" s="567"/>
      <c r="HN86" s="567"/>
      <c r="HO86" s="567"/>
      <c r="HP86" s="567"/>
      <c r="HQ86" s="567"/>
      <c r="HR86" s="567"/>
      <c r="HS86" s="567"/>
      <c r="HT86" s="567"/>
      <c r="HU86" s="567"/>
      <c r="HV86" s="567"/>
      <c r="HW86" s="567"/>
      <c r="HX86" s="567"/>
      <c r="HY86" s="567"/>
      <c r="HZ86" s="567"/>
      <c r="IA86" s="567"/>
      <c r="IB86" s="567"/>
      <c r="IC86" s="567"/>
      <c r="ID86" s="567"/>
      <c r="IE86" s="567"/>
      <c r="IF86" s="567"/>
      <c r="IG86" s="567"/>
      <c r="IH86" s="567"/>
      <c r="II86" s="567"/>
      <c r="IJ86" s="567"/>
      <c r="IK86" s="567"/>
      <c r="IL86" s="567"/>
      <c r="IM86" s="567"/>
      <c r="IN86" s="567"/>
      <c r="IO86" s="567"/>
      <c r="IP86" s="567"/>
      <c r="IQ86" s="567"/>
      <c r="IR86" s="567"/>
      <c r="IS86" s="567"/>
      <c r="IT86" s="567"/>
      <c r="IU86" s="567"/>
      <c r="IV86" s="567"/>
      <c r="IW86" s="567"/>
      <c r="IX86" s="567"/>
      <c r="IY86" s="567"/>
      <c r="IZ86" s="567"/>
      <c r="JA86" s="567"/>
      <c r="JB86" s="567"/>
      <c r="JC86" s="567"/>
      <c r="JD86" s="567"/>
      <c r="JE86" s="567"/>
      <c r="JF86" s="567"/>
      <c r="JG86" s="567"/>
      <c r="JH86" s="567"/>
      <c r="JI86" s="567"/>
      <c r="JJ86" s="567"/>
      <c r="JK86" s="567"/>
      <c r="JL86" s="567"/>
      <c r="JM86" s="567"/>
      <c r="JN86" s="567"/>
      <c r="JO86" s="567"/>
      <c r="JP86" s="567"/>
      <c r="JQ86" s="567"/>
      <c r="JR86" s="567"/>
      <c r="JS86" s="567"/>
      <c r="JT86" s="567"/>
      <c r="JU86" s="567"/>
      <c r="JV86" s="567"/>
      <c r="JW86" s="567"/>
      <c r="JX86" s="567"/>
      <c r="JY86" s="567"/>
      <c r="JZ86" s="567"/>
      <c r="KA86" s="567"/>
      <c r="KB86" s="567"/>
      <c r="KC86" s="567"/>
      <c r="KD86" s="567"/>
      <c r="KE86" s="567"/>
      <c r="KF86" s="567"/>
      <c r="KG86" s="567"/>
      <c r="KH86" s="567"/>
      <c r="KI86" s="567"/>
      <c r="KJ86" s="567"/>
      <c r="KK86" s="567"/>
      <c r="KL86" s="567"/>
      <c r="KM86" s="567"/>
      <c r="KN86" s="567"/>
      <c r="KO86" s="567"/>
      <c r="KP86" s="567"/>
      <c r="KQ86" s="567"/>
      <c r="KR86" s="567"/>
      <c r="KS86" s="567"/>
      <c r="KT86" s="567"/>
      <c r="KU86" s="567"/>
      <c r="KV86" s="567"/>
      <c r="KW86" s="567"/>
      <c r="KX86" s="567"/>
      <c r="KY86" s="567"/>
      <c r="KZ86" s="567"/>
      <c r="LA86" s="567"/>
      <c r="LB86" s="567"/>
      <c r="LC86" s="567"/>
      <c r="LD86" s="567"/>
      <c r="LE86" s="567"/>
      <c r="LF86" s="567"/>
      <c r="LG86" s="567"/>
      <c r="LH86" s="567"/>
      <c r="LI86" s="567"/>
      <c r="LJ86" s="567"/>
      <c r="LK86" s="567"/>
      <c r="LL86" s="567"/>
      <c r="LM86" s="567"/>
      <c r="LN86" s="567"/>
      <c r="LO86" s="567"/>
      <c r="LP86" s="567"/>
      <c r="LQ86" s="567"/>
      <c r="LR86" s="567"/>
      <c r="LS86" s="567"/>
      <c r="LT86" s="567"/>
      <c r="LU86" s="567"/>
      <c r="LV86" s="567"/>
      <c r="LW86" s="567"/>
      <c r="LX86" s="567"/>
      <c r="LY86" s="567"/>
      <c r="LZ86" s="567"/>
      <c r="MA86" s="567"/>
      <c r="MB86" s="567"/>
      <c r="MC86" s="567"/>
      <c r="MD86" s="567"/>
      <c r="ME86" s="567"/>
      <c r="MF86" s="567"/>
      <c r="MG86" s="567"/>
      <c r="MH86" s="567"/>
      <c r="MI86" s="567"/>
      <c r="MJ86" s="567"/>
      <c r="MK86" s="567"/>
      <c r="ML86" s="567"/>
      <c r="MM86" s="567"/>
      <c r="MN86" s="567"/>
      <c r="MO86" s="567"/>
      <c r="MP86" s="567"/>
      <c r="MQ86" s="567"/>
      <c r="MR86" s="567"/>
      <c r="MS86" s="567"/>
      <c r="MT86" s="567"/>
      <c r="MU86" s="567"/>
      <c r="MV86" s="567"/>
      <c r="MW86" s="567"/>
      <c r="MX86" s="567"/>
      <c r="MY86" s="567"/>
      <c r="MZ86" s="567"/>
      <c r="NA86" s="567"/>
      <c r="NB86" s="567"/>
      <c r="NC86" s="567"/>
      <c r="ND86" s="567"/>
      <c r="NE86" s="567"/>
      <c r="NF86" s="567"/>
      <c r="NG86" s="567"/>
      <c r="NH86" s="567"/>
      <c r="NI86" s="567"/>
      <c r="NJ86" s="567"/>
      <c r="NK86" s="567"/>
      <c r="NL86" s="567"/>
      <c r="NM86" s="567"/>
      <c r="NN86" s="567"/>
      <c r="NO86" s="567"/>
      <c r="NP86" s="567"/>
      <c r="NQ86" s="567"/>
      <c r="NR86" s="567"/>
      <c r="NS86" s="567"/>
      <c r="NT86" s="567"/>
      <c r="NU86" s="567"/>
      <c r="NV86" s="567"/>
      <c r="NW86" s="567"/>
      <c r="NX86" s="567"/>
      <c r="NY86" s="567"/>
      <c r="NZ86" s="567"/>
      <c r="OA86" s="567"/>
      <c r="OB86" s="567"/>
      <c r="OC86" s="567"/>
      <c r="OD86" s="567"/>
      <c r="OE86" s="567"/>
      <c r="OF86" s="567"/>
      <c r="OG86" s="567"/>
      <c r="OH86" s="567"/>
      <c r="OI86" s="567"/>
      <c r="OJ86" s="567"/>
      <c r="OK86" s="567"/>
      <c r="OL86" s="567"/>
      <c r="OM86" s="567"/>
      <c r="ON86" s="567"/>
      <c r="OO86" s="567"/>
      <c r="OP86" s="567"/>
      <c r="OQ86" s="567"/>
      <c r="OR86" s="567"/>
      <c r="OS86" s="567"/>
      <c r="OT86" s="567"/>
      <c r="OU86" s="567"/>
      <c r="OV86" s="567"/>
      <c r="OW86" s="567"/>
      <c r="OX86" s="567"/>
      <c r="OY86" s="567"/>
      <c r="OZ86" s="567"/>
      <c r="PA86" s="567"/>
      <c r="PB86" s="567"/>
      <c r="PC86" s="567"/>
      <c r="PD86" s="567"/>
      <c r="PE86" s="567"/>
      <c r="PF86" s="567"/>
      <c r="PG86" s="567"/>
      <c r="PH86" s="567"/>
      <c r="PI86" s="567"/>
      <c r="PJ86" s="567"/>
      <c r="PK86" s="567"/>
      <c r="PL86" s="567"/>
      <c r="PM86" s="567"/>
      <c r="PN86" s="567"/>
      <c r="PO86" s="567"/>
      <c r="PP86" s="567"/>
      <c r="PQ86" s="567"/>
      <c r="PR86" s="567"/>
      <c r="PS86" s="567"/>
      <c r="PT86" s="567"/>
      <c r="PU86" s="567"/>
      <c r="PV86" s="567"/>
      <c r="PW86" s="567"/>
      <c r="PX86" s="567"/>
      <c r="PY86" s="567"/>
      <c r="PZ86" s="567"/>
      <c r="QA86" s="567"/>
      <c r="QB86" s="567"/>
      <c r="QC86" s="567"/>
      <c r="QD86" s="567"/>
      <c r="QE86" s="567"/>
      <c r="QF86" s="567"/>
      <c r="QG86" s="567"/>
      <c r="QH86" s="567"/>
      <c r="QI86" s="567"/>
      <c r="QJ86" s="567"/>
      <c r="QK86" s="567"/>
      <c r="QL86" s="567"/>
      <c r="QM86" s="567"/>
      <c r="QN86" s="567"/>
      <c r="QO86" s="567"/>
      <c r="QP86" s="567"/>
      <c r="QQ86" s="567"/>
      <c r="QR86" s="567"/>
      <c r="QS86" s="567"/>
      <c r="QT86" s="567"/>
      <c r="QU86" s="567"/>
      <c r="QV86" s="567"/>
      <c r="QW86" s="567"/>
      <c r="QX86" s="567"/>
      <c r="QY86" s="567"/>
      <c r="QZ86" s="567"/>
      <c r="RA86" s="567"/>
      <c r="RB86" s="567"/>
      <c r="RC86" s="567"/>
      <c r="RD86" s="567"/>
      <c r="RE86" s="567"/>
      <c r="RF86" s="567"/>
      <c r="RG86" s="567"/>
      <c r="RH86" s="567"/>
      <c r="RI86" s="567"/>
      <c r="RJ86" s="567"/>
      <c r="RK86" s="567"/>
      <c r="RL86" s="567"/>
      <c r="RM86" s="567"/>
      <c r="RN86" s="567"/>
      <c r="RO86" s="567"/>
      <c r="RP86" s="567"/>
      <c r="RQ86" s="567"/>
      <c r="RR86" s="567"/>
      <c r="RS86" s="567"/>
      <c r="RT86" s="567"/>
      <c r="RU86" s="567"/>
      <c r="RV86" s="567"/>
      <c r="RW86" s="567"/>
      <c r="RX86" s="567"/>
      <c r="RY86" s="567"/>
      <c r="RZ86" s="567"/>
      <c r="SA86" s="567"/>
      <c r="SB86" s="567"/>
      <c r="SC86" s="567"/>
      <c r="SD86" s="567"/>
      <c r="SE86" s="567"/>
      <c r="SF86" s="567"/>
      <c r="SG86" s="567"/>
      <c r="SH86" s="567"/>
      <c r="SI86" s="567"/>
      <c r="SJ86" s="567"/>
      <c r="SK86" s="567"/>
      <c r="SL86" s="567"/>
      <c r="SM86" s="567"/>
      <c r="SN86" s="567"/>
      <c r="SO86" s="567"/>
      <c r="SP86" s="567"/>
      <c r="SQ86" s="567"/>
      <c r="SR86" s="567"/>
      <c r="SS86" s="567"/>
      <c r="ST86" s="567"/>
      <c r="SU86" s="567"/>
      <c r="SV86" s="567"/>
      <c r="SW86" s="567"/>
      <c r="SX86" s="567"/>
      <c r="SY86" s="567"/>
      <c r="SZ86" s="567"/>
      <c r="TA86" s="567"/>
      <c r="TB86" s="567"/>
      <c r="TC86" s="567"/>
      <c r="TD86" s="567"/>
      <c r="TE86" s="567"/>
      <c r="TF86" s="567"/>
      <c r="TG86" s="567"/>
      <c r="TH86" s="567"/>
      <c r="TI86" s="567"/>
      <c r="TJ86" s="567"/>
      <c r="TK86" s="567"/>
      <c r="TL86" s="567"/>
      <c r="TM86" s="567"/>
      <c r="TN86" s="567"/>
      <c r="TO86" s="567"/>
      <c r="TP86" s="567"/>
      <c r="TQ86" s="567"/>
      <c r="TR86" s="567"/>
      <c r="TS86" s="567"/>
      <c r="TT86" s="567"/>
      <c r="TU86" s="567"/>
      <c r="TV86" s="567"/>
      <c r="TW86" s="567"/>
      <c r="TX86" s="567"/>
      <c r="TY86" s="567"/>
      <c r="TZ86" s="567"/>
      <c r="UA86" s="567"/>
      <c r="UB86" s="567"/>
      <c r="UC86" s="567"/>
      <c r="UD86" s="567"/>
      <c r="UE86" s="567"/>
      <c r="UF86" s="567"/>
      <c r="UG86" s="567"/>
      <c r="UH86" s="567"/>
      <c r="UI86" s="567"/>
      <c r="UJ86" s="567"/>
      <c r="UK86" s="567"/>
      <c r="UL86" s="567"/>
      <c r="UM86" s="567"/>
      <c r="UN86" s="567"/>
      <c r="UO86" s="567"/>
      <c r="UP86" s="567"/>
      <c r="UQ86" s="567"/>
      <c r="UR86" s="567"/>
      <c r="US86" s="567"/>
      <c r="UT86" s="567"/>
      <c r="UU86" s="567"/>
      <c r="UV86" s="567"/>
      <c r="UW86" s="567"/>
      <c r="UX86" s="567"/>
      <c r="UY86" s="567"/>
      <c r="UZ86" s="567"/>
      <c r="VA86" s="567"/>
      <c r="VB86" s="567"/>
      <c r="VC86" s="567"/>
      <c r="VD86" s="567"/>
      <c r="VE86" s="567"/>
      <c r="VF86" s="567"/>
      <c r="VG86" s="567"/>
      <c r="VH86" s="567"/>
      <c r="VI86" s="567"/>
      <c r="VJ86" s="567"/>
      <c r="VK86" s="567"/>
      <c r="VL86" s="567"/>
      <c r="VM86" s="567"/>
      <c r="VN86" s="567"/>
      <c r="VO86" s="567"/>
      <c r="VP86" s="567"/>
      <c r="VQ86" s="567"/>
      <c r="VR86" s="567"/>
      <c r="VS86" s="567"/>
      <c r="VT86" s="567"/>
      <c r="VU86" s="567"/>
      <c r="VV86" s="567"/>
      <c r="VW86" s="567"/>
      <c r="VX86" s="567"/>
      <c r="VY86" s="567"/>
      <c r="VZ86" s="567"/>
      <c r="WA86" s="567"/>
      <c r="WB86" s="567"/>
      <c r="WC86" s="567"/>
      <c r="WD86" s="567"/>
      <c r="WE86" s="567"/>
      <c r="WF86" s="567"/>
      <c r="WG86" s="567"/>
      <c r="WH86" s="567"/>
      <c r="WI86" s="567"/>
      <c r="WJ86" s="567"/>
      <c r="WK86" s="567"/>
      <c r="WL86" s="567"/>
      <c r="WM86" s="567"/>
      <c r="WN86" s="567"/>
      <c r="WO86" s="567"/>
      <c r="WP86" s="567"/>
      <c r="WQ86" s="567"/>
      <c r="WR86" s="567"/>
      <c r="WS86" s="567"/>
      <c r="WT86" s="567"/>
      <c r="WU86" s="567"/>
      <c r="WV86" s="567"/>
      <c r="WW86" s="567"/>
      <c r="WX86" s="567"/>
      <c r="WY86" s="567"/>
      <c r="WZ86" s="567"/>
      <c r="XA86" s="567"/>
      <c r="XB86" s="567"/>
      <c r="XC86" s="567"/>
      <c r="XD86" s="567"/>
      <c r="XE86" s="567"/>
      <c r="XF86" s="567"/>
      <c r="XG86" s="567"/>
      <c r="XH86" s="567"/>
      <c r="XI86" s="567"/>
      <c r="XJ86" s="567"/>
      <c r="XK86" s="567"/>
      <c r="XL86" s="567"/>
      <c r="XM86" s="567"/>
      <c r="XN86" s="567"/>
      <c r="XO86" s="567"/>
      <c r="XP86" s="567"/>
      <c r="XQ86" s="567"/>
      <c r="XR86" s="567"/>
      <c r="XS86" s="567"/>
      <c r="XT86" s="567"/>
      <c r="XU86" s="567"/>
      <c r="XV86" s="567"/>
      <c r="XW86" s="567"/>
      <c r="XX86" s="567"/>
      <c r="XY86" s="567"/>
      <c r="XZ86" s="567"/>
      <c r="YA86" s="567"/>
      <c r="YB86" s="567"/>
      <c r="YC86" s="567"/>
      <c r="YD86" s="567"/>
      <c r="YE86" s="567"/>
      <c r="YF86" s="567"/>
      <c r="YG86" s="567"/>
      <c r="YH86" s="567"/>
      <c r="YI86" s="567"/>
      <c r="YJ86" s="567"/>
      <c r="YK86" s="567"/>
      <c r="YL86" s="567"/>
      <c r="YM86" s="567"/>
      <c r="YN86" s="567"/>
      <c r="YO86" s="567"/>
      <c r="YP86" s="567"/>
      <c r="YQ86" s="567"/>
      <c r="YR86" s="567"/>
      <c r="YS86" s="567"/>
      <c r="YT86" s="567"/>
      <c r="YU86" s="567"/>
      <c r="YV86" s="567"/>
      <c r="YW86" s="567"/>
      <c r="YX86" s="567"/>
      <c r="YY86" s="567"/>
      <c r="YZ86" s="567"/>
      <c r="ZA86" s="567"/>
      <c r="ZB86" s="567"/>
      <c r="ZC86" s="567"/>
      <c r="ZD86" s="567"/>
      <c r="ZE86" s="567"/>
      <c r="ZF86" s="567"/>
      <c r="ZG86" s="567"/>
      <c r="ZH86" s="567"/>
      <c r="ZI86" s="567"/>
      <c r="ZJ86" s="567"/>
      <c r="ZK86" s="567"/>
      <c r="ZL86" s="567"/>
      <c r="ZM86" s="567"/>
      <c r="ZN86" s="567"/>
      <c r="ZO86" s="567"/>
      <c r="ZP86" s="567"/>
      <c r="ZQ86" s="567"/>
      <c r="ZR86" s="567"/>
      <c r="ZS86" s="567"/>
      <c r="ZT86" s="567"/>
      <c r="ZU86" s="567"/>
      <c r="ZV86" s="567"/>
      <c r="ZW86" s="567"/>
      <c r="ZX86" s="567"/>
      <c r="ZY86" s="567"/>
      <c r="ZZ86" s="567"/>
      <c r="AAA86" s="567"/>
      <c r="AAB86" s="567"/>
      <c r="AAC86" s="567"/>
      <c r="AAD86" s="567"/>
      <c r="AAE86" s="567"/>
      <c r="AAF86" s="567"/>
      <c r="AAG86" s="567"/>
      <c r="AAH86" s="567"/>
      <c r="AAI86" s="567"/>
      <c r="AAJ86" s="567"/>
      <c r="AAK86" s="567"/>
      <c r="AAL86" s="567"/>
      <c r="AAM86" s="567"/>
      <c r="AAN86" s="567"/>
      <c r="AAO86" s="567"/>
      <c r="AAP86" s="567"/>
      <c r="AAQ86" s="567"/>
      <c r="AAR86" s="567"/>
      <c r="AAS86" s="567"/>
      <c r="AAT86" s="567"/>
      <c r="AAU86" s="567"/>
      <c r="AAV86" s="567"/>
      <c r="AAW86" s="567"/>
      <c r="AAX86" s="567"/>
      <c r="AAY86" s="567"/>
      <c r="AAZ86" s="567"/>
      <c r="ABA86" s="567"/>
      <c r="ABB86" s="567"/>
      <c r="ABC86" s="567"/>
      <c r="ABD86" s="567"/>
      <c r="ABE86" s="567"/>
      <c r="ABF86" s="567"/>
      <c r="ABG86" s="567"/>
      <c r="ABH86" s="567"/>
      <c r="ABI86" s="567"/>
      <c r="ABJ86" s="567"/>
      <c r="ABK86" s="567"/>
      <c r="ABL86" s="567"/>
      <c r="ABM86" s="567"/>
      <c r="ABN86" s="567"/>
      <c r="ABO86" s="567"/>
      <c r="ABP86" s="567"/>
      <c r="ABQ86" s="567"/>
      <c r="ABR86" s="567"/>
      <c r="ABS86" s="567"/>
      <c r="ABT86" s="567"/>
      <c r="ABU86" s="567"/>
      <c r="ABV86" s="567"/>
      <c r="ABW86" s="567"/>
      <c r="ABX86" s="567"/>
      <c r="ABY86" s="567"/>
      <c r="ABZ86" s="567"/>
      <c r="ACA86" s="567"/>
      <c r="ACB86" s="567"/>
      <c r="ACC86" s="567"/>
      <c r="ACD86" s="567"/>
      <c r="ACE86" s="567"/>
      <c r="ACF86" s="567"/>
      <c r="ACG86" s="567"/>
      <c r="ACH86" s="567"/>
      <c r="ACI86" s="567"/>
      <c r="ACJ86" s="567"/>
      <c r="ACK86" s="567"/>
      <c r="ACL86" s="567"/>
      <c r="ACM86" s="567"/>
      <c r="ACN86" s="567"/>
      <c r="ACO86" s="567"/>
      <c r="ACP86" s="567"/>
      <c r="ACQ86" s="567"/>
      <c r="ACR86" s="567"/>
      <c r="ACS86" s="567"/>
      <c r="ACT86" s="567"/>
      <c r="ACU86" s="567"/>
      <c r="ACV86" s="567"/>
      <c r="ACW86" s="567"/>
      <c r="ACX86" s="567"/>
      <c r="ACY86" s="567"/>
      <c r="ACZ86" s="567"/>
      <c r="ADA86" s="567"/>
      <c r="ADB86" s="567"/>
      <c r="ADC86" s="567"/>
      <c r="ADD86" s="567"/>
      <c r="ADE86" s="567"/>
      <c r="ADF86" s="567"/>
      <c r="ADG86" s="567"/>
      <c r="ADH86" s="567"/>
      <c r="ADI86" s="567"/>
      <c r="ADJ86" s="567"/>
      <c r="ADK86" s="567"/>
      <c r="ADL86" s="567"/>
      <c r="ADM86" s="567"/>
      <c r="ADN86" s="567"/>
      <c r="ADO86" s="567"/>
      <c r="ADP86" s="567"/>
      <c r="ADQ86" s="567"/>
      <c r="ADR86" s="567"/>
      <c r="ADS86" s="567"/>
      <c r="ADT86" s="567"/>
      <c r="ADU86" s="567"/>
      <c r="ADV86" s="567"/>
      <c r="ADW86" s="567"/>
      <c r="ADX86" s="567"/>
      <c r="ADY86" s="567"/>
      <c r="ADZ86" s="567"/>
      <c r="AEA86" s="567"/>
      <c r="AEB86" s="567"/>
      <c r="AEC86" s="567"/>
      <c r="AED86" s="567"/>
      <c r="AEE86" s="567"/>
      <c r="AEF86" s="567"/>
      <c r="AEG86" s="567"/>
      <c r="AEH86" s="567"/>
      <c r="AEI86" s="567"/>
      <c r="AEJ86" s="567"/>
      <c r="AEK86" s="567"/>
      <c r="AEL86" s="567"/>
      <c r="AEM86" s="567"/>
      <c r="AEN86" s="567"/>
      <c r="AEO86" s="567"/>
      <c r="AEP86" s="567"/>
      <c r="AEQ86" s="567"/>
      <c r="AER86" s="567"/>
      <c r="AES86" s="567"/>
      <c r="AET86" s="567"/>
      <c r="AEU86" s="567"/>
      <c r="AEV86" s="567"/>
      <c r="AEW86" s="567"/>
      <c r="AEX86" s="567"/>
      <c r="AEY86" s="567"/>
      <c r="AEZ86" s="567"/>
      <c r="AFA86" s="567"/>
      <c r="AFB86" s="567"/>
      <c r="AFC86" s="567"/>
      <c r="AFD86" s="567"/>
      <c r="AFE86" s="567"/>
      <c r="AFF86" s="567"/>
      <c r="AFG86" s="567"/>
      <c r="AFH86" s="567"/>
      <c r="AFI86" s="567"/>
      <c r="AFJ86" s="567"/>
      <c r="AFK86" s="567"/>
      <c r="AFL86" s="567"/>
      <c r="AFM86" s="567"/>
      <c r="AFN86" s="567"/>
      <c r="AFO86" s="567"/>
      <c r="AFP86" s="567"/>
      <c r="AFQ86" s="567"/>
      <c r="AFR86" s="567"/>
      <c r="AFS86" s="567"/>
      <c r="AFT86" s="567"/>
      <c r="AFU86" s="567"/>
      <c r="AFV86" s="567"/>
      <c r="AFW86" s="567"/>
      <c r="AFX86" s="567"/>
      <c r="AFY86" s="567"/>
      <c r="AFZ86" s="567"/>
      <c r="AGA86" s="567"/>
      <c r="AGB86" s="567"/>
      <c r="AGC86" s="567"/>
      <c r="AGD86" s="567"/>
      <c r="AGE86" s="567"/>
      <c r="AGF86" s="567"/>
      <c r="AGG86" s="567"/>
      <c r="AGH86" s="567"/>
      <c r="AGI86" s="567"/>
      <c r="AGJ86" s="567"/>
      <c r="AGK86" s="567"/>
      <c r="AGL86" s="567"/>
      <c r="AGM86" s="567"/>
      <c r="AGN86" s="567"/>
      <c r="AGO86" s="567"/>
      <c r="AGP86" s="567"/>
      <c r="AGQ86" s="567"/>
      <c r="AGR86" s="567"/>
      <c r="AGS86" s="567"/>
      <c r="AGT86" s="567"/>
      <c r="AGU86" s="567"/>
      <c r="AGV86" s="567"/>
      <c r="AGW86" s="567"/>
      <c r="AGX86" s="567"/>
      <c r="AGY86" s="567"/>
      <c r="AGZ86" s="567"/>
      <c r="AHA86" s="567"/>
      <c r="AHB86" s="567"/>
      <c r="AHC86" s="567"/>
      <c r="AHD86" s="567"/>
      <c r="AHE86" s="567"/>
      <c r="AHF86" s="567"/>
      <c r="AHG86" s="567"/>
      <c r="AHH86" s="567"/>
      <c r="AHI86" s="567"/>
      <c r="AHJ86" s="567"/>
      <c r="AHK86" s="567"/>
      <c r="AHL86" s="567"/>
      <c r="AHM86" s="567"/>
      <c r="AHN86" s="567"/>
      <c r="AHO86" s="567"/>
      <c r="AHP86" s="567"/>
      <c r="AHQ86" s="567"/>
      <c r="AHR86" s="567"/>
      <c r="AHS86" s="567"/>
      <c r="AHT86" s="567"/>
      <c r="AHU86" s="567"/>
      <c r="AHV86" s="567"/>
      <c r="AHW86" s="567"/>
      <c r="AHX86" s="567"/>
      <c r="AHY86" s="567"/>
      <c r="AHZ86" s="567"/>
      <c r="AIA86" s="567"/>
      <c r="AIB86" s="567"/>
      <c r="AIC86" s="567"/>
      <c r="AID86" s="567"/>
      <c r="AIE86" s="567"/>
      <c r="AIF86" s="567"/>
      <c r="AIG86" s="567"/>
      <c r="AIH86" s="567"/>
      <c r="AII86" s="567"/>
      <c r="AIJ86" s="567"/>
      <c r="AIK86" s="567"/>
      <c r="AIL86" s="567"/>
      <c r="AIM86" s="567"/>
      <c r="AIN86" s="567"/>
      <c r="AIO86" s="567"/>
      <c r="AIP86" s="567"/>
      <c r="AIQ86" s="567"/>
      <c r="AIR86" s="567"/>
      <c r="AIS86" s="567"/>
      <c r="AIT86" s="567"/>
      <c r="AIU86" s="567"/>
      <c r="AIV86" s="567"/>
      <c r="AIW86" s="567"/>
      <c r="AIX86" s="567"/>
      <c r="AIY86" s="567"/>
      <c r="AIZ86" s="567"/>
      <c r="AJA86" s="567"/>
      <c r="AJB86" s="567"/>
      <c r="AJC86" s="567"/>
      <c r="AJD86" s="567"/>
      <c r="AJE86" s="567"/>
      <c r="AJF86" s="567"/>
      <c r="AJG86" s="567"/>
      <c r="AJH86" s="567"/>
      <c r="AJI86" s="567"/>
      <c r="AJJ86" s="567"/>
      <c r="AJK86" s="567"/>
      <c r="AJL86" s="567"/>
      <c r="AJM86" s="567"/>
      <c r="AJN86" s="567"/>
      <c r="AJO86" s="567"/>
      <c r="AJP86" s="567"/>
      <c r="AJQ86" s="567"/>
      <c r="AJR86" s="567"/>
      <c r="AJS86" s="567"/>
      <c r="AJT86" s="567"/>
      <c r="AJU86" s="567"/>
      <c r="AJV86" s="567"/>
      <c r="AJW86" s="567"/>
      <c r="AJX86" s="567"/>
      <c r="AJY86" s="567"/>
      <c r="AJZ86" s="567"/>
      <c r="AKA86" s="567"/>
      <c r="AKB86" s="567"/>
      <c r="AKC86" s="567"/>
      <c r="AKD86" s="567"/>
      <c r="AKE86" s="567"/>
      <c r="AKF86" s="567"/>
      <c r="AKG86" s="567"/>
      <c r="AKH86" s="567"/>
      <c r="AKI86" s="567"/>
      <c r="AKJ86" s="567"/>
      <c r="AKK86" s="567"/>
      <c r="AKL86" s="567"/>
      <c r="AKM86" s="567"/>
      <c r="AKN86" s="567"/>
      <c r="AKO86" s="567"/>
      <c r="AKP86" s="567"/>
      <c r="AKQ86" s="567"/>
      <c r="AKR86" s="567"/>
      <c r="AKS86" s="567"/>
      <c r="AKT86" s="567"/>
      <c r="AKU86" s="567"/>
      <c r="AKV86" s="567"/>
      <c r="AKW86" s="567"/>
      <c r="AKX86" s="567"/>
      <c r="AKY86" s="567"/>
      <c r="AKZ86" s="567"/>
      <c r="ALA86" s="567"/>
      <c r="ALB86" s="567"/>
      <c r="ALC86" s="567"/>
      <c r="ALD86" s="567"/>
      <c r="ALE86" s="567"/>
      <c r="ALF86" s="567"/>
      <c r="ALG86" s="567"/>
      <c r="ALH86" s="567"/>
      <c r="ALI86" s="567"/>
      <c r="ALJ86" s="567"/>
      <c r="ALK86" s="567"/>
      <c r="ALL86" s="567"/>
      <c r="ALM86" s="567"/>
      <c r="ALN86" s="567"/>
      <c r="ALO86" s="567"/>
      <c r="ALP86" s="567"/>
      <c r="ALQ86" s="567"/>
      <c r="ALR86" s="567"/>
      <c r="ALS86" s="567"/>
      <c r="ALT86" s="567"/>
      <c r="ALU86" s="567"/>
      <c r="ALV86" s="567"/>
      <c r="ALW86" s="567"/>
      <c r="ALX86" s="567"/>
      <c r="ALY86" s="567"/>
      <c r="ALZ86" s="567"/>
      <c r="AMA86" s="567"/>
      <c r="AMB86" s="567"/>
      <c r="AMC86" s="567"/>
      <c r="AMD86" s="567"/>
      <c r="AME86" s="567"/>
      <c r="AMF86" s="567"/>
      <c r="AMG86" s="567"/>
      <c r="AMH86" s="567"/>
      <c r="AMI86" s="567"/>
      <c r="AMJ86" s="567"/>
      <c r="AMK86" s="567"/>
      <c r="AML86" s="567"/>
      <c r="AMM86" s="567"/>
      <c r="AMN86" s="567"/>
      <c r="AMO86" s="567"/>
      <c r="AMP86" s="567"/>
      <c r="AMQ86" s="567"/>
      <c r="AMR86" s="567"/>
      <c r="AMS86" s="567"/>
      <c r="AMT86" s="567"/>
      <c r="AMU86" s="567"/>
      <c r="AMV86" s="567"/>
      <c r="AMW86" s="567"/>
      <c r="AMX86" s="567"/>
      <c r="AMY86" s="567"/>
      <c r="AMZ86" s="567"/>
      <c r="ANA86" s="567"/>
      <c r="ANB86" s="567"/>
      <c r="ANC86" s="567"/>
      <c r="AND86" s="567"/>
      <c r="ANE86" s="567"/>
      <c r="ANF86" s="567"/>
      <c r="ANG86" s="567"/>
      <c r="ANH86" s="567"/>
      <c r="ANI86" s="567"/>
      <c r="ANJ86" s="567"/>
      <c r="ANK86" s="567"/>
      <c r="ANL86" s="567"/>
      <c r="ANM86" s="567"/>
      <c r="ANN86" s="567"/>
      <c r="ANO86" s="567"/>
      <c r="ANP86" s="567"/>
      <c r="ANQ86" s="567"/>
      <c r="ANR86" s="567"/>
      <c r="ANS86" s="567"/>
      <c r="ANT86" s="567"/>
      <c r="ANU86" s="567"/>
      <c r="ANV86" s="567"/>
      <c r="ANW86" s="567"/>
      <c r="ANX86" s="567"/>
      <c r="ANY86" s="567"/>
      <c r="ANZ86" s="567"/>
      <c r="AOA86" s="567"/>
      <c r="AOB86" s="567"/>
      <c r="AOC86" s="567"/>
      <c r="AOD86" s="567"/>
      <c r="AOE86" s="567"/>
      <c r="AOF86" s="567"/>
      <c r="AOG86" s="567"/>
      <c r="AOH86" s="567"/>
      <c r="AOI86" s="567"/>
      <c r="AOJ86" s="567"/>
      <c r="AOK86" s="567"/>
      <c r="AOL86" s="567"/>
      <c r="AOM86" s="567"/>
      <c r="AON86" s="567"/>
      <c r="AOO86" s="567"/>
      <c r="AOP86" s="567"/>
      <c r="AOQ86" s="567"/>
      <c r="AOR86" s="567"/>
      <c r="AOS86" s="567"/>
      <c r="AOT86" s="567"/>
      <c r="AOU86" s="567"/>
      <c r="AOV86" s="567"/>
      <c r="AOW86" s="567"/>
      <c r="AOX86" s="567"/>
      <c r="AOY86" s="567"/>
      <c r="AOZ86" s="567"/>
      <c r="APA86" s="567"/>
      <c r="APB86" s="567"/>
      <c r="APC86" s="567"/>
      <c r="APD86" s="567"/>
      <c r="APE86" s="567"/>
      <c r="APF86" s="567"/>
      <c r="APG86" s="567"/>
      <c r="APH86" s="567"/>
      <c r="API86" s="567"/>
      <c r="APJ86" s="567"/>
      <c r="APK86" s="567"/>
      <c r="APL86" s="567"/>
      <c r="APM86" s="567"/>
      <c r="APN86" s="567"/>
      <c r="APO86" s="567"/>
      <c r="APP86" s="567"/>
      <c r="APQ86" s="567"/>
      <c r="APR86" s="567"/>
      <c r="APS86" s="567"/>
      <c r="APT86" s="567"/>
      <c r="APU86" s="567"/>
      <c r="APV86" s="567"/>
      <c r="APW86" s="567"/>
      <c r="APX86" s="567"/>
      <c r="APY86" s="567"/>
      <c r="APZ86" s="567"/>
      <c r="AQA86" s="567"/>
      <c r="AQB86" s="567"/>
      <c r="AQC86" s="567"/>
      <c r="AQD86" s="567"/>
      <c r="AQE86" s="567"/>
      <c r="AQF86" s="567"/>
      <c r="AQG86" s="567"/>
      <c r="AQH86" s="567"/>
      <c r="AQI86" s="567"/>
      <c r="AQJ86" s="567"/>
      <c r="AQK86" s="567"/>
      <c r="AQL86" s="567"/>
      <c r="AQM86" s="567"/>
      <c r="AQN86" s="567"/>
      <c r="AQO86" s="567"/>
      <c r="AQP86" s="567"/>
      <c r="AQQ86" s="567"/>
      <c r="AQR86" s="567"/>
      <c r="AQS86" s="567"/>
      <c r="AQT86" s="567"/>
      <c r="AQU86" s="567"/>
      <c r="AQV86" s="567"/>
      <c r="AQW86" s="567"/>
      <c r="AQX86" s="567"/>
      <c r="AQY86" s="567"/>
      <c r="AQZ86" s="567"/>
      <c r="ARA86" s="567"/>
      <c r="ARB86" s="567"/>
      <c r="ARC86" s="567"/>
      <c r="ARD86" s="567"/>
      <c r="ARE86" s="567"/>
      <c r="ARF86" s="567"/>
      <c r="ARG86" s="567"/>
      <c r="ARH86" s="567"/>
      <c r="ARI86" s="567"/>
      <c r="ARJ86" s="567"/>
      <c r="ARK86" s="567"/>
      <c r="ARL86" s="567"/>
      <c r="ARM86" s="567"/>
      <c r="ARN86" s="567"/>
      <c r="ARO86" s="567"/>
      <c r="ARP86" s="567"/>
      <c r="ARQ86" s="567"/>
      <c r="ARR86" s="567"/>
      <c r="ARS86" s="567"/>
      <c r="ART86" s="567"/>
      <c r="ARU86" s="567"/>
      <c r="ARV86" s="567"/>
      <c r="ARW86" s="567"/>
      <c r="ARX86" s="567"/>
      <c r="ARY86" s="567"/>
      <c r="ARZ86" s="567"/>
      <c r="ASA86" s="567"/>
      <c r="ASB86" s="567"/>
      <c r="ASC86" s="567"/>
      <c r="ASD86" s="567"/>
      <c r="ASE86" s="567"/>
      <c r="ASF86" s="567"/>
      <c r="ASG86" s="567"/>
      <c r="ASH86" s="567"/>
      <c r="ASI86" s="567"/>
      <c r="ASJ86" s="567"/>
      <c r="ASK86" s="567"/>
      <c r="ASL86" s="567"/>
      <c r="ASM86" s="567"/>
      <c r="ASN86" s="567"/>
      <c r="ASO86" s="567"/>
      <c r="ASP86" s="567"/>
      <c r="ASQ86" s="567"/>
      <c r="ASR86" s="567"/>
      <c r="ASS86" s="567"/>
      <c r="AST86" s="567"/>
      <c r="ASU86" s="567"/>
      <c r="ASV86" s="567"/>
      <c r="ASW86" s="567"/>
      <c r="ASX86" s="567"/>
      <c r="ASY86" s="567"/>
      <c r="ASZ86" s="567"/>
      <c r="ATA86" s="567"/>
      <c r="ATB86" s="567"/>
      <c r="ATC86" s="567"/>
      <c r="ATD86" s="567"/>
      <c r="ATE86" s="567"/>
      <c r="ATF86" s="567"/>
      <c r="ATG86" s="567"/>
      <c r="ATH86" s="567"/>
      <c r="ATI86" s="567"/>
      <c r="ATJ86" s="567"/>
      <c r="ATK86" s="567"/>
      <c r="ATL86" s="567"/>
      <c r="ATM86" s="567"/>
      <c r="ATN86" s="567"/>
      <c r="ATO86" s="567"/>
      <c r="ATP86" s="567"/>
      <c r="ATQ86" s="567"/>
      <c r="ATR86" s="567"/>
      <c r="ATS86" s="567"/>
      <c r="ATT86" s="567"/>
      <c r="ATU86" s="567"/>
      <c r="ATV86" s="567"/>
      <c r="ATW86" s="567"/>
      <c r="ATX86" s="567"/>
      <c r="ATY86" s="567"/>
      <c r="ATZ86" s="567"/>
      <c r="AUA86" s="567"/>
      <c r="AUB86" s="567"/>
      <c r="AUC86" s="567"/>
      <c r="AUD86" s="567"/>
      <c r="AUE86" s="567"/>
      <c r="AUF86" s="567"/>
      <c r="AUG86" s="567"/>
      <c r="AUH86" s="567"/>
      <c r="AUI86" s="567"/>
      <c r="AUJ86" s="567"/>
      <c r="AUK86" s="567"/>
      <c r="AUL86" s="567"/>
      <c r="AUM86" s="567"/>
      <c r="AUN86" s="567"/>
      <c r="AUO86" s="567"/>
      <c r="AUP86" s="567"/>
      <c r="AUQ86" s="567"/>
      <c r="AUR86" s="567"/>
      <c r="AUS86" s="567"/>
      <c r="AUT86" s="567"/>
      <c r="AUU86" s="567"/>
      <c r="AUV86" s="567"/>
      <c r="AUW86" s="567"/>
      <c r="AUX86" s="567"/>
      <c r="AUY86" s="567"/>
      <c r="AUZ86" s="567"/>
      <c r="AVA86" s="567"/>
      <c r="AVB86" s="567"/>
      <c r="AVC86" s="567"/>
      <c r="AVD86" s="567"/>
      <c r="AVE86" s="567"/>
      <c r="AVF86" s="567"/>
      <c r="AVG86" s="567"/>
      <c r="AVH86" s="567"/>
      <c r="AVI86" s="567"/>
      <c r="AVJ86" s="567"/>
      <c r="AVK86" s="567"/>
      <c r="AVL86" s="567"/>
      <c r="AVM86" s="567"/>
      <c r="AVN86" s="567"/>
      <c r="AVO86" s="567"/>
      <c r="AVP86" s="567"/>
      <c r="AVQ86" s="567"/>
      <c r="AVR86" s="567"/>
      <c r="AVS86" s="567"/>
      <c r="AVT86" s="567"/>
      <c r="AVU86" s="567"/>
      <c r="AVV86" s="567"/>
      <c r="AVW86" s="567"/>
      <c r="AVX86" s="567"/>
      <c r="AVY86" s="567"/>
      <c r="AVZ86" s="567"/>
      <c r="AWA86" s="567"/>
      <c r="AWB86" s="567"/>
      <c r="AWC86" s="567"/>
      <c r="AWD86" s="567"/>
      <c r="AWE86" s="567"/>
      <c r="AWF86" s="567"/>
      <c r="AWG86" s="567"/>
      <c r="AWH86" s="567"/>
      <c r="AWI86" s="567"/>
      <c r="AWJ86" s="567"/>
      <c r="AWK86" s="567"/>
      <c r="AWL86" s="567"/>
      <c r="AWM86" s="567"/>
      <c r="AWN86" s="567"/>
      <c r="AWO86" s="567"/>
      <c r="AWP86" s="567"/>
      <c r="AWQ86" s="567"/>
      <c r="AWR86" s="567"/>
      <c r="AWS86" s="567"/>
      <c r="AWT86" s="567"/>
      <c r="AWU86" s="567"/>
      <c r="AWV86" s="567"/>
      <c r="AWW86" s="567"/>
      <c r="AWX86" s="567"/>
      <c r="AWY86" s="567"/>
      <c r="AWZ86" s="567"/>
      <c r="AXA86" s="567"/>
      <c r="AXB86" s="567"/>
      <c r="AXC86" s="567"/>
      <c r="AXD86" s="567"/>
      <c r="AXE86" s="567"/>
      <c r="AXF86" s="567"/>
      <c r="AXG86" s="567"/>
      <c r="AXH86" s="567"/>
      <c r="AXI86" s="567"/>
      <c r="AXJ86" s="567"/>
      <c r="AXK86" s="567"/>
      <c r="AXL86" s="567"/>
      <c r="AXM86" s="567"/>
      <c r="AXN86" s="567"/>
      <c r="AXO86" s="567"/>
      <c r="AXP86" s="567"/>
      <c r="AXQ86" s="567"/>
      <c r="AXR86" s="567"/>
      <c r="AXS86" s="567"/>
      <c r="AXT86" s="567"/>
      <c r="AXU86" s="567"/>
      <c r="AXV86" s="567"/>
      <c r="AXW86" s="567"/>
      <c r="AXX86" s="567"/>
      <c r="AXY86" s="567"/>
      <c r="AXZ86" s="567"/>
      <c r="AYA86" s="567"/>
      <c r="AYB86" s="567"/>
      <c r="AYC86" s="567"/>
      <c r="AYD86" s="567"/>
      <c r="AYE86" s="567"/>
      <c r="AYF86" s="567"/>
      <c r="AYG86" s="567"/>
      <c r="AYH86" s="567"/>
      <c r="AYI86" s="567"/>
      <c r="AYJ86" s="567"/>
      <c r="AYK86" s="567"/>
      <c r="AYL86" s="567"/>
      <c r="AYM86" s="567"/>
      <c r="AYN86" s="567"/>
      <c r="AYO86" s="567"/>
      <c r="AYP86" s="567"/>
      <c r="AYQ86" s="567"/>
      <c r="AYR86" s="567"/>
      <c r="AYS86" s="567"/>
      <c r="AYT86" s="567"/>
      <c r="AYU86" s="567"/>
      <c r="AYV86" s="567"/>
      <c r="AYW86" s="567"/>
      <c r="AYX86" s="567"/>
      <c r="AYY86" s="567"/>
      <c r="AYZ86" s="567"/>
      <c r="AZA86" s="567"/>
      <c r="AZB86" s="567"/>
      <c r="AZC86" s="567"/>
      <c r="AZD86" s="567"/>
      <c r="AZE86" s="567"/>
      <c r="AZF86" s="567"/>
      <c r="AZG86" s="567"/>
      <c r="AZH86" s="567"/>
      <c r="AZI86" s="567"/>
      <c r="AZJ86" s="567"/>
      <c r="AZK86" s="567"/>
      <c r="AZL86" s="567"/>
      <c r="AZM86" s="567"/>
      <c r="AZN86" s="567"/>
      <c r="AZO86" s="567"/>
      <c r="AZP86" s="567"/>
      <c r="AZQ86" s="567"/>
      <c r="AZR86" s="567"/>
      <c r="AZS86" s="567"/>
      <c r="AZT86" s="567"/>
      <c r="AZU86" s="567"/>
      <c r="AZV86" s="567"/>
      <c r="AZW86" s="567"/>
      <c r="AZX86" s="567"/>
      <c r="AZY86" s="567"/>
      <c r="AZZ86" s="567"/>
      <c r="BAA86" s="567"/>
      <c r="BAB86" s="567"/>
      <c r="BAC86" s="567"/>
      <c r="BAD86" s="567"/>
      <c r="BAE86" s="567"/>
      <c r="BAF86" s="567"/>
      <c r="BAG86" s="567"/>
      <c r="BAH86" s="567"/>
      <c r="BAI86" s="567"/>
      <c r="BAJ86" s="567"/>
      <c r="BAK86" s="567"/>
      <c r="BAL86" s="567"/>
      <c r="BAM86" s="567"/>
      <c r="BAN86" s="567"/>
      <c r="BAO86" s="567"/>
      <c r="BAP86" s="567"/>
      <c r="BAQ86" s="567"/>
      <c r="BAR86" s="567"/>
      <c r="BAS86" s="567"/>
      <c r="BAT86" s="567"/>
      <c r="BAU86" s="567"/>
      <c r="BAV86" s="567"/>
      <c r="BAW86" s="567"/>
      <c r="BAX86" s="567"/>
      <c r="BAY86" s="567"/>
      <c r="BAZ86" s="567"/>
      <c r="BBA86" s="567"/>
      <c r="BBB86" s="567"/>
      <c r="BBC86" s="567"/>
      <c r="BBD86" s="567"/>
      <c r="BBE86" s="567"/>
      <c r="BBF86" s="567"/>
      <c r="BBG86" s="567"/>
      <c r="BBH86" s="567"/>
      <c r="BBI86" s="567"/>
      <c r="BBJ86" s="567"/>
      <c r="BBK86" s="567"/>
      <c r="BBL86" s="567"/>
      <c r="BBM86" s="567"/>
      <c r="BBN86" s="567"/>
      <c r="BBO86" s="567"/>
      <c r="BBP86" s="567"/>
      <c r="BBQ86" s="567"/>
      <c r="BBR86" s="567"/>
      <c r="BBS86" s="567"/>
      <c r="BBT86" s="567"/>
      <c r="BBU86" s="567"/>
      <c r="BBV86" s="567"/>
      <c r="BBW86" s="567"/>
      <c r="BBX86" s="567"/>
      <c r="BBY86" s="567"/>
      <c r="BBZ86" s="567"/>
      <c r="BCA86" s="567"/>
      <c r="BCB86" s="567"/>
      <c r="BCC86" s="567"/>
      <c r="BCD86" s="567"/>
      <c r="BCE86" s="567"/>
      <c r="BCF86" s="567"/>
      <c r="BCG86" s="567"/>
      <c r="BCH86" s="567"/>
      <c r="BCI86" s="567"/>
      <c r="BCJ86" s="567"/>
      <c r="BCK86" s="567"/>
      <c r="BCL86" s="567"/>
      <c r="BCM86" s="567"/>
      <c r="BCN86" s="567"/>
      <c r="BCO86" s="567"/>
      <c r="BCP86" s="567"/>
      <c r="BCQ86" s="567"/>
      <c r="BCR86" s="567"/>
      <c r="BCS86" s="567"/>
      <c r="BCT86" s="567"/>
      <c r="BCU86" s="567"/>
      <c r="BCV86" s="567"/>
      <c r="BCW86" s="567"/>
      <c r="BCX86" s="567"/>
      <c r="BCY86" s="567"/>
      <c r="BCZ86" s="567"/>
      <c r="BDA86" s="567"/>
      <c r="BDB86" s="567"/>
      <c r="BDC86" s="567"/>
      <c r="BDD86" s="567"/>
      <c r="BDE86" s="567"/>
      <c r="BDF86" s="567"/>
      <c r="BDG86" s="567"/>
      <c r="BDH86" s="567"/>
      <c r="BDI86" s="567"/>
      <c r="BDJ86" s="567"/>
      <c r="BDK86" s="567"/>
      <c r="BDL86" s="567"/>
      <c r="BDM86" s="567"/>
      <c r="BDN86" s="567"/>
      <c r="BDO86" s="567"/>
      <c r="BDP86" s="567"/>
      <c r="BDQ86" s="567"/>
      <c r="BDR86" s="567"/>
      <c r="BDS86" s="567"/>
      <c r="BDT86" s="567"/>
      <c r="BDU86" s="567"/>
      <c r="BDV86" s="567"/>
      <c r="BDW86" s="567"/>
      <c r="BDX86" s="567"/>
      <c r="BDY86" s="567"/>
      <c r="BDZ86" s="567"/>
      <c r="BEA86" s="567"/>
      <c r="BEB86" s="567"/>
      <c r="BEC86" s="567"/>
      <c r="BED86" s="567"/>
      <c r="BEE86" s="567"/>
      <c r="BEF86" s="567"/>
      <c r="BEG86" s="567"/>
      <c r="BEH86" s="567"/>
      <c r="BEI86" s="567"/>
      <c r="BEJ86" s="567"/>
      <c r="BEK86" s="567"/>
      <c r="BEL86" s="567"/>
      <c r="BEM86" s="567"/>
      <c r="BEN86" s="567"/>
      <c r="BEO86" s="567"/>
      <c r="BEP86" s="567"/>
      <c r="BEQ86" s="567"/>
      <c r="BER86" s="567"/>
      <c r="BES86" s="567"/>
      <c r="BET86" s="567"/>
      <c r="BEU86" s="567"/>
      <c r="BEV86" s="567"/>
      <c r="BEW86" s="567"/>
      <c r="BEX86" s="567"/>
      <c r="BEY86" s="567"/>
      <c r="BEZ86" s="567"/>
      <c r="BFA86" s="567"/>
      <c r="BFB86" s="567"/>
      <c r="BFC86" s="567"/>
      <c r="BFD86" s="567"/>
      <c r="BFE86" s="567"/>
      <c r="BFF86" s="567"/>
      <c r="BFG86" s="567"/>
      <c r="BFH86" s="567"/>
      <c r="BFI86" s="567"/>
      <c r="BFJ86" s="567"/>
      <c r="BFK86" s="567"/>
      <c r="BFL86" s="567"/>
      <c r="BFM86" s="567"/>
      <c r="BFN86" s="567"/>
      <c r="BFO86" s="567"/>
      <c r="BFP86" s="567"/>
      <c r="BFQ86" s="567"/>
      <c r="BFR86" s="567"/>
      <c r="BFS86" s="567"/>
      <c r="BFT86" s="567"/>
      <c r="BFU86" s="567"/>
      <c r="BFV86" s="567"/>
      <c r="BFW86" s="567"/>
      <c r="BFX86" s="567"/>
      <c r="BFY86" s="567"/>
      <c r="BFZ86" s="567"/>
      <c r="BGA86" s="567"/>
      <c r="BGB86" s="567"/>
      <c r="BGC86" s="567"/>
      <c r="BGD86" s="567"/>
      <c r="BGE86" s="567"/>
      <c r="BGF86" s="567"/>
      <c r="BGG86" s="567"/>
      <c r="BGH86" s="567"/>
      <c r="BGI86" s="567"/>
      <c r="BGJ86" s="567"/>
      <c r="BGK86" s="567"/>
      <c r="BGL86" s="567"/>
      <c r="BGM86" s="567"/>
      <c r="BGN86" s="567"/>
      <c r="BGO86" s="567"/>
      <c r="BGP86" s="567"/>
      <c r="BGQ86" s="567"/>
      <c r="BGR86" s="567"/>
      <c r="BGS86" s="567"/>
      <c r="BGT86" s="567"/>
      <c r="BGU86" s="567"/>
      <c r="BGV86" s="567"/>
      <c r="BGW86" s="567"/>
      <c r="BGX86" s="567"/>
      <c r="BGY86" s="567"/>
      <c r="BGZ86" s="567"/>
      <c r="BHA86" s="567"/>
      <c r="BHB86" s="567"/>
      <c r="BHC86" s="567"/>
      <c r="BHD86" s="567"/>
      <c r="BHE86" s="567"/>
      <c r="BHF86" s="567"/>
      <c r="BHG86" s="567"/>
      <c r="BHH86" s="567"/>
      <c r="BHI86" s="567"/>
      <c r="BHJ86" s="567"/>
      <c r="BHK86" s="567"/>
      <c r="BHL86" s="567"/>
      <c r="BHM86" s="567"/>
      <c r="BHN86" s="567"/>
      <c r="BHO86" s="567"/>
      <c r="BHP86" s="567"/>
      <c r="BHQ86" s="567"/>
      <c r="BHR86" s="567"/>
      <c r="BHS86" s="567"/>
      <c r="BHT86" s="567"/>
      <c r="BHU86" s="567"/>
      <c r="BHV86" s="567"/>
      <c r="BHW86" s="567"/>
      <c r="BHX86" s="567"/>
      <c r="BHY86" s="567"/>
      <c r="BHZ86" s="567"/>
      <c r="BIA86" s="567"/>
      <c r="BIB86" s="567"/>
      <c r="BIC86" s="567"/>
      <c r="BID86" s="567"/>
      <c r="BIE86" s="567"/>
      <c r="BIF86" s="567"/>
      <c r="BIG86" s="567"/>
      <c r="BIH86" s="567"/>
      <c r="BII86" s="567"/>
      <c r="BIJ86" s="567"/>
      <c r="BIK86" s="567"/>
      <c r="BIL86" s="567"/>
      <c r="BIM86" s="567"/>
      <c r="BIN86" s="567"/>
      <c r="BIO86" s="567"/>
      <c r="BIP86" s="567"/>
      <c r="BIQ86" s="567"/>
      <c r="BIR86" s="567"/>
      <c r="BIS86" s="567"/>
      <c r="BIT86" s="567"/>
      <c r="BIU86" s="567"/>
      <c r="BIV86" s="567"/>
      <c r="BIW86" s="567"/>
      <c r="BIX86" s="567"/>
      <c r="BIY86" s="567"/>
      <c r="BIZ86" s="567"/>
      <c r="BJA86" s="567"/>
      <c r="BJB86" s="567"/>
      <c r="BJC86" s="567"/>
      <c r="BJD86" s="567"/>
      <c r="BJE86" s="567"/>
      <c r="BJF86" s="567"/>
      <c r="BJG86" s="567"/>
      <c r="BJH86" s="567"/>
      <c r="BJI86" s="567"/>
      <c r="BJJ86" s="567"/>
      <c r="BJK86" s="567"/>
      <c r="BJL86" s="567"/>
      <c r="BJM86" s="567"/>
      <c r="BJN86" s="567"/>
      <c r="BJO86" s="567"/>
      <c r="BJP86" s="567"/>
      <c r="BJQ86" s="567"/>
      <c r="BJR86" s="567"/>
      <c r="BJS86" s="567"/>
      <c r="BJT86" s="567"/>
      <c r="BJU86" s="567"/>
      <c r="BJV86" s="567"/>
      <c r="BJW86" s="567"/>
      <c r="BJX86" s="567"/>
      <c r="BJY86" s="567"/>
      <c r="BJZ86" s="567"/>
      <c r="BKA86" s="567"/>
      <c r="BKB86" s="567"/>
      <c r="BKC86" s="567"/>
      <c r="BKD86" s="567"/>
      <c r="BKE86" s="567"/>
      <c r="BKF86" s="567"/>
      <c r="BKG86" s="567"/>
      <c r="BKH86" s="567"/>
      <c r="BKI86" s="567"/>
      <c r="BKJ86" s="567"/>
      <c r="BKK86" s="567"/>
      <c r="BKL86" s="567"/>
      <c r="BKM86" s="567"/>
      <c r="BKN86" s="567"/>
      <c r="BKO86" s="567"/>
      <c r="BKP86" s="567"/>
      <c r="BKQ86" s="567"/>
      <c r="BKR86" s="567"/>
      <c r="BKS86" s="567"/>
      <c r="BKT86" s="567"/>
      <c r="BKU86" s="567"/>
      <c r="BKV86" s="567"/>
      <c r="BKW86" s="567"/>
      <c r="BKX86" s="567"/>
      <c r="BKY86" s="567"/>
      <c r="BKZ86" s="567"/>
      <c r="BLA86" s="567"/>
      <c r="BLB86" s="567"/>
      <c r="BLC86" s="567"/>
      <c r="BLD86" s="567"/>
      <c r="BLE86" s="567"/>
      <c r="BLF86" s="567"/>
      <c r="BLG86" s="567"/>
      <c r="BLH86" s="567"/>
      <c r="BLI86" s="567"/>
      <c r="BLJ86" s="567"/>
      <c r="BLK86" s="567"/>
      <c r="BLL86" s="567"/>
      <c r="BLM86" s="567"/>
      <c r="BLN86" s="567"/>
      <c r="BLO86" s="567"/>
      <c r="BLP86" s="567"/>
      <c r="BLQ86" s="567"/>
      <c r="BLR86" s="567"/>
      <c r="BLS86" s="567"/>
      <c r="BLT86" s="567"/>
      <c r="BLU86" s="567"/>
      <c r="BLV86" s="567"/>
      <c r="BLW86" s="567"/>
      <c r="BLX86" s="567"/>
      <c r="BLY86" s="567"/>
      <c r="BLZ86" s="567"/>
      <c r="BMA86" s="567"/>
      <c r="BMB86" s="567"/>
      <c r="BMC86" s="567"/>
      <c r="BMD86" s="567"/>
      <c r="BME86" s="567"/>
      <c r="BMF86" s="567"/>
      <c r="BMG86" s="567"/>
      <c r="BMH86" s="567"/>
      <c r="BMI86" s="567"/>
      <c r="BMJ86" s="567"/>
      <c r="BMK86" s="567"/>
      <c r="BML86" s="567"/>
      <c r="BMM86" s="567"/>
      <c r="BMN86" s="567"/>
      <c r="BMO86" s="567"/>
      <c r="BMP86" s="567"/>
      <c r="BMQ86" s="567"/>
      <c r="BMR86" s="567"/>
      <c r="BMS86" s="567"/>
      <c r="BMT86" s="567"/>
      <c r="BMU86" s="567"/>
      <c r="BMV86" s="567"/>
      <c r="BMW86" s="567"/>
      <c r="BMX86" s="567"/>
      <c r="BMY86" s="567"/>
      <c r="BMZ86" s="567"/>
      <c r="BNA86" s="567"/>
      <c r="BNB86" s="567"/>
      <c r="BNC86" s="567"/>
      <c r="BND86" s="567"/>
      <c r="BNE86" s="567"/>
      <c r="BNF86" s="567"/>
      <c r="BNG86" s="567"/>
      <c r="BNH86" s="567"/>
      <c r="BNI86" s="567"/>
      <c r="BNJ86" s="567"/>
      <c r="BNK86" s="567"/>
      <c r="BNL86" s="567"/>
      <c r="BNM86" s="567"/>
      <c r="BNN86" s="567"/>
      <c r="BNO86" s="567"/>
      <c r="BNP86" s="567"/>
      <c r="BNQ86" s="567"/>
      <c r="BNR86" s="567"/>
      <c r="BNS86" s="567"/>
      <c r="BNT86" s="567"/>
      <c r="BNU86" s="567"/>
      <c r="BNV86" s="567"/>
      <c r="BNW86" s="567"/>
      <c r="BNX86" s="567"/>
      <c r="BNY86" s="567"/>
      <c r="BNZ86" s="567"/>
      <c r="BOA86" s="567"/>
      <c r="BOB86" s="567"/>
      <c r="BOC86" s="567"/>
      <c r="BOD86" s="567"/>
      <c r="BOE86" s="567"/>
      <c r="BOF86" s="567"/>
      <c r="BOG86" s="567"/>
      <c r="BOH86" s="567"/>
      <c r="BOI86" s="567"/>
      <c r="BOJ86" s="567"/>
      <c r="BOK86" s="567"/>
      <c r="BOL86" s="567"/>
      <c r="BOM86" s="567"/>
      <c r="BON86" s="567"/>
      <c r="BOO86" s="567"/>
      <c r="BOP86" s="567"/>
      <c r="BOQ86" s="567"/>
      <c r="BOR86" s="567"/>
      <c r="BOS86" s="567"/>
      <c r="BOT86" s="567"/>
      <c r="BOU86" s="567"/>
      <c r="BOV86" s="567"/>
      <c r="BOW86" s="567"/>
      <c r="BOX86" s="567"/>
      <c r="BOY86" s="567"/>
      <c r="BOZ86" s="567"/>
      <c r="BPA86" s="567"/>
      <c r="BPB86" s="567"/>
      <c r="BPC86" s="567"/>
      <c r="BPD86" s="567"/>
      <c r="BPE86" s="567"/>
      <c r="BPF86" s="567"/>
      <c r="BPG86" s="567"/>
      <c r="BPH86" s="567"/>
      <c r="BPI86" s="567"/>
      <c r="BPJ86" s="567"/>
      <c r="BPK86" s="567"/>
      <c r="BPL86" s="567"/>
      <c r="BPM86" s="567"/>
      <c r="BPN86" s="567"/>
      <c r="BPO86" s="567"/>
      <c r="BPP86" s="567"/>
      <c r="BPQ86" s="567"/>
      <c r="BPR86" s="567"/>
      <c r="BPS86" s="567"/>
      <c r="BPT86" s="567"/>
      <c r="BPU86" s="567"/>
      <c r="BPV86" s="567"/>
      <c r="BPW86" s="567"/>
      <c r="BPX86" s="567"/>
      <c r="BPY86" s="567"/>
      <c r="BPZ86" s="567"/>
      <c r="BQA86" s="567"/>
      <c r="BQB86" s="567"/>
      <c r="BQC86" s="567"/>
      <c r="BQD86" s="567"/>
      <c r="BQE86" s="567"/>
      <c r="BQF86" s="567"/>
      <c r="BQG86" s="567"/>
      <c r="BQH86" s="567"/>
      <c r="BQI86" s="567"/>
      <c r="BQJ86" s="567"/>
      <c r="BQK86" s="567"/>
      <c r="BQL86" s="567"/>
      <c r="BQM86" s="567"/>
      <c r="BQN86" s="567"/>
      <c r="BQO86" s="567"/>
      <c r="BQP86" s="567"/>
      <c r="BQQ86" s="567"/>
      <c r="BQR86" s="567"/>
      <c r="BQS86" s="567"/>
      <c r="BQT86" s="567"/>
      <c r="BQU86" s="567"/>
      <c r="BQV86" s="567"/>
      <c r="BQW86" s="567"/>
      <c r="BQX86" s="567"/>
      <c r="BQY86" s="567"/>
      <c r="BQZ86" s="567"/>
      <c r="BRA86" s="567"/>
      <c r="BRB86" s="567"/>
      <c r="BRC86" s="567"/>
      <c r="BRD86" s="567"/>
      <c r="BRE86" s="567"/>
      <c r="BRF86" s="567"/>
      <c r="BRG86" s="567"/>
      <c r="BRH86" s="567"/>
      <c r="BRI86" s="567"/>
      <c r="BRJ86" s="567"/>
      <c r="BRK86" s="567"/>
      <c r="BRL86" s="567"/>
      <c r="BRM86" s="567"/>
      <c r="BRN86" s="567"/>
      <c r="BRO86" s="567"/>
      <c r="BRP86" s="567"/>
      <c r="BRQ86" s="567"/>
      <c r="BRR86" s="567"/>
      <c r="BRS86" s="567"/>
      <c r="BRT86" s="567"/>
      <c r="BRU86" s="567"/>
      <c r="BRV86" s="567"/>
      <c r="BRW86" s="567"/>
      <c r="BRX86" s="567"/>
      <c r="BRY86" s="567"/>
      <c r="BRZ86" s="567"/>
      <c r="BSA86" s="567"/>
      <c r="BSB86" s="567"/>
      <c r="BSC86" s="567"/>
      <c r="BSD86" s="567"/>
      <c r="BSE86" s="567"/>
      <c r="BSF86" s="567"/>
      <c r="BSG86" s="567"/>
      <c r="BSH86" s="567"/>
      <c r="BSI86" s="567"/>
      <c r="BSJ86" s="567"/>
      <c r="BSK86" s="567"/>
      <c r="BSL86" s="567"/>
      <c r="BSM86" s="567"/>
      <c r="BSN86" s="567"/>
      <c r="BSO86" s="567"/>
      <c r="BSP86" s="567"/>
      <c r="BSQ86" s="567"/>
      <c r="BSR86" s="567"/>
      <c r="BSS86" s="567"/>
      <c r="BST86" s="567"/>
      <c r="BSU86" s="567"/>
      <c r="BSV86" s="567"/>
      <c r="BSW86" s="567"/>
      <c r="BSX86" s="567"/>
      <c r="BSY86" s="567"/>
      <c r="BSZ86" s="567"/>
      <c r="BTA86" s="567"/>
      <c r="BTB86" s="567"/>
      <c r="BTC86" s="567"/>
      <c r="BTD86" s="567"/>
      <c r="BTE86" s="567"/>
      <c r="BTF86" s="567"/>
      <c r="BTG86" s="567"/>
      <c r="BTH86" s="567"/>
      <c r="BTI86" s="567"/>
      <c r="BTJ86" s="567"/>
      <c r="BTK86" s="567"/>
      <c r="BTL86" s="567"/>
      <c r="BTM86" s="567"/>
      <c r="BTN86" s="567"/>
      <c r="BTO86" s="567"/>
      <c r="BTP86" s="567"/>
      <c r="BTQ86" s="567"/>
      <c r="BTR86" s="567"/>
      <c r="BTS86" s="567"/>
      <c r="BTT86" s="567"/>
      <c r="BTU86" s="567"/>
      <c r="BTV86" s="567"/>
      <c r="BTW86" s="567"/>
      <c r="BTX86" s="567"/>
      <c r="BTY86" s="567"/>
      <c r="BTZ86" s="567"/>
      <c r="BUA86" s="567"/>
      <c r="BUB86" s="567"/>
      <c r="BUC86" s="567"/>
      <c r="BUD86" s="567"/>
      <c r="BUE86" s="567"/>
      <c r="BUF86" s="567"/>
      <c r="BUG86" s="567"/>
      <c r="BUH86" s="567"/>
      <c r="BUI86" s="567"/>
      <c r="BUJ86" s="567"/>
      <c r="BUK86" s="567"/>
      <c r="BUL86" s="567"/>
      <c r="BUM86" s="567"/>
      <c r="BUN86" s="567"/>
      <c r="BUO86" s="567"/>
      <c r="BUP86" s="567"/>
      <c r="BUQ86" s="567"/>
      <c r="BUR86" s="567"/>
      <c r="BUS86" s="567"/>
      <c r="BUT86" s="567"/>
      <c r="BUU86" s="567"/>
      <c r="BUV86" s="567"/>
      <c r="BUW86" s="567"/>
      <c r="BUX86" s="567"/>
      <c r="BUY86" s="567"/>
      <c r="BUZ86" s="567"/>
      <c r="BVA86" s="567"/>
      <c r="BVB86" s="567"/>
      <c r="BVC86" s="567"/>
      <c r="BVD86" s="567"/>
      <c r="BVE86" s="567"/>
      <c r="BVF86" s="567"/>
      <c r="BVG86" s="567"/>
      <c r="BVH86" s="567"/>
      <c r="BVI86" s="567"/>
      <c r="BVJ86" s="567"/>
      <c r="BVK86" s="567"/>
      <c r="BVL86" s="567"/>
      <c r="BVM86" s="567"/>
      <c r="BVN86" s="567"/>
      <c r="BVO86" s="567"/>
      <c r="BVP86" s="567"/>
      <c r="BVQ86" s="567"/>
      <c r="BVR86" s="567"/>
      <c r="BVS86" s="567"/>
      <c r="BVT86" s="567"/>
      <c r="BVU86" s="567"/>
      <c r="BVV86" s="567"/>
      <c r="BVW86" s="567"/>
      <c r="BVX86" s="567"/>
      <c r="BVY86" s="567"/>
      <c r="BVZ86" s="567"/>
      <c r="BWA86" s="567"/>
      <c r="BWB86" s="567"/>
      <c r="BWC86" s="567"/>
      <c r="BWD86" s="567"/>
      <c r="BWE86" s="567"/>
      <c r="BWF86" s="567"/>
      <c r="BWG86" s="567"/>
      <c r="BWH86" s="567"/>
      <c r="BWI86" s="567"/>
      <c r="BWJ86" s="567"/>
      <c r="BWK86" s="567"/>
      <c r="BWL86" s="567"/>
      <c r="BWM86" s="567"/>
      <c r="BWN86" s="567"/>
      <c r="BWO86" s="567"/>
      <c r="BWP86" s="567"/>
      <c r="BWQ86" s="567"/>
      <c r="BWR86" s="567"/>
      <c r="BWS86" s="567"/>
      <c r="BWT86" s="567"/>
      <c r="BWU86" s="567"/>
      <c r="BWV86" s="567"/>
      <c r="BWW86" s="567"/>
      <c r="BWX86" s="567"/>
      <c r="BWY86" s="567"/>
      <c r="BWZ86" s="567"/>
      <c r="BXA86" s="567"/>
      <c r="BXB86" s="567"/>
      <c r="BXC86" s="567"/>
      <c r="BXD86" s="567"/>
      <c r="BXE86" s="567"/>
      <c r="BXF86" s="567"/>
      <c r="BXG86" s="567"/>
      <c r="BXH86" s="567"/>
      <c r="BXI86" s="567"/>
      <c r="BXJ86" s="567"/>
      <c r="BXK86" s="567"/>
      <c r="BXL86" s="567"/>
      <c r="BXM86" s="567"/>
      <c r="BXN86" s="567"/>
      <c r="BXO86" s="567"/>
      <c r="BXP86" s="567"/>
      <c r="BXQ86" s="567"/>
      <c r="BXR86" s="567"/>
      <c r="BXS86" s="567"/>
      <c r="BXT86" s="567"/>
      <c r="BXU86" s="567"/>
      <c r="BXV86" s="567"/>
      <c r="BXW86" s="567"/>
      <c r="BXX86" s="567"/>
      <c r="BXY86" s="567"/>
      <c r="BXZ86" s="567"/>
      <c r="BYA86" s="567"/>
      <c r="BYB86" s="567"/>
      <c r="BYC86" s="567"/>
      <c r="BYD86" s="567"/>
      <c r="BYE86" s="567"/>
      <c r="BYF86" s="567"/>
      <c r="BYG86" s="567"/>
      <c r="BYH86" s="567"/>
      <c r="BYI86" s="567"/>
      <c r="BYJ86" s="567"/>
      <c r="BYK86" s="567"/>
      <c r="BYL86" s="567"/>
      <c r="BYM86" s="567"/>
      <c r="BYN86" s="567"/>
      <c r="BYO86" s="567"/>
      <c r="BYP86" s="567"/>
      <c r="BYQ86" s="567"/>
      <c r="BYR86" s="567"/>
      <c r="BYS86" s="567"/>
      <c r="BYT86" s="567"/>
      <c r="BYU86" s="567"/>
      <c r="BYV86" s="567"/>
      <c r="BYW86" s="567"/>
      <c r="BYX86" s="567"/>
      <c r="BYY86" s="567"/>
      <c r="BYZ86" s="567"/>
      <c r="BZA86" s="567"/>
      <c r="BZB86" s="567"/>
      <c r="BZC86" s="567"/>
      <c r="BZD86" s="567"/>
      <c r="BZE86" s="567"/>
      <c r="BZF86" s="567"/>
      <c r="BZG86" s="567"/>
      <c r="BZH86" s="567"/>
      <c r="BZI86" s="567"/>
      <c r="BZJ86" s="567"/>
      <c r="BZK86" s="567"/>
      <c r="BZL86" s="567"/>
      <c r="BZM86" s="567"/>
      <c r="BZN86" s="567"/>
      <c r="BZO86" s="567"/>
      <c r="BZP86" s="567"/>
      <c r="BZQ86" s="567"/>
      <c r="BZR86" s="567"/>
      <c r="BZS86" s="567"/>
      <c r="BZT86" s="567"/>
      <c r="BZU86" s="567"/>
      <c r="BZV86" s="567"/>
      <c r="BZW86" s="567"/>
      <c r="BZX86" s="567"/>
      <c r="BZY86" s="567"/>
      <c r="BZZ86" s="567"/>
      <c r="CAA86" s="567"/>
      <c r="CAB86" s="567"/>
      <c r="CAC86" s="567"/>
      <c r="CAD86" s="567"/>
      <c r="CAE86" s="567"/>
      <c r="CAF86" s="567"/>
      <c r="CAG86" s="567"/>
      <c r="CAH86" s="567"/>
      <c r="CAI86" s="567"/>
      <c r="CAJ86" s="567"/>
      <c r="CAK86" s="567"/>
      <c r="CAL86" s="567"/>
      <c r="CAM86" s="567"/>
      <c r="CAN86" s="567"/>
      <c r="CAO86" s="567"/>
      <c r="CAP86" s="567"/>
      <c r="CAQ86" s="567"/>
      <c r="CAR86" s="567"/>
      <c r="CAS86" s="567"/>
      <c r="CAT86" s="567"/>
      <c r="CAU86" s="567"/>
      <c r="CAV86" s="567"/>
      <c r="CAW86" s="567"/>
      <c r="CAX86" s="567"/>
      <c r="CAY86" s="567"/>
      <c r="CAZ86" s="567"/>
      <c r="CBA86" s="567"/>
      <c r="CBB86" s="567"/>
      <c r="CBC86" s="567"/>
      <c r="CBD86" s="567"/>
      <c r="CBE86" s="567"/>
      <c r="CBF86" s="567"/>
      <c r="CBG86" s="567"/>
      <c r="CBH86" s="567"/>
      <c r="CBI86" s="567"/>
      <c r="CBJ86" s="567"/>
      <c r="CBK86" s="567"/>
      <c r="CBL86" s="567"/>
      <c r="CBM86" s="567"/>
      <c r="CBN86" s="567"/>
      <c r="CBO86" s="567"/>
      <c r="CBP86" s="567"/>
      <c r="CBQ86" s="567"/>
      <c r="CBR86" s="567"/>
      <c r="CBS86" s="567"/>
      <c r="CBT86" s="567"/>
      <c r="CBU86" s="567"/>
      <c r="CBV86" s="567"/>
      <c r="CBW86" s="567"/>
      <c r="CBX86" s="567"/>
      <c r="CBY86" s="567"/>
      <c r="CBZ86" s="567"/>
      <c r="CCA86" s="567"/>
      <c r="CCB86" s="567"/>
      <c r="CCC86" s="567"/>
      <c r="CCD86" s="567"/>
      <c r="CCE86" s="567"/>
      <c r="CCF86" s="567"/>
      <c r="CCG86" s="567"/>
      <c r="CCH86" s="567"/>
      <c r="CCI86" s="567"/>
      <c r="CCJ86" s="567"/>
      <c r="CCK86" s="567"/>
      <c r="CCL86" s="567"/>
      <c r="CCM86" s="567"/>
      <c r="CCN86" s="567"/>
      <c r="CCO86" s="567"/>
      <c r="CCP86" s="567"/>
      <c r="CCQ86" s="567"/>
      <c r="CCR86" s="567"/>
      <c r="CCS86" s="567"/>
      <c r="CCT86" s="567"/>
      <c r="CCU86" s="567"/>
      <c r="CCV86" s="567"/>
      <c r="CCW86" s="567"/>
      <c r="CCX86" s="567"/>
      <c r="CCY86" s="567"/>
      <c r="CCZ86" s="567"/>
      <c r="CDA86" s="567"/>
      <c r="CDB86" s="567"/>
      <c r="CDC86" s="567"/>
      <c r="CDD86" s="567"/>
      <c r="CDE86" s="567"/>
      <c r="CDF86" s="567"/>
      <c r="CDG86" s="567"/>
      <c r="CDH86" s="567"/>
      <c r="CDI86" s="567"/>
      <c r="CDJ86" s="567"/>
      <c r="CDK86" s="567"/>
      <c r="CDL86" s="567"/>
      <c r="CDM86" s="567"/>
      <c r="CDN86" s="567"/>
      <c r="CDO86" s="567"/>
      <c r="CDP86" s="567"/>
      <c r="CDQ86" s="567"/>
      <c r="CDR86" s="567"/>
      <c r="CDS86" s="567"/>
      <c r="CDT86" s="567"/>
      <c r="CDU86" s="567"/>
      <c r="CDV86" s="567"/>
      <c r="CDW86" s="567"/>
      <c r="CDX86" s="567"/>
      <c r="CDY86" s="567"/>
      <c r="CDZ86" s="567"/>
      <c r="CEA86" s="567"/>
      <c r="CEB86" s="567"/>
      <c r="CEC86" s="567"/>
      <c r="CED86" s="567"/>
      <c r="CEE86" s="567"/>
      <c r="CEF86" s="567"/>
      <c r="CEG86" s="567"/>
      <c r="CEH86" s="567"/>
      <c r="CEI86" s="567"/>
      <c r="CEJ86" s="567"/>
      <c r="CEK86" s="567"/>
      <c r="CEL86" s="567"/>
      <c r="CEM86" s="567"/>
      <c r="CEN86" s="567"/>
      <c r="CEO86" s="567"/>
      <c r="CEP86" s="567"/>
      <c r="CEQ86" s="567"/>
      <c r="CER86" s="567"/>
      <c r="CES86" s="567"/>
      <c r="CET86" s="567"/>
      <c r="CEU86" s="567"/>
      <c r="CEV86" s="567"/>
      <c r="CEW86" s="567"/>
      <c r="CEX86" s="567"/>
      <c r="CEY86" s="567"/>
      <c r="CEZ86" s="567"/>
      <c r="CFA86" s="567"/>
      <c r="CFB86" s="567"/>
      <c r="CFC86" s="567"/>
      <c r="CFD86" s="567"/>
      <c r="CFE86" s="567"/>
      <c r="CFF86" s="567"/>
      <c r="CFG86" s="567"/>
      <c r="CFH86" s="567"/>
      <c r="CFI86" s="567"/>
      <c r="CFJ86" s="567"/>
      <c r="CFK86" s="567"/>
      <c r="CFL86" s="567"/>
      <c r="CFM86" s="567"/>
      <c r="CFN86" s="567"/>
      <c r="CFO86" s="567"/>
      <c r="CFP86" s="567"/>
      <c r="CFQ86" s="567"/>
      <c r="CFR86" s="567"/>
      <c r="CFS86" s="567"/>
      <c r="CFT86" s="567"/>
      <c r="CFU86" s="567"/>
      <c r="CFV86" s="567"/>
      <c r="CFW86" s="567"/>
      <c r="CFX86" s="567"/>
      <c r="CFY86" s="567"/>
      <c r="CFZ86" s="567"/>
      <c r="CGA86" s="567"/>
      <c r="CGB86" s="567"/>
      <c r="CGC86" s="567"/>
      <c r="CGD86" s="567"/>
      <c r="CGE86" s="567"/>
      <c r="CGF86" s="567"/>
      <c r="CGG86" s="567"/>
      <c r="CGH86" s="567"/>
      <c r="CGI86" s="567"/>
      <c r="CGJ86" s="567"/>
      <c r="CGK86" s="567"/>
      <c r="CGL86" s="567"/>
      <c r="CGM86" s="567"/>
      <c r="CGN86" s="567"/>
      <c r="CGO86" s="567"/>
      <c r="CGP86" s="567"/>
      <c r="CGQ86" s="567"/>
      <c r="CGR86" s="567"/>
      <c r="CGS86" s="567"/>
      <c r="CGT86" s="567"/>
      <c r="CGU86" s="567"/>
      <c r="CGV86" s="567"/>
      <c r="CGW86" s="567"/>
      <c r="CGX86" s="567"/>
      <c r="CGY86" s="567"/>
      <c r="CGZ86" s="567"/>
      <c r="CHA86" s="567"/>
      <c r="CHB86" s="567"/>
      <c r="CHC86" s="567"/>
      <c r="CHD86" s="567"/>
      <c r="CHE86" s="567"/>
      <c r="CHF86" s="567"/>
      <c r="CHG86" s="567"/>
      <c r="CHH86" s="567"/>
      <c r="CHI86" s="567"/>
      <c r="CHJ86" s="567"/>
      <c r="CHK86" s="567"/>
      <c r="CHL86" s="567"/>
      <c r="CHM86" s="567"/>
      <c r="CHN86" s="567"/>
      <c r="CHO86" s="567"/>
      <c r="CHP86" s="567"/>
      <c r="CHQ86" s="567"/>
      <c r="CHR86" s="567"/>
      <c r="CHS86" s="567"/>
      <c r="CHT86" s="567"/>
      <c r="CHU86" s="567"/>
      <c r="CHV86" s="567"/>
      <c r="CHW86" s="567"/>
      <c r="CHX86" s="567"/>
      <c r="CHY86" s="567"/>
      <c r="CHZ86" s="567"/>
      <c r="CIA86" s="567"/>
      <c r="CIB86" s="567"/>
      <c r="CIC86" s="567"/>
      <c r="CID86" s="567"/>
      <c r="CIE86" s="567"/>
      <c r="CIF86" s="567"/>
      <c r="CIG86" s="567"/>
      <c r="CIH86" s="567"/>
      <c r="CII86" s="567"/>
      <c r="CIJ86" s="567"/>
      <c r="CIK86" s="567"/>
      <c r="CIL86" s="567"/>
      <c r="CIM86" s="567"/>
      <c r="CIN86" s="567"/>
      <c r="CIO86" s="567"/>
      <c r="CIP86" s="567"/>
      <c r="CIQ86" s="567"/>
      <c r="CIR86" s="567"/>
      <c r="CIS86" s="567"/>
      <c r="CIT86" s="567"/>
      <c r="CIU86" s="567"/>
      <c r="CIV86" s="567"/>
      <c r="CIW86" s="567"/>
      <c r="CIX86" s="567"/>
      <c r="CIY86" s="567"/>
      <c r="CIZ86" s="567"/>
      <c r="CJA86" s="567"/>
      <c r="CJB86" s="567"/>
      <c r="CJC86" s="567"/>
      <c r="CJD86" s="567"/>
      <c r="CJE86" s="567"/>
      <c r="CJF86" s="567"/>
      <c r="CJG86" s="567"/>
      <c r="CJH86" s="567"/>
      <c r="CJI86" s="567"/>
      <c r="CJJ86" s="567"/>
      <c r="CJK86" s="567"/>
      <c r="CJL86" s="567"/>
      <c r="CJM86" s="567"/>
      <c r="CJN86" s="567"/>
      <c r="CJO86" s="567"/>
      <c r="CJP86" s="567"/>
      <c r="CJQ86" s="567"/>
      <c r="CJR86" s="567"/>
      <c r="CJS86" s="567"/>
      <c r="CJT86" s="567"/>
      <c r="CJU86" s="567"/>
      <c r="CJV86" s="567"/>
      <c r="CJW86" s="567"/>
      <c r="CJX86" s="567"/>
      <c r="CJY86" s="567"/>
      <c r="CJZ86" s="567"/>
      <c r="CKA86" s="567"/>
      <c r="CKB86" s="567"/>
      <c r="CKC86" s="567"/>
      <c r="CKD86" s="567"/>
      <c r="CKE86" s="567"/>
      <c r="CKF86" s="567"/>
      <c r="CKG86" s="567"/>
      <c r="CKH86" s="567"/>
      <c r="CKI86" s="567"/>
      <c r="CKJ86" s="567"/>
      <c r="CKK86" s="567"/>
      <c r="CKL86" s="567"/>
      <c r="CKM86" s="567"/>
      <c r="CKN86" s="567"/>
      <c r="CKO86" s="567"/>
      <c r="CKP86" s="567"/>
      <c r="CKQ86" s="567"/>
      <c r="CKR86" s="567"/>
      <c r="CKS86" s="567"/>
      <c r="CKT86" s="567"/>
      <c r="CKU86" s="567"/>
      <c r="CKV86" s="567"/>
      <c r="CKW86" s="567"/>
      <c r="CKX86" s="567"/>
      <c r="CKY86" s="567"/>
      <c r="CKZ86" s="567"/>
      <c r="CLA86" s="567"/>
      <c r="CLB86" s="567"/>
      <c r="CLC86" s="567"/>
      <c r="CLD86" s="567"/>
      <c r="CLE86" s="567"/>
      <c r="CLF86" s="567"/>
      <c r="CLG86" s="567"/>
      <c r="CLH86" s="567"/>
      <c r="CLI86" s="567"/>
      <c r="CLJ86" s="567"/>
      <c r="CLK86" s="567"/>
      <c r="CLL86" s="567"/>
      <c r="CLM86" s="567"/>
      <c r="CLN86" s="567"/>
      <c r="CLO86" s="567"/>
      <c r="CLP86" s="567"/>
      <c r="CLQ86" s="567"/>
      <c r="CLR86" s="567"/>
      <c r="CLS86" s="567"/>
      <c r="CLT86" s="567"/>
      <c r="CLU86" s="567"/>
      <c r="CLV86" s="567"/>
      <c r="CLW86" s="567"/>
      <c r="CLX86" s="567"/>
      <c r="CLY86" s="567"/>
      <c r="CLZ86" s="567"/>
      <c r="CMA86" s="567"/>
      <c r="CMB86" s="567"/>
      <c r="CMC86" s="567"/>
      <c r="CMD86" s="567"/>
      <c r="CME86" s="567"/>
      <c r="CMF86" s="567"/>
      <c r="CMG86" s="567"/>
      <c r="CMH86" s="567"/>
      <c r="CMI86" s="567"/>
      <c r="CMJ86" s="567"/>
      <c r="CMK86" s="567"/>
      <c r="CML86" s="567"/>
      <c r="CMM86" s="567"/>
      <c r="CMN86" s="567"/>
      <c r="CMO86" s="567"/>
      <c r="CMP86" s="567"/>
      <c r="CMQ86" s="567"/>
      <c r="CMR86" s="567"/>
      <c r="CMS86" s="567"/>
      <c r="CMT86" s="567"/>
      <c r="CMU86" s="567"/>
      <c r="CMV86" s="567"/>
      <c r="CMW86" s="567"/>
      <c r="CMX86" s="567"/>
      <c r="CMY86" s="567"/>
      <c r="CMZ86" s="567"/>
      <c r="CNA86" s="567"/>
      <c r="CNB86" s="567"/>
      <c r="CNC86" s="567"/>
      <c r="CND86" s="567"/>
      <c r="CNE86" s="567"/>
      <c r="CNF86" s="567"/>
      <c r="CNG86" s="567"/>
      <c r="CNH86" s="567"/>
      <c r="CNI86" s="567"/>
      <c r="CNJ86" s="567"/>
      <c r="CNK86" s="567"/>
      <c r="CNL86" s="567"/>
      <c r="CNM86" s="567"/>
      <c r="CNN86" s="567"/>
      <c r="CNO86" s="567"/>
      <c r="CNP86" s="567"/>
      <c r="CNQ86" s="567"/>
      <c r="CNR86" s="567"/>
      <c r="CNS86" s="567"/>
      <c r="CNT86" s="567"/>
      <c r="CNU86" s="567"/>
      <c r="CNV86" s="567"/>
      <c r="CNW86" s="567"/>
      <c r="CNX86" s="567"/>
      <c r="CNY86" s="567"/>
      <c r="CNZ86" s="567"/>
      <c r="COA86" s="567"/>
      <c r="COB86" s="567"/>
      <c r="COC86" s="567"/>
      <c r="COD86" s="567"/>
      <c r="COE86" s="567"/>
      <c r="COF86" s="567"/>
      <c r="COG86" s="567"/>
      <c r="COH86" s="567"/>
      <c r="COI86" s="567"/>
      <c r="COJ86" s="567"/>
      <c r="COK86" s="567"/>
      <c r="COL86" s="567"/>
      <c r="COM86" s="567"/>
      <c r="CON86" s="567"/>
      <c r="COO86" s="567"/>
      <c r="COP86" s="567"/>
      <c r="COQ86" s="567"/>
      <c r="COR86" s="567"/>
      <c r="COS86" s="567"/>
      <c r="COT86" s="567"/>
      <c r="COU86" s="567"/>
      <c r="COV86" s="567"/>
      <c r="COW86" s="567"/>
      <c r="COX86" s="567"/>
      <c r="COY86" s="567"/>
      <c r="COZ86" s="567"/>
      <c r="CPA86" s="567"/>
      <c r="CPB86" s="567"/>
      <c r="CPC86" s="567"/>
      <c r="CPD86" s="567"/>
      <c r="CPE86" s="567"/>
      <c r="CPF86" s="567"/>
      <c r="CPG86" s="567"/>
      <c r="CPH86" s="567"/>
      <c r="CPI86" s="567"/>
      <c r="CPJ86" s="567"/>
      <c r="CPK86" s="567"/>
      <c r="CPL86" s="567"/>
      <c r="CPM86" s="567"/>
      <c r="CPN86" s="567"/>
      <c r="CPO86" s="567"/>
      <c r="CPP86" s="567"/>
      <c r="CPQ86" s="567"/>
      <c r="CPR86" s="567"/>
      <c r="CPS86" s="567"/>
      <c r="CPT86" s="567"/>
      <c r="CPU86" s="567"/>
      <c r="CPV86" s="567"/>
      <c r="CPW86" s="567"/>
      <c r="CPX86" s="567"/>
      <c r="CPY86" s="567"/>
      <c r="CPZ86" s="567"/>
      <c r="CQA86" s="567"/>
      <c r="CQB86" s="567"/>
      <c r="CQC86" s="567"/>
      <c r="CQD86" s="567"/>
      <c r="CQE86" s="567"/>
      <c r="CQF86" s="567"/>
      <c r="CQG86" s="567"/>
      <c r="CQH86" s="567"/>
      <c r="CQI86" s="567"/>
      <c r="CQJ86" s="567"/>
      <c r="CQK86" s="567"/>
      <c r="CQL86" s="567"/>
      <c r="CQM86" s="567"/>
      <c r="CQN86" s="567"/>
      <c r="CQO86" s="567"/>
      <c r="CQP86" s="567"/>
      <c r="CQQ86" s="567"/>
      <c r="CQR86" s="567"/>
      <c r="CQS86" s="567"/>
      <c r="CQT86" s="567"/>
      <c r="CQU86" s="567"/>
      <c r="CQV86" s="567"/>
      <c r="CQW86" s="567"/>
      <c r="CQX86" s="567"/>
      <c r="CQY86" s="567"/>
      <c r="CQZ86" s="567"/>
      <c r="CRA86" s="567"/>
      <c r="CRB86" s="567"/>
      <c r="CRC86" s="567"/>
      <c r="CRD86" s="567"/>
      <c r="CRE86" s="567"/>
      <c r="CRF86" s="567"/>
      <c r="CRG86" s="567"/>
      <c r="CRH86" s="567"/>
      <c r="CRI86" s="567"/>
      <c r="CRJ86" s="567"/>
      <c r="CRK86" s="567"/>
      <c r="CRL86" s="567"/>
      <c r="CRM86" s="567"/>
      <c r="CRN86" s="567"/>
      <c r="CRO86" s="567"/>
      <c r="CRP86" s="567"/>
      <c r="CRQ86" s="567"/>
      <c r="CRR86" s="567"/>
      <c r="CRS86" s="567"/>
      <c r="CRT86" s="567"/>
      <c r="CRU86" s="567"/>
      <c r="CRV86" s="567"/>
      <c r="CRW86" s="567"/>
      <c r="CRX86" s="567"/>
      <c r="CRY86" s="567"/>
      <c r="CRZ86" s="567"/>
      <c r="CSA86" s="567"/>
      <c r="CSB86" s="567"/>
      <c r="CSC86" s="567"/>
      <c r="CSD86" s="567"/>
      <c r="CSE86" s="567"/>
      <c r="CSF86" s="567"/>
      <c r="CSG86" s="567"/>
      <c r="CSH86" s="567"/>
      <c r="CSI86" s="567"/>
      <c r="CSJ86" s="567"/>
      <c r="CSK86" s="567"/>
      <c r="CSL86" s="567"/>
      <c r="CSM86" s="567"/>
      <c r="CSN86" s="567"/>
      <c r="CSO86" s="567"/>
      <c r="CSP86" s="567"/>
      <c r="CSQ86" s="567"/>
      <c r="CSR86" s="567"/>
      <c r="CSS86" s="567"/>
      <c r="CST86" s="567"/>
      <c r="CSU86" s="567"/>
      <c r="CSV86" s="567"/>
      <c r="CSW86" s="567"/>
      <c r="CSX86" s="567"/>
      <c r="CSY86" s="567"/>
      <c r="CSZ86" s="567"/>
      <c r="CTA86" s="567"/>
      <c r="CTB86" s="567"/>
      <c r="CTC86" s="567"/>
      <c r="CTD86" s="567"/>
      <c r="CTE86" s="567"/>
      <c r="CTF86" s="567"/>
      <c r="CTG86" s="567"/>
      <c r="CTH86" s="567"/>
      <c r="CTI86" s="567"/>
      <c r="CTJ86" s="567"/>
      <c r="CTK86" s="567"/>
      <c r="CTL86" s="567"/>
      <c r="CTM86" s="567"/>
      <c r="CTN86" s="567"/>
      <c r="CTO86" s="567"/>
      <c r="CTP86" s="567"/>
      <c r="CTQ86" s="567"/>
      <c r="CTR86" s="567"/>
      <c r="CTS86" s="567"/>
      <c r="CTT86" s="567"/>
      <c r="CTU86" s="567"/>
      <c r="CTV86" s="567"/>
      <c r="CTW86" s="567"/>
      <c r="CTX86" s="567"/>
      <c r="CTY86" s="567"/>
      <c r="CTZ86" s="567"/>
      <c r="CUA86" s="567"/>
      <c r="CUB86" s="567"/>
      <c r="CUC86" s="567"/>
      <c r="CUD86" s="567"/>
      <c r="CUE86" s="567"/>
      <c r="CUF86" s="567"/>
      <c r="CUG86" s="567"/>
      <c r="CUH86" s="567"/>
      <c r="CUI86" s="567"/>
      <c r="CUJ86" s="567"/>
      <c r="CUK86" s="567"/>
      <c r="CUL86" s="567"/>
      <c r="CUM86" s="567"/>
      <c r="CUN86" s="567"/>
      <c r="CUO86" s="567"/>
      <c r="CUP86" s="567"/>
      <c r="CUQ86" s="567"/>
      <c r="CUR86" s="567"/>
      <c r="CUS86" s="567"/>
      <c r="CUT86" s="567"/>
      <c r="CUU86" s="567"/>
      <c r="CUV86" s="567"/>
      <c r="CUW86" s="567"/>
      <c r="CUX86" s="567"/>
      <c r="CUY86" s="567"/>
      <c r="CUZ86" s="567"/>
      <c r="CVA86" s="567"/>
      <c r="CVB86" s="567"/>
      <c r="CVC86" s="567"/>
      <c r="CVD86" s="567"/>
      <c r="CVE86" s="567"/>
      <c r="CVF86" s="567"/>
      <c r="CVG86" s="567"/>
      <c r="CVH86" s="567"/>
      <c r="CVI86" s="567"/>
      <c r="CVJ86" s="567"/>
      <c r="CVK86" s="567"/>
      <c r="CVL86" s="567"/>
      <c r="CVM86" s="567"/>
      <c r="CVN86" s="567"/>
      <c r="CVO86" s="567"/>
      <c r="CVP86" s="567"/>
      <c r="CVQ86" s="567"/>
      <c r="CVR86" s="567"/>
      <c r="CVS86" s="567"/>
      <c r="CVT86" s="567"/>
      <c r="CVU86" s="567"/>
      <c r="CVV86" s="567"/>
      <c r="CVW86" s="567"/>
      <c r="CVX86" s="567"/>
      <c r="CVY86" s="567"/>
      <c r="CVZ86" s="567"/>
      <c r="CWA86" s="567"/>
      <c r="CWB86" s="567"/>
      <c r="CWC86" s="567"/>
      <c r="CWD86" s="567"/>
      <c r="CWE86" s="567"/>
      <c r="CWF86" s="567"/>
      <c r="CWG86" s="567"/>
      <c r="CWH86" s="567"/>
      <c r="CWI86" s="567"/>
      <c r="CWJ86" s="567"/>
      <c r="CWK86" s="567"/>
      <c r="CWL86" s="567"/>
      <c r="CWM86" s="567"/>
      <c r="CWN86" s="567"/>
      <c r="CWO86" s="567"/>
      <c r="CWP86" s="567"/>
      <c r="CWQ86" s="567"/>
      <c r="CWR86" s="567"/>
      <c r="CWS86" s="567"/>
      <c r="CWT86" s="567"/>
      <c r="CWU86" s="567"/>
      <c r="CWV86" s="567"/>
      <c r="CWW86" s="567"/>
      <c r="CWX86" s="567"/>
      <c r="CWY86" s="567"/>
      <c r="CWZ86" s="567"/>
      <c r="CXA86" s="567"/>
      <c r="CXB86" s="567"/>
      <c r="CXC86" s="567"/>
      <c r="CXD86" s="567"/>
      <c r="CXE86" s="567"/>
      <c r="CXF86" s="567"/>
      <c r="CXG86" s="567"/>
      <c r="CXH86" s="567"/>
      <c r="CXI86" s="567"/>
      <c r="CXJ86" s="567"/>
      <c r="CXK86" s="567"/>
      <c r="CXL86" s="567"/>
      <c r="CXM86" s="567"/>
      <c r="CXN86" s="567"/>
      <c r="CXO86" s="567"/>
      <c r="CXP86" s="567"/>
      <c r="CXQ86" s="567"/>
      <c r="CXR86" s="567"/>
      <c r="CXS86" s="567"/>
      <c r="CXT86" s="567"/>
      <c r="CXU86" s="567"/>
      <c r="CXV86" s="567"/>
      <c r="CXW86" s="567"/>
      <c r="CXX86" s="567"/>
      <c r="CXY86" s="567"/>
      <c r="CXZ86" s="567"/>
      <c r="CYA86" s="567"/>
      <c r="CYB86" s="567"/>
      <c r="CYC86" s="567"/>
      <c r="CYD86" s="567"/>
      <c r="CYE86" s="567"/>
      <c r="CYF86" s="567"/>
      <c r="CYG86" s="567"/>
      <c r="CYH86" s="567"/>
      <c r="CYI86" s="567"/>
      <c r="CYJ86" s="567"/>
      <c r="CYK86" s="567"/>
      <c r="CYL86" s="567"/>
      <c r="CYM86" s="567"/>
      <c r="CYN86" s="567"/>
      <c r="CYO86" s="567"/>
      <c r="CYP86" s="567"/>
      <c r="CYQ86" s="567"/>
      <c r="CYR86" s="567"/>
      <c r="CYS86" s="567"/>
      <c r="CYT86" s="567"/>
      <c r="CYU86" s="567"/>
      <c r="CYV86" s="567"/>
      <c r="CYW86" s="567"/>
      <c r="CYX86" s="567"/>
      <c r="CYY86" s="567"/>
      <c r="CYZ86" s="567"/>
      <c r="CZA86" s="567"/>
      <c r="CZB86" s="567"/>
      <c r="CZC86" s="567"/>
      <c r="CZD86" s="567"/>
      <c r="CZE86" s="567"/>
      <c r="CZF86" s="567"/>
      <c r="CZG86" s="567"/>
      <c r="CZH86" s="567"/>
      <c r="CZI86" s="567"/>
      <c r="CZJ86" s="567"/>
      <c r="CZK86" s="567"/>
      <c r="CZL86" s="567"/>
      <c r="CZM86" s="567"/>
      <c r="CZN86" s="567"/>
      <c r="CZO86" s="567"/>
      <c r="CZP86" s="567"/>
      <c r="CZQ86" s="567"/>
      <c r="CZR86" s="567"/>
      <c r="CZS86" s="567"/>
      <c r="CZT86" s="567"/>
      <c r="CZU86" s="567"/>
      <c r="CZV86" s="567"/>
      <c r="CZW86" s="567"/>
      <c r="CZX86" s="567"/>
      <c r="CZY86" s="567"/>
      <c r="CZZ86" s="567"/>
      <c r="DAA86" s="567"/>
      <c r="DAB86" s="567"/>
      <c r="DAC86" s="567"/>
      <c r="DAD86" s="567"/>
      <c r="DAE86" s="567"/>
      <c r="DAF86" s="567"/>
      <c r="DAG86" s="567"/>
      <c r="DAH86" s="567"/>
      <c r="DAI86" s="567"/>
      <c r="DAJ86" s="567"/>
      <c r="DAK86" s="567"/>
      <c r="DAL86" s="567"/>
      <c r="DAM86" s="567"/>
      <c r="DAN86" s="567"/>
      <c r="DAO86" s="567"/>
      <c r="DAP86" s="567"/>
      <c r="DAQ86" s="567"/>
      <c r="DAR86" s="567"/>
      <c r="DAS86" s="567"/>
      <c r="DAT86" s="567"/>
      <c r="DAU86" s="567"/>
      <c r="DAV86" s="567"/>
      <c r="DAW86" s="567"/>
      <c r="DAX86" s="567"/>
      <c r="DAY86" s="567"/>
      <c r="DAZ86" s="567"/>
      <c r="DBA86" s="567"/>
      <c r="DBB86" s="567"/>
      <c r="DBC86" s="567"/>
      <c r="DBD86" s="567"/>
      <c r="DBE86" s="567"/>
      <c r="DBF86" s="567"/>
      <c r="DBG86" s="567"/>
      <c r="DBH86" s="567"/>
      <c r="DBI86" s="567"/>
      <c r="DBJ86" s="567"/>
      <c r="DBK86" s="567"/>
      <c r="DBL86" s="567"/>
      <c r="DBM86" s="567"/>
      <c r="DBN86" s="567"/>
      <c r="DBO86" s="567"/>
      <c r="DBP86" s="567"/>
      <c r="DBQ86" s="567"/>
      <c r="DBR86" s="567"/>
      <c r="DBS86" s="567"/>
      <c r="DBT86" s="567"/>
      <c r="DBU86" s="567"/>
      <c r="DBV86" s="567"/>
      <c r="DBW86" s="567"/>
      <c r="DBX86" s="567"/>
      <c r="DBY86" s="567"/>
      <c r="DBZ86" s="567"/>
      <c r="DCA86" s="567"/>
      <c r="DCB86" s="567"/>
      <c r="DCC86" s="567"/>
      <c r="DCD86" s="567"/>
      <c r="DCE86" s="567"/>
      <c r="DCF86" s="567"/>
      <c r="DCG86" s="567"/>
      <c r="DCH86" s="567"/>
      <c r="DCI86" s="567"/>
      <c r="DCJ86" s="567"/>
      <c r="DCK86" s="567"/>
      <c r="DCL86" s="567"/>
      <c r="DCM86" s="567"/>
      <c r="DCN86" s="567"/>
      <c r="DCO86" s="567"/>
      <c r="DCP86" s="567"/>
      <c r="DCQ86" s="567"/>
      <c r="DCR86" s="567"/>
      <c r="DCS86" s="567"/>
      <c r="DCT86" s="567"/>
      <c r="DCU86" s="567"/>
      <c r="DCV86" s="567"/>
      <c r="DCW86" s="567"/>
      <c r="DCX86" s="567"/>
      <c r="DCY86" s="567"/>
      <c r="DCZ86" s="567"/>
      <c r="DDA86" s="567"/>
      <c r="DDB86" s="567"/>
      <c r="DDC86" s="567"/>
      <c r="DDD86" s="567"/>
      <c r="DDE86" s="567"/>
      <c r="DDF86" s="567"/>
      <c r="DDG86" s="567"/>
      <c r="DDH86" s="567"/>
      <c r="DDI86" s="567"/>
      <c r="DDJ86" s="567"/>
      <c r="DDK86" s="567"/>
      <c r="DDL86" s="567"/>
      <c r="DDM86" s="567"/>
      <c r="DDN86" s="567"/>
      <c r="DDO86" s="567"/>
      <c r="DDP86" s="567"/>
      <c r="DDQ86" s="567"/>
      <c r="DDR86" s="567"/>
      <c r="DDS86" s="567"/>
      <c r="DDT86" s="567"/>
      <c r="DDU86" s="567"/>
      <c r="DDV86" s="567"/>
      <c r="DDW86" s="567"/>
      <c r="DDX86" s="567"/>
      <c r="DDY86" s="567"/>
      <c r="DDZ86" s="567"/>
      <c r="DEA86" s="567"/>
      <c r="DEB86" s="567"/>
      <c r="DEC86" s="567"/>
      <c r="DED86" s="567"/>
      <c r="DEE86" s="567"/>
      <c r="DEF86" s="567"/>
      <c r="DEG86" s="567"/>
      <c r="DEH86" s="567"/>
      <c r="DEI86" s="567"/>
      <c r="DEJ86" s="567"/>
      <c r="DEK86" s="567"/>
      <c r="DEL86" s="567"/>
      <c r="DEM86" s="567"/>
      <c r="DEN86" s="567"/>
      <c r="DEO86" s="567"/>
      <c r="DEP86" s="567"/>
      <c r="DEQ86" s="567"/>
      <c r="DER86" s="567"/>
      <c r="DES86" s="567"/>
      <c r="DET86" s="567"/>
      <c r="DEU86" s="567"/>
      <c r="DEV86" s="567"/>
      <c r="DEW86" s="567"/>
      <c r="DEX86" s="567"/>
      <c r="DEY86" s="567"/>
      <c r="DEZ86" s="567"/>
      <c r="DFA86" s="567"/>
      <c r="DFB86" s="567"/>
      <c r="DFC86" s="567"/>
      <c r="DFD86" s="567"/>
      <c r="DFE86" s="567"/>
      <c r="DFF86" s="567"/>
      <c r="DFG86" s="567"/>
      <c r="DFH86" s="567"/>
      <c r="DFI86" s="567"/>
      <c r="DFJ86" s="567"/>
      <c r="DFK86" s="567"/>
      <c r="DFL86" s="567"/>
      <c r="DFM86" s="567"/>
      <c r="DFN86" s="567"/>
      <c r="DFO86" s="567"/>
      <c r="DFP86" s="567"/>
      <c r="DFQ86" s="567"/>
      <c r="DFR86" s="567"/>
      <c r="DFS86" s="567"/>
      <c r="DFT86" s="567"/>
      <c r="DFU86" s="567"/>
      <c r="DFV86" s="567"/>
      <c r="DFW86" s="567"/>
      <c r="DFX86" s="567"/>
      <c r="DFY86" s="567"/>
      <c r="DFZ86" s="567"/>
      <c r="DGA86" s="567"/>
      <c r="DGB86" s="567"/>
      <c r="DGC86" s="567"/>
      <c r="DGD86" s="567"/>
      <c r="DGE86" s="567"/>
      <c r="DGF86" s="567"/>
      <c r="DGG86" s="567"/>
      <c r="DGH86" s="567"/>
      <c r="DGI86" s="567"/>
      <c r="DGJ86" s="567"/>
      <c r="DGK86" s="567"/>
      <c r="DGL86" s="567"/>
      <c r="DGM86" s="567"/>
      <c r="DGN86" s="567"/>
      <c r="DGO86" s="567"/>
      <c r="DGP86" s="567"/>
      <c r="DGQ86" s="567"/>
      <c r="DGR86" s="567"/>
      <c r="DGS86" s="567"/>
      <c r="DGT86" s="567"/>
      <c r="DGU86" s="567"/>
      <c r="DGV86" s="567"/>
      <c r="DGW86" s="567"/>
      <c r="DGX86" s="567"/>
      <c r="DGY86" s="567"/>
      <c r="DGZ86" s="567"/>
      <c r="DHA86" s="567"/>
      <c r="DHB86" s="567"/>
      <c r="DHC86" s="567"/>
      <c r="DHD86" s="567"/>
      <c r="DHE86" s="567"/>
      <c r="DHF86" s="567"/>
      <c r="DHG86" s="567"/>
      <c r="DHH86" s="567"/>
      <c r="DHI86" s="567"/>
      <c r="DHJ86" s="567"/>
      <c r="DHK86" s="567"/>
      <c r="DHL86" s="567"/>
      <c r="DHM86" s="567"/>
      <c r="DHN86" s="567"/>
      <c r="DHO86" s="567"/>
      <c r="DHP86" s="567"/>
      <c r="DHQ86" s="567"/>
      <c r="DHR86" s="567"/>
      <c r="DHS86" s="567"/>
      <c r="DHT86" s="567"/>
      <c r="DHU86" s="567"/>
      <c r="DHV86" s="567"/>
      <c r="DHW86" s="567"/>
      <c r="DHX86" s="567"/>
      <c r="DHY86" s="567"/>
      <c r="DHZ86" s="567"/>
      <c r="DIA86" s="567"/>
      <c r="DIB86" s="567"/>
      <c r="DIC86" s="567"/>
      <c r="DID86" s="567"/>
      <c r="DIE86" s="567"/>
      <c r="DIF86" s="567"/>
      <c r="DIG86" s="567"/>
      <c r="DIH86" s="567"/>
      <c r="DII86" s="567"/>
      <c r="DIJ86" s="567"/>
      <c r="DIK86" s="567"/>
      <c r="DIL86" s="567"/>
      <c r="DIM86" s="567"/>
      <c r="DIN86" s="567"/>
      <c r="DIO86" s="567"/>
      <c r="DIP86" s="567"/>
      <c r="DIQ86" s="567"/>
      <c r="DIR86" s="567"/>
      <c r="DIS86" s="567"/>
      <c r="DIT86" s="567"/>
      <c r="DIU86" s="567"/>
      <c r="DIV86" s="567"/>
      <c r="DIW86" s="567"/>
      <c r="DIX86" s="567"/>
      <c r="DIY86" s="567"/>
      <c r="DIZ86" s="567"/>
      <c r="DJA86" s="567"/>
      <c r="DJB86" s="567"/>
      <c r="DJC86" s="567"/>
      <c r="DJD86" s="567"/>
      <c r="DJE86" s="567"/>
      <c r="DJF86" s="567"/>
      <c r="DJG86" s="567"/>
      <c r="DJH86" s="567"/>
      <c r="DJI86" s="567"/>
      <c r="DJJ86" s="567"/>
      <c r="DJK86" s="567"/>
      <c r="DJL86" s="567"/>
      <c r="DJM86" s="567"/>
      <c r="DJN86" s="567"/>
      <c r="DJO86" s="567"/>
      <c r="DJP86" s="567"/>
      <c r="DJQ86" s="567"/>
      <c r="DJR86" s="567"/>
      <c r="DJS86" s="567"/>
      <c r="DJT86" s="567"/>
      <c r="DJU86" s="567"/>
      <c r="DJV86" s="567"/>
      <c r="DJW86" s="567"/>
      <c r="DJX86" s="567"/>
      <c r="DJY86" s="567"/>
      <c r="DJZ86" s="567"/>
      <c r="DKA86" s="567"/>
      <c r="DKB86" s="567"/>
      <c r="DKC86" s="567"/>
      <c r="DKD86" s="567"/>
      <c r="DKE86" s="567"/>
      <c r="DKF86" s="567"/>
      <c r="DKG86" s="567"/>
      <c r="DKH86" s="567"/>
      <c r="DKI86" s="567"/>
      <c r="DKJ86" s="567"/>
      <c r="DKK86" s="567"/>
      <c r="DKL86" s="567"/>
      <c r="DKM86" s="567"/>
      <c r="DKN86" s="567"/>
      <c r="DKO86" s="567"/>
      <c r="DKP86" s="567"/>
      <c r="DKQ86" s="567"/>
      <c r="DKR86" s="567"/>
      <c r="DKS86" s="567"/>
      <c r="DKT86" s="567"/>
      <c r="DKU86" s="567"/>
      <c r="DKV86" s="567"/>
      <c r="DKW86" s="567"/>
      <c r="DKX86" s="567"/>
      <c r="DKY86" s="567"/>
      <c r="DKZ86" s="567"/>
      <c r="DLA86" s="567"/>
      <c r="DLB86" s="567"/>
      <c r="DLC86" s="567"/>
      <c r="DLD86" s="567"/>
      <c r="DLE86" s="567"/>
      <c r="DLF86" s="567"/>
      <c r="DLG86" s="567"/>
      <c r="DLH86" s="567"/>
      <c r="DLI86" s="567"/>
      <c r="DLJ86" s="567"/>
      <c r="DLK86" s="567"/>
      <c r="DLL86" s="567"/>
      <c r="DLM86" s="567"/>
      <c r="DLN86" s="567"/>
      <c r="DLO86" s="567"/>
      <c r="DLP86" s="567"/>
      <c r="DLQ86" s="567"/>
      <c r="DLR86" s="567"/>
      <c r="DLS86" s="567"/>
      <c r="DLT86" s="567"/>
      <c r="DLU86" s="567"/>
      <c r="DLV86" s="567"/>
      <c r="DLW86" s="567"/>
      <c r="DLX86" s="567"/>
      <c r="DLY86" s="567"/>
      <c r="DLZ86" s="567"/>
      <c r="DMA86" s="567"/>
      <c r="DMB86" s="567"/>
      <c r="DMC86" s="567"/>
      <c r="DMD86" s="567"/>
      <c r="DME86" s="567"/>
      <c r="DMF86" s="567"/>
      <c r="DMG86" s="567"/>
      <c r="DMH86" s="567"/>
      <c r="DMI86" s="567"/>
      <c r="DMJ86" s="567"/>
      <c r="DMK86" s="567"/>
      <c r="DML86" s="567"/>
      <c r="DMM86" s="567"/>
      <c r="DMN86" s="567"/>
      <c r="DMO86" s="567"/>
      <c r="DMP86" s="567"/>
      <c r="DMQ86" s="567"/>
      <c r="DMR86" s="567"/>
      <c r="DMS86" s="567"/>
      <c r="DMT86" s="567"/>
      <c r="DMU86" s="567"/>
      <c r="DMV86" s="567"/>
      <c r="DMW86" s="567"/>
      <c r="DMX86" s="567"/>
      <c r="DMY86" s="567"/>
      <c r="DMZ86" s="567"/>
      <c r="DNA86" s="567"/>
      <c r="DNB86" s="567"/>
      <c r="DNC86" s="567"/>
      <c r="DND86" s="567"/>
      <c r="DNE86" s="567"/>
      <c r="DNF86" s="567"/>
      <c r="DNG86" s="567"/>
      <c r="DNH86" s="567"/>
      <c r="DNI86" s="567"/>
      <c r="DNJ86" s="567"/>
      <c r="DNK86" s="567"/>
      <c r="DNL86" s="567"/>
      <c r="DNM86" s="567"/>
      <c r="DNN86" s="567"/>
      <c r="DNO86" s="567"/>
      <c r="DNP86" s="567"/>
      <c r="DNQ86" s="567"/>
      <c r="DNR86" s="567"/>
      <c r="DNS86" s="567"/>
      <c r="DNT86" s="567"/>
      <c r="DNU86" s="567"/>
      <c r="DNV86" s="567"/>
      <c r="DNW86" s="567"/>
      <c r="DNX86" s="567"/>
      <c r="DNY86" s="567"/>
      <c r="DNZ86" s="567"/>
      <c r="DOA86" s="567"/>
      <c r="DOB86" s="567"/>
      <c r="DOC86" s="567"/>
      <c r="DOD86" s="567"/>
      <c r="DOE86" s="567"/>
      <c r="DOF86" s="567"/>
      <c r="DOG86" s="567"/>
      <c r="DOH86" s="567"/>
      <c r="DOI86" s="567"/>
      <c r="DOJ86" s="567"/>
      <c r="DOK86" s="567"/>
      <c r="DOL86" s="567"/>
      <c r="DOM86" s="567"/>
      <c r="DON86" s="567"/>
      <c r="DOO86" s="567"/>
      <c r="DOP86" s="567"/>
      <c r="DOQ86" s="567"/>
      <c r="DOR86" s="567"/>
      <c r="DOS86" s="567"/>
      <c r="DOT86" s="567"/>
      <c r="DOU86" s="567"/>
      <c r="DOV86" s="567"/>
      <c r="DOW86" s="567"/>
      <c r="DOX86" s="567"/>
      <c r="DOY86" s="567"/>
      <c r="DOZ86" s="567"/>
      <c r="DPA86" s="567"/>
      <c r="DPB86" s="567"/>
      <c r="DPC86" s="567"/>
      <c r="DPD86" s="567"/>
      <c r="DPE86" s="567"/>
      <c r="DPF86" s="567"/>
      <c r="DPG86" s="567"/>
      <c r="DPH86" s="567"/>
      <c r="DPI86" s="567"/>
      <c r="DPJ86" s="567"/>
      <c r="DPK86" s="567"/>
      <c r="DPL86" s="567"/>
      <c r="DPM86" s="567"/>
      <c r="DPN86" s="567"/>
      <c r="DPO86" s="567"/>
      <c r="DPP86" s="567"/>
      <c r="DPQ86" s="567"/>
      <c r="DPR86" s="567"/>
      <c r="DPS86" s="567"/>
      <c r="DPT86" s="567"/>
      <c r="DPU86" s="567"/>
      <c r="DPV86" s="567"/>
      <c r="DPW86" s="567"/>
      <c r="DPX86" s="567"/>
      <c r="DPY86" s="567"/>
      <c r="DPZ86" s="567"/>
      <c r="DQA86" s="567"/>
      <c r="DQB86" s="567"/>
      <c r="DQC86" s="567"/>
      <c r="DQD86" s="567"/>
      <c r="DQE86" s="567"/>
      <c r="DQF86" s="567"/>
      <c r="DQG86" s="567"/>
      <c r="DQH86" s="567"/>
      <c r="DQI86" s="567"/>
      <c r="DQJ86" s="567"/>
      <c r="DQK86" s="567"/>
      <c r="DQL86" s="567"/>
      <c r="DQM86" s="567"/>
      <c r="DQN86" s="567"/>
      <c r="DQO86" s="567"/>
      <c r="DQP86" s="567"/>
      <c r="DQQ86" s="567"/>
      <c r="DQR86" s="567"/>
      <c r="DQS86" s="567"/>
      <c r="DQT86" s="567"/>
      <c r="DQU86" s="567"/>
      <c r="DQV86" s="567"/>
      <c r="DQW86" s="567"/>
      <c r="DQX86" s="567"/>
      <c r="DQY86" s="567"/>
      <c r="DQZ86" s="567"/>
      <c r="DRA86" s="567"/>
      <c r="DRB86" s="567"/>
      <c r="DRC86" s="567"/>
      <c r="DRD86" s="567"/>
      <c r="DRE86" s="567"/>
      <c r="DRF86" s="567"/>
      <c r="DRG86" s="567"/>
      <c r="DRH86" s="567"/>
      <c r="DRI86" s="567"/>
      <c r="DRJ86" s="567"/>
      <c r="DRK86" s="567"/>
      <c r="DRL86" s="567"/>
      <c r="DRM86" s="567"/>
      <c r="DRN86" s="567"/>
      <c r="DRO86" s="567"/>
      <c r="DRP86" s="567"/>
      <c r="DRQ86" s="567"/>
      <c r="DRR86" s="567"/>
      <c r="DRS86" s="567"/>
      <c r="DRT86" s="567"/>
      <c r="DRU86" s="567"/>
      <c r="DRV86" s="567"/>
      <c r="DRW86" s="567"/>
      <c r="DRX86" s="567"/>
      <c r="DRY86" s="567"/>
      <c r="DRZ86" s="567"/>
      <c r="DSA86" s="567"/>
      <c r="DSB86" s="567"/>
      <c r="DSC86" s="567"/>
      <c r="DSD86" s="567"/>
      <c r="DSE86" s="567"/>
      <c r="DSF86" s="567"/>
      <c r="DSG86" s="567"/>
      <c r="DSH86" s="567"/>
      <c r="DSI86" s="567"/>
      <c r="DSJ86" s="567"/>
      <c r="DSK86" s="567"/>
      <c r="DSL86" s="567"/>
      <c r="DSM86" s="567"/>
      <c r="DSN86" s="567"/>
      <c r="DSO86" s="567"/>
      <c r="DSP86" s="567"/>
      <c r="DSQ86" s="567"/>
      <c r="DSR86" s="567"/>
      <c r="DSS86" s="567"/>
      <c r="DST86" s="567"/>
      <c r="DSU86" s="567"/>
      <c r="DSV86" s="567"/>
      <c r="DSW86" s="567"/>
      <c r="DSX86" s="567"/>
      <c r="DSY86" s="567"/>
      <c r="DSZ86" s="567"/>
      <c r="DTA86" s="567"/>
      <c r="DTB86" s="567"/>
      <c r="DTC86" s="567"/>
      <c r="DTD86" s="567"/>
      <c r="DTE86" s="567"/>
      <c r="DTF86" s="567"/>
      <c r="DTG86" s="567"/>
      <c r="DTH86" s="567"/>
      <c r="DTI86" s="567"/>
      <c r="DTJ86" s="567"/>
      <c r="DTK86" s="567"/>
      <c r="DTL86" s="567"/>
      <c r="DTM86" s="567"/>
      <c r="DTN86" s="567"/>
      <c r="DTO86" s="567"/>
      <c r="DTP86" s="567"/>
      <c r="DTQ86" s="567"/>
      <c r="DTR86" s="567"/>
      <c r="DTS86" s="567"/>
      <c r="DTT86" s="567"/>
      <c r="DTU86" s="567"/>
      <c r="DTV86" s="567"/>
      <c r="DTW86" s="567"/>
      <c r="DTX86" s="567"/>
      <c r="DTY86" s="567"/>
      <c r="DTZ86" s="567"/>
      <c r="DUA86" s="567"/>
      <c r="DUB86" s="567"/>
      <c r="DUC86" s="567"/>
      <c r="DUD86" s="567"/>
      <c r="DUE86" s="567"/>
      <c r="DUF86" s="567"/>
      <c r="DUG86" s="567"/>
      <c r="DUH86" s="567"/>
      <c r="DUI86" s="567"/>
      <c r="DUJ86" s="567"/>
      <c r="DUK86" s="567"/>
      <c r="DUL86" s="567"/>
      <c r="DUM86" s="567"/>
      <c r="DUN86" s="567"/>
      <c r="DUO86" s="567"/>
      <c r="DUP86" s="567"/>
      <c r="DUQ86" s="567"/>
      <c r="DUR86" s="567"/>
      <c r="DUS86" s="567"/>
      <c r="DUT86" s="567"/>
      <c r="DUU86" s="567"/>
      <c r="DUV86" s="567"/>
      <c r="DUW86" s="567"/>
      <c r="DUX86" s="567"/>
      <c r="DUY86" s="567"/>
      <c r="DUZ86" s="567"/>
      <c r="DVA86" s="567"/>
      <c r="DVB86" s="567"/>
      <c r="DVC86" s="567"/>
      <c r="DVD86" s="567"/>
      <c r="DVE86" s="567"/>
      <c r="DVF86" s="567"/>
      <c r="DVG86" s="567"/>
      <c r="DVH86" s="567"/>
      <c r="DVI86" s="567"/>
      <c r="DVJ86" s="567"/>
      <c r="DVK86" s="567"/>
      <c r="DVL86" s="567"/>
      <c r="DVM86" s="567"/>
      <c r="DVN86" s="567"/>
      <c r="DVO86" s="567"/>
      <c r="DVP86" s="567"/>
      <c r="DVQ86" s="567"/>
      <c r="DVR86" s="567"/>
      <c r="DVS86" s="567"/>
      <c r="DVT86" s="567"/>
      <c r="DVU86" s="567"/>
      <c r="DVV86" s="567"/>
      <c r="DVW86" s="567"/>
      <c r="DVX86" s="567"/>
      <c r="DVY86" s="567"/>
      <c r="DVZ86" s="567"/>
      <c r="DWA86" s="567"/>
      <c r="DWB86" s="567"/>
      <c r="DWC86" s="567"/>
      <c r="DWD86" s="567"/>
      <c r="DWE86" s="567"/>
      <c r="DWF86" s="567"/>
      <c r="DWG86" s="567"/>
      <c r="DWH86" s="567"/>
      <c r="DWI86" s="567"/>
      <c r="DWJ86" s="567"/>
      <c r="DWK86" s="567"/>
      <c r="DWL86" s="567"/>
      <c r="DWM86" s="567"/>
      <c r="DWN86" s="567"/>
      <c r="DWO86" s="567"/>
      <c r="DWP86" s="567"/>
      <c r="DWQ86" s="567"/>
      <c r="DWR86" s="567"/>
      <c r="DWS86" s="567"/>
      <c r="DWT86" s="567"/>
      <c r="DWU86" s="567"/>
      <c r="DWV86" s="567"/>
      <c r="DWW86" s="567"/>
      <c r="DWX86" s="567"/>
      <c r="DWY86" s="567"/>
      <c r="DWZ86" s="567"/>
      <c r="DXA86" s="567"/>
      <c r="DXB86" s="567"/>
      <c r="DXC86" s="567"/>
      <c r="DXD86" s="567"/>
      <c r="DXE86" s="567"/>
      <c r="DXF86" s="567"/>
      <c r="DXG86" s="567"/>
      <c r="DXH86" s="567"/>
      <c r="DXI86" s="567"/>
      <c r="DXJ86" s="567"/>
      <c r="DXK86" s="567"/>
      <c r="DXL86" s="567"/>
      <c r="DXM86" s="567"/>
      <c r="DXN86" s="567"/>
      <c r="DXO86" s="567"/>
      <c r="DXP86" s="567"/>
      <c r="DXQ86" s="567"/>
      <c r="DXR86" s="567"/>
      <c r="DXS86" s="567"/>
      <c r="DXT86" s="567"/>
      <c r="DXU86" s="567"/>
      <c r="DXV86" s="567"/>
      <c r="DXW86" s="567"/>
      <c r="DXX86" s="567"/>
      <c r="DXY86" s="567"/>
      <c r="DXZ86" s="567"/>
      <c r="DYA86" s="567"/>
      <c r="DYB86" s="567"/>
      <c r="DYC86" s="567"/>
      <c r="DYD86" s="567"/>
      <c r="DYE86" s="567"/>
      <c r="DYF86" s="567"/>
      <c r="DYG86" s="567"/>
      <c r="DYH86" s="567"/>
      <c r="DYI86" s="567"/>
      <c r="DYJ86" s="567"/>
      <c r="DYK86" s="567"/>
      <c r="DYL86" s="567"/>
      <c r="DYM86" s="567"/>
      <c r="DYN86" s="567"/>
      <c r="DYO86" s="567"/>
      <c r="DYP86" s="567"/>
      <c r="DYQ86" s="567"/>
      <c r="DYR86" s="567"/>
      <c r="DYS86" s="567"/>
      <c r="DYT86" s="567"/>
      <c r="DYU86" s="567"/>
      <c r="DYV86" s="567"/>
      <c r="DYW86" s="567"/>
      <c r="DYX86" s="567"/>
      <c r="DYY86" s="567"/>
      <c r="DYZ86" s="567"/>
      <c r="DZA86" s="567"/>
      <c r="DZB86" s="567"/>
      <c r="DZC86" s="567"/>
      <c r="DZD86" s="567"/>
      <c r="DZE86" s="567"/>
      <c r="DZF86" s="567"/>
      <c r="DZG86" s="567"/>
      <c r="DZH86" s="567"/>
      <c r="DZI86" s="567"/>
      <c r="DZJ86" s="567"/>
      <c r="DZK86" s="567"/>
      <c r="DZL86" s="567"/>
      <c r="DZM86" s="567"/>
      <c r="DZN86" s="567"/>
      <c r="DZO86" s="567"/>
      <c r="DZP86" s="567"/>
      <c r="DZQ86" s="567"/>
      <c r="DZR86" s="567"/>
      <c r="DZS86" s="567"/>
      <c r="DZT86" s="567"/>
      <c r="DZU86" s="567"/>
      <c r="DZV86" s="567"/>
      <c r="DZW86" s="567"/>
      <c r="DZX86" s="567"/>
      <c r="DZY86" s="567"/>
      <c r="DZZ86" s="567"/>
      <c r="EAA86" s="567"/>
      <c r="EAB86" s="567"/>
      <c r="EAC86" s="567"/>
      <c r="EAD86" s="567"/>
      <c r="EAE86" s="567"/>
      <c r="EAF86" s="567"/>
      <c r="EAG86" s="567"/>
      <c r="EAH86" s="567"/>
      <c r="EAI86" s="567"/>
      <c r="EAJ86" s="567"/>
      <c r="EAK86" s="567"/>
      <c r="EAL86" s="567"/>
      <c r="EAM86" s="567"/>
      <c r="EAN86" s="567"/>
      <c r="EAO86" s="567"/>
      <c r="EAP86" s="567"/>
      <c r="EAQ86" s="567"/>
      <c r="EAR86" s="567"/>
      <c r="EAS86" s="567"/>
      <c r="EAT86" s="567"/>
      <c r="EAU86" s="567"/>
      <c r="EAV86" s="567"/>
      <c r="EAW86" s="567"/>
      <c r="EAX86" s="567"/>
      <c r="EAY86" s="567"/>
      <c r="EAZ86" s="567"/>
      <c r="EBA86" s="567"/>
      <c r="EBB86" s="567"/>
      <c r="EBC86" s="567"/>
      <c r="EBD86" s="567"/>
      <c r="EBE86" s="567"/>
      <c r="EBF86" s="567"/>
      <c r="EBG86" s="567"/>
      <c r="EBH86" s="567"/>
      <c r="EBI86" s="567"/>
      <c r="EBJ86" s="567"/>
      <c r="EBK86" s="567"/>
      <c r="EBL86" s="567"/>
      <c r="EBM86" s="567"/>
      <c r="EBN86" s="567"/>
      <c r="EBO86" s="567"/>
      <c r="EBP86" s="567"/>
      <c r="EBQ86" s="567"/>
      <c r="EBR86" s="567"/>
      <c r="EBS86" s="567"/>
      <c r="EBT86" s="567"/>
      <c r="EBU86" s="567"/>
      <c r="EBV86" s="567"/>
      <c r="EBW86" s="567"/>
      <c r="EBX86" s="567"/>
      <c r="EBY86" s="567"/>
      <c r="EBZ86" s="567"/>
      <c r="ECA86" s="567"/>
      <c r="ECB86" s="567"/>
      <c r="ECC86" s="567"/>
      <c r="ECD86" s="567"/>
      <c r="ECE86" s="567"/>
      <c r="ECF86" s="567"/>
      <c r="ECG86" s="567"/>
      <c r="ECH86" s="567"/>
      <c r="ECI86" s="567"/>
      <c r="ECJ86" s="567"/>
      <c r="ECK86" s="567"/>
      <c r="ECL86" s="567"/>
      <c r="ECM86" s="567"/>
      <c r="ECN86" s="567"/>
      <c r="ECO86" s="567"/>
      <c r="ECP86" s="567"/>
      <c r="ECQ86" s="567"/>
      <c r="ECR86" s="567"/>
      <c r="ECS86" s="567"/>
      <c r="ECT86" s="567"/>
      <c r="ECU86" s="567"/>
      <c r="ECV86" s="567"/>
      <c r="ECW86" s="567"/>
      <c r="ECX86" s="567"/>
      <c r="ECY86" s="567"/>
      <c r="ECZ86" s="567"/>
      <c r="EDA86" s="567"/>
      <c r="EDB86" s="567"/>
      <c r="EDC86" s="567"/>
      <c r="EDD86" s="567"/>
      <c r="EDE86" s="567"/>
      <c r="EDF86" s="567"/>
      <c r="EDG86" s="567"/>
      <c r="EDH86" s="567"/>
      <c r="EDI86" s="567"/>
      <c r="EDJ86" s="567"/>
      <c r="EDK86" s="567"/>
      <c r="EDL86" s="567"/>
      <c r="EDM86" s="567"/>
      <c r="EDN86" s="567"/>
      <c r="EDO86" s="567"/>
      <c r="EDP86" s="567"/>
      <c r="EDQ86" s="567"/>
      <c r="EDR86" s="567"/>
      <c r="EDS86" s="567"/>
      <c r="EDT86" s="567"/>
      <c r="EDU86" s="567"/>
      <c r="EDV86" s="567"/>
      <c r="EDW86" s="567"/>
      <c r="EDX86" s="567"/>
      <c r="EDY86" s="567"/>
      <c r="EDZ86" s="567"/>
      <c r="EEA86" s="567"/>
      <c r="EEB86" s="567"/>
      <c r="EEC86" s="567"/>
      <c r="EED86" s="567"/>
      <c r="EEE86" s="567"/>
      <c r="EEF86" s="567"/>
      <c r="EEG86" s="567"/>
      <c r="EEH86" s="567"/>
      <c r="EEI86" s="567"/>
      <c r="EEJ86" s="567"/>
      <c r="EEK86" s="567"/>
      <c r="EEL86" s="567"/>
      <c r="EEM86" s="567"/>
      <c r="EEN86" s="567"/>
      <c r="EEO86" s="567"/>
      <c r="EEP86" s="567"/>
      <c r="EEQ86" s="567"/>
      <c r="EER86" s="567"/>
      <c r="EES86" s="567"/>
      <c r="EET86" s="567"/>
      <c r="EEU86" s="567"/>
      <c r="EEV86" s="567"/>
      <c r="EEW86" s="567"/>
      <c r="EEX86" s="567"/>
      <c r="EEY86" s="567"/>
      <c r="EEZ86" s="567"/>
      <c r="EFA86" s="567"/>
      <c r="EFB86" s="567"/>
      <c r="EFC86" s="567"/>
      <c r="EFD86" s="567"/>
      <c r="EFE86" s="567"/>
      <c r="EFF86" s="567"/>
      <c r="EFG86" s="567"/>
      <c r="EFH86" s="567"/>
      <c r="EFI86" s="567"/>
      <c r="EFJ86" s="567"/>
      <c r="EFK86" s="567"/>
      <c r="EFL86" s="567"/>
      <c r="EFM86" s="567"/>
      <c r="EFN86" s="567"/>
      <c r="EFO86" s="567"/>
      <c r="EFP86" s="567"/>
      <c r="EFQ86" s="567"/>
      <c r="EFR86" s="567"/>
      <c r="EFS86" s="567"/>
      <c r="EFT86" s="567"/>
      <c r="EFU86" s="567"/>
      <c r="EFV86" s="567"/>
      <c r="EFW86" s="567"/>
      <c r="EFX86" s="567"/>
      <c r="EFY86" s="567"/>
      <c r="EFZ86" s="567"/>
      <c r="EGA86" s="567"/>
      <c r="EGB86" s="567"/>
      <c r="EGC86" s="567"/>
      <c r="EGD86" s="567"/>
      <c r="EGE86" s="567"/>
      <c r="EGF86" s="567"/>
      <c r="EGG86" s="567"/>
      <c r="EGH86" s="567"/>
      <c r="EGI86" s="567"/>
      <c r="EGJ86" s="567"/>
      <c r="EGK86" s="567"/>
      <c r="EGL86" s="567"/>
      <c r="EGM86" s="567"/>
      <c r="EGN86" s="567"/>
      <c r="EGO86" s="567"/>
      <c r="EGP86" s="567"/>
      <c r="EGQ86" s="567"/>
      <c r="EGR86" s="567"/>
      <c r="EGS86" s="567"/>
      <c r="EGT86" s="567"/>
      <c r="EGU86" s="567"/>
      <c r="EGV86" s="567"/>
      <c r="EGW86" s="567"/>
      <c r="EGX86" s="567"/>
      <c r="EGY86" s="567"/>
      <c r="EGZ86" s="567"/>
      <c r="EHA86" s="567"/>
      <c r="EHB86" s="567"/>
      <c r="EHC86" s="567"/>
      <c r="EHD86" s="567"/>
      <c r="EHE86" s="567"/>
      <c r="EHF86" s="567"/>
      <c r="EHG86" s="567"/>
      <c r="EHH86" s="567"/>
      <c r="EHI86" s="567"/>
      <c r="EHJ86" s="567"/>
      <c r="EHK86" s="567"/>
      <c r="EHL86" s="567"/>
      <c r="EHM86" s="567"/>
      <c r="EHN86" s="567"/>
      <c r="EHO86" s="567"/>
      <c r="EHP86" s="567"/>
      <c r="EHQ86" s="567"/>
      <c r="EHR86" s="567"/>
      <c r="EHS86" s="567"/>
      <c r="EHT86" s="567"/>
      <c r="EHU86" s="567"/>
      <c r="EHV86" s="567"/>
      <c r="EHW86" s="567"/>
      <c r="EHX86" s="567"/>
      <c r="EHY86" s="567"/>
      <c r="EHZ86" s="567"/>
      <c r="EIA86" s="567"/>
      <c r="EIB86" s="567"/>
      <c r="EIC86" s="567"/>
      <c r="EID86" s="567"/>
      <c r="EIE86" s="567"/>
      <c r="EIF86" s="567"/>
      <c r="EIG86" s="567"/>
      <c r="EIH86" s="567"/>
      <c r="EII86" s="567"/>
      <c r="EIJ86" s="567"/>
      <c r="EIK86" s="567"/>
      <c r="EIL86" s="567"/>
      <c r="EIM86" s="567"/>
      <c r="EIN86" s="567"/>
      <c r="EIO86" s="567"/>
      <c r="EIP86" s="567"/>
      <c r="EIQ86" s="567"/>
      <c r="EIR86" s="567"/>
      <c r="EIS86" s="567"/>
      <c r="EIT86" s="567"/>
      <c r="EIU86" s="567"/>
      <c r="EIV86" s="567"/>
      <c r="EIW86" s="567"/>
      <c r="EIX86" s="567"/>
      <c r="EIY86" s="567"/>
      <c r="EIZ86" s="567"/>
      <c r="EJA86" s="567"/>
      <c r="EJB86" s="567"/>
      <c r="EJC86" s="567"/>
      <c r="EJD86" s="567"/>
      <c r="EJE86" s="567"/>
      <c r="EJF86" s="567"/>
      <c r="EJG86" s="567"/>
      <c r="EJH86" s="567"/>
      <c r="EJI86" s="567"/>
      <c r="EJJ86" s="567"/>
      <c r="EJK86" s="567"/>
      <c r="EJL86" s="567"/>
      <c r="EJM86" s="567"/>
      <c r="EJN86" s="567"/>
      <c r="EJO86" s="567"/>
      <c r="EJP86" s="567"/>
      <c r="EJQ86" s="567"/>
      <c r="EJR86" s="567"/>
      <c r="EJS86" s="567"/>
      <c r="EJT86" s="567"/>
      <c r="EJU86" s="567"/>
      <c r="EJV86" s="567"/>
      <c r="EJW86" s="567"/>
      <c r="EJX86" s="567"/>
      <c r="EJY86" s="567"/>
      <c r="EJZ86" s="567"/>
      <c r="EKA86" s="567"/>
      <c r="EKB86" s="567"/>
      <c r="EKC86" s="567"/>
      <c r="EKD86" s="567"/>
      <c r="EKE86" s="567"/>
      <c r="EKF86" s="567"/>
      <c r="EKG86" s="567"/>
      <c r="EKH86" s="567"/>
      <c r="EKI86" s="567"/>
      <c r="EKJ86" s="567"/>
      <c r="EKK86" s="567"/>
      <c r="EKL86" s="567"/>
      <c r="EKM86" s="567"/>
      <c r="EKN86" s="567"/>
      <c r="EKO86" s="567"/>
      <c r="EKP86" s="567"/>
      <c r="EKQ86" s="567"/>
      <c r="EKR86" s="567"/>
      <c r="EKS86" s="567"/>
      <c r="EKT86" s="567"/>
      <c r="EKU86" s="567"/>
      <c r="EKV86" s="567"/>
      <c r="EKW86" s="567"/>
      <c r="EKX86" s="567"/>
      <c r="EKY86" s="567"/>
      <c r="EKZ86" s="567"/>
      <c r="ELA86" s="567"/>
      <c r="ELB86" s="567"/>
      <c r="ELC86" s="567"/>
      <c r="ELD86" s="567"/>
      <c r="ELE86" s="567"/>
      <c r="ELF86" s="567"/>
      <c r="ELG86" s="567"/>
      <c r="ELH86" s="567"/>
      <c r="ELI86" s="567"/>
      <c r="ELJ86" s="567"/>
      <c r="ELK86" s="567"/>
      <c r="ELL86" s="567"/>
      <c r="ELM86" s="567"/>
      <c r="ELN86" s="567"/>
      <c r="ELO86" s="567"/>
      <c r="ELP86" s="567"/>
      <c r="ELQ86" s="567"/>
      <c r="ELR86" s="567"/>
      <c r="ELS86" s="567"/>
      <c r="ELT86" s="567"/>
      <c r="ELU86" s="567"/>
      <c r="ELV86" s="567"/>
      <c r="ELW86" s="567"/>
      <c r="ELX86" s="567"/>
      <c r="ELY86" s="567"/>
      <c r="ELZ86" s="567"/>
      <c r="EMA86" s="567"/>
      <c r="EMB86" s="567"/>
      <c r="EMC86" s="567"/>
      <c r="EMD86" s="567"/>
      <c r="EME86" s="567"/>
      <c r="EMF86" s="567"/>
      <c r="EMG86" s="567"/>
      <c r="EMH86" s="567"/>
      <c r="EMI86" s="567"/>
      <c r="EMJ86" s="567"/>
      <c r="EMK86" s="567"/>
      <c r="EML86" s="567"/>
      <c r="EMM86" s="567"/>
      <c r="EMN86" s="567"/>
      <c r="EMO86" s="567"/>
      <c r="EMP86" s="567"/>
      <c r="EMQ86" s="567"/>
      <c r="EMR86" s="567"/>
      <c r="EMS86" s="567"/>
      <c r="EMT86" s="567"/>
      <c r="EMU86" s="567"/>
      <c r="EMV86" s="567"/>
      <c r="EMW86" s="567"/>
      <c r="EMX86" s="567"/>
      <c r="EMY86" s="567"/>
      <c r="EMZ86" s="567"/>
      <c r="ENA86" s="567"/>
      <c r="ENB86" s="567"/>
      <c r="ENC86" s="567"/>
      <c r="END86" s="567"/>
      <c r="ENE86" s="567"/>
      <c r="ENF86" s="567"/>
      <c r="ENG86" s="567"/>
      <c r="ENH86" s="567"/>
      <c r="ENI86" s="567"/>
      <c r="ENJ86" s="567"/>
      <c r="ENK86" s="567"/>
      <c r="ENL86" s="567"/>
      <c r="ENM86" s="567"/>
      <c r="ENN86" s="567"/>
      <c r="ENO86" s="567"/>
      <c r="ENP86" s="567"/>
      <c r="ENQ86" s="567"/>
      <c r="ENR86" s="567"/>
      <c r="ENS86" s="567"/>
      <c r="ENT86" s="567"/>
      <c r="ENU86" s="567"/>
      <c r="ENV86" s="567"/>
      <c r="ENW86" s="567"/>
      <c r="ENX86" s="567"/>
      <c r="ENY86" s="567"/>
      <c r="ENZ86" s="567"/>
      <c r="EOA86" s="567"/>
      <c r="EOB86" s="567"/>
      <c r="EOC86" s="567"/>
      <c r="EOD86" s="567"/>
      <c r="EOE86" s="567"/>
      <c r="EOF86" s="567"/>
      <c r="EOG86" s="567"/>
      <c r="EOH86" s="567"/>
      <c r="EOI86" s="567"/>
      <c r="EOJ86" s="567"/>
      <c r="EOK86" s="567"/>
      <c r="EOL86" s="567"/>
      <c r="EOM86" s="567"/>
      <c r="EON86" s="567"/>
      <c r="EOO86" s="567"/>
      <c r="EOP86" s="567"/>
      <c r="EOQ86" s="567"/>
      <c r="EOR86" s="567"/>
      <c r="EOS86" s="567"/>
      <c r="EOT86" s="567"/>
      <c r="EOU86" s="567"/>
      <c r="EOV86" s="567"/>
      <c r="EOW86" s="567"/>
      <c r="EOX86" s="567"/>
      <c r="EOY86" s="567"/>
      <c r="EOZ86" s="567"/>
      <c r="EPA86" s="567"/>
      <c r="EPB86" s="567"/>
      <c r="EPC86" s="567"/>
      <c r="EPD86" s="567"/>
      <c r="EPE86" s="567"/>
      <c r="EPF86" s="567"/>
      <c r="EPG86" s="567"/>
      <c r="EPH86" s="567"/>
      <c r="EPI86" s="567"/>
      <c r="EPJ86" s="567"/>
      <c r="EPK86" s="567"/>
      <c r="EPL86" s="567"/>
      <c r="EPM86" s="567"/>
      <c r="EPN86" s="567"/>
      <c r="EPO86" s="567"/>
      <c r="EPP86" s="567"/>
      <c r="EPQ86" s="567"/>
      <c r="EPR86" s="567"/>
      <c r="EPS86" s="567"/>
      <c r="EPT86" s="567"/>
      <c r="EPU86" s="567"/>
      <c r="EPV86" s="567"/>
      <c r="EPW86" s="567"/>
      <c r="EPX86" s="567"/>
      <c r="EPY86" s="567"/>
      <c r="EPZ86" s="567"/>
      <c r="EQA86" s="567"/>
      <c r="EQB86" s="567"/>
      <c r="EQC86" s="567"/>
      <c r="EQD86" s="567"/>
      <c r="EQE86" s="567"/>
      <c r="EQF86" s="567"/>
      <c r="EQG86" s="567"/>
      <c r="EQH86" s="567"/>
      <c r="EQI86" s="567"/>
      <c r="EQJ86" s="567"/>
      <c r="EQK86" s="567"/>
      <c r="EQL86" s="567"/>
      <c r="EQM86" s="567"/>
      <c r="EQN86" s="567"/>
      <c r="EQO86" s="567"/>
      <c r="EQP86" s="567"/>
      <c r="EQQ86" s="567"/>
      <c r="EQR86" s="567"/>
      <c r="EQS86" s="567"/>
      <c r="EQT86" s="567"/>
      <c r="EQU86" s="567"/>
      <c r="EQV86" s="567"/>
      <c r="EQW86" s="567"/>
      <c r="EQX86" s="567"/>
      <c r="EQY86" s="567"/>
      <c r="EQZ86" s="567"/>
      <c r="ERA86" s="567"/>
      <c r="ERB86" s="567"/>
      <c r="ERC86" s="567"/>
      <c r="ERD86" s="567"/>
      <c r="ERE86" s="567"/>
      <c r="ERF86" s="567"/>
      <c r="ERG86" s="567"/>
      <c r="ERH86" s="567"/>
      <c r="ERI86" s="567"/>
      <c r="ERJ86" s="567"/>
      <c r="ERK86" s="567"/>
      <c r="ERL86" s="567"/>
      <c r="ERM86" s="567"/>
      <c r="ERN86" s="567"/>
      <c r="ERO86" s="567"/>
      <c r="ERP86" s="567"/>
      <c r="ERQ86" s="567"/>
      <c r="ERR86" s="567"/>
      <c r="ERS86" s="567"/>
      <c r="ERT86" s="567"/>
      <c r="ERU86" s="567"/>
      <c r="ERV86" s="567"/>
      <c r="ERW86" s="567"/>
      <c r="ERX86" s="567"/>
      <c r="ERY86" s="567"/>
      <c r="ERZ86" s="567"/>
      <c r="ESA86" s="567"/>
      <c r="ESB86" s="567"/>
      <c r="ESC86" s="567"/>
      <c r="ESD86" s="567"/>
      <c r="ESE86" s="567"/>
      <c r="ESF86" s="567"/>
      <c r="ESG86" s="567"/>
      <c r="ESH86" s="567"/>
      <c r="ESI86" s="567"/>
      <c r="ESJ86" s="567"/>
      <c r="ESK86" s="567"/>
      <c r="ESL86" s="567"/>
      <c r="ESM86" s="567"/>
      <c r="ESN86" s="567"/>
      <c r="ESO86" s="567"/>
      <c r="ESP86" s="567"/>
      <c r="ESQ86" s="567"/>
      <c r="ESR86" s="567"/>
      <c r="ESS86" s="567"/>
      <c r="EST86" s="567"/>
      <c r="ESU86" s="567"/>
      <c r="ESV86" s="567"/>
      <c r="ESW86" s="567"/>
      <c r="ESX86" s="567"/>
      <c r="ESY86" s="567"/>
      <c r="ESZ86" s="567"/>
      <c r="ETA86" s="567"/>
      <c r="ETB86" s="567"/>
      <c r="ETC86" s="567"/>
      <c r="ETD86" s="567"/>
      <c r="ETE86" s="567"/>
      <c r="ETF86" s="567"/>
      <c r="ETG86" s="567"/>
      <c r="ETH86" s="567"/>
      <c r="ETI86" s="567"/>
      <c r="ETJ86" s="567"/>
      <c r="ETK86" s="567"/>
      <c r="ETL86" s="567"/>
      <c r="ETM86" s="567"/>
      <c r="ETN86" s="567"/>
      <c r="ETO86" s="567"/>
      <c r="ETP86" s="567"/>
      <c r="ETQ86" s="567"/>
      <c r="ETR86" s="567"/>
      <c r="ETS86" s="567"/>
      <c r="ETT86" s="567"/>
      <c r="ETU86" s="567"/>
      <c r="ETV86" s="567"/>
      <c r="ETW86" s="567"/>
      <c r="ETX86" s="567"/>
      <c r="ETY86" s="567"/>
      <c r="ETZ86" s="567"/>
      <c r="EUA86" s="567"/>
      <c r="EUB86" s="567"/>
      <c r="EUC86" s="567"/>
      <c r="EUD86" s="567"/>
      <c r="EUE86" s="567"/>
      <c r="EUF86" s="567"/>
      <c r="EUG86" s="567"/>
      <c r="EUH86" s="567"/>
      <c r="EUI86" s="567"/>
      <c r="EUJ86" s="567"/>
      <c r="EUK86" s="567"/>
      <c r="EUL86" s="567"/>
      <c r="EUM86" s="567"/>
      <c r="EUN86" s="567"/>
      <c r="EUO86" s="567"/>
      <c r="EUP86" s="567"/>
      <c r="EUQ86" s="567"/>
      <c r="EUR86" s="567"/>
      <c r="EUS86" s="567"/>
      <c r="EUT86" s="567"/>
      <c r="EUU86" s="567"/>
      <c r="EUV86" s="567"/>
      <c r="EUW86" s="567"/>
      <c r="EUX86" s="567"/>
      <c r="EUY86" s="567"/>
      <c r="EUZ86" s="567"/>
      <c r="EVA86" s="567"/>
      <c r="EVB86" s="567"/>
      <c r="EVC86" s="567"/>
      <c r="EVD86" s="567"/>
      <c r="EVE86" s="567"/>
      <c r="EVF86" s="567"/>
      <c r="EVG86" s="567"/>
      <c r="EVH86" s="567"/>
      <c r="EVI86" s="567"/>
      <c r="EVJ86" s="567"/>
      <c r="EVK86" s="567"/>
      <c r="EVL86" s="567"/>
      <c r="EVM86" s="567"/>
      <c r="EVN86" s="567"/>
      <c r="EVO86" s="567"/>
      <c r="EVP86" s="567"/>
      <c r="EVQ86" s="567"/>
      <c r="EVR86" s="567"/>
      <c r="EVS86" s="567"/>
      <c r="EVT86" s="567"/>
      <c r="EVU86" s="567"/>
      <c r="EVV86" s="567"/>
      <c r="EVW86" s="567"/>
      <c r="EVX86" s="567"/>
      <c r="EVY86" s="567"/>
      <c r="EVZ86" s="567"/>
      <c r="EWA86" s="567"/>
      <c r="EWB86" s="567"/>
      <c r="EWC86" s="567"/>
      <c r="EWD86" s="567"/>
      <c r="EWE86" s="567"/>
      <c r="EWF86" s="567"/>
      <c r="EWG86" s="567"/>
      <c r="EWH86" s="567"/>
      <c r="EWI86" s="567"/>
      <c r="EWJ86" s="567"/>
      <c r="EWK86" s="567"/>
      <c r="EWL86" s="567"/>
      <c r="EWM86" s="567"/>
      <c r="EWN86" s="567"/>
      <c r="EWO86" s="567"/>
      <c r="EWP86" s="567"/>
      <c r="EWQ86" s="567"/>
      <c r="EWR86" s="567"/>
      <c r="EWS86" s="567"/>
      <c r="EWT86" s="567"/>
      <c r="EWU86" s="567"/>
      <c r="EWV86" s="567"/>
      <c r="EWW86" s="567"/>
      <c r="EWX86" s="567"/>
      <c r="EWY86" s="567"/>
      <c r="EWZ86" s="567"/>
      <c r="EXA86" s="567"/>
      <c r="EXB86" s="567"/>
      <c r="EXC86" s="567"/>
      <c r="EXD86" s="567"/>
      <c r="EXE86" s="567"/>
      <c r="EXF86" s="567"/>
      <c r="EXG86" s="567"/>
      <c r="EXH86" s="567"/>
      <c r="EXI86" s="567"/>
      <c r="EXJ86" s="567"/>
      <c r="EXK86" s="567"/>
      <c r="EXL86" s="567"/>
      <c r="EXM86" s="567"/>
      <c r="EXN86" s="567"/>
      <c r="EXO86" s="567"/>
      <c r="EXP86" s="567"/>
      <c r="EXQ86" s="567"/>
      <c r="EXR86" s="567"/>
      <c r="EXS86" s="567"/>
      <c r="EXT86" s="567"/>
      <c r="EXU86" s="567"/>
      <c r="EXV86" s="567"/>
      <c r="EXW86" s="567"/>
      <c r="EXX86" s="567"/>
      <c r="EXY86" s="567"/>
      <c r="EXZ86" s="567"/>
      <c r="EYA86" s="567"/>
      <c r="EYB86" s="567"/>
      <c r="EYC86" s="567"/>
      <c r="EYD86" s="567"/>
      <c r="EYE86" s="567"/>
      <c r="EYF86" s="567"/>
      <c r="EYG86" s="567"/>
      <c r="EYH86" s="567"/>
      <c r="EYI86" s="567"/>
      <c r="EYJ86" s="567"/>
      <c r="EYK86" s="567"/>
      <c r="EYL86" s="567"/>
      <c r="EYM86" s="567"/>
      <c r="EYN86" s="567"/>
      <c r="EYO86" s="567"/>
      <c r="EYP86" s="567"/>
      <c r="EYQ86" s="567"/>
      <c r="EYR86" s="567"/>
      <c r="EYS86" s="567"/>
      <c r="EYT86" s="567"/>
      <c r="EYU86" s="567"/>
      <c r="EYV86" s="567"/>
      <c r="EYW86" s="567"/>
      <c r="EYX86" s="567"/>
      <c r="EYY86" s="567"/>
      <c r="EYZ86" s="567"/>
      <c r="EZA86" s="567"/>
      <c r="EZB86" s="567"/>
      <c r="EZC86" s="567"/>
      <c r="EZD86" s="567"/>
      <c r="EZE86" s="567"/>
      <c r="EZF86" s="567"/>
      <c r="EZG86" s="567"/>
      <c r="EZH86" s="567"/>
      <c r="EZI86" s="567"/>
      <c r="EZJ86" s="567"/>
      <c r="EZK86" s="567"/>
      <c r="EZL86" s="567"/>
      <c r="EZM86" s="567"/>
      <c r="EZN86" s="567"/>
      <c r="EZO86" s="567"/>
      <c r="EZP86" s="567"/>
      <c r="EZQ86" s="567"/>
      <c r="EZR86" s="567"/>
      <c r="EZS86" s="567"/>
      <c r="EZT86" s="567"/>
      <c r="EZU86" s="567"/>
      <c r="EZV86" s="567"/>
      <c r="EZW86" s="567"/>
      <c r="EZX86" s="567"/>
      <c r="EZY86" s="567"/>
      <c r="EZZ86" s="567"/>
      <c r="FAA86" s="567"/>
      <c r="FAB86" s="567"/>
      <c r="FAC86" s="567"/>
      <c r="FAD86" s="567"/>
      <c r="FAE86" s="567"/>
      <c r="FAF86" s="567"/>
      <c r="FAG86" s="567"/>
      <c r="FAH86" s="567"/>
      <c r="FAI86" s="567"/>
      <c r="FAJ86" s="567"/>
      <c r="FAK86" s="567"/>
      <c r="FAL86" s="567"/>
      <c r="FAM86" s="567"/>
      <c r="FAN86" s="567"/>
      <c r="FAO86" s="567"/>
      <c r="FAP86" s="567"/>
      <c r="FAQ86" s="567"/>
      <c r="FAR86" s="567"/>
      <c r="FAS86" s="567"/>
      <c r="FAT86" s="567"/>
      <c r="FAU86" s="567"/>
      <c r="FAV86" s="567"/>
      <c r="FAW86" s="567"/>
      <c r="FAX86" s="567"/>
      <c r="FAY86" s="567"/>
      <c r="FAZ86" s="567"/>
      <c r="FBA86" s="567"/>
      <c r="FBB86" s="567"/>
      <c r="FBC86" s="567"/>
      <c r="FBD86" s="567"/>
      <c r="FBE86" s="567"/>
      <c r="FBF86" s="567"/>
      <c r="FBG86" s="567"/>
      <c r="FBH86" s="567"/>
      <c r="FBI86" s="567"/>
      <c r="FBJ86" s="567"/>
      <c r="FBK86" s="567"/>
      <c r="FBL86" s="567"/>
      <c r="FBM86" s="567"/>
      <c r="FBN86" s="567"/>
      <c r="FBO86" s="567"/>
      <c r="FBP86" s="567"/>
      <c r="FBQ86" s="567"/>
      <c r="FBR86" s="567"/>
      <c r="FBS86" s="567"/>
      <c r="FBT86" s="567"/>
      <c r="FBU86" s="567"/>
      <c r="FBV86" s="567"/>
      <c r="FBW86" s="567"/>
      <c r="FBX86" s="567"/>
      <c r="FBY86" s="567"/>
      <c r="FBZ86" s="567"/>
      <c r="FCA86" s="567"/>
      <c r="FCB86" s="567"/>
      <c r="FCC86" s="567"/>
      <c r="FCD86" s="567"/>
      <c r="FCE86" s="567"/>
      <c r="FCF86" s="567"/>
      <c r="FCG86" s="567"/>
      <c r="FCH86" s="567"/>
      <c r="FCI86" s="567"/>
      <c r="FCJ86" s="567"/>
      <c r="FCK86" s="567"/>
      <c r="FCL86" s="567"/>
      <c r="FCM86" s="567"/>
      <c r="FCN86" s="567"/>
      <c r="FCO86" s="567"/>
      <c r="FCP86" s="567"/>
      <c r="FCQ86" s="567"/>
      <c r="FCR86" s="567"/>
      <c r="FCS86" s="567"/>
      <c r="FCT86" s="567"/>
      <c r="FCU86" s="567"/>
      <c r="FCV86" s="567"/>
      <c r="FCW86" s="567"/>
      <c r="FCX86" s="567"/>
      <c r="FCY86" s="567"/>
      <c r="FCZ86" s="567"/>
      <c r="FDA86" s="567"/>
      <c r="FDB86" s="567"/>
      <c r="FDC86" s="567"/>
      <c r="FDD86" s="567"/>
      <c r="FDE86" s="567"/>
      <c r="FDF86" s="567"/>
      <c r="FDG86" s="567"/>
      <c r="FDH86" s="567"/>
      <c r="FDI86" s="567"/>
      <c r="FDJ86" s="567"/>
      <c r="FDK86" s="567"/>
      <c r="FDL86" s="567"/>
      <c r="FDM86" s="567"/>
      <c r="FDN86" s="567"/>
      <c r="FDO86" s="567"/>
      <c r="FDP86" s="567"/>
      <c r="FDQ86" s="567"/>
      <c r="FDR86" s="567"/>
      <c r="FDS86" s="567"/>
      <c r="FDT86" s="567"/>
      <c r="FDU86" s="567"/>
      <c r="FDV86" s="567"/>
      <c r="FDW86" s="567"/>
      <c r="FDX86" s="567"/>
      <c r="FDY86" s="567"/>
      <c r="FDZ86" s="567"/>
      <c r="FEA86" s="567"/>
      <c r="FEB86" s="567"/>
      <c r="FEC86" s="567"/>
      <c r="FED86" s="567"/>
      <c r="FEE86" s="567"/>
      <c r="FEF86" s="567"/>
      <c r="FEG86" s="567"/>
      <c r="FEH86" s="567"/>
      <c r="FEI86" s="567"/>
      <c r="FEJ86" s="567"/>
      <c r="FEK86" s="567"/>
      <c r="FEL86" s="567"/>
      <c r="FEM86" s="567"/>
      <c r="FEN86" s="567"/>
      <c r="FEO86" s="567"/>
      <c r="FEP86" s="567"/>
      <c r="FEQ86" s="567"/>
      <c r="FER86" s="567"/>
      <c r="FES86" s="567"/>
      <c r="FET86" s="567"/>
      <c r="FEU86" s="567"/>
      <c r="FEV86" s="567"/>
      <c r="FEW86" s="567"/>
      <c r="FEX86" s="567"/>
      <c r="FEY86" s="567"/>
      <c r="FEZ86" s="567"/>
      <c r="FFA86" s="567"/>
      <c r="FFB86" s="567"/>
      <c r="FFC86" s="567"/>
      <c r="FFD86" s="567"/>
      <c r="FFE86" s="567"/>
      <c r="FFF86" s="567"/>
      <c r="FFG86" s="567"/>
      <c r="FFH86" s="567"/>
      <c r="FFI86" s="567"/>
      <c r="FFJ86" s="567"/>
      <c r="FFK86" s="567"/>
      <c r="FFL86" s="567"/>
      <c r="FFM86" s="567"/>
      <c r="FFN86" s="567"/>
      <c r="FFO86" s="567"/>
      <c r="FFP86" s="567"/>
      <c r="FFQ86" s="567"/>
      <c r="FFR86" s="567"/>
      <c r="FFS86" s="567"/>
      <c r="FFT86" s="567"/>
      <c r="FFU86" s="567"/>
      <c r="FFV86" s="567"/>
      <c r="FFW86" s="567"/>
      <c r="FFX86" s="567"/>
      <c r="FFY86" s="567"/>
      <c r="FFZ86" s="567"/>
      <c r="FGA86" s="567"/>
      <c r="FGB86" s="567"/>
      <c r="FGC86" s="567"/>
      <c r="FGD86" s="567"/>
      <c r="FGE86" s="567"/>
      <c r="FGF86" s="567"/>
      <c r="FGG86" s="567"/>
      <c r="FGH86" s="567"/>
      <c r="FGI86" s="567"/>
      <c r="FGJ86" s="567"/>
      <c r="FGK86" s="567"/>
      <c r="FGL86" s="567"/>
      <c r="FGM86" s="567"/>
      <c r="FGN86" s="567"/>
      <c r="FGO86" s="567"/>
      <c r="FGP86" s="567"/>
      <c r="FGQ86" s="567"/>
      <c r="FGR86" s="567"/>
      <c r="FGS86" s="567"/>
      <c r="FGT86" s="567"/>
      <c r="FGU86" s="567"/>
      <c r="FGV86" s="567"/>
      <c r="FGW86" s="567"/>
      <c r="FGX86" s="567"/>
      <c r="FGY86" s="567"/>
      <c r="FGZ86" s="567"/>
      <c r="FHA86" s="567"/>
      <c r="FHB86" s="567"/>
      <c r="FHC86" s="567"/>
      <c r="FHD86" s="567"/>
      <c r="FHE86" s="567"/>
      <c r="FHF86" s="567"/>
      <c r="FHG86" s="567"/>
      <c r="FHH86" s="567"/>
      <c r="FHI86" s="567"/>
      <c r="FHJ86" s="567"/>
      <c r="FHK86" s="567"/>
      <c r="FHL86" s="567"/>
      <c r="FHM86" s="567"/>
      <c r="FHN86" s="567"/>
      <c r="FHO86" s="567"/>
      <c r="FHP86" s="567"/>
      <c r="FHQ86" s="567"/>
      <c r="FHR86" s="567"/>
      <c r="FHS86" s="567"/>
      <c r="FHT86" s="567"/>
      <c r="FHU86" s="567"/>
      <c r="FHV86" s="567"/>
      <c r="FHW86" s="567"/>
      <c r="FHX86" s="567"/>
      <c r="FHY86" s="567"/>
      <c r="FHZ86" s="567"/>
      <c r="FIA86" s="567"/>
      <c r="FIB86" s="567"/>
      <c r="FIC86" s="567"/>
      <c r="FID86" s="567"/>
      <c r="FIE86" s="567"/>
      <c r="FIF86" s="567"/>
      <c r="FIG86" s="567"/>
      <c r="FIH86" s="567"/>
      <c r="FII86" s="567"/>
      <c r="FIJ86" s="567"/>
      <c r="FIK86" s="567"/>
      <c r="FIL86" s="567"/>
      <c r="FIM86" s="567"/>
      <c r="FIN86" s="567"/>
      <c r="FIO86" s="567"/>
      <c r="FIP86" s="567"/>
      <c r="FIQ86" s="567"/>
      <c r="FIR86" s="567"/>
      <c r="FIS86" s="567"/>
      <c r="FIT86" s="567"/>
      <c r="FIU86" s="567"/>
      <c r="FIV86" s="567"/>
      <c r="FIW86" s="567"/>
      <c r="FIX86" s="567"/>
      <c r="FIY86" s="567"/>
      <c r="FIZ86" s="567"/>
      <c r="FJA86" s="567"/>
      <c r="FJB86" s="567"/>
      <c r="FJC86" s="567"/>
      <c r="FJD86" s="567"/>
      <c r="FJE86" s="567"/>
      <c r="FJF86" s="567"/>
      <c r="FJG86" s="567"/>
      <c r="FJH86" s="567"/>
      <c r="FJI86" s="567"/>
      <c r="FJJ86" s="567"/>
      <c r="FJK86" s="567"/>
      <c r="FJL86" s="567"/>
      <c r="FJM86" s="567"/>
      <c r="FJN86" s="567"/>
      <c r="FJO86" s="567"/>
      <c r="FJP86" s="567"/>
      <c r="FJQ86" s="567"/>
      <c r="FJR86" s="567"/>
      <c r="FJS86" s="567"/>
      <c r="FJT86" s="567"/>
      <c r="FJU86" s="567"/>
      <c r="FJV86" s="567"/>
      <c r="FJW86" s="567"/>
      <c r="FJX86" s="567"/>
      <c r="FJY86" s="567"/>
      <c r="FJZ86" s="567"/>
      <c r="FKA86" s="567"/>
      <c r="FKB86" s="567"/>
      <c r="FKC86" s="567"/>
      <c r="FKD86" s="567"/>
      <c r="FKE86" s="567"/>
      <c r="FKF86" s="567"/>
      <c r="FKG86" s="567"/>
      <c r="FKH86" s="567"/>
      <c r="FKI86" s="567"/>
      <c r="FKJ86" s="567"/>
      <c r="FKK86" s="567"/>
      <c r="FKL86" s="567"/>
      <c r="FKM86" s="567"/>
      <c r="FKN86" s="567"/>
      <c r="FKO86" s="567"/>
      <c r="FKP86" s="567"/>
      <c r="FKQ86" s="567"/>
      <c r="FKR86" s="567"/>
      <c r="FKS86" s="567"/>
      <c r="FKT86" s="567"/>
      <c r="FKU86" s="567"/>
      <c r="FKV86" s="567"/>
      <c r="FKW86" s="567"/>
      <c r="FKX86" s="567"/>
      <c r="FKY86" s="567"/>
      <c r="FKZ86" s="567"/>
      <c r="FLA86" s="567"/>
      <c r="FLB86" s="567"/>
      <c r="FLC86" s="567"/>
      <c r="FLD86" s="567"/>
      <c r="FLE86" s="567"/>
      <c r="FLF86" s="567"/>
      <c r="FLG86" s="567"/>
      <c r="FLH86" s="567"/>
      <c r="FLI86" s="567"/>
      <c r="FLJ86" s="567"/>
      <c r="FLK86" s="567"/>
      <c r="FLL86" s="567"/>
      <c r="FLM86" s="567"/>
      <c r="FLN86" s="567"/>
      <c r="FLO86" s="567"/>
      <c r="FLP86" s="567"/>
      <c r="FLQ86" s="567"/>
      <c r="FLR86" s="567"/>
      <c r="FLS86" s="567"/>
      <c r="FLT86" s="567"/>
      <c r="FLU86" s="567"/>
      <c r="FLV86" s="567"/>
      <c r="FLW86" s="567"/>
      <c r="FLX86" s="567"/>
      <c r="FLY86" s="567"/>
      <c r="FLZ86" s="567"/>
      <c r="FMA86" s="567"/>
      <c r="FMB86" s="567"/>
      <c r="FMC86" s="567"/>
      <c r="FMD86" s="567"/>
      <c r="FME86" s="567"/>
      <c r="FMF86" s="567"/>
      <c r="FMG86" s="567"/>
      <c r="FMH86" s="567"/>
      <c r="FMI86" s="567"/>
      <c r="FMJ86" s="567"/>
      <c r="FMK86" s="567"/>
      <c r="FML86" s="567"/>
      <c r="FMM86" s="567"/>
      <c r="FMN86" s="567"/>
      <c r="FMO86" s="567"/>
      <c r="FMP86" s="567"/>
      <c r="FMQ86" s="567"/>
      <c r="FMR86" s="567"/>
      <c r="FMS86" s="567"/>
      <c r="FMT86" s="567"/>
      <c r="FMU86" s="567"/>
      <c r="FMV86" s="567"/>
      <c r="FMW86" s="567"/>
      <c r="FMX86" s="567"/>
      <c r="FMY86" s="567"/>
      <c r="FMZ86" s="567"/>
      <c r="FNA86" s="567"/>
      <c r="FNB86" s="567"/>
      <c r="FNC86" s="567"/>
      <c r="FND86" s="567"/>
      <c r="FNE86" s="567"/>
      <c r="FNF86" s="567"/>
      <c r="FNG86" s="567"/>
      <c r="FNH86" s="567"/>
      <c r="FNI86" s="567"/>
      <c r="FNJ86" s="567"/>
      <c r="FNK86" s="567"/>
      <c r="FNL86" s="567"/>
      <c r="FNM86" s="567"/>
      <c r="FNN86" s="567"/>
      <c r="FNO86" s="567"/>
      <c r="FNP86" s="567"/>
      <c r="FNQ86" s="567"/>
      <c r="FNR86" s="567"/>
      <c r="FNS86" s="567"/>
      <c r="FNT86" s="567"/>
      <c r="FNU86" s="567"/>
      <c r="FNV86" s="567"/>
      <c r="FNW86" s="567"/>
      <c r="FNX86" s="567"/>
      <c r="FNY86" s="567"/>
      <c r="FNZ86" s="567"/>
      <c r="FOA86" s="567"/>
      <c r="FOB86" s="567"/>
      <c r="FOC86" s="567"/>
      <c r="FOD86" s="567"/>
      <c r="FOE86" s="567"/>
      <c r="FOF86" s="567"/>
      <c r="FOG86" s="567"/>
      <c r="FOH86" s="567"/>
      <c r="FOI86" s="567"/>
      <c r="FOJ86" s="567"/>
      <c r="FOK86" s="567"/>
      <c r="FOL86" s="567"/>
      <c r="FOM86" s="567"/>
      <c r="FON86" s="567"/>
      <c r="FOO86" s="567"/>
      <c r="FOP86" s="567"/>
      <c r="FOQ86" s="567"/>
      <c r="FOR86" s="567"/>
      <c r="FOS86" s="567"/>
      <c r="FOT86" s="567"/>
      <c r="FOU86" s="567"/>
      <c r="FOV86" s="567"/>
      <c r="FOW86" s="567"/>
      <c r="FOX86" s="567"/>
      <c r="FOY86" s="567"/>
      <c r="FOZ86" s="567"/>
      <c r="FPA86" s="567"/>
      <c r="FPB86" s="567"/>
      <c r="FPC86" s="567"/>
      <c r="FPD86" s="567"/>
      <c r="FPE86" s="567"/>
      <c r="FPF86" s="567"/>
      <c r="FPG86" s="567"/>
      <c r="FPH86" s="567"/>
      <c r="FPI86" s="567"/>
      <c r="FPJ86" s="567"/>
      <c r="FPK86" s="567"/>
      <c r="FPL86" s="567"/>
      <c r="FPM86" s="567"/>
      <c r="FPN86" s="567"/>
      <c r="FPO86" s="567"/>
      <c r="FPP86" s="567"/>
      <c r="FPQ86" s="567"/>
      <c r="FPR86" s="567"/>
      <c r="FPS86" s="567"/>
      <c r="FPT86" s="567"/>
      <c r="FPU86" s="567"/>
      <c r="FPV86" s="567"/>
      <c r="FPW86" s="567"/>
      <c r="FPX86" s="567"/>
      <c r="FPY86" s="567"/>
      <c r="FPZ86" s="567"/>
      <c r="FQA86" s="567"/>
      <c r="FQB86" s="567"/>
      <c r="FQC86" s="567"/>
      <c r="FQD86" s="567"/>
      <c r="FQE86" s="567"/>
      <c r="FQF86" s="567"/>
      <c r="FQG86" s="567"/>
      <c r="FQH86" s="567"/>
      <c r="FQI86" s="567"/>
      <c r="FQJ86" s="567"/>
      <c r="FQK86" s="567"/>
      <c r="FQL86" s="567"/>
      <c r="FQM86" s="567"/>
      <c r="FQN86" s="567"/>
      <c r="FQO86" s="567"/>
      <c r="FQP86" s="567"/>
      <c r="FQQ86" s="567"/>
      <c r="FQR86" s="567"/>
      <c r="FQS86" s="567"/>
      <c r="FQT86" s="567"/>
      <c r="FQU86" s="567"/>
      <c r="FQV86" s="567"/>
      <c r="FQW86" s="567"/>
      <c r="FQX86" s="567"/>
      <c r="FQY86" s="567"/>
      <c r="FQZ86" s="567"/>
      <c r="FRA86" s="567"/>
      <c r="FRB86" s="567"/>
      <c r="FRC86" s="567"/>
      <c r="FRD86" s="567"/>
      <c r="FRE86" s="567"/>
      <c r="FRF86" s="567"/>
      <c r="FRG86" s="567"/>
      <c r="FRH86" s="567"/>
      <c r="FRI86" s="567"/>
      <c r="FRJ86" s="567"/>
      <c r="FRK86" s="567"/>
      <c r="FRL86" s="567"/>
      <c r="FRM86" s="567"/>
      <c r="FRN86" s="567"/>
      <c r="FRO86" s="567"/>
      <c r="FRP86" s="567"/>
      <c r="FRQ86" s="567"/>
      <c r="FRR86" s="567"/>
      <c r="FRS86" s="567"/>
      <c r="FRT86" s="567"/>
      <c r="FRU86" s="567"/>
      <c r="FRV86" s="567"/>
      <c r="FRW86" s="567"/>
      <c r="FRX86" s="567"/>
      <c r="FRY86" s="567"/>
      <c r="FRZ86" s="567"/>
      <c r="FSA86" s="567"/>
      <c r="FSB86" s="567"/>
      <c r="FSC86" s="567"/>
      <c r="FSD86" s="567"/>
      <c r="FSE86" s="567"/>
      <c r="FSF86" s="567"/>
      <c r="FSG86" s="567"/>
      <c r="FSH86" s="567"/>
      <c r="FSI86" s="567"/>
      <c r="FSJ86" s="567"/>
      <c r="FSK86" s="567"/>
      <c r="FSL86" s="567"/>
      <c r="FSM86" s="567"/>
      <c r="FSN86" s="567"/>
      <c r="FSO86" s="567"/>
      <c r="FSP86" s="567"/>
      <c r="FSQ86" s="567"/>
      <c r="FSR86" s="567"/>
      <c r="FSS86" s="567"/>
      <c r="FST86" s="567"/>
      <c r="FSU86" s="567"/>
      <c r="FSV86" s="567"/>
      <c r="FSW86" s="567"/>
      <c r="FSX86" s="567"/>
      <c r="FSY86" s="567"/>
      <c r="FSZ86" s="567"/>
      <c r="FTA86" s="567"/>
      <c r="FTB86" s="567"/>
      <c r="FTC86" s="567"/>
      <c r="FTD86" s="567"/>
      <c r="FTE86" s="567"/>
      <c r="FTF86" s="567"/>
      <c r="FTG86" s="567"/>
      <c r="FTH86" s="567"/>
      <c r="FTI86" s="567"/>
      <c r="FTJ86" s="567"/>
      <c r="FTK86" s="567"/>
      <c r="FTL86" s="567"/>
      <c r="FTM86" s="567"/>
      <c r="FTN86" s="567"/>
      <c r="FTO86" s="567"/>
      <c r="FTP86" s="567"/>
      <c r="FTQ86" s="567"/>
      <c r="FTR86" s="567"/>
      <c r="FTS86" s="567"/>
      <c r="FTT86" s="567"/>
      <c r="FTU86" s="567"/>
      <c r="FTV86" s="567"/>
      <c r="FTW86" s="567"/>
      <c r="FTX86" s="567"/>
      <c r="FTY86" s="567"/>
      <c r="FTZ86" s="567"/>
      <c r="FUA86" s="567"/>
      <c r="FUB86" s="567"/>
      <c r="FUC86" s="567"/>
      <c r="FUD86" s="567"/>
      <c r="FUE86" s="567"/>
      <c r="FUF86" s="567"/>
      <c r="FUG86" s="567"/>
      <c r="FUH86" s="567"/>
      <c r="FUI86" s="567"/>
      <c r="FUJ86" s="567"/>
      <c r="FUK86" s="567"/>
      <c r="FUL86" s="567"/>
      <c r="FUM86" s="567"/>
      <c r="FUN86" s="567"/>
      <c r="FUO86" s="567"/>
      <c r="FUP86" s="567"/>
      <c r="FUQ86" s="567"/>
      <c r="FUR86" s="567"/>
      <c r="FUS86" s="567"/>
      <c r="FUT86" s="567"/>
      <c r="FUU86" s="567"/>
      <c r="FUV86" s="567"/>
      <c r="FUW86" s="567"/>
      <c r="FUX86" s="567"/>
      <c r="FUY86" s="567"/>
      <c r="FUZ86" s="567"/>
      <c r="FVA86" s="567"/>
      <c r="FVB86" s="567"/>
      <c r="FVC86" s="567"/>
      <c r="FVD86" s="567"/>
      <c r="FVE86" s="567"/>
      <c r="FVF86" s="567"/>
      <c r="FVG86" s="567"/>
      <c r="FVH86" s="567"/>
      <c r="FVI86" s="567"/>
      <c r="FVJ86" s="567"/>
      <c r="FVK86" s="567"/>
      <c r="FVL86" s="567"/>
      <c r="FVM86" s="567"/>
      <c r="FVN86" s="567"/>
      <c r="FVO86" s="567"/>
      <c r="FVP86" s="567"/>
      <c r="FVQ86" s="567"/>
      <c r="FVR86" s="567"/>
      <c r="FVS86" s="567"/>
      <c r="FVT86" s="567"/>
      <c r="FVU86" s="567"/>
      <c r="FVV86" s="567"/>
      <c r="FVW86" s="567"/>
      <c r="FVX86" s="567"/>
      <c r="FVY86" s="567"/>
      <c r="FVZ86" s="567"/>
      <c r="FWA86" s="567"/>
      <c r="FWB86" s="567"/>
      <c r="FWC86" s="567"/>
      <c r="FWD86" s="567"/>
      <c r="FWE86" s="567"/>
      <c r="FWF86" s="567"/>
      <c r="FWG86" s="567"/>
      <c r="FWH86" s="567"/>
      <c r="FWI86" s="567"/>
      <c r="FWJ86" s="567"/>
      <c r="FWK86" s="567"/>
      <c r="FWL86" s="567"/>
      <c r="FWM86" s="567"/>
      <c r="FWN86" s="567"/>
      <c r="FWO86" s="567"/>
      <c r="FWP86" s="567"/>
      <c r="FWQ86" s="567"/>
      <c r="FWR86" s="567"/>
      <c r="FWS86" s="567"/>
      <c r="FWT86" s="567"/>
      <c r="FWU86" s="567"/>
      <c r="FWV86" s="567"/>
      <c r="FWW86" s="567"/>
      <c r="FWX86" s="567"/>
      <c r="FWY86" s="567"/>
      <c r="FWZ86" s="567"/>
      <c r="FXA86" s="567"/>
      <c r="FXB86" s="567"/>
      <c r="FXC86" s="567"/>
      <c r="FXD86" s="567"/>
      <c r="FXE86" s="567"/>
      <c r="FXF86" s="567"/>
      <c r="FXG86" s="567"/>
      <c r="FXH86" s="567"/>
      <c r="FXI86" s="567"/>
      <c r="FXJ86" s="567"/>
      <c r="FXK86" s="567"/>
      <c r="FXL86" s="567"/>
      <c r="FXM86" s="567"/>
      <c r="FXN86" s="567"/>
      <c r="FXO86" s="567"/>
      <c r="FXP86" s="567"/>
      <c r="FXQ86" s="567"/>
      <c r="FXR86" s="567"/>
      <c r="FXS86" s="567"/>
      <c r="FXT86" s="567"/>
      <c r="FXU86" s="567"/>
      <c r="FXV86" s="567"/>
      <c r="FXW86" s="567"/>
      <c r="FXX86" s="567"/>
      <c r="FXY86" s="567"/>
      <c r="FXZ86" s="567"/>
      <c r="FYA86" s="567"/>
      <c r="FYB86" s="567"/>
      <c r="FYC86" s="567"/>
      <c r="FYD86" s="567"/>
      <c r="FYE86" s="567"/>
      <c r="FYF86" s="567"/>
      <c r="FYG86" s="567"/>
      <c r="FYH86" s="567"/>
      <c r="FYI86" s="567"/>
      <c r="FYJ86" s="567"/>
      <c r="FYK86" s="567"/>
      <c r="FYL86" s="567"/>
      <c r="FYM86" s="567"/>
      <c r="FYN86" s="567"/>
      <c r="FYO86" s="567"/>
      <c r="FYP86" s="567"/>
      <c r="FYQ86" s="567"/>
      <c r="FYR86" s="567"/>
      <c r="FYS86" s="567"/>
      <c r="FYT86" s="567"/>
      <c r="FYU86" s="567"/>
      <c r="FYV86" s="567"/>
      <c r="FYW86" s="567"/>
      <c r="FYX86" s="567"/>
      <c r="FYY86" s="567"/>
      <c r="FYZ86" s="567"/>
      <c r="FZA86" s="567"/>
      <c r="FZB86" s="567"/>
      <c r="FZC86" s="567"/>
      <c r="FZD86" s="567"/>
      <c r="FZE86" s="567"/>
      <c r="FZF86" s="567"/>
      <c r="FZG86" s="567"/>
      <c r="FZH86" s="567"/>
      <c r="FZI86" s="567"/>
      <c r="FZJ86" s="567"/>
      <c r="FZK86" s="567"/>
      <c r="FZL86" s="567"/>
      <c r="FZM86" s="567"/>
      <c r="FZN86" s="567"/>
      <c r="FZO86" s="567"/>
      <c r="FZP86" s="567"/>
      <c r="FZQ86" s="567"/>
      <c r="FZR86" s="567"/>
      <c r="FZS86" s="567"/>
      <c r="FZT86" s="567"/>
      <c r="FZU86" s="567"/>
      <c r="FZV86" s="567"/>
      <c r="FZW86" s="567"/>
      <c r="FZX86" s="567"/>
      <c r="FZY86" s="567"/>
      <c r="FZZ86" s="567"/>
      <c r="GAA86" s="567"/>
      <c r="GAB86" s="567"/>
      <c r="GAC86" s="567"/>
      <c r="GAD86" s="567"/>
      <c r="GAE86" s="567"/>
      <c r="GAF86" s="567"/>
      <c r="GAG86" s="567"/>
      <c r="GAH86" s="567"/>
      <c r="GAI86" s="567"/>
      <c r="GAJ86" s="567"/>
      <c r="GAK86" s="567"/>
      <c r="GAL86" s="567"/>
      <c r="GAM86" s="567"/>
      <c r="GAN86" s="567"/>
      <c r="GAO86" s="567"/>
      <c r="GAP86" s="567"/>
      <c r="GAQ86" s="567"/>
      <c r="GAR86" s="567"/>
      <c r="GAS86" s="567"/>
      <c r="GAT86" s="567"/>
      <c r="GAU86" s="567"/>
      <c r="GAV86" s="567"/>
      <c r="GAW86" s="567"/>
      <c r="GAX86" s="567"/>
      <c r="GAY86" s="567"/>
      <c r="GAZ86" s="567"/>
      <c r="GBA86" s="567"/>
      <c r="GBB86" s="567"/>
      <c r="GBC86" s="567"/>
      <c r="GBD86" s="567"/>
      <c r="GBE86" s="567"/>
      <c r="GBF86" s="567"/>
      <c r="GBG86" s="567"/>
      <c r="GBH86" s="567"/>
      <c r="GBI86" s="567"/>
      <c r="GBJ86" s="567"/>
      <c r="GBK86" s="567"/>
      <c r="GBL86" s="567"/>
      <c r="GBM86" s="567"/>
      <c r="GBN86" s="567"/>
      <c r="GBO86" s="567"/>
      <c r="GBP86" s="567"/>
      <c r="GBQ86" s="567"/>
      <c r="GBR86" s="567"/>
      <c r="GBS86" s="567"/>
      <c r="GBT86" s="567"/>
      <c r="GBU86" s="567"/>
      <c r="GBV86" s="567"/>
      <c r="GBW86" s="567"/>
      <c r="GBX86" s="567"/>
      <c r="GBY86" s="567"/>
      <c r="GBZ86" s="567"/>
      <c r="GCA86" s="567"/>
      <c r="GCB86" s="567"/>
      <c r="GCC86" s="567"/>
      <c r="GCD86" s="567"/>
      <c r="GCE86" s="567"/>
      <c r="GCF86" s="567"/>
      <c r="GCG86" s="567"/>
      <c r="GCH86" s="567"/>
      <c r="GCI86" s="567"/>
      <c r="GCJ86" s="567"/>
      <c r="GCK86" s="567"/>
      <c r="GCL86" s="567"/>
      <c r="GCM86" s="567"/>
      <c r="GCN86" s="567"/>
      <c r="GCO86" s="567"/>
      <c r="GCP86" s="567"/>
      <c r="GCQ86" s="567"/>
      <c r="GCR86" s="567"/>
      <c r="GCS86" s="567"/>
      <c r="GCT86" s="567"/>
      <c r="GCU86" s="567"/>
      <c r="GCV86" s="567"/>
      <c r="GCW86" s="567"/>
      <c r="GCX86" s="567"/>
      <c r="GCY86" s="567"/>
      <c r="GCZ86" s="567"/>
      <c r="GDA86" s="567"/>
      <c r="GDB86" s="567"/>
      <c r="GDC86" s="567"/>
      <c r="GDD86" s="567"/>
      <c r="GDE86" s="567"/>
      <c r="GDF86" s="567"/>
      <c r="GDG86" s="567"/>
      <c r="GDH86" s="567"/>
      <c r="GDI86" s="567"/>
      <c r="GDJ86" s="567"/>
      <c r="GDK86" s="567"/>
      <c r="GDL86" s="567"/>
      <c r="GDM86" s="567"/>
      <c r="GDN86" s="567"/>
      <c r="GDO86" s="567"/>
      <c r="GDP86" s="567"/>
      <c r="GDQ86" s="567"/>
      <c r="GDR86" s="567"/>
      <c r="GDS86" s="567"/>
      <c r="GDT86" s="567"/>
      <c r="GDU86" s="567"/>
      <c r="GDV86" s="567"/>
      <c r="GDW86" s="567"/>
      <c r="GDX86" s="567"/>
      <c r="GDY86" s="567"/>
      <c r="GDZ86" s="567"/>
      <c r="GEA86" s="567"/>
      <c r="GEB86" s="567"/>
      <c r="GEC86" s="567"/>
      <c r="GED86" s="567"/>
      <c r="GEE86" s="567"/>
      <c r="GEF86" s="567"/>
      <c r="GEG86" s="567"/>
      <c r="GEH86" s="567"/>
      <c r="GEI86" s="567"/>
      <c r="GEJ86" s="567"/>
      <c r="GEK86" s="567"/>
      <c r="GEL86" s="567"/>
      <c r="GEM86" s="567"/>
      <c r="GEN86" s="567"/>
      <c r="GEO86" s="567"/>
      <c r="GEP86" s="567"/>
      <c r="GEQ86" s="567"/>
      <c r="GER86" s="567"/>
      <c r="GES86" s="567"/>
      <c r="GET86" s="567"/>
      <c r="GEU86" s="567"/>
      <c r="GEV86" s="567"/>
      <c r="GEW86" s="567"/>
      <c r="GEX86" s="567"/>
      <c r="GEY86" s="567"/>
      <c r="GEZ86" s="567"/>
      <c r="GFA86" s="567"/>
      <c r="GFB86" s="567"/>
      <c r="GFC86" s="567"/>
      <c r="GFD86" s="567"/>
      <c r="GFE86" s="567"/>
      <c r="GFF86" s="567"/>
      <c r="GFG86" s="567"/>
      <c r="GFH86" s="567"/>
      <c r="GFI86" s="567"/>
      <c r="GFJ86" s="567"/>
      <c r="GFK86" s="567"/>
      <c r="GFL86" s="567"/>
      <c r="GFM86" s="567"/>
      <c r="GFN86" s="567"/>
      <c r="GFO86" s="567"/>
      <c r="GFP86" s="567"/>
      <c r="GFQ86" s="567"/>
      <c r="GFR86" s="567"/>
      <c r="GFS86" s="567"/>
      <c r="GFT86" s="567"/>
      <c r="GFU86" s="567"/>
      <c r="GFV86" s="567"/>
      <c r="GFW86" s="567"/>
      <c r="GFX86" s="567"/>
      <c r="GFY86" s="567"/>
      <c r="GFZ86" s="567"/>
      <c r="GGA86" s="567"/>
      <c r="GGB86" s="567"/>
      <c r="GGC86" s="567"/>
      <c r="GGD86" s="567"/>
      <c r="GGE86" s="567"/>
      <c r="GGF86" s="567"/>
      <c r="GGG86" s="567"/>
      <c r="GGH86" s="567"/>
      <c r="GGI86" s="567"/>
      <c r="GGJ86" s="567"/>
      <c r="GGK86" s="567"/>
      <c r="GGL86" s="567"/>
      <c r="GGM86" s="567"/>
      <c r="GGN86" s="567"/>
      <c r="GGO86" s="567"/>
      <c r="GGP86" s="567"/>
      <c r="GGQ86" s="567"/>
      <c r="GGR86" s="567"/>
      <c r="GGS86" s="567"/>
      <c r="GGT86" s="567"/>
      <c r="GGU86" s="567"/>
      <c r="GGV86" s="567"/>
      <c r="GGW86" s="567"/>
      <c r="GGX86" s="567"/>
      <c r="GGY86" s="567"/>
      <c r="GGZ86" s="567"/>
      <c r="GHA86" s="567"/>
      <c r="GHB86" s="567"/>
      <c r="GHC86" s="567"/>
      <c r="GHD86" s="567"/>
      <c r="GHE86" s="567"/>
      <c r="GHF86" s="567"/>
      <c r="GHG86" s="567"/>
      <c r="GHH86" s="567"/>
      <c r="GHI86" s="567"/>
      <c r="GHJ86" s="567"/>
      <c r="GHK86" s="567"/>
      <c r="GHL86" s="567"/>
      <c r="GHM86" s="567"/>
      <c r="GHN86" s="567"/>
      <c r="GHO86" s="567"/>
      <c r="GHP86" s="567"/>
      <c r="GHQ86" s="567"/>
      <c r="GHR86" s="567"/>
      <c r="GHS86" s="567"/>
      <c r="GHT86" s="567"/>
      <c r="GHU86" s="567"/>
      <c r="GHV86" s="567"/>
      <c r="GHW86" s="567"/>
      <c r="GHX86" s="567"/>
      <c r="GHY86" s="567"/>
      <c r="GHZ86" s="567"/>
      <c r="GIA86" s="567"/>
      <c r="GIB86" s="567"/>
      <c r="GIC86" s="567"/>
      <c r="GID86" s="567"/>
      <c r="GIE86" s="567"/>
      <c r="GIF86" s="567"/>
      <c r="GIG86" s="567"/>
      <c r="GIH86" s="567"/>
      <c r="GII86" s="567"/>
      <c r="GIJ86" s="567"/>
      <c r="GIK86" s="567"/>
      <c r="GIL86" s="567"/>
      <c r="GIM86" s="567"/>
      <c r="GIN86" s="567"/>
      <c r="GIO86" s="567"/>
      <c r="GIP86" s="567"/>
      <c r="GIQ86" s="567"/>
      <c r="GIR86" s="567"/>
      <c r="GIS86" s="567"/>
      <c r="GIT86" s="567"/>
      <c r="GIU86" s="567"/>
      <c r="GIV86" s="567"/>
      <c r="GIW86" s="567"/>
      <c r="GIX86" s="567"/>
      <c r="GIY86" s="567"/>
      <c r="GIZ86" s="567"/>
      <c r="GJA86" s="567"/>
      <c r="GJB86" s="567"/>
      <c r="GJC86" s="567"/>
      <c r="GJD86" s="567"/>
      <c r="GJE86" s="567"/>
      <c r="GJF86" s="567"/>
      <c r="GJG86" s="567"/>
      <c r="GJH86" s="567"/>
      <c r="GJI86" s="567"/>
      <c r="GJJ86" s="567"/>
      <c r="GJK86" s="567"/>
      <c r="GJL86" s="567"/>
      <c r="GJM86" s="567"/>
      <c r="GJN86" s="567"/>
      <c r="GJO86" s="567"/>
      <c r="GJP86" s="567"/>
      <c r="GJQ86" s="567"/>
      <c r="GJR86" s="567"/>
      <c r="GJS86" s="567"/>
      <c r="GJT86" s="567"/>
      <c r="GJU86" s="567"/>
      <c r="GJV86" s="567"/>
      <c r="GJW86" s="567"/>
      <c r="GJX86" s="567"/>
      <c r="GJY86" s="567"/>
      <c r="GJZ86" s="567"/>
      <c r="GKA86" s="567"/>
      <c r="GKB86" s="567"/>
      <c r="GKC86" s="567"/>
      <c r="GKD86" s="567"/>
      <c r="GKE86" s="567"/>
      <c r="GKF86" s="567"/>
      <c r="GKG86" s="567"/>
      <c r="GKH86" s="567"/>
      <c r="GKI86" s="567"/>
      <c r="GKJ86" s="567"/>
      <c r="GKK86" s="567"/>
      <c r="GKL86" s="567"/>
      <c r="GKM86" s="567"/>
      <c r="GKN86" s="567"/>
      <c r="GKO86" s="567"/>
      <c r="GKP86" s="567"/>
      <c r="GKQ86" s="567"/>
      <c r="GKR86" s="567"/>
      <c r="GKS86" s="567"/>
      <c r="GKT86" s="567"/>
      <c r="GKU86" s="567"/>
      <c r="GKV86" s="567"/>
      <c r="GKW86" s="567"/>
      <c r="GKX86" s="567"/>
      <c r="GKY86" s="567"/>
      <c r="GKZ86" s="567"/>
      <c r="GLA86" s="567"/>
      <c r="GLB86" s="567"/>
      <c r="GLC86" s="567"/>
      <c r="GLD86" s="567"/>
      <c r="GLE86" s="567"/>
      <c r="GLF86" s="567"/>
      <c r="GLG86" s="567"/>
      <c r="GLH86" s="567"/>
      <c r="GLI86" s="567"/>
      <c r="GLJ86" s="567"/>
      <c r="GLK86" s="567"/>
      <c r="GLL86" s="567"/>
      <c r="GLM86" s="567"/>
      <c r="GLN86" s="567"/>
      <c r="GLO86" s="567"/>
      <c r="GLP86" s="567"/>
      <c r="GLQ86" s="567"/>
      <c r="GLR86" s="567"/>
      <c r="GLS86" s="567"/>
      <c r="GLT86" s="567"/>
      <c r="GLU86" s="567"/>
      <c r="GLV86" s="567"/>
      <c r="GLW86" s="567"/>
      <c r="GLX86" s="567"/>
      <c r="GLY86" s="567"/>
      <c r="GLZ86" s="567"/>
      <c r="GMA86" s="567"/>
      <c r="GMB86" s="567"/>
      <c r="GMC86" s="567"/>
      <c r="GMD86" s="567"/>
      <c r="GME86" s="567"/>
      <c r="GMF86" s="567"/>
      <c r="GMG86" s="567"/>
      <c r="GMH86" s="567"/>
      <c r="GMI86" s="567"/>
      <c r="GMJ86" s="567"/>
      <c r="GMK86" s="567"/>
      <c r="GML86" s="567"/>
      <c r="GMM86" s="567"/>
      <c r="GMN86" s="567"/>
      <c r="GMO86" s="567"/>
      <c r="GMP86" s="567"/>
      <c r="GMQ86" s="567"/>
      <c r="GMR86" s="567"/>
      <c r="GMS86" s="567"/>
      <c r="GMT86" s="567"/>
      <c r="GMU86" s="567"/>
      <c r="GMV86" s="567"/>
      <c r="GMW86" s="567"/>
      <c r="GMX86" s="567"/>
      <c r="GMY86" s="567"/>
      <c r="GMZ86" s="567"/>
      <c r="GNA86" s="567"/>
      <c r="GNB86" s="567"/>
      <c r="GNC86" s="567"/>
      <c r="GND86" s="567"/>
      <c r="GNE86" s="567"/>
      <c r="GNF86" s="567"/>
      <c r="GNG86" s="567"/>
      <c r="GNH86" s="567"/>
      <c r="GNI86" s="567"/>
      <c r="GNJ86" s="567"/>
      <c r="GNK86" s="567"/>
      <c r="GNL86" s="567"/>
      <c r="GNM86" s="567"/>
      <c r="GNN86" s="567"/>
      <c r="GNO86" s="567"/>
      <c r="GNP86" s="567"/>
      <c r="GNQ86" s="567"/>
      <c r="GNR86" s="567"/>
      <c r="GNS86" s="567"/>
      <c r="GNT86" s="567"/>
      <c r="GNU86" s="567"/>
      <c r="GNV86" s="567"/>
      <c r="GNW86" s="567"/>
      <c r="GNX86" s="567"/>
      <c r="GNY86" s="567"/>
      <c r="GNZ86" s="567"/>
      <c r="GOA86" s="567"/>
      <c r="GOB86" s="567"/>
      <c r="GOC86" s="567"/>
      <c r="GOD86" s="567"/>
      <c r="GOE86" s="567"/>
      <c r="GOF86" s="567"/>
      <c r="GOG86" s="567"/>
      <c r="GOH86" s="567"/>
      <c r="GOI86" s="567"/>
      <c r="GOJ86" s="567"/>
      <c r="GOK86" s="567"/>
      <c r="GOL86" s="567"/>
      <c r="GOM86" s="567"/>
      <c r="GON86" s="567"/>
      <c r="GOO86" s="567"/>
      <c r="GOP86" s="567"/>
      <c r="GOQ86" s="567"/>
      <c r="GOR86" s="567"/>
      <c r="GOS86" s="567"/>
      <c r="GOT86" s="567"/>
      <c r="GOU86" s="567"/>
      <c r="GOV86" s="567"/>
      <c r="GOW86" s="567"/>
      <c r="GOX86" s="567"/>
      <c r="GOY86" s="567"/>
      <c r="GOZ86" s="567"/>
      <c r="GPA86" s="567"/>
      <c r="GPB86" s="567"/>
      <c r="GPC86" s="567"/>
      <c r="GPD86" s="567"/>
      <c r="GPE86" s="567"/>
      <c r="GPF86" s="567"/>
      <c r="GPG86" s="567"/>
      <c r="GPH86" s="567"/>
      <c r="GPI86" s="567"/>
      <c r="GPJ86" s="567"/>
      <c r="GPK86" s="567"/>
      <c r="GPL86" s="567"/>
      <c r="GPM86" s="567"/>
      <c r="GPN86" s="567"/>
      <c r="GPO86" s="567"/>
      <c r="GPP86" s="567"/>
      <c r="GPQ86" s="567"/>
      <c r="GPR86" s="567"/>
      <c r="GPS86" s="567"/>
      <c r="GPT86" s="567"/>
      <c r="GPU86" s="567"/>
      <c r="GPV86" s="567"/>
      <c r="GPW86" s="567"/>
      <c r="GPX86" s="567"/>
      <c r="GPY86" s="567"/>
      <c r="GPZ86" s="567"/>
      <c r="GQA86" s="567"/>
      <c r="GQB86" s="567"/>
      <c r="GQC86" s="567"/>
      <c r="GQD86" s="567"/>
      <c r="GQE86" s="567"/>
      <c r="GQF86" s="567"/>
      <c r="GQG86" s="567"/>
      <c r="GQH86" s="567"/>
      <c r="GQI86" s="567"/>
      <c r="GQJ86" s="567"/>
      <c r="GQK86" s="567"/>
      <c r="GQL86" s="567"/>
      <c r="GQM86" s="567"/>
      <c r="GQN86" s="567"/>
      <c r="GQO86" s="567"/>
      <c r="GQP86" s="567"/>
      <c r="GQQ86" s="567"/>
      <c r="GQR86" s="567"/>
      <c r="GQS86" s="567"/>
      <c r="GQT86" s="567"/>
      <c r="GQU86" s="567"/>
      <c r="GQV86" s="567"/>
      <c r="GQW86" s="567"/>
      <c r="GQX86" s="567"/>
      <c r="GQY86" s="567"/>
      <c r="GQZ86" s="567"/>
      <c r="GRA86" s="567"/>
      <c r="GRB86" s="567"/>
      <c r="GRC86" s="567"/>
      <c r="GRD86" s="567"/>
      <c r="GRE86" s="567"/>
      <c r="GRF86" s="567"/>
      <c r="GRG86" s="567"/>
      <c r="GRH86" s="567"/>
      <c r="GRI86" s="567"/>
      <c r="GRJ86" s="567"/>
      <c r="GRK86" s="567"/>
      <c r="GRL86" s="567"/>
      <c r="GRM86" s="567"/>
      <c r="GRN86" s="567"/>
      <c r="GRO86" s="567"/>
      <c r="GRP86" s="567"/>
      <c r="GRQ86" s="567"/>
      <c r="GRR86" s="567"/>
      <c r="GRS86" s="567"/>
      <c r="GRT86" s="567"/>
      <c r="GRU86" s="567"/>
      <c r="GRV86" s="567"/>
      <c r="GRW86" s="567"/>
      <c r="GRX86" s="567"/>
      <c r="GRY86" s="567"/>
      <c r="GRZ86" s="567"/>
      <c r="GSA86" s="567"/>
      <c r="GSB86" s="567"/>
      <c r="GSC86" s="567"/>
      <c r="GSD86" s="567"/>
      <c r="GSE86" s="567"/>
      <c r="GSF86" s="567"/>
      <c r="GSG86" s="567"/>
      <c r="GSH86" s="567"/>
      <c r="GSI86" s="567"/>
      <c r="GSJ86" s="567"/>
      <c r="GSK86" s="567"/>
      <c r="GSL86" s="567"/>
      <c r="GSM86" s="567"/>
      <c r="GSN86" s="567"/>
      <c r="GSO86" s="567"/>
      <c r="GSP86" s="567"/>
      <c r="GSQ86" s="567"/>
      <c r="GSR86" s="567"/>
      <c r="GSS86" s="567"/>
      <c r="GST86" s="567"/>
      <c r="GSU86" s="567"/>
      <c r="GSV86" s="567"/>
      <c r="GSW86" s="567"/>
      <c r="GSX86" s="567"/>
      <c r="GSY86" s="567"/>
      <c r="GSZ86" s="567"/>
      <c r="GTA86" s="567"/>
      <c r="GTB86" s="567"/>
      <c r="GTC86" s="567"/>
      <c r="GTD86" s="567"/>
      <c r="GTE86" s="567"/>
      <c r="GTF86" s="567"/>
      <c r="GTG86" s="567"/>
      <c r="GTH86" s="567"/>
      <c r="GTI86" s="567"/>
      <c r="GTJ86" s="567"/>
      <c r="GTK86" s="567"/>
      <c r="GTL86" s="567"/>
      <c r="GTM86" s="567"/>
      <c r="GTN86" s="567"/>
      <c r="GTO86" s="567"/>
      <c r="GTP86" s="567"/>
      <c r="GTQ86" s="567"/>
      <c r="GTR86" s="567"/>
      <c r="GTS86" s="567"/>
      <c r="GTT86" s="567"/>
      <c r="GTU86" s="567"/>
      <c r="GTV86" s="567"/>
      <c r="GTW86" s="567"/>
      <c r="GTX86" s="567"/>
      <c r="GTY86" s="567"/>
      <c r="GTZ86" s="567"/>
      <c r="GUA86" s="567"/>
      <c r="GUB86" s="567"/>
      <c r="GUC86" s="567"/>
      <c r="GUD86" s="567"/>
      <c r="GUE86" s="567"/>
      <c r="GUF86" s="567"/>
      <c r="GUG86" s="567"/>
      <c r="GUH86" s="567"/>
      <c r="GUI86" s="567"/>
      <c r="GUJ86" s="567"/>
      <c r="GUK86" s="567"/>
      <c r="GUL86" s="567"/>
      <c r="GUM86" s="567"/>
      <c r="GUN86" s="567"/>
      <c r="GUO86" s="567"/>
      <c r="GUP86" s="567"/>
      <c r="GUQ86" s="567"/>
      <c r="GUR86" s="567"/>
      <c r="GUS86" s="567"/>
      <c r="GUT86" s="567"/>
      <c r="GUU86" s="567"/>
      <c r="GUV86" s="567"/>
      <c r="GUW86" s="567"/>
      <c r="GUX86" s="567"/>
      <c r="GUY86" s="567"/>
      <c r="GUZ86" s="567"/>
      <c r="GVA86" s="567"/>
      <c r="GVB86" s="567"/>
      <c r="GVC86" s="567"/>
      <c r="GVD86" s="567"/>
      <c r="GVE86" s="567"/>
      <c r="GVF86" s="567"/>
      <c r="GVG86" s="567"/>
      <c r="GVH86" s="567"/>
      <c r="GVI86" s="567"/>
      <c r="GVJ86" s="567"/>
      <c r="GVK86" s="567"/>
      <c r="GVL86" s="567"/>
      <c r="GVM86" s="567"/>
      <c r="GVN86" s="567"/>
      <c r="GVO86" s="567"/>
      <c r="GVP86" s="567"/>
      <c r="GVQ86" s="567"/>
      <c r="GVR86" s="567"/>
      <c r="GVS86" s="567"/>
      <c r="GVT86" s="567"/>
      <c r="GVU86" s="567"/>
      <c r="GVV86" s="567"/>
      <c r="GVW86" s="567"/>
      <c r="GVX86" s="567"/>
      <c r="GVY86" s="567"/>
      <c r="GVZ86" s="567"/>
      <c r="GWA86" s="567"/>
      <c r="GWB86" s="567"/>
      <c r="GWC86" s="567"/>
      <c r="GWD86" s="567"/>
      <c r="GWE86" s="567"/>
      <c r="GWF86" s="567"/>
      <c r="GWG86" s="567"/>
      <c r="GWH86" s="567"/>
      <c r="GWI86" s="567"/>
      <c r="GWJ86" s="567"/>
      <c r="GWK86" s="567"/>
      <c r="GWL86" s="567"/>
      <c r="GWM86" s="567"/>
      <c r="GWN86" s="567"/>
      <c r="GWO86" s="567"/>
      <c r="GWP86" s="567"/>
      <c r="GWQ86" s="567"/>
      <c r="GWR86" s="567"/>
      <c r="GWS86" s="567"/>
      <c r="GWT86" s="567"/>
      <c r="GWU86" s="567"/>
      <c r="GWV86" s="567"/>
      <c r="GWW86" s="567"/>
      <c r="GWX86" s="567"/>
      <c r="GWY86" s="567"/>
      <c r="GWZ86" s="567"/>
      <c r="GXA86" s="567"/>
      <c r="GXB86" s="567"/>
      <c r="GXC86" s="567"/>
      <c r="GXD86" s="567"/>
      <c r="GXE86" s="567"/>
      <c r="GXF86" s="567"/>
      <c r="GXG86" s="567"/>
      <c r="GXH86" s="567"/>
      <c r="GXI86" s="567"/>
      <c r="GXJ86" s="567"/>
      <c r="GXK86" s="567"/>
      <c r="GXL86" s="567"/>
      <c r="GXM86" s="567"/>
      <c r="GXN86" s="567"/>
      <c r="GXO86" s="567"/>
      <c r="GXP86" s="567"/>
      <c r="GXQ86" s="567"/>
      <c r="GXR86" s="567"/>
      <c r="GXS86" s="567"/>
      <c r="GXT86" s="567"/>
      <c r="GXU86" s="567"/>
      <c r="GXV86" s="567"/>
      <c r="GXW86" s="567"/>
      <c r="GXX86" s="567"/>
      <c r="GXY86" s="567"/>
      <c r="GXZ86" s="567"/>
      <c r="GYA86" s="567"/>
      <c r="GYB86" s="567"/>
      <c r="GYC86" s="567"/>
      <c r="GYD86" s="567"/>
      <c r="GYE86" s="567"/>
      <c r="GYF86" s="567"/>
      <c r="GYG86" s="567"/>
      <c r="GYH86" s="567"/>
      <c r="GYI86" s="567"/>
      <c r="GYJ86" s="567"/>
      <c r="GYK86" s="567"/>
      <c r="GYL86" s="567"/>
      <c r="GYM86" s="567"/>
      <c r="GYN86" s="567"/>
      <c r="GYO86" s="567"/>
      <c r="GYP86" s="567"/>
      <c r="GYQ86" s="567"/>
      <c r="GYR86" s="567"/>
      <c r="GYS86" s="567"/>
      <c r="GYT86" s="567"/>
      <c r="GYU86" s="567"/>
      <c r="GYV86" s="567"/>
      <c r="GYW86" s="567"/>
      <c r="GYX86" s="567"/>
      <c r="GYY86" s="567"/>
      <c r="GYZ86" s="567"/>
      <c r="GZA86" s="567"/>
      <c r="GZB86" s="567"/>
      <c r="GZC86" s="567"/>
      <c r="GZD86" s="567"/>
      <c r="GZE86" s="567"/>
      <c r="GZF86" s="567"/>
      <c r="GZG86" s="567"/>
      <c r="GZH86" s="567"/>
      <c r="GZI86" s="567"/>
      <c r="GZJ86" s="567"/>
      <c r="GZK86" s="567"/>
      <c r="GZL86" s="567"/>
      <c r="GZM86" s="567"/>
      <c r="GZN86" s="567"/>
      <c r="GZO86" s="567"/>
      <c r="GZP86" s="567"/>
      <c r="GZQ86" s="567"/>
      <c r="GZR86" s="567"/>
      <c r="GZS86" s="567"/>
      <c r="GZT86" s="567"/>
      <c r="GZU86" s="567"/>
      <c r="GZV86" s="567"/>
      <c r="GZW86" s="567"/>
      <c r="GZX86" s="567"/>
      <c r="GZY86" s="567"/>
      <c r="GZZ86" s="567"/>
      <c r="HAA86" s="567"/>
      <c r="HAB86" s="567"/>
      <c r="HAC86" s="567"/>
      <c r="HAD86" s="567"/>
      <c r="HAE86" s="567"/>
      <c r="HAF86" s="567"/>
      <c r="HAG86" s="567"/>
      <c r="HAH86" s="567"/>
      <c r="HAI86" s="567"/>
      <c r="HAJ86" s="567"/>
      <c r="HAK86" s="567"/>
      <c r="HAL86" s="567"/>
      <c r="HAM86" s="567"/>
      <c r="HAN86" s="567"/>
      <c r="HAO86" s="567"/>
      <c r="HAP86" s="567"/>
      <c r="HAQ86" s="567"/>
      <c r="HAR86" s="567"/>
      <c r="HAS86" s="567"/>
      <c r="HAT86" s="567"/>
      <c r="HAU86" s="567"/>
      <c r="HAV86" s="567"/>
      <c r="HAW86" s="567"/>
      <c r="HAX86" s="567"/>
      <c r="HAY86" s="567"/>
      <c r="HAZ86" s="567"/>
      <c r="HBA86" s="567"/>
      <c r="HBB86" s="567"/>
      <c r="HBC86" s="567"/>
      <c r="HBD86" s="567"/>
      <c r="HBE86" s="567"/>
      <c r="HBF86" s="567"/>
      <c r="HBG86" s="567"/>
      <c r="HBH86" s="567"/>
      <c r="HBI86" s="567"/>
      <c r="HBJ86" s="567"/>
      <c r="HBK86" s="567"/>
      <c r="HBL86" s="567"/>
      <c r="HBM86" s="567"/>
      <c r="HBN86" s="567"/>
      <c r="HBO86" s="567"/>
      <c r="HBP86" s="567"/>
      <c r="HBQ86" s="567"/>
      <c r="HBR86" s="567"/>
      <c r="HBS86" s="567"/>
      <c r="HBT86" s="567"/>
      <c r="HBU86" s="567"/>
      <c r="HBV86" s="567"/>
      <c r="HBW86" s="567"/>
      <c r="HBX86" s="567"/>
      <c r="HBY86" s="567"/>
      <c r="HBZ86" s="567"/>
      <c r="HCA86" s="567"/>
      <c r="HCB86" s="567"/>
      <c r="HCC86" s="567"/>
      <c r="HCD86" s="567"/>
      <c r="HCE86" s="567"/>
      <c r="HCF86" s="567"/>
      <c r="HCG86" s="567"/>
      <c r="HCH86" s="567"/>
      <c r="HCI86" s="567"/>
      <c r="HCJ86" s="567"/>
      <c r="HCK86" s="567"/>
      <c r="HCL86" s="567"/>
      <c r="HCM86" s="567"/>
      <c r="HCN86" s="567"/>
      <c r="HCO86" s="567"/>
      <c r="HCP86" s="567"/>
      <c r="HCQ86" s="567"/>
      <c r="HCR86" s="567"/>
      <c r="HCS86" s="567"/>
      <c r="HCT86" s="567"/>
      <c r="HCU86" s="567"/>
      <c r="HCV86" s="567"/>
      <c r="HCW86" s="567"/>
      <c r="HCX86" s="567"/>
      <c r="HCY86" s="567"/>
      <c r="HCZ86" s="567"/>
      <c r="HDA86" s="567"/>
      <c r="HDB86" s="567"/>
      <c r="HDC86" s="567"/>
      <c r="HDD86" s="567"/>
      <c r="HDE86" s="567"/>
      <c r="HDF86" s="567"/>
      <c r="HDG86" s="567"/>
      <c r="HDH86" s="567"/>
      <c r="HDI86" s="567"/>
      <c r="HDJ86" s="567"/>
      <c r="HDK86" s="567"/>
      <c r="HDL86" s="567"/>
      <c r="HDM86" s="567"/>
      <c r="HDN86" s="567"/>
      <c r="HDO86" s="567"/>
      <c r="HDP86" s="567"/>
      <c r="HDQ86" s="567"/>
      <c r="HDR86" s="567"/>
      <c r="HDS86" s="567"/>
      <c r="HDT86" s="567"/>
      <c r="HDU86" s="567"/>
      <c r="HDV86" s="567"/>
      <c r="HDW86" s="567"/>
      <c r="HDX86" s="567"/>
      <c r="HDY86" s="567"/>
      <c r="HDZ86" s="567"/>
      <c r="HEA86" s="567"/>
      <c r="HEB86" s="567"/>
      <c r="HEC86" s="567"/>
      <c r="HED86" s="567"/>
      <c r="HEE86" s="567"/>
      <c r="HEF86" s="567"/>
      <c r="HEG86" s="567"/>
      <c r="HEH86" s="567"/>
      <c r="HEI86" s="567"/>
      <c r="HEJ86" s="567"/>
      <c r="HEK86" s="567"/>
      <c r="HEL86" s="567"/>
      <c r="HEM86" s="567"/>
      <c r="HEN86" s="567"/>
      <c r="HEO86" s="567"/>
      <c r="HEP86" s="567"/>
      <c r="HEQ86" s="567"/>
      <c r="HER86" s="567"/>
      <c r="HES86" s="567"/>
      <c r="HET86" s="567"/>
      <c r="HEU86" s="567"/>
      <c r="HEV86" s="567"/>
      <c r="HEW86" s="567"/>
      <c r="HEX86" s="567"/>
      <c r="HEY86" s="567"/>
      <c r="HEZ86" s="567"/>
      <c r="HFA86" s="567"/>
      <c r="HFB86" s="567"/>
      <c r="HFC86" s="567"/>
      <c r="HFD86" s="567"/>
      <c r="HFE86" s="567"/>
      <c r="HFF86" s="567"/>
      <c r="HFG86" s="567"/>
      <c r="HFH86" s="567"/>
      <c r="HFI86" s="567"/>
      <c r="HFJ86" s="567"/>
      <c r="HFK86" s="567"/>
      <c r="HFL86" s="567"/>
      <c r="HFM86" s="567"/>
      <c r="HFN86" s="567"/>
      <c r="HFO86" s="567"/>
      <c r="HFP86" s="567"/>
      <c r="HFQ86" s="567"/>
      <c r="HFR86" s="567"/>
      <c r="HFS86" s="567"/>
      <c r="HFT86" s="567"/>
      <c r="HFU86" s="567"/>
      <c r="HFV86" s="567"/>
      <c r="HFW86" s="567"/>
      <c r="HFX86" s="567"/>
      <c r="HFY86" s="567"/>
      <c r="HFZ86" s="567"/>
      <c r="HGA86" s="567"/>
      <c r="HGB86" s="567"/>
      <c r="HGC86" s="567"/>
      <c r="HGD86" s="567"/>
      <c r="HGE86" s="567"/>
      <c r="HGF86" s="567"/>
      <c r="HGG86" s="567"/>
      <c r="HGH86" s="567"/>
      <c r="HGI86" s="567"/>
      <c r="HGJ86" s="567"/>
      <c r="HGK86" s="567"/>
      <c r="HGL86" s="567"/>
      <c r="HGM86" s="567"/>
      <c r="HGN86" s="567"/>
      <c r="HGO86" s="567"/>
      <c r="HGP86" s="567"/>
      <c r="HGQ86" s="567"/>
      <c r="HGR86" s="567"/>
      <c r="HGS86" s="567"/>
      <c r="HGT86" s="567"/>
      <c r="HGU86" s="567"/>
      <c r="HGV86" s="567"/>
      <c r="HGW86" s="567"/>
      <c r="HGX86" s="567"/>
      <c r="HGY86" s="567"/>
      <c r="HGZ86" s="567"/>
      <c r="HHA86" s="567"/>
      <c r="HHB86" s="567"/>
      <c r="HHC86" s="567"/>
      <c r="HHD86" s="567"/>
      <c r="HHE86" s="567"/>
      <c r="HHF86" s="567"/>
      <c r="HHG86" s="567"/>
      <c r="HHH86" s="567"/>
      <c r="HHI86" s="567"/>
      <c r="HHJ86" s="567"/>
      <c r="HHK86" s="567"/>
      <c r="HHL86" s="567"/>
      <c r="HHM86" s="567"/>
      <c r="HHN86" s="567"/>
      <c r="HHO86" s="567"/>
      <c r="HHP86" s="567"/>
      <c r="HHQ86" s="567"/>
      <c r="HHR86" s="567"/>
      <c r="HHS86" s="567"/>
      <c r="HHT86" s="567"/>
      <c r="HHU86" s="567"/>
      <c r="HHV86" s="567"/>
      <c r="HHW86" s="567"/>
      <c r="HHX86" s="567"/>
      <c r="HHY86" s="567"/>
      <c r="HHZ86" s="567"/>
      <c r="HIA86" s="567"/>
      <c r="HIB86" s="567"/>
      <c r="HIC86" s="567"/>
      <c r="HID86" s="567"/>
      <c r="HIE86" s="567"/>
      <c r="HIF86" s="567"/>
      <c r="HIG86" s="567"/>
      <c r="HIH86" s="567"/>
      <c r="HII86" s="567"/>
      <c r="HIJ86" s="567"/>
      <c r="HIK86" s="567"/>
      <c r="HIL86" s="567"/>
      <c r="HIM86" s="567"/>
      <c r="HIN86" s="567"/>
      <c r="HIO86" s="567"/>
      <c r="HIP86" s="567"/>
      <c r="HIQ86" s="567"/>
      <c r="HIR86" s="567"/>
      <c r="HIS86" s="567"/>
      <c r="HIT86" s="567"/>
      <c r="HIU86" s="567"/>
      <c r="HIV86" s="567"/>
      <c r="HIW86" s="567"/>
      <c r="HIX86" s="567"/>
      <c r="HIY86" s="567"/>
      <c r="HIZ86" s="567"/>
      <c r="HJA86" s="567"/>
      <c r="HJB86" s="567"/>
      <c r="HJC86" s="567"/>
      <c r="HJD86" s="567"/>
      <c r="HJE86" s="567"/>
      <c r="HJF86" s="567"/>
      <c r="HJG86" s="567"/>
      <c r="HJH86" s="567"/>
      <c r="HJI86" s="567"/>
      <c r="HJJ86" s="567"/>
      <c r="HJK86" s="567"/>
      <c r="HJL86" s="567"/>
      <c r="HJM86" s="567"/>
      <c r="HJN86" s="567"/>
      <c r="HJO86" s="567"/>
      <c r="HJP86" s="567"/>
      <c r="HJQ86" s="567"/>
      <c r="HJR86" s="567"/>
      <c r="HJS86" s="567"/>
      <c r="HJT86" s="567"/>
      <c r="HJU86" s="567"/>
      <c r="HJV86" s="567"/>
      <c r="HJW86" s="567"/>
      <c r="HJX86" s="567"/>
      <c r="HJY86" s="567"/>
      <c r="HJZ86" s="567"/>
      <c r="HKA86" s="567"/>
      <c r="HKB86" s="567"/>
      <c r="HKC86" s="567"/>
      <c r="HKD86" s="567"/>
      <c r="HKE86" s="567"/>
      <c r="HKF86" s="567"/>
      <c r="HKG86" s="567"/>
      <c r="HKH86" s="567"/>
      <c r="HKI86" s="567"/>
      <c r="HKJ86" s="567"/>
      <c r="HKK86" s="567"/>
      <c r="HKL86" s="567"/>
      <c r="HKM86" s="567"/>
      <c r="HKN86" s="567"/>
      <c r="HKO86" s="567"/>
      <c r="HKP86" s="567"/>
      <c r="HKQ86" s="567"/>
      <c r="HKR86" s="567"/>
      <c r="HKS86" s="567"/>
      <c r="HKT86" s="567"/>
      <c r="HKU86" s="567"/>
      <c r="HKV86" s="567"/>
      <c r="HKW86" s="567"/>
      <c r="HKX86" s="567"/>
      <c r="HKY86" s="567"/>
      <c r="HKZ86" s="567"/>
      <c r="HLA86" s="567"/>
      <c r="HLB86" s="567"/>
      <c r="HLC86" s="567"/>
      <c r="HLD86" s="567"/>
      <c r="HLE86" s="567"/>
      <c r="HLF86" s="567"/>
      <c r="HLG86" s="567"/>
      <c r="HLH86" s="567"/>
      <c r="HLI86" s="567"/>
      <c r="HLJ86" s="567"/>
      <c r="HLK86" s="567"/>
      <c r="HLL86" s="567"/>
      <c r="HLM86" s="567"/>
      <c r="HLN86" s="567"/>
      <c r="HLO86" s="567"/>
      <c r="HLP86" s="567"/>
      <c r="HLQ86" s="567"/>
      <c r="HLR86" s="567"/>
      <c r="HLS86" s="567"/>
      <c r="HLT86" s="567"/>
      <c r="HLU86" s="567"/>
      <c r="HLV86" s="567"/>
      <c r="HLW86" s="567"/>
      <c r="HLX86" s="567"/>
      <c r="HLY86" s="567"/>
      <c r="HLZ86" s="567"/>
      <c r="HMA86" s="567"/>
      <c r="HMB86" s="567"/>
      <c r="HMC86" s="567"/>
      <c r="HMD86" s="567"/>
      <c r="HME86" s="567"/>
      <c r="HMF86" s="567"/>
      <c r="HMG86" s="567"/>
      <c r="HMH86" s="567"/>
      <c r="HMI86" s="567"/>
      <c r="HMJ86" s="567"/>
      <c r="HMK86" s="567"/>
      <c r="HML86" s="567"/>
      <c r="HMM86" s="567"/>
      <c r="HMN86" s="567"/>
      <c r="HMO86" s="567"/>
      <c r="HMP86" s="567"/>
      <c r="HMQ86" s="567"/>
      <c r="HMR86" s="567"/>
      <c r="HMS86" s="567"/>
      <c r="HMT86" s="567"/>
      <c r="HMU86" s="567"/>
      <c r="HMV86" s="567"/>
      <c r="HMW86" s="567"/>
      <c r="HMX86" s="567"/>
      <c r="HMY86" s="567"/>
      <c r="HMZ86" s="567"/>
      <c r="HNA86" s="567"/>
      <c r="HNB86" s="567"/>
      <c r="HNC86" s="567"/>
      <c r="HND86" s="567"/>
      <c r="HNE86" s="567"/>
      <c r="HNF86" s="567"/>
      <c r="HNG86" s="567"/>
      <c r="HNH86" s="567"/>
      <c r="HNI86" s="567"/>
      <c r="HNJ86" s="567"/>
      <c r="HNK86" s="567"/>
      <c r="HNL86" s="567"/>
      <c r="HNM86" s="567"/>
      <c r="HNN86" s="567"/>
      <c r="HNO86" s="567"/>
      <c r="HNP86" s="567"/>
      <c r="HNQ86" s="567"/>
      <c r="HNR86" s="567"/>
      <c r="HNS86" s="567"/>
      <c r="HNT86" s="567"/>
      <c r="HNU86" s="567"/>
      <c r="HNV86" s="567"/>
      <c r="HNW86" s="567"/>
      <c r="HNX86" s="567"/>
      <c r="HNY86" s="567"/>
      <c r="HNZ86" s="567"/>
      <c r="HOA86" s="567"/>
      <c r="HOB86" s="567"/>
      <c r="HOC86" s="567"/>
      <c r="HOD86" s="567"/>
      <c r="HOE86" s="567"/>
      <c r="HOF86" s="567"/>
      <c r="HOG86" s="567"/>
      <c r="HOH86" s="567"/>
      <c r="HOI86" s="567"/>
      <c r="HOJ86" s="567"/>
      <c r="HOK86" s="567"/>
      <c r="HOL86" s="567"/>
      <c r="HOM86" s="567"/>
      <c r="HON86" s="567"/>
      <c r="HOO86" s="567"/>
      <c r="HOP86" s="567"/>
      <c r="HOQ86" s="567"/>
      <c r="HOR86" s="567"/>
      <c r="HOS86" s="567"/>
      <c r="HOT86" s="567"/>
      <c r="HOU86" s="567"/>
      <c r="HOV86" s="567"/>
      <c r="HOW86" s="567"/>
      <c r="HOX86" s="567"/>
      <c r="HOY86" s="567"/>
      <c r="HOZ86" s="567"/>
      <c r="HPA86" s="567"/>
      <c r="HPB86" s="567"/>
      <c r="HPC86" s="567"/>
      <c r="HPD86" s="567"/>
      <c r="HPE86" s="567"/>
      <c r="HPF86" s="567"/>
      <c r="HPG86" s="567"/>
      <c r="HPH86" s="567"/>
      <c r="HPI86" s="567"/>
      <c r="HPJ86" s="567"/>
      <c r="HPK86" s="567"/>
      <c r="HPL86" s="567"/>
      <c r="HPM86" s="567"/>
      <c r="HPN86" s="567"/>
      <c r="HPO86" s="567"/>
      <c r="HPP86" s="567"/>
      <c r="HPQ86" s="567"/>
      <c r="HPR86" s="567"/>
      <c r="HPS86" s="567"/>
      <c r="HPT86" s="567"/>
      <c r="HPU86" s="567"/>
      <c r="HPV86" s="567"/>
      <c r="HPW86" s="567"/>
      <c r="HPX86" s="567"/>
      <c r="HPY86" s="567"/>
      <c r="HPZ86" s="567"/>
      <c r="HQA86" s="567"/>
      <c r="HQB86" s="567"/>
      <c r="HQC86" s="567"/>
      <c r="HQD86" s="567"/>
      <c r="HQE86" s="567"/>
      <c r="HQF86" s="567"/>
      <c r="HQG86" s="567"/>
      <c r="HQH86" s="567"/>
      <c r="HQI86" s="567"/>
      <c r="HQJ86" s="567"/>
      <c r="HQK86" s="567"/>
      <c r="HQL86" s="567"/>
      <c r="HQM86" s="567"/>
      <c r="HQN86" s="567"/>
      <c r="HQO86" s="567"/>
      <c r="HQP86" s="567"/>
      <c r="HQQ86" s="567"/>
      <c r="HQR86" s="567"/>
      <c r="HQS86" s="567"/>
      <c r="HQT86" s="567"/>
      <c r="HQU86" s="567"/>
      <c r="HQV86" s="567"/>
      <c r="HQW86" s="567"/>
      <c r="HQX86" s="567"/>
      <c r="HQY86" s="567"/>
      <c r="HQZ86" s="567"/>
      <c r="HRA86" s="567"/>
      <c r="HRB86" s="567"/>
      <c r="HRC86" s="567"/>
      <c r="HRD86" s="567"/>
      <c r="HRE86" s="567"/>
      <c r="HRF86" s="567"/>
      <c r="HRG86" s="567"/>
      <c r="HRH86" s="567"/>
      <c r="HRI86" s="567"/>
      <c r="HRJ86" s="567"/>
      <c r="HRK86" s="567"/>
      <c r="HRL86" s="567"/>
      <c r="HRM86" s="567"/>
      <c r="HRN86" s="567"/>
      <c r="HRO86" s="567"/>
      <c r="HRP86" s="567"/>
      <c r="HRQ86" s="567"/>
      <c r="HRR86" s="567"/>
      <c r="HRS86" s="567"/>
      <c r="HRT86" s="567"/>
      <c r="HRU86" s="567"/>
      <c r="HRV86" s="567"/>
      <c r="HRW86" s="567"/>
      <c r="HRX86" s="567"/>
      <c r="HRY86" s="567"/>
      <c r="HRZ86" s="567"/>
      <c r="HSA86" s="567"/>
      <c r="HSB86" s="567"/>
      <c r="HSC86" s="567"/>
      <c r="HSD86" s="567"/>
      <c r="HSE86" s="567"/>
      <c r="HSF86" s="567"/>
      <c r="HSG86" s="567"/>
      <c r="HSH86" s="567"/>
      <c r="HSI86" s="567"/>
      <c r="HSJ86" s="567"/>
      <c r="HSK86" s="567"/>
      <c r="HSL86" s="567"/>
      <c r="HSM86" s="567"/>
      <c r="HSN86" s="567"/>
      <c r="HSO86" s="567"/>
      <c r="HSP86" s="567"/>
      <c r="HSQ86" s="567"/>
      <c r="HSR86" s="567"/>
      <c r="HSS86" s="567"/>
      <c r="HST86" s="567"/>
      <c r="HSU86" s="567"/>
      <c r="HSV86" s="567"/>
      <c r="HSW86" s="567"/>
      <c r="HSX86" s="567"/>
      <c r="HSY86" s="567"/>
      <c r="HSZ86" s="567"/>
      <c r="HTA86" s="567"/>
      <c r="HTB86" s="567"/>
      <c r="HTC86" s="567"/>
      <c r="HTD86" s="567"/>
      <c r="HTE86" s="567"/>
      <c r="HTF86" s="567"/>
      <c r="HTG86" s="567"/>
      <c r="HTH86" s="567"/>
      <c r="HTI86" s="567"/>
      <c r="HTJ86" s="567"/>
      <c r="HTK86" s="567"/>
      <c r="HTL86" s="567"/>
      <c r="HTM86" s="567"/>
      <c r="HTN86" s="567"/>
      <c r="HTO86" s="567"/>
      <c r="HTP86" s="567"/>
      <c r="HTQ86" s="567"/>
      <c r="HTR86" s="567"/>
      <c r="HTS86" s="567"/>
      <c r="HTT86" s="567"/>
      <c r="HTU86" s="567"/>
      <c r="HTV86" s="567"/>
      <c r="HTW86" s="567"/>
      <c r="HTX86" s="567"/>
      <c r="HTY86" s="567"/>
      <c r="HTZ86" s="567"/>
      <c r="HUA86" s="567"/>
      <c r="HUB86" s="567"/>
      <c r="HUC86" s="567"/>
      <c r="HUD86" s="567"/>
      <c r="HUE86" s="567"/>
      <c r="HUF86" s="567"/>
      <c r="HUG86" s="567"/>
      <c r="HUH86" s="567"/>
      <c r="HUI86" s="567"/>
      <c r="HUJ86" s="567"/>
      <c r="HUK86" s="567"/>
      <c r="HUL86" s="567"/>
      <c r="HUM86" s="567"/>
      <c r="HUN86" s="567"/>
      <c r="HUO86" s="567"/>
      <c r="HUP86" s="567"/>
      <c r="HUQ86" s="567"/>
      <c r="HUR86" s="567"/>
      <c r="HUS86" s="567"/>
      <c r="HUT86" s="567"/>
      <c r="HUU86" s="567"/>
      <c r="HUV86" s="567"/>
      <c r="HUW86" s="567"/>
      <c r="HUX86" s="567"/>
      <c r="HUY86" s="567"/>
      <c r="HUZ86" s="567"/>
      <c r="HVA86" s="567"/>
      <c r="HVB86" s="567"/>
      <c r="HVC86" s="567"/>
      <c r="HVD86" s="567"/>
      <c r="HVE86" s="567"/>
      <c r="HVF86" s="567"/>
      <c r="HVG86" s="567"/>
      <c r="HVH86" s="567"/>
      <c r="HVI86" s="567"/>
      <c r="HVJ86" s="567"/>
      <c r="HVK86" s="567"/>
      <c r="HVL86" s="567"/>
      <c r="HVM86" s="567"/>
      <c r="HVN86" s="567"/>
      <c r="HVO86" s="567"/>
      <c r="HVP86" s="567"/>
      <c r="HVQ86" s="567"/>
      <c r="HVR86" s="567"/>
      <c r="HVS86" s="567"/>
      <c r="HVT86" s="567"/>
      <c r="HVU86" s="567"/>
      <c r="HVV86" s="567"/>
      <c r="HVW86" s="567"/>
      <c r="HVX86" s="567"/>
      <c r="HVY86" s="567"/>
      <c r="HVZ86" s="567"/>
      <c r="HWA86" s="567"/>
      <c r="HWB86" s="567"/>
      <c r="HWC86" s="567"/>
      <c r="HWD86" s="567"/>
      <c r="HWE86" s="567"/>
      <c r="HWF86" s="567"/>
      <c r="HWG86" s="567"/>
      <c r="HWH86" s="567"/>
      <c r="HWI86" s="567"/>
      <c r="HWJ86" s="567"/>
      <c r="HWK86" s="567"/>
      <c r="HWL86" s="567"/>
      <c r="HWM86" s="567"/>
      <c r="HWN86" s="567"/>
      <c r="HWO86" s="567"/>
      <c r="HWP86" s="567"/>
      <c r="HWQ86" s="567"/>
      <c r="HWR86" s="567"/>
      <c r="HWS86" s="567"/>
      <c r="HWT86" s="567"/>
      <c r="HWU86" s="567"/>
      <c r="HWV86" s="567"/>
      <c r="HWW86" s="567"/>
      <c r="HWX86" s="567"/>
      <c r="HWY86" s="567"/>
      <c r="HWZ86" s="567"/>
      <c r="HXA86" s="567"/>
      <c r="HXB86" s="567"/>
      <c r="HXC86" s="567"/>
      <c r="HXD86" s="567"/>
      <c r="HXE86" s="567"/>
      <c r="HXF86" s="567"/>
      <c r="HXG86" s="567"/>
      <c r="HXH86" s="567"/>
      <c r="HXI86" s="567"/>
      <c r="HXJ86" s="567"/>
      <c r="HXK86" s="567"/>
      <c r="HXL86" s="567"/>
      <c r="HXM86" s="567"/>
      <c r="HXN86" s="567"/>
      <c r="HXO86" s="567"/>
      <c r="HXP86" s="567"/>
      <c r="HXQ86" s="567"/>
      <c r="HXR86" s="567"/>
      <c r="HXS86" s="567"/>
      <c r="HXT86" s="567"/>
      <c r="HXU86" s="567"/>
      <c r="HXV86" s="567"/>
      <c r="HXW86" s="567"/>
      <c r="HXX86" s="567"/>
      <c r="HXY86" s="567"/>
      <c r="HXZ86" s="567"/>
      <c r="HYA86" s="567"/>
      <c r="HYB86" s="567"/>
      <c r="HYC86" s="567"/>
      <c r="HYD86" s="567"/>
      <c r="HYE86" s="567"/>
      <c r="HYF86" s="567"/>
      <c r="HYG86" s="567"/>
      <c r="HYH86" s="567"/>
      <c r="HYI86" s="567"/>
      <c r="HYJ86" s="567"/>
      <c r="HYK86" s="567"/>
      <c r="HYL86" s="567"/>
      <c r="HYM86" s="567"/>
      <c r="HYN86" s="567"/>
      <c r="HYO86" s="567"/>
      <c r="HYP86" s="567"/>
      <c r="HYQ86" s="567"/>
      <c r="HYR86" s="567"/>
      <c r="HYS86" s="567"/>
      <c r="HYT86" s="567"/>
      <c r="HYU86" s="567"/>
      <c r="HYV86" s="567"/>
      <c r="HYW86" s="567"/>
      <c r="HYX86" s="567"/>
      <c r="HYY86" s="567"/>
      <c r="HYZ86" s="567"/>
      <c r="HZA86" s="567"/>
      <c r="HZB86" s="567"/>
      <c r="HZC86" s="567"/>
      <c r="HZD86" s="567"/>
      <c r="HZE86" s="567"/>
      <c r="HZF86" s="567"/>
      <c r="HZG86" s="567"/>
      <c r="HZH86" s="567"/>
      <c r="HZI86" s="567"/>
      <c r="HZJ86" s="567"/>
      <c r="HZK86" s="567"/>
      <c r="HZL86" s="567"/>
      <c r="HZM86" s="567"/>
      <c r="HZN86" s="567"/>
      <c r="HZO86" s="567"/>
      <c r="HZP86" s="567"/>
      <c r="HZQ86" s="567"/>
      <c r="HZR86" s="567"/>
      <c r="HZS86" s="567"/>
      <c r="HZT86" s="567"/>
      <c r="HZU86" s="567"/>
      <c r="HZV86" s="567"/>
      <c r="HZW86" s="567"/>
      <c r="HZX86" s="567"/>
      <c r="HZY86" s="567"/>
      <c r="HZZ86" s="567"/>
      <c r="IAA86" s="567"/>
      <c r="IAB86" s="567"/>
      <c r="IAC86" s="567"/>
      <c r="IAD86" s="567"/>
      <c r="IAE86" s="567"/>
      <c r="IAF86" s="567"/>
      <c r="IAG86" s="567"/>
      <c r="IAH86" s="567"/>
      <c r="IAI86" s="567"/>
      <c r="IAJ86" s="567"/>
      <c r="IAK86" s="567"/>
      <c r="IAL86" s="567"/>
      <c r="IAM86" s="567"/>
      <c r="IAN86" s="567"/>
      <c r="IAO86" s="567"/>
      <c r="IAP86" s="567"/>
      <c r="IAQ86" s="567"/>
      <c r="IAR86" s="567"/>
      <c r="IAS86" s="567"/>
      <c r="IAT86" s="567"/>
      <c r="IAU86" s="567"/>
      <c r="IAV86" s="567"/>
      <c r="IAW86" s="567"/>
      <c r="IAX86" s="567"/>
      <c r="IAY86" s="567"/>
      <c r="IAZ86" s="567"/>
      <c r="IBA86" s="567"/>
      <c r="IBB86" s="567"/>
      <c r="IBC86" s="567"/>
      <c r="IBD86" s="567"/>
      <c r="IBE86" s="567"/>
      <c r="IBF86" s="567"/>
      <c r="IBG86" s="567"/>
      <c r="IBH86" s="567"/>
      <c r="IBI86" s="567"/>
      <c r="IBJ86" s="567"/>
      <c r="IBK86" s="567"/>
      <c r="IBL86" s="567"/>
      <c r="IBM86" s="567"/>
      <c r="IBN86" s="567"/>
      <c r="IBO86" s="567"/>
      <c r="IBP86" s="567"/>
      <c r="IBQ86" s="567"/>
      <c r="IBR86" s="567"/>
      <c r="IBS86" s="567"/>
      <c r="IBT86" s="567"/>
      <c r="IBU86" s="567"/>
      <c r="IBV86" s="567"/>
      <c r="IBW86" s="567"/>
      <c r="IBX86" s="567"/>
      <c r="IBY86" s="567"/>
      <c r="IBZ86" s="567"/>
      <c r="ICA86" s="567"/>
      <c r="ICB86" s="567"/>
      <c r="ICC86" s="567"/>
      <c r="ICD86" s="567"/>
      <c r="ICE86" s="567"/>
      <c r="ICF86" s="567"/>
      <c r="ICG86" s="567"/>
      <c r="ICH86" s="567"/>
      <c r="ICI86" s="567"/>
      <c r="ICJ86" s="567"/>
      <c r="ICK86" s="567"/>
      <c r="ICL86" s="567"/>
      <c r="ICM86" s="567"/>
      <c r="ICN86" s="567"/>
      <c r="ICO86" s="567"/>
      <c r="ICP86" s="567"/>
      <c r="ICQ86" s="567"/>
      <c r="ICR86" s="567"/>
      <c r="ICS86" s="567"/>
      <c r="ICT86" s="567"/>
      <c r="ICU86" s="567"/>
      <c r="ICV86" s="567"/>
      <c r="ICW86" s="567"/>
      <c r="ICX86" s="567"/>
      <c r="ICY86" s="567"/>
      <c r="ICZ86" s="567"/>
      <c r="IDA86" s="567"/>
      <c r="IDB86" s="567"/>
      <c r="IDC86" s="567"/>
      <c r="IDD86" s="567"/>
      <c r="IDE86" s="567"/>
      <c r="IDF86" s="567"/>
      <c r="IDG86" s="567"/>
      <c r="IDH86" s="567"/>
      <c r="IDI86" s="567"/>
      <c r="IDJ86" s="567"/>
      <c r="IDK86" s="567"/>
      <c r="IDL86" s="567"/>
      <c r="IDM86" s="567"/>
      <c r="IDN86" s="567"/>
      <c r="IDO86" s="567"/>
      <c r="IDP86" s="567"/>
      <c r="IDQ86" s="567"/>
      <c r="IDR86" s="567"/>
      <c r="IDS86" s="567"/>
      <c r="IDT86" s="567"/>
      <c r="IDU86" s="567"/>
      <c r="IDV86" s="567"/>
      <c r="IDW86" s="567"/>
      <c r="IDX86" s="567"/>
      <c r="IDY86" s="567"/>
      <c r="IDZ86" s="567"/>
      <c r="IEA86" s="567"/>
      <c r="IEB86" s="567"/>
      <c r="IEC86" s="567"/>
      <c r="IED86" s="567"/>
      <c r="IEE86" s="567"/>
      <c r="IEF86" s="567"/>
      <c r="IEG86" s="567"/>
      <c r="IEH86" s="567"/>
      <c r="IEI86" s="567"/>
      <c r="IEJ86" s="567"/>
      <c r="IEK86" s="567"/>
      <c r="IEL86" s="567"/>
      <c r="IEM86" s="567"/>
      <c r="IEN86" s="567"/>
      <c r="IEO86" s="567"/>
      <c r="IEP86" s="567"/>
      <c r="IEQ86" s="567"/>
      <c r="IER86" s="567"/>
      <c r="IES86" s="567"/>
      <c r="IET86" s="567"/>
      <c r="IEU86" s="567"/>
      <c r="IEV86" s="567"/>
      <c r="IEW86" s="567"/>
      <c r="IEX86" s="567"/>
      <c r="IEY86" s="567"/>
      <c r="IEZ86" s="567"/>
      <c r="IFA86" s="567"/>
      <c r="IFB86" s="567"/>
      <c r="IFC86" s="567"/>
      <c r="IFD86" s="567"/>
      <c r="IFE86" s="567"/>
      <c r="IFF86" s="567"/>
      <c r="IFG86" s="567"/>
      <c r="IFH86" s="567"/>
      <c r="IFI86" s="567"/>
      <c r="IFJ86" s="567"/>
      <c r="IFK86" s="567"/>
      <c r="IFL86" s="567"/>
      <c r="IFM86" s="567"/>
      <c r="IFN86" s="567"/>
      <c r="IFO86" s="567"/>
      <c r="IFP86" s="567"/>
      <c r="IFQ86" s="567"/>
      <c r="IFR86" s="567"/>
      <c r="IFS86" s="567"/>
      <c r="IFT86" s="567"/>
      <c r="IFU86" s="567"/>
      <c r="IFV86" s="567"/>
      <c r="IFW86" s="567"/>
      <c r="IFX86" s="567"/>
      <c r="IFY86" s="567"/>
      <c r="IFZ86" s="567"/>
      <c r="IGA86" s="567"/>
      <c r="IGB86" s="567"/>
      <c r="IGC86" s="567"/>
      <c r="IGD86" s="567"/>
      <c r="IGE86" s="567"/>
      <c r="IGF86" s="567"/>
      <c r="IGG86" s="567"/>
      <c r="IGH86" s="567"/>
      <c r="IGI86" s="567"/>
      <c r="IGJ86" s="567"/>
      <c r="IGK86" s="567"/>
      <c r="IGL86" s="567"/>
      <c r="IGM86" s="567"/>
      <c r="IGN86" s="567"/>
      <c r="IGO86" s="567"/>
      <c r="IGP86" s="567"/>
      <c r="IGQ86" s="567"/>
      <c r="IGR86" s="567"/>
      <c r="IGS86" s="567"/>
      <c r="IGT86" s="567"/>
      <c r="IGU86" s="567"/>
      <c r="IGV86" s="567"/>
      <c r="IGW86" s="567"/>
      <c r="IGX86" s="567"/>
      <c r="IGY86" s="567"/>
      <c r="IGZ86" s="567"/>
      <c r="IHA86" s="567"/>
      <c r="IHB86" s="567"/>
      <c r="IHC86" s="567"/>
      <c r="IHD86" s="567"/>
      <c r="IHE86" s="567"/>
      <c r="IHF86" s="567"/>
      <c r="IHG86" s="567"/>
      <c r="IHH86" s="567"/>
      <c r="IHI86" s="567"/>
      <c r="IHJ86" s="567"/>
      <c r="IHK86" s="567"/>
      <c r="IHL86" s="567"/>
      <c r="IHM86" s="567"/>
      <c r="IHN86" s="567"/>
      <c r="IHO86" s="567"/>
      <c r="IHP86" s="567"/>
      <c r="IHQ86" s="567"/>
      <c r="IHR86" s="567"/>
      <c r="IHS86" s="567"/>
      <c r="IHT86" s="567"/>
      <c r="IHU86" s="567"/>
      <c r="IHV86" s="567"/>
      <c r="IHW86" s="567"/>
      <c r="IHX86" s="567"/>
      <c r="IHY86" s="567"/>
      <c r="IHZ86" s="567"/>
      <c r="IIA86" s="567"/>
      <c r="IIB86" s="567"/>
      <c r="IIC86" s="567"/>
      <c r="IID86" s="567"/>
      <c r="IIE86" s="567"/>
      <c r="IIF86" s="567"/>
      <c r="IIG86" s="567"/>
      <c r="IIH86" s="567"/>
      <c r="III86" s="567"/>
      <c r="IIJ86" s="567"/>
      <c r="IIK86" s="567"/>
      <c r="IIL86" s="567"/>
      <c r="IIM86" s="567"/>
      <c r="IIN86" s="567"/>
      <c r="IIO86" s="567"/>
      <c r="IIP86" s="567"/>
      <c r="IIQ86" s="567"/>
      <c r="IIR86" s="567"/>
      <c r="IIS86" s="567"/>
      <c r="IIT86" s="567"/>
      <c r="IIU86" s="567"/>
      <c r="IIV86" s="567"/>
      <c r="IIW86" s="567"/>
      <c r="IIX86" s="567"/>
      <c r="IIY86" s="567"/>
      <c r="IIZ86" s="567"/>
      <c r="IJA86" s="567"/>
      <c r="IJB86" s="567"/>
      <c r="IJC86" s="567"/>
      <c r="IJD86" s="567"/>
      <c r="IJE86" s="567"/>
      <c r="IJF86" s="567"/>
      <c r="IJG86" s="567"/>
      <c r="IJH86" s="567"/>
      <c r="IJI86" s="567"/>
      <c r="IJJ86" s="567"/>
      <c r="IJK86" s="567"/>
      <c r="IJL86" s="567"/>
      <c r="IJM86" s="567"/>
      <c r="IJN86" s="567"/>
      <c r="IJO86" s="567"/>
      <c r="IJP86" s="567"/>
      <c r="IJQ86" s="567"/>
      <c r="IJR86" s="567"/>
      <c r="IJS86" s="567"/>
      <c r="IJT86" s="567"/>
      <c r="IJU86" s="567"/>
      <c r="IJV86" s="567"/>
      <c r="IJW86" s="567"/>
      <c r="IJX86" s="567"/>
      <c r="IJY86" s="567"/>
      <c r="IJZ86" s="567"/>
      <c r="IKA86" s="567"/>
      <c r="IKB86" s="567"/>
      <c r="IKC86" s="567"/>
      <c r="IKD86" s="567"/>
      <c r="IKE86" s="567"/>
      <c r="IKF86" s="567"/>
      <c r="IKG86" s="567"/>
      <c r="IKH86" s="567"/>
      <c r="IKI86" s="567"/>
      <c r="IKJ86" s="567"/>
      <c r="IKK86" s="567"/>
      <c r="IKL86" s="567"/>
      <c r="IKM86" s="567"/>
      <c r="IKN86" s="567"/>
      <c r="IKO86" s="567"/>
      <c r="IKP86" s="567"/>
      <c r="IKQ86" s="567"/>
      <c r="IKR86" s="567"/>
      <c r="IKS86" s="567"/>
      <c r="IKT86" s="567"/>
      <c r="IKU86" s="567"/>
      <c r="IKV86" s="567"/>
      <c r="IKW86" s="567"/>
      <c r="IKX86" s="567"/>
      <c r="IKY86" s="567"/>
      <c r="IKZ86" s="567"/>
      <c r="ILA86" s="567"/>
      <c r="ILB86" s="567"/>
      <c r="ILC86" s="567"/>
      <c r="ILD86" s="567"/>
      <c r="ILE86" s="567"/>
      <c r="ILF86" s="567"/>
      <c r="ILG86" s="567"/>
      <c r="ILH86" s="567"/>
      <c r="ILI86" s="567"/>
      <c r="ILJ86" s="567"/>
      <c r="ILK86" s="567"/>
      <c r="ILL86" s="567"/>
      <c r="ILM86" s="567"/>
      <c r="ILN86" s="567"/>
      <c r="ILO86" s="567"/>
      <c r="ILP86" s="567"/>
      <c r="ILQ86" s="567"/>
      <c r="ILR86" s="567"/>
      <c r="ILS86" s="567"/>
      <c r="ILT86" s="567"/>
      <c r="ILU86" s="567"/>
      <c r="ILV86" s="567"/>
      <c r="ILW86" s="567"/>
      <c r="ILX86" s="567"/>
      <c r="ILY86" s="567"/>
      <c r="ILZ86" s="567"/>
      <c r="IMA86" s="567"/>
      <c r="IMB86" s="567"/>
      <c r="IMC86" s="567"/>
      <c r="IMD86" s="567"/>
      <c r="IME86" s="567"/>
      <c r="IMF86" s="567"/>
      <c r="IMG86" s="567"/>
      <c r="IMH86" s="567"/>
      <c r="IMI86" s="567"/>
      <c r="IMJ86" s="567"/>
      <c r="IMK86" s="567"/>
      <c r="IML86" s="567"/>
      <c r="IMM86" s="567"/>
      <c r="IMN86" s="567"/>
      <c r="IMO86" s="567"/>
      <c r="IMP86" s="567"/>
      <c r="IMQ86" s="567"/>
      <c r="IMR86" s="567"/>
      <c r="IMS86" s="567"/>
      <c r="IMT86" s="567"/>
      <c r="IMU86" s="567"/>
      <c r="IMV86" s="567"/>
      <c r="IMW86" s="567"/>
      <c r="IMX86" s="567"/>
      <c r="IMY86" s="567"/>
      <c r="IMZ86" s="567"/>
      <c r="INA86" s="567"/>
      <c r="INB86" s="567"/>
      <c r="INC86" s="567"/>
      <c r="IND86" s="567"/>
      <c r="INE86" s="567"/>
      <c r="INF86" s="567"/>
      <c r="ING86" s="567"/>
      <c r="INH86" s="567"/>
      <c r="INI86" s="567"/>
      <c r="INJ86" s="567"/>
      <c r="INK86" s="567"/>
      <c r="INL86" s="567"/>
      <c r="INM86" s="567"/>
      <c r="INN86" s="567"/>
      <c r="INO86" s="567"/>
      <c r="INP86" s="567"/>
      <c r="INQ86" s="567"/>
      <c r="INR86" s="567"/>
      <c r="INS86" s="567"/>
      <c r="INT86" s="567"/>
      <c r="INU86" s="567"/>
      <c r="INV86" s="567"/>
      <c r="INW86" s="567"/>
      <c r="INX86" s="567"/>
      <c r="INY86" s="567"/>
      <c r="INZ86" s="567"/>
      <c r="IOA86" s="567"/>
      <c r="IOB86" s="567"/>
      <c r="IOC86" s="567"/>
      <c r="IOD86" s="567"/>
      <c r="IOE86" s="567"/>
      <c r="IOF86" s="567"/>
      <c r="IOG86" s="567"/>
      <c r="IOH86" s="567"/>
      <c r="IOI86" s="567"/>
      <c r="IOJ86" s="567"/>
      <c r="IOK86" s="567"/>
      <c r="IOL86" s="567"/>
      <c r="IOM86" s="567"/>
      <c r="ION86" s="567"/>
      <c r="IOO86" s="567"/>
      <c r="IOP86" s="567"/>
      <c r="IOQ86" s="567"/>
      <c r="IOR86" s="567"/>
      <c r="IOS86" s="567"/>
      <c r="IOT86" s="567"/>
      <c r="IOU86" s="567"/>
      <c r="IOV86" s="567"/>
      <c r="IOW86" s="567"/>
      <c r="IOX86" s="567"/>
      <c r="IOY86" s="567"/>
      <c r="IOZ86" s="567"/>
      <c r="IPA86" s="567"/>
      <c r="IPB86" s="567"/>
      <c r="IPC86" s="567"/>
      <c r="IPD86" s="567"/>
      <c r="IPE86" s="567"/>
      <c r="IPF86" s="567"/>
      <c r="IPG86" s="567"/>
      <c r="IPH86" s="567"/>
      <c r="IPI86" s="567"/>
      <c r="IPJ86" s="567"/>
      <c r="IPK86" s="567"/>
      <c r="IPL86" s="567"/>
      <c r="IPM86" s="567"/>
      <c r="IPN86" s="567"/>
      <c r="IPO86" s="567"/>
      <c r="IPP86" s="567"/>
      <c r="IPQ86" s="567"/>
      <c r="IPR86" s="567"/>
      <c r="IPS86" s="567"/>
      <c r="IPT86" s="567"/>
      <c r="IPU86" s="567"/>
      <c r="IPV86" s="567"/>
      <c r="IPW86" s="567"/>
      <c r="IPX86" s="567"/>
      <c r="IPY86" s="567"/>
      <c r="IPZ86" s="567"/>
      <c r="IQA86" s="567"/>
      <c r="IQB86" s="567"/>
      <c r="IQC86" s="567"/>
      <c r="IQD86" s="567"/>
      <c r="IQE86" s="567"/>
      <c r="IQF86" s="567"/>
      <c r="IQG86" s="567"/>
      <c r="IQH86" s="567"/>
      <c r="IQI86" s="567"/>
      <c r="IQJ86" s="567"/>
      <c r="IQK86" s="567"/>
      <c r="IQL86" s="567"/>
      <c r="IQM86" s="567"/>
      <c r="IQN86" s="567"/>
      <c r="IQO86" s="567"/>
      <c r="IQP86" s="567"/>
      <c r="IQQ86" s="567"/>
      <c r="IQR86" s="567"/>
      <c r="IQS86" s="567"/>
      <c r="IQT86" s="567"/>
      <c r="IQU86" s="567"/>
      <c r="IQV86" s="567"/>
      <c r="IQW86" s="567"/>
      <c r="IQX86" s="567"/>
      <c r="IQY86" s="567"/>
      <c r="IQZ86" s="567"/>
      <c r="IRA86" s="567"/>
      <c r="IRB86" s="567"/>
      <c r="IRC86" s="567"/>
      <c r="IRD86" s="567"/>
      <c r="IRE86" s="567"/>
      <c r="IRF86" s="567"/>
      <c r="IRG86" s="567"/>
      <c r="IRH86" s="567"/>
      <c r="IRI86" s="567"/>
      <c r="IRJ86" s="567"/>
      <c r="IRK86" s="567"/>
      <c r="IRL86" s="567"/>
      <c r="IRM86" s="567"/>
      <c r="IRN86" s="567"/>
      <c r="IRO86" s="567"/>
      <c r="IRP86" s="567"/>
      <c r="IRQ86" s="567"/>
      <c r="IRR86" s="567"/>
      <c r="IRS86" s="567"/>
      <c r="IRT86" s="567"/>
      <c r="IRU86" s="567"/>
      <c r="IRV86" s="567"/>
      <c r="IRW86" s="567"/>
      <c r="IRX86" s="567"/>
      <c r="IRY86" s="567"/>
      <c r="IRZ86" s="567"/>
      <c r="ISA86" s="567"/>
      <c r="ISB86" s="567"/>
      <c r="ISC86" s="567"/>
      <c r="ISD86" s="567"/>
      <c r="ISE86" s="567"/>
      <c r="ISF86" s="567"/>
      <c r="ISG86" s="567"/>
      <c r="ISH86" s="567"/>
      <c r="ISI86" s="567"/>
      <c r="ISJ86" s="567"/>
      <c r="ISK86" s="567"/>
      <c r="ISL86" s="567"/>
      <c r="ISM86" s="567"/>
      <c r="ISN86" s="567"/>
      <c r="ISO86" s="567"/>
      <c r="ISP86" s="567"/>
      <c r="ISQ86" s="567"/>
      <c r="ISR86" s="567"/>
      <c r="ISS86" s="567"/>
      <c r="IST86" s="567"/>
      <c r="ISU86" s="567"/>
      <c r="ISV86" s="567"/>
      <c r="ISW86" s="567"/>
      <c r="ISX86" s="567"/>
      <c r="ISY86" s="567"/>
      <c r="ISZ86" s="567"/>
      <c r="ITA86" s="567"/>
      <c r="ITB86" s="567"/>
      <c r="ITC86" s="567"/>
      <c r="ITD86" s="567"/>
      <c r="ITE86" s="567"/>
      <c r="ITF86" s="567"/>
      <c r="ITG86" s="567"/>
      <c r="ITH86" s="567"/>
      <c r="ITI86" s="567"/>
      <c r="ITJ86" s="567"/>
      <c r="ITK86" s="567"/>
      <c r="ITL86" s="567"/>
      <c r="ITM86" s="567"/>
      <c r="ITN86" s="567"/>
      <c r="ITO86" s="567"/>
      <c r="ITP86" s="567"/>
      <c r="ITQ86" s="567"/>
      <c r="ITR86" s="567"/>
      <c r="ITS86" s="567"/>
      <c r="ITT86" s="567"/>
      <c r="ITU86" s="567"/>
      <c r="ITV86" s="567"/>
      <c r="ITW86" s="567"/>
      <c r="ITX86" s="567"/>
      <c r="ITY86" s="567"/>
      <c r="ITZ86" s="567"/>
      <c r="IUA86" s="567"/>
      <c r="IUB86" s="567"/>
      <c r="IUC86" s="567"/>
      <c r="IUD86" s="567"/>
      <c r="IUE86" s="567"/>
      <c r="IUF86" s="567"/>
      <c r="IUG86" s="567"/>
      <c r="IUH86" s="567"/>
      <c r="IUI86" s="567"/>
      <c r="IUJ86" s="567"/>
      <c r="IUK86" s="567"/>
      <c r="IUL86" s="567"/>
      <c r="IUM86" s="567"/>
      <c r="IUN86" s="567"/>
      <c r="IUO86" s="567"/>
      <c r="IUP86" s="567"/>
      <c r="IUQ86" s="567"/>
      <c r="IUR86" s="567"/>
      <c r="IUS86" s="567"/>
      <c r="IUT86" s="567"/>
      <c r="IUU86" s="567"/>
      <c r="IUV86" s="567"/>
      <c r="IUW86" s="567"/>
      <c r="IUX86" s="567"/>
      <c r="IUY86" s="567"/>
      <c r="IUZ86" s="567"/>
      <c r="IVA86" s="567"/>
      <c r="IVB86" s="567"/>
      <c r="IVC86" s="567"/>
      <c r="IVD86" s="567"/>
      <c r="IVE86" s="567"/>
      <c r="IVF86" s="567"/>
      <c r="IVG86" s="567"/>
      <c r="IVH86" s="567"/>
      <c r="IVI86" s="567"/>
      <c r="IVJ86" s="567"/>
      <c r="IVK86" s="567"/>
      <c r="IVL86" s="567"/>
      <c r="IVM86" s="567"/>
      <c r="IVN86" s="567"/>
      <c r="IVO86" s="567"/>
      <c r="IVP86" s="567"/>
      <c r="IVQ86" s="567"/>
      <c r="IVR86" s="567"/>
      <c r="IVS86" s="567"/>
      <c r="IVT86" s="567"/>
      <c r="IVU86" s="567"/>
      <c r="IVV86" s="567"/>
      <c r="IVW86" s="567"/>
      <c r="IVX86" s="567"/>
      <c r="IVY86" s="567"/>
      <c r="IVZ86" s="567"/>
      <c r="IWA86" s="567"/>
      <c r="IWB86" s="567"/>
      <c r="IWC86" s="567"/>
      <c r="IWD86" s="567"/>
      <c r="IWE86" s="567"/>
      <c r="IWF86" s="567"/>
      <c r="IWG86" s="567"/>
      <c r="IWH86" s="567"/>
      <c r="IWI86" s="567"/>
      <c r="IWJ86" s="567"/>
      <c r="IWK86" s="567"/>
      <c r="IWL86" s="567"/>
      <c r="IWM86" s="567"/>
      <c r="IWN86" s="567"/>
      <c r="IWO86" s="567"/>
      <c r="IWP86" s="567"/>
      <c r="IWQ86" s="567"/>
      <c r="IWR86" s="567"/>
      <c r="IWS86" s="567"/>
      <c r="IWT86" s="567"/>
      <c r="IWU86" s="567"/>
      <c r="IWV86" s="567"/>
      <c r="IWW86" s="567"/>
      <c r="IWX86" s="567"/>
      <c r="IWY86" s="567"/>
      <c r="IWZ86" s="567"/>
      <c r="IXA86" s="567"/>
      <c r="IXB86" s="567"/>
      <c r="IXC86" s="567"/>
      <c r="IXD86" s="567"/>
      <c r="IXE86" s="567"/>
      <c r="IXF86" s="567"/>
      <c r="IXG86" s="567"/>
      <c r="IXH86" s="567"/>
      <c r="IXI86" s="567"/>
      <c r="IXJ86" s="567"/>
      <c r="IXK86" s="567"/>
      <c r="IXL86" s="567"/>
      <c r="IXM86" s="567"/>
      <c r="IXN86" s="567"/>
      <c r="IXO86" s="567"/>
      <c r="IXP86" s="567"/>
      <c r="IXQ86" s="567"/>
      <c r="IXR86" s="567"/>
      <c r="IXS86" s="567"/>
      <c r="IXT86" s="567"/>
      <c r="IXU86" s="567"/>
      <c r="IXV86" s="567"/>
      <c r="IXW86" s="567"/>
      <c r="IXX86" s="567"/>
      <c r="IXY86" s="567"/>
      <c r="IXZ86" s="567"/>
      <c r="IYA86" s="567"/>
      <c r="IYB86" s="567"/>
      <c r="IYC86" s="567"/>
      <c r="IYD86" s="567"/>
      <c r="IYE86" s="567"/>
      <c r="IYF86" s="567"/>
      <c r="IYG86" s="567"/>
      <c r="IYH86" s="567"/>
      <c r="IYI86" s="567"/>
      <c r="IYJ86" s="567"/>
      <c r="IYK86" s="567"/>
      <c r="IYL86" s="567"/>
      <c r="IYM86" s="567"/>
      <c r="IYN86" s="567"/>
      <c r="IYO86" s="567"/>
      <c r="IYP86" s="567"/>
      <c r="IYQ86" s="567"/>
      <c r="IYR86" s="567"/>
      <c r="IYS86" s="567"/>
      <c r="IYT86" s="567"/>
      <c r="IYU86" s="567"/>
      <c r="IYV86" s="567"/>
      <c r="IYW86" s="567"/>
      <c r="IYX86" s="567"/>
      <c r="IYY86" s="567"/>
      <c r="IYZ86" s="567"/>
      <c r="IZA86" s="567"/>
      <c r="IZB86" s="567"/>
      <c r="IZC86" s="567"/>
      <c r="IZD86" s="567"/>
      <c r="IZE86" s="567"/>
      <c r="IZF86" s="567"/>
      <c r="IZG86" s="567"/>
      <c r="IZH86" s="567"/>
      <c r="IZI86" s="567"/>
      <c r="IZJ86" s="567"/>
      <c r="IZK86" s="567"/>
      <c r="IZL86" s="567"/>
      <c r="IZM86" s="567"/>
      <c r="IZN86" s="567"/>
      <c r="IZO86" s="567"/>
      <c r="IZP86" s="567"/>
      <c r="IZQ86" s="567"/>
      <c r="IZR86" s="567"/>
      <c r="IZS86" s="567"/>
      <c r="IZT86" s="567"/>
      <c r="IZU86" s="567"/>
      <c r="IZV86" s="567"/>
      <c r="IZW86" s="567"/>
      <c r="IZX86" s="567"/>
      <c r="IZY86" s="567"/>
      <c r="IZZ86" s="567"/>
      <c r="JAA86" s="567"/>
      <c r="JAB86" s="567"/>
      <c r="JAC86" s="567"/>
      <c r="JAD86" s="567"/>
      <c r="JAE86" s="567"/>
      <c r="JAF86" s="567"/>
      <c r="JAG86" s="567"/>
      <c r="JAH86" s="567"/>
      <c r="JAI86" s="567"/>
      <c r="JAJ86" s="567"/>
      <c r="JAK86" s="567"/>
      <c r="JAL86" s="567"/>
      <c r="JAM86" s="567"/>
      <c r="JAN86" s="567"/>
      <c r="JAO86" s="567"/>
      <c r="JAP86" s="567"/>
      <c r="JAQ86" s="567"/>
      <c r="JAR86" s="567"/>
      <c r="JAS86" s="567"/>
      <c r="JAT86" s="567"/>
      <c r="JAU86" s="567"/>
      <c r="JAV86" s="567"/>
      <c r="JAW86" s="567"/>
      <c r="JAX86" s="567"/>
      <c r="JAY86" s="567"/>
      <c r="JAZ86" s="567"/>
      <c r="JBA86" s="567"/>
      <c r="JBB86" s="567"/>
      <c r="JBC86" s="567"/>
      <c r="JBD86" s="567"/>
      <c r="JBE86" s="567"/>
      <c r="JBF86" s="567"/>
      <c r="JBG86" s="567"/>
      <c r="JBH86" s="567"/>
      <c r="JBI86" s="567"/>
      <c r="JBJ86" s="567"/>
      <c r="JBK86" s="567"/>
      <c r="JBL86" s="567"/>
      <c r="JBM86" s="567"/>
      <c r="JBN86" s="567"/>
      <c r="JBO86" s="567"/>
      <c r="JBP86" s="567"/>
      <c r="JBQ86" s="567"/>
      <c r="JBR86" s="567"/>
      <c r="JBS86" s="567"/>
      <c r="JBT86" s="567"/>
      <c r="JBU86" s="567"/>
      <c r="JBV86" s="567"/>
      <c r="JBW86" s="567"/>
      <c r="JBX86" s="567"/>
      <c r="JBY86" s="567"/>
      <c r="JBZ86" s="567"/>
      <c r="JCA86" s="567"/>
      <c r="JCB86" s="567"/>
      <c r="JCC86" s="567"/>
      <c r="JCD86" s="567"/>
      <c r="JCE86" s="567"/>
      <c r="JCF86" s="567"/>
      <c r="JCG86" s="567"/>
      <c r="JCH86" s="567"/>
      <c r="JCI86" s="567"/>
      <c r="JCJ86" s="567"/>
      <c r="JCK86" s="567"/>
      <c r="JCL86" s="567"/>
      <c r="JCM86" s="567"/>
      <c r="JCN86" s="567"/>
      <c r="JCO86" s="567"/>
      <c r="JCP86" s="567"/>
      <c r="JCQ86" s="567"/>
      <c r="JCR86" s="567"/>
      <c r="JCS86" s="567"/>
      <c r="JCT86" s="567"/>
      <c r="JCU86" s="567"/>
      <c r="JCV86" s="567"/>
      <c r="JCW86" s="567"/>
      <c r="JCX86" s="567"/>
      <c r="JCY86" s="567"/>
      <c r="JCZ86" s="567"/>
      <c r="JDA86" s="567"/>
      <c r="JDB86" s="567"/>
      <c r="JDC86" s="567"/>
      <c r="JDD86" s="567"/>
      <c r="JDE86" s="567"/>
      <c r="JDF86" s="567"/>
      <c r="JDG86" s="567"/>
      <c r="JDH86" s="567"/>
      <c r="JDI86" s="567"/>
      <c r="JDJ86" s="567"/>
      <c r="JDK86" s="567"/>
      <c r="JDL86" s="567"/>
      <c r="JDM86" s="567"/>
      <c r="JDN86" s="567"/>
      <c r="JDO86" s="567"/>
      <c r="JDP86" s="567"/>
      <c r="JDQ86" s="567"/>
      <c r="JDR86" s="567"/>
      <c r="JDS86" s="567"/>
      <c r="JDT86" s="567"/>
      <c r="JDU86" s="567"/>
      <c r="JDV86" s="567"/>
      <c r="JDW86" s="567"/>
      <c r="JDX86" s="567"/>
      <c r="JDY86" s="567"/>
      <c r="JDZ86" s="567"/>
      <c r="JEA86" s="567"/>
      <c r="JEB86" s="567"/>
      <c r="JEC86" s="567"/>
      <c r="JED86" s="567"/>
      <c r="JEE86" s="567"/>
      <c r="JEF86" s="567"/>
      <c r="JEG86" s="567"/>
      <c r="JEH86" s="567"/>
      <c r="JEI86" s="567"/>
      <c r="JEJ86" s="567"/>
      <c r="JEK86" s="567"/>
      <c r="JEL86" s="567"/>
      <c r="JEM86" s="567"/>
      <c r="JEN86" s="567"/>
      <c r="JEO86" s="567"/>
      <c r="JEP86" s="567"/>
      <c r="JEQ86" s="567"/>
      <c r="JER86" s="567"/>
      <c r="JES86" s="567"/>
      <c r="JET86" s="567"/>
      <c r="JEU86" s="567"/>
      <c r="JEV86" s="567"/>
      <c r="JEW86" s="567"/>
      <c r="JEX86" s="567"/>
      <c r="JEY86" s="567"/>
      <c r="JEZ86" s="567"/>
      <c r="JFA86" s="567"/>
      <c r="JFB86" s="567"/>
      <c r="JFC86" s="567"/>
      <c r="JFD86" s="567"/>
      <c r="JFE86" s="567"/>
      <c r="JFF86" s="567"/>
      <c r="JFG86" s="567"/>
      <c r="JFH86" s="567"/>
      <c r="JFI86" s="567"/>
      <c r="JFJ86" s="567"/>
      <c r="JFK86" s="567"/>
      <c r="JFL86" s="567"/>
      <c r="JFM86" s="567"/>
      <c r="JFN86" s="567"/>
      <c r="JFO86" s="567"/>
      <c r="JFP86" s="567"/>
      <c r="JFQ86" s="567"/>
      <c r="JFR86" s="567"/>
      <c r="JFS86" s="567"/>
      <c r="JFT86" s="567"/>
      <c r="JFU86" s="567"/>
      <c r="JFV86" s="567"/>
      <c r="JFW86" s="567"/>
      <c r="JFX86" s="567"/>
      <c r="JFY86" s="567"/>
      <c r="JFZ86" s="567"/>
      <c r="JGA86" s="567"/>
      <c r="JGB86" s="567"/>
      <c r="JGC86" s="567"/>
      <c r="JGD86" s="567"/>
      <c r="JGE86" s="567"/>
      <c r="JGF86" s="567"/>
      <c r="JGG86" s="567"/>
      <c r="JGH86" s="567"/>
      <c r="JGI86" s="567"/>
      <c r="JGJ86" s="567"/>
      <c r="JGK86" s="567"/>
      <c r="JGL86" s="567"/>
      <c r="JGM86" s="567"/>
      <c r="JGN86" s="567"/>
      <c r="JGO86" s="567"/>
      <c r="JGP86" s="567"/>
      <c r="JGQ86" s="567"/>
      <c r="JGR86" s="567"/>
      <c r="JGS86" s="567"/>
      <c r="JGT86" s="567"/>
      <c r="JGU86" s="567"/>
      <c r="JGV86" s="567"/>
      <c r="JGW86" s="567"/>
      <c r="JGX86" s="567"/>
      <c r="JGY86" s="567"/>
      <c r="JGZ86" s="567"/>
      <c r="JHA86" s="567"/>
      <c r="JHB86" s="567"/>
      <c r="JHC86" s="567"/>
      <c r="JHD86" s="567"/>
      <c r="JHE86" s="567"/>
      <c r="JHF86" s="567"/>
      <c r="JHG86" s="567"/>
      <c r="JHH86" s="567"/>
      <c r="JHI86" s="567"/>
      <c r="JHJ86" s="567"/>
      <c r="JHK86" s="567"/>
      <c r="JHL86" s="567"/>
      <c r="JHM86" s="567"/>
      <c r="JHN86" s="567"/>
      <c r="JHO86" s="567"/>
      <c r="JHP86" s="567"/>
      <c r="JHQ86" s="567"/>
      <c r="JHR86" s="567"/>
      <c r="JHS86" s="567"/>
      <c r="JHT86" s="567"/>
      <c r="JHU86" s="567"/>
      <c r="JHV86" s="567"/>
      <c r="JHW86" s="567"/>
      <c r="JHX86" s="567"/>
      <c r="JHY86" s="567"/>
      <c r="JHZ86" s="567"/>
      <c r="JIA86" s="567"/>
      <c r="JIB86" s="567"/>
      <c r="JIC86" s="567"/>
      <c r="JID86" s="567"/>
      <c r="JIE86" s="567"/>
      <c r="JIF86" s="567"/>
      <c r="JIG86" s="567"/>
      <c r="JIH86" s="567"/>
      <c r="JII86" s="567"/>
      <c r="JIJ86" s="567"/>
      <c r="JIK86" s="567"/>
      <c r="JIL86" s="567"/>
      <c r="JIM86" s="567"/>
      <c r="JIN86" s="567"/>
      <c r="JIO86" s="567"/>
      <c r="JIP86" s="567"/>
      <c r="JIQ86" s="567"/>
      <c r="JIR86" s="567"/>
      <c r="JIS86" s="567"/>
      <c r="JIT86" s="567"/>
      <c r="JIU86" s="567"/>
      <c r="JIV86" s="567"/>
      <c r="JIW86" s="567"/>
      <c r="JIX86" s="567"/>
      <c r="JIY86" s="567"/>
      <c r="JIZ86" s="567"/>
      <c r="JJA86" s="567"/>
      <c r="JJB86" s="567"/>
      <c r="JJC86" s="567"/>
      <c r="JJD86" s="567"/>
      <c r="JJE86" s="567"/>
      <c r="JJF86" s="567"/>
      <c r="JJG86" s="567"/>
      <c r="JJH86" s="567"/>
      <c r="JJI86" s="567"/>
      <c r="JJJ86" s="567"/>
      <c r="JJK86" s="567"/>
      <c r="JJL86" s="567"/>
      <c r="JJM86" s="567"/>
      <c r="JJN86" s="567"/>
      <c r="JJO86" s="567"/>
      <c r="JJP86" s="567"/>
      <c r="JJQ86" s="567"/>
      <c r="JJR86" s="567"/>
      <c r="JJS86" s="567"/>
      <c r="JJT86" s="567"/>
      <c r="JJU86" s="567"/>
      <c r="JJV86" s="567"/>
      <c r="JJW86" s="567"/>
      <c r="JJX86" s="567"/>
      <c r="JJY86" s="567"/>
      <c r="JJZ86" s="567"/>
      <c r="JKA86" s="567"/>
      <c r="JKB86" s="567"/>
      <c r="JKC86" s="567"/>
      <c r="JKD86" s="567"/>
      <c r="JKE86" s="567"/>
      <c r="JKF86" s="567"/>
      <c r="JKG86" s="567"/>
      <c r="JKH86" s="567"/>
      <c r="JKI86" s="567"/>
      <c r="JKJ86" s="567"/>
      <c r="JKK86" s="567"/>
      <c r="JKL86" s="567"/>
      <c r="JKM86" s="567"/>
      <c r="JKN86" s="567"/>
      <c r="JKO86" s="567"/>
      <c r="JKP86" s="567"/>
      <c r="JKQ86" s="567"/>
      <c r="JKR86" s="567"/>
      <c r="JKS86" s="567"/>
      <c r="JKT86" s="567"/>
      <c r="JKU86" s="567"/>
      <c r="JKV86" s="567"/>
      <c r="JKW86" s="567"/>
      <c r="JKX86" s="567"/>
      <c r="JKY86" s="567"/>
      <c r="JKZ86" s="567"/>
      <c r="JLA86" s="567"/>
      <c r="JLB86" s="567"/>
      <c r="JLC86" s="567"/>
      <c r="JLD86" s="567"/>
      <c r="JLE86" s="567"/>
      <c r="JLF86" s="567"/>
      <c r="JLG86" s="567"/>
      <c r="JLH86" s="567"/>
      <c r="JLI86" s="567"/>
      <c r="JLJ86" s="567"/>
      <c r="JLK86" s="567"/>
      <c r="JLL86" s="567"/>
      <c r="JLM86" s="567"/>
      <c r="JLN86" s="567"/>
      <c r="JLO86" s="567"/>
      <c r="JLP86" s="567"/>
      <c r="JLQ86" s="567"/>
      <c r="JLR86" s="567"/>
      <c r="JLS86" s="567"/>
      <c r="JLT86" s="567"/>
      <c r="JLU86" s="567"/>
      <c r="JLV86" s="567"/>
      <c r="JLW86" s="567"/>
      <c r="JLX86" s="567"/>
      <c r="JLY86" s="567"/>
      <c r="JLZ86" s="567"/>
      <c r="JMA86" s="567"/>
      <c r="JMB86" s="567"/>
      <c r="JMC86" s="567"/>
      <c r="JMD86" s="567"/>
      <c r="JME86" s="567"/>
      <c r="JMF86" s="567"/>
      <c r="JMG86" s="567"/>
      <c r="JMH86" s="567"/>
      <c r="JMI86" s="567"/>
      <c r="JMJ86" s="567"/>
      <c r="JMK86" s="567"/>
      <c r="JML86" s="567"/>
      <c r="JMM86" s="567"/>
      <c r="JMN86" s="567"/>
      <c r="JMO86" s="567"/>
      <c r="JMP86" s="567"/>
      <c r="JMQ86" s="567"/>
      <c r="JMR86" s="567"/>
      <c r="JMS86" s="567"/>
      <c r="JMT86" s="567"/>
      <c r="JMU86" s="567"/>
      <c r="JMV86" s="567"/>
      <c r="JMW86" s="567"/>
      <c r="JMX86" s="567"/>
      <c r="JMY86" s="567"/>
      <c r="JMZ86" s="567"/>
      <c r="JNA86" s="567"/>
      <c r="JNB86" s="567"/>
      <c r="JNC86" s="567"/>
      <c r="JND86" s="567"/>
      <c r="JNE86" s="567"/>
      <c r="JNF86" s="567"/>
      <c r="JNG86" s="567"/>
      <c r="JNH86" s="567"/>
      <c r="JNI86" s="567"/>
      <c r="JNJ86" s="567"/>
      <c r="JNK86" s="567"/>
      <c r="JNL86" s="567"/>
      <c r="JNM86" s="567"/>
      <c r="JNN86" s="567"/>
      <c r="JNO86" s="567"/>
      <c r="JNP86" s="567"/>
      <c r="JNQ86" s="567"/>
      <c r="JNR86" s="567"/>
      <c r="JNS86" s="567"/>
      <c r="JNT86" s="567"/>
      <c r="JNU86" s="567"/>
      <c r="JNV86" s="567"/>
      <c r="JNW86" s="567"/>
      <c r="JNX86" s="567"/>
      <c r="JNY86" s="567"/>
      <c r="JNZ86" s="567"/>
      <c r="JOA86" s="567"/>
      <c r="JOB86" s="567"/>
      <c r="JOC86" s="567"/>
      <c r="JOD86" s="567"/>
      <c r="JOE86" s="567"/>
      <c r="JOF86" s="567"/>
      <c r="JOG86" s="567"/>
      <c r="JOH86" s="567"/>
      <c r="JOI86" s="567"/>
      <c r="JOJ86" s="567"/>
      <c r="JOK86" s="567"/>
      <c r="JOL86" s="567"/>
      <c r="JOM86" s="567"/>
      <c r="JON86" s="567"/>
      <c r="JOO86" s="567"/>
      <c r="JOP86" s="567"/>
      <c r="JOQ86" s="567"/>
      <c r="JOR86" s="567"/>
      <c r="JOS86" s="567"/>
      <c r="JOT86" s="567"/>
      <c r="JOU86" s="567"/>
      <c r="JOV86" s="567"/>
      <c r="JOW86" s="567"/>
      <c r="JOX86" s="567"/>
      <c r="JOY86" s="567"/>
      <c r="JOZ86" s="567"/>
      <c r="JPA86" s="567"/>
      <c r="JPB86" s="567"/>
      <c r="JPC86" s="567"/>
      <c r="JPD86" s="567"/>
      <c r="JPE86" s="567"/>
      <c r="JPF86" s="567"/>
      <c r="JPG86" s="567"/>
      <c r="JPH86" s="567"/>
      <c r="JPI86" s="567"/>
      <c r="JPJ86" s="567"/>
      <c r="JPK86" s="567"/>
      <c r="JPL86" s="567"/>
      <c r="JPM86" s="567"/>
      <c r="JPN86" s="567"/>
      <c r="JPO86" s="567"/>
      <c r="JPP86" s="567"/>
      <c r="JPQ86" s="567"/>
      <c r="JPR86" s="567"/>
      <c r="JPS86" s="567"/>
      <c r="JPT86" s="567"/>
      <c r="JPU86" s="567"/>
      <c r="JPV86" s="567"/>
      <c r="JPW86" s="567"/>
      <c r="JPX86" s="567"/>
      <c r="JPY86" s="567"/>
      <c r="JPZ86" s="567"/>
      <c r="JQA86" s="567"/>
      <c r="JQB86" s="567"/>
      <c r="JQC86" s="567"/>
      <c r="JQD86" s="567"/>
      <c r="JQE86" s="567"/>
      <c r="JQF86" s="567"/>
      <c r="JQG86" s="567"/>
      <c r="JQH86" s="567"/>
      <c r="JQI86" s="567"/>
      <c r="JQJ86" s="567"/>
      <c r="JQK86" s="567"/>
      <c r="JQL86" s="567"/>
      <c r="JQM86" s="567"/>
      <c r="JQN86" s="567"/>
      <c r="JQO86" s="567"/>
      <c r="JQP86" s="567"/>
      <c r="JQQ86" s="567"/>
      <c r="JQR86" s="567"/>
      <c r="JQS86" s="567"/>
      <c r="JQT86" s="567"/>
      <c r="JQU86" s="567"/>
      <c r="JQV86" s="567"/>
      <c r="JQW86" s="567"/>
      <c r="JQX86" s="567"/>
      <c r="JQY86" s="567"/>
      <c r="JQZ86" s="567"/>
      <c r="JRA86" s="567"/>
      <c r="JRB86" s="567"/>
      <c r="JRC86" s="567"/>
      <c r="JRD86" s="567"/>
      <c r="JRE86" s="567"/>
      <c r="JRF86" s="567"/>
      <c r="JRG86" s="567"/>
      <c r="JRH86" s="567"/>
      <c r="JRI86" s="567"/>
      <c r="JRJ86" s="567"/>
      <c r="JRK86" s="567"/>
      <c r="JRL86" s="567"/>
      <c r="JRM86" s="567"/>
      <c r="JRN86" s="567"/>
      <c r="JRO86" s="567"/>
      <c r="JRP86" s="567"/>
      <c r="JRQ86" s="567"/>
      <c r="JRR86" s="567"/>
      <c r="JRS86" s="567"/>
      <c r="JRT86" s="567"/>
      <c r="JRU86" s="567"/>
      <c r="JRV86" s="567"/>
      <c r="JRW86" s="567"/>
      <c r="JRX86" s="567"/>
      <c r="JRY86" s="567"/>
      <c r="JRZ86" s="567"/>
      <c r="JSA86" s="567"/>
      <c r="JSB86" s="567"/>
      <c r="JSC86" s="567"/>
      <c r="JSD86" s="567"/>
      <c r="JSE86" s="567"/>
      <c r="JSF86" s="567"/>
      <c r="JSG86" s="567"/>
      <c r="JSH86" s="567"/>
      <c r="JSI86" s="567"/>
      <c r="JSJ86" s="567"/>
      <c r="JSK86" s="567"/>
      <c r="JSL86" s="567"/>
      <c r="JSM86" s="567"/>
      <c r="JSN86" s="567"/>
      <c r="JSO86" s="567"/>
      <c r="JSP86" s="567"/>
      <c r="JSQ86" s="567"/>
      <c r="JSR86" s="567"/>
      <c r="JSS86" s="567"/>
      <c r="JST86" s="567"/>
      <c r="JSU86" s="567"/>
      <c r="JSV86" s="567"/>
      <c r="JSW86" s="567"/>
      <c r="JSX86" s="567"/>
      <c r="JSY86" s="567"/>
      <c r="JSZ86" s="567"/>
      <c r="JTA86" s="567"/>
      <c r="JTB86" s="567"/>
      <c r="JTC86" s="567"/>
      <c r="JTD86" s="567"/>
      <c r="JTE86" s="567"/>
      <c r="JTF86" s="567"/>
      <c r="JTG86" s="567"/>
      <c r="JTH86" s="567"/>
      <c r="JTI86" s="567"/>
      <c r="JTJ86" s="567"/>
      <c r="JTK86" s="567"/>
      <c r="JTL86" s="567"/>
      <c r="JTM86" s="567"/>
      <c r="JTN86" s="567"/>
      <c r="JTO86" s="567"/>
      <c r="JTP86" s="567"/>
      <c r="JTQ86" s="567"/>
      <c r="JTR86" s="567"/>
      <c r="JTS86" s="567"/>
      <c r="JTT86" s="567"/>
      <c r="JTU86" s="567"/>
      <c r="JTV86" s="567"/>
      <c r="JTW86" s="567"/>
      <c r="JTX86" s="567"/>
      <c r="JTY86" s="567"/>
      <c r="JTZ86" s="567"/>
      <c r="JUA86" s="567"/>
      <c r="JUB86" s="567"/>
      <c r="JUC86" s="567"/>
      <c r="JUD86" s="567"/>
      <c r="JUE86" s="567"/>
      <c r="JUF86" s="567"/>
      <c r="JUG86" s="567"/>
      <c r="JUH86" s="567"/>
      <c r="JUI86" s="567"/>
      <c r="JUJ86" s="567"/>
      <c r="JUK86" s="567"/>
      <c r="JUL86" s="567"/>
      <c r="JUM86" s="567"/>
      <c r="JUN86" s="567"/>
      <c r="JUO86" s="567"/>
      <c r="JUP86" s="567"/>
      <c r="JUQ86" s="567"/>
      <c r="JUR86" s="567"/>
      <c r="JUS86" s="567"/>
      <c r="JUT86" s="567"/>
      <c r="JUU86" s="567"/>
      <c r="JUV86" s="567"/>
      <c r="JUW86" s="567"/>
      <c r="JUX86" s="567"/>
      <c r="JUY86" s="567"/>
      <c r="JUZ86" s="567"/>
      <c r="JVA86" s="567"/>
      <c r="JVB86" s="567"/>
      <c r="JVC86" s="567"/>
      <c r="JVD86" s="567"/>
      <c r="JVE86" s="567"/>
      <c r="JVF86" s="567"/>
      <c r="JVG86" s="567"/>
      <c r="JVH86" s="567"/>
      <c r="JVI86" s="567"/>
      <c r="JVJ86" s="567"/>
      <c r="JVK86" s="567"/>
      <c r="JVL86" s="567"/>
      <c r="JVM86" s="567"/>
      <c r="JVN86" s="567"/>
      <c r="JVO86" s="567"/>
      <c r="JVP86" s="567"/>
      <c r="JVQ86" s="567"/>
      <c r="JVR86" s="567"/>
      <c r="JVS86" s="567"/>
      <c r="JVT86" s="567"/>
      <c r="JVU86" s="567"/>
      <c r="JVV86" s="567"/>
      <c r="JVW86" s="567"/>
      <c r="JVX86" s="567"/>
      <c r="JVY86" s="567"/>
      <c r="JVZ86" s="567"/>
      <c r="JWA86" s="567"/>
      <c r="JWB86" s="567"/>
      <c r="JWC86" s="567"/>
      <c r="JWD86" s="567"/>
      <c r="JWE86" s="567"/>
      <c r="JWF86" s="567"/>
      <c r="JWG86" s="567"/>
      <c r="JWH86" s="567"/>
      <c r="JWI86" s="567"/>
      <c r="JWJ86" s="567"/>
      <c r="JWK86" s="567"/>
      <c r="JWL86" s="567"/>
      <c r="JWM86" s="567"/>
      <c r="JWN86" s="567"/>
      <c r="JWO86" s="567"/>
      <c r="JWP86" s="567"/>
      <c r="JWQ86" s="567"/>
      <c r="JWR86" s="567"/>
      <c r="JWS86" s="567"/>
      <c r="JWT86" s="567"/>
      <c r="JWU86" s="567"/>
      <c r="JWV86" s="567"/>
      <c r="JWW86" s="567"/>
      <c r="JWX86" s="567"/>
      <c r="JWY86" s="567"/>
      <c r="JWZ86" s="567"/>
      <c r="JXA86" s="567"/>
      <c r="JXB86" s="567"/>
      <c r="JXC86" s="567"/>
      <c r="JXD86" s="567"/>
      <c r="JXE86" s="567"/>
      <c r="JXF86" s="567"/>
      <c r="JXG86" s="567"/>
      <c r="JXH86" s="567"/>
      <c r="JXI86" s="567"/>
      <c r="JXJ86" s="567"/>
      <c r="JXK86" s="567"/>
      <c r="JXL86" s="567"/>
      <c r="JXM86" s="567"/>
      <c r="JXN86" s="567"/>
      <c r="JXO86" s="567"/>
      <c r="JXP86" s="567"/>
      <c r="JXQ86" s="567"/>
      <c r="JXR86" s="567"/>
      <c r="JXS86" s="567"/>
      <c r="JXT86" s="567"/>
      <c r="JXU86" s="567"/>
      <c r="JXV86" s="567"/>
      <c r="JXW86" s="567"/>
      <c r="JXX86" s="567"/>
      <c r="JXY86" s="567"/>
      <c r="JXZ86" s="567"/>
      <c r="JYA86" s="567"/>
      <c r="JYB86" s="567"/>
      <c r="JYC86" s="567"/>
      <c r="JYD86" s="567"/>
      <c r="JYE86" s="567"/>
      <c r="JYF86" s="567"/>
      <c r="JYG86" s="567"/>
      <c r="JYH86" s="567"/>
      <c r="JYI86" s="567"/>
      <c r="JYJ86" s="567"/>
      <c r="JYK86" s="567"/>
      <c r="JYL86" s="567"/>
      <c r="JYM86" s="567"/>
      <c r="JYN86" s="567"/>
      <c r="JYO86" s="567"/>
      <c r="JYP86" s="567"/>
      <c r="JYQ86" s="567"/>
      <c r="JYR86" s="567"/>
      <c r="JYS86" s="567"/>
      <c r="JYT86" s="567"/>
      <c r="JYU86" s="567"/>
      <c r="JYV86" s="567"/>
      <c r="JYW86" s="567"/>
      <c r="JYX86" s="567"/>
      <c r="JYY86" s="567"/>
      <c r="JYZ86" s="567"/>
      <c r="JZA86" s="567"/>
      <c r="JZB86" s="567"/>
      <c r="JZC86" s="567"/>
      <c r="JZD86" s="567"/>
      <c r="JZE86" s="567"/>
      <c r="JZF86" s="567"/>
      <c r="JZG86" s="567"/>
      <c r="JZH86" s="567"/>
      <c r="JZI86" s="567"/>
      <c r="JZJ86" s="567"/>
      <c r="JZK86" s="567"/>
      <c r="JZL86" s="567"/>
      <c r="JZM86" s="567"/>
      <c r="JZN86" s="567"/>
      <c r="JZO86" s="567"/>
      <c r="JZP86" s="567"/>
      <c r="JZQ86" s="567"/>
      <c r="JZR86" s="567"/>
      <c r="JZS86" s="567"/>
      <c r="JZT86" s="567"/>
      <c r="JZU86" s="567"/>
      <c r="JZV86" s="567"/>
      <c r="JZW86" s="567"/>
      <c r="JZX86" s="567"/>
      <c r="JZY86" s="567"/>
      <c r="JZZ86" s="567"/>
      <c r="KAA86" s="567"/>
      <c r="KAB86" s="567"/>
      <c r="KAC86" s="567"/>
      <c r="KAD86" s="567"/>
      <c r="KAE86" s="567"/>
      <c r="KAF86" s="567"/>
      <c r="KAG86" s="567"/>
      <c r="KAH86" s="567"/>
      <c r="KAI86" s="567"/>
      <c r="KAJ86" s="567"/>
      <c r="KAK86" s="567"/>
      <c r="KAL86" s="567"/>
      <c r="KAM86" s="567"/>
      <c r="KAN86" s="567"/>
      <c r="KAO86" s="567"/>
      <c r="KAP86" s="567"/>
      <c r="KAQ86" s="567"/>
      <c r="KAR86" s="567"/>
      <c r="KAS86" s="567"/>
      <c r="KAT86" s="567"/>
      <c r="KAU86" s="567"/>
      <c r="KAV86" s="567"/>
      <c r="KAW86" s="567"/>
      <c r="KAX86" s="567"/>
      <c r="KAY86" s="567"/>
      <c r="KAZ86" s="567"/>
      <c r="KBA86" s="567"/>
      <c r="KBB86" s="567"/>
      <c r="KBC86" s="567"/>
      <c r="KBD86" s="567"/>
      <c r="KBE86" s="567"/>
      <c r="KBF86" s="567"/>
      <c r="KBG86" s="567"/>
      <c r="KBH86" s="567"/>
      <c r="KBI86" s="567"/>
      <c r="KBJ86" s="567"/>
      <c r="KBK86" s="567"/>
      <c r="KBL86" s="567"/>
      <c r="KBM86" s="567"/>
      <c r="KBN86" s="567"/>
      <c r="KBO86" s="567"/>
      <c r="KBP86" s="567"/>
      <c r="KBQ86" s="567"/>
      <c r="KBR86" s="567"/>
      <c r="KBS86" s="567"/>
      <c r="KBT86" s="567"/>
      <c r="KBU86" s="567"/>
      <c r="KBV86" s="567"/>
      <c r="KBW86" s="567"/>
      <c r="KBX86" s="567"/>
      <c r="KBY86" s="567"/>
      <c r="KBZ86" s="567"/>
      <c r="KCA86" s="567"/>
      <c r="KCB86" s="567"/>
      <c r="KCC86" s="567"/>
      <c r="KCD86" s="567"/>
      <c r="KCE86" s="567"/>
      <c r="KCF86" s="567"/>
      <c r="KCG86" s="567"/>
      <c r="KCH86" s="567"/>
      <c r="KCI86" s="567"/>
      <c r="KCJ86" s="567"/>
      <c r="KCK86" s="567"/>
      <c r="KCL86" s="567"/>
      <c r="KCM86" s="567"/>
      <c r="KCN86" s="567"/>
      <c r="KCO86" s="567"/>
      <c r="KCP86" s="567"/>
      <c r="KCQ86" s="567"/>
      <c r="KCR86" s="567"/>
      <c r="KCS86" s="567"/>
      <c r="KCT86" s="567"/>
      <c r="KCU86" s="567"/>
      <c r="KCV86" s="567"/>
      <c r="KCW86" s="567"/>
      <c r="KCX86" s="567"/>
      <c r="KCY86" s="567"/>
      <c r="KCZ86" s="567"/>
      <c r="KDA86" s="567"/>
      <c r="KDB86" s="567"/>
      <c r="KDC86" s="567"/>
      <c r="KDD86" s="567"/>
      <c r="KDE86" s="567"/>
      <c r="KDF86" s="567"/>
      <c r="KDG86" s="567"/>
      <c r="KDH86" s="567"/>
      <c r="KDI86" s="567"/>
      <c r="KDJ86" s="567"/>
      <c r="KDK86" s="567"/>
      <c r="KDL86" s="567"/>
      <c r="KDM86" s="567"/>
      <c r="KDN86" s="567"/>
      <c r="KDO86" s="567"/>
      <c r="KDP86" s="567"/>
      <c r="KDQ86" s="567"/>
      <c r="KDR86" s="567"/>
      <c r="KDS86" s="567"/>
      <c r="KDT86" s="567"/>
      <c r="KDU86" s="567"/>
      <c r="KDV86" s="567"/>
      <c r="KDW86" s="567"/>
      <c r="KDX86" s="567"/>
      <c r="KDY86" s="567"/>
      <c r="KDZ86" s="567"/>
      <c r="KEA86" s="567"/>
      <c r="KEB86" s="567"/>
      <c r="KEC86" s="567"/>
      <c r="KED86" s="567"/>
      <c r="KEE86" s="567"/>
      <c r="KEF86" s="567"/>
      <c r="KEG86" s="567"/>
      <c r="KEH86" s="567"/>
      <c r="KEI86" s="567"/>
      <c r="KEJ86" s="567"/>
      <c r="KEK86" s="567"/>
      <c r="KEL86" s="567"/>
      <c r="KEM86" s="567"/>
      <c r="KEN86" s="567"/>
      <c r="KEO86" s="567"/>
      <c r="KEP86" s="567"/>
      <c r="KEQ86" s="567"/>
      <c r="KER86" s="567"/>
      <c r="KES86" s="567"/>
      <c r="KET86" s="567"/>
      <c r="KEU86" s="567"/>
      <c r="KEV86" s="567"/>
      <c r="KEW86" s="567"/>
      <c r="KEX86" s="567"/>
      <c r="KEY86" s="567"/>
      <c r="KEZ86" s="567"/>
      <c r="KFA86" s="567"/>
      <c r="KFB86" s="567"/>
      <c r="KFC86" s="567"/>
      <c r="KFD86" s="567"/>
      <c r="KFE86" s="567"/>
      <c r="KFF86" s="567"/>
      <c r="KFG86" s="567"/>
      <c r="KFH86" s="567"/>
      <c r="KFI86" s="567"/>
      <c r="KFJ86" s="567"/>
      <c r="KFK86" s="567"/>
      <c r="KFL86" s="567"/>
      <c r="KFM86" s="567"/>
      <c r="KFN86" s="567"/>
      <c r="KFO86" s="567"/>
      <c r="KFP86" s="567"/>
      <c r="KFQ86" s="567"/>
      <c r="KFR86" s="567"/>
      <c r="KFS86" s="567"/>
      <c r="KFT86" s="567"/>
      <c r="KFU86" s="567"/>
      <c r="KFV86" s="567"/>
      <c r="KFW86" s="567"/>
      <c r="KFX86" s="567"/>
      <c r="KFY86" s="567"/>
      <c r="KFZ86" s="567"/>
      <c r="KGA86" s="567"/>
      <c r="KGB86" s="567"/>
      <c r="KGC86" s="567"/>
      <c r="KGD86" s="567"/>
      <c r="KGE86" s="567"/>
      <c r="KGF86" s="567"/>
      <c r="KGG86" s="567"/>
      <c r="KGH86" s="567"/>
      <c r="KGI86" s="567"/>
      <c r="KGJ86" s="567"/>
      <c r="KGK86" s="567"/>
      <c r="KGL86" s="567"/>
      <c r="KGM86" s="567"/>
      <c r="KGN86" s="567"/>
      <c r="KGO86" s="567"/>
      <c r="KGP86" s="567"/>
      <c r="KGQ86" s="567"/>
      <c r="KGR86" s="567"/>
      <c r="KGS86" s="567"/>
      <c r="KGT86" s="567"/>
      <c r="KGU86" s="567"/>
      <c r="KGV86" s="567"/>
      <c r="KGW86" s="567"/>
      <c r="KGX86" s="567"/>
      <c r="KGY86" s="567"/>
      <c r="KGZ86" s="567"/>
      <c r="KHA86" s="567"/>
      <c r="KHB86" s="567"/>
      <c r="KHC86" s="567"/>
      <c r="KHD86" s="567"/>
      <c r="KHE86" s="567"/>
      <c r="KHF86" s="567"/>
      <c r="KHG86" s="567"/>
      <c r="KHH86" s="567"/>
      <c r="KHI86" s="567"/>
      <c r="KHJ86" s="567"/>
      <c r="KHK86" s="567"/>
      <c r="KHL86" s="567"/>
      <c r="KHM86" s="567"/>
      <c r="KHN86" s="567"/>
      <c r="KHO86" s="567"/>
      <c r="KHP86" s="567"/>
      <c r="KHQ86" s="567"/>
      <c r="KHR86" s="567"/>
      <c r="KHS86" s="567"/>
      <c r="KHT86" s="567"/>
      <c r="KHU86" s="567"/>
      <c r="KHV86" s="567"/>
      <c r="KHW86" s="567"/>
      <c r="KHX86" s="567"/>
      <c r="KHY86" s="567"/>
      <c r="KHZ86" s="567"/>
      <c r="KIA86" s="567"/>
      <c r="KIB86" s="567"/>
      <c r="KIC86" s="567"/>
      <c r="KID86" s="567"/>
      <c r="KIE86" s="567"/>
      <c r="KIF86" s="567"/>
      <c r="KIG86" s="567"/>
      <c r="KIH86" s="567"/>
      <c r="KII86" s="567"/>
      <c r="KIJ86" s="567"/>
      <c r="KIK86" s="567"/>
      <c r="KIL86" s="567"/>
      <c r="KIM86" s="567"/>
      <c r="KIN86" s="567"/>
      <c r="KIO86" s="567"/>
      <c r="KIP86" s="567"/>
      <c r="KIQ86" s="567"/>
      <c r="KIR86" s="567"/>
      <c r="KIS86" s="567"/>
      <c r="KIT86" s="567"/>
      <c r="KIU86" s="567"/>
      <c r="KIV86" s="567"/>
      <c r="KIW86" s="567"/>
      <c r="KIX86" s="567"/>
      <c r="KIY86" s="567"/>
      <c r="KIZ86" s="567"/>
      <c r="KJA86" s="567"/>
      <c r="KJB86" s="567"/>
      <c r="KJC86" s="567"/>
      <c r="KJD86" s="567"/>
      <c r="KJE86" s="567"/>
      <c r="KJF86" s="567"/>
      <c r="KJG86" s="567"/>
      <c r="KJH86" s="567"/>
      <c r="KJI86" s="567"/>
      <c r="KJJ86" s="567"/>
      <c r="KJK86" s="567"/>
      <c r="KJL86" s="567"/>
      <c r="KJM86" s="567"/>
      <c r="KJN86" s="567"/>
      <c r="KJO86" s="567"/>
      <c r="KJP86" s="567"/>
      <c r="KJQ86" s="567"/>
      <c r="KJR86" s="567"/>
      <c r="KJS86" s="567"/>
      <c r="KJT86" s="567"/>
      <c r="KJU86" s="567"/>
      <c r="KJV86" s="567"/>
      <c r="KJW86" s="567"/>
      <c r="KJX86" s="567"/>
      <c r="KJY86" s="567"/>
      <c r="KJZ86" s="567"/>
      <c r="KKA86" s="567"/>
      <c r="KKB86" s="567"/>
      <c r="KKC86" s="567"/>
      <c r="KKD86" s="567"/>
      <c r="KKE86" s="567"/>
      <c r="KKF86" s="567"/>
      <c r="KKG86" s="567"/>
      <c r="KKH86" s="567"/>
      <c r="KKI86" s="567"/>
      <c r="KKJ86" s="567"/>
      <c r="KKK86" s="567"/>
      <c r="KKL86" s="567"/>
      <c r="KKM86" s="567"/>
      <c r="KKN86" s="567"/>
      <c r="KKO86" s="567"/>
      <c r="KKP86" s="567"/>
      <c r="KKQ86" s="567"/>
      <c r="KKR86" s="567"/>
      <c r="KKS86" s="567"/>
      <c r="KKT86" s="567"/>
      <c r="KKU86" s="567"/>
      <c r="KKV86" s="567"/>
      <c r="KKW86" s="567"/>
      <c r="KKX86" s="567"/>
      <c r="KKY86" s="567"/>
      <c r="KKZ86" s="567"/>
      <c r="KLA86" s="567"/>
      <c r="KLB86" s="567"/>
      <c r="KLC86" s="567"/>
      <c r="KLD86" s="567"/>
      <c r="KLE86" s="567"/>
      <c r="KLF86" s="567"/>
      <c r="KLG86" s="567"/>
      <c r="KLH86" s="567"/>
      <c r="KLI86" s="567"/>
      <c r="KLJ86" s="567"/>
      <c r="KLK86" s="567"/>
      <c r="KLL86" s="567"/>
      <c r="KLM86" s="567"/>
      <c r="KLN86" s="567"/>
      <c r="KLO86" s="567"/>
      <c r="KLP86" s="567"/>
      <c r="KLQ86" s="567"/>
      <c r="KLR86" s="567"/>
      <c r="KLS86" s="567"/>
      <c r="KLT86" s="567"/>
      <c r="KLU86" s="567"/>
      <c r="KLV86" s="567"/>
      <c r="KLW86" s="567"/>
      <c r="KLX86" s="567"/>
      <c r="KLY86" s="567"/>
      <c r="KLZ86" s="567"/>
      <c r="KMA86" s="567"/>
      <c r="KMB86" s="567"/>
      <c r="KMC86" s="567"/>
      <c r="KMD86" s="567"/>
      <c r="KME86" s="567"/>
      <c r="KMF86" s="567"/>
      <c r="KMG86" s="567"/>
      <c r="KMH86" s="567"/>
      <c r="KMI86" s="567"/>
      <c r="KMJ86" s="567"/>
      <c r="KMK86" s="567"/>
      <c r="KML86" s="567"/>
      <c r="KMM86" s="567"/>
      <c r="KMN86" s="567"/>
      <c r="KMO86" s="567"/>
      <c r="KMP86" s="567"/>
      <c r="KMQ86" s="567"/>
      <c r="KMR86" s="567"/>
      <c r="KMS86" s="567"/>
      <c r="KMT86" s="567"/>
      <c r="KMU86" s="567"/>
      <c r="KMV86" s="567"/>
      <c r="KMW86" s="567"/>
      <c r="KMX86" s="567"/>
      <c r="KMY86" s="567"/>
      <c r="KMZ86" s="567"/>
      <c r="KNA86" s="567"/>
      <c r="KNB86" s="567"/>
      <c r="KNC86" s="567"/>
      <c r="KND86" s="567"/>
      <c r="KNE86" s="567"/>
      <c r="KNF86" s="567"/>
      <c r="KNG86" s="567"/>
      <c r="KNH86" s="567"/>
      <c r="KNI86" s="567"/>
      <c r="KNJ86" s="567"/>
      <c r="KNK86" s="567"/>
      <c r="KNL86" s="567"/>
      <c r="KNM86" s="567"/>
      <c r="KNN86" s="567"/>
      <c r="KNO86" s="567"/>
      <c r="KNP86" s="567"/>
      <c r="KNQ86" s="567"/>
      <c r="KNR86" s="567"/>
      <c r="KNS86" s="567"/>
      <c r="KNT86" s="567"/>
      <c r="KNU86" s="567"/>
      <c r="KNV86" s="567"/>
      <c r="KNW86" s="567"/>
      <c r="KNX86" s="567"/>
      <c r="KNY86" s="567"/>
      <c r="KNZ86" s="567"/>
      <c r="KOA86" s="567"/>
      <c r="KOB86" s="567"/>
      <c r="KOC86" s="567"/>
      <c r="KOD86" s="567"/>
      <c r="KOE86" s="567"/>
      <c r="KOF86" s="567"/>
      <c r="KOG86" s="567"/>
      <c r="KOH86" s="567"/>
      <c r="KOI86" s="567"/>
      <c r="KOJ86" s="567"/>
      <c r="KOK86" s="567"/>
      <c r="KOL86" s="567"/>
      <c r="KOM86" s="567"/>
      <c r="KON86" s="567"/>
      <c r="KOO86" s="567"/>
      <c r="KOP86" s="567"/>
      <c r="KOQ86" s="567"/>
      <c r="KOR86" s="567"/>
      <c r="KOS86" s="567"/>
      <c r="KOT86" s="567"/>
      <c r="KOU86" s="567"/>
      <c r="KOV86" s="567"/>
      <c r="KOW86" s="567"/>
      <c r="KOX86" s="567"/>
      <c r="KOY86" s="567"/>
      <c r="KOZ86" s="567"/>
      <c r="KPA86" s="567"/>
      <c r="KPB86" s="567"/>
      <c r="KPC86" s="567"/>
      <c r="KPD86" s="567"/>
      <c r="KPE86" s="567"/>
      <c r="KPF86" s="567"/>
      <c r="KPG86" s="567"/>
      <c r="KPH86" s="567"/>
      <c r="KPI86" s="567"/>
      <c r="KPJ86" s="567"/>
      <c r="KPK86" s="567"/>
      <c r="KPL86" s="567"/>
      <c r="KPM86" s="567"/>
      <c r="KPN86" s="567"/>
      <c r="KPO86" s="567"/>
      <c r="KPP86" s="567"/>
      <c r="KPQ86" s="567"/>
      <c r="KPR86" s="567"/>
      <c r="KPS86" s="567"/>
      <c r="KPT86" s="567"/>
      <c r="KPU86" s="567"/>
      <c r="KPV86" s="567"/>
      <c r="KPW86" s="567"/>
      <c r="KPX86" s="567"/>
      <c r="KPY86" s="567"/>
      <c r="KPZ86" s="567"/>
      <c r="KQA86" s="567"/>
      <c r="KQB86" s="567"/>
      <c r="KQC86" s="567"/>
      <c r="KQD86" s="567"/>
      <c r="KQE86" s="567"/>
      <c r="KQF86" s="567"/>
      <c r="KQG86" s="567"/>
      <c r="KQH86" s="567"/>
      <c r="KQI86" s="567"/>
      <c r="KQJ86" s="567"/>
      <c r="KQK86" s="567"/>
      <c r="KQL86" s="567"/>
      <c r="KQM86" s="567"/>
      <c r="KQN86" s="567"/>
      <c r="KQO86" s="567"/>
      <c r="KQP86" s="567"/>
      <c r="KQQ86" s="567"/>
      <c r="KQR86" s="567"/>
      <c r="KQS86" s="567"/>
      <c r="KQT86" s="567"/>
      <c r="KQU86" s="567"/>
      <c r="KQV86" s="567"/>
      <c r="KQW86" s="567"/>
      <c r="KQX86" s="567"/>
      <c r="KQY86" s="567"/>
      <c r="KQZ86" s="567"/>
      <c r="KRA86" s="567"/>
      <c r="KRB86" s="567"/>
      <c r="KRC86" s="567"/>
      <c r="KRD86" s="567"/>
      <c r="KRE86" s="567"/>
      <c r="KRF86" s="567"/>
      <c r="KRG86" s="567"/>
      <c r="KRH86" s="567"/>
      <c r="KRI86" s="567"/>
      <c r="KRJ86" s="567"/>
      <c r="KRK86" s="567"/>
      <c r="KRL86" s="567"/>
      <c r="KRM86" s="567"/>
      <c r="KRN86" s="567"/>
      <c r="KRO86" s="567"/>
      <c r="KRP86" s="567"/>
      <c r="KRQ86" s="567"/>
      <c r="KRR86" s="567"/>
      <c r="KRS86" s="567"/>
      <c r="KRT86" s="567"/>
      <c r="KRU86" s="567"/>
      <c r="KRV86" s="567"/>
      <c r="KRW86" s="567"/>
      <c r="KRX86" s="567"/>
      <c r="KRY86" s="567"/>
      <c r="KRZ86" s="567"/>
      <c r="KSA86" s="567"/>
      <c r="KSB86" s="567"/>
      <c r="KSC86" s="567"/>
      <c r="KSD86" s="567"/>
      <c r="KSE86" s="567"/>
      <c r="KSF86" s="567"/>
      <c r="KSG86" s="567"/>
      <c r="KSH86" s="567"/>
      <c r="KSI86" s="567"/>
      <c r="KSJ86" s="567"/>
      <c r="KSK86" s="567"/>
      <c r="KSL86" s="567"/>
      <c r="KSM86" s="567"/>
      <c r="KSN86" s="567"/>
      <c r="KSO86" s="567"/>
      <c r="KSP86" s="567"/>
      <c r="KSQ86" s="567"/>
      <c r="KSR86" s="567"/>
      <c r="KSS86" s="567"/>
      <c r="KST86" s="567"/>
      <c r="KSU86" s="567"/>
      <c r="KSV86" s="567"/>
      <c r="KSW86" s="567"/>
      <c r="KSX86" s="567"/>
      <c r="KSY86" s="567"/>
      <c r="KSZ86" s="567"/>
      <c r="KTA86" s="567"/>
      <c r="KTB86" s="567"/>
      <c r="KTC86" s="567"/>
      <c r="KTD86" s="567"/>
      <c r="KTE86" s="567"/>
      <c r="KTF86" s="567"/>
      <c r="KTG86" s="567"/>
      <c r="KTH86" s="567"/>
      <c r="KTI86" s="567"/>
      <c r="KTJ86" s="567"/>
      <c r="KTK86" s="567"/>
      <c r="KTL86" s="567"/>
      <c r="KTM86" s="567"/>
      <c r="KTN86" s="567"/>
      <c r="KTO86" s="567"/>
      <c r="KTP86" s="567"/>
      <c r="KTQ86" s="567"/>
      <c r="KTR86" s="567"/>
      <c r="KTS86" s="567"/>
      <c r="KTT86" s="567"/>
      <c r="KTU86" s="567"/>
      <c r="KTV86" s="567"/>
      <c r="KTW86" s="567"/>
      <c r="KTX86" s="567"/>
      <c r="KTY86" s="567"/>
      <c r="KTZ86" s="567"/>
      <c r="KUA86" s="567"/>
      <c r="KUB86" s="567"/>
      <c r="KUC86" s="567"/>
      <c r="KUD86" s="567"/>
      <c r="KUE86" s="567"/>
      <c r="KUF86" s="567"/>
      <c r="KUG86" s="567"/>
      <c r="KUH86" s="567"/>
      <c r="KUI86" s="567"/>
      <c r="KUJ86" s="567"/>
      <c r="KUK86" s="567"/>
      <c r="KUL86" s="567"/>
      <c r="KUM86" s="567"/>
      <c r="KUN86" s="567"/>
      <c r="KUO86" s="567"/>
      <c r="KUP86" s="567"/>
      <c r="KUQ86" s="567"/>
      <c r="KUR86" s="567"/>
      <c r="KUS86" s="567"/>
      <c r="KUT86" s="567"/>
      <c r="KUU86" s="567"/>
      <c r="KUV86" s="567"/>
      <c r="KUW86" s="567"/>
      <c r="KUX86" s="567"/>
      <c r="KUY86" s="567"/>
      <c r="KUZ86" s="567"/>
      <c r="KVA86" s="567"/>
      <c r="KVB86" s="567"/>
      <c r="KVC86" s="567"/>
      <c r="KVD86" s="567"/>
      <c r="KVE86" s="567"/>
      <c r="KVF86" s="567"/>
      <c r="KVG86" s="567"/>
      <c r="KVH86" s="567"/>
      <c r="KVI86" s="567"/>
      <c r="KVJ86" s="567"/>
      <c r="KVK86" s="567"/>
      <c r="KVL86" s="567"/>
      <c r="KVM86" s="567"/>
      <c r="KVN86" s="567"/>
      <c r="KVO86" s="567"/>
      <c r="KVP86" s="567"/>
      <c r="KVQ86" s="567"/>
      <c r="KVR86" s="567"/>
      <c r="KVS86" s="567"/>
      <c r="KVT86" s="567"/>
      <c r="KVU86" s="567"/>
      <c r="KVV86" s="567"/>
      <c r="KVW86" s="567"/>
      <c r="KVX86" s="567"/>
      <c r="KVY86" s="567"/>
      <c r="KVZ86" s="567"/>
      <c r="KWA86" s="567"/>
      <c r="KWB86" s="567"/>
      <c r="KWC86" s="567"/>
      <c r="KWD86" s="567"/>
      <c r="KWE86" s="567"/>
      <c r="KWF86" s="567"/>
      <c r="KWG86" s="567"/>
      <c r="KWH86" s="567"/>
      <c r="KWI86" s="567"/>
      <c r="KWJ86" s="567"/>
      <c r="KWK86" s="567"/>
      <c r="KWL86" s="567"/>
      <c r="KWM86" s="567"/>
      <c r="KWN86" s="567"/>
      <c r="KWO86" s="567"/>
      <c r="KWP86" s="567"/>
      <c r="KWQ86" s="567"/>
      <c r="KWR86" s="567"/>
      <c r="KWS86" s="567"/>
      <c r="KWT86" s="567"/>
      <c r="KWU86" s="567"/>
      <c r="KWV86" s="567"/>
      <c r="KWW86" s="567"/>
      <c r="KWX86" s="567"/>
      <c r="KWY86" s="567"/>
      <c r="KWZ86" s="567"/>
      <c r="KXA86" s="567"/>
      <c r="KXB86" s="567"/>
      <c r="KXC86" s="567"/>
      <c r="KXD86" s="567"/>
      <c r="KXE86" s="567"/>
      <c r="KXF86" s="567"/>
      <c r="KXG86" s="567"/>
      <c r="KXH86" s="567"/>
      <c r="KXI86" s="567"/>
      <c r="KXJ86" s="567"/>
      <c r="KXK86" s="567"/>
      <c r="KXL86" s="567"/>
      <c r="KXM86" s="567"/>
      <c r="KXN86" s="567"/>
      <c r="KXO86" s="567"/>
      <c r="KXP86" s="567"/>
      <c r="KXQ86" s="567"/>
      <c r="KXR86" s="567"/>
      <c r="KXS86" s="567"/>
      <c r="KXT86" s="567"/>
      <c r="KXU86" s="567"/>
      <c r="KXV86" s="567"/>
      <c r="KXW86" s="567"/>
      <c r="KXX86" s="567"/>
      <c r="KXY86" s="567"/>
      <c r="KXZ86" s="567"/>
      <c r="KYA86" s="567"/>
      <c r="KYB86" s="567"/>
      <c r="KYC86" s="567"/>
      <c r="KYD86" s="567"/>
      <c r="KYE86" s="567"/>
      <c r="KYF86" s="567"/>
      <c r="KYG86" s="567"/>
      <c r="KYH86" s="567"/>
      <c r="KYI86" s="567"/>
      <c r="KYJ86" s="567"/>
      <c r="KYK86" s="567"/>
      <c r="KYL86" s="567"/>
      <c r="KYM86" s="567"/>
      <c r="KYN86" s="567"/>
      <c r="KYO86" s="567"/>
      <c r="KYP86" s="567"/>
      <c r="KYQ86" s="567"/>
      <c r="KYR86" s="567"/>
      <c r="KYS86" s="567"/>
      <c r="KYT86" s="567"/>
      <c r="KYU86" s="567"/>
      <c r="KYV86" s="567"/>
      <c r="KYW86" s="567"/>
      <c r="KYX86" s="567"/>
      <c r="KYY86" s="567"/>
      <c r="KYZ86" s="567"/>
      <c r="KZA86" s="567"/>
      <c r="KZB86" s="567"/>
      <c r="KZC86" s="567"/>
      <c r="KZD86" s="567"/>
      <c r="KZE86" s="567"/>
      <c r="KZF86" s="567"/>
      <c r="KZG86" s="567"/>
      <c r="KZH86" s="567"/>
      <c r="KZI86" s="567"/>
      <c r="KZJ86" s="567"/>
      <c r="KZK86" s="567"/>
      <c r="KZL86" s="567"/>
      <c r="KZM86" s="567"/>
      <c r="KZN86" s="567"/>
      <c r="KZO86" s="567"/>
      <c r="KZP86" s="567"/>
      <c r="KZQ86" s="567"/>
      <c r="KZR86" s="567"/>
      <c r="KZS86" s="567"/>
      <c r="KZT86" s="567"/>
      <c r="KZU86" s="567"/>
      <c r="KZV86" s="567"/>
      <c r="KZW86" s="567"/>
      <c r="KZX86" s="567"/>
      <c r="KZY86" s="567"/>
      <c r="KZZ86" s="567"/>
      <c r="LAA86" s="567"/>
      <c r="LAB86" s="567"/>
      <c r="LAC86" s="567"/>
      <c r="LAD86" s="567"/>
      <c r="LAE86" s="567"/>
      <c r="LAF86" s="567"/>
      <c r="LAG86" s="567"/>
      <c r="LAH86" s="567"/>
      <c r="LAI86" s="567"/>
      <c r="LAJ86" s="567"/>
      <c r="LAK86" s="567"/>
      <c r="LAL86" s="567"/>
      <c r="LAM86" s="567"/>
      <c r="LAN86" s="567"/>
      <c r="LAO86" s="567"/>
      <c r="LAP86" s="567"/>
      <c r="LAQ86" s="567"/>
      <c r="LAR86" s="567"/>
      <c r="LAS86" s="567"/>
      <c r="LAT86" s="567"/>
      <c r="LAU86" s="567"/>
      <c r="LAV86" s="567"/>
      <c r="LAW86" s="567"/>
      <c r="LAX86" s="567"/>
      <c r="LAY86" s="567"/>
      <c r="LAZ86" s="567"/>
      <c r="LBA86" s="567"/>
      <c r="LBB86" s="567"/>
      <c r="LBC86" s="567"/>
      <c r="LBD86" s="567"/>
      <c r="LBE86" s="567"/>
      <c r="LBF86" s="567"/>
      <c r="LBG86" s="567"/>
      <c r="LBH86" s="567"/>
      <c r="LBI86" s="567"/>
      <c r="LBJ86" s="567"/>
      <c r="LBK86" s="567"/>
      <c r="LBL86" s="567"/>
      <c r="LBM86" s="567"/>
      <c r="LBN86" s="567"/>
      <c r="LBO86" s="567"/>
      <c r="LBP86" s="567"/>
      <c r="LBQ86" s="567"/>
      <c r="LBR86" s="567"/>
      <c r="LBS86" s="567"/>
      <c r="LBT86" s="567"/>
      <c r="LBU86" s="567"/>
      <c r="LBV86" s="567"/>
      <c r="LBW86" s="567"/>
      <c r="LBX86" s="567"/>
      <c r="LBY86" s="567"/>
      <c r="LBZ86" s="567"/>
      <c r="LCA86" s="567"/>
      <c r="LCB86" s="567"/>
      <c r="LCC86" s="567"/>
      <c r="LCD86" s="567"/>
      <c r="LCE86" s="567"/>
      <c r="LCF86" s="567"/>
      <c r="LCG86" s="567"/>
      <c r="LCH86" s="567"/>
      <c r="LCI86" s="567"/>
      <c r="LCJ86" s="567"/>
      <c r="LCK86" s="567"/>
      <c r="LCL86" s="567"/>
      <c r="LCM86" s="567"/>
      <c r="LCN86" s="567"/>
      <c r="LCO86" s="567"/>
      <c r="LCP86" s="567"/>
      <c r="LCQ86" s="567"/>
      <c r="LCR86" s="567"/>
      <c r="LCS86" s="567"/>
      <c r="LCT86" s="567"/>
      <c r="LCU86" s="567"/>
      <c r="LCV86" s="567"/>
      <c r="LCW86" s="567"/>
      <c r="LCX86" s="567"/>
      <c r="LCY86" s="567"/>
      <c r="LCZ86" s="567"/>
      <c r="LDA86" s="567"/>
      <c r="LDB86" s="567"/>
      <c r="LDC86" s="567"/>
      <c r="LDD86" s="567"/>
      <c r="LDE86" s="567"/>
      <c r="LDF86" s="567"/>
      <c r="LDG86" s="567"/>
      <c r="LDH86" s="567"/>
      <c r="LDI86" s="567"/>
      <c r="LDJ86" s="567"/>
      <c r="LDK86" s="567"/>
      <c r="LDL86" s="567"/>
      <c r="LDM86" s="567"/>
      <c r="LDN86" s="567"/>
      <c r="LDO86" s="567"/>
      <c r="LDP86" s="567"/>
      <c r="LDQ86" s="567"/>
      <c r="LDR86" s="567"/>
      <c r="LDS86" s="567"/>
      <c r="LDT86" s="567"/>
      <c r="LDU86" s="567"/>
      <c r="LDV86" s="567"/>
      <c r="LDW86" s="567"/>
      <c r="LDX86" s="567"/>
      <c r="LDY86" s="567"/>
      <c r="LDZ86" s="567"/>
      <c r="LEA86" s="567"/>
      <c r="LEB86" s="567"/>
      <c r="LEC86" s="567"/>
      <c r="LED86" s="567"/>
      <c r="LEE86" s="567"/>
      <c r="LEF86" s="567"/>
      <c r="LEG86" s="567"/>
      <c r="LEH86" s="567"/>
      <c r="LEI86" s="567"/>
      <c r="LEJ86" s="567"/>
      <c r="LEK86" s="567"/>
      <c r="LEL86" s="567"/>
      <c r="LEM86" s="567"/>
      <c r="LEN86" s="567"/>
      <c r="LEO86" s="567"/>
      <c r="LEP86" s="567"/>
      <c r="LEQ86" s="567"/>
      <c r="LER86" s="567"/>
      <c r="LES86" s="567"/>
      <c r="LET86" s="567"/>
      <c r="LEU86" s="567"/>
      <c r="LEV86" s="567"/>
      <c r="LEW86" s="567"/>
      <c r="LEX86" s="567"/>
      <c r="LEY86" s="567"/>
      <c r="LEZ86" s="567"/>
      <c r="LFA86" s="567"/>
      <c r="LFB86" s="567"/>
      <c r="LFC86" s="567"/>
      <c r="LFD86" s="567"/>
      <c r="LFE86" s="567"/>
      <c r="LFF86" s="567"/>
      <c r="LFG86" s="567"/>
      <c r="LFH86" s="567"/>
      <c r="LFI86" s="567"/>
      <c r="LFJ86" s="567"/>
      <c r="LFK86" s="567"/>
      <c r="LFL86" s="567"/>
      <c r="LFM86" s="567"/>
      <c r="LFN86" s="567"/>
      <c r="LFO86" s="567"/>
      <c r="LFP86" s="567"/>
      <c r="LFQ86" s="567"/>
      <c r="LFR86" s="567"/>
      <c r="LFS86" s="567"/>
      <c r="LFT86" s="567"/>
      <c r="LFU86" s="567"/>
      <c r="LFV86" s="567"/>
      <c r="LFW86" s="567"/>
      <c r="LFX86" s="567"/>
      <c r="LFY86" s="567"/>
      <c r="LFZ86" s="567"/>
      <c r="LGA86" s="567"/>
      <c r="LGB86" s="567"/>
      <c r="LGC86" s="567"/>
      <c r="LGD86" s="567"/>
      <c r="LGE86" s="567"/>
      <c r="LGF86" s="567"/>
      <c r="LGG86" s="567"/>
      <c r="LGH86" s="567"/>
      <c r="LGI86" s="567"/>
      <c r="LGJ86" s="567"/>
      <c r="LGK86" s="567"/>
      <c r="LGL86" s="567"/>
      <c r="LGM86" s="567"/>
      <c r="LGN86" s="567"/>
      <c r="LGO86" s="567"/>
      <c r="LGP86" s="567"/>
      <c r="LGQ86" s="567"/>
      <c r="LGR86" s="567"/>
      <c r="LGS86" s="567"/>
      <c r="LGT86" s="567"/>
      <c r="LGU86" s="567"/>
      <c r="LGV86" s="567"/>
      <c r="LGW86" s="567"/>
      <c r="LGX86" s="567"/>
      <c r="LGY86" s="567"/>
      <c r="LGZ86" s="567"/>
      <c r="LHA86" s="567"/>
      <c r="LHB86" s="567"/>
      <c r="LHC86" s="567"/>
      <c r="LHD86" s="567"/>
      <c r="LHE86" s="567"/>
      <c r="LHF86" s="567"/>
      <c r="LHG86" s="567"/>
      <c r="LHH86" s="567"/>
      <c r="LHI86" s="567"/>
      <c r="LHJ86" s="567"/>
      <c r="LHK86" s="567"/>
      <c r="LHL86" s="567"/>
      <c r="LHM86" s="567"/>
      <c r="LHN86" s="567"/>
      <c r="LHO86" s="567"/>
      <c r="LHP86" s="567"/>
      <c r="LHQ86" s="567"/>
      <c r="LHR86" s="567"/>
      <c r="LHS86" s="567"/>
      <c r="LHT86" s="567"/>
      <c r="LHU86" s="567"/>
      <c r="LHV86" s="567"/>
      <c r="LHW86" s="567"/>
      <c r="LHX86" s="567"/>
      <c r="LHY86" s="567"/>
      <c r="LHZ86" s="567"/>
      <c r="LIA86" s="567"/>
      <c r="LIB86" s="567"/>
      <c r="LIC86" s="567"/>
      <c r="LID86" s="567"/>
      <c r="LIE86" s="567"/>
      <c r="LIF86" s="567"/>
      <c r="LIG86" s="567"/>
      <c r="LIH86" s="567"/>
      <c r="LII86" s="567"/>
      <c r="LIJ86" s="567"/>
      <c r="LIK86" s="567"/>
      <c r="LIL86" s="567"/>
      <c r="LIM86" s="567"/>
      <c r="LIN86" s="567"/>
      <c r="LIO86" s="567"/>
      <c r="LIP86" s="567"/>
      <c r="LIQ86" s="567"/>
      <c r="LIR86" s="567"/>
      <c r="LIS86" s="567"/>
      <c r="LIT86" s="567"/>
      <c r="LIU86" s="567"/>
      <c r="LIV86" s="567"/>
      <c r="LIW86" s="567"/>
      <c r="LIX86" s="567"/>
      <c r="LIY86" s="567"/>
      <c r="LIZ86" s="567"/>
      <c r="LJA86" s="567"/>
      <c r="LJB86" s="567"/>
      <c r="LJC86" s="567"/>
      <c r="LJD86" s="567"/>
      <c r="LJE86" s="567"/>
      <c r="LJF86" s="567"/>
      <c r="LJG86" s="567"/>
      <c r="LJH86" s="567"/>
      <c r="LJI86" s="567"/>
      <c r="LJJ86" s="567"/>
      <c r="LJK86" s="567"/>
      <c r="LJL86" s="567"/>
      <c r="LJM86" s="567"/>
      <c r="LJN86" s="567"/>
      <c r="LJO86" s="567"/>
      <c r="LJP86" s="567"/>
      <c r="LJQ86" s="567"/>
      <c r="LJR86" s="567"/>
      <c r="LJS86" s="567"/>
      <c r="LJT86" s="567"/>
      <c r="LJU86" s="567"/>
      <c r="LJV86" s="567"/>
      <c r="LJW86" s="567"/>
      <c r="LJX86" s="567"/>
      <c r="LJY86" s="567"/>
      <c r="LJZ86" s="567"/>
      <c r="LKA86" s="567"/>
      <c r="LKB86" s="567"/>
      <c r="LKC86" s="567"/>
      <c r="LKD86" s="567"/>
      <c r="LKE86" s="567"/>
      <c r="LKF86" s="567"/>
      <c r="LKG86" s="567"/>
      <c r="LKH86" s="567"/>
      <c r="LKI86" s="567"/>
      <c r="LKJ86" s="567"/>
      <c r="LKK86" s="567"/>
      <c r="LKL86" s="567"/>
      <c r="LKM86" s="567"/>
      <c r="LKN86" s="567"/>
      <c r="LKO86" s="567"/>
      <c r="LKP86" s="567"/>
      <c r="LKQ86" s="567"/>
      <c r="LKR86" s="567"/>
      <c r="LKS86" s="567"/>
      <c r="LKT86" s="567"/>
      <c r="LKU86" s="567"/>
      <c r="LKV86" s="567"/>
      <c r="LKW86" s="567"/>
      <c r="LKX86" s="567"/>
      <c r="LKY86" s="567"/>
      <c r="LKZ86" s="567"/>
      <c r="LLA86" s="567"/>
      <c r="LLB86" s="567"/>
      <c r="LLC86" s="567"/>
      <c r="LLD86" s="567"/>
      <c r="LLE86" s="567"/>
      <c r="LLF86" s="567"/>
      <c r="LLG86" s="567"/>
      <c r="LLH86" s="567"/>
      <c r="LLI86" s="567"/>
      <c r="LLJ86" s="567"/>
      <c r="LLK86" s="567"/>
      <c r="LLL86" s="567"/>
      <c r="LLM86" s="567"/>
      <c r="LLN86" s="567"/>
      <c r="LLO86" s="567"/>
      <c r="LLP86" s="567"/>
      <c r="LLQ86" s="567"/>
      <c r="LLR86" s="567"/>
      <c r="LLS86" s="567"/>
      <c r="LLT86" s="567"/>
      <c r="LLU86" s="567"/>
      <c r="LLV86" s="567"/>
      <c r="LLW86" s="567"/>
      <c r="LLX86" s="567"/>
      <c r="LLY86" s="567"/>
      <c r="LLZ86" s="567"/>
      <c r="LMA86" s="567"/>
      <c r="LMB86" s="567"/>
      <c r="LMC86" s="567"/>
      <c r="LMD86" s="567"/>
      <c r="LME86" s="567"/>
      <c r="LMF86" s="567"/>
      <c r="LMG86" s="567"/>
      <c r="LMH86" s="567"/>
      <c r="LMI86" s="567"/>
      <c r="LMJ86" s="567"/>
      <c r="LMK86" s="567"/>
      <c r="LML86" s="567"/>
      <c r="LMM86" s="567"/>
      <c r="LMN86" s="567"/>
      <c r="LMO86" s="567"/>
      <c r="LMP86" s="567"/>
      <c r="LMQ86" s="567"/>
      <c r="LMR86" s="567"/>
      <c r="LMS86" s="567"/>
      <c r="LMT86" s="567"/>
      <c r="LMU86" s="567"/>
      <c r="LMV86" s="567"/>
      <c r="LMW86" s="567"/>
      <c r="LMX86" s="567"/>
      <c r="LMY86" s="567"/>
      <c r="LMZ86" s="567"/>
      <c r="LNA86" s="567"/>
      <c r="LNB86" s="567"/>
      <c r="LNC86" s="567"/>
      <c r="LND86" s="567"/>
      <c r="LNE86" s="567"/>
      <c r="LNF86" s="567"/>
      <c r="LNG86" s="567"/>
      <c r="LNH86" s="567"/>
      <c r="LNI86" s="567"/>
      <c r="LNJ86" s="567"/>
      <c r="LNK86" s="567"/>
      <c r="LNL86" s="567"/>
      <c r="LNM86" s="567"/>
      <c r="LNN86" s="567"/>
      <c r="LNO86" s="567"/>
      <c r="LNP86" s="567"/>
      <c r="LNQ86" s="567"/>
      <c r="LNR86" s="567"/>
      <c r="LNS86" s="567"/>
      <c r="LNT86" s="567"/>
      <c r="LNU86" s="567"/>
      <c r="LNV86" s="567"/>
      <c r="LNW86" s="567"/>
      <c r="LNX86" s="567"/>
      <c r="LNY86" s="567"/>
      <c r="LNZ86" s="567"/>
      <c r="LOA86" s="567"/>
      <c r="LOB86" s="567"/>
      <c r="LOC86" s="567"/>
      <c r="LOD86" s="567"/>
      <c r="LOE86" s="567"/>
      <c r="LOF86" s="567"/>
      <c r="LOG86" s="567"/>
      <c r="LOH86" s="567"/>
      <c r="LOI86" s="567"/>
      <c r="LOJ86" s="567"/>
      <c r="LOK86" s="567"/>
      <c r="LOL86" s="567"/>
      <c r="LOM86" s="567"/>
      <c r="LON86" s="567"/>
      <c r="LOO86" s="567"/>
      <c r="LOP86" s="567"/>
      <c r="LOQ86" s="567"/>
      <c r="LOR86" s="567"/>
      <c r="LOS86" s="567"/>
      <c r="LOT86" s="567"/>
      <c r="LOU86" s="567"/>
      <c r="LOV86" s="567"/>
      <c r="LOW86" s="567"/>
      <c r="LOX86" s="567"/>
      <c r="LOY86" s="567"/>
      <c r="LOZ86" s="567"/>
      <c r="LPA86" s="567"/>
      <c r="LPB86" s="567"/>
      <c r="LPC86" s="567"/>
      <c r="LPD86" s="567"/>
      <c r="LPE86" s="567"/>
      <c r="LPF86" s="567"/>
      <c r="LPG86" s="567"/>
      <c r="LPH86" s="567"/>
      <c r="LPI86" s="567"/>
      <c r="LPJ86" s="567"/>
      <c r="LPK86" s="567"/>
      <c r="LPL86" s="567"/>
      <c r="LPM86" s="567"/>
      <c r="LPN86" s="567"/>
      <c r="LPO86" s="567"/>
      <c r="LPP86" s="567"/>
      <c r="LPQ86" s="567"/>
      <c r="LPR86" s="567"/>
      <c r="LPS86" s="567"/>
      <c r="LPT86" s="567"/>
      <c r="LPU86" s="567"/>
      <c r="LPV86" s="567"/>
      <c r="LPW86" s="567"/>
      <c r="LPX86" s="567"/>
      <c r="LPY86" s="567"/>
      <c r="LPZ86" s="567"/>
      <c r="LQA86" s="567"/>
      <c r="LQB86" s="567"/>
      <c r="LQC86" s="567"/>
      <c r="LQD86" s="567"/>
      <c r="LQE86" s="567"/>
      <c r="LQF86" s="567"/>
      <c r="LQG86" s="567"/>
      <c r="LQH86" s="567"/>
      <c r="LQI86" s="567"/>
      <c r="LQJ86" s="567"/>
      <c r="LQK86" s="567"/>
      <c r="LQL86" s="567"/>
      <c r="LQM86" s="567"/>
      <c r="LQN86" s="567"/>
      <c r="LQO86" s="567"/>
      <c r="LQP86" s="567"/>
      <c r="LQQ86" s="567"/>
      <c r="LQR86" s="567"/>
      <c r="LQS86" s="567"/>
      <c r="LQT86" s="567"/>
      <c r="LQU86" s="567"/>
      <c r="LQV86" s="567"/>
      <c r="LQW86" s="567"/>
      <c r="LQX86" s="567"/>
      <c r="LQY86" s="567"/>
      <c r="LQZ86" s="567"/>
      <c r="LRA86" s="567"/>
      <c r="LRB86" s="567"/>
      <c r="LRC86" s="567"/>
      <c r="LRD86" s="567"/>
      <c r="LRE86" s="567"/>
      <c r="LRF86" s="567"/>
      <c r="LRG86" s="567"/>
      <c r="LRH86" s="567"/>
      <c r="LRI86" s="567"/>
      <c r="LRJ86" s="567"/>
      <c r="LRK86" s="567"/>
      <c r="LRL86" s="567"/>
      <c r="LRM86" s="567"/>
      <c r="LRN86" s="567"/>
      <c r="LRO86" s="567"/>
      <c r="LRP86" s="567"/>
      <c r="LRQ86" s="567"/>
      <c r="LRR86" s="567"/>
      <c r="LRS86" s="567"/>
      <c r="LRT86" s="567"/>
      <c r="LRU86" s="567"/>
      <c r="LRV86" s="567"/>
      <c r="LRW86" s="567"/>
      <c r="LRX86" s="567"/>
      <c r="LRY86" s="567"/>
      <c r="LRZ86" s="567"/>
      <c r="LSA86" s="567"/>
      <c r="LSB86" s="567"/>
      <c r="LSC86" s="567"/>
      <c r="LSD86" s="567"/>
      <c r="LSE86" s="567"/>
      <c r="LSF86" s="567"/>
      <c r="LSG86" s="567"/>
      <c r="LSH86" s="567"/>
      <c r="LSI86" s="567"/>
      <c r="LSJ86" s="567"/>
      <c r="LSK86" s="567"/>
      <c r="LSL86" s="567"/>
      <c r="LSM86" s="567"/>
      <c r="LSN86" s="567"/>
      <c r="LSO86" s="567"/>
      <c r="LSP86" s="567"/>
      <c r="LSQ86" s="567"/>
      <c r="LSR86" s="567"/>
      <c r="LSS86" s="567"/>
      <c r="LST86" s="567"/>
      <c r="LSU86" s="567"/>
      <c r="LSV86" s="567"/>
      <c r="LSW86" s="567"/>
      <c r="LSX86" s="567"/>
      <c r="LSY86" s="567"/>
      <c r="LSZ86" s="567"/>
      <c r="LTA86" s="567"/>
      <c r="LTB86" s="567"/>
      <c r="LTC86" s="567"/>
      <c r="LTD86" s="567"/>
      <c r="LTE86" s="567"/>
      <c r="LTF86" s="567"/>
      <c r="LTG86" s="567"/>
      <c r="LTH86" s="567"/>
      <c r="LTI86" s="567"/>
      <c r="LTJ86" s="567"/>
      <c r="LTK86" s="567"/>
      <c r="LTL86" s="567"/>
      <c r="LTM86" s="567"/>
      <c r="LTN86" s="567"/>
      <c r="LTO86" s="567"/>
      <c r="LTP86" s="567"/>
      <c r="LTQ86" s="567"/>
      <c r="LTR86" s="567"/>
      <c r="LTS86" s="567"/>
      <c r="LTT86" s="567"/>
      <c r="LTU86" s="567"/>
      <c r="LTV86" s="567"/>
      <c r="LTW86" s="567"/>
      <c r="LTX86" s="567"/>
      <c r="LTY86" s="567"/>
      <c r="LTZ86" s="567"/>
      <c r="LUA86" s="567"/>
      <c r="LUB86" s="567"/>
      <c r="LUC86" s="567"/>
      <c r="LUD86" s="567"/>
      <c r="LUE86" s="567"/>
      <c r="LUF86" s="567"/>
      <c r="LUG86" s="567"/>
      <c r="LUH86" s="567"/>
      <c r="LUI86" s="567"/>
      <c r="LUJ86" s="567"/>
      <c r="LUK86" s="567"/>
      <c r="LUL86" s="567"/>
      <c r="LUM86" s="567"/>
      <c r="LUN86" s="567"/>
      <c r="LUO86" s="567"/>
      <c r="LUP86" s="567"/>
      <c r="LUQ86" s="567"/>
      <c r="LUR86" s="567"/>
      <c r="LUS86" s="567"/>
      <c r="LUT86" s="567"/>
      <c r="LUU86" s="567"/>
      <c r="LUV86" s="567"/>
      <c r="LUW86" s="567"/>
      <c r="LUX86" s="567"/>
      <c r="LUY86" s="567"/>
      <c r="LUZ86" s="567"/>
      <c r="LVA86" s="567"/>
      <c r="LVB86" s="567"/>
      <c r="LVC86" s="567"/>
      <c r="LVD86" s="567"/>
      <c r="LVE86" s="567"/>
      <c r="LVF86" s="567"/>
      <c r="LVG86" s="567"/>
      <c r="LVH86" s="567"/>
      <c r="LVI86" s="567"/>
      <c r="LVJ86" s="567"/>
      <c r="LVK86" s="567"/>
      <c r="LVL86" s="567"/>
      <c r="LVM86" s="567"/>
      <c r="LVN86" s="567"/>
      <c r="LVO86" s="567"/>
      <c r="LVP86" s="567"/>
      <c r="LVQ86" s="567"/>
      <c r="LVR86" s="567"/>
      <c r="LVS86" s="567"/>
      <c r="LVT86" s="567"/>
      <c r="LVU86" s="567"/>
      <c r="LVV86" s="567"/>
      <c r="LVW86" s="567"/>
      <c r="LVX86" s="567"/>
      <c r="LVY86" s="567"/>
      <c r="LVZ86" s="567"/>
      <c r="LWA86" s="567"/>
      <c r="LWB86" s="567"/>
      <c r="LWC86" s="567"/>
      <c r="LWD86" s="567"/>
      <c r="LWE86" s="567"/>
      <c r="LWF86" s="567"/>
      <c r="LWG86" s="567"/>
      <c r="LWH86" s="567"/>
      <c r="LWI86" s="567"/>
      <c r="LWJ86" s="567"/>
      <c r="LWK86" s="567"/>
      <c r="LWL86" s="567"/>
      <c r="LWM86" s="567"/>
      <c r="LWN86" s="567"/>
      <c r="LWO86" s="567"/>
      <c r="LWP86" s="567"/>
      <c r="LWQ86" s="567"/>
      <c r="LWR86" s="567"/>
      <c r="LWS86" s="567"/>
      <c r="LWT86" s="567"/>
      <c r="LWU86" s="567"/>
      <c r="LWV86" s="567"/>
      <c r="LWW86" s="567"/>
      <c r="LWX86" s="567"/>
      <c r="LWY86" s="567"/>
      <c r="LWZ86" s="567"/>
      <c r="LXA86" s="567"/>
      <c r="LXB86" s="567"/>
      <c r="LXC86" s="567"/>
      <c r="LXD86" s="567"/>
      <c r="LXE86" s="567"/>
      <c r="LXF86" s="567"/>
      <c r="LXG86" s="567"/>
      <c r="LXH86" s="567"/>
      <c r="LXI86" s="567"/>
      <c r="LXJ86" s="567"/>
      <c r="LXK86" s="567"/>
      <c r="LXL86" s="567"/>
      <c r="LXM86" s="567"/>
      <c r="LXN86" s="567"/>
      <c r="LXO86" s="567"/>
      <c r="LXP86" s="567"/>
      <c r="LXQ86" s="567"/>
      <c r="LXR86" s="567"/>
      <c r="LXS86" s="567"/>
      <c r="LXT86" s="567"/>
      <c r="LXU86" s="567"/>
      <c r="LXV86" s="567"/>
      <c r="LXW86" s="567"/>
      <c r="LXX86" s="567"/>
      <c r="LXY86" s="567"/>
      <c r="LXZ86" s="567"/>
      <c r="LYA86" s="567"/>
      <c r="LYB86" s="567"/>
      <c r="LYC86" s="567"/>
      <c r="LYD86" s="567"/>
      <c r="LYE86" s="567"/>
      <c r="LYF86" s="567"/>
      <c r="LYG86" s="567"/>
      <c r="LYH86" s="567"/>
      <c r="LYI86" s="567"/>
      <c r="LYJ86" s="567"/>
      <c r="LYK86" s="567"/>
      <c r="LYL86" s="567"/>
      <c r="LYM86" s="567"/>
      <c r="LYN86" s="567"/>
      <c r="LYO86" s="567"/>
      <c r="LYP86" s="567"/>
      <c r="LYQ86" s="567"/>
      <c r="LYR86" s="567"/>
      <c r="LYS86" s="567"/>
      <c r="LYT86" s="567"/>
      <c r="LYU86" s="567"/>
      <c r="LYV86" s="567"/>
      <c r="LYW86" s="567"/>
      <c r="LYX86" s="567"/>
      <c r="LYY86" s="567"/>
      <c r="LYZ86" s="567"/>
      <c r="LZA86" s="567"/>
      <c r="LZB86" s="567"/>
      <c r="LZC86" s="567"/>
      <c r="LZD86" s="567"/>
      <c r="LZE86" s="567"/>
      <c r="LZF86" s="567"/>
      <c r="LZG86" s="567"/>
      <c r="LZH86" s="567"/>
      <c r="LZI86" s="567"/>
      <c r="LZJ86" s="567"/>
      <c r="LZK86" s="567"/>
      <c r="LZL86" s="567"/>
      <c r="LZM86" s="567"/>
      <c r="LZN86" s="567"/>
      <c r="LZO86" s="567"/>
      <c r="LZP86" s="567"/>
      <c r="LZQ86" s="567"/>
      <c r="LZR86" s="567"/>
      <c r="LZS86" s="567"/>
      <c r="LZT86" s="567"/>
      <c r="LZU86" s="567"/>
      <c r="LZV86" s="567"/>
      <c r="LZW86" s="567"/>
      <c r="LZX86" s="567"/>
      <c r="LZY86" s="567"/>
      <c r="LZZ86" s="567"/>
      <c r="MAA86" s="567"/>
      <c r="MAB86" s="567"/>
      <c r="MAC86" s="567"/>
      <c r="MAD86" s="567"/>
      <c r="MAE86" s="567"/>
      <c r="MAF86" s="567"/>
      <c r="MAG86" s="567"/>
      <c r="MAH86" s="567"/>
      <c r="MAI86" s="567"/>
      <c r="MAJ86" s="567"/>
      <c r="MAK86" s="567"/>
      <c r="MAL86" s="567"/>
      <c r="MAM86" s="567"/>
      <c r="MAN86" s="567"/>
      <c r="MAO86" s="567"/>
      <c r="MAP86" s="567"/>
      <c r="MAQ86" s="567"/>
      <c r="MAR86" s="567"/>
      <c r="MAS86" s="567"/>
      <c r="MAT86" s="567"/>
      <c r="MAU86" s="567"/>
      <c r="MAV86" s="567"/>
      <c r="MAW86" s="567"/>
      <c r="MAX86" s="567"/>
      <c r="MAY86" s="567"/>
      <c r="MAZ86" s="567"/>
      <c r="MBA86" s="567"/>
      <c r="MBB86" s="567"/>
      <c r="MBC86" s="567"/>
      <c r="MBD86" s="567"/>
      <c r="MBE86" s="567"/>
      <c r="MBF86" s="567"/>
      <c r="MBG86" s="567"/>
      <c r="MBH86" s="567"/>
      <c r="MBI86" s="567"/>
      <c r="MBJ86" s="567"/>
      <c r="MBK86" s="567"/>
      <c r="MBL86" s="567"/>
      <c r="MBM86" s="567"/>
      <c r="MBN86" s="567"/>
      <c r="MBO86" s="567"/>
      <c r="MBP86" s="567"/>
      <c r="MBQ86" s="567"/>
      <c r="MBR86" s="567"/>
      <c r="MBS86" s="567"/>
      <c r="MBT86" s="567"/>
      <c r="MBU86" s="567"/>
      <c r="MBV86" s="567"/>
      <c r="MBW86" s="567"/>
      <c r="MBX86" s="567"/>
      <c r="MBY86" s="567"/>
      <c r="MBZ86" s="567"/>
      <c r="MCA86" s="567"/>
      <c r="MCB86" s="567"/>
      <c r="MCC86" s="567"/>
      <c r="MCD86" s="567"/>
      <c r="MCE86" s="567"/>
      <c r="MCF86" s="567"/>
      <c r="MCG86" s="567"/>
      <c r="MCH86" s="567"/>
      <c r="MCI86" s="567"/>
      <c r="MCJ86" s="567"/>
      <c r="MCK86" s="567"/>
      <c r="MCL86" s="567"/>
      <c r="MCM86" s="567"/>
      <c r="MCN86" s="567"/>
      <c r="MCO86" s="567"/>
      <c r="MCP86" s="567"/>
      <c r="MCQ86" s="567"/>
      <c r="MCR86" s="567"/>
      <c r="MCS86" s="567"/>
      <c r="MCT86" s="567"/>
      <c r="MCU86" s="567"/>
      <c r="MCV86" s="567"/>
      <c r="MCW86" s="567"/>
      <c r="MCX86" s="567"/>
      <c r="MCY86" s="567"/>
      <c r="MCZ86" s="567"/>
      <c r="MDA86" s="567"/>
      <c r="MDB86" s="567"/>
      <c r="MDC86" s="567"/>
      <c r="MDD86" s="567"/>
      <c r="MDE86" s="567"/>
      <c r="MDF86" s="567"/>
      <c r="MDG86" s="567"/>
      <c r="MDH86" s="567"/>
      <c r="MDI86" s="567"/>
      <c r="MDJ86" s="567"/>
      <c r="MDK86" s="567"/>
      <c r="MDL86" s="567"/>
      <c r="MDM86" s="567"/>
      <c r="MDN86" s="567"/>
      <c r="MDO86" s="567"/>
      <c r="MDP86" s="567"/>
      <c r="MDQ86" s="567"/>
      <c r="MDR86" s="567"/>
      <c r="MDS86" s="567"/>
      <c r="MDT86" s="567"/>
      <c r="MDU86" s="567"/>
      <c r="MDV86" s="567"/>
      <c r="MDW86" s="567"/>
      <c r="MDX86" s="567"/>
      <c r="MDY86" s="567"/>
      <c r="MDZ86" s="567"/>
      <c r="MEA86" s="567"/>
      <c r="MEB86" s="567"/>
      <c r="MEC86" s="567"/>
      <c r="MED86" s="567"/>
      <c r="MEE86" s="567"/>
      <c r="MEF86" s="567"/>
      <c r="MEG86" s="567"/>
      <c r="MEH86" s="567"/>
      <c r="MEI86" s="567"/>
      <c r="MEJ86" s="567"/>
      <c r="MEK86" s="567"/>
      <c r="MEL86" s="567"/>
      <c r="MEM86" s="567"/>
      <c r="MEN86" s="567"/>
      <c r="MEO86" s="567"/>
      <c r="MEP86" s="567"/>
      <c r="MEQ86" s="567"/>
      <c r="MER86" s="567"/>
      <c r="MES86" s="567"/>
      <c r="MET86" s="567"/>
      <c r="MEU86" s="567"/>
      <c r="MEV86" s="567"/>
      <c r="MEW86" s="567"/>
      <c r="MEX86" s="567"/>
      <c r="MEY86" s="567"/>
      <c r="MEZ86" s="567"/>
      <c r="MFA86" s="567"/>
      <c r="MFB86" s="567"/>
      <c r="MFC86" s="567"/>
      <c r="MFD86" s="567"/>
      <c r="MFE86" s="567"/>
      <c r="MFF86" s="567"/>
      <c r="MFG86" s="567"/>
      <c r="MFH86" s="567"/>
      <c r="MFI86" s="567"/>
      <c r="MFJ86" s="567"/>
      <c r="MFK86" s="567"/>
      <c r="MFL86" s="567"/>
      <c r="MFM86" s="567"/>
      <c r="MFN86" s="567"/>
      <c r="MFO86" s="567"/>
      <c r="MFP86" s="567"/>
      <c r="MFQ86" s="567"/>
      <c r="MFR86" s="567"/>
      <c r="MFS86" s="567"/>
      <c r="MFT86" s="567"/>
      <c r="MFU86" s="567"/>
      <c r="MFV86" s="567"/>
      <c r="MFW86" s="567"/>
      <c r="MFX86" s="567"/>
      <c r="MFY86" s="567"/>
      <c r="MFZ86" s="567"/>
      <c r="MGA86" s="567"/>
      <c r="MGB86" s="567"/>
      <c r="MGC86" s="567"/>
      <c r="MGD86" s="567"/>
      <c r="MGE86" s="567"/>
      <c r="MGF86" s="567"/>
      <c r="MGG86" s="567"/>
      <c r="MGH86" s="567"/>
      <c r="MGI86" s="567"/>
      <c r="MGJ86" s="567"/>
      <c r="MGK86" s="567"/>
      <c r="MGL86" s="567"/>
      <c r="MGM86" s="567"/>
      <c r="MGN86" s="567"/>
      <c r="MGO86" s="567"/>
      <c r="MGP86" s="567"/>
      <c r="MGQ86" s="567"/>
      <c r="MGR86" s="567"/>
      <c r="MGS86" s="567"/>
      <c r="MGT86" s="567"/>
      <c r="MGU86" s="567"/>
      <c r="MGV86" s="567"/>
      <c r="MGW86" s="567"/>
      <c r="MGX86" s="567"/>
      <c r="MGY86" s="567"/>
      <c r="MGZ86" s="567"/>
      <c r="MHA86" s="567"/>
      <c r="MHB86" s="567"/>
      <c r="MHC86" s="567"/>
      <c r="MHD86" s="567"/>
      <c r="MHE86" s="567"/>
      <c r="MHF86" s="567"/>
      <c r="MHG86" s="567"/>
      <c r="MHH86" s="567"/>
      <c r="MHI86" s="567"/>
      <c r="MHJ86" s="567"/>
      <c r="MHK86" s="567"/>
      <c r="MHL86" s="567"/>
      <c r="MHM86" s="567"/>
      <c r="MHN86" s="567"/>
      <c r="MHO86" s="567"/>
      <c r="MHP86" s="567"/>
      <c r="MHQ86" s="567"/>
      <c r="MHR86" s="567"/>
      <c r="MHS86" s="567"/>
      <c r="MHT86" s="567"/>
      <c r="MHU86" s="567"/>
      <c r="MHV86" s="567"/>
      <c r="MHW86" s="567"/>
      <c r="MHX86" s="567"/>
      <c r="MHY86" s="567"/>
      <c r="MHZ86" s="567"/>
      <c r="MIA86" s="567"/>
      <c r="MIB86" s="567"/>
      <c r="MIC86" s="567"/>
      <c r="MID86" s="567"/>
      <c r="MIE86" s="567"/>
      <c r="MIF86" s="567"/>
      <c r="MIG86" s="567"/>
      <c r="MIH86" s="567"/>
      <c r="MII86" s="567"/>
      <c r="MIJ86" s="567"/>
      <c r="MIK86" s="567"/>
      <c r="MIL86" s="567"/>
      <c r="MIM86" s="567"/>
      <c r="MIN86" s="567"/>
      <c r="MIO86" s="567"/>
      <c r="MIP86" s="567"/>
      <c r="MIQ86" s="567"/>
      <c r="MIR86" s="567"/>
      <c r="MIS86" s="567"/>
      <c r="MIT86" s="567"/>
      <c r="MIU86" s="567"/>
      <c r="MIV86" s="567"/>
      <c r="MIW86" s="567"/>
      <c r="MIX86" s="567"/>
      <c r="MIY86" s="567"/>
      <c r="MIZ86" s="567"/>
      <c r="MJA86" s="567"/>
      <c r="MJB86" s="567"/>
      <c r="MJC86" s="567"/>
      <c r="MJD86" s="567"/>
      <c r="MJE86" s="567"/>
      <c r="MJF86" s="567"/>
      <c r="MJG86" s="567"/>
      <c r="MJH86" s="567"/>
      <c r="MJI86" s="567"/>
      <c r="MJJ86" s="567"/>
      <c r="MJK86" s="567"/>
      <c r="MJL86" s="567"/>
      <c r="MJM86" s="567"/>
      <c r="MJN86" s="567"/>
      <c r="MJO86" s="567"/>
      <c r="MJP86" s="567"/>
      <c r="MJQ86" s="567"/>
      <c r="MJR86" s="567"/>
      <c r="MJS86" s="567"/>
      <c r="MJT86" s="567"/>
      <c r="MJU86" s="567"/>
      <c r="MJV86" s="567"/>
      <c r="MJW86" s="567"/>
      <c r="MJX86" s="567"/>
      <c r="MJY86" s="567"/>
      <c r="MJZ86" s="567"/>
      <c r="MKA86" s="567"/>
      <c r="MKB86" s="567"/>
      <c r="MKC86" s="567"/>
      <c r="MKD86" s="567"/>
      <c r="MKE86" s="567"/>
      <c r="MKF86" s="567"/>
      <c r="MKG86" s="567"/>
      <c r="MKH86" s="567"/>
      <c r="MKI86" s="567"/>
      <c r="MKJ86" s="567"/>
      <c r="MKK86" s="567"/>
      <c r="MKL86" s="567"/>
      <c r="MKM86" s="567"/>
      <c r="MKN86" s="567"/>
      <c r="MKO86" s="567"/>
      <c r="MKP86" s="567"/>
      <c r="MKQ86" s="567"/>
      <c r="MKR86" s="567"/>
      <c r="MKS86" s="567"/>
      <c r="MKT86" s="567"/>
      <c r="MKU86" s="567"/>
      <c r="MKV86" s="567"/>
      <c r="MKW86" s="567"/>
      <c r="MKX86" s="567"/>
      <c r="MKY86" s="567"/>
      <c r="MKZ86" s="567"/>
      <c r="MLA86" s="567"/>
      <c r="MLB86" s="567"/>
      <c r="MLC86" s="567"/>
      <c r="MLD86" s="567"/>
      <c r="MLE86" s="567"/>
      <c r="MLF86" s="567"/>
      <c r="MLG86" s="567"/>
      <c r="MLH86" s="567"/>
      <c r="MLI86" s="567"/>
      <c r="MLJ86" s="567"/>
      <c r="MLK86" s="567"/>
      <c r="MLL86" s="567"/>
      <c r="MLM86" s="567"/>
      <c r="MLN86" s="567"/>
      <c r="MLO86" s="567"/>
      <c r="MLP86" s="567"/>
      <c r="MLQ86" s="567"/>
      <c r="MLR86" s="567"/>
      <c r="MLS86" s="567"/>
      <c r="MLT86" s="567"/>
      <c r="MLU86" s="567"/>
      <c r="MLV86" s="567"/>
      <c r="MLW86" s="567"/>
      <c r="MLX86" s="567"/>
      <c r="MLY86" s="567"/>
      <c r="MLZ86" s="567"/>
      <c r="MMA86" s="567"/>
      <c r="MMB86" s="567"/>
      <c r="MMC86" s="567"/>
      <c r="MMD86" s="567"/>
      <c r="MME86" s="567"/>
      <c r="MMF86" s="567"/>
      <c r="MMG86" s="567"/>
      <c r="MMH86" s="567"/>
      <c r="MMI86" s="567"/>
      <c r="MMJ86" s="567"/>
      <c r="MMK86" s="567"/>
      <c r="MML86" s="567"/>
      <c r="MMM86" s="567"/>
      <c r="MMN86" s="567"/>
      <c r="MMO86" s="567"/>
      <c r="MMP86" s="567"/>
      <c r="MMQ86" s="567"/>
      <c r="MMR86" s="567"/>
      <c r="MMS86" s="567"/>
      <c r="MMT86" s="567"/>
      <c r="MMU86" s="567"/>
      <c r="MMV86" s="567"/>
      <c r="MMW86" s="567"/>
      <c r="MMX86" s="567"/>
      <c r="MMY86" s="567"/>
      <c r="MMZ86" s="567"/>
      <c r="MNA86" s="567"/>
      <c r="MNB86" s="567"/>
      <c r="MNC86" s="567"/>
      <c r="MND86" s="567"/>
      <c r="MNE86" s="567"/>
      <c r="MNF86" s="567"/>
      <c r="MNG86" s="567"/>
      <c r="MNH86" s="567"/>
      <c r="MNI86" s="567"/>
      <c r="MNJ86" s="567"/>
      <c r="MNK86" s="567"/>
      <c r="MNL86" s="567"/>
      <c r="MNM86" s="567"/>
      <c r="MNN86" s="567"/>
      <c r="MNO86" s="567"/>
      <c r="MNP86" s="567"/>
      <c r="MNQ86" s="567"/>
      <c r="MNR86" s="567"/>
      <c r="MNS86" s="567"/>
      <c r="MNT86" s="567"/>
      <c r="MNU86" s="567"/>
      <c r="MNV86" s="567"/>
      <c r="MNW86" s="567"/>
      <c r="MNX86" s="567"/>
      <c r="MNY86" s="567"/>
      <c r="MNZ86" s="567"/>
      <c r="MOA86" s="567"/>
      <c r="MOB86" s="567"/>
      <c r="MOC86" s="567"/>
      <c r="MOD86" s="567"/>
      <c r="MOE86" s="567"/>
      <c r="MOF86" s="567"/>
      <c r="MOG86" s="567"/>
      <c r="MOH86" s="567"/>
      <c r="MOI86" s="567"/>
      <c r="MOJ86" s="567"/>
      <c r="MOK86" s="567"/>
      <c r="MOL86" s="567"/>
      <c r="MOM86" s="567"/>
      <c r="MON86" s="567"/>
      <c r="MOO86" s="567"/>
      <c r="MOP86" s="567"/>
      <c r="MOQ86" s="567"/>
      <c r="MOR86" s="567"/>
      <c r="MOS86" s="567"/>
      <c r="MOT86" s="567"/>
      <c r="MOU86" s="567"/>
      <c r="MOV86" s="567"/>
      <c r="MOW86" s="567"/>
      <c r="MOX86" s="567"/>
      <c r="MOY86" s="567"/>
      <c r="MOZ86" s="567"/>
      <c r="MPA86" s="567"/>
      <c r="MPB86" s="567"/>
      <c r="MPC86" s="567"/>
      <c r="MPD86" s="567"/>
      <c r="MPE86" s="567"/>
      <c r="MPF86" s="567"/>
      <c r="MPG86" s="567"/>
      <c r="MPH86" s="567"/>
      <c r="MPI86" s="567"/>
      <c r="MPJ86" s="567"/>
      <c r="MPK86" s="567"/>
      <c r="MPL86" s="567"/>
      <c r="MPM86" s="567"/>
      <c r="MPN86" s="567"/>
      <c r="MPO86" s="567"/>
      <c r="MPP86" s="567"/>
      <c r="MPQ86" s="567"/>
      <c r="MPR86" s="567"/>
      <c r="MPS86" s="567"/>
      <c r="MPT86" s="567"/>
      <c r="MPU86" s="567"/>
      <c r="MPV86" s="567"/>
      <c r="MPW86" s="567"/>
      <c r="MPX86" s="567"/>
      <c r="MPY86" s="567"/>
      <c r="MPZ86" s="567"/>
      <c r="MQA86" s="567"/>
      <c r="MQB86" s="567"/>
      <c r="MQC86" s="567"/>
      <c r="MQD86" s="567"/>
      <c r="MQE86" s="567"/>
      <c r="MQF86" s="567"/>
      <c r="MQG86" s="567"/>
      <c r="MQH86" s="567"/>
      <c r="MQI86" s="567"/>
      <c r="MQJ86" s="567"/>
      <c r="MQK86" s="567"/>
      <c r="MQL86" s="567"/>
      <c r="MQM86" s="567"/>
      <c r="MQN86" s="567"/>
      <c r="MQO86" s="567"/>
      <c r="MQP86" s="567"/>
      <c r="MQQ86" s="567"/>
      <c r="MQR86" s="567"/>
      <c r="MQS86" s="567"/>
      <c r="MQT86" s="567"/>
      <c r="MQU86" s="567"/>
      <c r="MQV86" s="567"/>
      <c r="MQW86" s="567"/>
      <c r="MQX86" s="567"/>
      <c r="MQY86" s="567"/>
      <c r="MQZ86" s="567"/>
      <c r="MRA86" s="567"/>
      <c r="MRB86" s="567"/>
      <c r="MRC86" s="567"/>
      <c r="MRD86" s="567"/>
      <c r="MRE86" s="567"/>
      <c r="MRF86" s="567"/>
      <c r="MRG86" s="567"/>
      <c r="MRH86" s="567"/>
      <c r="MRI86" s="567"/>
      <c r="MRJ86" s="567"/>
      <c r="MRK86" s="567"/>
      <c r="MRL86" s="567"/>
      <c r="MRM86" s="567"/>
      <c r="MRN86" s="567"/>
      <c r="MRO86" s="567"/>
      <c r="MRP86" s="567"/>
      <c r="MRQ86" s="567"/>
      <c r="MRR86" s="567"/>
      <c r="MRS86" s="567"/>
      <c r="MRT86" s="567"/>
      <c r="MRU86" s="567"/>
      <c r="MRV86" s="567"/>
      <c r="MRW86" s="567"/>
      <c r="MRX86" s="567"/>
      <c r="MRY86" s="567"/>
      <c r="MRZ86" s="567"/>
      <c r="MSA86" s="567"/>
      <c r="MSB86" s="567"/>
      <c r="MSC86" s="567"/>
      <c r="MSD86" s="567"/>
      <c r="MSE86" s="567"/>
      <c r="MSF86" s="567"/>
      <c r="MSG86" s="567"/>
      <c r="MSH86" s="567"/>
      <c r="MSI86" s="567"/>
      <c r="MSJ86" s="567"/>
      <c r="MSK86" s="567"/>
      <c r="MSL86" s="567"/>
      <c r="MSM86" s="567"/>
      <c r="MSN86" s="567"/>
      <c r="MSO86" s="567"/>
      <c r="MSP86" s="567"/>
      <c r="MSQ86" s="567"/>
      <c r="MSR86" s="567"/>
      <c r="MSS86" s="567"/>
      <c r="MST86" s="567"/>
      <c r="MSU86" s="567"/>
      <c r="MSV86" s="567"/>
      <c r="MSW86" s="567"/>
      <c r="MSX86" s="567"/>
      <c r="MSY86" s="567"/>
      <c r="MSZ86" s="567"/>
      <c r="MTA86" s="567"/>
      <c r="MTB86" s="567"/>
      <c r="MTC86" s="567"/>
      <c r="MTD86" s="567"/>
      <c r="MTE86" s="567"/>
      <c r="MTF86" s="567"/>
      <c r="MTG86" s="567"/>
      <c r="MTH86" s="567"/>
      <c r="MTI86" s="567"/>
      <c r="MTJ86" s="567"/>
      <c r="MTK86" s="567"/>
      <c r="MTL86" s="567"/>
      <c r="MTM86" s="567"/>
      <c r="MTN86" s="567"/>
      <c r="MTO86" s="567"/>
      <c r="MTP86" s="567"/>
      <c r="MTQ86" s="567"/>
      <c r="MTR86" s="567"/>
      <c r="MTS86" s="567"/>
      <c r="MTT86" s="567"/>
      <c r="MTU86" s="567"/>
      <c r="MTV86" s="567"/>
      <c r="MTW86" s="567"/>
      <c r="MTX86" s="567"/>
      <c r="MTY86" s="567"/>
      <c r="MTZ86" s="567"/>
      <c r="MUA86" s="567"/>
      <c r="MUB86" s="567"/>
      <c r="MUC86" s="567"/>
      <c r="MUD86" s="567"/>
      <c r="MUE86" s="567"/>
      <c r="MUF86" s="567"/>
      <c r="MUG86" s="567"/>
      <c r="MUH86" s="567"/>
      <c r="MUI86" s="567"/>
      <c r="MUJ86" s="567"/>
      <c r="MUK86" s="567"/>
      <c r="MUL86" s="567"/>
      <c r="MUM86" s="567"/>
      <c r="MUN86" s="567"/>
      <c r="MUO86" s="567"/>
      <c r="MUP86" s="567"/>
      <c r="MUQ86" s="567"/>
      <c r="MUR86" s="567"/>
      <c r="MUS86" s="567"/>
      <c r="MUT86" s="567"/>
      <c r="MUU86" s="567"/>
      <c r="MUV86" s="567"/>
      <c r="MUW86" s="567"/>
      <c r="MUX86" s="567"/>
      <c r="MUY86" s="567"/>
      <c r="MUZ86" s="567"/>
      <c r="MVA86" s="567"/>
      <c r="MVB86" s="567"/>
      <c r="MVC86" s="567"/>
      <c r="MVD86" s="567"/>
      <c r="MVE86" s="567"/>
      <c r="MVF86" s="567"/>
      <c r="MVG86" s="567"/>
      <c r="MVH86" s="567"/>
      <c r="MVI86" s="567"/>
      <c r="MVJ86" s="567"/>
      <c r="MVK86" s="567"/>
      <c r="MVL86" s="567"/>
      <c r="MVM86" s="567"/>
      <c r="MVN86" s="567"/>
      <c r="MVO86" s="567"/>
      <c r="MVP86" s="567"/>
      <c r="MVQ86" s="567"/>
      <c r="MVR86" s="567"/>
      <c r="MVS86" s="567"/>
      <c r="MVT86" s="567"/>
      <c r="MVU86" s="567"/>
      <c r="MVV86" s="567"/>
      <c r="MVW86" s="567"/>
      <c r="MVX86" s="567"/>
      <c r="MVY86" s="567"/>
      <c r="MVZ86" s="567"/>
      <c r="MWA86" s="567"/>
      <c r="MWB86" s="567"/>
      <c r="MWC86" s="567"/>
      <c r="MWD86" s="567"/>
      <c r="MWE86" s="567"/>
      <c r="MWF86" s="567"/>
      <c r="MWG86" s="567"/>
      <c r="MWH86" s="567"/>
      <c r="MWI86" s="567"/>
      <c r="MWJ86" s="567"/>
      <c r="MWK86" s="567"/>
      <c r="MWL86" s="567"/>
      <c r="MWM86" s="567"/>
      <c r="MWN86" s="567"/>
      <c r="MWO86" s="567"/>
      <c r="MWP86" s="567"/>
      <c r="MWQ86" s="567"/>
      <c r="MWR86" s="567"/>
      <c r="MWS86" s="567"/>
      <c r="MWT86" s="567"/>
      <c r="MWU86" s="567"/>
      <c r="MWV86" s="567"/>
      <c r="MWW86" s="567"/>
      <c r="MWX86" s="567"/>
      <c r="MWY86" s="567"/>
      <c r="MWZ86" s="567"/>
      <c r="MXA86" s="567"/>
      <c r="MXB86" s="567"/>
      <c r="MXC86" s="567"/>
      <c r="MXD86" s="567"/>
      <c r="MXE86" s="567"/>
      <c r="MXF86" s="567"/>
      <c r="MXG86" s="567"/>
      <c r="MXH86" s="567"/>
      <c r="MXI86" s="567"/>
      <c r="MXJ86" s="567"/>
      <c r="MXK86" s="567"/>
      <c r="MXL86" s="567"/>
      <c r="MXM86" s="567"/>
      <c r="MXN86" s="567"/>
      <c r="MXO86" s="567"/>
      <c r="MXP86" s="567"/>
      <c r="MXQ86" s="567"/>
      <c r="MXR86" s="567"/>
      <c r="MXS86" s="567"/>
      <c r="MXT86" s="567"/>
      <c r="MXU86" s="567"/>
      <c r="MXV86" s="567"/>
      <c r="MXW86" s="567"/>
      <c r="MXX86" s="567"/>
      <c r="MXY86" s="567"/>
      <c r="MXZ86" s="567"/>
      <c r="MYA86" s="567"/>
      <c r="MYB86" s="567"/>
      <c r="MYC86" s="567"/>
      <c r="MYD86" s="567"/>
      <c r="MYE86" s="567"/>
      <c r="MYF86" s="567"/>
      <c r="MYG86" s="567"/>
      <c r="MYH86" s="567"/>
      <c r="MYI86" s="567"/>
      <c r="MYJ86" s="567"/>
      <c r="MYK86" s="567"/>
      <c r="MYL86" s="567"/>
      <c r="MYM86" s="567"/>
      <c r="MYN86" s="567"/>
      <c r="MYO86" s="567"/>
      <c r="MYP86" s="567"/>
      <c r="MYQ86" s="567"/>
      <c r="MYR86" s="567"/>
      <c r="MYS86" s="567"/>
      <c r="MYT86" s="567"/>
      <c r="MYU86" s="567"/>
      <c r="MYV86" s="567"/>
      <c r="MYW86" s="567"/>
      <c r="MYX86" s="567"/>
      <c r="MYY86" s="567"/>
      <c r="MYZ86" s="567"/>
      <c r="MZA86" s="567"/>
      <c r="MZB86" s="567"/>
      <c r="MZC86" s="567"/>
      <c r="MZD86" s="567"/>
      <c r="MZE86" s="567"/>
      <c r="MZF86" s="567"/>
      <c r="MZG86" s="567"/>
      <c r="MZH86" s="567"/>
      <c r="MZI86" s="567"/>
      <c r="MZJ86" s="567"/>
      <c r="MZK86" s="567"/>
      <c r="MZL86" s="567"/>
      <c r="MZM86" s="567"/>
      <c r="MZN86" s="567"/>
      <c r="MZO86" s="567"/>
      <c r="MZP86" s="567"/>
      <c r="MZQ86" s="567"/>
      <c r="MZR86" s="567"/>
      <c r="MZS86" s="567"/>
      <c r="MZT86" s="567"/>
      <c r="MZU86" s="567"/>
      <c r="MZV86" s="567"/>
      <c r="MZW86" s="567"/>
      <c r="MZX86" s="567"/>
      <c r="MZY86" s="567"/>
      <c r="MZZ86" s="567"/>
      <c r="NAA86" s="567"/>
      <c r="NAB86" s="567"/>
      <c r="NAC86" s="567"/>
      <c r="NAD86" s="567"/>
      <c r="NAE86" s="567"/>
      <c r="NAF86" s="567"/>
      <c r="NAG86" s="567"/>
      <c r="NAH86" s="567"/>
      <c r="NAI86" s="567"/>
      <c r="NAJ86" s="567"/>
      <c r="NAK86" s="567"/>
      <c r="NAL86" s="567"/>
      <c r="NAM86" s="567"/>
      <c r="NAN86" s="567"/>
      <c r="NAO86" s="567"/>
      <c r="NAP86" s="567"/>
      <c r="NAQ86" s="567"/>
      <c r="NAR86" s="567"/>
      <c r="NAS86" s="567"/>
      <c r="NAT86" s="567"/>
      <c r="NAU86" s="567"/>
      <c r="NAV86" s="567"/>
      <c r="NAW86" s="567"/>
      <c r="NAX86" s="567"/>
      <c r="NAY86" s="567"/>
      <c r="NAZ86" s="567"/>
      <c r="NBA86" s="567"/>
      <c r="NBB86" s="567"/>
      <c r="NBC86" s="567"/>
      <c r="NBD86" s="567"/>
      <c r="NBE86" s="567"/>
      <c r="NBF86" s="567"/>
      <c r="NBG86" s="567"/>
      <c r="NBH86" s="567"/>
      <c r="NBI86" s="567"/>
      <c r="NBJ86" s="567"/>
      <c r="NBK86" s="567"/>
      <c r="NBL86" s="567"/>
      <c r="NBM86" s="567"/>
      <c r="NBN86" s="567"/>
      <c r="NBO86" s="567"/>
      <c r="NBP86" s="567"/>
      <c r="NBQ86" s="567"/>
      <c r="NBR86" s="567"/>
      <c r="NBS86" s="567"/>
      <c r="NBT86" s="567"/>
      <c r="NBU86" s="567"/>
      <c r="NBV86" s="567"/>
      <c r="NBW86" s="567"/>
      <c r="NBX86" s="567"/>
      <c r="NBY86" s="567"/>
      <c r="NBZ86" s="567"/>
      <c r="NCA86" s="567"/>
      <c r="NCB86" s="567"/>
      <c r="NCC86" s="567"/>
      <c r="NCD86" s="567"/>
      <c r="NCE86" s="567"/>
      <c r="NCF86" s="567"/>
      <c r="NCG86" s="567"/>
      <c r="NCH86" s="567"/>
      <c r="NCI86" s="567"/>
      <c r="NCJ86" s="567"/>
      <c r="NCK86" s="567"/>
      <c r="NCL86" s="567"/>
      <c r="NCM86" s="567"/>
      <c r="NCN86" s="567"/>
      <c r="NCO86" s="567"/>
      <c r="NCP86" s="567"/>
      <c r="NCQ86" s="567"/>
      <c r="NCR86" s="567"/>
      <c r="NCS86" s="567"/>
      <c r="NCT86" s="567"/>
      <c r="NCU86" s="567"/>
      <c r="NCV86" s="567"/>
      <c r="NCW86" s="567"/>
      <c r="NCX86" s="567"/>
      <c r="NCY86" s="567"/>
      <c r="NCZ86" s="567"/>
      <c r="NDA86" s="567"/>
      <c r="NDB86" s="567"/>
      <c r="NDC86" s="567"/>
      <c r="NDD86" s="567"/>
      <c r="NDE86" s="567"/>
      <c r="NDF86" s="567"/>
      <c r="NDG86" s="567"/>
      <c r="NDH86" s="567"/>
      <c r="NDI86" s="567"/>
      <c r="NDJ86" s="567"/>
      <c r="NDK86" s="567"/>
      <c r="NDL86" s="567"/>
      <c r="NDM86" s="567"/>
      <c r="NDN86" s="567"/>
      <c r="NDO86" s="567"/>
      <c r="NDP86" s="567"/>
      <c r="NDQ86" s="567"/>
      <c r="NDR86" s="567"/>
      <c r="NDS86" s="567"/>
      <c r="NDT86" s="567"/>
      <c r="NDU86" s="567"/>
      <c r="NDV86" s="567"/>
      <c r="NDW86" s="567"/>
      <c r="NDX86" s="567"/>
      <c r="NDY86" s="567"/>
      <c r="NDZ86" s="567"/>
      <c r="NEA86" s="567"/>
      <c r="NEB86" s="567"/>
      <c r="NEC86" s="567"/>
      <c r="NED86" s="567"/>
      <c r="NEE86" s="567"/>
      <c r="NEF86" s="567"/>
      <c r="NEG86" s="567"/>
      <c r="NEH86" s="567"/>
      <c r="NEI86" s="567"/>
      <c r="NEJ86" s="567"/>
      <c r="NEK86" s="567"/>
      <c r="NEL86" s="567"/>
      <c r="NEM86" s="567"/>
      <c r="NEN86" s="567"/>
      <c r="NEO86" s="567"/>
      <c r="NEP86" s="567"/>
      <c r="NEQ86" s="567"/>
      <c r="NER86" s="567"/>
      <c r="NES86" s="567"/>
      <c r="NET86" s="567"/>
      <c r="NEU86" s="567"/>
      <c r="NEV86" s="567"/>
      <c r="NEW86" s="567"/>
      <c r="NEX86" s="567"/>
      <c r="NEY86" s="567"/>
      <c r="NEZ86" s="567"/>
      <c r="NFA86" s="567"/>
      <c r="NFB86" s="567"/>
      <c r="NFC86" s="567"/>
      <c r="NFD86" s="567"/>
      <c r="NFE86" s="567"/>
      <c r="NFF86" s="567"/>
      <c r="NFG86" s="567"/>
      <c r="NFH86" s="567"/>
      <c r="NFI86" s="567"/>
      <c r="NFJ86" s="567"/>
      <c r="NFK86" s="567"/>
      <c r="NFL86" s="567"/>
      <c r="NFM86" s="567"/>
      <c r="NFN86" s="567"/>
      <c r="NFO86" s="567"/>
      <c r="NFP86" s="567"/>
      <c r="NFQ86" s="567"/>
      <c r="NFR86" s="567"/>
      <c r="NFS86" s="567"/>
      <c r="NFT86" s="567"/>
      <c r="NFU86" s="567"/>
      <c r="NFV86" s="567"/>
      <c r="NFW86" s="567"/>
      <c r="NFX86" s="567"/>
      <c r="NFY86" s="567"/>
      <c r="NFZ86" s="567"/>
      <c r="NGA86" s="567"/>
      <c r="NGB86" s="567"/>
      <c r="NGC86" s="567"/>
      <c r="NGD86" s="567"/>
      <c r="NGE86" s="567"/>
      <c r="NGF86" s="567"/>
      <c r="NGG86" s="567"/>
      <c r="NGH86" s="567"/>
      <c r="NGI86" s="567"/>
      <c r="NGJ86" s="567"/>
      <c r="NGK86" s="567"/>
      <c r="NGL86" s="567"/>
      <c r="NGM86" s="567"/>
      <c r="NGN86" s="567"/>
      <c r="NGO86" s="567"/>
      <c r="NGP86" s="567"/>
      <c r="NGQ86" s="567"/>
      <c r="NGR86" s="567"/>
      <c r="NGS86" s="567"/>
      <c r="NGT86" s="567"/>
      <c r="NGU86" s="567"/>
      <c r="NGV86" s="567"/>
      <c r="NGW86" s="567"/>
      <c r="NGX86" s="567"/>
      <c r="NGY86" s="567"/>
      <c r="NGZ86" s="567"/>
      <c r="NHA86" s="567"/>
      <c r="NHB86" s="567"/>
      <c r="NHC86" s="567"/>
      <c r="NHD86" s="567"/>
      <c r="NHE86" s="567"/>
      <c r="NHF86" s="567"/>
      <c r="NHG86" s="567"/>
      <c r="NHH86" s="567"/>
      <c r="NHI86" s="567"/>
      <c r="NHJ86" s="567"/>
      <c r="NHK86" s="567"/>
      <c r="NHL86" s="567"/>
      <c r="NHM86" s="567"/>
      <c r="NHN86" s="567"/>
      <c r="NHO86" s="567"/>
      <c r="NHP86" s="567"/>
      <c r="NHQ86" s="567"/>
      <c r="NHR86" s="567"/>
      <c r="NHS86" s="567"/>
      <c r="NHT86" s="567"/>
      <c r="NHU86" s="567"/>
      <c r="NHV86" s="567"/>
      <c r="NHW86" s="567"/>
      <c r="NHX86" s="567"/>
      <c r="NHY86" s="567"/>
      <c r="NHZ86" s="567"/>
      <c r="NIA86" s="567"/>
      <c r="NIB86" s="567"/>
      <c r="NIC86" s="567"/>
      <c r="NID86" s="567"/>
      <c r="NIE86" s="567"/>
      <c r="NIF86" s="567"/>
      <c r="NIG86" s="567"/>
      <c r="NIH86" s="567"/>
      <c r="NII86" s="567"/>
      <c r="NIJ86" s="567"/>
      <c r="NIK86" s="567"/>
      <c r="NIL86" s="567"/>
      <c r="NIM86" s="567"/>
      <c r="NIN86" s="567"/>
      <c r="NIO86" s="567"/>
      <c r="NIP86" s="567"/>
      <c r="NIQ86" s="567"/>
      <c r="NIR86" s="567"/>
      <c r="NIS86" s="567"/>
      <c r="NIT86" s="567"/>
      <c r="NIU86" s="567"/>
      <c r="NIV86" s="567"/>
      <c r="NIW86" s="567"/>
      <c r="NIX86" s="567"/>
      <c r="NIY86" s="567"/>
      <c r="NIZ86" s="567"/>
      <c r="NJA86" s="567"/>
      <c r="NJB86" s="567"/>
      <c r="NJC86" s="567"/>
      <c r="NJD86" s="567"/>
      <c r="NJE86" s="567"/>
      <c r="NJF86" s="567"/>
      <c r="NJG86" s="567"/>
      <c r="NJH86" s="567"/>
      <c r="NJI86" s="567"/>
      <c r="NJJ86" s="567"/>
      <c r="NJK86" s="567"/>
      <c r="NJL86" s="567"/>
      <c r="NJM86" s="567"/>
      <c r="NJN86" s="567"/>
      <c r="NJO86" s="567"/>
      <c r="NJP86" s="567"/>
      <c r="NJQ86" s="567"/>
      <c r="NJR86" s="567"/>
      <c r="NJS86" s="567"/>
      <c r="NJT86" s="567"/>
      <c r="NJU86" s="567"/>
      <c r="NJV86" s="567"/>
      <c r="NJW86" s="567"/>
      <c r="NJX86" s="567"/>
      <c r="NJY86" s="567"/>
      <c r="NJZ86" s="567"/>
      <c r="NKA86" s="567"/>
      <c r="NKB86" s="567"/>
      <c r="NKC86" s="567"/>
      <c r="NKD86" s="567"/>
      <c r="NKE86" s="567"/>
      <c r="NKF86" s="567"/>
      <c r="NKG86" s="567"/>
      <c r="NKH86" s="567"/>
      <c r="NKI86" s="567"/>
      <c r="NKJ86" s="567"/>
      <c r="NKK86" s="567"/>
      <c r="NKL86" s="567"/>
      <c r="NKM86" s="567"/>
      <c r="NKN86" s="567"/>
      <c r="NKO86" s="567"/>
      <c r="NKP86" s="567"/>
      <c r="NKQ86" s="567"/>
      <c r="NKR86" s="567"/>
      <c r="NKS86" s="567"/>
      <c r="NKT86" s="567"/>
      <c r="NKU86" s="567"/>
      <c r="NKV86" s="567"/>
      <c r="NKW86" s="567"/>
      <c r="NKX86" s="567"/>
      <c r="NKY86" s="567"/>
      <c r="NKZ86" s="567"/>
      <c r="NLA86" s="567"/>
      <c r="NLB86" s="567"/>
      <c r="NLC86" s="567"/>
      <c r="NLD86" s="567"/>
      <c r="NLE86" s="567"/>
      <c r="NLF86" s="567"/>
      <c r="NLG86" s="567"/>
      <c r="NLH86" s="567"/>
      <c r="NLI86" s="567"/>
      <c r="NLJ86" s="567"/>
      <c r="NLK86" s="567"/>
      <c r="NLL86" s="567"/>
      <c r="NLM86" s="567"/>
      <c r="NLN86" s="567"/>
      <c r="NLO86" s="567"/>
      <c r="NLP86" s="567"/>
      <c r="NLQ86" s="567"/>
      <c r="NLR86" s="567"/>
      <c r="NLS86" s="567"/>
      <c r="NLT86" s="567"/>
      <c r="NLU86" s="567"/>
      <c r="NLV86" s="567"/>
      <c r="NLW86" s="567"/>
      <c r="NLX86" s="567"/>
      <c r="NLY86" s="567"/>
      <c r="NLZ86" s="567"/>
      <c r="NMA86" s="567"/>
      <c r="NMB86" s="567"/>
      <c r="NMC86" s="567"/>
      <c r="NMD86" s="567"/>
      <c r="NME86" s="567"/>
      <c r="NMF86" s="567"/>
      <c r="NMG86" s="567"/>
      <c r="NMH86" s="567"/>
      <c r="NMI86" s="567"/>
      <c r="NMJ86" s="567"/>
      <c r="NMK86" s="567"/>
      <c r="NML86" s="567"/>
      <c r="NMM86" s="567"/>
      <c r="NMN86" s="567"/>
      <c r="NMO86" s="567"/>
      <c r="NMP86" s="567"/>
      <c r="NMQ86" s="567"/>
      <c r="NMR86" s="567"/>
      <c r="NMS86" s="567"/>
      <c r="NMT86" s="567"/>
      <c r="NMU86" s="567"/>
      <c r="NMV86" s="567"/>
      <c r="NMW86" s="567"/>
      <c r="NMX86" s="567"/>
      <c r="NMY86" s="567"/>
      <c r="NMZ86" s="567"/>
      <c r="NNA86" s="567"/>
      <c r="NNB86" s="567"/>
      <c r="NNC86" s="567"/>
      <c r="NND86" s="567"/>
      <c r="NNE86" s="567"/>
      <c r="NNF86" s="567"/>
      <c r="NNG86" s="567"/>
      <c r="NNH86" s="567"/>
      <c r="NNI86" s="567"/>
      <c r="NNJ86" s="567"/>
      <c r="NNK86" s="567"/>
      <c r="NNL86" s="567"/>
      <c r="NNM86" s="567"/>
      <c r="NNN86" s="567"/>
      <c r="NNO86" s="567"/>
      <c r="NNP86" s="567"/>
      <c r="NNQ86" s="567"/>
      <c r="NNR86" s="567"/>
      <c r="NNS86" s="567"/>
      <c r="NNT86" s="567"/>
      <c r="NNU86" s="567"/>
      <c r="NNV86" s="567"/>
      <c r="NNW86" s="567"/>
      <c r="NNX86" s="567"/>
      <c r="NNY86" s="567"/>
      <c r="NNZ86" s="567"/>
      <c r="NOA86" s="567"/>
      <c r="NOB86" s="567"/>
      <c r="NOC86" s="567"/>
      <c r="NOD86" s="567"/>
      <c r="NOE86" s="567"/>
      <c r="NOF86" s="567"/>
      <c r="NOG86" s="567"/>
      <c r="NOH86" s="567"/>
      <c r="NOI86" s="567"/>
      <c r="NOJ86" s="567"/>
      <c r="NOK86" s="567"/>
      <c r="NOL86" s="567"/>
      <c r="NOM86" s="567"/>
      <c r="NON86" s="567"/>
      <c r="NOO86" s="567"/>
      <c r="NOP86" s="567"/>
      <c r="NOQ86" s="567"/>
      <c r="NOR86" s="567"/>
      <c r="NOS86" s="567"/>
      <c r="NOT86" s="567"/>
      <c r="NOU86" s="567"/>
      <c r="NOV86" s="567"/>
      <c r="NOW86" s="567"/>
      <c r="NOX86" s="567"/>
      <c r="NOY86" s="567"/>
      <c r="NOZ86" s="567"/>
      <c r="NPA86" s="567"/>
      <c r="NPB86" s="567"/>
      <c r="NPC86" s="567"/>
      <c r="NPD86" s="567"/>
      <c r="NPE86" s="567"/>
      <c r="NPF86" s="567"/>
      <c r="NPG86" s="567"/>
      <c r="NPH86" s="567"/>
      <c r="NPI86" s="567"/>
      <c r="NPJ86" s="567"/>
      <c r="NPK86" s="567"/>
      <c r="NPL86" s="567"/>
      <c r="NPM86" s="567"/>
      <c r="NPN86" s="567"/>
      <c r="NPO86" s="567"/>
      <c r="NPP86" s="567"/>
      <c r="NPQ86" s="567"/>
      <c r="NPR86" s="567"/>
      <c r="NPS86" s="567"/>
      <c r="NPT86" s="567"/>
      <c r="NPU86" s="567"/>
      <c r="NPV86" s="567"/>
      <c r="NPW86" s="567"/>
      <c r="NPX86" s="567"/>
      <c r="NPY86" s="567"/>
      <c r="NPZ86" s="567"/>
      <c r="NQA86" s="567"/>
      <c r="NQB86" s="567"/>
      <c r="NQC86" s="567"/>
      <c r="NQD86" s="567"/>
      <c r="NQE86" s="567"/>
      <c r="NQF86" s="567"/>
      <c r="NQG86" s="567"/>
      <c r="NQH86" s="567"/>
      <c r="NQI86" s="567"/>
      <c r="NQJ86" s="567"/>
      <c r="NQK86" s="567"/>
      <c r="NQL86" s="567"/>
      <c r="NQM86" s="567"/>
      <c r="NQN86" s="567"/>
      <c r="NQO86" s="567"/>
      <c r="NQP86" s="567"/>
      <c r="NQQ86" s="567"/>
      <c r="NQR86" s="567"/>
      <c r="NQS86" s="567"/>
      <c r="NQT86" s="567"/>
      <c r="NQU86" s="567"/>
      <c r="NQV86" s="567"/>
      <c r="NQW86" s="567"/>
      <c r="NQX86" s="567"/>
      <c r="NQY86" s="567"/>
      <c r="NQZ86" s="567"/>
      <c r="NRA86" s="567"/>
      <c r="NRB86" s="567"/>
      <c r="NRC86" s="567"/>
      <c r="NRD86" s="567"/>
      <c r="NRE86" s="567"/>
      <c r="NRF86" s="567"/>
      <c r="NRG86" s="567"/>
      <c r="NRH86" s="567"/>
      <c r="NRI86" s="567"/>
      <c r="NRJ86" s="567"/>
      <c r="NRK86" s="567"/>
      <c r="NRL86" s="567"/>
      <c r="NRM86" s="567"/>
      <c r="NRN86" s="567"/>
      <c r="NRO86" s="567"/>
      <c r="NRP86" s="567"/>
      <c r="NRQ86" s="567"/>
      <c r="NRR86" s="567"/>
      <c r="NRS86" s="567"/>
      <c r="NRT86" s="567"/>
      <c r="NRU86" s="567"/>
      <c r="NRV86" s="567"/>
      <c r="NRW86" s="567"/>
      <c r="NRX86" s="567"/>
      <c r="NRY86" s="567"/>
      <c r="NRZ86" s="567"/>
      <c r="NSA86" s="567"/>
      <c r="NSB86" s="567"/>
      <c r="NSC86" s="567"/>
      <c r="NSD86" s="567"/>
      <c r="NSE86" s="567"/>
      <c r="NSF86" s="567"/>
      <c r="NSG86" s="567"/>
      <c r="NSH86" s="567"/>
      <c r="NSI86" s="567"/>
      <c r="NSJ86" s="567"/>
      <c r="NSK86" s="567"/>
      <c r="NSL86" s="567"/>
      <c r="NSM86" s="567"/>
      <c r="NSN86" s="567"/>
      <c r="NSO86" s="567"/>
      <c r="NSP86" s="567"/>
      <c r="NSQ86" s="567"/>
      <c r="NSR86" s="567"/>
      <c r="NSS86" s="567"/>
      <c r="NST86" s="567"/>
      <c r="NSU86" s="567"/>
      <c r="NSV86" s="567"/>
      <c r="NSW86" s="567"/>
      <c r="NSX86" s="567"/>
      <c r="NSY86" s="567"/>
      <c r="NSZ86" s="567"/>
      <c r="NTA86" s="567"/>
      <c r="NTB86" s="567"/>
      <c r="NTC86" s="567"/>
      <c r="NTD86" s="567"/>
      <c r="NTE86" s="567"/>
      <c r="NTF86" s="567"/>
      <c r="NTG86" s="567"/>
      <c r="NTH86" s="567"/>
      <c r="NTI86" s="567"/>
      <c r="NTJ86" s="567"/>
      <c r="NTK86" s="567"/>
      <c r="NTL86" s="567"/>
      <c r="NTM86" s="567"/>
      <c r="NTN86" s="567"/>
      <c r="NTO86" s="567"/>
      <c r="NTP86" s="567"/>
      <c r="NTQ86" s="567"/>
      <c r="NTR86" s="567"/>
      <c r="NTS86" s="567"/>
      <c r="NTT86" s="567"/>
      <c r="NTU86" s="567"/>
      <c r="NTV86" s="567"/>
      <c r="NTW86" s="567"/>
      <c r="NTX86" s="567"/>
      <c r="NTY86" s="567"/>
      <c r="NTZ86" s="567"/>
      <c r="NUA86" s="567"/>
      <c r="NUB86" s="567"/>
      <c r="NUC86" s="567"/>
      <c r="NUD86" s="567"/>
      <c r="NUE86" s="567"/>
      <c r="NUF86" s="567"/>
      <c r="NUG86" s="567"/>
      <c r="NUH86" s="567"/>
      <c r="NUI86" s="567"/>
      <c r="NUJ86" s="567"/>
      <c r="NUK86" s="567"/>
      <c r="NUL86" s="567"/>
      <c r="NUM86" s="567"/>
      <c r="NUN86" s="567"/>
      <c r="NUO86" s="567"/>
      <c r="NUP86" s="567"/>
      <c r="NUQ86" s="567"/>
      <c r="NUR86" s="567"/>
      <c r="NUS86" s="567"/>
      <c r="NUT86" s="567"/>
      <c r="NUU86" s="567"/>
      <c r="NUV86" s="567"/>
      <c r="NUW86" s="567"/>
      <c r="NUX86" s="567"/>
      <c r="NUY86" s="567"/>
      <c r="NUZ86" s="567"/>
      <c r="NVA86" s="567"/>
      <c r="NVB86" s="567"/>
      <c r="NVC86" s="567"/>
      <c r="NVD86" s="567"/>
      <c r="NVE86" s="567"/>
      <c r="NVF86" s="567"/>
      <c r="NVG86" s="567"/>
      <c r="NVH86" s="567"/>
      <c r="NVI86" s="567"/>
      <c r="NVJ86" s="567"/>
      <c r="NVK86" s="567"/>
      <c r="NVL86" s="567"/>
      <c r="NVM86" s="567"/>
      <c r="NVN86" s="567"/>
      <c r="NVO86" s="567"/>
      <c r="NVP86" s="567"/>
      <c r="NVQ86" s="567"/>
      <c r="NVR86" s="567"/>
      <c r="NVS86" s="567"/>
      <c r="NVT86" s="567"/>
      <c r="NVU86" s="567"/>
      <c r="NVV86" s="567"/>
      <c r="NVW86" s="567"/>
      <c r="NVX86" s="567"/>
      <c r="NVY86" s="567"/>
      <c r="NVZ86" s="567"/>
      <c r="NWA86" s="567"/>
      <c r="NWB86" s="567"/>
      <c r="NWC86" s="567"/>
      <c r="NWD86" s="567"/>
      <c r="NWE86" s="567"/>
      <c r="NWF86" s="567"/>
      <c r="NWG86" s="567"/>
      <c r="NWH86" s="567"/>
      <c r="NWI86" s="567"/>
      <c r="NWJ86" s="567"/>
      <c r="NWK86" s="567"/>
      <c r="NWL86" s="567"/>
      <c r="NWM86" s="567"/>
      <c r="NWN86" s="567"/>
      <c r="NWO86" s="567"/>
      <c r="NWP86" s="567"/>
      <c r="NWQ86" s="567"/>
      <c r="NWR86" s="567"/>
      <c r="NWS86" s="567"/>
      <c r="NWT86" s="567"/>
      <c r="NWU86" s="567"/>
      <c r="NWV86" s="567"/>
      <c r="NWW86" s="567"/>
      <c r="NWX86" s="567"/>
      <c r="NWY86" s="567"/>
      <c r="NWZ86" s="567"/>
      <c r="NXA86" s="567"/>
      <c r="NXB86" s="567"/>
      <c r="NXC86" s="567"/>
      <c r="NXD86" s="567"/>
      <c r="NXE86" s="567"/>
      <c r="NXF86" s="567"/>
      <c r="NXG86" s="567"/>
      <c r="NXH86" s="567"/>
      <c r="NXI86" s="567"/>
      <c r="NXJ86" s="567"/>
      <c r="NXK86" s="567"/>
      <c r="NXL86" s="567"/>
      <c r="NXM86" s="567"/>
      <c r="NXN86" s="567"/>
      <c r="NXO86" s="567"/>
      <c r="NXP86" s="567"/>
      <c r="NXQ86" s="567"/>
      <c r="NXR86" s="567"/>
      <c r="NXS86" s="567"/>
      <c r="NXT86" s="567"/>
      <c r="NXU86" s="567"/>
      <c r="NXV86" s="567"/>
      <c r="NXW86" s="567"/>
      <c r="NXX86" s="567"/>
      <c r="NXY86" s="567"/>
      <c r="NXZ86" s="567"/>
      <c r="NYA86" s="567"/>
      <c r="NYB86" s="567"/>
      <c r="NYC86" s="567"/>
      <c r="NYD86" s="567"/>
      <c r="NYE86" s="567"/>
      <c r="NYF86" s="567"/>
      <c r="NYG86" s="567"/>
      <c r="NYH86" s="567"/>
      <c r="NYI86" s="567"/>
      <c r="NYJ86" s="567"/>
      <c r="NYK86" s="567"/>
      <c r="NYL86" s="567"/>
      <c r="NYM86" s="567"/>
      <c r="NYN86" s="567"/>
      <c r="NYO86" s="567"/>
      <c r="NYP86" s="567"/>
      <c r="NYQ86" s="567"/>
      <c r="NYR86" s="567"/>
      <c r="NYS86" s="567"/>
      <c r="NYT86" s="567"/>
      <c r="NYU86" s="567"/>
      <c r="NYV86" s="567"/>
      <c r="NYW86" s="567"/>
      <c r="NYX86" s="567"/>
      <c r="NYY86" s="567"/>
      <c r="NYZ86" s="567"/>
      <c r="NZA86" s="567"/>
      <c r="NZB86" s="567"/>
      <c r="NZC86" s="567"/>
      <c r="NZD86" s="567"/>
      <c r="NZE86" s="567"/>
      <c r="NZF86" s="567"/>
      <c r="NZG86" s="567"/>
      <c r="NZH86" s="567"/>
      <c r="NZI86" s="567"/>
      <c r="NZJ86" s="567"/>
      <c r="NZK86" s="567"/>
      <c r="NZL86" s="567"/>
      <c r="NZM86" s="567"/>
      <c r="NZN86" s="567"/>
      <c r="NZO86" s="567"/>
      <c r="NZP86" s="567"/>
      <c r="NZQ86" s="567"/>
      <c r="NZR86" s="567"/>
      <c r="NZS86" s="567"/>
      <c r="NZT86" s="567"/>
      <c r="NZU86" s="567"/>
      <c r="NZV86" s="567"/>
      <c r="NZW86" s="567"/>
      <c r="NZX86" s="567"/>
      <c r="NZY86" s="567"/>
      <c r="NZZ86" s="567"/>
      <c r="OAA86" s="567"/>
      <c r="OAB86" s="567"/>
      <c r="OAC86" s="567"/>
      <c r="OAD86" s="567"/>
      <c r="OAE86" s="567"/>
      <c r="OAF86" s="567"/>
      <c r="OAG86" s="567"/>
      <c r="OAH86" s="567"/>
      <c r="OAI86" s="567"/>
      <c r="OAJ86" s="567"/>
      <c r="OAK86" s="567"/>
      <c r="OAL86" s="567"/>
      <c r="OAM86" s="567"/>
      <c r="OAN86" s="567"/>
      <c r="OAO86" s="567"/>
      <c r="OAP86" s="567"/>
      <c r="OAQ86" s="567"/>
      <c r="OAR86" s="567"/>
      <c r="OAS86" s="567"/>
      <c r="OAT86" s="567"/>
      <c r="OAU86" s="567"/>
      <c r="OAV86" s="567"/>
      <c r="OAW86" s="567"/>
      <c r="OAX86" s="567"/>
      <c r="OAY86" s="567"/>
      <c r="OAZ86" s="567"/>
      <c r="OBA86" s="567"/>
      <c r="OBB86" s="567"/>
      <c r="OBC86" s="567"/>
      <c r="OBD86" s="567"/>
      <c r="OBE86" s="567"/>
      <c r="OBF86" s="567"/>
      <c r="OBG86" s="567"/>
      <c r="OBH86" s="567"/>
      <c r="OBI86" s="567"/>
      <c r="OBJ86" s="567"/>
      <c r="OBK86" s="567"/>
      <c r="OBL86" s="567"/>
      <c r="OBM86" s="567"/>
      <c r="OBN86" s="567"/>
      <c r="OBO86" s="567"/>
      <c r="OBP86" s="567"/>
      <c r="OBQ86" s="567"/>
      <c r="OBR86" s="567"/>
      <c r="OBS86" s="567"/>
      <c r="OBT86" s="567"/>
      <c r="OBU86" s="567"/>
      <c r="OBV86" s="567"/>
      <c r="OBW86" s="567"/>
      <c r="OBX86" s="567"/>
      <c r="OBY86" s="567"/>
      <c r="OBZ86" s="567"/>
      <c r="OCA86" s="567"/>
      <c r="OCB86" s="567"/>
      <c r="OCC86" s="567"/>
      <c r="OCD86" s="567"/>
      <c r="OCE86" s="567"/>
      <c r="OCF86" s="567"/>
      <c r="OCG86" s="567"/>
      <c r="OCH86" s="567"/>
      <c r="OCI86" s="567"/>
      <c r="OCJ86" s="567"/>
      <c r="OCK86" s="567"/>
      <c r="OCL86" s="567"/>
      <c r="OCM86" s="567"/>
      <c r="OCN86" s="567"/>
      <c r="OCO86" s="567"/>
      <c r="OCP86" s="567"/>
      <c r="OCQ86" s="567"/>
      <c r="OCR86" s="567"/>
      <c r="OCS86" s="567"/>
      <c r="OCT86" s="567"/>
      <c r="OCU86" s="567"/>
      <c r="OCV86" s="567"/>
      <c r="OCW86" s="567"/>
      <c r="OCX86" s="567"/>
      <c r="OCY86" s="567"/>
      <c r="OCZ86" s="567"/>
      <c r="ODA86" s="567"/>
      <c r="ODB86" s="567"/>
      <c r="ODC86" s="567"/>
      <c r="ODD86" s="567"/>
      <c r="ODE86" s="567"/>
      <c r="ODF86" s="567"/>
      <c r="ODG86" s="567"/>
      <c r="ODH86" s="567"/>
      <c r="ODI86" s="567"/>
      <c r="ODJ86" s="567"/>
      <c r="ODK86" s="567"/>
      <c r="ODL86" s="567"/>
      <c r="ODM86" s="567"/>
      <c r="ODN86" s="567"/>
      <c r="ODO86" s="567"/>
      <c r="ODP86" s="567"/>
      <c r="ODQ86" s="567"/>
      <c r="ODR86" s="567"/>
      <c r="ODS86" s="567"/>
      <c r="ODT86" s="567"/>
      <c r="ODU86" s="567"/>
      <c r="ODV86" s="567"/>
      <c r="ODW86" s="567"/>
      <c r="ODX86" s="567"/>
      <c r="ODY86" s="567"/>
      <c r="ODZ86" s="567"/>
      <c r="OEA86" s="567"/>
      <c r="OEB86" s="567"/>
      <c r="OEC86" s="567"/>
      <c r="OED86" s="567"/>
      <c r="OEE86" s="567"/>
      <c r="OEF86" s="567"/>
      <c r="OEG86" s="567"/>
      <c r="OEH86" s="567"/>
      <c r="OEI86" s="567"/>
      <c r="OEJ86" s="567"/>
      <c r="OEK86" s="567"/>
      <c r="OEL86" s="567"/>
      <c r="OEM86" s="567"/>
      <c r="OEN86" s="567"/>
      <c r="OEO86" s="567"/>
      <c r="OEP86" s="567"/>
      <c r="OEQ86" s="567"/>
      <c r="OER86" s="567"/>
      <c r="OES86" s="567"/>
      <c r="OET86" s="567"/>
      <c r="OEU86" s="567"/>
      <c r="OEV86" s="567"/>
      <c r="OEW86" s="567"/>
      <c r="OEX86" s="567"/>
      <c r="OEY86" s="567"/>
      <c r="OEZ86" s="567"/>
      <c r="OFA86" s="567"/>
      <c r="OFB86" s="567"/>
      <c r="OFC86" s="567"/>
      <c r="OFD86" s="567"/>
      <c r="OFE86" s="567"/>
      <c r="OFF86" s="567"/>
      <c r="OFG86" s="567"/>
      <c r="OFH86" s="567"/>
      <c r="OFI86" s="567"/>
      <c r="OFJ86" s="567"/>
      <c r="OFK86" s="567"/>
      <c r="OFL86" s="567"/>
      <c r="OFM86" s="567"/>
      <c r="OFN86" s="567"/>
      <c r="OFO86" s="567"/>
      <c r="OFP86" s="567"/>
      <c r="OFQ86" s="567"/>
      <c r="OFR86" s="567"/>
      <c r="OFS86" s="567"/>
      <c r="OFT86" s="567"/>
      <c r="OFU86" s="567"/>
      <c r="OFV86" s="567"/>
      <c r="OFW86" s="567"/>
      <c r="OFX86" s="567"/>
      <c r="OFY86" s="567"/>
      <c r="OFZ86" s="567"/>
      <c r="OGA86" s="567"/>
      <c r="OGB86" s="567"/>
      <c r="OGC86" s="567"/>
      <c r="OGD86" s="567"/>
      <c r="OGE86" s="567"/>
      <c r="OGF86" s="567"/>
      <c r="OGG86" s="567"/>
      <c r="OGH86" s="567"/>
      <c r="OGI86" s="567"/>
      <c r="OGJ86" s="567"/>
      <c r="OGK86" s="567"/>
      <c r="OGL86" s="567"/>
      <c r="OGM86" s="567"/>
      <c r="OGN86" s="567"/>
      <c r="OGO86" s="567"/>
      <c r="OGP86" s="567"/>
      <c r="OGQ86" s="567"/>
      <c r="OGR86" s="567"/>
      <c r="OGS86" s="567"/>
      <c r="OGT86" s="567"/>
      <c r="OGU86" s="567"/>
      <c r="OGV86" s="567"/>
      <c r="OGW86" s="567"/>
      <c r="OGX86" s="567"/>
      <c r="OGY86" s="567"/>
      <c r="OGZ86" s="567"/>
      <c r="OHA86" s="567"/>
      <c r="OHB86" s="567"/>
      <c r="OHC86" s="567"/>
      <c r="OHD86" s="567"/>
      <c r="OHE86" s="567"/>
      <c r="OHF86" s="567"/>
      <c r="OHG86" s="567"/>
      <c r="OHH86" s="567"/>
      <c r="OHI86" s="567"/>
      <c r="OHJ86" s="567"/>
      <c r="OHK86" s="567"/>
      <c r="OHL86" s="567"/>
      <c r="OHM86" s="567"/>
      <c r="OHN86" s="567"/>
      <c r="OHO86" s="567"/>
      <c r="OHP86" s="567"/>
      <c r="OHQ86" s="567"/>
      <c r="OHR86" s="567"/>
      <c r="OHS86" s="567"/>
      <c r="OHT86" s="567"/>
      <c r="OHU86" s="567"/>
      <c r="OHV86" s="567"/>
      <c r="OHW86" s="567"/>
      <c r="OHX86" s="567"/>
      <c r="OHY86" s="567"/>
      <c r="OHZ86" s="567"/>
      <c r="OIA86" s="567"/>
      <c r="OIB86" s="567"/>
      <c r="OIC86" s="567"/>
      <c r="OID86" s="567"/>
      <c r="OIE86" s="567"/>
      <c r="OIF86" s="567"/>
      <c r="OIG86" s="567"/>
      <c r="OIH86" s="567"/>
      <c r="OII86" s="567"/>
      <c r="OIJ86" s="567"/>
      <c r="OIK86" s="567"/>
      <c r="OIL86" s="567"/>
      <c r="OIM86" s="567"/>
      <c r="OIN86" s="567"/>
      <c r="OIO86" s="567"/>
      <c r="OIP86" s="567"/>
      <c r="OIQ86" s="567"/>
      <c r="OIR86" s="567"/>
      <c r="OIS86" s="567"/>
      <c r="OIT86" s="567"/>
      <c r="OIU86" s="567"/>
      <c r="OIV86" s="567"/>
      <c r="OIW86" s="567"/>
      <c r="OIX86" s="567"/>
      <c r="OIY86" s="567"/>
      <c r="OIZ86" s="567"/>
      <c r="OJA86" s="567"/>
      <c r="OJB86" s="567"/>
      <c r="OJC86" s="567"/>
      <c r="OJD86" s="567"/>
      <c r="OJE86" s="567"/>
      <c r="OJF86" s="567"/>
      <c r="OJG86" s="567"/>
      <c r="OJH86" s="567"/>
      <c r="OJI86" s="567"/>
      <c r="OJJ86" s="567"/>
      <c r="OJK86" s="567"/>
      <c r="OJL86" s="567"/>
      <c r="OJM86" s="567"/>
      <c r="OJN86" s="567"/>
      <c r="OJO86" s="567"/>
      <c r="OJP86" s="567"/>
      <c r="OJQ86" s="567"/>
      <c r="OJR86" s="567"/>
      <c r="OJS86" s="567"/>
      <c r="OJT86" s="567"/>
      <c r="OJU86" s="567"/>
      <c r="OJV86" s="567"/>
      <c r="OJW86" s="567"/>
      <c r="OJX86" s="567"/>
      <c r="OJY86" s="567"/>
      <c r="OJZ86" s="567"/>
      <c r="OKA86" s="567"/>
      <c r="OKB86" s="567"/>
      <c r="OKC86" s="567"/>
      <c r="OKD86" s="567"/>
      <c r="OKE86" s="567"/>
      <c r="OKF86" s="567"/>
      <c r="OKG86" s="567"/>
      <c r="OKH86" s="567"/>
      <c r="OKI86" s="567"/>
      <c r="OKJ86" s="567"/>
      <c r="OKK86" s="567"/>
      <c r="OKL86" s="567"/>
      <c r="OKM86" s="567"/>
      <c r="OKN86" s="567"/>
      <c r="OKO86" s="567"/>
      <c r="OKP86" s="567"/>
      <c r="OKQ86" s="567"/>
      <c r="OKR86" s="567"/>
      <c r="OKS86" s="567"/>
      <c r="OKT86" s="567"/>
      <c r="OKU86" s="567"/>
      <c r="OKV86" s="567"/>
      <c r="OKW86" s="567"/>
      <c r="OKX86" s="567"/>
      <c r="OKY86" s="567"/>
      <c r="OKZ86" s="567"/>
      <c r="OLA86" s="567"/>
      <c r="OLB86" s="567"/>
      <c r="OLC86" s="567"/>
      <c r="OLD86" s="567"/>
      <c r="OLE86" s="567"/>
      <c r="OLF86" s="567"/>
      <c r="OLG86" s="567"/>
      <c r="OLH86" s="567"/>
      <c r="OLI86" s="567"/>
      <c r="OLJ86" s="567"/>
      <c r="OLK86" s="567"/>
      <c r="OLL86" s="567"/>
      <c r="OLM86" s="567"/>
      <c r="OLN86" s="567"/>
      <c r="OLO86" s="567"/>
      <c r="OLP86" s="567"/>
      <c r="OLQ86" s="567"/>
      <c r="OLR86" s="567"/>
      <c r="OLS86" s="567"/>
      <c r="OLT86" s="567"/>
      <c r="OLU86" s="567"/>
      <c r="OLV86" s="567"/>
      <c r="OLW86" s="567"/>
      <c r="OLX86" s="567"/>
      <c r="OLY86" s="567"/>
      <c r="OLZ86" s="567"/>
      <c r="OMA86" s="567"/>
      <c r="OMB86" s="567"/>
      <c r="OMC86" s="567"/>
      <c r="OMD86" s="567"/>
      <c r="OME86" s="567"/>
      <c r="OMF86" s="567"/>
      <c r="OMG86" s="567"/>
      <c r="OMH86" s="567"/>
      <c r="OMI86" s="567"/>
      <c r="OMJ86" s="567"/>
      <c r="OMK86" s="567"/>
      <c r="OML86" s="567"/>
      <c r="OMM86" s="567"/>
      <c r="OMN86" s="567"/>
      <c r="OMO86" s="567"/>
      <c r="OMP86" s="567"/>
      <c r="OMQ86" s="567"/>
      <c r="OMR86" s="567"/>
      <c r="OMS86" s="567"/>
      <c r="OMT86" s="567"/>
      <c r="OMU86" s="567"/>
      <c r="OMV86" s="567"/>
      <c r="OMW86" s="567"/>
      <c r="OMX86" s="567"/>
      <c r="OMY86" s="567"/>
      <c r="OMZ86" s="567"/>
      <c r="ONA86" s="567"/>
      <c r="ONB86" s="567"/>
      <c r="ONC86" s="567"/>
      <c r="OND86" s="567"/>
      <c r="ONE86" s="567"/>
      <c r="ONF86" s="567"/>
      <c r="ONG86" s="567"/>
      <c r="ONH86" s="567"/>
      <c r="ONI86" s="567"/>
      <c r="ONJ86" s="567"/>
      <c r="ONK86" s="567"/>
      <c r="ONL86" s="567"/>
      <c r="ONM86" s="567"/>
      <c r="ONN86" s="567"/>
      <c r="ONO86" s="567"/>
      <c r="ONP86" s="567"/>
      <c r="ONQ86" s="567"/>
      <c r="ONR86" s="567"/>
      <c r="ONS86" s="567"/>
      <c r="ONT86" s="567"/>
      <c r="ONU86" s="567"/>
      <c r="ONV86" s="567"/>
      <c r="ONW86" s="567"/>
      <c r="ONX86" s="567"/>
      <c r="ONY86" s="567"/>
      <c r="ONZ86" s="567"/>
      <c r="OOA86" s="567"/>
      <c r="OOB86" s="567"/>
      <c r="OOC86" s="567"/>
      <c r="OOD86" s="567"/>
      <c r="OOE86" s="567"/>
      <c r="OOF86" s="567"/>
      <c r="OOG86" s="567"/>
      <c r="OOH86" s="567"/>
      <c r="OOI86" s="567"/>
      <c r="OOJ86" s="567"/>
      <c r="OOK86" s="567"/>
      <c r="OOL86" s="567"/>
      <c r="OOM86" s="567"/>
      <c r="OON86" s="567"/>
      <c r="OOO86" s="567"/>
      <c r="OOP86" s="567"/>
      <c r="OOQ86" s="567"/>
      <c r="OOR86" s="567"/>
      <c r="OOS86" s="567"/>
      <c r="OOT86" s="567"/>
      <c r="OOU86" s="567"/>
      <c r="OOV86" s="567"/>
      <c r="OOW86" s="567"/>
      <c r="OOX86" s="567"/>
      <c r="OOY86" s="567"/>
      <c r="OOZ86" s="567"/>
      <c r="OPA86" s="567"/>
      <c r="OPB86" s="567"/>
      <c r="OPC86" s="567"/>
      <c r="OPD86" s="567"/>
      <c r="OPE86" s="567"/>
      <c r="OPF86" s="567"/>
      <c r="OPG86" s="567"/>
      <c r="OPH86" s="567"/>
      <c r="OPI86" s="567"/>
      <c r="OPJ86" s="567"/>
      <c r="OPK86" s="567"/>
      <c r="OPL86" s="567"/>
      <c r="OPM86" s="567"/>
      <c r="OPN86" s="567"/>
      <c r="OPO86" s="567"/>
      <c r="OPP86" s="567"/>
      <c r="OPQ86" s="567"/>
      <c r="OPR86" s="567"/>
      <c r="OPS86" s="567"/>
      <c r="OPT86" s="567"/>
      <c r="OPU86" s="567"/>
      <c r="OPV86" s="567"/>
      <c r="OPW86" s="567"/>
      <c r="OPX86" s="567"/>
      <c r="OPY86" s="567"/>
      <c r="OPZ86" s="567"/>
      <c r="OQA86" s="567"/>
      <c r="OQB86" s="567"/>
      <c r="OQC86" s="567"/>
      <c r="OQD86" s="567"/>
      <c r="OQE86" s="567"/>
      <c r="OQF86" s="567"/>
      <c r="OQG86" s="567"/>
      <c r="OQH86" s="567"/>
      <c r="OQI86" s="567"/>
      <c r="OQJ86" s="567"/>
      <c r="OQK86" s="567"/>
      <c r="OQL86" s="567"/>
      <c r="OQM86" s="567"/>
      <c r="OQN86" s="567"/>
      <c r="OQO86" s="567"/>
      <c r="OQP86" s="567"/>
      <c r="OQQ86" s="567"/>
      <c r="OQR86" s="567"/>
      <c r="OQS86" s="567"/>
      <c r="OQT86" s="567"/>
      <c r="OQU86" s="567"/>
      <c r="OQV86" s="567"/>
      <c r="OQW86" s="567"/>
      <c r="OQX86" s="567"/>
      <c r="OQY86" s="567"/>
      <c r="OQZ86" s="567"/>
      <c r="ORA86" s="567"/>
      <c r="ORB86" s="567"/>
      <c r="ORC86" s="567"/>
      <c r="ORD86" s="567"/>
      <c r="ORE86" s="567"/>
      <c r="ORF86" s="567"/>
      <c r="ORG86" s="567"/>
      <c r="ORH86" s="567"/>
      <c r="ORI86" s="567"/>
      <c r="ORJ86" s="567"/>
      <c r="ORK86" s="567"/>
      <c r="ORL86" s="567"/>
      <c r="ORM86" s="567"/>
      <c r="ORN86" s="567"/>
      <c r="ORO86" s="567"/>
      <c r="ORP86" s="567"/>
      <c r="ORQ86" s="567"/>
      <c r="ORR86" s="567"/>
      <c r="ORS86" s="567"/>
      <c r="ORT86" s="567"/>
      <c r="ORU86" s="567"/>
      <c r="ORV86" s="567"/>
      <c r="ORW86" s="567"/>
      <c r="ORX86" s="567"/>
      <c r="ORY86" s="567"/>
      <c r="ORZ86" s="567"/>
      <c r="OSA86" s="567"/>
      <c r="OSB86" s="567"/>
      <c r="OSC86" s="567"/>
      <c r="OSD86" s="567"/>
      <c r="OSE86" s="567"/>
      <c r="OSF86" s="567"/>
      <c r="OSG86" s="567"/>
      <c r="OSH86" s="567"/>
      <c r="OSI86" s="567"/>
      <c r="OSJ86" s="567"/>
      <c r="OSK86" s="567"/>
      <c r="OSL86" s="567"/>
      <c r="OSM86" s="567"/>
      <c r="OSN86" s="567"/>
      <c r="OSO86" s="567"/>
      <c r="OSP86" s="567"/>
      <c r="OSQ86" s="567"/>
      <c r="OSR86" s="567"/>
      <c r="OSS86" s="567"/>
      <c r="OST86" s="567"/>
      <c r="OSU86" s="567"/>
      <c r="OSV86" s="567"/>
      <c r="OSW86" s="567"/>
      <c r="OSX86" s="567"/>
      <c r="OSY86" s="567"/>
      <c r="OSZ86" s="567"/>
      <c r="OTA86" s="567"/>
      <c r="OTB86" s="567"/>
      <c r="OTC86" s="567"/>
      <c r="OTD86" s="567"/>
      <c r="OTE86" s="567"/>
      <c r="OTF86" s="567"/>
      <c r="OTG86" s="567"/>
      <c r="OTH86" s="567"/>
      <c r="OTI86" s="567"/>
      <c r="OTJ86" s="567"/>
      <c r="OTK86" s="567"/>
      <c r="OTL86" s="567"/>
      <c r="OTM86" s="567"/>
      <c r="OTN86" s="567"/>
      <c r="OTO86" s="567"/>
      <c r="OTP86" s="567"/>
      <c r="OTQ86" s="567"/>
      <c r="OTR86" s="567"/>
      <c r="OTS86" s="567"/>
      <c r="OTT86" s="567"/>
      <c r="OTU86" s="567"/>
      <c r="OTV86" s="567"/>
      <c r="OTW86" s="567"/>
      <c r="OTX86" s="567"/>
      <c r="OTY86" s="567"/>
      <c r="OTZ86" s="567"/>
      <c r="OUA86" s="567"/>
      <c r="OUB86" s="567"/>
      <c r="OUC86" s="567"/>
      <c r="OUD86" s="567"/>
      <c r="OUE86" s="567"/>
      <c r="OUF86" s="567"/>
      <c r="OUG86" s="567"/>
      <c r="OUH86" s="567"/>
      <c r="OUI86" s="567"/>
      <c r="OUJ86" s="567"/>
      <c r="OUK86" s="567"/>
      <c r="OUL86" s="567"/>
      <c r="OUM86" s="567"/>
      <c r="OUN86" s="567"/>
      <c r="OUO86" s="567"/>
      <c r="OUP86" s="567"/>
      <c r="OUQ86" s="567"/>
      <c r="OUR86" s="567"/>
      <c r="OUS86" s="567"/>
      <c r="OUT86" s="567"/>
      <c r="OUU86" s="567"/>
      <c r="OUV86" s="567"/>
      <c r="OUW86" s="567"/>
      <c r="OUX86" s="567"/>
      <c r="OUY86" s="567"/>
      <c r="OUZ86" s="567"/>
      <c r="OVA86" s="567"/>
      <c r="OVB86" s="567"/>
      <c r="OVC86" s="567"/>
      <c r="OVD86" s="567"/>
      <c r="OVE86" s="567"/>
      <c r="OVF86" s="567"/>
      <c r="OVG86" s="567"/>
      <c r="OVH86" s="567"/>
      <c r="OVI86" s="567"/>
      <c r="OVJ86" s="567"/>
      <c r="OVK86" s="567"/>
      <c r="OVL86" s="567"/>
      <c r="OVM86" s="567"/>
      <c r="OVN86" s="567"/>
      <c r="OVO86" s="567"/>
      <c r="OVP86" s="567"/>
      <c r="OVQ86" s="567"/>
      <c r="OVR86" s="567"/>
      <c r="OVS86" s="567"/>
      <c r="OVT86" s="567"/>
      <c r="OVU86" s="567"/>
      <c r="OVV86" s="567"/>
      <c r="OVW86" s="567"/>
      <c r="OVX86" s="567"/>
      <c r="OVY86" s="567"/>
      <c r="OVZ86" s="567"/>
      <c r="OWA86" s="567"/>
      <c r="OWB86" s="567"/>
      <c r="OWC86" s="567"/>
      <c r="OWD86" s="567"/>
      <c r="OWE86" s="567"/>
      <c r="OWF86" s="567"/>
      <c r="OWG86" s="567"/>
      <c r="OWH86" s="567"/>
      <c r="OWI86" s="567"/>
      <c r="OWJ86" s="567"/>
      <c r="OWK86" s="567"/>
      <c r="OWL86" s="567"/>
      <c r="OWM86" s="567"/>
      <c r="OWN86" s="567"/>
      <c r="OWO86" s="567"/>
      <c r="OWP86" s="567"/>
      <c r="OWQ86" s="567"/>
      <c r="OWR86" s="567"/>
      <c r="OWS86" s="567"/>
      <c r="OWT86" s="567"/>
      <c r="OWU86" s="567"/>
      <c r="OWV86" s="567"/>
      <c r="OWW86" s="567"/>
      <c r="OWX86" s="567"/>
      <c r="OWY86" s="567"/>
      <c r="OWZ86" s="567"/>
      <c r="OXA86" s="567"/>
      <c r="OXB86" s="567"/>
      <c r="OXC86" s="567"/>
      <c r="OXD86" s="567"/>
      <c r="OXE86" s="567"/>
      <c r="OXF86" s="567"/>
      <c r="OXG86" s="567"/>
      <c r="OXH86" s="567"/>
      <c r="OXI86" s="567"/>
      <c r="OXJ86" s="567"/>
      <c r="OXK86" s="567"/>
      <c r="OXL86" s="567"/>
      <c r="OXM86" s="567"/>
      <c r="OXN86" s="567"/>
      <c r="OXO86" s="567"/>
      <c r="OXP86" s="567"/>
      <c r="OXQ86" s="567"/>
      <c r="OXR86" s="567"/>
      <c r="OXS86" s="567"/>
      <c r="OXT86" s="567"/>
      <c r="OXU86" s="567"/>
      <c r="OXV86" s="567"/>
      <c r="OXW86" s="567"/>
      <c r="OXX86" s="567"/>
      <c r="OXY86" s="567"/>
      <c r="OXZ86" s="567"/>
      <c r="OYA86" s="567"/>
      <c r="OYB86" s="567"/>
      <c r="OYC86" s="567"/>
      <c r="OYD86" s="567"/>
      <c r="OYE86" s="567"/>
      <c r="OYF86" s="567"/>
      <c r="OYG86" s="567"/>
      <c r="OYH86" s="567"/>
      <c r="OYI86" s="567"/>
      <c r="OYJ86" s="567"/>
      <c r="OYK86" s="567"/>
      <c r="OYL86" s="567"/>
      <c r="OYM86" s="567"/>
      <c r="OYN86" s="567"/>
      <c r="OYO86" s="567"/>
      <c r="OYP86" s="567"/>
      <c r="OYQ86" s="567"/>
      <c r="OYR86" s="567"/>
      <c r="OYS86" s="567"/>
      <c r="OYT86" s="567"/>
      <c r="OYU86" s="567"/>
      <c r="OYV86" s="567"/>
      <c r="OYW86" s="567"/>
      <c r="OYX86" s="567"/>
      <c r="OYY86" s="567"/>
      <c r="OYZ86" s="567"/>
      <c r="OZA86" s="567"/>
      <c r="OZB86" s="567"/>
      <c r="OZC86" s="567"/>
      <c r="OZD86" s="567"/>
      <c r="OZE86" s="567"/>
      <c r="OZF86" s="567"/>
      <c r="OZG86" s="567"/>
      <c r="OZH86" s="567"/>
      <c r="OZI86" s="567"/>
      <c r="OZJ86" s="567"/>
      <c r="OZK86" s="567"/>
      <c r="OZL86" s="567"/>
      <c r="OZM86" s="567"/>
      <c r="OZN86" s="567"/>
      <c r="OZO86" s="567"/>
      <c r="OZP86" s="567"/>
      <c r="OZQ86" s="567"/>
      <c r="OZR86" s="567"/>
      <c r="OZS86" s="567"/>
      <c r="OZT86" s="567"/>
      <c r="OZU86" s="567"/>
      <c r="OZV86" s="567"/>
      <c r="OZW86" s="567"/>
      <c r="OZX86" s="567"/>
      <c r="OZY86" s="567"/>
      <c r="OZZ86" s="567"/>
      <c r="PAA86" s="567"/>
      <c r="PAB86" s="567"/>
      <c r="PAC86" s="567"/>
      <c r="PAD86" s="567"/>
      <c r="PAE86" s="567"/>
      <c r="PAF86" s="567"/>
      <c r="PAG86" s="567"/>
      <c r="PAH86" s="567"/>
      <c r="PAI86" s="567"/>
      <c r="PAJ86" s="567"/>
      <c r="PAK86" s="567"/>
      <c r="PAL86" s="567"/>
      <c r="PAM86" s="567"/>
      <c r="PAN86" s="567"/>
      <c r="PAO86" s="567"/>
      <c r="PAP86" s="567"/>
      <c r="PAQ86" s="567"/>
      <c r="PAR86" s="567"/>
      <c r="PAS86" s="567"/>
      <c r="PAT86" s="567"/>
      <c r="PAU86" s="567"/>
      <c r="PAV86" s="567"/>
      <c r="PAW86" s="567"/>
      <c r="PAX86" s="567"/>
      <c r="PAY86" s="567"/>
      <c r="PAZ86" s="567"/>
      <c r="PBA86" s="567"/>
      <c r="PBB86" s="567"/>
      <c r="PBC86" s="567"/>
      <c r="PBD86" s="567"/>
      <c r="PBE86" s="567"/>
      <c r="PBF86" s="567"/>
      <c r="PBG86" s="567"/>
      <c r="PBH86" s="567"/>
      <c r="PBI86" s="567"/>
      <c r="PBJ86" s="567"/>
      <c r="PBK86" s="567"/>
      <c r="PBL86" s="567"/>
      <c r="PBM86" s="567"/>
      <c r="PBN86" s="567"/>
      <c r="PBO86" s="567"/>
      <c r="PBP86" s="567"/>
      <c r="PBQ86" s="567"/>
      <c r="PBR86" s="567"/>
      <c r="PBS86" s="567"/>
      <c r="PBT86" s="567"/>
      <c r="PBU86" s="567"/>
      <c r="PBV86" s="567"/>
      <c r="PBW86" s="567"/>
      <c r="PBX86" s="567"/>
      <c r="PBY86" s="567"/>
      <c r="PBZ86" s="567"/>
      <c r="PCA86" s="567"/>
      <c r="PCB86" s="567"/>
      <c r="PCC86" s="567"/>
      <c r="PCD86" s="567"/>
      <c r="PCE86" s="567"/>
      <c r="PCF86" s="567"/>
      <c r="PCG86" s="567"/>
      <c r="PCH86" s="567"/>
      <c r="PCI86" s="567"/>
      <c r="PCJ86" s="567"/>
      <c r="PCK86" s="567"/>
      <c r="PCL86" s="567"/>
      <c r="PCM86" s="567"/>
      <c r="PCN86" s="567"/>
      <c r="PCO86" s="567"/>
      <c r="PCP86" s="567"/>
      <c r="PCQ86" s="567"/>
      <c r="PCR86" s="567"/>
      <c r="PCS86" s="567"/>
      <c r="PCT86" s="567"/>
      <c r="PCU86" s="567"/>
      <c r="PCV86" s="567"/>
      <c r="PCW86" s="567"/>
      <c r="PCX86" s="567"/>
      <c r="PCY86" s="567"/>
      <c r="PCZ86" s="567"/>
      <c r="PDA86" s="567"/>
      <c r="PDB86" s="567"/>
      <c r="PDC86" s="567"/>
      <c r="PDD86" s="567"/>
      <c r="PDE86" s="567"/>
      <c r="PDF86" s="567"/>
      <c r="PDG86" s="567"/>
      <c r="PDH86" s="567"/>
      <c r="PDI86" s="567"/>
      <c r="PDJ86" s="567"/>
      <c r="PDK86" s="567"/>
      <c r="PDL86" s="567"/>
      <c r="PDM86" s="567"/>
      <c r="PDN86" s="567"/>
      <c r="PDO86" s="567"/>
      <c r="PDP86" s="567"/>
      <c r="PDQ86" s="567"/>
      <c r="PDR86" s="567"/>
      <c r="PDS86" s="567"/>
      <c r="PDT86" s="567"/>
      <c r="PDU86" s="567"/>
      <c r="PDV86" s="567"/>
      <c r="PDW86" s="567"/>
      <c r="PDX86" s="567"/>
      <c r="PDY86" s="567"/>
      <c r="PDZ86" s="567"/>
      <c r="PEA86" s="567"/>
      <c r="PEB86" s="567"/>
      <c r="PEC86" s="567"/>
      <c r="PED86" s="567"/>
      <c r="PEE86" s="567"/>
      <c r="PEF86" s="567"/>
      <c r="PEG86" s="567"/>
      <c r="PEH86" s="567"/>
      <c r="PEI86" s="567"/>
      <c r="PEJ86" s="567"/>
      <c r="PEK86" s="567"/>
      <c r="PEL86" s="567"/>
      <c r="PEM86" s="567"/>
      <c r="PEN86" s="567"/>
      <c r="PEO86" s="567"/>
      <c r="PEP86" s="567"/>
      <c r="PEQ86" s="567"/>
      <c r="PER86" s="567"/>
      <c r="PES86" s="567"/>
      <c r="PET86" s="567"/>
      <c r="PEU86" s="567"/>
      <c r="PEV86" s="567"/>
      <c r="PEW86" s="567"/>
      <c r="PEX86" s="567"/>
      <c r="PEY86" s="567"/>
      <c r="PEZ86" s="567"/>
      <c r="PFA86" s="567"/>
      <c r="PFB86" s="567"/>
      <c r="PFC86" s="567"/>
      <c r="PFD86" s="567"/>
      <c r="PFE86" s="567"/>
      <c r="PFF86" s="567"/>
      <c r="PFG86" s="567"/>
      <c r="PFH86" s="567"/>
      <c r="PFI86" s="567"/>
      <c r="PFJ86" s="567"/>
      <c r="PFK86" s="567"/>
      <c r="PFL86" s="567"/>
      <c r="PFM86" s="567"/>
      <c r="PFN86" s="567"/>
      <c r="PFO86" s="567"/>
      <c r="PFP86" s="567"/>
      <c r="PFQ86" s="567"/>
      <c r="PFR86" s="567"/>
      <c r="PFS86" s="567"/>
      <c r="PFT86" s="567"/>
      <c r="PFU86" s="567"/>
      <c r="PFV86" s="567"/>
      <c r="PFW86" s="567"/>
      <c r="PFX86" s="567"/>
      <c r="PFY86" s="567"/>
      <c r="PFZ86" s="567"/>
      <c r="PGA86" s="567"/>
      <c r="PGB86" s="567"/>
      <c r="PGC86" s="567"/>
      <c r="PGD86" s="567"/>
      <c r="PGE86" s="567"/>
      <c r="PGF86" s="567"/>
      <c r="PGG86" s="567"/>
      <c r="PGH86" s="567"/>
      <c r="PGI86" s="567"/>
      <c r="PGJ86" s="567"/>
      <c r="PGK86" s="567"/>
      <c r="PGL86" s="567"/>
      <c r="PGM86" s="567"/>
      <c r="PGN86" s="567"/>
      <c r="PGO86" s="567"/>
      <c r="PGP86" s="567"/>
      <c r="PGQ86" s="567"/>
      <c r="PGR86" s="567"/>
      <c r="PGS86" s="567"/>
      <c r="PGT86" s="567"/>
      <c r="PGU86" s="567"/>
      <c r="PGV86" s="567"/>
      <c r="PGW86" s="567"/>
      <c r="PGX86" s="567"/>
      <c r="PGY86" s="567"/>
      <c r="PGZ86" s="567"/>
      <c r="PHA86" s="567"/>
      <c r="PHB86" s="567"/>
      <c r="PHC86" s="567"/>
      <c r="PHD86" s="567"/>
      <c r="PHE86" s="567"/>
      <c r="PHF86" s="567"/>
      <c r="PHG86" s="567"/>
      <c r="PHH86" s="567"/>
      <c r="PHI86" s="567"/>
      <c r="PHJ86" s="567"/>
      <c r="PHK86" s="567"/>
      <c r="PHL86" s="567"/>
      <c r="PHM86" s="567"/>
      <c r="PHN86" s="567"/>
      <c r="PHO86" s="567"/>
      <c r="PHP86" s="567"/>
      <c r="PHQ86" s="567"/>
      <c r="PHR86" s="567"/>
      <c r="PHS86" s="567"/>
      <c r="PHT86" s="567"/>
      <c r="PHU86" s="567"/>
      <c r="PHV86" s="567"/>
      <c r="PHW86" s="567"/>
      <c r="PHX86" s="567"/>
      <c r="PHY86" s="567"/>
      <c r="PHZ86" s="567"/>
      <c r="PIA86" s="567"/>
      <c r="PIB86" s="567"/>
      <c r="PIC86" s="567"/>
      <c r="PID86" s="567"/>
      <c r="PIE86" s="567"/>
      <c r="PIF86" s="567"/>
      <c r="PIG86" s="567"/>
      <c r="PIH86" s="567"/>
      <c r="PII86" s="567"/>
      <c r="PIJ86" s="567"/>
      <c r="PIK86" s="567"/>
      <c r="PIL86" s="567"/>
      <c r="PIM86" s="567"/>
      <c r="PIN86" s="567"/>
      <c r="PIO86" s="567"/>
      <c r="PIP86" s="567"/>
      <c r="PIQ86" s="567"/>
      <c r="PIR86" s="567"/>
      <c r="PIS86" s="567"/>
      <c r="PIT86" s="567"/>
      <c r="PIU86" s="567"/>
      <c r="PIV86" s="567"/>
      <c r="PIW86" s="567"/>
      <c r="PIX86" s="567"/>
      <c r="PIY86" s="567"/>
      <c r="PIZ86" s="567"/>
      <c r="PJA86" s="567"/>
      <c r="PJB86" s="567"/>
      <c r="PJC86" s="567"/>
      <c r="PJD86" s="567"/>
      <c r="PJE86" s="567"/>
      <c r="PJF86" s="567"/>
      <c r="PJG86" s="567"/>
      <c r="PJH86" s="567"/>
      <c r="PJI86" s="567"/>
      <c r="PJJ86" s="567"/>
      <c r="PJK86" s="567"/>
      <c r="PJL86" s="567"/>
      <c r="PJM86" s="567"/>
      <c r="PJN86" s="567"/>
      <c r="PJO86" s="567"/>
      <c r="PJP86" s="567"/>
      <c r="PJQ86" s="567"/>
      <c r="PJR86" s="567"/>
      <c r="PJS86" s="567"/>
      <c r="PJT86" s="567"/>
      <c r="PJU86" s="567"/>
      <c r="PJV86" s="567"/>
      <c r="PJW86" s="567"/>
      <c r="PJX86" s="567"/>
      <c r="PJY86" s="567"/>
      <c r="PJZ86" s="567"/>
      <c r="PKA86" s="567"/>
      <c r="PKB86" s="567"/>
      <c r="PKC86" s="567"/>
      <c r="PKD86" s="567"/>
      <c r="PKE86" s="567"/>
      <c r="PKF86" s="567"/>
      <c r="PKG86" s="567"/>
      <c r="PKH86" s="567"/>
      <c r="PKI86" s="567"/>
      <c r="PKJ86" s="567"/>
      <c r="PKK86" s="567"/>
      <c r="PKL86" s="567"/>
      <c r="PKM86" s="567"/>
      <c r="PKN86" s="567"/>
      <c r="PKO86" s="567"/>
      <c r="PKP86" s="567"/>
      <c r="PKQ86" s="567"/>
      <c r="PKR86" s="567"/>
      <c r="PKS86" s="567"/>
      <c r="PKT86" s="567"/>
      <c r="PKU86" s="567"/>
      <c r="PKV86" s="567"/>
      <c r="PKW86" s="567"/>
      <c r="PKX86" s="567"/>
      <c r="PKY86" s="567"/>
      <c r="PKZ86" s="567"/>
      <c r="PLA86" s="567"/>
      <c r="PLB86" s="567"/>
      <c r="PLC86" s="567"/>
      <c r="PLD86" s="567"/>
      <c r="PLE86" s="567"/>
      <c r="PLF86" s="567"/>
      <c r="PLG86" s="567"/>
      <c r="PLH86" s="567"/>
      <c r="PLI86" s="567"/>
      <c r="PLJ86" s="567"/>
      <c r="PLK86" s="567"/>
      <c r="PLL86" s="567"/>
      <c r="PLM86" s="567"/>
      <c r="PLN86" s="567"/>
      <c r="PLO86" s="567"/>
      <c r="PLP86" s="567"/>
      <c r="PLQ86" s="567"/>
      <c r="PLR86" s="567"/>
      <c r="PLS86" s="567"/>
      <c r="PLT86" s="567"/>
      <c r="PLU86" s="567"/>
      <c r="PLV86" s="567"/>
      <c r="PLW86" s="567"/>
      <c r="PLX86" s="567"/>
      <c r="PLY86" s="567"/>
      <c r="PLZ86" s="567"/>
      <c r="PMA86" s="567"/>
      <c r="PMB86" s="567"/>
      <c r="PMC86" s="567"/>
      <c r="PMD86" s="567"/>
      <c r="PME86" s="567"/>
      <c r="PMF86" s="567"/>
      <c r="PMG86" s="567"/>
      <c r="PMH86" s="567"/>
      <c r="PMI86" s="567"/>
      <c r="PMJ86" s="567"/>
      <c r="PMK86" s="567"/>
      <c r="PML86" s="567"/>
      <c r="PMM86" s="567"/>
      <c r="PMN86" s="567"/>
      <c r="PMO86" s="567"/>
      <c r="PMP86" s="567"/>
      <c r="PMQ86" s="567"/>
      <c r="PMR86" s="567"/>
      <c r="PMS86" s="567"/>
      <c r="PMT86" s="567"/>
      <c r="PMU86" s="567"/>
      <c r="PMV86" s="567"/>
      <c r="PMW86" s="567"/>
      <c r="PMX86" s="567"/>
      <c r="PMY86" s="567"/>
      <c r="PMZ86" s="567"/>
      <c r="PNA86" s="567"/>
      <c r="PNB86" s="567"/>
      <c r="PNC86" s="567"/>
      <c r="PND86" s="567"/>
      <c r="PNE86" s="567"/>
      <c r="PNF86" s="567"/>
      <c r="PNG86" s="567"/>
      <c r="PNH86" s="567"/>
      <c r="PNI86" s="567"/>
      <c r="PNJ86" s="567"/>
      <c r="PNK86" s="567"/>
      <c r="PNL86" s="567"/>
      <c r="PNM86" s="567"/>
      <c r="PNN86" s="567"/>
      <c r="PNO86" s="567"/>
      <c r="PNP86" s="567"/>
      <c r="PNQ86" s="567"/>
      <c r="PNR86" s="567"/>
      <c r="PNS86" s="567"/>
      <c r="PNT86" s="567"/>
      <c r="PNU86" s="567"/>
      <c r="PNV86" s="567"/>
      <c r="PNW86" s="567"/>
      <c r="PNX86" s="567"/>
      <c r="PNY86" s="567"/>
      <c r="PNZ86" s="567"/>
      <c r="POA86" s="567"/>
      <c r="POB86" s="567"/>
      <c r="POC86" s="567"/>
      <c r="POD86" s="567"/>
      <c r="POE86" s="567"/>
      <c r="POF86" s="567"/>
      <c r="POG86" s="567"/>
      <c r="POH86" s="567"/>
      <c r="POI86" s="567"/>
      <c r="POJ86" s="567"/>
      <c r="POK86" s="567"/>
      <c r="POL86" s="567"/>
      <c r="POM86" s="567"/>
      <c r="PON86" s="567"/>
      <c r="POO86" s="567"/>
      <c r="POP86" s="567"/>
      <c r="POQ86" s="567"/>
      <c r="POR86" s="567"/>
      <c r="POS86" s="567"/>
      <c r="POT86" s="567"/>
      <c r="POU86" s="567"/>
      <c r="POV86" s="567"/>
      <c r="POW86" s="567"/>
      <c r="POX86" s="567"/>
      <c r="POY86" s="567"/>
      <c r="POZ86" s="567"/>
      <c r="PPA86" s="567"/>
      <c r="PPB86" s="567"/>
      <c r="PPC86" s="567"/>
      <c r="PPD86" s="567"/>
      <c r="PPE86" s="567"/>
      <c r="PPF86" s="567"/>
      <c r="PPG86" s="567"/>
      <c r="PPH86" s="567"/>
      <c r="PPI86" s="567"/>
      <c r="PPJ86" s="567"/>
      <c r="PPK86" s="567"/>
      <c r="PPL86" s="567"/>
      <c r="PPM86" s="567"/>
      <c r="PPN86" s="567"/>
      <c r="PPO86" s="567"/>
      <c r="PPP86" s="567"/>
      <c r="PPQ86" s="567"/>
      <c r="PPR86" s="567"/>
      <c r="PPS86" s="567"/>
      <c r="PPT86" s="567"/>
      <c r="PPU86" s="567"/>
      <c r="PPV86" s="567"/>
      <c r="PPW86" s="567"/>
      <c r="PPX86" s="567"/>
      <c r="PPY86" s="567"/>
      <c r="PPZ86" s="567"/>
      <c r="PQA86" s="567"/>
      <c r="PQB86" s="567"/>
      <c r="PQC86" s="567"/>
      <c r="PQD86" s="567"/>
      <c r="PQE86" s="567"/>
      <c r="PQF86" s="567"/>
      <c r="PQG86" s="567"/>
      <c r="PQH86" s="567"/>
      <c r="PQI86" s="567"/>
      <c r="PQJ86" s="567"/>
      <c r="PQK86" s="567"/>
      <c r="PQL86" s="567"/>
      <c r="PQM86" s="567"/>
      <c r="PQN86" s="567"/>
      <c r="PQO86" s="567"/>
      <c r="PQP86" s="567"/>
      <c r="PQQ86" s="567"/>
      <c r="PQR86" s="567"/>
      <c r="PQS86" s="567"/>
      <c r="PQT86" s="567"/>
      <c r="PQU86" s="567"/>
      <c r="PQV86" s="567"/>
      <c r="PQW86" s="567"/>
      <c r="PQX86" s="567"/>
      <c r="PQY86" s="567"/>
      <c r="PQZ86" s="567"/>
      <c r="PRA86" s="567"/>
      <c r="PRB86" s="567"/>
      <c r="PRC86" s="567"/>
      <c r="PRD86" s="567"/>
      <c r="PRE86" s="567"/>
      <c r="PRF86" s="567"/>
      <c r="PRG86" s="567"/>
      <c r="PRH86" s="567"/>
      <c r="PRI86" s="567"/>
      <c r="PRJ86" s="567"/>
      <c r="PRK86" s="567"/>
      <c r="PRL86" s="567"/>
      <c r="PRM86" s="567"/>
      <c r="PRN86" s="567"/>
      <c r="PRO86" s="567"/>
      <c r="PRP86" s="567"/>
      <c r="PRQ86" s="567"/>
      <c r="PRR86" s="567"/>
      <c r="PRS86" s="567"/>
      <c r="PRT86" s="567"/>
      <c r="PRU86" s="567"/>
      <c r="PRV86" s="567"/>
      <c r="PRW86" s="567"/>
      <c r="PRX86" s="567"/>
      <c r="PRY86" s="567"/>
      <c r="PRZ86" s="567"/>
      <c r="PSA86" s="567"/>
      <c r="PSB86" s="567"/>
      <c r="PSC86" s="567"/>
      <c r="PSD86" s="567"/>
      <c r="PSE86" s="567"/>
      <c r="PSF86" s="567"/>
      <c r="PSG86" s="567"/>
      <c r="PSH86" s="567"/>
      <c r="PSI86" s="567"/>
      <c r="PSJ86" s="567"/>
      <c r="PSK86" s="567"/>
      <c r="PSL86" s="567"/>
      <c r="PSM86" s="567"/>
      <c r="PSN86" s="567"/>
      <c r="PSO86" s="567"/>
      <c r="PSP86" s="567"/>
      <c r="PSQ86" s="567"/>
      <c r="PSR86" s="567"/>
      <c r="PSS86" s="567"/>
      <c r="PST86" s="567"/>
      <c r="PSU86" s="567"/>
      <c r="PSV86" s="567"/>
      <c r="PSW86" s="567"/>
      <c r="PSX86" s="567"/>
      <c r="PSY86" s="567"/>
      <c r="PSZ86" s="567"/>
      <c r="PTA86" s="567"/>
      <c r="PTB86" s="567"/>
      <c r="PTC86" s="567"/>
      <c r="PTD86" s="567"/>
      <c r="PTE86" s="567"/>
      <c r="PTF86" s="567"/>
      <c r="PTG86" s="567"/>
      <c r="PTH86" s="567"/>
      <c r="PTI86" s="567"/>
      <c r="PTJ86" s="567"/>
      <c r="PTK86" s="567"/>
      <c r="PTL86" s="567"/>
      <c r="PTM86" s="567"/>
      <c r="PTN86" s="567"/>
      <c r="PTO86" s="567"/>
      <c r="PTP86" s="567"/>
      <c r="PTQ86" s="567"/>
      <c r="PTR86" s="567"/>
      <c r="PTS86" s="567"/>
      <c r="PTT86" s="567"/>
      <c r="PTU86" s="567"/>
      <c r="PTV86" s="567"/>
      <c r="PTW86" s="567"/>
      <c r="PTX86" s="567"/>
      <c r="PTY86" s="567"/>
      <c r="PTZ86" s="567"/>
      <c r="PUA86" s="567"/>
      <c r="PUB86" s="567"/>
      <c r="PUC86" s="567"/>
      <c r="PUD86" s="567"/>
      <c r="PUE86" s="567"/>
      <c r="PUF86" s="567"/>
      <c r="PUG86" s="567"/>
      <c r="PUH86" s="567"/>
      <c r="PUI86" s="567"/>
      <c r="PUJ86" s="567"/>
      <c r="PUK86" s="567"/>
      <c r="PUL86" s="567"/>
      <c r="PUM86" s="567"/>
      <c r="PUN86" s="567"/>
      <c r="PUO86" s="567"/>
      <c r="PUP86" s="567"/>
      <c r="PUQ86" s="567"/>
      <c r="PUR86" s="567"/>
      <c r="PUS86" s="567"/>
      <c r="PUT86" s="567"/>
      <c r="PUU86" s="567"/>
      <c r="PUV86" s="567"/>
      <c r="PUW86" s="567"/>
      <c r="PUX86" s="567"/>
      <c r="PUY86" s="567"/>
      <c r="PUZ86" s="567"/>
      <c r="PVA86" s="567"/>
      <c r="PVB86" s="567"/>
      <c r="PVC86" s="567"/>
      <c r="PVD86" s="567"/>
      <c r="PVE86" s="567"/>
      <c r="PVF86" s="567"/>
      <c r="PVG86" s="567"/>
      <c r="PVH86" s="567"/>
      <c r="PVI86" s="567"/>
      <c r="PVJ86" s="567"/>
      <c r="PVK86" s="567"/>
      <c r="PVL86" s="567"/>
      <c r="PVM86" s="567"/>
      <c r="PVN86" s="567"/>
      <c r="PVO86" s="567"/>
      <c r="PVP86" s="567"/>
      <c r="PVQ86" s="567"/>
      <c r="PVR86" s="567"/>
      <c r="PVS86" s="567"/>
      <c r="PVT86" s="567"/>
      <c r="PVU86" s="567"/>
      <c r="PVV86" s="567"/>
      <c r="PVW86" s="567"/>
      <c r="PVX86" s="567"/>
      <c r="PVY86" s="567"/>
      <c r="PVZ86" s="567"/>
      <c r="PWA86" s="567"/>
      <c r="PWB86" s="567"/>
      <c r="PWC86" s="567"/>
      <c r="PWD86" s="567"/>
      <c r="PWE86" s="567"/>
      <c r="PWF86" s="567"/>
      <c r="PWG86" s="567"/>
      <c r="PWH86" s="567"/>
      <c r="PWI86" s="567"/>
      <c r="PWJ86" s="567"/>
      <c r="PWK86" s="567"/>
      <c r="PWL86" s="567"/>
      <c r="PWM86" s="567"/>
      <c r="PWN86" s="567"/>
      <c r="PWO86" s="567"/>
      <c r="PWP86" s="567"/>
      <c r="PWQ86" s="567"/>
      <c r="PWR86" s="567"/>
      <c r="PWS86" s="567"/>
      <c r="PWT86" s="567"/>
      <c r="PWU86" s="567"/>
      <c r="PWV86" s="567"/>
      <c r="PWW86" s="567"/>
      <c r="PWX86" s="567"/>
      <c r="PWY86" s="567"/>
      <c r="PWZ86" s="567"/>
      <c r="PXA86" s="567"/>
      <c r="PXB86" s="567"/>
      <c r="PXC86" s="567"/>
      <c r="PXD86" s="567"/>
      <c r="PXE86" s="567"/>
      <c r="PXF86" s="567"/>
      <c r="PXG86" s="567"/>
      <c r="PXH86" s="567"/>
      <c r="PXI86" s="567"/>
      <c r="PXJ86" s="567"/>
      <c r="PXK86" s="567"/>
      <c r="PXL86" s="567"/>
      <c r="PXM86" s="567"/>
      <c r="PXN86" s="567"/>
      <c r="PXO86" s="567"/>
      <c r="PXP86" s="567"/>
      <c r="PXQ86" s="567"/>
      <c r="PXR86" s="567"/>
      <c r="PXS86" s="567"/>
      <c r="PXT86" s="567"/>
      <c r="PXU86" s="567"/>
      <c r="PXV86" s="567"/>
      <c r="PXW86" s="567"/>
      <c r="PXX86" s="567"/>
      <c r="PXY86" s="567"/>
      <c r="PXZ86" s="567"/>
      <c r="PYA86" s="567"/>
      <c r="PYB86" s="567"/>
      <c r="PYC86" s="567"/>
      <c r="PYD86" s="567"/>
      <c r="PYE86" s="567"/>
      <c r="PYF86" s="567"/>
      <c r="PYG86" s="567"/>
      <c r="PYH86" s="567"/>
      <c r="PYI86" s="567"/>
      <c r="PYJ86" s="567"/>
      <c r="PYK86" s="567"/>
      <c r="PYL86" s="567"/>
      <c r="PYM86" s="567"/>
      <c r="PYN86" s="567"/>
      <c r="PYO86" s="567"/>
      <c r="PYP86" s="567"/>
      <c r="PYQ86" s="567"/>
      <c r="PYR86" s="567"/>
      <c r="PYS86" s="567"/>
      <c r="PYT86" s="567"/>
      <c r="PYU86" s="567"/>
      <c r="PYV86" s="567"/>
      <c r="PYW86" s="567"/>
      <c r="PYX86" s="567"/>
      <c r="PYY86" s="567"/>
      <c r="PYZ86" s="567"/>
      <c r="PZA86" s="567"/>
      <c r="PZB86" s="567"/>
      <c r="PZC86" s="567"/>
      <c r="PZD86" s="567"/>
      <c r="PZE86" s="567"/>
      <c r="PZF86" s="567"/>
      <c r="PZG86" s="567"/>
      <c r="PZH86" s="567"/>
      <c r="PZI86" s="567"/>
      <c r="PZJ86" s="567"/>
      <c r="PZK86" s="567"/>
      <c r="PZL86" s="567"/>
      <c r="PZM86" s="567"/>
      <c r="PZN86" s="567"/>
      <c r="PZO86" s="567"/>
      <c r="PZP86" s="567"/>
      <c r="PZQ86" s="567"/>
      <c r="PZR86" s="567"/>
      <c r="PZS86" s="567"/>
      <c r="PZT86" s="567"/>
      <c r="PZU86" s="567"/>
      <c r="PZV86" s="567"/>
      <c r="PZW86" s="567"/>
      <c r="PZX86" s="567"/>
      <c r="PZY86" s="567"/>
      <c r="PZZ86" s="567"/>
      <c r="QAA86" s="567"/>
      <c r="QAB86" s="567"/>
      <c r="QAC86" s="567"/>
      <c r="QAD86" s="567"/>
      <c r="QAE86" s="567"/>
      <c r="QAF86" s="567"/>
      <c r="QAG86" s="567"/>
      <c r="QAH86" s="567"/>
      <c r="QAI86" s="567"/>
      <c r="QAJ86" s="567"/>
      <c r="QAK86" s="567"/>
      <c r="QAL86" s="567"/>
      <c r="QAM86" s="567"/>
      <c r="QAN86" s="567"/>
      <c r="QAO86" s="567"/>
      <c r="QAP86" s="567"/>
      <c r="QAQ86" s="567"/>
      <c r="QAR86" s="567"/>
      <c r="QAS86" s="567"/>
      <c r="QAT86" s="567"/>
      <c r="QAU86" s="567"/>
      <c r="QAV86" s="567"/>
      <c r="QAW86" s="567"/>
      <c r="QAX86" s="567"/>
      <c r="QAY86" s="567"/>
      <c r="QAZ86" s="567"/>
      <c r="QBA86" s="567"/>
      <c r="QBB86" s="567"/>
      <c r="QBC86" s="567"/>
      <c r="QBD86" s="567"/>
      <c r="QBE86" s="567"/>
      <c r="QBF86" s="567"/>
      <c r="QBG86" s="567"/>
      <c r="QBH86" s="567"/>
      <c r="QBI86" s="567"/>
      <c r="QBJ86" s="567"/>
      <c r="QBK86" s="567"/>
      <c r="QBL86" s="567"/>
      <c r="QBM86" s="567"/>
      <c r="QBN86" s="567"/>
      <c r="QBO86" s="567"/>
      <c r="QBP86" s="567"/>
      <c r="QBQ86" s="567"/>
      <c r="QBR86" s="567"/>
      <c r="QBS86" s="567"/>
      <c r="QBT86" s="567"/>
      <c r="QBU86" s="567"/>
      <c r="QBV86" s="567"/>
      <c r="QBW86" s="567"/>
      <c r="QBX86" s="567"/>
      <c r="QBY86" s="567"/>
      <c r="QBZ86" s="567"/>
      <c r="QCA86" s="567"/>
      <c r="QCB86" s="567"/>
      <c r="QCC86" s="567"/>
      <c r="QCD86" s="567"/>
      <c r="QCE86" s="567"/>
      <c r="QCF86" s="567"/>
      <c r="QCG86" s="567"/>
      <c r="QCH86" s="567"/>
      <c r="QCI86" s="567"/>
      <c r="QCJ86" s="567"/>
      <c r="QCK86" s="567"/>
      <c r="QCL86" s="567"/>
      <c r="QCM86" s="567"/>
      <c r="QCN86" s="567"/>
      <c r="QCO86" s="567"/>
      <c r="QCP86" s="567"/>
      <c r="QCQ86" s="567"/>
      <c r="QCR86" s="567"/>
      <c r="QCS86" s="567"/>
      <c r="QCT86" s="567"/>
      <c r="QCU86" s="567"/>
      <c r="QCV86" s="567"/>
      <c r="QCW86" s="567"/>
      <c r="QCX86" s="567"/>
      <c r="QCY86" s="567"/>
      <c r="QCZ86" s="567"/>
      <c r="QDA86" s="567"/>
      <c r="QDB86" s="567"/>
      <c r="QDC86" s="567"/>
      <c r="QDD86" s="567"/>
      <c r="QDE86" s="567"/>
      <c r="QDF86" s="567"/>
      <c r="QDG86" s="567"/>
      <c r="QDH86" s="567"/>
      <c r="QDI86" s="567"/>
      <c r="QDJ86" s="567"/>
      <c r="QDK86" s="567"/>
      <c r="QDL86" s="567"/>
      <c r="QDM86" s="567"/>
      <c r="QDN86" s="567"/>
      <c r="QDO86" s="567"/>
      <c r="QDP86" s="567"/>
      <c r="QDQ86" s="567"/>
      <c r="QDR86" s="567"/>
      <c r="QDS86" s="567"/>
      <c r="QDT86" s="567"/>
      <c r="QDU86" s="567"/>
      <c r="QDV86" s="567"/>
      <c r="QDW86" s="567"/>
      <c r="QDX86" s="567"/>
      <c r="QDY86" s="567"/>
      <c r="QDZ86" s="567"/>
      <c r="QEA86" s="567"/>
      <c r="QEB86" s="567"/>
      <c r="QEC86" s="567"/>
      <c r="QED86" s="567"/>
      <c r="QEE86" s="567"/>
      <c r="QEF86" s="567"/>
      <c r="QEG86" s="567"/>
      <c r="QEH86" s="567"/>
      <c r="QEI86" s="567"/>
      <c r="QEJ86" s="567"/>
      <c r="QEK86" s="567"/>
      <c r="QEL86" s="567"/>
      <c r="QEM86" s="567"/>
      <c r="QEN86" s="567"/>
      <c r="QEO86" s="567"/>
      <c r="QEP86" s="567"/>
      <c r="QEQ86" s="567"/>
      <c r="QER86" s="567"/>
      <c r="QES86" s="567"/>
      <c r="QET86" s="567"/>
      <c r="QEU86" s="567"/>
      <c r="QEV86" s="567"/>
      <c r="QEW86" s="567"/>
      <c r="QEX86" s="567"/>
      <c r="QEY86" s="567"/>
      <c r="QEZ86" s="567"/>
      <c r="QFA86" s="567"/>
      <c r="QFB86" s="567"/>
      <c r="QFC86" s="567"/>
      <c r="QFD86" s="567"/>
      <c r="QFE86" s="567"/>
      <c r="QFF86" s="567"/>
      <c r="QFG86" s="567"/>
      <c r="QFH86" s="567"/>
      <c r="QFI86" s="567"/>
      <c r="QFJ86" s="567"/>
      <c r="QFK86" s="567"/>
      <c r="QFL86" s="567"/>
      <c r="QFM86" s="567"/>
      <c r="QFN86" s="567"/>
      <c r="QFO86" s="567"/>
      <c r="QFP86" s="567"/>
      <c r="QFQ86" s="567"/>
      <c r="QFR86" s="567"/>
      <c r="QFS86" s="567"/>
      <c r="QFT86" s="567"/>
      <c r="QFU86" s="567"/>
      <c r="QFV86" s="567"/>
      <c r="QFW86" s="567"/>
      <c r="QFX86" s="567"/>
      <c r="QFY86" s="567"/>
      <c r="QFZ86" s="567"/>
      <c r="QGA86" s="567"/>
      <c r="QGB86" s="567"/>
      <c r="QGC86" s="567"/>
      <c r="QGD86" s="567"/>
      <c r="QGE86" s="567"/>
      <c r="QGF86" s="567"/>
      <c r="QGG86" s="567"/>
      <c r="QGH86" s="567"/>
      <c r="QGI86" s="567"/>
      <c r="QGJ86" s="567"/>
      <c r="QGK86" s="567"/>
      <c r="QGL86" s="567"/>
      <c r="QGM86" s="567"/>
      <c r="QGN86" s="567"/>
      <c r="QGO86" s="567"/>
      <c r="QGP86" s="567"/>
      <c r="QGQ86" s="567"/>
      <c r="QGR86" s="567"/>
      <c r="QGS86" s="567"/>
      <c r="QGT86" s="567"/>
      <c r="QGU86" s="567"/>
      <c r="QGV86" s="567"/>
      <c r="QGW86" s="567"/>
      <c r="QGX86" s="567"/>
      <c r="QGY86" s="567"/>
      <c r="QGZ86" s="567"/>
      <c r="QHA86" s="567"/>
      <c r="QHB86" s="567"/>
      <c r="QHC86" s="567"/>
      <c r="QHD86" s="567"/>
      <c r="QHE86" s="567"/>
      <c r="QHF86" s="567"/>
      <c r="QHG86" s="567"/>
      <c r="QHH86" s="567"/>
      <c r="QHI86" s="567"/>
      <c r="QHJ86" s="567"/>
      <c r="QHK86" s="567"/>
      <c r="QHL86" s="567"/>
      <c r="QHM86" s="567"/>
      <c r="QHN86" s="567"/>
      <c r="QHO86" s="567"/>
      <c r="QHP86" s="567"/>
      <c r="QHQ86" s="567"/>
      <c r="QHR86" s="567"/>
      <c r="QHS86" s="567"/>
      <c r="QHT86" s="567"/>
      <c r="QHU86" s="567"/>
      <c r="QHV86" s="567"/>
      <c r="QHW86" s="567"/>
      <c r="QHX86" s="567"/>
      <c r="QHY86" s="567"/>
      <c r="QHZ86" s="567"/>
      <c r="QIA86" s="567"/>
      <c r="QIB86" s="567"/>
      <c r="QIC86" s="567"/>
      <c r="QID86" s="567"/>
      <c r="QIE86" s="567"/>
      <c r="QIF86" s="567"/>
      <c r="QIG86" s="567"/>
      <c r="QIH86" s="567"/>
      <c r="QII86" s="567"/>
      <c r="QIJ86" s="567"/>
      <c r="QIK86" s="567"/>
      <c r="QIL86" s="567"/>
      <c r="QIM86" s="567"/>
      <c r="QIN86" s="567"/>
      <c r="QIO86" s="567"/>
      <c r="QIP86" s="567"/>
      <c r="QIQ86" s="567"/>
      <c r="QIR86" s="567"/>
      <c r="QIS86" s="567"/>
      <c r="QIT86" s="567"/>
      <c r="QIU86" s="567"/>
      <c r="QIV86" s="567"/>
      <c r="QIW86" s="567"/>
      <c r="QIX86" s="567"/>
      <c r="QIY86" s="567"/>
      <c r="QIZ86" s="567"/>
      <c r="QJA86" s="567"/>
      <c r="QJB86" s="567"/>
      <c r="QJC86" s="567"/>
      <c r="QJD86" s="567"/>
      <c r="QJE86" s="567"/>
      <c r="QJF86" s="567"/>
      <c r="QJG86" s="567"/>
      <c r="QJH86" s="567"/>
      <c r="QJI86" s="567"/>
      <c r="QJJ86" s="567"/>
      <c r="QJK86" s="567"/>
      <c r="QJL86" s="567"/>
      <c r="QJM86" s="567"/>
      <c r="QJN86" s="567"/>
      <c r="QJO86" s="567"/>
      <c r="QJP86" s="567"/>
      <c r="QJQ86" s="567"/>
      <c r="QJR86" s="567"/>
      <c r="QJS86" s="567"/>
      <c r="QJT86" s="567"/>
      <c r="QJU86" s="567"/>
      <c r="QJV86" s="567"/>
      <c r="QJW86" s="567"/>
      <c r="QJX86" s="567"/>
      <c r="QJY86" s="567"/>
      <c r="QJZ86" s="567"/>
      <c r="QKA86" s="567"/>
      <c r="QKB86" s="567"/>
      <c r="QKC86" s="567"/>
      <c r="QKD86" s="567"/>
      <c r="QKE86" s="567"/>
      <c r="QKF86" s="567"/>
      <c r="QKG86" s="567"/>
      <c r="QKH86" s="567"/>
      <c r="QKI86" s="567"/>
      <c r="QKJ86" s="567"/>
      <c r="QKK86" s="567"/>
      <c r="QKL86" s="567"/>
      <c r="QKM86" s="567"/>
      <c r="QKN86" s="567"/>
      <c r="QKO86" s="567"/>
      <c r="QKP86" s="567"/>
      <c r="QKQ86" s="567"/>
      <c r="QKR86" s="567"/>
      <c r="QKS86" s="567"/>
      <c r="QKT86" s="567"/>
      <c r="QKU86" s="567"/>
      <c r="QKV86" s="567"/>
      <c r="QKW86" s="567"/>
      <c r="QKX86" s="567"/>
      <c r="QKY86" s="567"/>
      <c r="QKZ86" s="567"/>
      <c r="QLA86" s="567"/>
      <c r="QLB86" s="567"/>
      <c r="QLC86" s="567"/>
      <c r="QLD86" s="567"/>
      <c r="QLE86" s="567"/>
      <c r="QLF86" s="567"/>
      <c r="QLG86" s="567"/>
      <c r="QLH86" s="567"/>
      <c r="QLI86" s="567"/>
      <c r="QLJ86" s="567"/>
      <c r="QLK86" s="567"/>
      <c r="QLL86" s="567"/>
      <c r="QLM86" s="567"/>
      <c r="QLN86" s="567"/>
      <c r="QLO86" s="567"/>
      <c r="QLP86" s="567"/>
      <c r="QLQ86" s="567"/>
      <c r="QLR86" s="567"/>
      <c r="QLS86" s="567"/>
      <c r="QLT86" s="567"/>
      <c r="QLU86" s="567"/>
      <c r="QLV86" s="567"/>
      <c r="QLW86" s="567"/>
      <c r="QLX86" s="567"/>
      <c r="QLY86" s="567"/>
      <c r="QLZ86" s="567"/>
      <c r="QMA86" s="567"/>
      <c r="QMB86" s="567"/>
      <c r="QMC86" s="567"/>
      <c r="QMD86" s="567"/>
      <c r="QME86" s="567"/>
      <c r="QMF86" s="567"/>
      <c r="QMG86" s="567"/>
      <c r="QMH86" s="567"/>
      <c r="QMI86" s="567"/>
      <c r="QMJ86" s="567"/>
      <c r="QMK86" s="567"/>
      <c r="QML86" s="567"/>
      <c r="QMM86" s="567"/>
      <c r="QMN86" s="567"/>
      <c r="QMO86" s="567"/>
      <c r="QMP86" s="567"/>
      <c r="QMQ86" s="567"/>
      <c r="QMR86" s="567"/>
      <c r="QMS86" s="567"/>
      <c r="QMT86" s="567"/>
      <c r="QMU86" s="567"/>
      <c r="QMV86" s="567"/>
      <c r="QMW86" s="567"/>
      <c r="QMX86" s="567"/>
      <c r="QMY86" s="567"/>
      <c r="QMZ86" s="567"/>
      <c r="QNA86" s="567"/>
      <c r="QNB86" s="567"/>
      <c r="QNC86" s="567"/>
      <c r="QND86" s="567"/>
      <c r="QNE86" s="567"/>
      <c r="QNF86" s="567"/>
      <c r="QNG86" s="567"/>
      <c r="QNH86" s="567"/>
      <c r="QNI86" s="567"/>
      <c r="QNJ86" s="567"/>
      <c r="QNK86" s="567"/>
      <c r="QNL86" s="567"/>
      <c r="QNM86" s="567"/>
      <c r="QNN86" s="567"/>
      <c r="QNO86" s="567"/>
      <c r="QNP86" s="567"/>
      <c r="QNQ86" s="567"/>
      <c r="QNR86" s="567"/>
      <c r="QNS86" s="567"/>
      <c r="QNT86" s="567"/>
      <c r="QNU86" s="567"/>
      <c r="QNV86" s="567"/>
      <c r="QNW86" s="567"/>
      <c r="QNX86" s="567"/>
      <c r="QNY86" s="567"/>
      <c r="QNZ86" s="567"/>
      <c r="QOA86" s="567"/>
      <c r="QOB86" s="567"/>
      <c r="QOC86" s="567"/>
      <c r="QOD86" s="567"/>
      <c r="QOE86" s="567"/>
      <c r="QOF86" s="567"/>
      <c r="QOG86" s="567"/>
      <c r="QOH86" s="567"/>
      <c r="QOI86" s="567"/>
      <c r="QOJ86" s="567"/>
      <c r="QOK86" s="567"/>
      <c r="QOL86" s="567"/>
      <c r="QOM86" s="567"/>
      <c r="QON86" s="567"/>
      <c r="QOO86" s="567"/>
      <c r="QOP86" s="567"/>
      <c r="QOQ86" s="567"/>
      <c r="QOR86" s="567"/>
      <c r="QOS86" s="567"/>
      <c r="QOT86" s="567"/>
      <c r="QOU86" s="567"/>
      <c r="QOV86" s="567"/>
      <c r="QOW86" s="567"/>
      <c r="QOX86" s="567"/>
      <c r="QOY86" s="567"/>
      <c r="QOZ86" s="567"/>
      <c r="QPA86" s="567"/>
      <c r="QPB86" s="567"/>
      <c r="QPC86" s="567"/>
      <c r="QPD86" s="567"/>
      <c r="QPE86" s="567"/>
      <c r="QPF86" s="567"/>
      <c r="QPG86" s="567"/>
      <c r="QPH86" s="567"/>
      <c r="QPI86" s="567"/>
      <c r="QPJ86" s="567"/>
      <c r="QPK86" s="567"/>
      <c r="QPL86" s="567"/>
      <c r="QPM86" s="567"/>
      <c r="QPN86" s="567"/>
      <c r="QPO86" s="567"/>
      <c r="QPP86" s="567"/>
      <c r="QPQ86" s="567"/>
      <c r="QPR86" s="567"/>
      <c r="QPS86" s="567"/>
      <c r="QPT86" s="567"/>
      <c r="QPU86" s="567"/>
      <c r="QPV86" s="567"/>
      <c r="QPW86" s="567"/>
      <c r="QPX86" s="567"/>
      <c r="QPY86" s="567"/>
      <c r="QPZ86" s="567"/>
      <c r="QQA86" s="567"/>
      <c r="QQB86" s="567"/>
      <c r="QQC86" s="567"/>
      <c r="QQD86" s="567"/>
      <c r="QQE86" s="567"/>
      <c r="QQF86" s="567"/>
      <c r="QQG86" s="567"/>
      <c r="QQH86" s="567"/>
      <c r="QQI86" s="567"/>
      <c r="QQJ86" s="567"/>
      <c r="QQK86" s="567"/>
      <c r="QQL86" s="567"/>
      <c r="QQM86" s="567"/>
      <c r="QQN86" s="567"/>
      <c r="QQO86" s="567"/>
      <c r="QQP86" s="567"/>
      <c r="QQQ86" s="567"/>
      <c r="QQR86" s="567"/>
      <c r="QQS86" s="567"/>
      <c r="QQT86" s="567"/>
      <c r="QQU86" s="567"/>
      <c r="QQV86" s="567"/>
      <c r="QQW86" s="567"/>
      <c r="QQX86" s="567"/>
      <c r="QQY86" s="567"/>
      <c r="QQZ86" s="567"/>
      <c r="QRA86" s="567"/>
      <c r="QRB86" s="567"/>
      <c r="QRC86" s="567"/>
      <c r="QRD86" s="567"/>
      <c r="QRE86" s="567"/>
      <c r="QRF86" s="567"/>
      <c r="QRG86" s="567"/>
      <c r="QRH86" s="567"/>
      <c r="QRI86" s="567"/>
      <c r="QRJ86" s="567"/>
      <c r="QRK86" s="567"/>
      <c r="QRL86" s="567"/>
      <c r="QRM86" s="567"/>
      <c r="QRN86" s="567"/>
      <c r="QRO86" s="567"/>
      <c r="QRP86" s="567"/>
      <c r="QRQ86" s="567"/>
      <c r="QRR86" s="567"/>
      <c r="QRS86" s="567"/>
      <c r="QRT86" s="567"/>
      <c r="QRU86" s="567"/>
      <c r="QRV86" s="567"/>
      <c r="QRW86" s="567"/>
      <c r="QRX86" s="567"/>
      <c r="QRY86" s="567"/>
      <c r="QRZ86" s="567"/>
      <c r="QSA86" s="567"/>
      <c r="QSB86" s="567"/>
      <c r="QSC86" s="567"/>
      <c r="QSD86" s="567"/>
      <c r="QSE86" s="567"/>
      <c r="QSF86" s="567"/>
      <c r="QSG86" s="567"/>
      <c r="QSH86" s="567"/>
      <c r="QSI86" s="567"/>
      <c r="QSJ86" s="567"/>
      <c r="QSK86" s="567"/>
      <c r="QSL86" s="567"/>
      <c r="QSM86" s="567"/>
      <c r="QSN86" s="567"/>
      <c r="QSO86" s="567"/>
      <c r="QSP86" s="567"/>
      <c r="QSQ86" s="567"/>
      <c r="QSR86" s="567"/>
      <c r="QSS86" s="567"/>
      <c r="QST86" s="567"/>
      <c r="QSU86" s="567"/>
      <c r="QSV86" s="567"/>
      <c r="QSW86" s="567"/>
      <c r="QSX86" s="567"/>
      <c r="QSY86" s="567"/>
      <c r="QSZ86" s="567"/>
      <c r="QTA86" s="567"/>
      <c r="QTB86" s="567"/>
      <c r="QTC86" s="567"/>
      <c r="QTD86" s="567"/>
      <c r="QTE86" s="567"/>
      <c r="QTF86" s="567"/>
      <c r="QTG86" s="567"/>
      <c r="QTH86" s="567"/>
      <c r="QTI86" s="567"/>
      <c r="QTJ86" s="567"/>
      <c r="QTK86" s="567"/>
      <c r="QTL86" s="567"/>
      <c r="QTM86" s="567"/>
      <c r="QTN86" s="567"/>
      <c r="QTO86" s="567"/>
      <c r="QTP86" s="567"/>
      <c r="QTQ86" s="567"/>
      <c r="QTR86" s="567"/>
      <c r="QTS86" s="567"/>
      <c r="QTT86" s="567"/>
      <c r="QTU86" s="567"/>
      <c r="QTV86" s="567"/>
      <c r="QTW86" s="567"/>
      <c r="QTX86" s="567"/>
      <c r="QTY86" s="567"/>
      <c r="QTZ86" s="567"/>
      <c r="QUA86" s="567"/>
      <c r="QUB86" s="567"/>
      <c r="QUC86" s="567"/>
      <c r="QUD86" s="567"/>
      <c r="QUE86" s="567"/>
      <c r="QUF86" s="567"/>
      <c r="QUG86" s="567"/>
      <c r="QUH86" s="567"/>
      <c r="QUI86" s="567"/>
      <c r="QUJ86" s="567"/>
      <c r="QUK86" s="567"/>
      <c r="QUL86" s="567"/>
      <c r="QUM86" s="567"/>
      <c r="QUN86" s="567"/>
      <c r="QUO86" s="567"/>
      <c r="QUP86" s="567"/>
      <c r="QUQ86" s="567"/>
      <c r="QUR86" s="567"/>
      <c r="QUS86" s="567"/>
      <c r="QUT86" s="567"/>
      <c r="QUU86" s="567"/>
      <c r="QUV86" s="567"/>
      <c r="QUW86" s="567"/>
      <c r="QUX86" s="567"/>
      <c r="QUY86" s="567"/>
      <c r="QUZ86" s="567"/>
      <c r="QVA86" s="567"/>
      <c r="QVB86" s="567"/>
      <c r="QVC86" s="567"/>
      <c r="QVD86" s="567"/>
      <c r="QVE86" s="567"/>
      <c r="QVF86" s="567"/>
      <c r="QVG86" s="567"/>
      <c r="QVH86" s="567"/>
      <c r="QVI86" s="567"/>
      <c r="QVJ86" s="567"/>
      <c r="QVK86" s="567"/>
      <c r="QVL86" s="567"/>
      <c r="QVM86" s="567"/>
      <c r="QVN86" s="567"/>
      <c r="QVO86" s="567"/>
      <c r="QVP86" s="567"/>
      <c r="QVQ86" s="567"/>
      <c r="QVR86" s="567"/>
      <c r="QVS86" s="567"/>
      <c r="QVT86" s="567"/>
      <c r="QVU86" s="567"/>
      <c r="QVV86" s="567"/>
      <c r="QVW86" s="567"/>
      <c r="QVX86" s="567"/>
      <c r="QVY86" s="567"/>
      <c r="QVZ86" s="567"/>
      <c r="QWA86" s="567"/>
      <c r="QWB86" s="567"/>
      <c r="QWC86" s="567"/>
      <c r="QWD86" s="567"/>
      <c r="QWE86" s="567"/>
      <c r="QWF86" s="567"/>
      <c r="QWG86" s="567"/>
      <c r="QWH86" s="567"/>
      <c r="QWI86" s="567"/>
      <c r="QWJ86" s="567"/>
      <c r="QWK86" s="567"/>
      <c r="QWL86" s="567"/>
      <c r="QWM86" s="567"/>
      <c r="QWN86" s="567"/>
      <c r="QWO86" s="567"/>
      <c r="QWP86" s="567"/>
      <c r="QWQ86" s="567"/>
      <c r="QWR86" s="567"/>
      <c r="QWS86" s="567"/>
      <c r="QWT86" s="567"/>
      <c r="QWU86" s="567"/>
      <c r="QWV86" s="567"/>
      <c r="QWW86" s="567"/>
      <c r="QWX86" s="567"/>
      <c r="QWY86" s="567"/>
      <c r="QWZ86" s="567"/>
      <c r="QXA86" s="567"/>
      <c r="QXB86" s="567"/>
      <c r="QXC86" s="567"/>
      <c r="QXD86" s="567"/>
      <c r="QXE86" s="567"/>
      <c r="QXF86" s="567"/>
      <c r="QXG86" s="567"/>
      <c r="QXH86" s="567"/>
      <c r="QXI86" s="567"/>
      <c r="QXJ86" s="567"/>
      <c r="QXK86" s="567"/>
      <c r="QXL86" s="567"/>
      <c r="QXM86" s="567"/>
      <c r="QXN86" s="567"/>
      <c r="QXO86" s="567"/>
      <c r="QXP86" s="567"/>
      <c r="QXQ86" s="567"/>
      <c r="QXR86" s="567"/>
      <c r="QXS86" s="567"/>
      <c r="QXT86" s="567"/>
      <c r="QXU86" s="567"/>
      <c r="QXV86" s="567"/>
      <c r="QXW86" s="567"/>
      <c r="QXX86" s="567"/>
      <c r="QXY86" s="567"/>
      <c r="QXZ86" s="567"/>
      <c r="QYA86" s="567"/>
      <c r="QYB86" s="567"/>
      <c r="QYC86" s="567"/>
      <c r="QYD86" s="567"/>
      <c r="QYE86" s="567"/>
      <c r="QYF86" s="567"/>
      <c r="QYG86" s="567"/>
      <c r="QYH86" s="567"/>
      <c r="QYI86" s="567"/>
      <c r="QYJ86" s="567"/>
      <c r="QYK86" s="567"/>
      <c r="QYL86" s="567"/>
      <c r="QYM86" s="567"/>
      <c r="QYN86" s="567"/>
      <c r="QYO86" s="567"/>
      <c r="QYP86" s="567"/>
      <c r="QYQ86" s="567"/>
      <c r="QYR86" s="567"/>
      <c r="QYS86" s="567"/>
      <c r="QYT86" s="567"/>
      <c r="QYU86" s="567"/>
      <c r="QYV86" s="567"/>
      <c r="QYW86" s="567"/>
      <c r="QYX86" s="567"/>
      <c r="QYY86" s="567"/>
      <c r="QYZ86" s="567"/>
      <c r="QZA86" s="567"/>
      <c r="QZB86" s="567"/>
      <c r="QZC86" s="567"/>
      <c r="QZD86" s="567"/>
      <c r="QZE86" s="567"/>
      <c r="QZF86" s="567"/>
      <c r="QZG86" s="567"/>
      <c r="QZH86" s="567"/>
      <c r="QZI86" s="567"/>
      <c r="QZJ86" s="567"/>
      <c r="QZK86" s="567"/>
      <c r="QZL86" s="567"/>
      <c r="QZM86" s="567"/>
      <c r="QZN86" s="567"/>
      <c r="QZO86" s="567"/>
      <c r="QZP86" s="567"/>
      <c r="QZQ86" s="567"/>
      <c r="QZR86" s="567"/>
      <c r="QZS86" s="567"/>
      <c r="QZT86" s="567"/>
      <c r="QZU86" s="567"/>
      <c r="QZV86" s="567"/>
      <c r="QZW86" s="567"/>
      <c r="QZX86" s="567"/>
      <c r="QZY86" s="567"/>
      <c r="QZZ86" s="567"/>
      <c r="RAA86" s="567"/>
      <c r="RAB86" s="567"/>
      <c r="RAC86" s="567"/>
      <c r="RAD86" s="567"/>
      <c r="RAE86" s="567"/>
      <c r="RAF86" s="567"/>
      <c r="RAG86" s="567"/>
      <c r="RAH86" s="567"/>
      <c r="RAI86" s="567"/>
      <c r="RAJ86" s="567"/>
      <c r="RAK86" s="567"/>
      <c r="RAL86" s="567"/>
      <c r="RAM86" s="567"/>
      <c r="RAN86" s="567"/>
      <c r="RAO86" s="567"/>
      <c r="RAP86" s="567"/>
      <c r="RAQ86" s="567"/>
      <c r="RAR86" s="567"/>
      <c r="RAS86" s="567"/>
      <c r="RAT86" s="567"/>
      <c r="RAU86" s="567"/>
      <c r="RAV86" s="567"/>
      <c r="RAW86" s="567"/>
      <c r="RAX86" s="567"/>
      <c r="RAY86" s="567"/>
      <c r="RAZ86" s="567"/>
      <c r="RBA86" s="567"/>
      <c r="RBB86" s="567"/>
      <c r="RBC86" s="567"/>
      <c r="RBD86" s="567"/>
      <c r="RBE86" s="567"/>
      <c r="RBF86" s="567"/>
      <c r="RBG86" s="567"/>
      <c r="RBH86" s="567"/>
      <c r="RBI86" s="567"/>
      <c r="RBJ86" s="567"/>
      <c r="RBK86" s="567"/>
      <c r="RBL86" s="567"/>
      <c r="RBM86" s="567"/>
      <c r="RBN86" s="567"/>
      <c r="RBO86" s="567"/>
      <c r="RBP86" s="567"/>
      <c r="RBQ86" s="567"/>
      <c r="RBR86" s="567"/>
      <c r="RBS86" s="567"/>
      <c r="RBT86" s="567"/>
      <c r="RBU86" s="567"/>
      <c r="RBV86" s="567"/>
      <c r="RBW86" s="567"/>
      <c r="RBX86" s="567"/>
      <c r="RBY86" s="567"/>
      <c r="RBZ86" s="567"/>
      <c r="RCA86" s="567"/>
      <c r="RCB86" s="567"/>
      <c r="RCC86" s="567"/>
      <c r="RCD86" s="567"/>
      <c r="RCE86" s="567"/>
      <c r="RCF86" s="567"/>
      <c r="RCG86" s="567"/>
      <c r="RCH86" s="567"/>
      <c r="RCI86" s="567"/>
      <c r="RCJ86" s="567"/>
      <c r="RCK86" s="567"/>
      <c r="RCL86" s="567"/>
      <c r="RCM86" s="567"/>
      <c r="RCN86" s="567"/>
      <c r="RCO86" s="567"/>
      <c r="RCP86" s="567"/>
      <c r="RCQ86" s="567"/>
      <c r="RCR86" s="567"/>
      <c r="RCS86" s="567"/>
      <c r="RCT86" s="567"/>
      <c r="RCU86" s="567"/>
      <c r="RCV86" s="567"/>
      <c r="RCW86" s="567"/>
      <c r="RCX86" s="567"/>
      <c r="RCY86" s="567"/>
      <c r="RCZ86" s="567"/>
      <c r="RDA86" s="567"/>
      <c r="RDB86" s="567"/>
      <c r="RDC86" s="567"/>
      <c r="RDD86" s="567"/>
      <c r="RDE86" s="567"/>
      <c r="RDF86" s="567"/>
      <c r="RDG86" s="567"/>
      <c r="RDH86" s="567"/>
      <c r="RDI86" s="567"/>
      <c r="RDJ86" s="567"/>
      <c r="RDK86" s="567"/>
      <c r="RDL86" s="567"/>
      <c r="RDM86" s="567"/>
      <c r="RDN86" s="567"/>
      <c r="RDO86" s="567"/>
      <c r="RDP86" s="567"/>
      <c r="RDQ86" s="567"/>
      <c r="RDR86" s="567"/>
      <c r="RDS86" s="567"/>
      <c r="RDT86" s="567"/>
      <c r="RDU86" s="567"/>
      <c r="RDV86" s="567"/>
      <c r="RDW86" s="567"/>
      <c r="RDX86" s="567"/>
      <c r="RDY86" s="567"/>
      <c r="RDZ86" s="567"/>
      <c r="REA86" s="567"/>
      <c r="REB86" s="567"/>
      <c r="REC86" s="567"/>
      <c r="RED86" s="567"/>
      <c r="REE86" s="567"/>
      <c r="REF86" s="567"/>
      <c r="REG86" s="567"/>
      <c r="REH86" s="567"/>
      <c r="REI86" s="567"/>
      <c r="REJ86" s="567"/>
      <c r="REK86" s="567"/>
      <c r="REL86" s="567"/>
      <c r="REM86" s="567"/>
      <c r="REN86" s="567"/>
      <c r="REO86" s="567"/>
      <c r="REP86" s="567"/>
      <c r="REQ86" s="567"/>
      <c r="RER86" s="567"/>
      <c r="RES86" s="567"/>
      <c r="RET86" s="567"/>
      <c r="REU86" s="567"/>
      <c r="REV86" s="567"/>
      <c r="REW86" s="567"/>
      <c r="REX86" s="567"/>
      <c r="REY86" s="567"/>
      <c r="REZ86" s="567"/>
      <c r="RFA86" s="567"/>
      <c r="RFB86" s="567"/>
      <c r="RFC86" s="567"/>
      <c r="RFD86" s="567"/>
      <c r="RFE86" s="567"/>
      <c r="RFF86" s="567"/>
      <c r="RFG86" s="567"/>
      <c r="RFH86" s="567"/>
      <c r="RFI86" s="567"/>
      <c r="RFJ86" s="567"/>
      <c r="RFK86" s="567"/>
      <c r="RFL86" s="567"/>
      <c r="RFM86" s="567"/>
      <c r="RFN86" s="567"/>
      <c r="RFO86" s="567"/>
      <c r="RFP86" s="567"/>
      <c r="RFQ86" s="567"/>
      <c r="RFR86" s="567"/>
      <c r="RFS86" s="567"/>
      <c r="RFT86" s="567"/>
      <c r="RFU86" s="567"/>
      <c r="RFV86" s="567"/>
      <c r="RFW86" s="567"/>
      <c r="RFX86" s="567"/>
      <c r="RFY86" s="567"/>
      <c r="RFZ86" s="567"/>
      <c r="RGA86" s="567"/>
      <c r="RGB86" s="567"/>
      <c r="RGC86" s="567"/>
      <c r="RGD86" s="567"/>
      <c r="RGE86" s="567"/>
      <c r="RGF86" s="567"/>
      <c r="RGG86" s="567"/>
      <c r="RGH86" s="567"/>
      <c r="RGI86" s="567"/>
      <c r="RGJ86" s="567"/>
      <c r="RGK86" s="567"/>
      <c r="RGL86" s="567"/>
      <c r="RGM86" s="567"/>
      <c r="RGN86" s="567"/>
      <c r="RGO86" s="567"/>
      <c r="RGP86" s="567"/>
      <c r="RGQ86" s="567"/>
      <c r="RGR86" s="567"/>
      <c r="RGS86" s="567"/>
      <c r="RGT86" s="567"/>
      <c r="RGU86" s="567"/>
      <c r="RGV86" s="567"/>
      <c r="RGW86" s="567"/>
      <c r="RGX86" s="567"/>
      <c r="RGY86" s="567"/>
      <c r="RGZ86" s="567"/>
      <c r="RHA86" s="567"/>
      <c r="RHB86" s="567"/>
      <c r="RHC86" s="567"/>
      <c r="RHD86" s="567"/>
      <c r="RHE86" s="567"/>
      <c r="RHF86" s="567"/>
      <c r="RHG86" s="567"/>
      <c r="RHH86" s="567"/>
      <c r="RHI86" s="567"/>
      <c r="RHJ86" s="567"/>
      <c r="RHK86" s="567"/>
      <c r="RHL86" s="567"/>
      <c r="RHM86" s="567"/>
      <c r="RHN86" s="567"/>
      <c r="RHO86" s="567"/>
      <c r="RHP86" s="567"/>
      <c r="RHQ86" s="567"/>
      <c r="RHR86" s="567"/>
      <c r="RHS86" s="567"/>
      <c r="RHT86" s="567"/>
      <c r="RHU86" s="567"/>
      <c r="RHV86" s="567"/>
      <c r="RHW86" s="567"/>
      <c r="RHX86" s="567"/>
      <c r="RHY86" s="567"/>
      <c r="RHZ86" s="567"/>
      <c r="RIA86" s="567"/>
      <c r="RIB86" s="567"/>
      <c r="RIC86" s="567"/>
      <c r="RID86" s="567"/>
      <c r="RIE86" s="567"/>
      <c r="RIF86" s="567"/>
      <c r="RIG86" s="567"/>
      <c r="RIH86" s="567"/>
      <c r="RII86" s="567"/>
      <c r="RIJ86" s="567"/>
      <c r="RIK86" s="567"/>
      <c r="RIL86" s="567"/>
      <c r="RIM86" s="567"/>
      <c r="RIN86" s="567"/>
      <c r="RIO86" s="567"/>
      <c r="RIP86" s="567"/>
      <c r="RIQ86" s="567"/>
      <c r="RIR86" s="567"/>
      <c r="RIS86" s="567"/>
      <c r="RIT86" s="567"/>
      <c r="RIU86" s="567"/>
      <c r="RIV86" s="567"/>
      <c r="RIW86" s="567"/>
      <c r="RIX86" s="567"/>
      <c r="RIY86" s="567"/>
      <c r="RIZ86" s="567"/>
      <c r="RJA86" s="567"/>
      <c r="RJB86" s="567"/>
      <c r="RJC86" s="567"/>
      <c r="RJD86" s="567"/>
      <c r="RJE86" s="567"/>
      <c r="RJF86" s="567"/>
      <c r="RJG86" s="567"/>
      <c r="RJH86" s="567"/>
      <c r="RJI86" s="567"/>
      <c r="RJJ86" s="567"/>
      <c r="RJK86" s="567"/>
      <c r="RJL86" s="567"/>
      <c r="RJM86" s="567"/>
      <c r="RJN86" s="567"/>
      <c r="RJO86" s="567"/>
      <c r="RJP86" s="567"/>
      <c r="RJQ86" s="567"/>
      <c r="RJR86" s="567"/>
      <c r="RJS86" s="567"/>
      <c r="RJT86" s="567"/>
      <c r="RJU86" s="567"/>
      <c r="RJV86" s="567"/>
      <c r="RJW86" s="567"/>
      <c r="RJX86" s="567"/>
      <c r="RJY86" s="567"/>
      <c r="RJZ86" s="567"/>
      <c r="RKA86" s="567"/>
      <c r="RKB86" s="567"/>
      <c r="RKC86" s="567"/>
      <c r="RKD86" s="567"/>
      <c r="RKE86" s="567"/>
      <c r="RKF86" s="567"/>
      <c r="RKG86" s="567"/>
      <c r="RKH86" s="567"/>
      <c r="RKI86" s="567"/>
      <c r="RKJ86" s="567"/>
      <c r="RKK86" s="567"/>
      <c r="RKL86" s="567"/>
      <c r="RKM86" s="567"/>
      <c r="RKN86" s="567"/>
      <c r="RKO86" s="567"/>
      <c r="RKP86" s="567"/>
      <c r="RKQ86" s="567"/>
      <c r="RKR86" s="567"/>
      <c r="RKS86" s="567"/>
      <c r="RKT86" s="567"/>
      <c r="RKU86" s="567"/>
      <c r="RKV86" s="567"/>
      <c r="RKW86" s="567"/>
      <c r="RKX86" s="567"/>
      <c r="RKY86" s="567"/>
      <c r="RKZ86" s="567"/>
      <c r="RLA86" s="567"/>
      <c r="RLB86" s="567"/>
      <c r="RLC86" s="567"/>
      <c r="RLD86" s="567"/>
      <c r="RLE86" s="567"/>
      <c r="RLF86" s="567"/>
      <c r="RLG86" s="567"/>
      <c r="RLH86" s="567"/>
      <c r="RLI86" s="567"/>
      <c r="RLJ86" s="567"/>
      <c r="RLK86" s="567"/>
      <c r="RLL86" s="567"/>
      <c r="RLM86" s="567"/>
      <c r="RLN86" s="567"/>
      <c r="RLO86" s="567"/>
      <c r="RLP86" s="567"/>
      <c r="RLQ86" s="567"/>
      <c r="RLR86" s="567"/>
      <c r="RLS86" s="567"/>
      <c r="RLT86" s="567"/>
      <c r="RLU86" s="567"/>
      <c r="RLV86" s="567"/>
      <c r="RLW86" s="567"/>
      <c r="RLX86" s="567"/>
      <c r="RLY86" s="567"/>
      <c r="RLZ86" s="567"/>
      <c r="RMA86" s="567"/>
      <c r="RMB86" s="567"/>
      <c r="RMC86" s="567"/>
      <c r="RMD86" s="567"/>
      <c r="RME86" s="567"/>
      <c r="RMF86" s="567"/>
      <c r="RMG86" s="567"/>
      <c r="RMH86" s="567"/>
      <c r="RMI86" s="567"/>
      <c r="RMJ86" s="567"/>
      <c r="RMK86" s="567"/>
      <c r="RML86" s="567"/>
      <c r="RMM86" s="567"/>
      <c r="RMN86" s="567"/>
      <c r="RMO86" s="567"/>
      <c r="RMP86" s="567"/>
      <c r="RMQ86" s="567"/>
      <c r="RMR86" s="567"/>
      <c r="RMS86" s="567"/>
      <c r="RMT86" s="567"/>
      <c r="RMU86" s="567"/>
      <c r="RMV86" s="567"/>
      <c r="RMW86" s="567"/>
      <c r="RMX86" s="567"/>
      <c r="RMY86" s="567"/>
      <c r="RMZ86" s="567"/>
      <c r="RNA86" s="567"/>
      <c r="RNB86" s="567"/>
      <c r="RNC86" s="567"/>
      <c r="RND86" s="567"/>
      <c r="RNE86" s="567"/>
      <c r="RNF86" s="567"/>
      <c r="RNG86" s="567"/>
      <c r="RNH86" s="567"/>
      <c r="RNI86" s="567"/>
      <c r="RNJ86" s="567"/>
      <c r="RNK86" s="567"/>
      <c r="RNL86" s="567"/>
      <c r="RNM86" s="567"/>
      <c r="RNN86" s="567"/>
      <c r="RNO86" s="567"/>
      <c r="RNP86" s="567"/>
      <c r="RNQ86" s="567"/>
      <c r="RNR86" s="567"/>
      <c r="RNS86" s="567"/>
      <c r="RNT86" s="567"/>
      <c r="RNU86" s="567"/>
      <c r="RNV86" s="567"/>
      <c r="RNW86" s="567"/>
      <c r="RNX86" s="567"/>
      <c r="RNY86" s="567"/>
      <c r="RNZ86" s="567"/>
      <c r="ROA86" s="567"/>
      <c r="ROB86" s="567"/>
      <c r="ROC86" s="567"/>
      <c r="ROD86" s="567"/>
      <c r="ROE86" s="567"/>
      <c r="ROF86" s="567"/>
      <c r="ROG86" s="567"/>
      <c r="ROH86" s="567"/>
      <c r="ROI86" s="567"/>
      <c r="ROJ86" s="567"/>
      <c r="ROK86" s="567"/>
      <c r="ROL86" s="567"/>
      <c r="ROM86" s="567"/>
      <c r="RON86" s="567"/>
      <c r="ROO86" s="567"/>
      <c r="ROP86" s="567"/>
      <c r="ROQ86" s="567"/>
      <c r="ROR86" s="567"/>
      <c r="ROS86" s="567"/>
      <c r="ROT86" s="567"/>
      <c r="ROU86" s="567"/>
      <c r="ROV86" s="567"/>
      <c r="ROW86" s="567"/>
      <c r="ROX86" s="567"/>
      <c r="ROY86" s="567"/>
      <c r="ROZ86" s="567"/>
      <c r="RPA86" s="567"/>
      <c r="RPB86" s="567"/>
      <c r="RPC86" s="567"/>
      <c r="RPD86" s="567"/>
      <c r="RPE86" s="567"/>
      <c r="RPF86" s="567"/>
      <c r="RPG86" s="567"/>
      <c r="RPH86" s="567"/>
      <c r="RPI86" s="567"/>
      <c r="RPJ86" s="567"/>
      <c r="RPK86" s="567"/>
      <c r="RPL86" s="567"/>
      <c r="RPM86" s="567"/>
      <c r="RPN86" s="567"/>
      <c r="RPO86" s="567"/>
      <c r="RPP86" s="567"/>
      <c r="RPQ86" s="567"/>
      <c r="RPR86" s="567"/>
      <c r="RPS86" s="567"/>
      <c r="RPT86" s="567"/>
      <c r="RPU86" s="567"/>
      <c r="RPV86" s="567"/>
      <c r="RPW86" s="567"/>
      <c r="RPX86" s="567"/>
      <c r="RPY86" s="567"/>
      <c r="RPZ86" s="567"/>
      <c r="RQA86" s="567"/>
      <c r="RQB86" s="567"/>
      <c r="RQC86" s="567"/>
      <c r="RQD86" s="567"/>
      <c r="RQE86" s="567"/>
      <c r="RQF86" s="567"/>
      <c r="RQG86" s="567"/>
      <c r="RQH86" s="567"/>
      <c r="RQI86" s="567"/>
      <c r="RQJ86" s="567"/>
      <c r="RQK86" s="567"/>
      <c r="RQL86" s="567"/>
      <c r="RQM86" s="567"/>
      <c r="RQN86" s="567"/>
      <c r="RQO86" s="567"/>
      <c r="RQP86" s="567"/>
      <c r="RQQ86" s="567"/>
      <c r="RQR86" s="567"/>
      <c r="RQS86" s="567"/>
      <c r="RQT86" s="567"/>
      <c r="RQU86" s="567"/>
      <c r="RQV86" s="567"/>
      <c r="RQW86" s="567"/>
      <c r="RQX86" s="567"/>
      <c r="RQY86" s="567"/>
      <c r="RQZ86" s="567"/>
      <c r="RRA86" s="567"/>
      <c r="RRB86" s="567"/>
      <c r="RRC86" s="567"/>
      <c r="RRD86" s="567"/>
      <c r="RRE86" s="567"/>
      <c r="RRF86" s="567"/>
      <c r="RRG86" s="567"/>
      <c r="RRH86" s="567"/>
      <c r="RRI86" s="567"/>
      <c r="RRJ86" s="567"/>
      <c r="RRK86" s="567"/>
      <c r="RRL86" s="567"/>
      <c r="RRM86" s="567"/>
      <c r="RRN86" s="567"/>
      <c r="RRO86" s="567"/>
      <c r="RRP86" s="567"/>
      <c r="RRQ86" s="567"/>
      <c r="RRR86" s="567"/>
      <c r="RRS86" s="567"/>
      <c r="RRT86" s="567"/>
      <c r="RRU86" s="567"/>
      <c r="RRV86" s="567"/>
      <c r="RRW86" s="567"/>
      <c r="RRX86" s="567"/>
      <c r="RRY86" s="567"/>
      <c r="RRZ86" s="567"/>
      <c r="RSA86" s="567"/>
      <c r="RSB86" s="567"/>
      <c r="RSC86" s="567"/>
      <c r="RSD86" s="567"/>
      <c r="RSE86" s="567"/>
      <c r="RSF86" s="567"/>
      <c r="RSG86" s="567"/>
      <c r="RSH86" s="567"/>
      <c r="RSI86" s="567"/>
      <c r="RSJ86" s="567"/>
      <c r="RSK86" s="567"/>
      <c r="RSL86" s="567"/>
      <c r="RSM86" s="567"/>
      <c r="RSN86" s="567"/>
      <c r="RSO86" s="567"/>
      <c r="RSP86" s="567"/>
      <c r="RSQ86" s="567"/>
      <c r="RSR86" s="567"/>
      <c r="RSS86" s="567"/>
      <c r="RST86" s="567"/>
      <c r="RSU86" s="567"/>
      <c r="RSV86" s="567"/>
      <c r="RSW86" s="567"/>
      <c r="RSX86" s="567"/>
      <c r="RSY86" s="567"/>
      <c r="RSZ86" s="567"/>
      <c r="RTA86" s="567"/>
      <c r="RTB86" s="567"/>
      <c r="RTC86" s="567"/>
      <c r="RTD86" s="567"/>
      <c r="RTE86" s="567"/>
      <c r="RTF86" s="567"/>
      <c r="RTG86" s="567"/>
      <c r="RTH86" s="567"/>
      <c r="RTI86" s="567"/>
      <c r="RTJ86" s="567"/>
      <c r="RTK86" s="567"/>
      <c r="RTL86" s="567"/>
      <c r="RTM86" s="567"/>
      <c r="RTN86" s="567"/>
      <c r="RTO86" s="567"/>
      <c r="RTP86" s="567"/>
      <c r="RTQ86" s="567"/>
      <c r="RTR86" s="567"/>
      <c r="RTS86" s="567"/>
      <c r="RTT86" s="567"/>
      <c r="RTU86" s="567"/>
      <c r="RTV86" s="567"/>
      <c r="RTW86" s="567"/>
      <c r="RTX86" s="567"/>
      <c r="RTY86" s="567"/>
      <c r="RTZ86" s="567"/>
      <c r="RUA86" s="567"/>
      <c r="RUB86" s="567"/>
      <c r="RUC86" s="567"/>
      <c r="RUD86" s="567"/>
      <c r="RUE86" s="567"/>
      <c r="RUF86" s="567"/>
      <c r="RUG86" s="567"/>
      <c r="RUH86" s="567"/>
      <c r="RUI86" s="567"/>
      <c r="RUJ86" s="567"/>
      <c r="RUK86" s="567"/>
      <c r="RUL86" s="567"/>
      <c r="RUM86" s="567"/>
      <c r="RUN86" s="567"/>
      <c r="RUO86" s="567"/>
      <c r="RUP86" s="567"/>
      <c r="RUQ86" s="567"/>
      <c r="RUR86" s="567"/>
      <c r="RUS86" s="567"/>
      <c r="RUT86" s="567"/>
      <c r="RUU86" s="567"/>
      <c r="RUV86" s="567"/>
      <c r="RUW86" s="567"/>
      <c r="RUX86" s="567"/>
      <c r="RUY86" s="567"/>
      <c r="RUZ86" s="567"/>
      <c r="RVA86" s="567"/>
      <c r="RVB86" s="567"/>
      <c r="RVC86" s="567"/>
      <c r="RVD86" s="567"/>
      <c r="RVE86" s="567"/>
      <c r="RVF86" s="567"/>
      <c r="RVG86" s="567"/>
      <c r="RVH86" s="567"/>
      <c r="RVI86" s="567"/>
      <c r="RVJ86" s="567"/>
      <c r="RVK86" s="567"/>
      <c r="RVL86" s="567"/>
      <c r="RVM86" s="567"/>
      <c r="RVN86" s="567"/>
      <c r="RVO86" s="567"/>
      <c r="RVP86" s="567"/>
      <c r="RVQ86" s="567"/>
      <c r="RVR86" s="567"/>
      <c r="RVS86" s="567"/>
      <c r="RVT86" s="567"/>
      <c r="RVU86" s="567"/>
      <c r="RVV86" s="567"/>
      <c r="RVW86" s="567"/>
      <c r="RVX86" s="567"/>
      <c r="RVY86" s="567"/>
      <c r="RVZ86" s="567"/>
      <c r="RWA86" s="567"/>
      <c r="RWB86" s="567"/>
      <c r="RWC86" s="567"/>
      <c r="RWD86" s="567"/>
      <c r="RWE86" s="567"/>
      <c r="RWF86" s="567"/>
      <c r="RWG86" s="567"/>
      <c r="RWH86" s="567"/>
      <c r="RWI86" s="567"/>
      <c r="RWJ86" s="567"/>
      <c r="RWK86" s="567"/>
      <c r="RWL86" s="567"/>
      <c r="RWM86" s="567"/>
      <c r="RWN86" s="567"/>
      <c r="RWO86" s="567"/>
      <c r="RWP86" s="567"/>
      <c r="RWQ86" s="567"/>
      <c r="RWR86" s="567"/>
      <c r="RWS86" s="567"/>
      <c r="RWT86" s="567"/>
      <c r="RWU86" s="567"/>
      <c r="RWV86" s="567"/>
      <c r="RWW86" s="567"/>
      <c r="RWX86" s="567"/>
      <c r="RWY86" s="567"/>
      <c r="RWZ86" s="567"/>
      <c r="RXA86" s="567"/>
      <c r="RXB86" s="567"/>
      <c r="RXC86" s="567"/>
      <c r="RXD86" s="567"/>
      <c r="RXE86" s="567"/>
      <c r="RXF86" s="567"/>
      <c r="RXG86" s="567"/>
      <c r="RXH86" s="567"/>
      <c r="RXI86" s="567"/>
      <c r="RXJ86" s="567"/>
      <c r="RXK86" s="567"/>
      <c r="RXL86" s="567"/>
      <c r="RXM86" s="567"/>
      <c r="RXN86" s="567"/>
      <c r="RXO86" s="567"/>
      <c r="RXP86" s="567"/>
      <c r="RXQ86" s="567"/>
      <c r="RXR86" s="567"/>
      <c r="RXS86" s="567"/>
      <c r="RXT86" s="567"/>
      <c r="RXU86" s="567"/>
      <c r="RXV86" s="567"/>
      <c r="RXW86" s="567"/>
      <c r="RXX86" s="567"/>
      <c r="RXY86" s="567"/>
      <c r="RXZ86" s="567"/>
      <c r="RYA86" s="567"/>
      <c r="RYB86" s="567"/>
      <c r="RYC86" s="567"/>
      <c r="RYD86" s="567"/>
      <c r="RYE86" s="567"/>
      <c r="RYF86" s="567"/>
      <c r="RYG86" s="567"/>
      <c r="RYH86" s="567"/>
      <c r="RYI86" s="567"/>
      <c r="RYJ86" s="567"/>
      <c r="RYK86" s="567"/>
      <c r="RYL86" s="567"/>
      <c r="RYM86" s="567"/>
      <c r="RYN86" s="567"/>
      <c r="RYO86" s="567"/>
      <c r="RYP86" s="567"/>
      <c r="RYQ86" s="567"/>
      <c r="RYR86" s="567"/>
      <c r="RYS86" s="567"/>
      <c r="RYT86" s="567"/>
      <c r="RYU86" s="567"/>
      <c r="RYV86" s="567"/>
      <c r="RYW86" s="567"/>
      <c r="RYX86" s="567"/>
      <c r="RYY86" s="567"/>
      <c r="RYZ86" s="567"/>
      <c r="RZA86" s="567"/>
      <c r="RZB86" s="567"/>
      <c r="RZC86" s="567"/>
      <c r="RZD86" s="567"/>
      <c r="RZE86" s="567"/>
      <c r="RZF86" s="567"/>
      <c r="RZG86" s="567"/>
      <c r="RZH86" s="567"/>
      <c r="RZI86" s="567"/>
      <c r="RZJ86" s="567"/>
      <c r="RZK86" s="567"/>
      <c r="RZL86" s="567"/>
      <c r="RZM86" s="567"/>
      <c r="RZN86" s="567"/>
      <c r="RZO86" s="567"/>
      <c r="RZP86" s="567"/>
      <c r="RZQ86" s="567"/>
      <c r="RZR86" s="567"/>
      <c r="RZS86" s="567"/>
      <c r="RZT86" s="567"/>
      <c r="RZU86" s="567"/>
      <c r="RZV86" s="567"/>
      <c r="RZW86" s="567"/>
      <c r="RZX86" s="567"/>
      <c r="RZY86" s="567"/>
      <c r="RZZ86" s="567"/>
      <c r="SAA86" s="567"/>
      <c r="SAB86" s="567"/>
      <c r="SAC86" s="567"/>
      <c r="SAD86" s="567"/>
      <c r="SAE86" s="567"/>
      <c r="SAF86" s="567"/>
      <c r="SAG86" s="567"/>
      <c r="SAH86" s="567"/>
      <c r="SAI86" s="567"/>
      <c r="SAJ86" s="567"/>
      <c r="SAK86" s="567"/>
      <c r="SAL86" s="567"/>
      <c r="SAM86" s="567"/>
      <c r="SAN86" s="567"/>
      <c r="SAO86" s="567"/>
      <c r="SAP86" s="567"/>
      <c r="SAQ86" s="567"/>
      <c r="SAR86" s="567"/>
      <c r="SAS86" s="567"/>
      <c r="SAT86" s="567"/>
      <c r="SAU86" s="567"/>
      <c r="SAV86" s="567"/>
      <c r="SAW86" s="567"/>
      <c r="SAX86" s="567"/>
      <c r="SAY86" s="567"/>
      <c r="SAZ86" s="567"/>
      <c r="SBA86" s="567"/>
      <c r="SBB86" s="567"/>
      <c r="SBC86" s="567"/>
      <c r="SBD86" s="567"/>
      <c r="SBE86" s="567"/>
      <c r="SBF86" s="567"/>
      <c r="SBG86" s="567"/>
      <c r="SBH86" s="567"/>
      <c r="SBI86" s="567"/>
      <c r="SBJ86" s="567"/>
      <c r="SBK86" s="567"/>
      <c r="SBL86" s="567"/>
      <c r="SBM86" s="567"/>
      <c r="SBN86" s="567"/>
      <c r="SBO86" s="567"/>
      <c r="SBP86" s="567"/>
      <c r="SBQ86" s="567"/>
      <c r="SBR86" s="567"/>
      <c r="SBS86" s="567"/>
      <c r="SBT86" s="567"/>
      <c r="SBU86" s="567"/>
      <c r="SBV86" s="567"/>
      <c r="SBW86" s="567"/>
      <c r="SBX86" s="567"/>
      <c r="SBY86" s="567"/>
      <c r="SBZ86" s="567"/>
      <c r="SCA86" s="567"/>
      <c r="SCB86" s="567"/>
      <c r="SCC86" s="567"/>
      <c r="SCD86" s="567"/>
      <c r="SCE86" s="567"/>
      <c r="SCF86" s="567"/>
      <c r="SCG86" s="567"/>
      <c r="SCH86" s="567"/>
      <c r="SCI86" s="567"/>
      <c r="SCJ86" s="567"/>
      <c r="SCK86" s="567"/>
      <c r="SCL86" s="567"/>
      <c r="SCM86" s="567"/>
      <c r="SCN86" s="567"/>
      <c r="SCO86" s="567"/>
      <c r="SCP86" s="567"/>
      <c r="SCQ86" s="567"/>
      <c r="SCR86" s="567"/>
      <c r="SCS86" s="567"/>
      <c r="SCT86" s="567"/>
      <c r="SCU86" s="567"/>
      <c r="SCV86" s="567"/>
      <c r="SCW86" s="567"/>
      <c r="SCX86" s="567"/>
      <c r="SCY86" s="567"/>
      <c r="SCZ86" s="567"/>
      <c r="SDA86" s="567"/>
      <c r="SDB86" s="567"/>
      <c r="SDC86" s="567"/>
      <c r="SDD86" s="567"/>
      <c r="SDE86" s="567"/>
      <c r="SDF86" s="567"/>
      <c r="SDG86" s="567"/>
      <c r="SDH86" s="567"/>
      <c r="SDI86" s="567"/>
      <c r="SDJ86" s="567"/>
      <c r="SDK86" s="567"/>
      <c r="SDL86" s="567"/>
      <c r="SDM86" s="567"/>
      <c r="SDN86" s="567"/>
      <c r="SDO86" s="567"/>
      <c r="SDP86" s="567"/>
      <c r="SDQ86" s="567"/>
      <c r="SDR86" s="567"/>
      <c r="SDS86" s="567"/>
      <c r="SDT86" s="567"/>
      <c r="SDU86" s="567"/>
      <c r="SDV86" s="567"/>
      <c r="SDW86" s="567"/>
      <c r="SDX86" s="567"/>
      <c r="SDY86" s="567"/>
      <c r="SDZ86" s="567"/>
      <c r="SEA86" s="567"/>
      <c r="SEB86" s="567"/>
      <c r="SEC86" s="567"/>
      <c r="SED86" s="567"/>
      <c r="SEE86" s="567"/>
      <c r="SEF86" s="567"/>
      <c r="SEG86" s="567"/>
      <c r="SEH86" s="567"/>
      <c r="SEI86" s="567"/>
      <c r="SEJ86" s="567"/>
      <c r="SEK86" s="567"/>
      <c r="SEL86" s="567"/>
      <c r="SEM86" s="567"/>
      <c r="SEN86" s="567"/>
      <c r="SEO86" s="567"/>
      <c r="SEP86" s="567"/>
      <c r="SEQ86" s="567"/>
      <c r="SER86" s="567"/>
      <c r="SES86" s="567"/>
      <c r="SET86" s="567"/>
      <c r="SEU86" s="567"/>
      <c r="SEV86" s="567"/>
      <c r="SEW86" s="567"/>
      <c r="SEX86" s="567"/>
      <c r="SEY86" s="567"/>
      <c r="SEZ86" s="567"/>
      <c r="SFA86" s="567"/>
      <c r="SFB86" s="567"/>
      <c r="SFC86" s="567"/>
      <c r="SFD86" s="567"/>
      <c r="SFE86" s="567"/>
      <c r="SFF86" s="567"/>
      <c r="SFG86" s="567"/>
      <c r="SFH86" s="567"/>
      <c r="SFI86" s="567"/>
      <c r="SFJ86" s="567"/>
      <c r="SFK86" s="567"/>
      <c r="SFL86" s="567"/>
      <c r="SFM86" s="567"/>
      <c r="SFN86" s="567"/>
      <c r="SFO86" s="567"/>
      <c r="SFP86" s="567"/>
      <c r="SFQ86" s="567"/>
      <c r="SFR86" s="567"/>
      <c r="SFS86" s="567"/>
      <c r="SFT86" s="567"/>
      <c r="SFU86" s="567"/>
      <c r="SFV86" s="567"/>
      <c r="SFW86" s="567"/>
      <c r="SFX86" s="567"/>
      <c r="SFY86" s="567"/>
      <c r="SFZ86" s="567"/>
      <c r="SGA86" s="567"/>
      <c r="SGB86" s="567"/>
      <c r="SGC86" s="567"/>
      <c r="SGD86" s="567"/>
      <c r="SGE86" s="567"/>
      <c r="SGF86" s="567"/>
      <c r="SGG86" s="567"/>
      <c r="SGH86" s="567"/>
      <c r="SGI86" s="567"/>
      <c r="SGJ86" s="567"/>
      <c r="SGK86" s="567"/>
      <c r="SGL86" s="567"/>
      <c r="SGM86" s="567"/>
      <c r="SGN86" s="567"/>
      <c r="SGO86" s="567"/>
      <c r="SGP86" s="567"/>
      <c r="SGQ86" s="567"/>
      <c r="SGR86" s="567"/>
      <c r="SGS86" s="567"/>
      <c r="SGT86" s="567"/>
      <c r="SGU86" s="567"/>
      <c r="SGV86" s="567"/>
      <c r="SGW86" s="567"/>
      <c r="SGX86" s="567"/>
      <c r="SGY86" s="567"/>
      <c r="SGZ86" s="567"/>
      <c r="SHA86" s="567"/>
      <c r="SHB86" s="567"/>
      <c r="SHC86" s="567"/>
      <c r="SHD86" s="567"/>
      <c r="SHE86" s="567"/>
      <c r="SHF86" s="567"/>
      <c r="SHG86" s="567"/>
      <c r="SHH86" s="567"/>
      <c r="SHI86" s="567"/>
      <c r="SHJ86" s="567"/>
      <c r="SHK86" s="567"/>
      <c r="SHL86" s="567"/>
      <c r="SHM86" s="567"/>
      <c r="SHN86" s="567"/>
      <c r="SHO86" s="567"/>
      <c r="SHP86" s="567"/>
      <c r="SHQ86" s="567"/>
      <c r="SHR86" s="567"/>
      <c r="SHS86" s="567"/>
      <c r="SHT86" s="567"/>
      <c r="SHU86" s="567"/>
      <c r="SHV86" s="567"/>
      <c r="SHW86" s="567"/>
      <c r="SHX86" s="567"/>
      <c r="SHY86" s="567"/>
      <c r="SHZ86" s="567"/>
      <c r="SIA86" s="567"/>
      <c r="SIB86" s="567"/>
      <c r="SIC86" s="567"/>
      <c r="SID86" s="567"/>
      <c r="SIE86" s="567"/>
      <c r="SIF86" s="567"/>
      <c r="SIG86" s="567"/>
      <c r="SIH86" s="567"/>
      <c r="SII86" s="567"/>
      <c r="SIJ86" s="567"/>
      <c r="SIK86" s="567"/>
      <c r="SIL86" s="567"/>
      <c r="SIM86" s="567"/>
      <c r="SIN86" s="567"/>
      <c r="SIO86" s="567"/>
      <c r="SIP86" s="567"/>
      <c r="SIQ86" s="567"/>
      <c r="SIR86" s="567"/>
      <c r="SIS86" s="567"/>
      <c r="SIT86" s="567"/>
      <c r="SIU86" s="567"/>
      <c r="SIV86" s="567"/>
      <c r="SIW86" s="567"/>
      <c r="SIX86" s="567"/>
      <c r="SIY86" s="567"/>
      <c r="SIZ86" s="567"/>
      <c r="SJA86" s="567"/>
      <c r="SJB86" s="567"/>
      <c r="SJC86" s="567"/>
      <c r="SJD86" s="567"/>
      <c r="SJE86" s="567"/>
      <c r="SJF86" s="567"/>
      <c r="SJG86" s="567"/>
      <c r="SJH86" s="567"/>
      <c r="SJI86" s="567"/>
      <c r="SJJ86" s="567"/>
      <c r="SJK86" s="567"/>
      <c r="SJL86" s="567"/>
      <c r="SJM86" s="567"/>
      <c r="SJN86" s="567"/>
      <c r="SJO86" s="567"/>
      <c r="SJP86" s="567"/>
      <c r="SJQ86" s="567"/>
      <c r="SJR86" s="567"/>
      <c r="SJS86" s="567"/>
      <c r="SJT86" s="567"/>
      <c r="SJU86" s="567"/>
      <c r="SJV86" s="567"/>
      <c r="SJW86" s="567"/>
      <c r="SJX86" s="567"/>
      <c r="SJY86" s="567"/>
      <c r="SJZ86" s="567"/>
      <c r="SKA86" s="567"/>
      <c r="SKB86" s="567"/>
      <c r="SKC86" s="567"/>
      <c r="SKD86" s="567"/>
      <c r="SKE86" s="567"/>
      <c r="SKF86" s="567"/>
      <c r="SKG86" s="567"/>
      <c r="SKH86" s="567"/>
      <c r="SKI86" s="567"/>
      <c r="SKJ86" s="567"/>
      <c r="SKK86" s="567"/>
      <c r="SKL86" s="567"/>
      <c r="SKM86" s="567"/>
      <c r="SKN86" s="567"/>
      <c r="SKO86" s="567"/>
      <c r="SKP86" s="567"/>
      <c r="SKQ86" s="567"/>
      <c r="SKR86" s="567"/>
      <c r="SKS86" s="567"/>
      <c r="SKT86" s="567"/>
      <c r="SKU86" s="567"/>
      <c r="SKV86" s="567"/>
      <c r="SKW86" s="567"/>
      <c r="SKX86" s="567"/>
      <c r="SKY86" s="567"/>
      <c r="SKZ86" s="567"/>
      <c r="SLA86" s="567"/>
      <c r="SLB86" s="567"/>
      <c r="SLC86" s="567"/>
      <c r="SLD86" s="567"/>
      <c r="SLE86" s="567"/>
      <c r="SLF86" s="567"/>
      <c r="SLG86" s="567"/>
      <c r="SLH86" s="567"/>
      <c r="SLI86" s="567"/>
      <c r="SLJ86" s="567"/>
      <c r="SLK86" s="567"/>
      <c r="SLL86" s="567"/>
      <c r="SLM86" s="567"/>
      <c r="SLN86" s="567"/>
      <c r="SLO86" s="567"/>
      <c r="SLP86" s="567"/>
      <c r="SLQ86" s="567"/>
      <c r="SLR86" s="567"/>
      <c r="SLS86" s="567"/>
      <c r="SLT86" s="567"/>
      <c r="SLU86" s="567"/>
      <c r="SLV86" s="567"/>
      <c r="SLW86" s="567"/>
      <c r="SLX86" s="567"/>
      <c r="SLY86" s="567"/>
      <c r="SLZ86" s="567"/>
      <c r="SMA86" s="567"/>
      <c r="SMB86" s="567"/>
      <c r="SMC86" s="567"/>
      <c r="SMD86" s="567"/>
      <c r="SME86" s="567"/>
      <c r="SMF86" s="567"/>
      <c r="SMG86" s="567"/>
      <c r="SMH86" s="567"/>
      <c r="SMI86" s="567"/>
      <c r="SMJ86" s="567"/>
      <c r="SMK86" s="567"/>
      <c r="SML86" s="567"/>
      <c r="SMM86" s="567"/>
      <c r="SMN86" s="567"/>
      <c r="SMO86" s="567"/>
      <c r="SMP86" s="567"/>
      <c r="SMQ86" s="567"/>
      <c r="SMR86" s="567"/>
      <c r="SMS86" s="567"/>
      <c r="SMT86" s="567"/>
      <c r="SMU86" s="567"/>
      <c r="SMV86" s="567"/>
      <c r="SMW86" s="567"/>
      <c r="SMX86" s="567"/>
      <c r="SMY86" s="567"/>
      <c r="SMZ86" s="567"/>
      <c r="SNA86" s="567"/>
      <c r="SNB86" s="567"/>
      <c r="SNC86" s="567"/>
      <c r="SND86" s="567"/>
      <c r="SNE86" s="567"/>
      <c r="SNF86" s="567"/>
      <c r="SNG86" s="567"/>
      <c r="SNH86" s="567"/>
      <c r="SNI86" s="567"/>
      <c r="SNJ86" s="567"/>
      <c r="SNK86" s="567"/>
      <c r="SNL86" s="567"/>
      <c r="SNM86" s="567"/>
      <c r="SNN86" s="567"/>
      <c r="SNO86" s="567"/>
      <c r="SNP86" s="567"/>
      <c r="SNQ86" s="567"/>
      <c r="SNR86" s="567"/>
      <c r="SNS86" s="567"/>
      <c r="SNT86" s="567"/>
      <c r="SNU86" s="567"/>
      <c r="SNV86" s="567"/>
      <c r="SNW86" s="567"/>
      <c r="SNX86" s="567"/>
      <c r="SNY86" s="567"/>
      <c r="SNZ86" s="567"/>
      <c r="SOA86" s="567"/>
      <c r="SOB86" s="567"/>
      <c r="SOC86" s="567"/>
      <c r="SOD86" s="567"/>
      <c r="SOE86" s="567"/>
      <c r="SOF86" s="567"/>
      <c r="SOG86" s="567"/>
      <c r="SOH86" s="567"/>
      <c r="SOI86" s="567"/>
      <c r="SOJ86" s="567"/>
      <c r="SOK86" s="567"/>
      <c r="SOL86" s="567"/>
      <c r="SOM86" s="567"/>
      <c r="SON86" s="567"/>
      <c r="SOO86" s="567"/>
      <c r="SOP86" s="567"/>
      <c r="SOQ86" s="567"/>
      <c r="SOR86" s="567"/>
      <c r="SOS86" s="567"/>
      <c r="SOT86" s="567"/>
      <c r="SOU86" s="567"/>
      <c r="SOV86" s="567"/>
      <c r="SOW86" s="567"/>
      <c r="SOX86" s="567"/>
      <c r="SOY86" s="567"/>
      <c r="SOZ86" s="567"/>
      <c r="SPA86" s="567"/>
      <c r="SPB86" s="567"/>
      <c r="SPC86" s="567"/>
      <c r="SPD86" s="567"/>
      <c r="SPE86" s="567"/>
      <c r="SPF86" s="567"/>
      <c r="SPG86" s="567"/>
      <c r="SPH86" s="567"/>
      <c r="SPI86" s="567"/>
      <c r="SPJ86" s="567"/>
      <c r="SPK86" s="567"/>
      <c r="SPL86" s="567"/>
      <c r="SPM86" s="567"/>
      <c r="SPN86" s="567"/>
      <c r="SPO86" s="567"/>
      <c r="SPP86" s="567"/>
      <c r="SPQ86" s="567"/>
      <c r="SPR86" s="567"/>
      <c r="SPS86" s="567"/>
      <c r="SPT86" s="567"/>
      <c r="SPU86" s="567"/>
      <c r="SPV86" s="567"/>
      <c r="SPW86" s="567"/>
      <c r="SPX86" s="567"/>
      <c r="SPY86" s="567"/>
      <c r="SPZ86" s="567"/>
      <c r="SQA86" s="567"/>
      <c r="SQB86" s="567"/>
      <c r="SQC86" s="567"/>
      <c r="SQD86" s="567"/>
      <c r="SQE86" s="567"/>
      <c r="SQF86" s="567"/>
      <c r="SQG86" s="567"/>
      <c r="SQH86" s="567"/>
      <c r="SQI86" s="567"/>
      <c r="SQJ86" s="567"/>
      <c r="SQK86" s="567"/>
      <c r="SQL86" s="567"/>
      <c r="SQM86" s="567"/>
      <c r="SQN86" s="567"/>
      <c r="SQO86" s="567"/>
      <c r="SQP86" s="567"/>
      <c r="SQQ86" s="567"/>
      <c r="SQR86" s="567"/>
      <c r="SQS86" s="567"/>
      <c r="SQT86" s="567"/>
      <c r="SQU86" s="567"/>
      <c r="SQV86" s="567"/>
      <c r="SQW86" s="567"/>
      <c r="SQX86" s="567"/>
      <c r="SQY86" s="567"/>
      <c r="SQZ86" s="567"/>
      <c r="SRA86" s="567"/>
      <c r="SRB86" s="567"/>
      <c r="SRC86" s="567"/>
      <c r="SRD86" s="567"/>
      <c r="SRE86" s="567"/>
      <c r="SRF86" s="567"/>
      <c r="SRG86" s="567"/>
      <c r="SRH86" s="567"/>
      <c r="SRI86" s="567"/>
      <c r="SRJ86" s="567"/>
      <c r="SRK86" s="567"/>
      <c r="SRL86" s="567"/>
      <c r="SRM86" s="567"/>
      <c r="SRN86" s="567"/>
      <c r="SRO86" s="567"/>
      <c r="SRP86" s="567"/>
      <c r="SRQ86" s="567"/>
      <c r="SRR86" s="567"/>
      <c r="SRS86" s="567"/>
      <c r="SRT86" s="567"/>
      <c r="SRU86" s="567"/>
      <c r="SRV86" s="567"/>
      <c r="SRW86" s="567"/>
      <c r="SRX86" s="567"/>
      <c r="SRY86" s="567"/>
      <c r="SRZ86" s="567"/>
      <c r="SSA86" s="567"/>
      <c r="SSB86" s="567"/>
      <c r="SSC86" s="567"/>
      <c r="SSD86" s="567"/>
      <c r="SSE86" s="567"/>
      <c r="SSF86" s="567"/>
      <c r="SSG86" s="567"/>
      <c r="SSH86" s="567"/>
      <c r="SSI86" s="567"/>
      <c r="SSJ86" s="567"/>
      <c r="SSK86" s="567"/>
      <c r="SSL86" s="567"/>
      <c r="SSM86" s="567"/>
      <c r="SSN86" s="567"/>
      <c r="SSO86" s="567"/>
      <c r="SSP86" s="567"/>
      <c r="SSQ86" s="567"/>
      <c r="SSR86" s="567"/>
      <c r="SSS86" s="567"/>
      <c r="SST86" s="567"/>
      <c r="SSU86" s="567"/>
      <c r="SSV86" s="567"/>
      <c r="SSW86" s="567"/>
      <c r="SSX86" s="567"/>
      <c r="SSY86" s="567"/>
      <c r="SSZ86" s="567"/>
      <c r="STA86" s="567"/>
      <c r="STB86" s="567"/>
      <c r="STC86" s="567"/>
      <c r="STD86" s="567"/>
      <c r="STE86" s="567"/>
      <c r="STF86" s="567"/>
      <c r="STG86" s="567"/>
      <c r="STH86" s="567"/>
      <c r="STI86" s="567"/>
      <c r="STJ86" s="567"/>
      <c r="STK86" s="567"/>
      <c r="STL86" s="567"/>
      <c r="STM86" s="567"/>
      <c r="STN86" s="567"/>
      <c r="STO86" s="567"/>
      <c r="STP86" s="567"/>
      <c r="STQ86" s="567"/>
      <c r="STR86" s="567"/>
      <c r="STS86" s="567"/>
      <c r="STT86" s="567"/>
      <c r="STU86" s="567"/>
      <c r="STV86" s="567"/>
      <c r="STW86" s="567"/>
      <c r="STX86" s="567"/>
      <c r="STY86" s="567"/>
      <c r="STZ86" s="567"/>
      <c r="SUA86" s="567"/>
      <c r="SUB86" s="567"/>
      <c r="SUC86" s="567"/>
      <c r="SUD86" s="567"/>
      <c r="SUE86" s="567"/>
      <c r="SUF86" s="567"/>
      <c r="SUG86" s="567"/>
      <c r="SUH86" s="567"/>
      <c r="SUI86" s="567"/>
      <c r="SUJ86" s="567"/>
      <c r="SUK86" s="567"/>
      <c r="SUL86" s="567"/>
      <c r="SUM86" s="567"/>
      <c r="SUN86" s="567"/>
      <c r="SUO86" s="567"/>
      <c r="SUP86" s="567"/>
      <c r="SUQ86" s="567"/>
      <c r="SUR86" s="567"/>
      <c r="SUS86" s="567"/>
      <c r="SUT86" s="567"/>
      <c r="SUU86" s="567"/>
      <c r="SUV86" s="567"/>
      <c r="SUW86" s="567"/>
      <c r="SUX86" s="567"/>
      <c r="SUY86" s="567"/>
      <c r="SUZ86" s="567"/>
      <c r="SVA86" s="567"/>
      <c r="SVB86" s="567"/>
      <c r="SVC86" s="567"/>
      <c r="SVD86" s="567"/>
      <c r="SVE86" s="567"/>
      <c r="SVF86" s="567"/>
      <c r="SVG86" s="567"/>
      <c r="SVH86" s="567"/>
      <c r="SVI86" s="567"/>
      <c r="SVJ86" s="567"/>
      <c r="SVK86" s="567"/>
      <c r="SVL86" s="567"/>
      <c r="SVM86" s="567"/>
      <c r="SVN86" s="567"/>
      <c r="SVO86" s="567"/>
      <c r="SVP86" s="567"/>
      <c r="SVQ86" s="567"/>
      <c r="SVR86" s="567"/>
      <c r="SVS86" s="567"/>
      <c r="SVT86" s="567"/>
      <c r="SVU86" s="567"/>
      <c r="SVV86" s="567"/>
      <c r="SVW86" s="567"/>
      <c r="SVX86" s="567"/>
      <c r="SVY86" s="567"/>
      <c r="SVZ86" s="567"/>
      <c r="SWA86" s="567"/>
      <c r="SWB86" s="567"/>
      <c r="SWC86" s="567"/>
      <c r="SWD86" s="567"/>
      <c r="SWE86" s="567"/>
      <c r="SWF86" s="567"/>
      <c r="SWG86" s="567"/>
      <c r="SWH86" s="567"/>
      <c r="SWI86" s="567"/>
      <c r="SWJ86" s="567"/>
      <c r="SWK86" s="567"/>
      <c r="SWL86" s="567"/>
      <c r="SWM86" s="567"/>
      <c r="SWN86" s="567"/>
      <c r="SWO86" s="567"/>
      <c r="SWP86" s="567"/>
      <c r="SWQ86" s="567"/>
      <c r="SWR86" s="567"/>
      <c r="SWS86" s="567"/>
      <c r="SWT86" s="567"/>
      <c r="SWU86" s="567"/>
      <c r="SWV86" s="567"/>
      <c r="SWW86" s="567"/>
      <c r="SWX86" s="567"/>
      <c r="SWY86" s="567"/>
      <c r="SWZ86" s="567"/>
      <c r="SXA86" s="567"/>
      <c r="SXB86" s="567"/>
      <c r="SXC86" s="567"/>
      <c r="SXD86" s="567"/>
      <c r="SXE86" s="567"/>
      <c r="SXF86" s="567"/>
      <c r="SXG86" s="567"/>
      <c r="SXH86" s="567"/>
      <c r="SXI86" s="567"/>
      <c r="SXJ86" s="567"/>
      <c r="SXK86" s="567"/>
      <c r="SXL86" s="567"/>
      <c r="SXM86" s="567"/>
      <c r="SXN86" s="567"/>
      <c r="SXO86" s="567"/>
      <c r="SXP86" s="567"/>
      <c r="SXQ86" s="567"/>
      <c r="SXR86" s="567"/>
      <c r="SXS86" s="567"/>
      <c r="SXT86" s="567"/>
      <c r="SXU86" s="567"/>
      <c r="SXV86" s="567"/>
      <c r="SXW86" s="567"/>
      <c r="SXX86" s="567"/>
      <c r="SXY86" s="567"/>
      <c r="SXZ86" s="567"/>
      <c r="SYA86" s="567"/>
      <c r="SYB86" s="567"/>
      <c r="SYC86" s="567"/>
      <c r="SYD86" s="567"/>
      <c r="SYE86" s="567"/>
      <c r="SYF86" s="567"/>
      <c r="SYG86" s="567"/>
      <c r="SYH86" s="567"/>
      <c r="SYI86" s="567"/>
      <c r="SYJ86" s="567"/>
      <c r="SYK86" s="567"/>
      <c r="SYL86" s="567"/>
      <c r="SYM86" s="567"/>
      <c r="SYN86" s="567"/>
      <c r="SYO86" s="567"/>
      <c r="SYP86" s="567"/>
      <c r="SYQ86" s="567"/>
      <c r="SYR86" s="567"/>
      <c r="SYS86" s="567"/>
      <c r="SYT86" s="567"/>
      <c r="SYU86" s="567"/>
      <c r="SYV86" s="567"/>
      <c r="SYW86" s="567"/>
      <c r="SYX86" s="567"/>
      <c r="SYY86" s="567"/>
      <c r="SYZ86" s="567"/>
      <c r="SZA86" s="567"/>
      <c r="SZB86" s="567"/>
      <c r="SZC86" s="567"/>
      <c r="SZD86" s="567"/>
      <c r="SZE86" s="567"/>
      <c r="SZF86" s="567"/>
      <c r="SZG86" s="567"/>
      <c r="SZH86" s="567"/>
      <c r="SZI86" s="567"/>
      <c r="SZJ86" s="567"/>
      <c r="SZK86" s="567"/>
      <c r="SZL86" s="567"/>
      <c r="SZM86" s="567"/>
      <c r="SZN86" s="567"/>
      <c r="SZO86" s="567"/>
      <c r="SZP86" s="567"/>
      <c r="SZQ86" s="567"/>
      <c r="SZR86" s="567"/>
      <c r="SZS86" s="567"/>
      <c r="SZT86" s="567"/>
      <c r="SZU86" s="567"/>
      <c r="SZV86" s="567"/>
      <c r="SZW86" s="567"/>
      <c r="SZX86" s="567"/>
      <c r="SZY86" s="567"/>
      <c r="SZZ86" s="567"/>
      <c r="TAA86" s="567"/>
      <c r="TAB86" s="567"/>
      <c r="TAC86" s="567"/>
      <c r="TAD86" s="567"/>
      <c r="TAE86" s="567"/>
      <c r="TAF86" s="567"/>
      <c r="TAG86" s="567"/>
      <c r="TAH86" s="567"/>
      <c r="TAI86" s="567"/>
      <c r="TAJ86" s="567"/>
      <c r="TAK86" s="567"/>
      <c r="TAL86" s="567"/>
      <c r="TAM86" s="567"/>
      <c r="TAN86" s="567"/>
      <c r="TAO86" s="567"/>
      <c r="TAP86" s="567"/>
      <c r="TAQ86" s="567"/>
      <c r="TAR86" s="567"/>
      <c r="TAS86" s="567"/>
      <c r="TAT86" s="567"/>
      <c r="TAU86" s="567"/>
      <c r="TAV86" s="567"/>
      <c r="TAW86" s="567"/>
      <c r="TAX86" s="567"/>
      <c r="TAY86" s="567"/>
      <c r="TAZ86" s="567"/>
      <c r="TBA86" s="567"/>
      <c r="TBB86" s="567"/>
      <c r="TBC86" s="567"/>
      <c r="TBD86" s="567"/>
      <c r="TBE86" s="567"/>
      <c r="TBF86" s="567"/>
      <c r="TBG86" s="567"/>
      <c r="TBH86" s="567"/>
      <c r="TBI86" s="567"/>
      <c r="TBJ86" s="567"/>
      <c r="TBK86" s="567"/>
      <c r="TBL86" s="567"/>
      <c r="TBM86" s="567"/>
      <c r="TBN86" s="567"/>
      <c r="TBO86" s="567"/>
      <c r="TBP86" s="567"/>
      <c r="TBQ86" s="567"/>
      <c r="TBR86" s="567"/>
      <c r="TBS86" s="567"/>
      <c r="TBT86" s="567"/>
      <c r="TBU86" s="567"/>
      <c r="TBV86" s="567"/>
      <c r="TBW86" s="567"/>
      <c r="TBX86" s="567"/>
      <c r="TBY86" s="567"/>
      <c r="TBZ86" s="567"/>
      <c r="TCA86" s="567"/>
      <c r="TCB86" s="567"/>
      <c r="TCC86" s="567"/>
      <c r="TCD86" s="567"/>
      <c r="TCE86" s="567"/>
      <c r="TCF86" s="567"/>
      <c r="TCG86" s="567"/>
      <c r="TCH86" s="567"/>
      <c r="TCI86" s="567"/>
      <c r="TCJ86" s="567"/>
      <c r="TCK86" s="567"/>
      <c r="TCL86" s="567"/>
      <c r="TCM86" s="567"/>
      <c r="TCN86" s="567"/>
      <c r="TCO86" s="567"/>
      <c r="TCP86" s="567"/>
      <c r="TCQ86" s="567"/>
      <c r="TCR86" s="567"/>
      <c r="TCS86" s="567"/>
      <c r="TCT86" s="567"/>
      <c r="TCU86" s="567"/>
      <c r="TCV86" s="567"/>
      <c r="TCW86" s="567"/>
      <c r="TCX86" s="567"/>
      <c r="TCY86" s="567"/>
      <c r="TCZ86" s="567"/>
      <c r="TDA86" s="567"/>
      <c r="TDB86" s="567"/>
      <c r="TDC86" s="567"/>
      <c r="TDD86" s="567"/>
      <c r="TDE86" s="567"/>
      <c r="TDF86" s="567"/>
      <c r="TDG86" s="567"/>
      <c r="TDH86" s="567"/>
      <c r="TDI86" s="567"/>
      <c r="TDJ86" s="567"/>
      <c r="TDK86" s="567"/>
      <c r="TDL86" s="567"/>
      <c r="TDM86" s="567"/>
      <c r="TDN86" s="567"/>
      <c r="TDO86" s="567"/>
      <c r="TDP86" s="567"/>
      <c r="TDQ86" s="567"/>
      <c r="TDR86" s="567"/>
      <c r="TDS86" s="567"/>
      <c r="TDT86" s="567"/>
      <c r="TDU86" s="567"/>
      <c r="TDV86" s="567"/>
      <c r="TDW86" s="567"/>
      <c r="TDX86" s="567"/>
      <c r="TDY86" s="567"/>
      <c r="TDZ86" s="567"/>
      <c r="TEA86" s="567"/>
      <c r="TEB86" s="567"/>
      <c r="TEC86" s="567"/>
      <c r="TED86" s="567"/>
      <c r="TEE86" s="567"/>
      <c r="TEF86" s="567"/>
      <c r="TEG86" s="567"/>
      <c r="TEH86" s="567"/>
      <c r="TEI86" s="567"/>
      <c r="TEJ86" s="567"/>
      <c r="TEK86" s="567"/>
      <c r="TEL86" s="567"/>
      <c r="TEM86" s="567"/>
      <c r="TEN86" s="567"/>
      <c r="TEO86" s="567"/>
      <c r="TEP86" s="567"/>
      <c r="TEQ86" s="567"/>
      <c r="TER86" s="567"/>
      <c r="TES86" s="567"/>
      <c r="TET86" s="567"/>
      <c r="TEU86" s="567"/>
      <c r="TEV86" s="567"/>
      <c r="TEW86" s="567"/>
      <c r="TEX86" s="567"/>
      <c r="TEY86" s="567"/>
      <c r="TEZ86" s="567"/>
      <c r="TFA86" s="567"/>
      <c r="TFB86" s="567"/>
      <c r="TFC86" s="567"/>
      <c r="TFD86" s="567"/>
      <c r="TFE86" s="567"/>
      <c r="TFF86" s="567"/>
      <c r="TFG86" s="567"/>
      <c r="TFH86" s="567"/>
      <c r="TFI86" s="567"/>
      <c r="TFJ86" s="567"/>
      <c r="TFK86" s="567"/>
      <c r="TFL86" s="567"/>
      <c r="TFM86" s="567"/>
      <c r="TFN86" s="567"/>
      <c r="TFO86" s="567"/>
      <c r="TFP86" s="567"/>
      <c r="TFQ86" s="567"/>
      <c r="TFR86" s="567"/>
      <c r="TFS86" s="567"/>
      <c r="TFT86" s="567"/>
      <c r="TFU86" s="567"/>
      <c r="TFV86" s="567"/>
      <c r="TFW86" s="567"/>
      <c r="TFX86" s="567"/>
      <c r="TFY86" s="567"/>
      <c r="TFZ86" s="567"/>
      <c r="TGA86" s="567"/>
      <c r="TGB86" s="567"/>
      <c r="TGC86" s="567"/>
      <c r="TGD86" s="567"/>
      <c r="TGE86" s="567"/>
      <c r="TGF86" s="567"/>
      <c r="TGG86" s="567"/>
      <c r="TGH86" s="567"/>
      <c r="TGI86" s="567"/>
      <c r="TGJ86" s="567"/>
      <c r="TGK86" s="567"/>
      <c r="TGL86" s="567"/>
      <c r="TGM86" s="567"/>
      <c r="TGN86" s="567"/>
      <c r="TGO86" s="567"/>
      <c r="TGP86" s="567"/>
      <c r="TGQ86" s="567"/>
      <c r="TGR86" s="567"/>
      <c r="TGS86" s="567"/>
      <c r="TGT86" s="567"/>
      <c r="TGU86" s="567"/>
      <c r="TGV86" s="567"/>
      <c r="TGW86" s="567"/>
      <c r="TGX86" s="567"/>
      <c r="TGY86" s="567"/>
      <c r="TGZ86" s="567"/>
      <c r="THA86" s="567"/>
      <c r="THB86" s="567"/>
      <c r="THC86" s="567"/>
      <c r="THD86" s="567"/>
      <c r="THE86" s="567"/>
      <c r="THF86" s="567"/>
      <c r="THG86" s="567"/>
      <c r="THH86" s="567"/>
      <c r="THI86" s="567"/>
      <c r="THJ86" s="567"/>
      <c r="THK86" s="567"/>
      <c r="THL86" s="567"/>
      <c r="THM86" s="567"/>
      <c r="THN86" s="567"/>
      <c r="THO86" s="567"/>
      <c r="THP86" s="567"/>
      <c r="THQ86" s="567"/>
      <c r="THR86" s="567"/>
      <c r="THS86" s="567"/>
      <c r="THT86" s="567"/>
      <c r="THU86" s="567"/>
      <c r="THV86" s="567"/>
      <c r="THW86" s="567"/>
      <c r="THX86" s="567"/>
      <c r="THY86" s="567"/>
      <c r="THZ86" s="567"/>
      <c r="TIA86" s="567"/>
      <c r="TIB86" s="567"/>
      <c r="TIC86" s="567"/>
      <c r="TID86" s="567"/>
      <c r="TIE86" s="567"/>
      <c r="TIF86" s="567"/>
      <c r="TIG86" s="567"/>
      <c r="TIH86" s="567"/>
      <c r="TII86" s="567"/>
      <c r="TIJ86" s="567"/>
      <c r="TIK86" s="567"/>
      <c r="TIL86" s="567"/>
      <c r="TIM86" s="567"/>
      <c r="TIN86" s="567"/>
      <c r="TIO86" s="567"/>
      <c r="TIP86" s="567"/>
      <c r="TIQ86" s="567"/>
      <c r="TIR86" s="567"/>
      <c r="TIS86" s="567"/>
      <c r="TIT86" s="567"/>
      <c r="TIU86" s="567"/>
      <c r="TIV86" s="567"/>
      <c r="TIW86" s="567"/>
      <c r="TIX86" s="567"/>
      <c r="TIY86" s="567"/>
      <c r="TIZ86" s="567"/>
      <c r="TJA86" s="567"/>
      <c r="TJB86" s="567"/>
      <c r="TJC86" s="567"/>
      <c r="TJD86" s="567"/>
      <c r="TJE86" s="567"/>
      <c r="TJF86" s="567"/>
      <c r="TJG86" s="567"/>
      <c r="TJH86" s="567"/>
      <c r="TJI86" s="567"/>
      <c r="TJJ86" s="567"/>
      <c r="TJK86" s="567"/>
      <c r="TJL86" s="567"/>
      <c r="TJM86" s="567"/>
      <c r="TJN86" s="567"/>
      <c r="TJO86" s="567"/>
      <c r="TJP86" s="567"/>
      <c r="TJQ86" s="567"/>
      <c r="TJR86" s="567"/>
      <c r="TJS86" s="567"/>
      <c r="TJT86" s="567"/>
      <c r="TJU86" s="567"/>
      <c r="TJV86" s="567"/>
      <c r="TJW86" s="567"/>
      <c r="TJX86" s="567"/>
      <c r="TJY86" s="567"/>
      <c r="TJZ86" s="567"/>
      <c r="TKA86" s="567"/>
      <c r="TKB86" s="567"/>
      <c r="TKC86" s="567"/>
      <c r="TKD86" s="567"/>
      <c r="TKE86" s="567"/>
      <c r="TKF86" s="567"/>
      <c r="TKG86" s="567"/>
      <c r="TKH86" s="567"/>
      <c r="TKI86" s="567"/>
      <c r="TKJ86" s="567"/>
      <c r="TKK86" s="567"/>
      <c r="TKL86" s="567"/>
      <c r="TKM86" s="567"/>
      <c r="TKN86" s="567"/>
      <c r="TKO86" s="567"/>
      <c r="TKP86" s="567"/>
      <c r="TKQ86" s="567"/>
      <c r="TKR86" s="567"/>
      <c r="TKS86" s="567"/>
      <c r="TKT86" s="567"/>
      <c r="TKU86" s="567"/>
      <c r="TKV86" s="567"/>
      <c r="TKW86" s="567"/>
      <c r="TKX86" s="567"/>
      <c r="TKY86" s="567"/>
      <c r="TKZ86" s="567"/>
      <c r="TLA86" s="567"/>
      <c r="TLB86" s="567"/>
      <c r="TLC86" s="567"/>
      <c r="TLD86" s="567"/>
      <c r="TLE86" s="567"/>
      <c r="TLF86" s="567"/>
      <c r="TLG86" s="567"/>
      <c r="TLH86" s="567"/>
      <c r="TLI86" s="567"/>
      <c r="TLJ86" s="567"/>
      <c r="TLK86" s="567"/>
      <c r="TLL86" s="567"/>
      <c r="TLM86" s="567"/>
      <c r="TLN86" s="567"/>
      <c r="TLO86" s="567"/>
      <c r="TLP86" s="567"/>
      <c r="TLQ86" s="567"/>
      <c r="TLR86" s="567"/>
      <c r="TLS86" s="567"/>
      <c r="TLT86" s="567"/>
      <c r="TLU86" s="567"/>
      <c r="TLV86" s="567"/>
      <c r="TLW86" s="567"/>
      <c r="TLX86" s="567"/>
      <c r="TLY86" s="567"/>
      <c r="TLZ86" s="567"/>
      <c r="TMA86" s="567"/>
      <c r="TMB86" s="567"/>
      <c r="TMC86" s="567"/>
      <c r="TMD86" s="567"/>
      <c r="TME86" s="567"/>
      <c r="TMF86" s="567"/>
      <c r="TMG86" s="567"/>
      <c r="TMH86" s="567"/>
      <c r="TMI86" s="567"/>
      <c r="TMJ86" s="567"/>
      <c r="TMK86" s="567"/>
      <c r="TML86" s="567"/>
      <c r="TMM86" s="567"/>
      <c r="TMN86" s="567"/>
      <c r="TMO86" s="567"/>
      <c r="TMP86" s="567"/>
      <c r="TMQ86" s="567"/>
      <c r="TMR86" s="567"/>
      <c r="TMS86" s="567"/>
      <c r="TMT86" s="567"/>
      <c r="TMU86" s="567"/>
      <c r="TMV86" s="567"/>
      <c r="TMW86" s="567"/>
      <c r="TMX86" s="567"/>
      <c r="TMY86" s="567"/>
      <c r="TMZ86" s="567"/>
      <c r="TNA86" s="567"/>
      <c r="TNB86" s="567"/>
      <c r="TNC86" s="567"/>
      <c r="TND86" s="567"/>
      <c r="TNE86" s="567"/>
      <c r="TNF86" s="567"/>
      <c r="TNG86" s="567"/>
      <c r="TNH86" s="567"/>
      <c r="TNI86" s="567"/>
      <c r="TNJ86" s="567"/>
      <c r="TNK86" s="567"/>
      <c r="TNL86" s="567"/>
      <c r="TNM86" s="567"/>
      <c r="TNN86" s="567"/>
      <c r="TNO86" s="567"/>
      <c r="TNP86" s="567"/>
      <c r="TNQ86" s="567"/>
      <c r="TNR86" s="567"/>
      <c r="TNS86" s="567"/>
      <c r="TNT86" s="567"/>
      <c r="TNU86" s="567"/>
      <c r="TNV86" s="567"/>
      <c r="TNW86" s="567"/>
      <c r="TNX86" s="567"/>
      <c r="TNY86" s="567"/>
      <c r="TNZ86" s="567"/>
      <c r="TOA86" s="567"/>
      <c r="TOB86" s="567"/>
      <c r="TOC86" s="567"/>
      <c r="TOD86" s="567"/>
      <c r="TOE86" s="567"/>
      <c r="TOF86" s="567"/>
      <c r="TOG86" s="567"/>
      <c r="TOH86" s="567"/>
      <c r="TOI86" s="567"/>
      <c r="TOJ86" s="567"/>
      <c r="TOK86" s="567"/>
      <c r="TOL86" s="567"/>
      <c r="TOM86" s="567"/>
      <c r="TON86" s="567"/>
      <c r="TOO86" s="567"/>
      <c r="TOP86" s="567"/>
      <c r="TOQ86" s="567"/>
      <c r="TOR86" s="567"/>
      <c r="TOS86" s="567"/>
      <c r="TOT86" s="567"/>
      <c r="TOU86" s="567"/>
      <c r="TOV86" s="567"/>
      <c r="TOW86" s="567"/>
      <c r="TOX86" s="567"/>
      <c r="TOY86" s="567"/>
      <c r="TOZ86" s="567"/>
      <c r="TPA86" s="567"/>
      <c r="TPB86" s="567"/>
      <c r="TPC86" s="567"/>
      <c r="TPD86" s="567"/>
      <c r="TPE86" s="567"/>
      <c r="TPF86" s="567"/>
      <c r="TPG86" s="567"/>
      <c r="TPH86" s="567"/>
      <c r="TPI86" s="567"/>
      <c r="TPJ86" s="567"/>
      <c r="TPK86" s="567"/>
      <c r="TPL86" s="567"/>
      <c r="TPM86" s="567"/>
      <c r="TPN86" s="567"/>
      <c r="TPO86" s="567"/>
      <c r="TPP86" s="567"/>
      <c r="TPQ86" s="567"/>
      <c r="TPR86" s="567"/>
      <c r="TPS86" s="567"/>
      <c r="TPT86" s="567"/>
      <c r="TPU86" s="567"/>
      <c r="TPV86" s="567"/>
      <c r="TPW86" s="567"/>
      <c r="TPX86" s="567"/>
      <c r="TPY86" s="567"/>
      <c r="TPZ86" s="567"/>
      <c r="TQA86" s="567"/>
      <c r="TQB86" s="567"/>
      <c r="TQC86" s="567"/>
      <c r="TQD86" s="567"/>
      <c r="TQE86" s="567"/>
      <c r="TQF86" s="567"/>
      <c r="TQG86" s="567"/>
      <c r="TQH86" s="567"/>
      <c r="TQI86" s="567"/>
      <c r="TQJ86" s="567"/>
      <c r="TQK86" s="567"/>
      <c r="TQL86" s="567"/>
      <c r="TQM86" s="567"/>
      <c r="TQN86" s="567"/>
      <c r="TQO86" s="567"/>
      <c r="TQP86" s="567"/>
      <c r="TQQ86" s="567"/>
      <c r="TQR86" s="567"/>
      <c r="TQS86" s="567"/>
      <c r="TQT86" s="567"/>
      <c r="TQU86" s="567"/>
      <c r="TQV86" s="567"/>
      <c r="TQW86" s="567"/>
      <c r="TQX86" s="567"/>
      <c r="TQY86" s="567"/>
      <c r="TQZ86" s="567"/>
      <c r="TRA86" s="567"/>
      <c r="TRB86" s="567"/>
      <c r="TRC86" s="567"/>
      <c r="TRD86" s="567"/>
      <c r="TRE86" s="567"/>
      <c r="TRF86" s="567"/>
      <c r="TRG86" s="567"/>
      <c r="TRH86" s="567"/>
      <c r="TRI86" s="567"/>
      <c r="TRJ86" s="567"/>
      <c r="TRK86" s="567"/>
      <c r="TRL86" s="567"/>
      <c r="TRM86" s="567"/>
      <c r="TRN86" s="567"/>
      <c r="TRO86" s="567"/>
      <c r="TRP86" s="567"/>
      <c r="TRQ86" s="567"/>
      <c r="TRR86" s="567"/>
      <c r="TRS86" s="567"/>
      <c r="TRT86" s="567"/>
      <c r="TRU86" s="567"/>
      <c r="TRV86" s="567"/>
      <c r="TRW86" s="567"/>
      <c r="TRX86" s="567"/>
      <c r="TRY86" s="567"/>
      <c r="TRZ86" s="567"/>
      <c r="TSA86" s="567"/>
      <c r="TSB86" s="567"/>
      <c r="TSC86" s="567"/>
      <c r="TSD86" s="567"/>
      <c r="TSE86" s="567"/>
      <c r="TSF86" s="567"/>
      <c r="TSG86" s="567"/>
      <c r="TSH86" s="567"/>
      <c r="TSI86" s="567"/>
      <c r="TSJ86" s="567"/>
      <c r="TSK86" s="567"/>
      <c r="TSL86" s="567"/>
      <c r="TSM86" s="567"/>
      <c r="TSN86" s="567"/>
      <c r="TSO86" s="567"/>
      <c r="TSP86" s="567"/>
      <c r="TSQ86" s="567"/>
      <c r="TSR86" s="567"/>
      <c r="TSS86" s="567"/>
      <c r="TST86" s="567"/>
      <c r="TSU86" s="567"/>
      <c r="TSV86" s="567"/>
      <c r="TSW86" s="567"/>
      <c r="TSX86" s="567"/>
      <c r="TSY86" s="567"/>
      <c r="TSZ86" s="567"/>
      <c r="TTA86" s="567"/>
      <c r="TTB86" s="567"/>
      <c r="TTC86" s="567"/>
      <c r="TTD86" s="567"/>
      <c r="TTE86" s="567"/>
      <c r="TTF86" s="567"/>
      <c r="TTG86" s="567"/>
      <c r="TTH86" s="567"/>
      <c r="TTI86" s="567"/>
      <c r="TTJ86" s="567"/>
      <c r="TTK86" s="567"/>
      <c r="TTL86" s="567"/>
      <c r="TTM86" s="567"/>
      <c r="TTN86" s="567"/>
      <c r="TTO86" s="567"/>
      <c r="TTP86" s="567"/>
      <c r="TTQ86" s="567"/>
      <c r="TTR86" s="567"/>
      <c r="TTS86" s="567"/>
      <c r="TTT86" s="567"/>
      <c r="TTU86" s="567"/>
      <c r="TTV86" s="567"/>
      <c r="TTW86" s="567"/>
      <c r="TTX86" s="567"/>
      <c r="TTY86" s="567"/>
      <c r="TTZ86" s="567"/>
      <c r="TUA86" s="567"/>
      <c r="TUB86" s="567"/>
      <c r="TUC86" s="567"/>
      <c r="TUD86" s="567"/>
      <c r="TUE86" s="567"/>
      <c r="TUF86" s="567"/>
      <c r="TUG86" s="567"/>
      <c r="TUH86" s="567"/>
      <c r="TUI86" s="567"/>
      <c r="TUJ86" s="567"/>
      <c r="TUK86" s="567"/>
      <c r="TUL86" s="567"/>
      <c r="TUM86" s="567"/>
      <c r="TUN86" s="567"/>
      <c r="TUO86" s="567"/>
      <c r="TUP86" s="567"/>
      <c r="TUQ86" s="567"/>
      <c r="TUR86" s="567"/>
      <c r="TUS86" s="567"/>
      <c r="TUT86" s="567"/>
      <c r="TUU86" s="567"/>
      <c r="TUV86" s="567"/>
      <c r="TUW86" s="567"/>
      <c r="TUX86" s="567"/>
      <c r="TUY86" s="567"/>
      <c r="TUZ86" s="567"/>
      <c r="TVA86" s="567"/>
      <c r="TVB86" s="567"/>
      <c r="TVC86" s="567"/>
      <c r="TVD86" s="567"/>
      <c r="TVE86" s="567"/>
      <c r="TVF86" s="567"/>
      <c r="TVG86" s="567"/>
      <c r="TVH86" s="567"/>
      <c r="TVI86" s="567"/>
      <c r="TVJ86" s="567"/>
      <c r="TVK86" s="567"/>
      <c r="TVL86" s="567"/>
      <c r="TVM86" s="567"/>
      <c r="TVN86" s="567"/>
      <c r="TVO86" s="567"/>
      <c r="TVP86" s="567"/>
      <c r="TVQ86" s="567"/>
      <c r="TVR86" s="567"/>
      <c r="TVS86" s="567"/>
      <c r="TVT86" s="567"/>
      <c r="TVU86" s="567"/>
      <c r="TVV86" s="567"/>
      <c r="TVW86" s="567"/>
      <c r="TVX86" s="567"/>
      <c r="TVY86" s="567"/>
      <c r="TVZ86" s="567"/>
      <c r="TWA86" s="567"/>
      <c r="TWB86" s="567"/>
      <c r="TWC86" s="567"/>
      <c r="TWD86" s="567"/>
      <c r="TWE86" s="567"/>
      <c r="TWF86" s="567"/>
      <c r="TWG86" s="567"/>
      <c r="TWH86" s="567"/>
      <c r="TWI86" s="567"/>
      <c r="TWJ86" s="567"/>
      <c r="TWK86" s="567"/>
      <c r="TWL86" s="567"/>
      <c r="TWM86" s="567"/>
      <c r="TWN86" s="567"/>
      <c r="TWO86" s="567"/>
      <c r="TWP86" s="567"/>
      <c r="TWQ86" s="567"/>
      <c r="TWR86" s="567"/>
      <c r="TWS86" s="567"/>
      <c r="TWT86" s="567"/>
      <c r="TWU86" s="567"/>
      <c r="TWV86" s="567"/>
      <c r="TWW86" s="567"/>
      <c r="TWX86" s="567"/>
      <c r="TWY86" s="567"/>
      <c r="TWZ86" s="567"/>
      <c r="TXA86" s="567"/>
      <c r="TXB86" s="567"/>
      <c r="TXC86" s="567"/>
      <c r="TXD86" s="567"/>
      <c r="TXE86" s="567"/>
      <c r="TXF86" s="567"/>
      <c r="TXG86" s="567"/>
      <c r="TXH86" s="567"/>
      <c r="TXI86" s="567"/>
      <c r="TXJ86" s="567"/>
      <c r="TXK86" s="567"/>
      <c r="TXL86" s="567"/>
      <c r="TXM86" s="567"/>
      <c r="TXN86" s="567"/>
      <c r="TXO86" s="567"/>
      <c r="TXP86" s="567"/>
      <c r="TXQ86" s="567"/>
      <c r="TXR86" s="567"/>
      <c r="TXS86" s="567"/>
      <c r="TXT86" s="567"/>
      <c r="TXU86" s="567"/>
      <c r="TXV86" s="567"/>
      <c r="TXW86" s="567"/>
      <c r="TXX86" s="567"/>
      <c r="TXY86" s="567"/>
      <c r="TXZ86" s="567"/>
      <c r="TYA86" s="567"/>
      <c r="TYB86" s="567"/>
      <c r="TYC86" s="567"/>
      <c r="TYD86" s="567"/>
      <c r="TYE86" s="567"/>
      <c r="TYF86" s="567"/>
      <c r="TYG86" s="567"/>
      <c r="TYH86" s="567"/>
      <c r="TYI86" s="567"/>
      <c r="TYJ86" s="567"/>
      <c r="TYK86" s="567"/>
      <c r="TYL86" s="567"/>
      <c r="TYM86" s="567"/>
      <c r="TYN86" s="567"/>
      <c r="TYO86" s="567"/>
      <c r="TYP86" s="567"/>
      <c r="TYQ86" s="567"/>
      <c r="TYR86" s="567"/>
      <c r="TYS86" s="567"/>
      <c r="TYT86" s="567"/>
      <c r="TYU86" s="567"/>
      <c r="TYV86" s="567"/>
      <c r="TYW86" s="567"/>
      <c r="TYX86" s="567"/>
      <c r="TYY86" s="567"/>
      <c r="TYZ86" s="567"/>
      <c r="TZA86" s="567"/>
      <c r="TZB86" s="567"/>
      <c r="TZC86" s="567"/>
      <c r="TZD86" s="567"/>
      <c r="TZE86" s="567"/>
      <c r="TZF86" s="567"/>
      <c r="TZG86" s="567"/>
      <c r="TZH86" s="567"/>
      <c r="TZI86" s="567"/>
      <c r="TZJ86" s="567"/>
      <c r="TZK86" s="567"/>
      <c r="TZL86" s="567"/>
      <c r="TZM86" s="567"/>
      <c r="TZN86" s="567"/>
      <c r="TZO86" s="567"/>
      <c r="TZP86" s="567"/>
      <c r="TZQ86" s="567"/>
      <c r="TZR86" s="567"/>
      <c r="TZS86" s="567"/>
      <c r="TZT86" s="567"/>
      <c r="TZU86" s="567"/>
      <c r="TZV86" s="567"/>
      <c r="TZW86" s="567"/>
      <c r="TZX86" s="567"/>
      <c r="TZY86" s="567"/>
      <c r="TZZ86" s="567"/>
      <c r="UAA86" s="567"/>
      <c r="UAB86" s="567"/>
      <c r="UAC86" s="567"/>
      <c r="UAD86" s="567"/>
      <c r="UAE86" s="567"/>
      <c r="UAF86" s="567"/>
      <c r="UAG86" s="567"/>
      <c r="UAH86" s="567"/>
      <c r="UAI86" s="567"/>
      <c r="UAJ86" s="567"/>
      <c r="UAK86" s="567"/>
      <c r="UAL86" s="567"/>
      <c r="UAM86" s="567"/>
      <c r="UAN86" s="567"/>
      <c r="UAO86" s="567"/>
      <c r="UAP86" s="567"/>
      <c r="UAQ86" s="567"/>
      <c r="UAR86" s="567"/>
      <c r="UAS86" s="567"/>
      <c r="UAT86" s="567"/>
      <c r="UAU86" s="567"/>
      <c r="UAV86" s="567"/>
      <c r="UAW86" s="567"/>
      <c r="UAX86" s="567"/>
      <c r="UAY86" s="567"/>
      <c r="UAZ86" s="567"/>
      <c r="UBA86" s="567"/>
      <c r="UBB86" s="567"/>
      <c r="UBC86" s="567"/>
      <c r="UBD86" s="567"/>
      <c r="UBE86" s="567"/>
      <c r="UBF86" s="567"/>
      <c r="UBG86" s="567"/>
      <c r="UBH86" s="567"/>
      <c r="UBI86" s="567"/>
      <c r="UBJ86" s="567"/>
      <c r="UBK86" s="567"/>
      <c r="UBL86" s="567"/>
      <c r="UBM86" s="567"/>
      <c r="UBN86" s="567"/>
      <c r="UBO86" s="567"/>
      <c r="UBP86" s="567"/>
      <c r="UBQ86" s="567"/>
      <c r="UBR86" s="567"/>
      <c r="UBS86" s="567"/>
      <c r="UBT86" s="567"/>
      <c r="UBU86" s="567"/>
      <c r="UBV86" s="567"/>
      <c r="UBW86" s="567"/>
      <c r="UBX86" s="567"/>
      <c r="UBY86" s="567"/>
      <c r="UBZ86" s="567"/>
      <c r="UCA86" s="567"/>
      <c r="UCB86" s="567"/>
      <c r="UCC86" s="567"/>
      <c r="UCD86" s="567"/>
      <c r="UCE86" s="567"/>
      <c r="UCF86" s="567"/>
      <c r="UCG86" s="567"/>
      <c r="UCH86" s="567"/>
      <c r="UCI86" s="567"/>
      <c r="UCJ86" s="567"/>
      <c r="UCK86" s="567"/>
      <c r="UCL86" s="567"/>
      <c r="UCM86" s="567"/>
      <c r="UCN86" s="567"/>
      <c r="UCO86" s="567"/>
      <c r="UCP86" s="567"/>
      <c r="UCQ86" s="567"/>
      <c r="UCR86" s="567"/>
      <c r="UCS86" s="567"/>
      <c r="UCT86" s="567"/>
      <c r="UCU86" s="567"/>
      <c r="UCV86" s="567"/>
      <c r="UCW86" s="567"/>
      <c r="UCX86" s="567"/>
      <c r="UCY86" s="567"/>
      <c r="UCZ86" s="567"/>
      <c r="UDA86" s="567"/>
      <c r="UDB86" s="567"/>
      <c r="UDC86" s="567"/>
      <c r="UDD86" s="567"/>
      <c r="UDE86" s="567"/>
      <c r="UDF86" s="567"/>
      <c r="UDG86" s="567"/>
      <c r="UDH86" s="567"/>
      <c r="UDI86" s="567"/>
      <c r="UDJ86" s="567"/>
      <c r="UDK86" s="567"/>
      <c r="UDL86" s="567"/>
      <c r="UDM86" s="567"/>
      <c r="UDN86" s="567"/>
      <c r="UDO86" s="567"/>
      <c r="UDP86" s="567"/>
      <c r="UDQ86" s="567"/>
      <c r="UDR86" s="567"/>
      <c r="UDS86" s="567"/>
      <c r="UDT86" s="567"/>
      <c r="UDU86" s="567"/>
      <c r="UDV86" s="567"/>
      <c r="UDW86" s="567"/>
      <c r="UDX86" s="567"/>
      <c r="UDY86" s="567"/>
      <c r="UDZ86" s="567"/>
      <c r="UEA86" s="567"/>
      <c r="UEB86" s="567"/>
      <c r="UEC86" s="567"/>
      <c r="UED86" s="567"/>
      <c r="UEE86" s="567"/>
      <c r="UEF86" s="567"/>
      <c r="UEG86" s="567"/>
      <c r="UEH86" s="567"/>
      <c r="UEI86" s="567"/>
      <c r="UEJ86" s="567"/>
      <c r="UEK86" s="567"/>
      <c r="UEL86" s="567"/>
      <c r="UEM86" s="567"/>
      <c r="UEN86" s="567"/>
      <c r="UEO86" s="567"/>
      <c r="UEP86" s="567"/>
      <c r="UEQ86" s="567"/>
      <c r="UER86" s="567"/>
      <c r="UES86" s="567"/>
      <c r="UET86" s="567"/>
      <c r="UEU86" s="567"/>
      <c r="UEV86" s="567"/>
      <c r="UEW86" s="567"/>
      <c r="UEX86" s="567"/>
      <c r="UEY86" s="567"/>
      <c r="UEZ86" s="567"/>
      <c r="UFA86" s="567"/>
      <c r="UFB86" s="567"/>
      <c r="UFC86" s="567"/>
      <c r="UFD86" s="567"/>
      <c r="UFE86" s="567"/>
      <c r="UFF86" s="567"/>
      <c r="UFG86" s="567"/>
      <c r="UFH86" s="567"/>
      <c r="UFI86" s="567"/>
      <c r="UFJ86" s="567"/>
      <c r="UFK86" s="567"/>
      <c r="UFL86" s="567"/>
      <c r="UFM86" s="567"/>
      <c r="UFN86" s="567"/>
      <c r="UFO86" s="567"/>
      <c r="UFP86" s="567"/>
      <c r="UFQ86" s="567"/>
      <c r="UFR86" s="567"/>
      <c r="UFS86" s="567"/>
      <c r="UFT86" s="567"/>
      <c r="UFU86" s="567"/>
      <c r="UFV86" s="567"/>
      <c r="UFW86" s="567"/>
      <c r="UFX86" s="567"/>
      <c r="UFY86" s="567"/>
      <c r="UFZ86" s="567"/>
      <c r="UGA86" s="567"/>
      <c r="UGB86" s="567"/>
      <c r="UGC86" s="567"/>
      <c r="UGD86" s="567"/>
      <c r="UGE86" s="567"/>
      <c r="UGF86" s="567"/>
      <c r="UGG86" s="567"/>
      <c r="UGH86" s="567"/>
      <c r="UGI86" s="567"/>
      <c r="UGJ86" s="567"/>
      <c r="UGK86" s="567"/>
      <c r="UGL86" s="567"/>
      <c r="UGM86" s="567"/>
      <c r="UGN86" s="567"/>
      <c r="UGO86" s="567"/>
      <c r="UGP86" s="567"/>
      <c r="UGQ86" s="567"/>
      <c r="UGR86" s="567"/>
      <c r="UGS86" s="567"/>
      <c r="UGT86" s="567"/>
      <c r="UGU86" s="567"/>
      <c r="UGV86" s="567"/>
      <c r="UGW86" s="567"/>
      <c r="UGX86" s="567"/>
      <c r="UGY86" s="567"/>
      <c r="UGZ86" s="567"/>
      <c r="UHA86" s="567"/>
      <c r="UHB86" s="567"/>
      <c r="UHC86" s="567"/>
      <c r="UHD86" s="567"/>
      <c r="UHE86" s="567"/>
      <c r="UHF86" s="567"/>
      <c r="UHG86" s="567"/>
      <c r="UHH86" s="567"/>
      <c r="UHI86" s="567"/>
      <c r="UHJ86" s="567"/>
      <c r="UHK86" s="567"/>
      <c r="UHL86" s="567"/>
      <c r="UHM86" s="567"/>
      <c r="UHN86" s="567"/>
      <c r="UHO86" s="567"/>
      <c r="UHP86" s="567"/>
      <c r="UHQ86" s="567"/>
      <c r="UHR86" s="567"/>
      <c r="UHS86" s="567"/>
      <c r="UHT86" s="567"/>
      <c r="UHU86" s="567"/>
      <c r="UHV86" s="567"/>
      <c r="UHW86" s="567"/>
      <c r="UHX86" s="567"/>
      <c r="UHY86" s="567"/>
      <c r="UHZ86" s="567"/>
      <c r="UIA86" s="567"/>
      <c r="UIB86" s="567"/>
      <c r="UIC86" s="567"/>
      <c r="UID86" s="567"/>
      <c r="UIE86" s="567"/>
      <c r="UIF86" s="567"/>
      <c r="UIG86" s="567"/>
      <c r="UIH86" s="567"/>
      <c r="UII86" s="567"/>
      <c r="UIJ86" s="567"/>
      <c r="UIK86" s="567"/>
      <c r="UIL86" s="567"/>
      <c r="UIM86" s="567"/>
      <c r="UIN86" s="567"/>
      <c r="UIO86" s="567"/>
      <c r="UIP86" s="567"/>
      <c r="UIQ86" s="567"/>
      <c r="UIR86" s="567"/>
      <c r="UIS86" s="567"/>
      <c r="UIT86" s="567"/>
      <c r="UIU86" s="567"/>
      <c r="UIV86" s="567"/>
      <c r="UIW86" s="567"/>
      <c r="UIX86" s="567"/>
      <c r="UIY86" s="567"/>
      <c r="UIZ86" s="567"/>
      <c r="UJA86" s="567"/>
      <c r="UJB86" s="567"/>
      <c r="UJC86" s="567"/>
      <c r="UJD86" s="567"/>
      <c r="UJE86" s="567"/>
      <c r="UJF86" s="567"/>
      <c r="UJG86" s="567"/>
      <c r="UJH86" s="567"/>
      <c r="UJI86" s="567"/>
      <c r="UJJ86" s="567"/>
      <c r="UJK86" s="567"/>
      <c r="UJL86" s="567"/>
      <c r="UJM86" s="567"/>
      <c r="UJN86" s="567"/>
      <c r="UJO86" s="567"/>
      <c r="UJP86" s="567"/>
      <c r="UJQ86" s="567"/>
      <c r="UJR86" s="567"/>
      <c r="UJS86" s="567"/>
      <c r="UJT86" s="567"/>
      <c r="UJU86" s="567"/>
      <c r="UJV86" s="567"/>
      <c r="UJW86" s="567"/>
      <c r="UJX86" s="567"/>
      <c r="UJY86" s="567"/>
      <c r="UJZ86" s="567"/>
      <c r="UKA86" s="567"/>
      <c r="UKB86" s="567"/>
      <c r="UKC86" s="567"/>
      <c r="UKD86" s="567"/>
      <c r="UKE86" s="567"/>
      <c r="UKF86" s="567"/>
      <c r="UKG86" s="567"/>
      <c r="UKH86" s="567"/>
      <c r="UKI86" s="567"/>
      <c r="UKJ86" s="567"/>
      <c r="UKK86" s="567"/>
      <c r="UKL86" s="567"/>
      <c r="UKM86" s="567"/>
      <c r="UKN86" s="567"/>
      <c r="UKO86" s="567"/>
      <c r="UKP86" s="567"/>
      <c r="UKQ86" s="567"/>
      <c r="UKR86" s="567"/>
      <c r="UKS86" s="567"/>
      <c r="UKT86" s="567"/>
      <c r="UKU86" s="567"/>
      <c r="UKV86" s="567"/>
      <c r="UKW86" s="567"/>
      <c r="UKX86" s="567"/>
      <c r="UKY86" s="567"/>
      <c r="UKZ86" s="567"/>
      <c r="ULA86" s="567"/>
      <c r="ULB86" s="567"/>
      <c r="ULC86" s="567"/>
      <c r="ULD86" s="567"/>
      <c r="ULE86" s="567"/>
      <c r="ULF86" s="567"/>
      <c r="ULG86" s="567"/>
      <c r="ULH86" s="567"/>
      <c r="ULI86" s="567"/>
      <c r="ULJ86" s="567"/>
      <c r="ULK86" s="567"/>
      <c r="ULL86" s="567"/>
      <c r="ULM86" s="567"/>
      <c r="ULN86" s="567"/>
      <c r="ULO86" s="567"/>
      <c r="ULP86" s="567"/>
      <c r="ULQ86" s="567"/>
      <c r="ULR86" s="567"/>
      <c r="ULS86" s="567"/>
      <c r="ULT86" s="567"/>
      <c r="ULU86" s="567"/>
      <c r="ULV86" s="567"/>
      <c r="ULW86" s="567"/>
      <c r="ULX86" s="567"/>
      <c r="ULY86" s="567"/>
      <c r="ULZ86" s="567"/>
      <c r="UMA86" s="567"/>
      <c r="UMB86" s="567"/>
      <c r="UMC86" s="567"/>
      <c r="UMD86" s="567"/>
      <c r="UME86" s="567"/>
      <c r="UMF86" s="567"/>
      <c r="UMG86" s="567"/>
      <c r="UMH86" s="567"/>
      <c r="UMI86" s="567"/>
      <c r="UMJ86" s="567"/>
      <c r="UMK86" s="567"/>
      <c r="UML86" s="567"/>
      <c r="UMM86" s="567"/>
      <c r="UMN86" s="567"/>
      <c r="UMO86" s="567"/>
      <c r="UMP86" s="567"/>
      <c r="UMQ86" s="567"/>
      <c r="UMR86" s="567"/>
      <c r="UMS86" s="567"/>
      <c r="UMT86" s="567"/>
      <c r="UMU86" s="567"/>
      <c r="UMV86" s="567"/>
      <c r="UMW86" s="567"/>
      <c r="UMX86" s="567"/>
      <c r="UMY86" s="567"/>
      <c r="UMZ86" s="567"/>
      <c r="UNA86" s="567"/>
      <c r="UNB86" s="567"/>
      <c r="UNC86" s="567"/>
      <c r="UND86" s="567"/>
      <c r="UNE86" s="567"/>
      <c r="UNF86" s="567"/>
      <c r="UNG86" s="567"/>
      <c r="UNH86" s="567"/>
      <c r="UNI86" s="567"/>
      <c r="UNJ86" s="567"/>
      <c r="UNK86" s="567"/>
      <c r="UNL86" s="567"/>
      <c r="UNM86" s="567"/>
      <c r="UNN86" s="567"/>
      <c r="UNO86" s="567"/>
      <c r="UNP86" s="567"/>
      <c r="UNQ86" s="567"/>
      <c r="UNR86" s="567"/>
      <c r="UNS86" s="567"/>
      <c r="UNT86" s="567"/>
      <c r="UNU86" s="567"/>
      <c r="UNV86" s="567"/>
      <c r="UNW86" s="567"/>
      <c r="UNX86" s="567"/>
      <c r="UNY86" s="567"/>
      <c r="UNZ86" s="567"/>
      <c r="UOA86" s="567"/>
      <c r="UOB86" s="567"/>
      <c r="UOC86" s="567"/>
      <c r="UOD86" s="567"/>
      <c r="UOE86" s="567"/>
      <c r="UOF86" s="567"/>
      <c r="UOG86" s="567"/>
      <c r="UOH86" s="567"/>
      <c r="UOI86" s="567"/>
      <c r="UOJ86" s="567"/>
      <c r="UOK86" s="567"/>
      <c r="UOL86" s="567"/>
      <c r="UOM86" s="567"/>
      <c r="UON86" s="567"/>
      <c r="UOO86" s="567"/>
      <c r="UOP86" s="567"/>
      <c r="UOQ86" s="567"/>
      <c r="UOR86" s="567"/>
      <c r="UOS86" s="567"/>
      <c r="UOT86" s="567"/>
      <c r="UOU86" s="567"/>
      <c r="UOV86" s="567"/>
      <c r="UOW86" s="567"/>
      <c r="UOX86" s="567"/>
      <c r="UOY86" s="567"/>
      <c r="UOZ86" s="567"/>
      <c r="UPA86" s="567"/>
      <c r="UPB86" s="567"/>
      <c r="UPC86" s="567"/>
      <c r="UPD86" s="567"/>
      <c r="UPE86" s="567"/>
      <c r="UPF86" s="567"/>
      <c r="UPG86" s="567"/>
      <c r="UPH86" s="567"/>
      <c r="UPI86" s="567"/>
      <c r="UPJ86" s="567"/>
      <c r="UPK86" s="567"/>
      <c r="UPL86" s="567"/>
      <c r="UPM86" s="567"/>
      <c r="UPN86" s="567"/>
      <c r="UPO86" s="567"/>
      <c r="UPP86" s="567"/>
      <c r="UPQ86" s="567"/>
      <c r="UPR86" s="567"/>
      <c r="UPS86" s="567"/>
      <c r="UPT86" s="567"/>
      <c r="UPU86" s="567"/>
      <c r="UPV86" s="567"/>
      <c r="UPW86" s="567"/>
      <c r="UPX86" s="567"/>
      <c r="UPY86" s="567"/>
      <c r="UPZ86" s="567"/>
      <c r="UQA86" s="567"/>
      <c r="UQB86" s="567"/>
      <c r="UQC86" s="567"/>
      <c r="UQD86" s="567"/>
      <c r="UQE86" s="567"/>
      <c r="UQF86" s="567"/>
      <c r="UQG86" s="567"/>
      <c r="UQH86" s="567"/>
      <c r="UQI86" s="567"/>
      <c r="UQJ86" s="567"/>
      <c r="UQK86" s="567"/>
      <c r="UQL86" s="567"/>
      <c r="UQM86" s="567"/>
      <c r="UQN86" s="567"/>
      <c r="UQO86" s="567"/>
      <c r="UQP86" s="567"/>
      <c r="UQQ86" s="567"/>
      <c r="UQR86" s="567"/>
      <c r="UQS86" s="567"/>
      <c r="UQT86" s="567"/>
      <c r="UQU86" s="567"/>
      <c r="UQV86" s="567"/>
      <c r="UQW86" s="567"/>
      <c r="UQX86" s="567"/>
      <c r="UQY86" s="567"/>
      <c r="UQZ86" s="567"/>
      <c r="URA86" s="567"/>
      <c r="URB86" s="567"/>
      <c r="URC86" s="567"/>
      <c r="URD86" s="567"/>
      <c r="URE86" s="567"/>
      <c r="URF86" s="567"/>
      <c r="URG86" s="567"/>
      <c r="URH86" s="567"/>
      <c r="URI86" s="567"/>
      <c r="URJ86" s="567"/>
      <c r="URK86" s="567"/>
      <c r="URL86" s="567"/>
      <c r="URM86" s="567"/>
      <c r="URN86" s="567"/>
      <c r="URO86" s="567"/>
      <c r="URP86" s="567"/>
      <c r="URQ86" s="567"/>
      <c r="URR86" s="567"/>
      <c r="URS86" s="567"/>
      <c r="URT86" s="567"/>
      <c r="URU86" s="567"/>
      <c r="URV86" s="567"/>
      <c r="URW86" s="567"/>
      <c r="URX86" s="567"/>
      <c r="URY86" s="567"/>
      <c r="URZ86" s="567"/>
      <c r="USA86" s="567"/>
      <c r="USB86" s="567"/>
      <c r="USC86" s="567"/>
      <c r="USD86" s="567"/>
      <c r="USE86" s="567"/>
      <c r="USF86" s="567"/>
      <c r="USG86" s="567"/>
      <c r="USH86" s="567"/>
      <c r="USI86" s="567"/>
      <c r="USJ86" s="567"/>
      <c r="USK86" s="567"/>
      <c r="USL86" s="567"/>
      <c r="USM86" s="567"/>
      <c r="USN86" s="567"/>
      <c r="USO86" s="567"/>
      <c r="USP86" s="567"/>
      <c r="USQ86" s="567"/>
      <c r="USR86" s="567"/>
      <c r="USS86" s="567"/>
      <c r="UST86" s="567"/>
      <c r="USU86" s="567"/>
      <c r="USV86" s="567"/>
      <c r="USW86" s="567"/>
      <c r="USX86" s="567"/>
      <c r="USY86" s="567"/>
      <c r="USZ86" s="567"/>
      <c r="UTA86" s="567"/>
      <c r="UTB86" s="567"/>
      <c r="UTC86" s="567"/>
      <c r="UTD86" s="567"/>
      <c r="UTE86" s="567"/>
      <c r="UTF86" s="567"/>
      <c r="UTG86" s="567"/>
      <c r="UTH86" s="567"/>
      <c r="UTI86" s="567"/>
      <c r="UTJ86" s="567"/>
      <c r="UTK86" s="567"/>
      <c r="UTL86" s="567"/>
      <c r="UTM86" s="567"/>
      <c r="UTN86" s="567"/>
      <c r="UTO86" s="567"/>
      <c r="UTP86" s="567"/>
      <c r="UTQ86" s="567"/>
      <c r="UTR86" s="567"/>
      <c r="UTS86" s="567"/>
      <c r="UTT86" s="567"/>
      <c r="UTU86" s="567"/>
      <c r="UTV86" s="567"/>
      <c r="UTW86" s="567"/>
      <c r="UTX86" s="567"/>
      <c r="UTY86" s="567"/>
      <c r="UTZ86" s="567"/>
      <c r="UUA86" s="567"/>
      <c r="UUB86" s="567"/>
      <c r="UUC86" s="567"/>
      <c r="UUD86" s="567"/>
      <c r="UUE86" s="567"/>
      <c r="UUF86" s="567"/>
      <c r="UUG86" s="567"/>
      <c r="UUH86" s="567"/>
      <c r="UUI86" s="567"/>
      <c r="UUJ86" s="567"/>
      <c r="UUK86" s="567"/>
      <c r="UUL86" s="567"/>
      <c r="UUM86" s="567"/>
      <c r="UUN86" s="567"/>
      <c r="UUO86" s="567"/>
      <c r="UUP86" s="567"/>
      <c r="UUQ86" s="567"/>
      <c r="UUR86" s="567"/>
      <c r="UUS86" s="567"/>
      <c r="UUT86" s="567"/>
      <c r="UUU86" s="567"/>
      <c r="UUV86" s="567"/>
      <c r="UUW86" s="567"/>
      <c r="UUX86" s="567"/>
      <c r="UUY86" s="567"/>
      <c r="UUZ86" s="567"/>
      <c r="UVA86" s="567"/>
      <c r="UVB86" s="567"/>
      <c r="UVC86" s="567"/>
      <c r="UVD86" s="567"/>
      <c r="UVE86" s="567"/>
      <c r="UVF86" s="567"/>
      <c r="UVG86" s="567"/>
      <c r="UVH86" s="567"/>
      <c r="UVI86" s="567"/>
      <c r="UVJ86" s="567"/>
      <c r="UVK86" s="567"/>
      <c r="UVL86" s="567"/>
      <c r="UVM86" s="567"/>
      <c r="UVN86" s="567"/>
      <c r="UVO86" s="567"/>
      <c r="UVP86" s="567"/>
      <c r="UVQ86" s="567"/>
      <c r="UVR86" s="567"/>
      <c r="UVS86" s="567"/>
      <c r="UVT86" s="567"/>
      <c r="UVU86" s="567"/>
      <c r="UVV86" s="567"/>
      <c r="UVW86" s="567"/>
      <c r="UVX86" s="567"/>
      <c r="UVY86" s="567"/>
      <c r="UVZ86" s="567"/>
      <c r="UWA86" s="567"/>
      <c r="UWB86" s="567"/>
      <c r="UWC86" s="567"/>
      <c r="UWD86" s="567"/>
      <c r="UWE86" s="567"/>
      <c r="UWF86" s="567"/>
      <c r="UWG86" s="567"/>
      <c r="UWH86" s="567"/>
      <c r="UWI86" s="567"/>
      <c r="UWJ86" s="567"/>
      <c r="UWK86" s="567"/>
      <c r="UWL86" s="567"/>
      <c r="UWM86" s="567"/>
      <c r="UWN86" s="567"/>
      <c r="UWO86" s="567"/>
      <c r="UWP86" s="567"/>
      <c r="UWQ86" s="567"/>
      <c r="UWR86" s="567"/>
      <c r="UWS86" s="567"/>
      <c r="UWT86" s="567"/>
      <c r="UWU86" s="567"/>
      <c r="UWV86" s="567"/>
      <c r="UWW86" s="567"/>
      <c r="UWX86" s="567"/>
      <c r="UWY86" s="567"/>
      <c r="UWZ86" s="567"/>
      <c r="UXA86" s="567"/>
      <c r="UXB86" s="567"/>
      <c r="UXC86" s="567"/>
      <c r="UXD86" s="567"/>
      <c r="UXE86" s="567"/>
      <c r="UXF86" s="567"/>
      <c r="UXG86" s="567"/>
      <c r="UXH86" s="567"/>
      <c r="UXI86" s="567"/>
      <c r="UXJ86" s="567"/>
      <c r="UXK86" s="567"/>
      <c r="UXL86" s="567"/>
      <c r="UXM86" s="567"/>
      <c r="UXN86" s="567"/>
      <c r="UXO86" s="567"/>
      <c r="UXP86" s="567"/>
      <c r="UXQ86" s="567"/>
      <c r="UXR86" s="567"/>
      <c r="UXS86" s="567"/>
      <c r="UXT86" s="567"/>
      <c r="UXU86" s="567"/>
      <c r="UXV86" s="567"/>
      <c r="UXW86" s="567"/>
      <c r="UXX86" s="567"/>
      <c r="UXY86" s="567"/>
      <c r="UXZ86" s="567"/>
      <c r="UYA86" s="567"/>
      <c r="UYB86" s="567"/>
      <c r="UYC86" s="567"/>
      <c r="UYD86" s="567"/>
      <c r="UYE86" s="567"/>
      <c r="UYF86" s="567"/>
      <c r="UYG86" s="567"/>
      <c r="UYH86" s="567"/>
      <c r="UYI86" s="567"/>
      <c r="UYJ86" s="567"/>
      <c r="UYK86" s="567"/>
      <c r="UYL86" s="567"/>
      <c r="UYM86" s="567"/>
      <c r="UYN86" s="567"/>
      <c r="UYO86" s="567"/>
      <c r="UYP86" s="567"/>
      <c r="UYQ86" s="567"/>
      <c r="UYR86" s="567"/>
      <c r="UYS86" s="567"/>
      <c r="UYT86" s="567"/>
      <c r="UYU86" s="567"/>
      <c r="UYV86" s="567"/>
      <c r="UYW86" s="567"/>
      <c r="UYX86" s="567"/>
      <c r="UYY86" s="567"/>
      <c r="UYZ86" s="567"/>
      <c r="UZA86" s="567"/>
      <c r="UZB86" s="567"/>
      <c r="UZC86" s="567"/>
      <c r="UZD86" s="567"/>
      <c r="UZE86" s="567"/>
      <c r="UZF86" s="567"/>
      <c r="UZG86" s="567"/>
      <c r="UZH86" s="567"/>
      <c r="UZI86" s="567"/>
      <c r="UZJ86" s="567"/>
      <c r="UZK86" s="567"/>
      <c r="UZL86" s="567"/>
      <c r="UZM86" s="567"/>
      <c r="UZN86" s="567"/>
      <c r="UZO86" s="567"/>
      <c r="UZP86" s="567"/>
      <c r="UZQ86" s="567"/>
      <c r="UZR86" s="567"/>
      <c r="UZS86" s="567"/>
      <c r="UZT86" s="567"/>
      <c r="UZU86" s="567"/>
      <c r="UZV86" s="567"/>
      <c r="UZW86" s="567"/>
      <c r="UZX86" s="567"/>
      <c r="UZY86" s="567"/>
      <c r="UZZ86" s="567"/>
      <c r="VAA86" s="567"/>
      <c r="VAB86" s="567"/>
      <c r="VAC86" s="567"/>
      <c r="VAD86" s="567"/>
      <c r="VAE86" s="567"/>
      <c r="VAF86" s="567"/>
      <c r="VAG86" s="567"/>
      <c r="VAH86" s="567"/>
      <c r="VAI86" s="567"/>
      <c r="VAJ86" s="567"/>
      <c r="VAK86" s="567"/>
      <c r="VAL86" s="567"/>
      <c r="VAM86" s="567"/>
      <c r="VAN86" s="567"/>
      <c r="VAO86" s="567"/>
      <c r="VAP86" s="567"/>
      <c r="VAQ86" s="567"/>
      <c r="VAR86" s="567"/>
      <c r="VAS86" s="567"/>
      <c r="VAT86" s="567"/>
      <c r="VAU86" s="567"/>
      <c r="VAV86" s="567"/>
      <c r="VAW86" s="567"/>
      <c r="VAX86" s="567"/>
      <c r="VAY86" s="567"/>
      <c r="VAZ86" s="567"/>
      <c r="VBA86" s="567"/>
      <c r="VBB86" s="567"/>
      <c r="VBC86" s="567"/>
      <c r="VBD86" s="567"/>
      <c r="VBE86" s="567"/>
      <c r="VBF86" s="567"/>
      <c r="VBG86" s="567"/>
      <c r="VBH86" s="567"/>
      <c r="VBI86" s="567"/>
      <c r="VBJ86" s="567"/>
      <c r="VBK86" s="567"/>
      <c r="VBL86" s="567"/>
      <c r="VBM86" s="567"/>
      <c r="VBN86" s="567"/>
      <c r="VBO86" s="567"/>
      <c r="VBP86" s="567"/>
      <c r="VBQ86" s="567"/>
      <c r="VBR86" s="567"/>
      <c r="VBS86" s="567"/>
      <c r="VBT86" s="567"/>
      <c r="VBU86" s="567"/>
      <c r="VBV86" s="567"/>
      <c r="VBW86" s="567"/>
      <c r="VBX86" s="567"/>
      <c r="VBY86" s="567"/>
      <c r="VBZ86" s="567"/>
      <c r="VCA86" s="567"/>
      <c r="VCB86" s="567"/>
      <c r="VCC86" s="567"/>
      <c r="VCD86" s="567"/>
      <c r="VCE86" s="567"/>
      <c r="VCF86" s="567"/>
      <c r="VCG86" s="567"/>
      <c r="VCH86" s="567"/>
      <c r="VCI86" s="567"/>
      <c r="VCJ86" s="567"/>
      <c r="VCK86" s="567"/>
      <c r="VCL86" s="567"/>
      <c r="VCM86" s="567"/>
      <c r="VCN86" s="567"/>
      <c r="VCO86" s="567"/>
      <c r="VCP86" s="567"/>
      <c r="VCQ86" s="567"/>
      <c r="VCR86" s="567"/>
      <c r="VCS86" s="567"/>
      <c r="VCT86" s="567"/>
      <c r="VCU86" s="567"/>
      <c r="VCV86" s="567"/>
      <c r="VCW86" s="567"/>
      <c r="VCX86" s="567"/>
      <c r="VCY86" s="567"/>
      <c r="VCZ86" s="567"/>
      <c r="VDA86" s="567"/>
      <c r="VDB86" s="567"/>
      <c r="VDC86" s="567"/>
      <c r="VDD86" s="567"/>
      <c r="VDE86" s="567"/>
      <c r="VDF86" s="567"/>
      <c r="VDG86" s="567"/>
      <c r="VDH86" s="567"/>
      <c r="VDI86" s="567"/>
      <c r="VDJ86" s="567"/>
      <c r="VDK86" s="567"/>
      <c r="VDL86" s="567"/>
      <c r="VDM86" s="567"/>
      <c r="VDN86" s="567"/>
      <c r="VDO86" s="567"/>
      <c r="VDP86" s="567"/>
      <c r="VDQ86" s="567"/>
      <c r="VDR86" s="567"/>
      <c r="VDS86" s="567"/>
      <c r="VDT86" s="567"/>
      <c r="VDU86" s="567"/>
      <c r="VDV86" s="567"/>
      <c r="VDW86" s="567"/>
      <c r="VDX86" s="567"/>
      <c r="VDY86" s="567"/>
      <c r="VDZ86" s="567"/>
      <c r="VEA86" s="567"/>
      <c r="VEB86" s="567"/>
      <c r="VEC86" s="567"/>
      <c r="VED86" s="567"/>
      <c r="VEE86" s="567"/>
      <c r="VEF86" s="567"/>
      <c r="VEG86" s="567"/>
      <c r="VEH86" s="567"/>
      <c r="VEI86" s="567"/>
      <c r="VEJ86" s="567"/>
      <c r="VEK86" s="567"/>
      <c r="VEL86" s="567"/>
      <c r="VEM86" s="567"/>
      <c r="VEN86" s="567"/>
      <c r="VEO86" s="567"/>
      <c r="VEP86" s="567"/>
      <c r="VEQ86" s="567"/>
      <c r="VER86" s="567"/>
      <c r="VES86" s="567"/>
      <c r="VET86" s="567"/>
      <c r="VEU86" s="567"/>
      <c r="VEV86" s="567"/>
      <c r="VEW86" s="567"/>
      <c r="VEX86" s="567"/>
      <c r="VEY86" s="567"/>
      <c r="VEZ86" s="567"/>
      <c r="VFA86" s="567"/>
      <c r="VFB86" s="567"/>
      <c r="VFC86" s="567"/>
      <c r="VFD86" s="567"/>
      <c r="VFE86" s="567"/>
      <c r="VFF86" s="567"/>
      <c r="VFG86" s="567"/>
      <c r="VFH86" s="567"/>
      <c r="VFI86" s="567"/>
      <c r="VFJ86" s="567"/>
      <c r="VFK86" s="567"/>
      <c r="VFL86" s="567"/>
      <c r="VFM86" s="567"/>
      <c r="VFN86" s="567"/>
      <c r="VFO86" s="567"/>
      <c r="VFP86" s="567"/>
      <c r="VFQ86" s="567"/>
      <c r="VFR86" s="567"/>
      <c r="VFS86" s="567"/>
      <c r="VFT86" s="567"/>
      <c r="VFU86" s="567"/>
      <c r="VFV86" s="567"/>
      <c r="VFW86" s="567"/>
      <c r="VFX86" s="567"/>
      <c r="VFY86" s="567"/>
      <c r="VFZ86" s="567"/>
      <c r="VGA86" s="567"/>
      <c r="VGB86" s="567"/>
      <c r="VGC86" s="567"/>
      <c r="VGD86" s="567"/>
      <c r="VGE86" s="567"/>
      <c r="VGF86" s="567"/>
      <c r="VGG86" s="567"/>
      <c r="VGH86" s="567"/>
      <c r="VGI86" s="567"/>
      <c r="VGJ86" s="567"/>
      <c r="VGK86" s="567"/>
      <c r="VGL86" s="567"/>
      <c r="VGM86" s="567"/>
      <c r="VGN86" s="567"/>
      <c r="VGO86" s="567"/>
      <c r="VGP86" s="567"/>
      <c r="VGQ86" s="567"/>
      <c r="VGR86" s="567"/>
      <c r="VGS86" s="567"/>
      <c r="VGT86" s="567"/>
      <c r="VGU86" s="567"/>
      <c r="VGV86" s="567"/>
      <c r="VGW86" s="567"/>
      <c r="VGX86" s="567"/>
      <c r="VGY86" s="567"/>
      <c r="VGZ86" s="567"/>
      <c r="VHA86" s="567"/>
      <c r="VHB86" s="567"/>
      <c r="VHC86" s="567"/>
      <c r="VHD86" s="567"/>
      <c r="VHE86" s="567"/>
      <c r="VHF86" s="567"/>
      <c r="VHG86" s="567"/>
      <c r="VHH86" s="567"/>
      <c r="VHI86" s="567"/>
      <c r="VHJ86" s="567"/>
      <c r="VHK86" s="567"/>
      <c r="VHL86" s="567"/>
      <c r="VHM86" s="567"/>
      <c r="VHN86" s="567"/>
      <c r="VHO86" s="567"/>
      <c r="VHP86" s="567"/>
      <c r="VHQ86" s="567"/>
      <c r="VHR86" s="567"/>
      <c r="VHS86" s="567"/>
      <c r="VHT86" s="567"/>
      <c r="VHU86" s="567"/>
      <c r="VHV86" s="567"/>
      <c r="VHW86" s="567"/>
      <c r="VHX86" s="567"/>
      <c r="VHY86" s="567"/>
      <c r="VHZ86" s="567"/>
      <c r="VIA86" s="567"/>
      <c r="VIB86" s="567"/>
      <c r="VIC86" s="567"/>
      <c r="VID86" s="567"/>
      <c r="VIE86" s="567"/>
      <c r="VIF86" s="567"/>
      <c r="VIG86" s="567"/>
      <c r="VIH86" s="567"/>
      <c r="VII86" s="567"/>
      <c r="VIJ86" s="567"/>
      <c r="VIK86" s="567"/>
      <c r="VIL86" s="567"/>
      <c r="VIM86" s="567"/>
      <c r="VIN86" s="567"/>
      <c r="VIO86" s="567"/>
      <c r="VIP86" s="567"/>
      <c r="VIQ86" s="567"/>
      <c r="VIR86" s="567"/>
      <c r="VIS86" s="567"/>
      <c r="VIT86" s="567"/>
      <c r="VIU86" s="567"/>
      <c r="VIV86" s="567"/>
      <c r="VIW86" s="567"/>
      <c r="VIX86" s="567"/>
      <c r="VIY86" s="567"/>
      <c r="VIZ86" s="567"/>
      <c r="VJA86" s="567"/>
      <c r="VJB86" s="567"/>
      <c r="VJC86" s="567"/>
      <c r="VJD86" s="567"/>
      <c r="VJE86" s="567"/>
      <c r="VJF86" s="567"/>
      <c r="VJG86" s="567"/>
      <c r="VJH86" s="567"/>
      <c r="VJI86" s="567"/>
      <c r="VJJ86" s="567"/>
      <c r="VJK86" s="567"/>
      <c r="VJL86" s="567"/>
      <c r="VJM86" s="567"/>
      <c r="VJN86" s="567"/>
      <c r="VJO86" s="567"/>
      <c r="VJP86" s="567"/>
      <c r="VJQ86" s="567"/>
      <c r="VJR86" s="567"/>
      <c r="VJS86" s="567"/>
      <c r="VJT86" s="567"/>
      <c r="VJU86" s="567"/>
      <c r="VJV86" s="567"/>
      <c r="VJW86" s="567"/>
      <c r="VJX86" s="567"/>
      <c r="VJY86" s="567"/>
      <c r="VJZ86" s="567"/>
      <c r="VKA86" s="567"/>
      <c r="VKB86" s="567"/>
      <c r="VKC86" s="567"/>
      <c r="VKD86" s="567"/>
      <c r="VKE86" s="567"/>
      <c r="VKF86" s="567"/>
      <c r="VKG86" s="567"/>
      <c r="VKH86" s="567"/>
      <c r="VKI86" s="567"/>
      <c r="VKJ86" s="567"/>
      <c r="VKK86" s="567"/>
      <c r="VKL86" s="567"/>
      <c r="VKM86" s="567"/>
      <c r="VKN86" s="567"/>
      <c r="VKO86" s="567"/>
      <c r="VKP86" s="567"/>
      <c r="VKQ86" s="567"/>
      <c r="VKR86" s="567"/>
      <c r="VKS86" s="567"/>
      <c r="VKT86" s="567"/>
      <c r="VKU86" s="567"/>
      <c r="VKV86" s="567"/>
      <c r="VKW86" s="567"/>
      <c r="VKX86" s="567"/>
      <c r="VKY86" s="567"/>
      <c r="VKZ86" s="567"/>
      <c r="VLA86" s="567"/>
      <c r="VLB86" s="567"/>
      <c r="VLC86" s="567"/>
      <c r="VLD86" s="567"/>
      <c r="VLE86" s="567"/>
      <c r="VLF86" s="567"/>
      <c r="VLG86" s="567"/>
      <c r="VLH86" s="567"/>
      <c r="VLI86" s="567"/>
      <c r="VLJ86" s="567"/>
      <c r="VLK86" s="567"/>
      <c r="VLL86" s="567"/>
      <c r="VLM86" s="567"/>
      <c r="VLN86" s="567"/>
      <c r="VLO86" s="567"/>
      <c r="VLP86" s="567"/>
      <c r="VLQ86" s="567"/>
      <c r="VLR86" s="567"/>
      <c r="VLS86" s="567"/>
      <c r="VLT86" s="567"/>
      <c r="VLU86" s="567"/>
      <c r="VLV86" s="567"/>
      <c r="VLW86" s="567"/>
      <c r="VLX86" s="567"/>
      <c r="VLY86" s="567"/>
      <c r="VLZ86" s="567"/>
      <c r="VMA86" s="567"/>
      <c r="VMB86" s="567"/>
      <c r="VMC86" s="567"/>
      <c r="VMD86" s="567"/>
      <c r="VME86" s="567"/>
      <c r="VMF86" s="567"/>
      <c r="VMG86" s="567"/>
      <c r="VMH86" s="567"/>
      <c r="VMI86" s="567"/>
      <c r="VMJ86" s="567"/>
      <c r="VMK86" s="567"/>
      <c r="VML86" s="567"/>
      <c r="VMM86" s="567"/>
      <c r="VMN86" s="567"/>
      <c r="VMO86" s="567"/>
      <c r="VMP86" s="567"/>
      <c r="VMQ86" s="567"/>
      <c r="VMR86" s="567"/>
      <c r="VMS86" s="567"/>
      <c r="VMT86" s="567"/>
      <c r="VMU86" s="567"/>
      <c r="VMV86" s="567"/>
      <c r="VMW86" s="567"/>
      <c r="VMX86" s="567"/>
      <c r="VMY86" s="567"/>
      <c r="VMZ86" s="567"/>
      <c r="VNA86" s="567"/>
      <c r="VNB86" s="567"/>
      <c r="VNC86" s="567"/>
      <c r="VND86" s="567"/>
      <c r="VNE86" s="567"/>
      <c r="VNF86" s="567"/>
      <c r="VNG86" s="567"/>
      <c r="VNH86" s="567"/>
      <c r="VNI86" s="567"/>
      <c r="VNJ86" s="567"/>
      <c r="VNK86" s="567"/>
      <c r="VNL86" s="567"/>
      <c r="VNM86" s="567"/>
      <c r="VNN86" s="567"/>
      <c r="VNO86" s="567"/>
      <c r="VNP86" s="567"/>
      <c r="VNQ86" s="567"/>
      <c r="VNR86" s="567"/>
      <c r="VNS86" s="567"/>
      <c r="VNT86" s="567"/>
      <c r="VNU86" s="567"/>
      <c r="VNV86" s="567"/>
      <c r="VNW86" s="567"/>
      <c r="VNX86" s="567"/>
      <c r="VNY86" s="567"/>
      <c r="VNZ86" s="567"/>
      <c r="VOA86" s="567"/>
      <c r="VOB86" s="567"/>
      <c r="VOC86" s="567"/>
      <c r="VOD86" s="567"/>
      <c r="VOE86" s="567"/>
      <c r="VOF86" s="567"/>
      <c r="VOG86" s="567"/>
      <c r="VOH86" s="567"/>
      <c r="VOI86" s="567"/>
      <c r="VOJ86" s="567"/>
      <c r="VOK86" s="567"/>
      <c r="VOL86" s="567"/>
      <c r="VOM86" s="567"/>
      <c r="VON86" s="567"/>
      <c r="VOO86" s="567"/>
      <c r="VOP86" s="567"/>
      <c r="VOQ86" s="567"/>
      <c r="VOR86" s="567"/>
      <c r="VOS86" s="567"/>
      <c r="VOT86" s="567"/>
      <c r="VOU86" s="567"/>
      <c r="VOV86" s="567"/>
      <c r="VOW86" s="567"/>
      <c r="VOX86" s="567"/>
      <c r="VOY86" s="567"/>
      <c r="VOZ86" s="567"/>
      <c r="VPA86" s="567"/>
      <c r="VPB86" s="567"/>
      <c r="VPC86" s="567"/>
      <c r="VPD86" s="567"/>
      <c r="VPE86" s="567"/>
      <c r="VPF86" s="567"/>
      <c r="VPG86" s="567"/>
      <c r="VPH86" s="567"/>
      <c r="VPI86" s="567"/>
      <c r="VPJ86" s="567"/>
      <c r="VPK86" s="567"/>
      <c r="VPL86" s="567"/>
      <c r="VPM86" s="567"/>
      <c r="VPN86" s="567"/>
      <c r="VPO86" s="567"/>
      <c r="VPP86" s="567"/>
      <c r="VPQ86" s="567"/>
      <c r="VPR86" s="567"/>
      <c r="VPS86" s="567"/>
      <c r="VPT86" s="567"/>
      <c r="VPU86" s="567"/>
      <c r="VPV86" s="567"/>
      <c r="VPW86" s="567"/>
      <c r="VPX86" s="567"/>
      <c r="VPY86" s="567"/>
      <c r="VPZ86" s="567"/>
      <c r="VQA86" s="567"/>
      <c r="VQB86" s="567"/>
      <c r="VQC86" s="567"/>
      <c r="VQD86" s="567"/>
      <c r="VQE86" s="567"/>
      <c r="VQF86" s="567"/>
      <c r="VQG86" s="567"/>
      <c r="VQH86" s="567"/>
      <c r="VQI86" s="567"/>
      <c r="VQJ86" s="567"/>
      <c r="VQK86" s="567"/>
      <c r="VQL86" s="567"/>
      <c r="VQM86" s="567"/>
      <c r="VQN86" s="567"/>
      <c r="VQO86" s="567"/>
      <c r="VQP86" s="567"/>
      <c r="VQQ86" s="567"/>
      <c r="VQR86" s="567"/>
      <c r="VQS86" s="567"/>
      <c r="VQT86" s="567"/>
      <c r="VQU86" s="567"/>
      <c r="VQV86" s="567"/>
      <c r="VQW86" s="567"/>
      <c r="VQX86" s="567"/>
      <c r="VQY86" s="567"/>
      <c r="VQZ86" s="567"/>
      <c r="VRA86" s="567"/>
      <c r="VRB86" s="567"/>
      <c r="VRC86" s="567"/>
      <c r="VRD86" s="567"/>
      <c r="VRE86" s="567"/>
      <c r="VRF86" s="567"/>
      <c r="VRG86" s="567"/>
      <c r="VRH86" s="567"/>
      <c r="VRI86" s="567"/>
      <c r="VRJ86" s="567"/>
      <c r="VRK86" s="567"/>
      <c r="VRL86" s="567"/>
      <c r="VRM86" s="567"/>
      <c r="VRN86" s="567"/>
      <c r="VRO86" s="567"/>
      <c r="VRP86" s="567"/>
      <c r="VRQ86" s="567"/>
      <c r="VRR86" s="567"/>
      <c r="VRS86" s="567"/>
      <c r="VRT86" s="567"/>
      <c r="VRU86" s="567"/>
      <c r="VRV86" s="567"/>
      <c r="VRW86" s="567"/>
      <c r="VRX86" s="567"/>
      <c r="VRY86" s="567"/>
      <c r="VRZ86" s="567"/>
      <c r="VSA86" s="567"/>
      <c r="VSB86" s="567"/>
      <c r="VSC86" s="567"/>
      <c r="VSD86" s="567"/>
      <c r="VSE86" s="567"/>
      <c r="VSF86" s="567"/>
      <c r="VSG86" s="567"/>
      <c r="VSH86" s="567"/>
      <c r="VSI86" s="567"/>
      <c r="VSJ86" s="567"/>
      <c r="VSK86" s="567"/>
      <c r="VSL86" s="567"/>
      <c r="VSM86" s="567"/>
      <c r="VSN86" s="567"/>
      <c r="VSO86" s="567"/>
      <c r="VSP86" s="567"/>
      <c r="VSQ86" s="567"/>
      <c r="VSR86" s="567"/>
      <c r="VSS86" s="567"/>
      <c r="VST86" s="567"/>
      <c r="VSU86" s="567"/>
      <c r="VSV86" s="567"/>
      <c r="VSW86" s="567"/>
      <c r="VSX86" s="567"/>
      <c r="VSY86" s="567"/>
      <c r="VSZ86" s="567"/>
      <c r="VTA86" s="567"/>
      <c r="VTB86" s="567"/>
      <c r="VTC86" s="567"/>
      <c r="VTD86" s="567"/>
      <c r="VTE86" s="567"/>
      <c r="VTF86" s="567"/>
      <c r="VTG86" s="567"/>
      <c r="VTH86" s="567"/>
      <c r="VTI86" s="567"/>
      <c r="VTJ86" s="567"/>
      <c r="VTK86" s="567"/>
      <c r="VTL86" s="567"/>
      <c r="VTM86" s="567"/>
      <c r="VTN86" s="567"/>
      <c r="VTO86" s="567"/>
      <c r="VTP86" s="567"/>
      <c r="VTQ86" s="567"/>
      <c r="VTR86" s="567"/>
      <c r="VTS86" s="567"/>
      <c r="VTT86" s="567"/>
      <c r="VTU86" s="567"/>
      <c r="VTV86" s="567"/>
      <c r="VTW86" s="567"/>
      <c r="VTX86" s="567"/>
      <c r="VTY86" s="567"/>
      <c r="VTZ86" s="567"/>
      <c r="VUA86" s="567"/>
      <c r="VUB86" s="567"/>
      <c r="VUC86" s="567"/>
      <c r="VUD86" s="567"/>
      <c r="VUE86" s="567"/>
      <c r="VUF86" s="567"/>
      <c r="VUG86" s="567"/>
      <c r="VUH86" s="567"/>
      <c r="VUI86" s="567"/>
      <c r="VUJ86" s="567"/>
      <c r="VUK86" s="567"/>
      <c r="VUL86" s="567"/>
      <c r="VUM86" s="567"/>
      <c r="VUN86" s="567"/>
      <c r="VUO86" s="567"/>
      <c r="VUP86" s="567"/>
      <c r="VUQ86" s="567"/>
      <c r="VUR86" s="567"/>
      <c r="VUS86" s="567"/>
      <c r="VUT86" s="567"/>
      <c r="VUU86" s="567"/>
      <c r="VUV86" s="567"/>
      <c r="VUW86" s="567"/>
      <c r="VUX86" s="567"/>
      <c r="VUY86" s="567"/>
      <c r="VUZ86" s="567"/>
      <c r="VVA86" s="567"/>
      <c r="VVB86" s="567"/>
      <c r="VVC86" s="567"/>
      <c r="VVD86" s="567"/>
      <c r="VVE86" s="567"/>
      <c r="VVF86" s="567"/>
      <c r="VVG86" s="567"/>
      <c r="VVH86" s="567"/>
      <c r="VVI86" s="567"/>
      <c r="VVJ86" s="567"/>
      <c r="VVK86" s="567"/>
      <c r="VVL86" s="567"/>
      <c r="VVM86" s="567"/>
      <c r="VVN86" s="567"/>
      <c r="VVO86" s="567"/>
      <c r="VVP86" s="567"/>
      <c r="VVQ86" s="567"/>
      <c r="VVR86" s="567"/>
      <c r="VVS86" s="567"/>
      <c r="VVT86" s="567"/>
      <c r="VVU86" s="567"/>
      <c r="VVV86" s="567"/>
      <c r="VVW86" s="567"/>
      <c r="VVX86" s="567"/>
      <c r="VVY86" s="567"/>
      <c r="VVZ86" s="567"/>
      <c r="VWA86" s="567"/>
      <c r="VWB86" s="567"/>
      <c r="VWC86" s="567"/>
      <c r="VWD86" s="567"/>
      <c r="VWE86" s="567"/>
      <c r="VWF86" s="567"/>
      <c r="VWG86" s="567"/>
      <c r="VWH86" s="567"/>
      <c r="VWI86" s="567"/>
      <c r="VWJ86" s="567"/>
      <c r="VWK86" s="567"/>
      <c r="VWL86" s="567"/>
      <c r="VWM86" s="567"/>
      <c r="VWN86" s="567"/>
      <c r="VWO86" s="567"/>
      <c r="VWP86" s="567"/>
      <c r="VWQ86" s="567"/>
      <c r="VWR86" s="567"/>
      <c r="VWS86" s="567"/>
      <c r="VWT86" s="567"/>
      <c r="VWU86" s="567"/>
      <c r="VWV86" s="567"/>
      <c r="VWW86" s="567"/>
      <c r="VWX86" s="567"/>
      <c r="VWY86" s="567"/>
      <c r="VWZ86" s="567"/>
      <c r="VXA86" s="567"/>
      <c r="VXB86" s="567"/>
      <c r="VXC86" s="567"/>
      <c r="VXD86" s="567"/>
      <c r="VXE86" s="567"/>
      <c r="VXF86" s="567"/>
      <c r="VXG86" s="567"/>
      <c r="VXH86" s="567"/>
      <c r="VXI86" s="567"/>
      <c r="VXJ86" s="567"/>
      <c r="VXK86" s="567"/>
      <c r="VXL86" s="567"/>
      <c r="VXM86" s="567"/>
      <c r="VXN86" s="567"/>
      <c r="VXO86" s="567"/>
      <c r="VXP86" s="567"/>
      <c r="VXQ86" s="567"/>
      <c r="VXR86" s="567"/>
      <c r="VXS86" s="567"/>
      <c r="VXT86" s="567"/>
      <c r="VXU86" s="567"/>
      <c r="VXV86" s="567"/>
      <c r="VXW86" s="567"/>
      <c r="VXX86" s="567"/>
      <c r="VXY86" s="567"/>
      <c r="VXZ86" s="567"/>
      <c r="VYA86" s="567"/>
      <c r="VYB86" s="567"/>
      <c r="VYC86" s="567"/>
      <c r="VYD86" s="567"/>
      <c r="VYE86" s="567"/>
      <c r="VYF86" s="567"/>
      <c r="VYG86" s="567"/>
      <c r="VYH86" s="567"/>
      <c r="VYI86" s="567"/>
      <c r="VYJ86" s="567"/>
      <c r="VYK86" s="567"/>
      <c r="VYL86" s="567"/>
      <c r="VYM86" s="567"/>
      <c r="VYN86" s="567"/>
      <c r="VYO86" s="567"/>
      <c r="VYP86" s="567"/>
      <c r="VYQ86" s="567"/>
      <c r="VYR86" s="567"/>
      <c r="VYS86" s="567"/>
      <c r="VYT86" s="567"/>
      <c r="VYU86" s="567"/>
      <c r="VYV86" s="567"/>
      <c r="VYW86" s="567"/>
      <c r="VYX86" s="567"/>
      <c r="VYY86" s="567"/>
      <c r="VYZ86" s="567"/>
      <c r="VZA86" s="567"/>
      <c r="VZB86" s="567"/>
      <c r="VZC86" s="567"/>
      <c r="VZD86" s="567"/>
      <c r="VZE86" s="567"/>
      <c r="VZF86" s="567"/>
      <c r="VZG86" s="567"/>
      <c r="VZH86" s="567"/>
      <c r="VZI86" s="567"/>
      <c r="VZJ86" s="567"/>
      <c r="VZK86" s="567"/>
      <c r="VZL86" s="567"/>
      <c r="VZM86" s="567"/>
      <c r="VZN86" s="567"/>
      <c r="VZO86" s="567"/>
      <c r="VZP86" s="567"/>
      <c r="VZQ86" s="567"/>
      <c r="VZR86" s="567"/>
      <c r="VZS86" s="567"/>
      <c r="VZT86" s="567"/>
      <c r="VZU86" s="567"/>
      <c r="VZV86" s="567"/>
      <c r="VZW86" s="567"/>
      <c r="VZX86" s="567"/>
      <c r="VZY86" s="567"/>
      <c r="VZZ86" s="567"/>
      <c r="WAA86" s="567"/>
      <c r="WAB86" s="567"/>
      <c r="WAC86" s="567"/>
      <c r="WAD86" s="567"/>
      <c r="WAE86" s="567"/>
      <c r="WAF86" s="567"/>
      <c r="WAG86" s="567"/>
      <c r="WAH86" s="567"/>
      <c r="WAI86" s="567"/>
      <c r="WAJ86" s="567"/>
      <c r="WAK86" s="567"/>
      <c r="WAL86" s="567"/>
      <c r="WAM86" s="567"/>
      <c r="WAN86" s="567"/>
      <c r="WAO86" s="567"/>
      <c r="WAP86" s="567"/>
      <c r="WAQ86" s="567"/>
      <c r="WAR86" s="567"/>
      <c r="WAS86" s="567"/>
      <c r="WAT86" s="567"/>
      <c r="WAU86" s="567"/>
      <c r="WAV86" s="567"/>
      <c r="WAW86" s="567"/>
      <c r="WAX86" s="567"/>
      <c r="WAY86" s="567"/>
      <c r="WAZ86" s="567"/>
      <c r="WBA86" s="567"/>
      <c r="WBB86" s="567"/>
      <c r="WBC86" s="567"/>
      <c r="WBD86" s="567"/>
      <c r="WBE86" s="567"/>
      <c r="WBF86" s="567"/>
      <c r="WBG86" s="567"/>
      <c r="WBH86" s="567"/>
      <c r="WBI86" s="567"/>
      <c r="WBJ86" s="567"/>
      <c r="WBK86" s="567"/>
      <c r="WBL86" s="567"/>
      <c r="WBM86" s="567"/>
      <c r="WBN86" s="567"/>
      <c r="WBO86" s="567"/>
      <c r="WBP86" s="567"/>
      <c r="WBQ86" s="567"/>
      <c r="WBR86" s="567"/>
      <c r="WBS86" s="567"/>
      <c r="WBT86" s="567"/>
      <c r="WBU86" s="567"/>
      <c r="WBV86" s="567"/>
      <c r="WBW86" s="567"/>
      <c r="WBX86" s="567"/>
      <c r="WBY86" s="567"/>
      <c r="WBZ86" s="567"/>
      <c r="WCA86" s="567"/>
      <c r="WCB86" s="567"/>
      <c r="WCC86" s="567"/>
      <c r="WCD86" s="567"/>
      <c r="WCE86" s="567"/>
      <c r="WCF86" s="567"/>
      <c r="WCG86" s="567"/>
      <c r="WCH86" s="567"/>
      <c r="WCI86" s="567"/>
      <c r="WCJ86" s="567"/>
      <c r="WCK86" s="567"/>
      <c r="WCL86" s="567"/>
      <c r="WCM86" s="567"/>
      <c r="WCN86" s="567"/>
      <c r="WCO86" s="567"/>
      <c r="WCP86" s="567"/>
      <c r="WCQ86" s="567"/>
      <c r="WCR86" s="567"/>
      <c r="WCS86" s="567"/>
      <c r="WCT86" s="567"/>
      <c r="WCU86" s="567"/>
      <c r="WCV86" s="567"/>
      <c r="WCW86" s="567"/>
      <c r="WCX86" s="567"/>
      <c r="WCY86" s="567"/>
      <c r="WCZ86" s="567"/>
      <c r="WDA86" s="567"/>
      <c r="WDB86" s="567"/>
      <c r="WDC86" s="567"/>
      <c r="WDD86" s="567"/>
      <c r="WDE86" s="567"/>
      <c r="WDF86" s="567"/>
      <c r="WDG86" s="567"/>
      <c r="WDH86" s="567"/>
      <c r="WDI86" s="567"/>
      <c r="WDJ86" s="567"/>
      <c r="WDK86" s="567"/>
      <c r="WDL86" s="567"/>
      <c r="WDM86" s="567"/>
      <c r="WDN86" s="567"/>
      <c r="WDO86" s="567"/>
      <c r="WDP86" s="567"/>
      <c r="WDQ86" s="567"/>
      <c r="WDR86" s="567"/>
      <c r="WDS86" s="567"/>
      <c r="WDT86" s="567"/>
      <c r="WDU86" s="567"/>
      <c r="WDV86" s="567"/>
      <c r="WDW86" s="567"/>
      <c r="WDX86" s="567"/>
      <c r="WDY86" s="567"/>
      <c r="WDZ86" s="567"/>
      <c r="WEA86" s="567"/>
      <c r="WEB86" s="567"/>
      <c r="WEC86" s="567"/>
      <c r="WED86" s="567"/>
      <c r="WEE86" s="567"/>
      <c r="WEF86" s="567"/>
      <c r="WEG86" s="567"/>
      <c r="WEH86" s="567"/>
      <c r="WEI86" s="567"/>
      <c r="WEJ86" s="567"/>
      <c r="WEK86" s="567"/>
      <c r="WEL86" s="567"/>
      <c r="WEM86" s="567"/>
      <c r="WEN86" s="567"/>
      <c r="WEO86" s="567"/>
      <c r="WEP86" s="567"/>
      <c r="WEQ86" s="567"/>
      <c r="WER86" s="567"/>
      <c r="WES86" s="567"/>
      <c r="WET86" s="567"/>
      <c r="WEU86" s="567"/>
      <c r="WEV86" s="567"/>
      <c r="WEW86" s="567"/>
      <c r="WEX86" s="567"/>
      <c r="WEY86" s="567"/>
      <c r="WEZ86" s="567"/>
      <c r="WFA86" s="567"/>
      <c r="WFB86" s="567"/>
      <c r="WFC86" s="567"/>
      <c r="WFD86" s="567"/>
      <c r="WFE86" s="567"/>
      <c r="WFF86" s="567"/>
      <c r="WFG86" s="567"/>
      <c r="WFH86" s="567"/>
      <c r="WFI86" s="567"/>
      <c r="WFJ86" s="567"/>
      <c r="WFK86" s="567"/>
      <c r="WFL86" s="567"/>
      <c r="WFM86" s="567"/>
      <c r="WFN86" s="567"/>
      <c r="WFO86" s="567"/>
      <c r="WFP86" s="567"/>
      <c r="WFQ86" s="567"/>
      <c r="WFR86" s="567"/>
      <c r="WFS86" s="567"/>
      <c r="WFT86" s="567"/>
      <c r="WFU86" s="567"/>
      <c r="WFV86" s="567"/>
      <c r="WFW86" s="567"/>
      <c r="WFX86" s="567"/>
      <c r="WFY86" s="567"/>
      <c r="WFZ86" s="567"/>
      <c r="WGA86" s="567"/>
      <c r="WGB86" s="567"/>
      <c r="WGC86" s="567"/>
      <c r="WGD86" s="567"/>
      <c r="WGE86" s="567"/>
      <c r="WGF86" s="567"/>
      <c r="WGG86" s="567"/>
      <c r="WGH86" s="567"/>
      <c r="WGI86" s="567"/>
      <c r="WGJ86" s="567"/>
      <c r="WGK86" s="567"/>
      <c r="WGL86" s="567"/>
      <c r="WGM86" s="567"/>
      <c r="WGN86" s="567"/>
      <c r="WGO86" s="567"/>
      <c r="WGP86" s="567"/>
      <c r="WGQ86" s="567"/>
      <c r="WGR86" s="567"/>
      <c r="WGS86" s="567"/>
      <c r="WGT86" s="567"/>
      <c r="WGU86" s="567"/>
      <c r="WGV86" s="567"/>
      <c r="WGW86" s="567"/>
      <c r="WGX86" s="567"/>
      <c r="WGY86" s="567"/>
      <c r="WGZ86" s="567"/>
      <c r="WHA86" s="567"/>
      <c r="WHB86" s="567"/>
      <c r="WHC86" s="567"/>
      <c r="WHD86" s="567"/>
      <c r="WHE86" s="567"/>
      <c r="WHF86" s="567"/>
      <c r="WHG86" s="567"/>
      <c r="WHH86" s="567"/>
      <c r="WHI86" s="567"/>
      <c r="WHJ86" s="567"/>
      <c r="WHK86" s="567"/>
      <c r="WHL86" s="567"/>
      <c r="WHM86" s="567"/>
      <c r="WHN86" s="567"/>
      <c r="WHO86" s="567"/>
      <c r="WHP86" s="567"/>
      <c r="WHQ86" s="567"/>
      <c r="WHR86" s="567"/>
      <c r="WHS86" s="567"/>
      <c r="WHT86" s="567"/>
      <c r="WHU86" s="567"/>
      <c r="WHV86" s="567"/>
      <c r="WHW86" s="567"/>
      <c r="WHX86" s="567"/>
      <c r="WHY86" s="567"/>
      <c r="WHZ86" s="567"/>
      <c r="WIA86" s="567"/>
      <c r="WIB86" s="567"/>
      <c r="WIC86" s="567"/>
      <c r="WID86" s="567"/>
      <c r="WIE86" s="567"/>
      <c r="WIF86" s="567"/>
      <c r="WIG86" s="567"/>
      <c r="WIH86" s="567"/>
      <c r="WII86" s="567"/>
      <c r="WIJ86" s="567"/>
      <c r="WIK86" s="567"/>
      <c r="WIL86" s="567"/>
      <c r="WIM86" s="567"/>
      <c r="WIN86" s="567"/>
      <c r="WIO86" s="567"/>
      <c r="WIP86" s="567"/>
      <c r="WIQ86" s="567"/>
      <c r="WIR86" s="567"/>
      <c r="WIS86" s="567"/>
      <c r="WIT86" s="567"/>
      <c r="WIU86" s="567"/>
      <c r="WIV86" s="567"/>
      <c r="WIW86" s="567"/>
      <c r="WIX86" s="567"/>
      <c r="WIY86" s="567"/>
      <c r="WIZ86" s="567"/>
      <c r="WJA86" s="567"/>
      <c r="WJB86" s="567"/>
      <c r="WJC86" s="567"/>
      <c r="WJD86" s="567"/>
      <c r="WJE86" s="567"/>
      <c r="WJF86" s="567"/>
      <c r="WJG86" s="567"/>
      <c r="WJH86" s="567"/>
      <c r="WJI86" s="567"/>
      <c r="WJJ86" s="567"/>
      <c r="WJK86" s="567"/>
      <c r="WJL86" s="567"/>
      <c r="WJM86" s="567"/>
      <c r="WJN86" s="567"/>
      <c r="WJO86" s="567"/>
      <c r="WJP86" s="567"/>
      <c r="WJQ86" s="567"/>
      <c r="WJR86" s="567"/>
      <c r="WJS86" s="567"/>
      <c r="WJT86" s="567"/>
      <c r="WJU86" s="567"/>
      <c r="WJV86" s="567"/>
      <c r="WJW86" s="567"/>
      <c r="WJX86" s="567"/>
      <c r="WJY86" s="567"/>
      <c r="WJZ86" s="567"/>
      <c r="WKA86" s="567"/>
      <c r="WKB86" s="567"/>
      <c r="WKC86" s="567"/>
      <c r="WKD86" s="567"/>
      <c r="WKE86" s="567"/>
      <c r="WKF86" s="567"/>
      <c r="WKG86" s="567"/>
      <c r="WKH86" s="567"/>
      <c r="WKI86" s="567"/>
      <c r="WKJ86" s="567"/>
      <c r="WKK86" s="567"/>
      <c r="WKL86" s="567"/>
      <c r="WKM86" s="567"/>
      <c r="WKN86" s="567"/>
      <c r="WKO86" s="567"/>
      <c r="WKP86" s="567"/>
      <c r="WKQ86" s="567"/>
      <c r="WKR86" s="567"/>
      <c r="WKS86" s="567"/>
      <c r="WKT86" s="567"/>
      <c r="WKU86" s="567"/>
      <c r="WKV86" s="567"/>
      <c r="WKW86" s="567"/>
      <c r="WKX86" s="567"/>
      <c r="WKY86" s="567"/>
      <c r="WKZ86" s="567"/>
      <c r="WLA86" s="567"/>
      <c r="WLB86" s="567"/>
      <c r="WLC86" s="567"/>
      <c r="WLD86" s="567"/>
      <c r="WLE86" s="567"/>
      <c r="WLF86" s="567"/>
      <c r="WLG86" s="567"/>
      <c r="WLH86" s="567"/>
      <c r="WLI86" s="567"/>
      <c r="WLJ86" s="567"/>
      <c r="WLK86" s="567"/>
      <c r="WLL86" s="567"/>
      <c r="WLM86" s="567"/>
      <c r="WLN86" s="567"/>
      <c r="WLO86" s="567"/>
      <c r="WLP86" s="567"/>
      <c r="WLQ86" s="567"/>
      <c r="WLR86" s="567"/>
      <c r="WLS86" s="567"/>
      <c r="WLT86" s="567"/>
      <c r="WLU86" s="567"/>
      <c r="WLV86" s="567"/>
      <c r="WLW86" s="567"/>
      <c r="WLX86" s="567"/>
      <c r="WLY86" s="567"/>
      <c r="WLZ86" s="567"/>
      <c r="WMA86" s="567"/>
      <c r="WMB86" s="567"/>
      <c r="WMC86" s="567"/>
      <c r="WMD86" s="567"/>
      <c r="WME86" s="567"/>
      <c r="WMF86" s="567"/>
      <c r="WMG86" s="567"/>
      <c r="WMH86" s="567"/>
      <c r="WMI86" s="567"/>
      <c r="WMJ86" s="567"/>
      <c r="WMK86" s="567"/>
      <c r="WML86" s="567"/>
      <c r="WMM86" s="567"/>
      <c r="WMN86" s="567"/>
      <c r="WMO86" s="567"/>
      <c r="WMP86" s="567"/>
      <c r="WMQ86" s="567"/>
      <c r="WMR86" s="567"/>
      <c r="WMS86" s="567"/>
      <c r="WMT86" s="567"/>
      <c r="WMU86" s="567"/>
      <c r="WMV86" s="567"/>
      <c r="WMW86" s="567"/>
      <c r="WMX86" s="567"/>
      <c r="WMY86" s="567"/>
      <c r="WMZ86" s="567"/>
      <c r="WNA86" s="567"/>
      <c r="WNB86" s="567"/>
      <c r="WNC86" s="567"/>
      <c r="WND86" s="567"/>
      <c r="WNE86" s="567"/>
      <c r="WNF86" s="567"/>
      <c r="WNG86" s="567"/>
      <c r="WNH86" s="567"/>
      <c r="WNI86" s="567"/>
      <c r="WNJ86" s="567"/>
      <c r="WNK86" s="567"/>
      <c r="WNL86" s="567"/>
      <c r="WNM86" s="567"/>
      <c r="WNN86" s="567"/>
      <c r="WNO86" s="567"/>
      <c r="WNP86" s="567"/>
      <c r="WNQ86" s="567"/>
      <c r="WNR86" s="567"/>
      <c r="WNS86" s="567"/>
      <c r="WNT86" s="567"/>
      <c r="WNU86" s="567"/>
      <c r="WNV86" s="567"/>
      <c r="WNW86" s="567"/>
      <c r="WNX86" s="567"/>
      <c r="WNY86" s="567"/>
      <c r="WNZ86" s="567"/>
      <c r="WOA86" s="567"/>
      <c r="WOB86" s="567"/>
      <c r="WOC86" s="567"/>
      <c r="WOD86" s="567"/>
      <c r="WOE86" s="567"/>
      <c r="WOF86" s="567"/>
      <c r="WOG86" s="567"/>
      <c r="WOH86" s="567"/>
      <c r="WOI86" s="567"/>
      <c r="WOJ86" s="567"/>
      <c r="WOK86" s="567"/>
      <c r="WOL86" s="567"/>
      <c r="WOM86" s="567"/>
      <c r="WON86" s="567"/>
      <c r="WOO86" s="567"/>
      <c r="WOP86" s="567"/>
      <c r="WOQ86" s="567"/>
      <c r="WOR86" s="567"/>
      <c r="WOS86" s="567"/>
      <c r="WOT86" s="567"/>
      <c r="WOU86" s="567"/>
      <c r="WOV86" s="567"/>
      <c r="WOW86" s="567"/>
      <c r="WOX86" s="567"/>
      <c r="WOY86" s="567"/>
      <c r="WOZ86" s="567"/>
      <c r="WPA86" s="567"/>
      <c r="WPB86" s="567"/>
      <c r="WPC86" s="567"/>
      <c r="WPD86" s="567"/>
      <c r="WPE86" s="567"/>
      <c r="WPF86" s="567"/>
      <c r="WPG86" s="567"/>
      <c r="WPH86" s="567"/>
      <c r="WPI86" s="567"/>
      <c r="WPJ86" s="567"/>
      <c r="WPK86" s="567"/>
      <c r="WPL86" s="567"/>
      <c r="WPM86" s="567"/>
      <c r="WPN86" s="567"/>
      <c r="WPO86" s="567"/>
      <c r="WPP86" s="567"/>
      <c r="WPQ86" s="567"/>
      <c r="WPR86" s="567"/>
      <c r="WPS86" s="567"/>
      <c r="WPT86" s="567"/>
      <c r="WPU86" s="567"/>
      <c r="WPV86" s="567"/>
      <c r="WPW86" s="567"/>
      <c r="WPX86" s="567"/>
      <c r="WPY86" s="567"/>
      <c r="WPZ86" s="567"/>
      <c r="WQA86" s="567"/>
      <c r="WQB86" s="567"/>
      <c r="WQC86" s="567"/>
      <c r="WQD86" s="567"/>
      <c r="WQE86" s="567"/>
      <c r="WQF86" s="567"/>
      <c r="WQG86" s="567"/>
      <c r="WQH86" s="567"/>
      <c r="WQI86" s="567"/>
      <c r="WQJ86" s="567"/>
      <c r="WQK86" s="567"/>
      <c r="WQL86" s="567"/>
      <c r="WQM86" s="567"/>
      <c r="WQN86" s="567"/>
      <c r="WQO86" s="567"/>
      <c r="WQP86" s="567"/>
      <c r="WQQ86" s="567"/>
      <c r="WQR86" s="567"/>
      <c r="WQS86" s="567"/>
      <c r="WQT86" s="567"/>
      <c r="WQU86" s="567"/>
      <c r="WQV86" s="567"/>
      <c r="WQW86" s="567"/>
      <c r="WQX86" s="567"/>
      <c r="WQY86" s="567"/>
      <c r="WQZ86" s="567"/>
      <c r="WRA86" s="567"/>
      <c r="WRB86" s="567"/>
      <c r="WRC86" s="567"/>
      <c r="WRD86" s="567"/>
      <c r="WRE86" s="567"/>
      <c r="WRF86" s="567"/>
      <c r="WRG86" s="567"/>
      <c r="WRH86" s="567"/>
      <c r="WRI86" s="567"/>
      <c r="WRJ86" s="567"/>
      <c r="WRK86" s="567"/>
      <c r="WRL86" s="567"/>
      <c r="WRM86" s="567"/>
      <c r="WRN86" s="567"/>
      <c r="WRO86" s="567"/>
      <c r="WRP86" s="567"/>
      <c r="WRQ86" s="567"/>
      <c r="WRR86" s="567"/>
      <c r="WRS86" s="567"/>
      <c r="WRT86" s="567"/>
      <c r="WRU86" s="567"/>
      <c r="WRV86" s="567"/>
      <c r="WRW86" s="567"/>
      <c r="WRX86" s="567"/>
      <c r="WRY86" s="567"/>
      <c r="WRZ86" s="567"/>
      <c r="WSA86" s="567"/>
      <c r="WSB86" s="567"/>
      <c r="WSC86" s="567"/>
      <c r="WSD86" s="567"/>
      <c r="WSE86" s="567"/>
      <c r="WSF86" s="567"/>
      <c r="WSG86" s="567"/>
      <c r="WSH86" s="567"/>
      <c r="WSI86" s="567"/>
      <c r="WSJ86" s="567"/>
      <c r="WSK86" s="567"/>
      <c r="WSL86" s="567"/>
      <c r="WSM86" s="567"/>
      <c r="WSN86" s="567"/>
      <c r="WSO86" s="567"/>
      <c r="WSP86" s="567"/>
      <c r="WSQ86" s="567"/>
      <c r="WSR86" s="567"/>
      <c r="WSS86" s="567"/>
      <c r="WST86" s="567"/>
      <c r="WSU86" s="567"/>
      <c r="WSV86" s="567"/>
      <c r="WSW86" s="567"/>
      <c r="WSX86" s="567"/>
      <c r="WSY86" s="567"/>
      <c r="WSZ86" s="567"/>
      <c r="WTA86" s="567"/>
      <c r="WTB86" s="567"/>
      <c r="WTC86" s="567"/>
      <c r="WTD86" s="567"/>
      <c r="WTE86" s="567"/>
      <c r="WTF86" s="567"/>
      <c r="WTG86" s="567"/>
      <c r="WTH86" s="567"/>
      <c r="WTI86" s="567"/>
      <c r="WTJ86" s="567"/>
      <c r="WTK86" s="567"/>
      <c r="WTL86" s="567"/>
      <c r="WTM86" s="567"/>
      <c r="WTN86" s="567"/>
      <c r="WTO86" s="567"/>
      <c r="WTP86" s="567"/>
      <c r="WTQ86" s="567"/>
      <c r="WTR86" s="567"/>
      <c r="WTS86" s="567"/>
      <c r="WTT86" s="567"/>
      <c r="WTU86" s="567"/>
      <c r="WTV86" s="567"/>
      <c r="WTW86" s="567"/>
      <c r="WTX86" s="567"/>
      <c r="WTY86" s="567"/>
      <c r="WTZ86" s="567"/>
      <c r="WUA86" s="567"/>
      <c r="WUB86" s="567"/>
      <c r="WUC86" s="567"/>
      <c r="WUD86" s="567"/>
      <c r="WUE86" s="567"/>
      <c r="WUF86" s="567"/>
      <c r="WUG86" s="567"/>
      <c r="WUH86" s="567"/>
      <c r="WUI86" s="567"/>
      <c r="WUJ86" s="567"/>
      <c r="WUK86" s="567"/>
      <c r="WUL86" s="567"/>
      <c r="WUM86" s="567"/>
      <c r="WUN86" s="567"/>
      <c r="WUO86" s="567"/>
      <c r="WUP86" s="567"/>
      <c r="WUQ86" s="567"/>
      <c r="WUR86" s="567"/>
      <c r="WUS86" s="567"/>
      <c r="WUT86" s="567"/>
      <c r="WUU86" s="567"/>
      <c r="WUV86" s="567"/>
      <c r="WUW86" s="567"/>
      <c r="WUX86" s="567"/>
      <c r="WUY86" s="567"/>
      <c r="WUZ86" s="567"/>
      <c r="WVA86" s="567"/>
      <c r="WVB86" s="567"/>
      <c r="WVC86" s="567"/>
      <c r="WVD86" s="567"/>
      <c r="WVE86" s="567"/>
      <c r="WVF86" s="567"/>
      <c r="WVG86" s="567"/>
      <c r="WVH86" s="567"/>
      <c r="WVI86" s="567"/>
      <c r="WVJ86" s="567"/>
      <c r="WVK86" s="567"/>
      <c r="WVL86" s="567"/>
      <c r="WVM86" s="567"/>
      <c r="WVN86" s="567"/>
      <c r="WVO86" s="567"/>
      <c r="WVP86" s="567"/>
      <c r="WVQ86" s="567"/>
      <c r="WVR86" s="567"/>
      <c r="WVS86" s="567"/>
      <c r="WVT86" s="567"/>
      <c r="WVU86" s="567"/>
      <c r="WVV86" s="567"/>
      <c r="WVW86" s="567"/>
      <c r="WVX86" s="567"/>
      <c r="WVY86" s="567"/>
      <c r="WVZ86" s="567"/>
      <c r="WWA86" s="567"/>
      <c r="WWB86" s="567"/>
      <c r="WWC86" s="567"/>
      <c r="WWD86" s="567"/>
      <c r="WWE86" s="567"/>
      <c r="WWF86" s="567"/>
      <c r="WWG86" s="567"/>
      <c r="WWH86" s="567"/>
      <c r="WWI86" s="567"/>
      <c r="WWJ86" s="567"/>
      <c r="WWK86" s="567"/>
      <c r="WWL86" s="567"/>
      <c r="WWM86" s="567"/>
      <c r="WWN86" s="567"/>
      <c r="WWO86" s="567"/>
      <c r="WWP86" s="567"/>
      <c r="WWQ86" s="567"/>
      <c r="WWR86" s="567"/>
      <c r="WWS86" s="567"/>
      <c r="WWT86" s="567"/>
      <c r="WWU86" s="567"/>
      <c r="WWV86" s="567"/>
      <c r="WWW86" s="567"/>
      <c r="WWX86" s="567"/>
      <c r="WWY86" s="567"/>
      <c r="WWZ86" s="567"/>
      <c r="WXA86" s="567"/>
      <c r="WXB86" s="567"/>
      <c r="WXC86" s="567"/>
      <c r="WXD86" s="567"/>
      <c r="WXE86" s="567"/>
      <c r="WXF86" s="567"/>
      <c r="WXG86" s="567"/>
      <c r="WXH86" s="567"/>
      <c r="WXI86" s="567"/>
      <c r="WXJ86" s="567"/>
      <c r="WXK86" s="567"/>
      <c r="WXL86" s="567"/>
      <c r="WXM86" s="567"/>
      <c r="WXN86" s="567"/>
      <c r="WXO86" s="567"/>
      <c r="WXP86" s="567"/>
      <c r="WXQ86" s="567"/>
      <c r="WXR86" s="567"/>
      <c r="WXS86" s="567"/>
      <c r="WXT86" s="567"/>
      <c r="WXU86" s="567"/>
      <c r="WXV86" s="567"/>
      <c r="WXW86" s="567"/>
      <c r="WXX86" s="567"/>
      <c r="WXY86" s="567"/>
      <c r="WXZ86" s="567"/>
      <c r="WYA86" s="567"/>
      <c r="WYB86" s="567"/>
      <c r="WYC86" s="567"/>
      <c r="WYD86" s="567"/>
      <c r="WYE86" s="567"/>
      <c r="WYF86" s="567"/>
      <c r="WYG86" s="567"/>
      <c r="WYH86" s="567"/>
      <c r="WYI86" s="567"/>
      <c r="WYJ86" s="567"/>
      <c r="WYK86" s="567"/>
      <c r="WYL86" s="567"/>
      <c r="WYM86" s="567"/>
      <c r="WYN86" s="567"/>
      <c r="WYO86" s="567"/>
      <c r="WYP86" s="567"/>
      <c r="WYQ86" s="567"/>
      <c r="WYR86" s="567"/>
      <c r="WYS86" s="567"/>
      <c r="WYT86" s="567"/>
      <c r="WYU86" s="567"/>
      <c r="WYV86" s="567"/>
      <c r="WYW86" s="567"/>
      <c r="WYX86" s="567"/>
      <c r="WYY86" s="567"/>
      <c r="WYZ86" s="567"/>
      <c r="WZA86" s="567"/>
      <c r="WZB86" s="567"/>
      <c r="WZC86" s="567"/>
      <c r="WZD86" s="567"/>
      <c r="WZE86" s="567"/>
      <c r="WZF86" s="567"/>
      <c r="WZG86" s="567"/>
      <c r="WZH86" s="567"/>
      <c r="WZI86" s="567"/>
      <c r="WZJ86" s="567"/>
      <c r="WZK86" s="567"/>
      <c r="WZL86" s="567"/>
      <c r="WZM86" s="567"/>
      <c r="WZN86" s="567"/>
      <c r="WZO86" s="567"/>
      <c r="WZP86" s="567"/>
      <c r="WZQ86" s="567"/>
      <c r="WZR86" s="567"/>
      <c r="WZS86" s="567"/>
      <c r="WZT86" s="567"/>
      <c r="WZU86" s="567"/>
      <c r="WZV86" s="567"/>
      <c r="WZW86" s="567"/>
      <c r="WZX86" s="567"/>
      <c r="WZY86" s="567"/>
      <c r="WZZ86" s="567"/>
      <c r="XAA86" s="567"/>
      <c r="XAB86" s="567"/>
      <c r="XAC86" s="567"/>
      <c r="XAD86" s="567"/>
      <c r="XAE86" s="567"/>
      <c r="XAF86" s="567"/>
      <c r="XAG86" s="567"/>
      <c r="XAH86" s="567"/>
      <c r="XAI86" s="567"/>
      <c r="XAJ86" s="567"/>
      <c r="XAK86" s="567"/>
      <c r="XAL86" s="567"/>
      <c r="XAM86" s="567"/>
      <c r="XAN86" s="567"/>
      <c r="XAO86" s="567"/>
      <c r="XAP86" s="567"/>
      <c r="XAQ86" s="567"/>
      <c r="XAR86" s="567"/>
      <c r="XAS86" s="567"/>
      <c r="XAT86" s="567"/>
      <c r="XAU86" s="567"/>
      <c r="XAV86" s="567"/>
      <c r="XAW86" s="567"/>
      <c r="XAX86" s="567"/>
      <c r="XAY86" s="567"/>
      <c r="XAZ86" s="567"/>
      <c r="XBA86" s="567"/>
      <c r="XBB86" s="567"/>
      <c r="XBC86" s="567"/>
      <c r="XBD86" s="567"/>
      <c r="XBE86" s="567"/>
      <c r="XBF86" s="567"/>
      <c r="XBG86" s="567"/>
      <c r="XBH86" s="567"/>
      <c r="XBI86" s="567"/>
      <c r="XBJ86" s="567"/>
      <c r="XBK86" s="567"/>
      <c r="XBL86" s="567"/>
      <c r="XBM86" s="567"/>
      <c r="XBN86" s="567"/>
      <c r="XBO86" s="567"/>
      <c r="XBP86" s="567"/>
      <c r="XBQ86" s="567"/>
      <c r="XBR86" s="567"/>
      <c r="XBS86" s="567"/>
      <c r="XBT86" s="567"/>
      <c r="XBU86" s="567"/>
      <c r="XBV86" s="567"/>
      <c r="XBW86" s="567"/>
      <c r="XBX86" s="567"/>
      <c r="XBY86" s="567"/>
      <c r="XBZ86" s="567"/>
      <c r="XCA86" s="567"/>
      <c r="XCB86" s="567"/>
      <c r="XCC86" s="567"/>
      <c r="XCD86" s="567"/>
      <c r="XCE86" s="567"/>
      <c r="XCF86" s="567"/>
      <c r="XCG86" s="567"/>
      <c r="XCH86" s="567"/>
      <c r="XCI86" s="567"/>
      <c r="XCJ86" s="567"/>
      <c r="XCK86" s="567"/>
      <c r="XCL86" s="567"/>
      <c r="XCM86" s="567"/>
      <c r="XCN86" s="567"/>
      <c r="XCO86" s="567"/>
      <c r="XCP86" s="567"/>
      <c r="XCQ86" s="567"/>
      <c r="XCR86" s="567"/>
      <c r="XCS86" s="567"/>
      <c r="XCT86" s="567"/>
      <c r="XCU86" s="567"/>
      <c r="XCV86" s="567"/>
      <c r="XCW86" s="567"/>
      <c r="XCX86" s="567"/>
      <c r="XCY86" s="567"/>
      <c r="XCZ86" s="567"/>
      <c r="XDA86" s="567"/>
      <c r="XDB86" s="567"/>
      <c r="XDC86" s="567"/>
      <c r="XDD86" s="567"/>
      <c r="XDE86" s="567"/>
      <c r="XDF86" s="567"/>
      <c r="XDG86" s="567"/>
      <c r="XDH86" s="567"/>
      <c r="XDI86" s="567"/>
      <c r="XDJ86" s="567"/>
      <c r="XDK86" s="567"/>
      <c r="XDL86" s="567"/>
      <c r="XDM86" s="567"/>
      <c r="XDN86" s="567"/>
      <c r="XDO86" s="567"/>
      <c r="XDP86" s="567"/>
      <c r="XDQ86" s="567"/>
      <c r="XDR86" s="567"/>
      <c r="XDS86" s="567"/>
      <c r="XDT86" s="567"/>
      <c r="XDU86" s="567"/>
      <c r="XDV86" s="567"/>
      <c r="XDW86" s="567"/>
      <c r="XDX86" s="567"/>
      <c r="XDY86" s="567"/>
      <c r="XDZ86" s="567"/>
      <c r="XEA86" s="567"/>
      <c r="XEB86" s="567"/>
      <c r="XEC86" s="567"/>
      <c r="XED86" s="567"/>
      <c r="XEE86" s="567"/>
      <c r="XEF86" s="567"/>
      <c r="XEG86" s="567"/>
      <c r="XEH86" s="567"/>
      <c r="XEI86" s="567"/>
      <c r="XEJ86" s="567"/>
      <c r="XEK86" s="567"/>
      <c r="XEL86" s="567"/>
      <c r="XEM86" s="567"/>
      <c r="XEN86" s="567"/>
      <c r="XEO86" s="567"/>
      <c r="XEP86" s="567"/>
      <c r="XEQ86" s="567"/>
      <c r="XER86" s="567"/>
      <c r="XES86" s="567"/>
      <c r="XET86" s="567"/>
      <c r="XEU86" s="567"/>
      <c r="XEV86" s="567"/>
      <c r="XEW86" s="567"/>
      <c r="XEX86" s="567"/>
      <c r="XEY86" s="567"/>
      <c r="XEZ86" s="567"/>
      <c r="XFA86" s="567"/>
      <c r="XFB86" s="567"/>
      <c r="XFC86" s="567"/>
      <c r="XFD86" s="567"/>
    </row>
    <row r="87" spans="1:16384" s="247" customFormat="1" ht="13.2" x14ac:dyDescent="0.3">
      <c r="A87" s="730" t="s">
        <v>2920</v>
      </c>
      <c r="B87" s="731"/>
      <c r="C87" s="731"/>
      <c r="D87" s="731"/>
      <c r="E87" s="731"/>
      <c r="F87" s="731"/>
      <c r="G87" s="731"/>
      <c r="H87" s="731"/>
      <c r="I87" s="731"/>
      <c r="J87" s="731"/>
      <c r="K87" s="731"/>
      <c r="L87" s="731"/>
      <c r="M87" s="731"/>
      <c r="N87" s="732"/>
      <c r="O87" s="733"/>
      <c r="P87" s="734"/>
      <c r="Q87" s="734"/>
      <c r="R87" s="734"/>
      <c r="S87" s="734"/>
      <c r="T87" s="734"/>
      <c r="U87" s="734"/>
      <c r="V87" s="734"/>
      <c r="W87" s="734"/>
      <c r="X87" s="734"/>
      <c r="Y87" s="734"/>
      <c r="Z87" s="734"/>
      <c r="AA87" s="735"/>
      <c r="AB87" s="736"/>
      <c r="AC87" s="737"/>
      <c r="AD87" s="737"/>
      <c r="AE87" s="737"/>
      <c r="AF87" s="737"/>
      <c r="AG87" s="737"/>
      <c r="AH87" s="737"/>
      <c r="AI87" s="737"/>
      <c r="AJ87" s="737"/>
      <c r="AK87" s="737"/>
      <c r="AL87" s="737"/>
      <c r="AM87" s="737"/>
      <c r="AN87" s="737"/>
      <c r="AO87" s="738"/>
      <c r="AP87" s="736"/>
      <c r="AQ87" s="737"/>
      <c r="AR87" s="737"/>
      <c r="AS87" s="737"/>
      <c r="AT87" s="737"/>
      <c r="AU87" s="737"/>
      <c r="AV87" s="737"/>
      <c r="AW87" s="737"/>
      <c r="AX87" s="737"/>
      <c r="AY87" s="737"/>
      <c r="AZ87" s="738"/>
      <c r="BA87" s="569"/>
      <c r="BB87" s="569"/>
      <c r="BC87" s="567"/>
      <c r="BD87" s="567"/>
      <c r="BE87" s="567"/>
      <c r="BF87" s="567"/>
      <c r="BG87" s="567"/>
      <c r="BH87" s="567"/>
      <c r="BI87" s="567"/>
      <c r="BJ87" s="567"/>
      <c r="BK87" s="567"/>
      <c r="BL87" s="567"/>
      <c r="BM87" s="567"/>
      <c r="BN87" s="567"/>
      <c r="BO87" s="567"/>
      <c r="BP87" s="567"/>
      <c r="BQ87" s="567"/>
      <c r="BR87" s="567"/>
      <c r="BS87" s="567"/>
      <c r="BT87" s="567"/>
      <c r="BU87" s="567"/>
      <c r="BV87" s="567"/>
      <c r="BW87" s="567"/>
      <c r="BX87" s="567"/>
      <c r="BY87" s="567"/>
      <c r="BZ87" s="567"/>
      <c r="CA87" s="567"/>
      <c r="CB87" s="567"/>
      <c r="CC87" s="567"/>
      <c r="CD87" s="567"/>
      <c r="CE87" s="567"/>
      <c r="CF87" s="567"/>
      <c r="CG87" s="567"/>
      <c r="CH87" s="567"/>
      <c r="CI87" s="567"/>
      <c r="CJ87" s="567"/>
      <c r="CK87" s="567"/>
      <c r="CL87" s="567"/>
      <c r="CM87" s="567"/>
      <c r="CN87" s="567"/>
      <c r="CO87" s="567"/>
      <c r="CP87" s="567"/>
      <c r="CQ87" s="567"/>
      <c r="CR87" s="567"/>
      <c r="CS87" s="567"/>
      <c r="CT87" s="567"/>
      <c r="CU87" s="567"/>
      <c r="CV87" s="567"/>
      <c r="CW87" s="567"/>
      <c r="CX87" s="567"/>
      <c r="CY87" s="567"/>
      <c r="CZ87" s="567"/>
      <c r="DA87" s="567"/>
      <c r="DB87" s="567"/>
      <c r="DC87" s="567"/>
      <c r="DD87" s="567"/>
      <c r="DE87" s="567"/>
      <c r="DF87" s="567"/>
      <c r="DG87" s="567"/>
      <c r="DH87" s="567"/>
      <c r="DI87" s="567"/>
      <c r="DJ87" s="567"/>
      <c r="DK87" s="567"/>
      <c r="DL87" s="567"/>
      <c r="DM87" s="567"/>
      <c r="DN87" s="567"/>
      <c r="DO87" s="567"/>
      <c r="DP87" s="567"/>
      <c r="DQ87" s="567"/>
      <c r="DR87" s="567"/>
      <c r="DS87" s="567"/>
      <c r="DT87" s="567"/>
      <c r="DU87" s="567"/>
      <c r="DV87" s="567"/>
      <c r="DW87" s="567"/>
      <c r="DX87" s="567"/>
      <c r="DY87" s="567"/>
      <c r="DZ87" s="567"/>
      <c r="EA87" s="567"/>
      <c r="EB87" s="567"/>
      <c r="EC87" s="567"/>
      <c r="ED87" s="567"/>
      <c r="EE87" s="567"/>
      <c r="EF87" s="567"/>
      <c r="EG87" s="567"/>
      <c r="EH87" s="567"/>
      <c r="EI87" s="567"/>
      <c r="EJ87" s="567"/>
      <c r="EK87" s="567"/>
      <c r="EL87" s="567"/>
      <c r="EM87" s="567"/>
      <c r="EN87" s="567"/>
      <c r="EO87" s="567"/>
      <c r="EP87" s="567"/>
      <c r="EQ87" s="567"/>
      <c r="ER87" s="567"/>
      <c r="ES87" s="567"/>
      <c r="ET87" s="567"/>
      <c r="EU87" s="567"/>
      <c r="EV87" s="567"/>
      <c r="EW87" s="567"/>
      <c r="EX87" s="567"/>
      <c r="EY87" s="567"/>
      <c r="EZ87" s="567"/>
      <c r="FA87" s="567"/>
      <c r="FB87" s="567"/>
      <c r="FC87" s="567"/>
      <c r="FD87" s="567"/>
      <c r="FE87" s="567"/>
      <c r="FF87" s="567"/>
      <c r="FG87" s="567"/>
      <c r="FH87" s="567"/>
      <c r="FI87" s="567"/>
      <c r="FJ87" s="567"/>
      <c r="FK87" s="567"/>
      <c r="FL87" s="567"/>
      <c r="FM87" s="567"/>
      <c r="FN87" s="567"/>
      <c r="FO87" s="567"/>
      <c r="FP87" s="567"/>
      <c r="FQ87" s="567"/>
      <c r="FR87" s="567"/>
      <c r="FS87" s="567"/>
      <c r="FT87" s="567"/>
      <c r="FU87" s="567"/>
      <c r="FV87" s="567"/>
      <c r="FW87" s="567"/>
      <c r="FX87" s="567"/>
      <c r="FY87" s="567"/>
      <c r="FZ87" s="567"/>
      <c r="GA87" s="567"/>
      <c r="GB87" s="567"/>
      <c r="GC87" s="567"/>
      <c r="GD87" s="567"/>
      <c r="GE87" s="567"/>
      <c r="GF87" s="567"/>
      <c r="GG87" s="567"/>
      <c r="GH87" s="567"/>
      <c r="GI87" s="567"/>
      <c r="GJ87" s="567"/>
      <c r="GK87" s="567"/>
      <c r="GL87" s="567"/>
      <c r="GM87" s="567"/>
      <c r="GN87" s="567"/>
      <c r="GO87" s="567"/>
      <c r="GP87" s="567"/>
      <c r="GQ87" s="567"/>
      <c r="GR87" s="567"/>
      <c r="GS87" s="567"/>
      <c r="GT87" s="567"/>
      <c r="GU87" s="567"/>
      <c r="GV87" s="567"/>
      <c r="GW87" s="567"/>
      <c r="GX87" s="567"/>
      <c r="GY87" s="567"/>
      <c r="GZ87" s="567"/>
      <c r="HA87" s="567"/>
      <c r="HB87" s="567"/>
      <c r="HC87" s="567"/>
      <c r="HD87" s="567"/>
      <c r="HE87" s="567"/>
      <c r="HF87" s="567"/>
      <c r="HG87" s="567"/>
      <c r="HH87" s="567"/>
      <c r="HI87" s="567"/>
      <c r="HJ87" s="567"/>
      <c r="HK87" s="567"/>
      <c r="HL87" s="567"/>
      <c r="HM87" s="567"/>
      <c r="HN87" s="567"/>
      <c r="HO87" s="567"/>
      <c r="HP87" s="567"/>
      <c r="HQ87" s="567"/>
      <c r="HR87" s="567"/>
      <c r="HS87" s="567"/>
      <c r="HT87" s="567"/>
      <c r="HU87" s="567"/>
      <c r="HV87" s="567"/>
      <c r="HW87" s="567"/>
      <c r="HX87" s="567"/>
      <c r="HY87" s="567"/>
      <c r="HZ87" s="567"/>
      <c r="IA87" s="567"/>
      <c r="IB87" s="567"/>
      <c r="IC87" s="567"/>
      <c r="ID87" s="567"/>
      <c r="IE87" s="567"/>
      <c r="IF87" s="567"/>
      <c r="IG87" s="567"/>
      <c r="IH87" s="567"/>
      <c r="II87" s="567"/>
      <c r="IJ87" s="567"/>
      <c r="IK87" s="567"/>
      <c r="IL87" s="567"/>
      <c r="IM87" s="567"/>
      <c r="IN87" s="567"/>
      <c r="IO87" s="567"/>
      <c r="IP87" s="567"/>
      <c r="IQ87" s="567"/>
      <c r="IR87" s="567"/>
      <c r="IS87" s="567"/>
      <c r="IT87" s="567"/>
      <c r="IU87" s="567"/>
      <c r="IV87" s="567"/>
      <c r="IW87" s="567"/>
      <c r="IX87" s="567"/>
      <c r="IY87" s="567"/>
      <c r="IZ87" s="567"/>
      <c r="JA87" s="567"/>
      <c r="JB87" s="567"/>
      <c r="JC87" s="567"/>
      <c r="JD87" s="567"/>
      <c r="JE87" s="567"/>
      <c r="JF87" s="567"/>
      <c r="JG87" s="567"/>
      <c r="JH87" s="567"/>
      <c r="JI87" s="567"/>
      <c r="JJ87" s="567"/>
      <c r="JK87" s="567"/>
      <c r="JL87" s="567"/>
      <c r="JM87" s="567"/>
      <c r="JN87" s="567"/>
      <c r="JO87" s="567"/>
      <c r="JP87" s="567"/>
      <c r="JQ87" s="567"/>
      <c r="JR87" s="567"/>
      <c r="JS87" s="567"/>
      <c r="JT87" s="567"/>
      <c r="JU87" s="567"/>
      <c r="JV87" s="567"/>
      <c r="JW87" s="567"/>
      <c r="JX87" s="567"/>
      <c r="JY87" s="567"/>
      <c r="JZ87" s="567"/>
      <c r="KA87" s="567"/>
      <c r="KB87" s="567"/>
      <c r="KC87" s="567"/>
      <c r="KD87" s="567"/>
      <c r="KE87" s="567"/>
      <c r="KF87" s="567"/>
      <c r="KG87" s="567"/>
      <c r="KH87" s="567"/>
      <c r="KI87" s="567"/>
      <c r="KJ87" s="567"/>
      <c r="KK87" s="567"/>
      <c r="KL87" s="567"/>
      <c r="KM87" s="567"/>
      <c r="KN87" s="567"/>
      <c r="KO87" s="567"/>
      <c r="KP87" s="567"/>
      <c r="KQ87" s="567"/>
      <c r="KR87" s="567"/>
      <c r="KS87" s="567"/>
      <c r="KT87" s="567"/>
      <c r="KU87" s="567"/>
      <c r="KV87" s="567"/>
      <c r="KW87" s="567"/>
      <c r="KX87" s="567"/>
      <c r="KY87" s="567"/>
      <c r="KZ87" s="567"/>
      <c r="LA87" s="567"/>
      <c r="LB87" s="567"/>
      <c r="LC87" s="567"/>
      <c r="LD87" s="567"/>
      <c r="LE87" s="567"/>
      <c r="LF87" s="567"/>
      <c r="LG87" s="567"/>
      <c r="LH87" s="567"/>
      <c r="LI87" s="567"/>
      <c r="LJ87" s="567"/>
      <c r="LK87" s="567"/>
      <c r="LL87" s="567"/>
      <c r="LM87" s="567"/>
      <c r="LN87" s="567"/>
      <c r="LO87" s="567"/>
      <c r="LP87" s="567"/>
      <c r="LQ87" s="567"/>
      <c r="LR87" s="567"/>
      <c r="LS87" s="567"/>
      <c r="LT87" s="567"/>
      <c r="LU87" s="567"/>
      <c r="LV87" s="567"/>
      <c r="LW87" s="567"/>
      <c r="LX87" s="567"/>
      <c r="LY87" s="567"/>
      <c r="LZ87" s="567"/>
      <c r="MA87" s="567"/>
      <c r="MB87" s="567"/>
      <c r="MC87" s="567"/>
      <c r="MD87" s="567"/>
      <c r="ME87" s="567"/>
      <c r="MF87" s="567"/>
      <c r="MG87" s="567"/>
      <c r="MH87" s="567"/>
      <c r="MI87" s="567"/>
      <c r="MJ87" s="567"/>
      <c r="MK87" s="567"/>
      <c r="ML87" s="567"/>
      <c r="MM87" s="567"/>
      <c r="MN87" s="567"/>
      <c r="MO87" s="567"/>
      <c r="MP87" s="567"/>
      <c r="MQ87" s="567"/>
      <c r="MR87" s="567"/>
      <c r="MS87" s="567"/>
      <c r="MT87" s="567"/>
      <c r="MU87" s="567"/>
      <c r="MV87" s="567"/>
      <c r="MW87" s="567"/>
      <c r="MX87" s="567"/>
      <c r="MY87" s="567"/>
      <c r="MZ87" s="567"/>
      <c r="NA87" s="567"/>
      <c r="NB87" s="567"/>
      <c r="NC87" s="567"/>
      <c r="ND87" s="567"/>
      <c r="NE87" s="567"/>
      <c r="NF87" s="567"/>
      <c r="NG87" s="567"/>
      <c r="NH87" s="567"/>
      <c r="NI87" s="567"/>
      <c r="NJ87" s="567"/>
      <c r="NK87" s="567"/>
      <c r="NL87" s="567"/>
      <c r="NM87" s="567"/>
      <c r="NN87" s="567"/>
      <c r="NO87" s="567"/>
      <c r="NP87" s="567"/>
      <c r="NQ87" s="567"/>
      <c r="NR87" s="567"/>
      <c r="NS87" s="567"/>
      <c r="NT87" s="567"/>
      <c r="NU87" s="567"/>
      <c r="NV87" s="567"/>
      <c r="NW87" s="567"/>
      <c r="NX87" s="567"/>
      <c r="NY87" s="567"/>
      <c r="NZ87" s="567"/>
      <c r="OA87" s="567"/>
      <c r="OB87" s="567"/>
      <c r="OC87" s="567"/>
      <c r="OD87" s="567"/>
      <c r="OE87" s="567"/>
      <c r="OF87" s="567"/>
      <c r="OG87" s="567"/>
      <c r="OH87" s="567"/>
      <c r="OI87" s="567"/>
      <c r="OJ87" s="567"/>
      <c r="OK87" s="567"/>
      <c r="OL87" s="567"/>
      <c r="OM87" s="567"/>
      <c r="ON87" s="567"/>
      <c r="OO87" s="567"/>
      <c r="OP87" s="567"/>
      <c r="OQ87" s="567"/>
      <c r="OR87" s="567"/>
      <c r="OS87" s="567"/>
      <c r="OT87" s="567"/>
      <c r="OU87" s="567"/>
      <c r="OV87" s="567"/>
      <c r="OW87" s="567"/>
      <c r="OX87" s="567"/>
      <c r="OY87" s="567"/>
      <c r="OZ87" s="567"/>
      <c r="PA87" s="567"/>
      <c r="PB87" s="567"/>
      <c r="PC87" s="567"/>
      <c r="PD87" s="567"/>
      <c r="PE87" s="567"/>
      <c r="PF87" s="567"/>
      <c r="PG87" s="567"/>
      <c r="PH87" s="567"/>
      <c r="PI87" s="567"/>
      <c r="PJ87" s="567"/>
      <c r="PK87" s="567"/>
      <c r="PL87" s="567"/>
      <c r="PM87" s="567"/>
      <c r="PN87" s="567"/>
      <c r="PO87" s="567"/>
      <c r="PP87" s="567"/>
      <c r="PQ87" s="567"/>
      <c r="PR87" s="567"/>
      <c r="PS87" s="567"/>
      <c r="PT87" s="567"/>
      <c r="PU87" s="567"/>
      <c r="PV87" s="567"/>
      <c r="PW87" s="567"/>
      <c r="PX87" s="567"/>
      <c r="PY87" s="567"/>
      <c r="PZ87" s="567"/>
      <c r="QA87" s="567"/>
      <c r="QB87" s="567"/>
      <c r="QC87" s="567"/>
      <c r="QD87" s="567"/>
      <c r="QE87" s="567"/>
      <c r="QF87" s="567"/>
      <c r="QG87" s="567"/>
      <c r="QH87" s="567"/>
      <c r="QI87" s="567"/>
      <c r="QJ87" s="567"/>
      <c r="QK87" s="567"/>
      <c r="QL87" s="567"/>
      <c r="QM87" s="567"/>
      <c r="QN87" s="567"/>
      <c r="QO87" s="567"/>
      <c r="QP87" s="567"/>
      <c r="QQ87" s="567"/>
      <c r="QR87" s="567"/>
      <c r="QS87" s="567"/>
      <c r="QT87" s="567"/>
      <c r="QU87" s="567"/>
      <c r="QV87" s="567"/>
      <c r="QW87" s="567"/>
      <c r="QX87" s="567"/>
      <c r="QY87" s="567"/>
      <c r="QZ87" s="567"/>
      <c r="RA87" s="567"/>
      <c r="RB87" s="567"/>
      <c r="RC87" s="567"/>
      <c r="RD87" s="567"/>
      <c r="RE87" s="567"/>
      <c r="RF87" s="567"/>
      <c r="RG87" s="567"/>
      <c r="RH87" s="567"/>
      <c r="RI87" s="567"/>
      <c r="RJ87" s="567"/>
      <c r="RK87" s="567"/>
      <c r="RL87" s="567"/>
      <c r="RM87" s="567"/>
      <c r="RN87" s="567"/>
      <c r="RO87" s="567"/>
      <c r="RP87" s="567"/>
      <c r="RQ87" s="567"/>
      <c r="RR87" s="567"/>
      <c r="RS87" s="567"/>
      <c r="RT87" s="567"/>
      <c r="RU87" s="567"/>
      <c r="RV87" s="567"/>
      <c r="RW87" s="567"/>
      <c r="RX87" s="567"/>
      <c r="RY87" s="567"/>
      <c r="RZ87" s="567"/>
      <c r="SA87" s="567"/>
      <c r="SB87" s="567"/>
      <c r="SC87" s="567"/>
      <c r="SD87" s="567"/>
      <c r="SE87" s="567"/>
      <c r="SF87" s="567"/>
      <c r="SG87" s="567"/>
      <c r="SH87" s="567"/>
      <c r="SI87" s="567"/>
      <c r="SJ87" s="567"/>
      <c r="SK87" s="567"/>
      <c r="SL87" s="567"/>
      <c r="SM87" s="567"/>
      <c r="SN87" s="567"/>
      <c r="SO87" s="567"/>
      <c r="SP87" s="567"/>
      <c r="SQ87" s="567"/>
      <c r="SR87" s="567"/>
      <c r="SS87" s="567"/>
      <c r="ST87" s="567"/>
      <c r="SU87" s="567"/>
      <c r="SV87" s="567"/>
      <c r="SW87" s="567"/>
      <c r="SX87" s="567"/>
      <c r="SY87" s="567"/>
      <c r="SZ87" s="567"/>
      <c r="TA87" s="567"/>
      <c r="TB87" s="567"/>
      <c r="TC87" s="567"/>
      <c r="TD87" s="567"/>
      <c r="TE87" s="567"/>
      <c r="TF87" s="567"/>
      <c r="TG87" s="567"/>
      <c r="TH87" s="567"/>
      <c r="TI87" s="567"/>
      <c r="TJ87" s="567"/>
      <c r="TK87" s="567"/>
      <c r="TL87" s="567"/>
      <c r="TM87" s="567"/>
      <c r="TN87" s="567"/>
      <c r="TO87" s="567"/>
      <c r="TP87" s="567"/>
      <c r="TQ87" s="567"/>
      <c r="TR87" s="567"/>
      <c r="TS87" s="567"/>
      <c r="TT87" s="567"/>
      <c r="TU87" s="567"/>
      <c r="TV87" s="567"/>
      <c r="TW87" s="567"/>
      <c r="TX87" s="567"/>
      <c r="TY87" s="567"/>
      <c r="TZ87" s="567"/>
      <c r="UA87" s="567"/>
      <c r="UB87" s="567"/>
      <c r="UC87" s="567"/>
      <c r="UD87" s="567"/>
      <c r="UE87" s="567"/>
      <c r="UF87" s="567"/>
      <c r="UG87" s="567"/>
      <c r="UH87" s="567"/>
      <c r="UI87" s="567"/>
      <c r="UJ87" s="567"/>
      <c r="UK87" s="567"/>
      <c r="UL87" s="567"/>
      <c r="UM87" s="567"/>
      <c r="UN87" s="567"/>
      <c r="UO87" s="567"/>
      <c r="UP87" s="567"/>
      <c r="UQ87" s="567"/>
      <c r="UR87" s="567"/>
      <c r="US87" s="567"/>
      <c r="UT87" s="567"/>
      <c r="UU87" s="567"/>
      <c r="UV87" s="567"/>
      <c r="UW87" s="567"/>
      <c r="UX87" s="567"/>
      <c r="UY87" s="567"/>
      <c r="UZ87" s="567"/>
      <c r="VA87" s="567"/>
      <c r="VB87" s="567"/>
      <c r="VC87" s="567"/>
      <c r="VD87" s="567"/>
      <c r="VE87" s="567"/>
      <c r="VF87" s="567"/>
      <c r="VG87" s="567"/>
      <c r="VH87" s="567"/>
      <c r="VI87" s="567"/>
      <c r="VJ87" s="567"/>
      <c r="VK87" s="567"/>
      <c r="VL87" s="567"/>
      <c r="VM87" s="567"/>
      <c r="VN87" s="567"/>
      <c r="VO87" s="567"/>
      <c r="VP87" s="567"/>
      <c r="VQ87" s="567"/>
      <c r="VR87" s="567"/>
      <c r="VS87" s="567"/>
      <c r="VT87" s="567"/>
      <c r="VU87" s="567"/>
      <c r="VV87" s="567"/>
      <c r="VW87" s="567"/>
      <c r="VX87" s="567"/>
      <c r="VY87" s="567"/>
      <c r="VZ87" s="567"/>
      <c r="WA87" s="567"/>
      <c r="WB87" s="567"/>
      <c r="WC87" s="567"/>
      <c r="WD87" s="567"/>
      <c r="WE87" s="567"/>
      <c r="WF87" s="567"/>
      <c r="WG87" s="567"/>
      <c r="WH87" s="567"/>
      <c r="WI87" s="567"/>
      <c r="WJ87" s="567"/>
      <c r="WK87" s="567"/>
      <c r="WL87" s="567"/>
      <c r="WM87" s="567"/>
      <c r="WN87" s="567"/>
      <c r="WO87" s="567"/>
      <c r="WP87" s="567"/>
      <c r="WQ87" s="567"/>
      <c r="WR87" s="567"/>
      <c r="WS87" s="567"/>
      <c r="WT87" s="567"/>
      <c r="WU87" s="567"/>
      <c r="WV87" s="567"/>
      <c r="WW87" s="567"/>
      <c r="WX87" s="567"/>
      <c r="WY87" s="567"/>
      <c r="WZ87" s="567"/>
      <c r="XA87" s="567"/>
      <c r="XB87" s="567"/>
      <c r="XC87" s="567"/>
      <c r="XD87" s="567"/>
      <c r="XE87" s="567"/>
      <c r="XF87" s="567"/>
      <c r="XG87" s="567"/>
      <c r="XH87" s="567"/>
      <c r="XI87" s="567"/>
      <c r="XJ87" s="567"/>
      <c r="XK87" s="567"/>
      <c r="XL87" s="567"/>
      <c r="XM87" s="567"/>
      <c r="XN87" s="567"/>
      <c r="XO87" s="567"/>
      <c r="XP87" s="567"/>
      <c r="XQ87" s="567"/>
      <c r="XR87" s="567"/>
      <c r="XS87" s="567"/>
      <c r="XT87" s="567"/>
      <c r="XU87" s="567"/>
      <c r="XV87" s="567"/>
      <c r="XW87" s="567"/>
      <c r="XX87" s="567"/>
      <c r="XY87" s="567"/>
      <c r="XZ87" s="567"/>
      <c r="YA87" s="567"/>
      <c r="YB87" s="567"/>
      <c r="YC87" s="567"/>
      <c r="YD87" s="567"/>
      <c r="YE87" s="567"/>
      <c r="YF87" s="567"/>
      <c r="YG87" s="567"/>
      <c r="YH87" s="567"/>
      <c r="YI87" s="567"/>
      <c r="YJ87" s="567"/>
      <c r="YK87" s="567"/>
      <c r="YL87" s="567"/>
      <c r="YM87" s="567"/>
      <c r="YN87" s="567"/>
      <c r="YO87" s="567"/>
      <c r="YP87" s="567"/>
      <c r="YQ87" s="567"/>
      <c r="YR87" s="567"/>
      <c r="YS87" s="567"/>
      <c r="YT87" s="567"/>
      <c r="YU87" s="567"/>
      <c r="YV87" s="567"/>
      <c r="YW87" s="567"/>
      <c r="YX87" s="567"/>
      <c r="YY87" s="567"/>
      <c r="YZ87" s="567"/>
      <c r="ZA87" s="567"/>
      <c r="ZB87" s="567"/>
      <c r="ZC87" s="567"/>
      <c r="ZD87" s="567"/>
      <c r="ZE87" s="567"/>
      <c r="ZF87" s="567"/>
      <c r="ZG87" s="567"/>
      <c r="ZH87" s="567"/>
      <c r="ZI87" s="567"/>
      <c r="ZJ87" s="567"/>
      <c r="ZK87" s="567"/>
      <c r="ZL87" s="567"/>
      <c r="ZM87" s="567"/>
      <c r="ZN87" s="567"/>
      <c r="ZO87" s="567"/>
      <c r="ZP87" s="567"/>
      <c r="ZQ87" s="567"/>
      <c r="ZR87" s="567"/>
      <c r="ZS87" s="567"/>
      <c r="ZT87" s="567"/>
      <c r="ZU87" s="567"/>
      <c r="ZV87" s="567"/>
      <c r="ZW87" s="567"/>
      <c r="ZX87" s="567"/>
      <c r="ZY87" s="567"/>
      <c r="ZZ87" s="567"/>
      <c r="AAA87" s="567"/>
      <c r="AAB87" s="567"/>
      <c r="AAC87" s="567"/>
      <c r="AAD87" s="567"/>
      <c r="AAE87" s="567"/>
      <c r="AAF87" s="567"/>
      <c r="AAG87" s="567"/>
      <c r="AAH87" s="567"/>
      <c r="AAI87" s="567"/>
      <c r="AAJ87" s="567"/>
      <c r="AAK87" s="567"/>
      <c r="AAL87" s="567"/>
      <c r="AAM87" s="567"/>
      <c r="AAN87" s="567"/>
      <c r="AAO87" s="567"/>
      <c r="AAP87" s="567"/>
      <c r="AAQ87" s="567"/>
      <c r="AAR87" s="567"/>
      <c r="AAS87" s="567"/>
      <c r="AAT87" s="567"/>
      <c r="AAU87" s="567"/>
      <c r="AAV87" s="567"/>
      <c r="AAW87" s="567"/>
      <c r="AAX87" s="567"/>
      <c r="AAY87" s="567"/>
      <c r="AAZ87" s="567"/>
      <c r="ABA87" s="567"/>
      <c r="ABB87" s="567"/>
      <c r="ABC87" s="567"/>
      <c r="ABD87" s="567"/>
      <c r="ABE87" s="567"/>
      <c r="ABF87" s="567"/>
      <c r="ABG87" s="567"/>
      <c r="ABH87" s="567"/>
      <c r="ABI87" s="567"/>
      <c r="ABJ87" s="567"/>
      <c r="ABK87" s="567"/>
      <c r="ABL87" s="567"/>
      <c r="ABM87" s="567"/>
      <c r="ABN87" s="567"/>
      <c r="ABO87" s="567"/>
      <c r="ABP87" s="567"/>
      <c r="ABQ87" s="567"/>
      <c r="ABR87" s="567"/>
      <c r="ABS87" s="567"/>
      <c r="ABT87" s="567"/>
      <c r="ABU87" s="567"/>
      <c r="ABV87" s="567"/>
      <c r="ABW87" s="567"/>
      <c r="ABX87" s="567"/>
      <c r="ABY87" s="567"/>
      <c r="ABZ87" s="567"/>
      <c r="ACA87" s="567"/>
      <c r="ACB87" s="567"/>
      <c r="ACC87" s="567"/>
      <c r="ACD87" s="567"/>
      <c r="ACE87" s="567"/>
      <c r="ACF87" s="567"/>
      <c r="ACG87" s="567"/>
      <c r="ACH87" s="567"/>
      <c r="ACI87" s="567"/>
      <c r="ACJ87" s="567"/>
      <c r="ACK87" s="567"/>
      <c r="ACL87" s="567"/>
      <c r="ACM87" s="567"/>
      <c r="ACN87" s="567"/>
      <c r="ACO87" s="567"/>
      <c r="ACP87" s="567"/>
      <c r="ACQ87" s="567"/>
      <c r="ACR87" s="567"/>
      <c r="ACS87" s="567"/>
      <c r="ACT87" s="567"/>
      <c r="ACU87" s="567"/>
      <c r="ACV87" s="567"/>
      <c r="ACW87" s="567"/>
      <c r="ACX87" s="567"/>
      <c r="ACY87" s="567"/>
      <c r="ACZ87" s="567"/>
      <c r="ADA87" s="567"/>
      <c r="ADB87" s="567"/>
      <c r="ADC87" s="567"/>
      <c r="ADD87" s="567"/>
      <c r="ADE87" s="567"/>
      <c r="ADF87" s="567"/>
      <c r="ADG87" s="567"/>
      <c r="ADH87" s="567"/>
      <c r="ADI87" s="567"/>
      <c r="ADJ87" s="567"/>
      <c r="ADK87" s="567"/>
      <c r="ADL87" s="567"/>
      <c r="ADM87" s="567"/>
      <c r="ADN87" s="567"/>
      <c r="ADO87" s="567"/>
      <c r="ADP87" s="567"/>
      <c r="ADQ87" s="567"/>
      <c r="ADR87" s="567"/>
      <c r="ADS87" s="567"/>
      <c r="ADT87" s="567"/>
      <c r="ADU87" s="567"/>
      <c r="ADV87" s="567"/>
      <c r="ADW87" s="567"/>
      <c r="ADX87" s="567"/>
      <c r="ADY87" s="567"/>
      <c r="ADZ87" s="567"/>
      <c r="AEA87" s="567"/>
      <c r="AEB87" s="567"/>
      <c r="AEC87" s="567"/>
      <c r="AED87" s="567"/>
      <c r="AEE87" s="567"/>
      <c r="AEF87" s="567"/>
      <c r="AEG87" s="567"/>
      <c r="AEH87" s="567"/>
      <c r="AEI87" s="567"/>
      <c r="AEJ87" s="567"/>
      <c r="AEK87" s="567"/>
      <c r="AEL87" s="567"/>
      <c r="AEM87" s="567"/>
      <c r="AEN87" s="567"/>
      <c r="AEO87" s="567"/>
      <c r="AEP87" s="567"/>
      <c r="AEQ87" s="567"/>
      <c r="AER87" s="567"/>
      <c r="AES87" s="567"/>
      <c r="AET87" s="567"/>
      <c r="AEU87" s="567"/>
      <c r="AEV87" s="567"/>
      <c r="AEW87" s="567"/>
      <c r="AEX87" s="567"/>
      <c r="AEY87" s="567"/>
      <c r="AEZ87" s="567"/>
      <c r="AFA87" s="567"/>
      <c r="AFB87" s="567"/>
      <c r="AFC87" s="567"/>
      <c r="AFD87" s="567"/>
      <c r="AFE87" s="567"/>
      <c r="AFF87" s="567"/>
      <c r="AFG87" s="567"/>
      <c r="AFH87" s="567"/>
      <c r="AFI87" s="567"/>
      <c r="AFJ87" s="567"/>
      <c r="AFK87" s="567"/>
      <c r="AFL87" s="567"/>
      <c r="AFM87" s="567"/>
      <c r="AFN87" s="567"/>
      <c r="AFO87" s="567"/>
      <c r="AFP87" s="567"/>
      <c r="AFQ87" s="567"/>
      <c r="AFR87" s="567"/>
      <c r="AFS87" s="567"/>
      <c r="AFT87" s="567"/>
      <c r="AFU87" s="567"/>
      <c r="AFV87" s="567"/>
      <c r="AFW87" s="567"/>
      <c r="AFX87" s="567"/>
      <c r="AFY87" s="567"/>
      <c r="AFZ87" s="567"/>
      <c r="AGA87" s="567"/>
      <c r="AGB87" s="567"/>
      <c r="AGC87" s="567"/>
      <c r="AGD87" s="567"/>
      <c r="AGE87" s="567"/>
      <c r="AGF87" s="567"/>
      <c r="AGG87" s="567"/>
      <c r="AGH87" s="567"/>
      <c r="AGI87" s="567"/>
      <c r="AGJ87" s="567"/>
      <c r="AGK87" s="567"/>
      <c r="AGL87" s="567"/>
      <c r="AGM87" s="567"/>
      <c r="AGN87" s="567"/>
      <c r="AGO87" s="567"/>
      <c r="AGP87" s="567"/>
      <c r="AGQ87" s="567"/>
      <c r="AGR87" s="567"/>
      <c r="AGS87" s="567"/>
      <c r="AGT87" s="567"/>
      <c r="AGU87" s="567"/>
      <c r="AGV87" s="567"/>
      <c r="AGW87" s="567"/>
      <c r="AGX87" s="567"/>
      <c r="AGY87" s="567"/>
      <c r="AGZ87" s="567"/>
      <c r="AHA87" s="567"/>
      <c r="AHB87" s="567"/>
      <c r="AHC87" s="567"/>
      <c r="AHD87" s="567"/>
      <c r="AHE87" s="567"/>
      <c r="AHF87" s="567"/>
      <c r="AHG87" s="567"/>
      <c r="AHH87" s="567"/>
      <c r="AHI87" s="567"/>
      <c r="AHJ87" s="567"/>
      <c r="AHK87" s="567"/>
      <c r="AHL87" s="567"/>
      <c r="AHM87" s="567"/>
      <c r="AHN87" s="567"/>
      <c r="AHO87" s="567"/>
      <c r="AHP87" s="567"/>
      <c r="AHQ87" s="567"/>
      <c r="AHR87" s="567"/>
      <c r="AHS87" s="567"/>
      <c r="AHT87" s="567"/>
      <c r="AHU87" s="567"/>
      <c r="AHV87" s="567"/>
      <c r="AHW87" s="567"/>
      <c r="AHX87" s="567"/>
      <c r="AHY87" s="567"/>
      <c r="AHZ87" s="567"/>
      <c r="AIA87" s="567"/>
      <c r="AIB87" s="567"/>
      <c r="AIC87" s="567"/>
      <c r="AID87" s="567"/>
      <c r="AIE87" s="567"/>
      <c r="AIF87" s="567"/>
      <c r="AIG87" s="567"/>
      <c r="AIH87" s="567"/>
      <c r="AII87" s="567"/>
      <c r="AIJ87" s="567"/>
      <c r="AIK87" s="567"/>
      <c r="AIL87" s="567"/>
      <c r="AIM87" s="567"/>
      <c r="AIN87" s="567"/>
      <c r="AIO87" s="567"/>
      <c r="AIP87" s="567"/>
      <c r="AIQ87" s="567"/>
      <c r="AIR87" s="567"/>
      <c r="AIS87" s="567"/>
      <c r="AIT87" s="567"/>
      <c r="AIU87" s="567"/>
      <c r="AIV87" s="567"/>
      <c r="AIW87" s="567"/>
      <c r="AIX87" s="567"/>
      <c r="AIY87" s="567"/>
      <c r="AIZ87" s="567"/>
      <c r="AJA87" s="567"/>
      <c r="AJB87" s="567"/>
      <c r="AJC87" s="567"/>
      <c r="AJD87" s="567"/>
      <c r="AJE87" s="567"/>
      <c r="AJF87" s="567"/>
      <c r="AJG87" s="567"/>
      <c r="AJH87" s="567"/>
      <c r="AJI87" s="567"/>
      <c r="AJJ87" s="567"/>
      <c r="AJK87" s="567"/>
      <c r="AJL87" s="567"/>
      <c r="AJM87" s="567"/>
      <c r="AJN87" s="567"/>
      <c r="AJO87" s="567"/>
      <c r="AJP87" s="567"/>
      <c r="AJQ87" s="567"/>
      <c r="AJR87" s="567"/>
      <c r="AJS87" s="567"/>
      <c r="AJT87" s="567"/>
      <c r="AJU87" s="567"/>
      <c r="AJV87" s="567"/>
      <c r="AJW87" s="567"/>
      <c r="AJX87" s="567"/>
      <c r="AJY87" s="567"/>
      <c r="AJZ87" s="567"/>
      <c r="AKA87" s="567"/>
      <c r="AKB87" s="567"/>
      <c r="AKC87" s="567"/>
      <c r="AKD87" s="567"/>
      <c r="AKE87" s="567"/>
      <c r="AKF87" s="567"/>
      <c r="AKG87" s="567"/>
      <c r="AKH87" s="567"/>
      <c r="AKI87" s="567"/>
      <c r="AKJ87" s="567"/>
      <c r="AKK87" s="567"/>
      <c r="AKL87" s="567"/>
      <c r="AKM87" s="567"/>
      <c r="AKN87" s="567"/>
      <c r="AKO87" s="567"/>
      <c r="AKP87" s="567"/>
      <c r="AKQ87" s="567"/>
      <c r="AKR87" s="567"/>
      <c r="AKS87" s="567"/>
      <c r="AKT87" s="567"/>
      <c r="AKU87" s="567"/>
      <c r="AKV87" s="567"/>
      <c r="AKW87" s="567"/>
      <c r="AKX87" s="567"/>
      <c r="AKY87" s="567"/>
      <c r="AKZ87" s="567"/>
      <c r="ALA87" s="567"/>
      <c r="ALB87" s="567"/>
      <c r="ALC87" s="567"/>
      <c r="ALD87" s="567"/>
      <c r="ALE87" s="567"/>
      <c r="ALF87" s="567"/>
      <c r="ALG87" s="567"/>
      <c r="ALH87" s="567"/>
      <c r="ALI87" s="567"/>
      <c r="ALJ87" s="567"/>
      <c r="ALK87" s="567"/>
      <c r="ALL87" s="567"/>
      <c r="ALM87" s="567"/>
      <c r="ALN87" s="567"/>
      <c r="ALO87" s="567"/>
      <c r="ALP87" s="567"/>
      <c r="ALQ87" s="567"/>
      <c r="ALR87" s="567"/>
      <c r="ALS87" s="567"/>
      <c r="ALT87" s="567"/>
      <c r="ALU87" s="567"/>
      <c r="ALV87" s="567"/>
      <c r="ALW87" s="567"/>
      <c r="ALX87" s="567"/>
      <c r="ALY87" s="567"/>
      <c r="ALZ87" s="567"/>
      <c r="AMA87" s="567"/>
      <c r="AMB87" s="567"/>
      <c r="AMC87" s="567"/>
      <c r="AMD87" s="567"/>
      <c r="AME87" s="567"/>
      <c r="AMF87" s="567"/>
      <c r="AMG87" s="567"/>
      <c r="AMH87" s="567"/>
      <c r="AMI87" s="567"/>
      <c r="AMJ87" s="567"/>
      <c r="AMK87" s="567"/>
      <c r="AML87" s="567"/>
      <c r="AMM87" s="567"/>
      <c r="AMN87" s="567"/>
      <c r="AMO87" s="567"/>
      <c r="AMP87" s="567"/>
      <c r="AMQ87" s="567"/>
      <c r="AMR87" s="567"/>
      <c r="AMS87" s="567"/>
      <c r="AMT87" s="567"/>
      <c r="AMU87" s="567"/>
      <c r="AMV87" s="567"/>
      <c r="AMW87" s="567"/>
      <c r="AMX87" s="567"/>
      <c r="AMY87" s="567"/>
      <c r="AMZ87" s="567"/>
      <c r="ANA87" s="567"/>
      <c r="ANB87" s="567"/>
      <c r="ANC87" s="567"/>
      <c r="AND87" s="567"/>
      <c r="ANE87" s="567"/>
      <c r="ANF87" s="567"/>
      <c r="ANG87" s="567"/>
      <c r="ANH87" s="567"/>
      <c r="ANI87" s="567"/>
      <c r="ANJ87" s="567"/>
      <c r="ANK87" s="567"/>
      <c r="ANL87" s="567"/>
      <c r="ANM87" s="567"/>
      <c r="ANN87" s="567"/>
      <c r="ANO87" s="567"/>
      <c r="ANP87" s="567"/>
      <c r="ANQ87" s="567"/>
      <c r="ANR87" s="567"/>
      <c r="ANS87" s="567"/>
      <c r="ANT87" s="567"/>
      <c r="ANU87" s="567"/>
      <c r="ANV87" s="567"/>
      <c r="ANW87" s="567"/>
      <c r="ANX87" s="567"/>
      <c r="ANY87" s="567"/>
      <c r="ANZ87" s="567"/>
      <c r="AOA87" s="567"/>
      <c r="AOB87" s="567"/>
      <c r="AOC87" s="567"/>
      <c r="AOD87" s="567"/>
      <c r="AOE87" s="567"/>
      <c r="AOF87" s="567"/>
      <c r="AOG87" s="567"/>
      <c r="AOH87" s="567"/>
      <c r="AOI87" s="567"/>
      <c r="AOJ87" s="567"/>
      <c r="AOK87" s="567"/>
      <c r="AOL87" s="567"/>
      <c r="AOM87" s="567"/>
      <c r="AON87" s="567"/>
      <c r="AOO87" s="567"/>
      <c r="AOP87" s="567"/>
      <c r="AOQ87" s="567"/>
      <c r="AOR87" s="567"/>
      <c r="AOS87" s="567"/>
      <c r="AOT87" s="567"/>
      <c r="AOU87" s="567"/>
      <c r="AOV87" s="567"/>
      <c r="AOW87" s="567"/>
      <c r="AOX87" s="567"/>
      <c r="AOY87" s="567"/>
      <c r="AOZ87" s="567"/>
      <c r="APA87" s="567"/>
      <c r="APB87" s="567"/>
      <c r="APC87" s="567"/>
      <c r="APD87" s="567"/>
      <c r="APE87" s="567"/>
      <c r="APF87" s="567"/>
      <c r="APG87" s="567"/>
      <c r="APH87" s="567"/>
      <c r="API87" s="567"/>
      <c r="APJ87" s="567"/>
      <c r="APK87" s="567"/>
      <c r="APL87" s="567"/>
      <c r="APM87" s="567"/>
      <c r="APN87" s="567"/>
      <c r="APO87" s="567"/>
      <c r="APP87" s="567"/>
      <c r="APQ87" s="567"/>
      <c r="APR87" s="567"/>
      <c r="APS87" s="567"/>
      <c r="APT87" s="567"/>
      <c r="APU87" s="567"/>
      <c r="APV87" s="567"/>
      <c r="APW87" s="567"/>
      <c r="APX87" s="567"/>
      <c r="APY87" s="567"/>
      <c r="APZ87" s="567"/>
      <c r="AQA87" s="567"/>
      <c r="AQB87" s="567"/>
      <c r="AQC87" s="567"/>
      <c r="AQD87" s="567"/>
      <c r="AQE87" s="567"/>
      <c r="AQF87" s="567"/>
      <c r="AQG87" s="567"/>
      <c r="AQH87" s="567"/>
      <c r="AQI87" s="567"/>
      <c r="AQJ87" s="567"/>
      <c r="AQK87" s="567"/>
      <c r="AQL87" s="567"/>
      <c r="AQM87" s="567"/>
      <c r="AQN87" s="567"/>
      <c r="AQO87" s="567"/>
      <c r="AQP87" s="567"/>
      <c r="AQQ87" s="567"/>
      <c r="AQR87" s="567"/>
      <c r="AQS87" s="567"/>
      <c r="AQT87" s="567"/>
      <c r="AQU87" s="567"/>
      <c r="AQV87" s="567"/>
      <c r="AQW87" s="567"/>
      <c r="AQX87" s="567"/>
      <c r="AQY87" s="567"/>
      <c r="AQZ87" s="567"/>
      <c r="ARA87" s="567"/>
      <c r="ARB87" s="567"/>
      <c r="ARC87" s="567"/>
      <c r="ARD87" s="567"/>
      <c r="ARE87" s="567"/>
      <c r="ARF87" s="567"/>
      <c r="ARG87" s="567"/>
      <c r="ARH87" s="567"/>
      <c r="ARI87" s="567"/>
      <c r="ARJ87" s="567"/>
      <c r="ARK87" s="567"/>
      <c r="ARL87" s="567"/>
      <c r="ARM87" s="567"/>
      <c r="ARN87" s="567"/>
      <c r="ARO87" s="567"/>
      <c r="ARP87" s="567"/>
      <c r="ARQ87" s="567"/>
      <c r="ARR87" s="567"/>
      <c r="ARS87" s="567"/>
      <c r="ART87" s="567"/>
      <c r="ARU87" s="567"/>
      <c r="ARV87" s="567"/>
      <c r="ARW87" s="567"/>
      <c r="ARX87" s="567"/>
      <c r="ARY87" s="567"/>
      <c r="ARZ87" s="567"/>
      <c r="ASA87" s="567"/>
      <c r="ASB87" s="567"/>
      <c r="ASC87" s="567"/>
      <c r="ASD87" s="567"/>
      <c r="ASE87" s="567"/>
      <c r="ASF87" s="567"/>
      <c r="ASG87" s="567"/>
      <c r="ASH87" s="567"/>
      <c r="ASI87" s="567"/>
      <c r="ASJ87" s="567"/>
      <c r="ASK87" s="567"/>
      <c r="ASL87" s="567"/>
      <c r="ASM87" s="567"/>
      <c r="ASN87" s="567"/>
      <c r="ASO87" s="567"/>
      <c r="ASP87" s="567"/>
      <c r="ASQ87" s="567"/>
      <c r="ASR87" s="567"/>
      <c r="ASS87" s="567"/>
      <c r="AST87" s="567"/>
      <c r="ASU87" s="567"/>
      <c r="ASV87" s="567"/>
      <c r="ASW87" s="567"/>
      <c r="ASX87" s="567"/>
      <c r="ASY87" s="567"/>
      <c r="ASZ87" s="567"/>
      <c r="ATA87" s="567"/>
      <c r="ATB87" s="567"/>
      <c r="ATC87" s="567"/>
      <c r="ATD87" s="567"/>
      <c r="ATE87" s="567"/>
      <c r="ATF87" s="567"/>
      <c r="ATG87" s="567"/>
      <c r="ATH87" s="567"/>
      <c r="ATI87" s="567"/>
      <c r="ATJ87" s="567"/>
      <c r="ATK87" s="567"/>
      <c r="ATL87" s="567"/>
      <c r="ATM87" s="567"/>
      <c r="ATN87" s="567"/>
      <c r="ATO87" s="567"/>
      <c r="ATP87" s="567"/>
      <c r="ATQ87" s="567"/>
      <c r="ATR87" s="567"/>
      <c r="ATS87" s="567"/>
      <c r="ATT87" s="567"/>
      <c r="ATU87" s="567"/>
      <c r="ATV87" s="567"/>
      <c r="ATW87" s="567"/>
      <c r="ATX87" s="567"/>
      <c r="ATY87" s="567"/>
      <c r="ATZ87" s="567"/>
      <c r="AUA87" s="567"/>
      <c r="AUB87" s="567"/>
      <c r="AUC87" s="567"/>
      <c r="AUD87" s="567"/>
      <c r="AUE87" s="567"/>
      <c r="AUF87" s="567"/>
      <c r="AUG87" s="567"/>
      <c r="AUH87" s="567"/>
      <c r="AUI87" s="567"/>
      <c r="AUJ87" s="567"/>
      <c r="AUK87" s="567"/>
      <c r="AUL87" s="567"/>
      <c r="AUM87" s="567"/>
      <c r="AUN87" s="567"/>
      <c r="AUO87" s="567"/>
      <c r="AUP87" s="567"/>
      <c r="AUQ87" s="567"/>
      <c r="AUR87" s="567"/>
      <c r="AUS87" s="567"/>
      <c r="AUT87" s="567"/>
      <c r="AUU87" s="567"/>
      <c r="AUV87" s="567"/>
      <c r="AUW87" s="567"/>
      <c r="AUX87" s="567"/>
      <c r="AUY87" s="567"/>
      <c r="AUZ87" s="567"/>
      <c r="AVA87" s="567"/>
      <c r="AVB87" s="567"/>
      <c r="AVC87" s="567"/>
      <c r="AVD87" s="567"/>
      <c r="AVE87" s="567"/>
      <c r="AVF87" s="567"/>
      <c r="AVG87" s="567"/>
      <c r="AVH87" s="567"/>
      <c r="AVI87" s="567"/>
      <c r="AVJ87" s="567"/>
      <c r="AVK87" s="567"/>
      <c r="AVL87" s="567"/>
      <c r="AVM87" s="567"/>
      <c r="AVN87" s="567"/>
      <c r="AVO87" s="567"/>
      <c r="AVP87" s="567"/>
      <c r="AVQ87" s="567"/>
      <c r="AVR87" s="567"/>
      <c r="AVS87" s="567"/>
      <c r="AVT87" s="567"/>
      <c r="AVU87" s="567"/>
      <c r="AVV87" s="567"/>
      <c r="AVW87" s="567"/>
      <c r="AVX87" s="567"/>
      <c r="AVY87" s="567"/>
      <c r="AVZ87" s="567"/>
      <c r="AWA87" s="567"/>
      <c r="AWB87" s="567"/>
      <c r="AWC87" s="567"/>
      <c r="AWD87" s="567"/>
      <c r="AWE87" s="567"/>
      <c r="AWF87" s="567"/>
      <c r="AWG87" s="567"/>
      <c r="AWH87" s="567"/>
      <c r="AWI87" s="567"/>
      <c r="AWJ87" s="567"/>
      <c r="AWK87" s="567"/>
      <c r="AWL87" s="567"/>
      <c r="AWM87" s="567"/>
      <c r="AWN87" s="567"/>
      <c r="AWO87" s="567"/>
      <c r="AWP87" s="567"/>
      <c r="AWQ87" s="567"/>
      <c r="AWR87" s="567"/>
      <c r="AWS87" s="567"/>
      <c r="AWT87" s="567"/>
      <c r="AWU87" s="567"/>
      <c r="AWV87" s="567"/>
      <c r="AWW87" s="567"/>
      <c r="AWX87" s="567"/>
      <c r="AWY87" s="567"/>
      <c r="AWZ87" s="567"/>
      <c r="AXA87" s="567"/>
      <c r="AXB87" s="567"/>
      <c r="AXC87" s="567"/>
      <c r="AXD87" s="567"/>
      <c r="AXE87" s="567"/>
      <c r="AXF87" s="567"/>
      <c r="AXG87" s="567"/>
      <c r="AXH87" s="567"/>
      <c r="AXI87" s="567"/>
      <c r="AXJ87" s="567"/>
      <c r="AXK87" s="567"/>
      <c r="AXL87" s="567"/>
      <c r="AXM87" s="567"/>
      <c r="AXN87" s="567"/>
      <c r="AXO87" s="567"/>
      <c r="AXP87" s="567"/>
      <c r="AXQ87" s="567"/>
      <c r="AXR87" s="567"/>
      <c r="AXS87" s="567"/>
      <c r="AXT87" s="567"/>
      <c r="AXU87" s="567"/>
      <c r="AXV87" s="567"/>
      <c r="AXW87" s="567"/>
      <c r="AXX87" s="567"/>
      <c r="AXY87" s="567"/>
      <c r="AXZ87" s="567"/>
      <c r="AYA87" s="567"/>
      <c r="AYB87" s="567"/>
      <c r="AYC87" s="567"/>
      <c r="AYD87" s="567"/>
      <c r="AYE87" s="567"/>
      <c r="AYF87" s="567"/>
      <c r="AYG87" s="567"/>
      <c r="AYH87" s="567"/>
      <c r="AYI87" s="567"/>
      <c r="AYJ87" s="567"/>
      <c r="AYK87" s="567"/>
      <c r="AYL87" s="567"/>
      <c r="AYM87" s="567"/>
      <c r="AYN87" s="567"/>
      <c r="AYO87" s="567"/>
      <c r="AYP87" s="567"/>
      <c r="AYQ87" s="567"/>
      <c r="AYR87" s="567"/>
      <c r="AYS87" s="567"/>
      <c r="AYT87" s="567"/>
      <c r="AYU87" s="567"/>
      <c r="AYV87" s="567"/>
      <c r="AYW87" s="567"/>
      <c r="AYX87" s="567"/>
      <c r="AYY87" s="567"/>
      <c r="AYZ87" s="567"/>
      <c r="AZA87" s="567"/>
      <c r="AZB87" s="567"/>
      <c r="AZC87" s="567"/>
      <c r="AZD87" s="567"/>
      <c r="AZE87" s="567"/>
      <c r="AZF87" s="567"/>
      <c r="AZG87" s="567"/>
      <c r="AZH87" s="567"/>
      <c r="AZI87" s="567"/>
      <c r="AZJ87" s="567"/>
      <c r="AZK87" s="567"/>
      <c r="AZL87" s="567"/>
      <c r="AZM87" s="567"/>
      <c r="AZN87" s="567"/>
      <c r="AZO87" s="567"/>
      <c r="AZP87" s="567"/>
      <c r="AZQ87" s="567"/>
      <c r="AZR87" s="567"/>
      <c r="AZS87" s="567"/>
      <c r="AZT87" s="567"/>
      <c r="AZU87" s="567"/>
      <c r="AZV87" s="567"/>
      <c r="AZW87" s="567"/>
      <c r="AZX87" s="567"/>
      <c r="AZY87" s="567"/>
      <c r="AZZ87" s="567"/>
      <c r="BAA87" s="567"/>
      <c r="BAB87" s="567"/>
      <c r="BAC87" s="567"/>
      <c r="BAD87" s="567"/>
      <c r="BAE87" s="567"/>
      <c r="BAF87" s="567"/>
      <c r="BAG87" s="567"/>
      <c r="BAH87" s="567"/>
      <c r="BAI87" s="567"/>
      <c r="BAJ87" s="567"/>
      <c r="BAK87" s="567"/>
      <c r="BAL87" s="567"/>
      <c r="BAM87" s="567"/>
      <c r="BAN87" s="567"/>
      <c r="BAO87" s="567"/>
      <c r="BAP87" s="567"/>
      <c r="BAQ87" s="567"/>
      <c r="BAR87" s="567"/>
      <c r="BAS87" s="567"/>
      <c r="BAT87" s="567"/>
      <c r="BAU87" s="567"/>
      <c r="BAV87" s="567"/>
      <c r="BAW87" s="567"/>
      <c r="BAX87" s="567"/>
      <c r="BAY87" s="567"/>
      <c r="BAZ87" s="567"/>
      <c r="BBA87" s="567"/>
      <c r="BBB87" s="567"/>
      <c r="BBC87" s="567"/>
      <c r="BBD87" s="567"/>
      <c r="BBE87" s="567"/>
      <c r="BBF87" s="567"/>
      <c r="BBG87" s="567"/>
      <c r="BBH87" s="567"/>
      <c r="BBI87" s="567"/>
      <c r="BBJ87" s="567"/>
      <c r="BBK87" s="567"/>
      <c r="BBL87" s="567"/>
      <c r="BBM87" s="567"/>
      <c r="BBN87" s="567"/>
      <c r="BBO87" s="567"/>
      <c r="BBP87" s="567"/>
      <c r="BBQ87" s="567"/>
      <c r="BBR87" s="567"/>
      <c r="BBS87" s="567"/>
      <c r="BBT87" s="567"/>
      <c r="BBU87" s="567"/>
      <c r="BBV87" s="567"/>
      <c r="BBW87" s="567"/>
      <c r="BBX87" s="567"/>
      <c r="BBY87" s="567"/>
      <c r="BBZ87" s="567"/>
      <c r="BCA87" s="567"/>
      <c r="BCB87" s="567"/>
      <c r="BCC87" s="567"/>
      <c r="BCD87" s="567"/>
      <c r="BCE87" s="567"/>
      <c r="BCF87" s="567"/>
      <c r="BCG87" s="567"/>
      <c r="BCH87" s="567"/>
      <c r="BCI87" s="567"/>
      <c r="BCJ87" s="567"/>
      <c r="BCK87" s="567"/>
      <c r="BCL87" s="567"/>
      <c r="BCM87" s="567"/>
      <c r="BCN87" s="567"/>
      <c r="BCO87" s="567"/>
      <c r="BCP87" s="567"/>
      <c r="BCQ87" s="567"/>
      <c r="BCR87" s="567"/>
      <c r="BCS87" s="567"/>
      <c r="BCT87" s="567"/>
      <c r="BCU87" s="567"/>
      <c r="BCV87" s="567"/>
      <c r="BCW87" s="567"/>
      <c r="BCX87" s="567"/>
      <c r="BCY87" s="567"/>
      <c r="BCZ87" s="567"/>
      <c r="BDA87" s="567"/>
      <c r="BDB87" s="567"/>
      <c r="BDC87" s="567"/>
      <c r="BDD87" s="567"/>
      <c r="BDE87" s="567"/>
      <c r="BDF87" s="567"/>
      <c r="BDG87" s="567"/>
      <c r="BDH87" s="567"/>
      <c r="BDI87" s="567"/>
      <c r="BDJ87" s="567"/>
      <c r="BDK87" s="567"/>
      <c r="BDL87" s="567"/>
      <c r="BDM87" s="567"/>
      <c r="BDN87" s="567"/>
      <c r="BDO87" s="567"/>
      <c r="BDP87" s="567"/>
      <c r="BDQ87" s="567"/>
      <c r="BDR87" s="567"/>
      <c r="BDS87" s="567"/>
      <c r="BDT87" s="567"/>
      <c r="BDU87" s="567"/>
      <c r="BDV87" s="567"/>
      <c r="BDW87" s="567"/>
      <c r="BDX87" s="567"/>
      <c r="BDY87" s="567"/>
      <c r="BDZ87" s="567"/>
      <c r="BEA87" s="567"/>
      <c r="BEB87" s="567"/>
      <c r="BEC87" s="567"/>
      <c r="BED87" s="567"/>
      <c r="BEE87" s="567"/>
      <c r="BEF87" s="567"/>
      <c r="BEG87" s="567"/>
      <c r="BEH87" s="567"/>
      <c r="BEI87" s="567"/>
      <c r="BEJ87" s="567"/>
      <c r="BEK87" s="567"/>
      <c r="BEL87" s="567"/>
      <c r="BEM87" s="567"/>
      <c r="BEN87" s="567"/>
      <c r="BEO87" s="567"/>
      <c r="BEP87" s="567"/>
      <c r="BEQ87" s="567"/>
      <c r="BER87" s="567"/>
      <c r="BES87" s="567"/>
      <c r="BET87" s="567"/>
      <c r="BEU87" s="567"/>
      <c r="BEV87" s="567"/>
      <c r="BEW87" s="567"/>
      <c r="BEX87" s="567"/>
      <c r="BEY87" s="567"/>
      <c r="BEZ87" s="567"/>
      <c r="BFA87" s="567"/>
      <c r="BFB87" s="567"/>
      <c r="BFC87" s="567"/>
      <c r="BFD87" s="567"/>
      <c r="BFE87" s="567"/>
      <c r="BFF87" s="567"/>
      <c r="BFG87" s="567"/>
      <c r="BFH87" s="567"/>
      <c r="BFI87" s="567"/>
      <c r="BFJ87" s="567"/>
      <c r="BFK87" s="567"/>
      <c r="BFL87" s="567"/>
      <c r="BFM87" s="567"/>
      <c r="BFN87" s="567"/>
      <c r="BFO87" s="567"/>
      <c r="BFP87" s="567"/>
      <c r="BFQ87" s="567"/>
      <c r="BFR87" s="567"/>
      <c r="BFS87" s="567"/>
      <c r="BFT87" s="567"/>
      <c r="BFU87" s="567"/>
      <c r="BFV87" s="567"/>
      <c r="BFW87" s="567"/>
      <c r="BFX87" s="567"/>
      <c r="BFY87" s="567"/>
      <c r="BFZ87" s="567"/>
      <c r="BGA87" s="567"/>
      <c r="BGB87" s="567"/>
      <c r="BGC87" s="567"/>
      <c r="BGD87" s="567"/>
      <c r="BGE87" s="567"/>
      <c r="BGF87" s="567"/>
      <c r="BGG87" s="567"/>
      <c r="BGH87" s="567"/>
      <c r="BGI87" s="567"/>
      <c r="BGJ87" s="567"/>
      <c r="BGK87" s="567"/>
      <c r="BGL87" s="567"/>
      <c r="BGM87" s="567"/>
      <c r="BGN87" s="567"/>
      <c r="BGO87" s="567"/>
      <c r="BGP87" s="567"/>
      <c r="BGQ87" s="567"/>
      <c r="BGR87" s="567"/>
      <c r="BGS87" s="567"/>
      <c r="BGT87" s="567"/>
      <c r="BGU87" s="567"/>
      <c r="BGV87" s="567"/>
      <c r="BGW87" s="567"/>
      <c r="BGX87" s="567"/>
      <c r="BGY87" s="567"/>
      <c r="BGZ87" s="567"/>
      <c r="BHA87" s="567"/>
      <c r="BHB87" s="567"/>
      <c r="BHC87" s="567"/>
      <c r="BHD87" s="567"/>
      <c r="BHE87" s="567"/>
      <c r="BHF87" s="567"/>
      <c r="BHG87" s="567"/>
      <c r="BHH87" s="567"/>
      <c r="BHI87" s="567"/>
      <c r="BHJ87" s="567"/>
      <c r="BHK87" s="567"/>
      <c r="BHL87" s="567"/>
      <c r="BHM87" s="567"/>
      <c r="BHN87" s="567"/>
      <c r="BHO87" s="567"/>
      <c r="BHP87" s="567"/>
      <c r="BHQ87" s="567"/>
      <c r="BHR87" s="567"/>
      <c r="BHS87" s="567"/>
      <c r="BHT87" s="567"/>
      <c r="BHU87" s="567"/>
      <c r="BHV87" s="567"/>
      <c r="BHW87" s="567"/>
      <c r="BHX87" s="567"/>
      <c r="BHY87" s="567"/>
      <c r="BHZ87" s="567"/>
      <c r="BIA87" s="567"/>
      <c r="BIB87" s="567"/>
      <c r="BIC87" s="567"/>
      <c r="BID87" s="567"/>
      <c r="BIE87" s="567"/>
      <c r="BIF87" s="567"/>
      <c r="BIG87" s="567"/>
      <c r="BIH87" s="567"/>
      <c r="BII87" s="567"/>
      <c r="BIJ87" s="567"/>
      <c r="BIK87" s="567"/>
      <c r="BIL87" s="567"/>
      <c r="BIM87" s="567"/>
      <c r="BIN87" s="567"/>
      <c r="BIO87" s="567"/>
      <c r="BIP87" s="567"/>
      <c r="BIQ87" s="567"/>
      <c r="BIR87" s="567"/>
      <c r="BIS87" s="567"/>
      <c r="BIT87" s="567"/>
      <c r="BIU87" s="567"/>
      <c r="BIV87" s="567"/>
      <c r="BIW87" s="567"/>
      <c r="BIX87" s="567"/>
      <c r="BIY87" s="567"/>
      <c r="BIZ87" s="567"/>
      <c r="BJA87" s="567"/>
      <c r="BJB87" s="567"/>
      <c r="BJC87" s="567"/>
      <c r="BJD87" s="567"/>
      <c r="BJE87" s="567"/>
      <c r="BJF87" s="567"/>
      <c r="BJG87" s="567"/>
      <c r="BJH87" s="567"/>
      <c r="BJI87" s="567"/>
      <c r="BJJ87" s="567"/>
      <c r="BJK87" s="567"/>
      <c r="BJL87" s="567"/>
      <c r="BJM87" s="567"/>
      <c r="BJN87" s="567"/>
      <c r="BJO87" s="567"/>
      <c r="BJP87" s="567"/>
      <c r="BJQ87" s="567"/>
      <c r="BJR87" s="567"/>
      <c r="BJS87" s="567"/>
      <c r="BJT87" s="567"/>
      <c r="BJU87" s="567"/>
      <c r="BJV87" s="567"/>
      <c r="BJW87" s="567"/>
      <c r="BJX87" s="567"/>
      <c r="BJY87" s="567"/>
      <c r="BJZ87" s="567"/>
      <c r="BKA87" s="567"/>
      <c r="BKB87" s="567"/>
      <c r="BKC87" s="567"/>
      <c r="BKD87" s="567"/>
      <c r="BKE87" s="567"/>
      <c r="BKF87" s="567"/>
      <c r="BKG87" s="567"/>
      <c r="BKH87" s="567"/>
      <c r="BKI87" s="567"/>
      <c r="BKJ87" s="567"/>
      <c r="BKK87" s="567"/>
      <c r="BKL87" s="567"/>
      <c r="BKM87" s="567"/>
      <c r="BKN87" s="567"/>
      <c r="BKO87" s="567"/>
      <c r="BKP87" s="567"/>
      <c r="BKQ87" s="567"/>
      <c r="BKR87" s="567"/>
      <c r="BKS87" s="567"/>
      <c r="BKT87" s="567"/>
      <c r="BKU87" s="567"/>
      <c r="BKV87" s="567"/>
      <c r="BKW87" s="567"/>
      <c r="BKX87" s="567"/>
      <c r="BKY87" s="567"/>
      <c r="BKZ87" s="567"/>
      <c r="BLA87" s="567"/>
      <c r="BLB87" s="567"/>
      <c r="BLC87" s="567"/>
      <c r="BLD87" s="567"/>
      <c r="BLE87" s="567"/>
      <c r="BLF87" s="567"/>
      <c r="BLG87" s="567"/>
      <c r="BLH87" s="567"/>
      <c r="BLI87" s="567"/>
      <c r="BLJ87" s="567"/>
      <c r="BLK87" s="567"/>
      <c r="BLL87" s="567"/>
      <c r="BLM87" s="567"/>
      <c r="BLN87" s="567"/>
      <c r="BLO87" s="567"/>
      <c r="BLP87" s="567"/>
      <c r="BLQ87" s="567"/>
      <c r="BLR87" s="567"/>
      <c r="BLS87" s="567"/>
      <c r="BLT87" s="567"/>
      <c r="BLU87" s="567"/>
      <c r="BLV87" s="567"/>
      <c r="BLW87" s="567"/>
      <c r="BLX87" s="567"/>
      <c r="BLY87" s="567"/>
      <c r="BLZ87" s="567"/>
      <c r="BMA87" s="567"/>
      <c r="BMB87" s="567"/>
      <c r="BMC87" s="567"/>
      <c r="BMD87" s="567"/>
      <c r="BME87" s="567"/>
      <c r="BMF87" s="567"/>
      <c r="BMG87" s="567"/>
      <c r="BMH87" s="567"/>
      <c r="BMI87" s="567"/>
      <c r="BMJ87" s="567"/>
      <c r="BMK87" s="567"/>
      <c r="BML87" s="567"/>
      <c r="BMM87" s="567"/>
      <c r="BMN87" s="567"/>
      <c r="BMO87" s="567"/>
      <c r="BMP87" s="567"/>
      <c r="BMQ87" s="567"/>
      <c r="BMR87" s="567"/>
      <c r="BMS87" s="567"/>
      <c r="BMT87" s="567"/>
      <c r="BMU87" s="567"/>
      <c r="BMV87" s="567"/>
      <c r="BMW87" s="567"/>
      <c r="BMX87" s="567"/>
      <c r="BMY87" s="567"/>
      <c r="BMZ87" s="567"/>
      <c r="BNA87" s="567"/>
      <c r="BNB87" s="567"/>
      <c r="BNC87" s="567"/>
      <c r="BND87" s="567"/>
      <c r="BNE87" s="567"/>
      <c r="BNF87" s="567"/>
      <c r="BNG87" s="567"/>
      <c r="BNH87" s="567"/>
      <c r="BNI87" s="567"/>
      <c r="BNJ87" s="567"/>
      <c r="BNK87" s="567"/>
      <c r="BNL87" s="567"/>
      <c r="BNM87" s="567"/>
      <c r="BNN87" s="567"/>
      <c r="BNO87" s="567"/>
      <c r="BNP87" s="567"/>
      <c r="BNQ87" s="567"/>
      <c r="BNR87" s="567"/>
      <c r="BNS87" s="567"/>
      <c r="BNT87" s="567"/>
      <c r="BNU87" s="567"/>
      <c r="BNV87" s="567"/>
      <c r="BNW87" s="567"/>
      <c r="BNX87" s="567"/>
      <c r="BNY87" s="567"/>
      <c r="BNZ87" s="567"/>
      <c r="BOA87" s="567"/>
      <c r="BOB87" s="567"/>
      <c r="BOC87" s="567"/>
      <c r="BOD87" s="567"/>
      <c r="BOE87" s="567"/>
      <c r="BOF87" s="567"/>
      <c r="BOG87" s="567"/>
      <c r="BOH87" s="567"/>
      <c r="BOI87" s="567"/>
      <c r="BOJ87" s="567"/>
      <c r="BOK87" s="567"/>
      <c r="BOL87" s="567"/>
      <c r="BOM87" s="567"/>
      <c r="BON87" s="567"/>
      <c r="BOO87" s="567"/>
      <c r="BOP87" s="567"/>
      <c r="BOQ87" s="567"/>
      <c r="BOR87" s="567"/>
      <c r="BOS87" s="567"/>
      <c r="BOT87" s="567"/>
      <c r="BOU87" s="567"/>
      <c r="BOV87" s="567"/>
      <c r="BOW87" s="567"/>
      <c r="BOX87" s="567"/>
      <c r="BOY87" s="567"/>
      <c r="BOZ87" s="567"/>
      <c r="BPA87" s="567"/>
      <c r="BPB87" s="567"/>
      <c r="BPC87" s="567"/>
      <c r="BPD87" s="567"/>
      <c r="BPE87" s="567"/>
      <c r="BPF87" s="567"/>
      <c r="BPG87" s="567"/>
      <c r="BPH87" s="567"/>
      <c r="BPI87" s="567"/>
      <c r="BPJ87" s="567"/>
      <c r="BPK87" s="567"/>
      <c r="BPL87" s="567"/>
      <c r="BPM87" s="567"/>
      <c r="BPN87" s="567"/>
      <c r="BPO87" s="567"/>
      <c r="BPP87" s="567"/>
      <c r="BPQ87" s="567"/>
      <c r="BPR87" s="567"/>
      <c r="BPS87" s="567"/>
      <c r="BPT87" s="567"/>
      <c r="BPU87" s="567"/>
      <c r="BPV87" s="567"/>
      <c r="BPW87" s="567"/>
      <c r="BPX87" s="567"/>
      <c r="BPY87" s="567"/>
      <c r="BPZ87" s="567"/>
      <c r="BQA87" s="567"/>
      <c r="BQB87" s="567"/>
      <c r="BQC87" s="567"/>
      <c r="BQD87" s="567"/>
      <c r="BQE87" s="567"/>
      <c r="BQF87" s="567"/>
      <c r="BQG87" s="567"/>
      <c r="BQH87" s="567"/>
      <c r="BQI87" s="567"/>
      <c r="BQJ87" s="567"/>
      <c r="BQK87" s="567"/>
      <c r="BQL87" s="567"/>
      <c r="BQM87" s="567"/>
      <c r="BQN87" s="567"/>
      <c r="BQO87" s="567"/>
      <c r="BQP87" s="567"/>
      <c r="BQQ87" s="567"/>
      <c r="BQR87" s="567"/>
      <c r="BQS87" s="567"/>
      <c r="BQT87" s="567"/>
      <c r="BQU87" s="567"/>
      <c r="BQV87" s="567"/>
      <c r="BQW87" s="567"/>
      <c r="BQX87" s="567"/>
      <c r="BQY87" s="567"/>
      <c r="BQZ87" s="567"/>
      <c r="BRA87" s="567"/>
      <c r="BRB87" s="567"/>
      <c r="BRC87" s="567"/>
      <c r="BRD87" s="567"/>
      <c r="BRE87" s="567"/>
      <c r="BRF87" s="567"/>
      <c r="BRG87" s="567"/>
      <c r="BRH87" s="567"/>
      <c r="BRI87" s="567"/>
      <c r="BRJ87" s="567"/>
      <c r="BRK87" s="567"/>
      <c r="BRL87" s="567"/>
      <c r="BRM87" s="567"/>
      <c r="BRN87" s="567"/>
      <c r="BRO87" s="567"/>
      <c r="BRP87" s="567"/>
      <c r="BRQ87" s="567"/>
      <c r="BRR87" s="567"/>
      <c r="BRS87" s="567"/>
      <c r="BRT87" s="567"/>
      <c r="BRU87" s="567"/>
      <c r="BRV87" s="567"/>
      <c r="BRW87" s="567"/>
      <c r="BRX87" s="567"/>
      <c r="BRY87" s="567"/>
      <c r="BRZ87" s="567"/>
      <c r="BSA87" s="567"/>
      <c r="BSB87" s="567"/>
      <c r="BSC87" s="567"/>
      <c r="BSD87" s="567"/>
      <c r="BSE87" s="567"/>
      <c r="BSF87" s="567"/>
      <c r="BSG87" s="567"/>
      <c r="BSH87" s="567"/>
      <c r="BSI87" s="567"/>
      <c r="BSJ87" s="567"/>
      <c r="BSK87" s="567"/>
      <c r="BSL87" s="567"/>
      <c r="BSM87" s="567"/>
      <c r="BSN87" s="567"/>
      <c r="BSO87" s="567"/>
      <c r="BSP87" s="567"/>
      <c r="BSQ87" s="567"/>
      <c r="BSR87" s="567"/>
      <c r="BSS87" s="567"/>
      <c r="BST87" s="567"/>
      <c r="BSU87" s="567"/>
      <c r="BSV87" s="567"/>
      <c r="BSW87" s="567"/>
      <c r="BSX87" s="567"/>
      <c r="BSY87" s="567"/>
      <c r="BSZ87" s="567"/>
      <c r="BTA87" s="567"/>
      <c r="BTB87" s="567"/>
      <c r="BTC87" s="567"/>
      <c r="BTD87" s="567"/>
      <c r="BTE87" s="567"/>
      <c r="BTF87" s="567"/>
      <c r="BTG87" s="567"/>
      <c r="BTH87" s="567"/>
      <c r="BTI87" s="567"/>
      <c r="BTJ87" s="567"/>
      <c r="BTK87" s="567"/>
      <c r="BTL87" s="567"/>
      <c r="BTM87" s="567"/>
      <c r="BTN87" s="567"/>
      <c r="BTO87" s="567"/>
      <c r="BTP87" s="567"/>
      <c r="BTQ87" s="567"/>
      <c r="BTR87" s="567"/>
      <c r="BTS87" s="567"/>
      <c r="BTT87" s="567"/>
      <c r="BTU87" s="567"/>
      <c r="BTV87" s="567"/>
      <c r="BTW87" s="567"/>
      <c r="BTX87" s="567"/>
      <c r="BTY87" s="567"/>
      <c r="BTZ87" s="567"/>
      <c r="BUA87" s="567"/>
      <c r="BUB87" s="567"/>
      <c r="BUC87" s="567"/>
      <c r="BUD87" s="567"/>
      <c r="BUE87" s="567"/>
      <c r="BUF87" s="567"/>
      <c r="BUG87" s="567"/>
      <c r="BUH87" s="567"/>
      <c r="BUI87" s="567"/>
      <c r="BUJ87" s="567"/>
      <c r="BUK87" s="567"/>
      <c r="BUL87" s="567"/>
      <c r="BUM87" s="567"/>
      <c r="BUN87" s="567"/>
      <c r="BUO87" s="567"/>
      <c r="BUP87" s="567"/>
      <c r="BUQ87" s="567"/>
      <c r="BUR87" s="567"/>
      <c r="BUS87" s="567"/>
      <c r="BUT87" s="567"/>
      <c r="BUU87" s="567"/>
      <c r="BUV87" s="567"/>
      <c r="BUW87" s="567"/>
      <c r="BUX87" s="567"/>
      <c r="BUY87" s="567"/>
      <c r="BUZ87" s="567"/>
      <c r="BVA87" s="567"/>
      <c r="BVB87" s="567"/>
      <c r="BVC87" s="567"/>
      <c r="BVD87" s="567"/>
      <c r="BVE87" s="567"/>
      <c r="BVF87" s="567"/>
      <c r="BVG87" s="567"/>
      <c r="BVH87" s="567"/>
      <c r="BVI87" s="567"/>
      <c r="BVJ87" s="567"/>
      <c r="BVK87" s="567"/>
      <c r="BVL87" s="567"/>
      <c r="BVM87" s="567"/>
      <c r="BVN87" s="567"/>
      <c r="BVO87" s="567"/>
      <c r="BVP87" s="567"/>
      <c r="BVQ87" s="567"/>
      <c r="BVR87" s="567"/>
      <c r="BVS87" s="567"/>
      <c r="BVT87" s="567"/>
      <c r="BVU87" s="567"/>
      <c r="BVV87" s="567"/>
      <c r="BVW87" s="567"/>
      <c r="BVX87" s="567"/>
      <c r="BVY87" s="567"/>
      <c r="BVZ87" s="567"/>
      <c r="BWA87" s="567"/>
      <c r="BWB87" s="567"/>
      <c r="BWC87" s="567"/>
      <c r="BWD87" s="567"/>
      <c r="BWE87" s="567"/>
      <c r="BWF87" s="567"/>
      <c r="BWG87" s="567"/>
      <c r="BWH87" s="567"/>
      <c r="BWI87" s="567"/>
      <c r="BWJ87" s="567"/>
      <c r="BWK87" s="567"/>
      <c r="BWL87" s="567"/>
      <c r="BWM87" s="567"/>
      <c r="BWN87" s="567"/>
      <c r="BWO87" s="567"/>
      <c r="BWP87" s="567"/>
      <c r="BWQ87" s="567"/>
      <c r="BWR87" s="567"/>
      <c r="BWS87" s="567"/>
      <c r="BWT87" s="567"/>
      <c r="BWU87" s="567"/>
      <c r="BWV87" s="567"/>
      <c r="BWW87" s="567"/>
      <c r="BWX87" s="567"/>
      <c r="BWY87" s="567"/>
      <c r="BWZ87" s="567"/>
      <c r="BXA87" s="567"/>
      <c r="BXB87" s="567"/>
      <c r="BXC87" s="567"/>
      <c r="BXD87" s="567"/>
      <c r="BXE87" s="567"/>
      <c r="BXF87" s="567"/>
      <c r="BXG87" s="567"/>
      <c r="BXH87" s="567"/>
      <c r="BXI87" s="567"/>
      <c r="BXJ87" s="567"/>
      <c r="BXK87" s="567"/>
      <c r="BXL87" s="567"/>
      <c r="BXM87" s="567"/>
      <c r="BXN87" s="567"/>
      <c r="BXO87" s="567"/>
      <c r="BXP87" s="567"/>
      <c r="BXQ87" s="567"/>
      <c r="BXR87" s="567"/>
      <c r="BXS87" s="567"/>
      <c r="BXT87" s="567"/>
      <c r="BXU87" s="567"/>
      <c r="BXV87" s="567"/>
      <c r="BXW87" s="567"/>
      <c r="BXX87" s="567"/>
      <c r="BXY87" s="567"/>
      <c r="BXZ87" s="567"/>
      <c r="BYA87" s="567"/>
      <c r="BYB87" s="567"/>
      <c r="BYC87" s="567"/>
      <c r="BYD87" s="567"/>
      <c r="BYE87" s="567"/>
      <c r="BYF87" s="567"/>
      <c r="BYG87" s="567"/>
      <c r="BYH87" s="567"/>
      <c r="BYI87" s="567"/>
      <c r="BYJ87" s="567"/>
      <c r="BYK87" s="567"/>
      <c r="BYL87" s="567"/>
      <c r="BYM87" s="567"/>
      <c r="BYN87" s="567"/>
      <c r="BYO87" s="567"/>
      <c r="BYP87" s="567"/>
      <c r="BYQ87" s="567"/>
      <c r="BYR87" s="567"/>
      <c r="BYS87" s="567"/>
      <c r="BYT87" s="567"/>
      <c r="BYU87" s="567"/>
      <c r="BYV87" s="567"/>
      <c r="BYW87" s="567"/>
      <c r="BYX87" s="567"/>
      <c r="BYY87" s="567"/>
      <c r="BYZ87" s="567"/>
      <c r="BZA87" s="567"/>
      <c r="BZB87" s="567"/>
      <c r="BZC87" s="567"/>
      <c r="BZD87" s="567"/>
      <c r="BZE87" s="567"/>
      <c r="BZF87" s="567"/>
      <c r="BZG87" s="567"/>
      <c r="BZH87" s="567"/>
      <c r="BZI87" s="567"/>
      <c r="BZJ87" s="567"/>
      <c r="BZK87" s="567"/>
      <c r="BZL87" s="567"/>
      <c r="BZM87" s="567"/>
      <c r="BZN87" s="567"/>
      <c r="BZO87" s="567"/>
      <c r="BZP87" s="567"/>
      <c r="BZQ87" s="567"/>
      <c r="BZR87" s="567"/>
      <c r="BZS87" s="567"/>
      <c r="BZT87" s="567"/>
      <c r="BZU87" s="567"/>
      <c r="BZV87" s="567"/>
      <c r="BZW87" s="567"/>
      <c r="BZX87" s="567"/>
      <c r="BZY87" s="567"/>
      <c r="BZZ87" s="567"/>
      <c r="CAA87" s="567"/>
      <c r="CAB87" s="567"/>
      <c r="CAC87" s="567"/>
      <c r="CAD87" s="567"/>
      <c r="CAE87" s="567"/>
      <c r="CAF87" s="567"/>
      <c r="CAG87" s="567"/>
      <c r="CAH87" s="567"/>
      <c r="CAI87" s="567"/>
      <c r="CAJ87" s="567"/>
      <c r="CAK87" s="567"/>
      <c r="CAL87" s="567"/>
      <c r="CAM87" s="567"/>
      <c r="CAN87" s="567"/>
      <c r="CAO87" s="567"/>
      <c r="CAP87" s="567"/>
      <c r="CAQ87" s="567"/>
      <c r="CAR87" s="567"/>
      <c r="CAS87" s="567"/>
      <c r="CAT87" s="567"/>
      <c r="CAU87" s="567"/>
      <c r="CAV87" s="567"/>
      <c r="CAW87" s="567"/>
      <c r="CAX87" s="567"/>
      <c r="CAY87" s="567"/>
      <c r="CAZ87" s="567"/>
      <c r="CBA87" s="567"/>
      <c r="CBB87" s="567"/>
      <c r="CBC87" s="567"/>
      <c r="CBD87" s="567"/>
      <c r="CBE87" s="567"/>
      <c r="CBF87" s="567"/>
      <c r="CBG87" s="567"/>
      <c r="CBH87" s="567"/>
      <c r="CBI87" s="567"/>
      <c r="CBJ87" s="567"/>
      <c r="CBK87" s="567"/>
      <c r="CBL87" s="567"/>
      <c r="CBM87" s="567"/>
      <c r="CBN87" s="567"/>
      <c r="CBO87" s="567"/>
      <c r="CBP87" s="567"/>
      <c r="CBQ87" s="567"/>
      <c r="CBR87" s="567"/>
      <c r="CBS87" s="567"/>
      <c r="CBT87" s="567"/>
      <c r="CBU87" s="567"/>
      <c r="CBV87" s="567"/>
      <c r="CBW87" s="567"/>
      <c r="CBX87" s="567"/>
      <c r="CBY87" s="567"/>
      <c r="CBZ87" s="567"/>
      <c r="CCA87" s="567"/>
      <c r="CCB87" s="567"/>
      <c r="CCC87" s="567"/>
      <c r="CCD87" s="567"/>
      <c r="CCE87" s="567"/>
      <c r="CCF87" s="567"/>
      <c r="CCG87" s="567"/>
      <c r="CCH87" s="567"/>
      <c r="CCI87" s="567"/>
      <c r="CCJ87" s="567"/>
      <c r="CCK87" s="567"/>
      <c r="CCL87" s="567"/>
      <c r="CCM87" s="567"/>
      <c r="CCN87" s="567"/>
      <c r="CCO87" s="567"/>
      <c r="CCP87" s="567"/>
      <c r="CCQ87" s="567"/>
      <c r="CCR87" s="567"/>
      <c r="CCS87" s="567"/>
      <c r="CCT87" s="567"/>
      <c r="CCU87" s="567"/>
      <c r="CCV87" s="567"/>
      <c r="CCW87" s="567"/>
      <c r="CCX87" s="567"/>
      <c r="CCY87" s="567"/>
      <c r="CCZ87" s="567"/>
      <c r="CDA87" s="567"/>
      <c r="CDB87" s="567"/>
      <c r="CDC87" s="567"/>
      <c r="CDD87" s="567"/>
      <c r="CDE87" s="567"/>
      <c r="CDF87" s="567"/>
      <c r="CDG87" s="567"/>
      <c r="CDH87" s="567"/>
      <c r="CDI87" s="567"/>
      <c r="CDJ87" s="567"/>
      <c r="CDK87" s="567"/>
      <c r="CDL87" s="567"/>
      <c r="CDM87" s="567"/>
      <c r="CDN87" s="567"/>
      <c r="CDO87" s="567"/>
      <c r="CDP87" s="567"/>
      <c r="CDQ87" s="567"/>
      <c r="CDR87" s="567"/>
      <c r="CDS87" s="567"/>
      <c r="CDT87" s="567"/>
      <c r="CDU87" s="567"/>
      <c r="CDV87" s="567"/>
      <c r="CDW87" s="567"/>
      <c r="CDX87" s="567"/>
      <c r="CDY87" s="567"/>
      <c r="CDZ87" s="567"/>
      <c r="CEA87" s="567"/>
      <c r="CEB87" s="567"/>
      <c r="CEC87" s="567"/>
      <c r="CED87" s="567"/>
      <c r="CEE87" s="567"/>
      <c r="CEF87" s="567"/>
      <c r="CEG87" s="567"/>
      <c r="CEH87" s="567"/>
      <c r="CEI87" s="567"/>
      <c r="CEJ87" s="567"/>
      <c r="CEK87" s="567"/>
      <c r="CEL87" s="567"/>
      <c r="CEM87" s="567"/>
      <c r="CEN87" s="567"/>
      <c r="CEO87" s="567"/>
      <c r="CEP87" s="567"/>
      <c r="CEQ87" s="567"/>
      <c r="CER87" s="567"/>
      <c r="CES87" s="567"/>
      <c r="CET87" s="567"/>
      <c r="CEU87" s="567"/>
      <c r="CEV87" s="567"/>
      <c r="CEW87" s="567"/>
      <c r="CEX87" s="567"/>
      <c r="CEY87" s="567"/>
      <c r="CEZ87" s="567"/>
      <c r="CFA87" s="567"/>
      <c r="CFB87" s="567"/>
      <c r="CFC87" s="567"/>
      <c r="CFD87" s="567"/>
      <c r="CFE87" s="567"/>
      <c r="CFF87" s="567"/>
      <c r="CFG87" s="567"/>
      <c r="CFH87" s="567"/>
      <c r="CFI87" s="567"/>
      <c r="CFJ87" s="567"/>
      <c r="CFK87" s="567"/>
      <c r="CFL87" s="567"/>
      <c r="CFM87" s="567"/>
      <c r="CFN87" s="567"/>
      <c r="CFO87" s="567"/>
      <c r="CFP87" s="567"/>
      <c r="CFQ87" s="567"/>
      <c r="CFR87" s="567"/>
      <c r="CFS87" s="567"/>
      <c r="CFT87" s="567"/>
      <c r="CFU87" s="567"/>
      <c r="CFV87" s="567"/>
      <c r="CFW87" s="567"/>
      <c r="CFX87" s="567"/>
      <c r="CFY87" s="567"/>
      <c r="CFZ87" s="567"/>
      <c r="CGA87" s="567"/>
      <c r="CGB87" s="567"/>
      <c r="CGC87" s="567"/>
      <c r="CGD87" s="567"/>
      <c r="CGE87" s="567"/>
      <c r="CGF87" s="567"/>
      <c r="CGG87" s="567"/>
      <c r="CGH87" s="567"/>
      <c r="CGI87" s="567"/>
      <c r="CGJ87" s="567"/>
      <c r="CGK87" s="567"/>
      <c r="CGL87" s="567"/>
      <c r="CGM87" s="567"/>
      <c r="CGN87" s="567"/>
      <c r="CGO87" s="567"/>
      <c r="CGP87" s="567"/>
      <c r="CGQ87" s="567"/>
      <c r="CGR87" s="567"/>
      <c r="CGS87" s="567"/>
      <c r="CGT87" s="567"/>
      <c r="CGU87" s="567"/>
      <c r="CGV87" s="567"/>
      <c r="CGW87" s="567"/>
      <c r="CGX87" s="567"/>
      <c r="CGY87" s="567"/>
      <c r="CGZ87" s="567"/>
      <c r="CHA87" s="567"/>
      <c r="CHB87" s="567"/>
      <c r="CHC87" s="567"/>
      <c r="CHD87" s="567"/>
      <c r="CHE87" s="567"/>
      <c r="CHF87" s="567"/>
      <c r="CHG87" s="567"/>
      <c r="CHH87" s="567"/>
      <c r="CHI87" s="567"/>
      <c r="CHJ87" s="567"/>
      <c r="CHK87" s="567"/>
      <c r="CHL87" s="567"/>
      <c r="CHM87" s="567"/>
      <c r="CHN87" s="567"/>
      <c r="CHO87" s="567"/>
      <c r="CHP87" s="567"/>
      <c r="CHQ87" s="567"/>
      <c r="CHR87" s="567"/>
      <c r="CHS87" s="567"/>
      <c r="CHT87" s="567"/>
      <c r="CHU87" s="567"/>
      <c r="CHV87" s="567"/>
      <c r="CHW87" s="567"/>
      <c r="CHX87" s="567"/>
      <c r="CHY87" s="567"/>
      <c r="CHZ87" s="567"/>
      <c r="CIA87" s="567"/>
      <c r="CIB87" s="567"/>
      <c r="CIC87" s="567"/>
      <c r="CID87" s="567"/>
      <c r="CIE87" s="567"/>
      <c r="CIF87" s="567"/>
      <c r="CIG87" s="567"/>
      <c r="CIH87" s="567"/>
      <c r="CII87" s="567"/>
      <c r="CIJ87" s="567"/>
      <c r="CIK87" s="567"/>
      <c r="CIL87" s="567"/>
      <c r="CIM87" s="567"/>
      <c r="CIN87" s="567"/>
      <c r="CIO87" s="567"/>
      <c r="CIP87" s="567"/>
      <c r="CIQ87" s="567"/>
      <c r="CIR87" s="567"/>
      <c r="CIS87" s="567"/>
      <c r="CIT87" s="567"/>
      <c r="CIU87" s="567"/>
      <c r="CIV87" s="567"/>
      <c r="CIW87" s="567"/>
      <c r="CIX87" s="567"/>
      <c r="CIY87" s="567"/>
      <c r="CIZ87" s="567"/>
      <c r="CJA87" s="567"/>
      <c r="CJB87" s="567"/>
      <c r="CJC87" s="567"/>
      <c r="CJD87" s="567"/>
      <c r="CJE87" s="567"/>
      <c r="CJF87" s="567"/>
      <c r="CJG87" s="567"/>
      <c r="CJH87" s="567"/>
      <c r="CJI87" s="567"/>
      <c r="CJJ87" s="567"/>
      <c r="CJK87" s="567"/>
      <c r="CJL87" s="567"/>
      <c r="CJM87" s="567"/>
      <c r="CJN87" s="567"/>
      <c r="CJO87" s="567"/>
      <c r="CJP87" s="567"/>
      <c r="CJQ87" s="567"/>
      <c r="CJR87" s="567"/>
      <c r="CJS87" s="567"/>
      <c r="CJT87" s="567"/>
      <c r="CJU87" s="567"/>
      <c r="CJV87" s="567"/>
      <c r="CJW87" s="567"/>
      <c r="CJX87" s="567"/>
      <c r="CJY87" s="567"/>
      <c r="CJZ87" s="567"/>
      <c r="CKA87" s="567"/>
      <c r="CKB87" s="567"/>
      <c r="CKC87" s="567"/>
      <c r="CKD87" s="567"/>
      <c r="CKE87" s="567"/>
      <c r="CKF87" s="567"/>
      <c r="CKG87" s="567"/>
      <c r="CKH87" s="567"/>
      <c r="CKI87" s="567"/>
      <c r="CKJ87" s="567"/>
      <c r="CKK87" s="567"/>
      <c r="CKL87" s="567"/>
      <c r="CKM87" s="567"/>
      <c r="CKN87" s="567"/>
      <c r="CKO87" s="567"/>
      <c r="CKP87" s="567"/>
      <c r="CKQ87" s="567"/>
      <c r="CKR87" s="567"/>
      <c r="CKS87" s="567"/>
      <c r="CKT87" s="567"/>
      <c r="CKU87" s="567"/>
      <c r="CKV87" s="567"/>
      <c r="CKW87" s="567"/>
      <c r="CKX87" s="567"/>
      <c r="CKY87" s="567"/>
      <c r="CKZ87" s="567"/>
      <c r="CLA87" s="567"/>
      <c r="CLB87" s="567"/>
      <c r="CLC87" s="567"/>
      <c r="CLD87" s="567"/>
      <c r="CLE87" s="567"/>
      <c r="CLF87" s="567"/>
      <c r="CLG87" s="567"/>
      <c r="CLH87" s="567"/>
      <c r="CLI87" s="567"/>
      <c r="CLJ87" s="567"/>
      <c r="CLK87" s="567"/>
      <c r="CLL87" s="567"/>
      <c r="CLM87" s="567"/>
      <c r="CLN87" s="567"/>
      <c r="CLO87" s="567"/>
      <c r="CLP87" s="567"/>
      <c r="CLQ87" s="567"/>
      <c r="CLR87" s="567"/>
      <c r="CLS87" s="567"/>
      <c r="CLT87" s="567"/>
      <c r="CLU87" s="567"/>
      <c r="CLV87" s="567"/>
      <c r="CLW87" s="567"/>
      <c r="CLX87" s="567"/>
      <c r="CLY87" s="567"/>
      <c r="CLZ87" s="567"/>
      <c r="CMA87" s="567"/>
      <c r="CMB87" s="567"/>
      <c r="CMC87" s="567"/>
      <c r="CMD87" s="567"/>
      <c r="CME87" s="567"/>
      <c r="CMF87" s="567"/>
      <c r="CMG87" s="567"/>
      <c r="CMH87" s="567"/>
      <c r="CMI87" s="567"/>
      <c r="CMJ87" s="567"/>
      <c r="CMK87" s="567"/>
      <c r="CML87" s="567"/>
      <c r="CMM87" s="567"/>
      <c r="CMN87" s="567"/>
      <c r="CMO87" s="567"/>
      <c r="CMP87" s="567"/>
      <c r="CMQ87" s="567"/>
      <c r="CMR87" s="567"/>
      <c r="CMS87" s="567"/>
      <c r="CMT87" s="567"/>
      <c r="CMU87" s="567"/>
      <c r="CMV87" s="567"/>
      <c r="CMW87" s="567"/>
      <c r="CMX87" s="567"/>
      <c r="CMY87" s="567"/>
      <c r="CMZ87" s="567"/>
      <c r="CNA87" s="567"/>
      <c r="CNB87" s="567"/>
      <c r="CNC87" s="567"/>
      <c r="CND87" s="567"/>
      <c r="CNE87" s="567"/>
      <c r="CNF87" s="567"/>
      <c r="CNG87" s="567"/>
      <c r="CNH87" s="567"/>
      <c r="CNI87" s="567"/>
      <c r="CNJ87" s="567"/>
      <c r="CNK87" s="567"/>
      <c r="CNL87" s="567"/>
      <c r="CNM87" s="567"/>
      <c r="CNN87" s="567"/>
      <c r="CNO87" s="567"/>
      <c r="CNP87" s="567"/>
      <c r="CNQ87" s="567"/>
      <c r="CNR87" s="567"/>
      <c r="CNS87" s="567"/>
      <c r="CNT87" s="567"/>
      <c r="CNU87" s="567"/>
      <c r="CNV87" s="567"/>
      <c r="CNW87" s="567"/>
      <c r="CNX87" s="567"/>
      <c r="CNY87" s="567"/>
      <c r="CNZ87" s="567"/>
      <c r="COA87" s="567"/>
      <c r="COB87" s="567"/>
      <c r="COC87" s="567"/>
      <c r="COD87" s="567"/>
      <c r="COE87" s="567"/>
      <c r="COF87" s="567"/>
      <c r="COG87" s="567"/>
      <c r="COH87" s="567"/>
      <c r="COI87" s="567"/>
      <c r="COJ87" s="567"/>
      <c r="COK87" s="567"/>
      <c r="COL87" s="567"/>
      <c r="COM87" s="567"/>
      <c r="CON87" s="567"/>
      <c r="COO87" s="567"/>
      <c r="COP87" s="567"/>
      <c r="COQ87" s="567"/>
      <c r="COR87" s="567"/>
      <c r="COS87" s="567"/>
      <c r="COT87" s="567"/>
      <c r="COU87" s="567"/>
      <c r="COV87" s="567"/>
      <c r="COW87" s="567"/>
      <c r="COX87" s="567"/>
      <c r="COY87" s="567"/>
      <c r="COZ87" s="567"/>
      <c r="CPA87" s="567"/>
      <c r="CPB87" s="567"/>
      <c r="CPC87" s="567"/>
      <c r="CPD87" s="567"/>
      <c r="CPE87" s="567"/>
      <c r="CPF87" s="567"/>
      <c r="CPG87" s="567"/>
      <c r="CPH87" s="567"/>
      <c r="CPI87" s="567"/>
      <c r="CPJ87" s="567"/>
      <c r="CPK87" s="567"/>
      <c r="CPL87" s="567"/>
      <c r="CPM87" s="567"/>
      <c r="CPN87" s="567"/>
      <c r="CPO87" s="567"/>
      <c r="CPP87" s="567"/>
      <c r="CPQ87" s="567"/>
      <c r="CPR87" s="567"/>
      <c r="CPS87" s="567"/>
      <c r="CPT87" s="567"/>
      <c r="CPU87" s="567"/>
      <c r="CPV87" s="567"/>
      <c r="CPW87" s="567"/>
      <c r="CPX87" s="567"/>
      <c r="CPY87" s="567"/>
      <c r="CPZ87" s="567"/>
      <c r="CQA87" s="567"/>
      <c r="CQB87" s="567"/>
      <c r="CQC87" s="567"/>
      <c r="CQD87" s="567"/>
      <c r="CQE87" s="567"/>
      <c r="CQF87" s="567"/>
      <c r="CQG87" s="567"/>
      <c r="CQH87" s="567"/>
      <c r="CQI87" s="567"/>
      <c r="CQJ87" s="567"/>
      <c r="CQK87" s="567"/>
      <c r="CQL87" s="567"/>
      <c r="CQM87" s="567"/>
      <c r="CQN87" s="567"/>
      <c r="CQO87" s="567"/>
      <c r="CQP87" s="567"/>
      <c r="CQQ87" s="567"/>
      <c r="CQR87" s="567"/>
      <c r="CQS87" s="567"/>
      <c r="CQT87" s="567"/>
      <c r="CQU87" s="567"/>
      <c r="CQV87" s="567"/>
      <c r="CQW87" s="567"/>
      <c r="CQX87" s="567"/>
      <c r="CQY87" s="567"/>
      <c r="CQZ87" s="567"/>
      <c r="CRA87" s="567"/>
      <c r="CRB87" s="567"/>
      <c r="CRC87" s="567"/>
      <c r="CRD87" s="567"/>
      <c r="CRE87" s="567"/>
      <c r="CRF87" s="567"/>
      <c r="CRG87" s="567"/>
      <c r="CRH87" s="567"/>
      <c r="CRI87" s="567"/>
      <c r="CRJ87" s="567"/>
      <c r="CRK87" s="567"/>
      <c r="CRL87" s="567"/>
      <c r="CRM87" s="567"/>
      <c r="CRN87" s="567"/>
      <c r="CRO87" s="567"/>
      <c r="CRP87" s="567"/>
      <c r="CRQ87" s="567"/>
      <c r="CRR87" s="567"/>
      <c r="CRS87" s="567"/>
      <c r="CRT87" s="567"/>
      <c r="CRU87" s="567"/>
      <c r="CRV87" s="567"/>
      <c r="CRW87" s="567"/>
      <c r="CRX87" s="567"/>
      <c r="CRY87" s="567"/>
      <c r="CRZ87" s="567"/>
      <c r="CSA87" s="567"/>
      <c r="CSB87" s="567"/>
      <c r="CSC87" s="567"/>
      <c r="CSD87" s="567"/>
      <c r="CSE87" s="567"/>
      <c r="CSF87" s="567"/>
      <c r="CSG87" s="567"/>
      <c r="CSH87" s="567"/>
      <c r="CSI87" s="567"/>
      <c r="CSJ87" s="567"/>
      <c r="CSK87" s="567"/>
      <c r="CSL87" s="567"/>
      <c r="CSM87" s="567"/>
      <c r="CSN87" s="567"/>
      <c r="CSO87" s="567"/>
      <c r="CSP87" s="567"/>
      <c r="CSQ87" s="567"/>
      <c r="CSR87" s="567"/>
      <c r="CSS87" s="567"/>
      <c r="CST87" s="567"/>
      <c r="CSU87" s="567"/>
      <c r="CSV87" s="567"/>
      <c r="CSW87" s="567"/>
      <c r="CSX87" s="567"/>
      <c r="CSY87" s="567"/>
      <c r="CSZ87" s="567"/>
      <c r="CTA87" s="567"/>
      <c r="CTB87" s="567"/>
      <c r="CTC87" s="567"/>
      <c r="CTD87" s="567"/>
      <c r="CTE87" s="567"/>
      <c r="CTF87" s="567"/>
      <c r="CTG87" s="567"/>
      <c r="CTH87" s="567"/>
      <c r="CTI87" s="567"/>
      <c r="CTJ87" s="567"/>
      <c r="CTK87" s="567"/>
      <c r="CTL87" s="567"/>
      <c r="CTM87" s="567"/>
      <c r="CTN87" s="567"/>
      <c r="CTO87" s="567"/>
      <c r="CTP87" s="567"/>
      <c r="CTQ87" s="567"/>
      <c r="CTR87" s="567"/>
      <c r="CTS87" s="567"/>
      <c r="CTT87" s="567"/>
      <c r="CTU87" s="567"/>
      <c r="CTV87" s="567"/>
      <c r="CTW87" s="567"/>
      <c r="CTX87" s="567"/>
      <c r="CTY87" s="567"/>
      <c r="CTZ87" s="567"/>
      <c r="CUA87" s="567"/>
      <c r="CUB87" s="567"/>
      <c r="CUC87" s="567"/>
      <c r="CUD87" s="567"/>
      <c r="CUE87" s="567"/>
      <c r="CUF87" s="567"/>
      <c r="CUG87" s="567"/>
      <c r="CUH87" s="567"/>
      <c r="CUI87" s="567"/>
      <c r="CUJ87" s="567"/>
      <c r="CUK87" s="567"/>
      <c r="CUL87" s="567"/>
      <c r="CUM87" s="567"/>
      <c r="CUN87" s="567"/>
      <c r="CUO87" s="567"/>
      <c r="CUP87" s="567"/>
      <c r="CUQ87" s="567"/>
      <c r="CUR87" s="567"/>
      <c r="CUS87" s="567"/>
      <c r="CUT87" s="567"/>
      <c r="CUU87" s="567"/>
      <c r="CUV87" s="567"/>
      <c r="CUW87" s="567"/>
      <c r="CUX87" s="567"/>
      <c r="CUY87" s="567"/>
      <c r="CUZ87" s="567"/>
      <c r="CVA87" s="567"/>
      <c r="CVB87" s="567"/>
      <c r="CVC87" s="567"/>
      <c r="CVD87" s="567"/>
      <c r="CVE87" s="567"/>
      <c r="CVF87" s="567"/>
      <c r="CVG87" s="567"/>
      <c r="CVH87" s="567"/>
      <c r="CVI87" s="567"/>
      <c r="CVJ87" s="567"/>
      <c r="CVK87" s="567"/>
      <c r="CVL87" s="567"/>
      <c r="CVM87" s="567"/>
      <c r="CVN87" s="567"/>
      <c r="CVO87" s="567"/>
      <c r="CVP87" s="567"/>
      <c r="CVQ87" s="567"/>
      <c r="CVR87" s="567"/>
      <c r="CVS87" s="567"/>
      <c r="CVT87" s="567"/>
      <c r="CVU87" s="567"/>
      <c r="CVV87" s="567"/>
      <c r="CVW87" s="567"/>
      <c r="CVX87" s="567"/>
      <c r="CVY87" s="567"/>
      <c r="CVZ87" s="567"/>
      <c r="CWA87" s="567"/>
      <c r="CWB87" s="567"/>
      <c r="CWC87" s="567"/>
      <c r="CWD87" s="567"/>
      <c r="CWE87" s="567"/>
      <c r="CWF87" s="567"/>
      <c r="CWG87" s="567"/>
      <c r="CWH87" s="567"/>
      <c r="CWI87" s="567"/>
      <c r="CWJ87" s="567"/>
      <c r="CWK87" s="567"/>
      <c r="CWL87" s="567"/>
      <c r="CWM87" s="567"/>
      <c r="CWN87" s="567"/>
      <c r="CWO87" s="567"/>
      <c r="CWP87" s="567"/>
      <c r="CWQ87" s="567"/>
      <c r="CWR87" s="567"/>
      <c r="CWS87" s="567"/>
      <c r="CWT87" s="567"/>
      <c r="CWU87" s="567"/>
      <c r="CWV87" s="567"/>
      <c r="CWW87" s="567"/>
      <c r="CWX87" s="567"/>
      <c r="CWY87" s="567"/>
      <c r="CWZ87" s="567"/>
      <c r="CXA87" s="567"/>
      <c r="CXB87" s="567"/>
      <c r="CXC87" s="567"/>
      <c r="CXD87" s="567"/>
      <c r="CXE87" s="567"/>
      <c r="CXF87" s="567"/>
      <c r="CXG87" s="567"/>
      <c r="CXH87" s="567"/>
      <c r="CXI87" s="567"/>
      <c r="CXJ87" s="567"/>
      <c r="CXK87" s="567"/>
      <c r="CXL87" s="567"/>
      <c r="CXM87" s="567"/>
      <c r="CXN87" s="567"/>
      <c r="CXO87" s="567"/>
      <c r="CXP87" s="567"/>
      <c r="CXQ87" s="567"/>
      <c r="CXR87" s="567"/>
      <c r="CXS87" s="567"/>
      <c r="CXT87" s="567"/>
      <c r="CXU87" s="567"/>
      <c r="CXV87" s="567"/>
      <c r="CXW87" s="567"/>
      <c r="CXX87" s="567"/>
      <c r="CXY87" s="567"/>
      <c r="CXZ87" s="567"/>
      <c r="CYA87" s="567"/>
      <c r="CYB87" s="567"/>
      <c r="CYC87" s="567"/>
      <c r="CYD87" s="567"/>
      <c r="CYE87" s="567"/>
      <c r="CYF87" s="567"/>
      <c r="CYG87" s="567"/>
      <c r="CYH87" s="567"/>
      <c r="CYI87" s="567"/>
      <c r="CYJ87" s="567"/>
      <c r="CYK87" s="567"/>
      <c r="CYL87" s="567"/>
      <c r="CYM87" s="567"/>
      <c r="CYN87" s="567"/>
      <c r="CYO87" s="567"/>
      <c r="CYP87" s="567"/>
      <c r="CYQ87" s="567"/>
      <c r="CYR87" s="567"/>
      <c r="CYS87" s="567"/>
      <c r="CYT87" s="567"/>
      <c r="CYU87" s="567"/>
      <c r="CYV87" s="567"/>
      <c r="CYW87" s="567"/>
      <c r="CYX87" s="567"/>
      <c r="CYY87" s="567"/>
      <c r="CYZ87" s="567"/>
      <c r="CZA87" s="567"/>
      <c r="CZB87" s="567"/>
      <c r="CZC87" s="567"/>
      <c r="CZD87" s="567"/>
      <c r="CZE87" s="567"/>
      <c r="CZF87" s="567"/>
      <c r="CZG87" s="567"/>
      <c r="CZH87" s="567"/>
      <c r="CZI87" s="567"/>
      <c r="CZJ87" s="567"/>
      <c r="CZK87" s="567"/>
      <c r="CZL87" s="567"/>
      <c r="CZM87" s="567"/>
      <c r="CZN87" s="567"/>
      <c r="CZO87" s="567"/>
      <c r="CZP87" s="567"/>
      <c r="CZQ87" s="567"/>
      <c r="CZR87" s="567"/>
      <c r="CZS87" s="567"/>
      <c r="CZT87" s="567"/>
      <c r="CZU87" s="567"/>
      <c r="CZV87" s="567"/>
      <c r="CZW87" s="567"/>
      <c r="CZX87" s="567"/>
      <c r="CZY87" s="567"/>
      <c r="CZZ87" s="567"/>
      <c r="DAA87" s="567"/>
      <c r="DAB87" s="567"/>
      <c r="DAC87" s="567"/>
      <c r="DAD87" s="567"/>
      <c r="DAE87" s="567"/>
      <c r="DAF87" s="567"/>
      <c r="DAG87" s="567"/>
      <c r="DAH87" s="567"/>
      <c r="DAI87" s="567"/>
      <c r="DAJ87" s="567"/>
      <c r="DAK87" s="567"/>
      <c r="DAL87" s="567"/>
      <c r="DAM87" s="567"/>
      <c r="DAN87" s="567"/>
      <c r="DAO87" s="567"/>
      <c r="DAP87" s="567"/>
      <c r="DAQ87" s="567"/>
      <c r="DAR87" s="567"/>
      <c r="DAS87" s="567"/>
      <c r="DAT87" s="567"/>
      <c r="DAU87" s="567"/>
      <c r="DAV87" s="567"/>
      <c r="DAW87" s="567"/>
      <c r="DAX87" s="567"/>
      <c r="DAY87" s="567"/>
      <c r="DAZ87" s="567"/>
      <c r="DBA87" s="567"/>
      <c r="DBB87" s="567"/>
      <c r="DBC87" s="567"/>
      <c r="DBD87" s="567"/>
      <c r="DBE87" s="567"/>
      <c r="DBF87" s="567"/>
      <c r="DBG87" s="567"/>
      <c r="DBH87" s="567"/>
      <c r="DBI87" s="567"/>
      <c r="DBJ87" s="567"/>
      <c r="DBK87" s="567"/>
      <c r="DBL87" s="567"/>
      <c r="DBM87" s="567"/>
      <c r="DBN87" s="567"/>
      <c r="DBO87" s="567"/>
      <c r="DBP87" s="567"/>
      <c r="DBQ87" s="567"/>
      <c r="DBR87" s="567"/>
      <c r="DBS87" s="567"/>
      <c r="DBT87" s="567"/>
      <c r="DBU87" s="567"/>
      <c r="DBV87" s="567"/>
      <c r="DBW87" s="567"/>
      <c r="DBX87" s="567"/>
      <c r="DBY87" s="567"/>
      <c r="DBZ87" s="567"/>
      <c r="DCA87" s="567"/>
      <c r="DCB87" s="567"/>
      <c r="DCC87" s="567"/>
      <c r="DCD87" s="567"/>
      <c r="DCE87" s="567"/>
      <c r="DCF87" s="567"/>
      <c r="DCG87" s="567"/>
      <c r="DCH87" s="567"/>
      <c r="DCI87" s="567"/>
      <c r="DCJ87" s="567"/>
      <c r="DCK87" s="567"/>
      <c r="DCL87" s="567"/>
      <c r="DCM87" s="567"/>
      <c r="DCN87" s="567"/>
      <c r="DCO87" s="567"/>
      <c r="DCP87" s="567"/>
      <c r="DCQ87" s="567"/>
      <c r="DCR87" s="567"/>
      <c r="DCS87" s="567"/>
      <c r="DCT87" s="567"/>
      <c r="DCU87" s="567"/>
      <c r="DCV87" s="567"/>
      <c r="DCW87" s="567"/>
      <c r="DCX87" s="567"/>
      <c r="DCY87" s="567"/>
      <c r="DCZ87" s="567"/>
      <c r="DDA87" s="567"/>
      <c r="DDB87" s="567"/>
      <c r="DDC87" s="567"/>
      <c r="DDD87" s="567"/>
      <c r="DDE87" s="567"/>
      <c r="DDF87" s="567"/>
      <c r="DDG87" s="567"/>
      <c r="DDH87" s="567"/>
      <c r="DDI87" s="567"/>
      <c r="DDJ87" s="567"/>
      <c r="DDK87" s="567"/>
      <c r="DDL87" s="567"/>
      <c r="DDM87" s="567"/>
      <c r="DDN87" s="567"/>
      <c r="DDO87" s="567"/>
      <c r="DDP87" s="567"/>
      <c r="DDQ87" s="567"/>
      <c r="DDR87" s="567"/>
      <c r="DDS87" s="567"/>
      <c r="DDT87" s="567"/>
      <c r="DDU87" s="567"/>
      <c r="DDV87" s="567"/>
      <c r="DDW87" s="567"/>
      <c r="DDX87" s="567"/>
      <c r="DDY87" s="567"/>
      <c r="DDZ87" s="567"/>
      <c r="DEA87" s="567"/>
      <c r="DEB87" s="567"/>
      <c r="DEC87" s="567"/>
      <c r="DED87" s="567"/>
      <c r="DEE87" s="567"/>
      <c r="DEF87" s="567"/>
      <c r="DEG87" s="567"/>
      <c r="DEH87" s="567"/>
      <c r="DEI87" s="567"/>
      <c r="DEJ87" s="567"/>
      <c r="DEK87" s="567"/>
      <c r="DEL87" s="567"/>
      <c r="DEM87" s="567"/>
      <c r="DEN87" s="567"/>
      <c r="DEO87" s="567"/>
      <c r="DEP87" s="567"/>
      <c r="DEQ87" s="567"/>
      <c r="DER87" s="567"/>
      <c r="DES87" s="567"/>
      <c r="DET87" s="567"/>
      <c r="DEU87" s="567"/>
      <c r="DEV87" s="567"/>
      <c r="DEW87" s="567"/>
      <c r="DEX87" s="567"/>
      <c r="DEY87" s="567"/>
      <c r="DEZ87" s="567"/>
      <c r="DFA87" s="567"/>
      <c r="DFB87" s="567"/>
      <c r="DFC87" s="567"/>
      <c r="DFD87" s="567"/>
      <c r="DFE87" s="567"/>
      <c r="DFF87" s="567"/>
      <c r="DFG87" s="567"/>
      <c r="DFH87" s="567"/>
      <c r="DFI87" s="567"/>
      <c r="DFJ87" s="567"/>
      <c r="DFK87" s="567"/>
      <c r="DFL87" s="567"/>
      <c r="DFM87" s="567"/>
      <c r="DFN87" s="567"/>
      <c r="DFO87" s="567"/>
      <c r="DFP87" s="567"/>
      <c r="DFQ87" s="567"/>
      <c r="DFR87" s="567"/>
      <c r="DFS87" s="567"/>
      <c r="DFT87" s="567"/>
      <c r="DFU87" s="567"/>
      <c r="DFV87" s="567"/>
      <c r="DFW87" s="567"/>
      <c r="DFX87" s="567"/>
      <c r="DFY87" s="567"/>
      <c r="DFZ87" s="567"/>
      <c r="DGA87" s="567"/>
      <c r="DGB87" s="567"/>
      <c r="DGC87" s="567"/>
      <c r="DGD87" s="567"/>
      <c r="DGE87" s="567"/>
      <c r="DGF87" s="567"/>
      <c r="DGG87" s="567"/>
      <c r="DGH87" s="567"/>
      <c r="DGI87" s="567"/>
      <c r="DGJ87" s="567"/>
      <c r="DGK87" s="567"/>
      <c r="DGL87" s="567"/>
      <c r="DGM87" s="567"/>
      <c r="DGN87" s="567"/>
      <c r="DGO87" s="567"/>
      <c r="DGP87" s="567"/>
      <c r="DGQ87" s="567"/>
      <c r="DGR87" s="567"/>
      <c r="DGS87" s="567"/>
      <c r="DGT87" s="567"/>
      <c r="DGU87" s="567"/>
      <c r="DGV87" s="567"/>
      <c r="DGW87" s="567"/>
      <c r="DGX87" s="567"/>
      <c r="DGY87" s="567"/>
      <c r="DGZ87" s="567"/>
      <c r="DHA87" s="567"/>
      <c r="DHB87" s="567"/>
      <c r="DHC87" s="567"/>
      <c r="DHD87" s="567"/>
      <c r="DHE87" s="567"/>
      <c r="DHF87" s="567"/>
      <c r="DHG87" s="567"/>
      <c r="DHH87" s="567"/>
      <c r="DHI87" s="567"/>
      <c r="DHJ87" s="567"/>
      <c r="DHK87" s="567"/>
      <c r="DHL87" s="567"/>
      <c r="DHM87" s="567"/>
      <c r="DHN87" s="567"/>
      <c r="DHO87" s="567"/>
      <c r="DHP87" s="567"/>
      <c r="DHQ87" s="567"/>
      <c r="DHR87" s="567"/>
      <c r="DHS87" s="567"/>
      <c r="DHT87" s="567"/>
      <c r="DHU87" s="567"/>
      <c r="DHV87" s="567"/>
      <c r="DHW87" s="567"/>
      <c r="DHX87" s="567"/>
      <c r="DHY87" s="567"/>
      <c r="DHZ87" s="567"/>
      <c r="DIA87" s="567"/>
      <c r="DIB87" s="567"/>
      <c r="DIC87" s="567"/>
      <c r="DID87" s="567"/>
      <c r="DIE87" s="567"/>
      <c r="DIF87" s="567"/>
      <c r="DIG87" s="567"/>
      <c r="DIH87" s="567"/>
      <c r="DII87" s="567"/>
      <c r="DIJ87" s="567"/>
      <c r="DIK87" s="567"/>
      <c r="DIL87" s="567"/>
      <c r="DIM87" s="567"/>
      <c r="DIN87" s="567"/>
      <c r="DIO87" s="567"/>
      <c r="DIP87" s="567"/>
      <c r="DIQ87" s="567"/>
      <c r="DIR87" s="567"/>
      <c r="DIS87" s="567"/>
      <c r="DIT87" s="567"/>
      <c r="DIU87" s="567"/>
      <c r="DIV87" s="567"/>
      <c r="DIW87" s="567"/>
      <c r="DIX87" s="567"/>
      <c r="DIY87" s="567"/>
      <c r="DIZ87" s="567"/>
      <c r="DJA87" s="567"/>
      <c r="DJB87" s="567"/>
      <c r="DJC87" s="567"/>
      <c r="DJD87" s="567"/>
      <c r="DJE87" s="567"/>
      <c r="DJF87" s="567"/>
      <c r="DJG87" s="567"/>
      <c r="DJH87" s="567"/>
      <c r="DJI87" s="567"/>
      <c r="DJJ87" s="567"/>
      <c r="DJK87" s="567"/>
      <c r="DJL87" s="567"/>
      <c r="DJM87" s="567"/>
      <c r="DJN87" s="567"/>
      <c r="DJO87" s="567"/>
      <c r="DJP87" s="567"/>
      <c r="DJQ87" s="567"/>
      <c r="DJR87" s="567"/>
      <c r="DJS87" s="567"/>
      <c r="DJT87" s="567"/>
      <c r="DJU87" s="567"/>
      <c r="DJV87" s="567"/>
      <c r="DJW87" s="567"/>
      <c r="DJX87" s="567"/>
      <c r="DJY87" s="567"/>
      <c r="DJZ87" s="567"/>
      <c r="DKA87" s="567"/>
      <c r="DKB87" s="567"/>
      <c r="DKC87" s="567"/>
      <c r="DKD87" s="567"/>
      <c r="DKE87" s="567"/>
      <c r="DKF87" s="567"/>
      <c r="DKG87" s="567"/>
      <c r="DKH87" s="567"/>
      <c r="DKI87" s="567"/>
      <c r="DKJ87" s="567"/>
      <c r="DKK87" s="567"/>
      <c r="DKL87" s="567"/>
      <c r="DKM87" s="567"/>
      <c r="DKN87" s="567"/>
      <c r="DKO87" s="567"/>
      <c r="DKP87" s="567"/>
      <c r="DKQ87" s="567"/>
      <c r="DKR87" s="567"/>
      <c r="DKS87" s="567"/>
      <c r="DKT87" s="567"/>
      <c r="DKU87" s="567"/>
      <c r="DKV87" s="567"/>
      <c r="DKW87" s="567"/>
      <c r="DKX87" s="567"/>
      <c r="DKY87" s="567"/>
      <c r="DKZ87" s="567"/>
      <c r="DLA87" s="567"/>
      <c r="DLB87" s="567"/>
      <c r="DLC87" s="567"/>
      <c r="DLD87" s="567"/>
      <c r="DLE87" s="567"/>
      <c r="DLF87" s="567"/>
      <c r="DLG87" s="567"/>
      <c r="DLH87" s="567"/>
      <c r="DLI87" s="567"/>
      <c r="DLJ87" s="567"/>
      <c r="DLK87" s="567"/>
      <c r="DLL87" s="567"/>
      <c r="DLM87" s="567"/>
      <c r="DLN87" s="567"/>
      <c r="DLO87" s="567"/>
      <c r="DLP87" s="567"/>
      <c r="DLQ87" s="567"/>
      <c r="DLR87" s="567"/>
      <c r="DLS87" s="567"/>
      <c r="DLT87" s="567"/>
      <c r="DLU87" s="567"/>
      <c r="DLV87" s="567"/>
      <c r="DLW87" s="567"/>
      <c r="DLX87" s="567"/>
      <c r="DLY87" s="567"/>
      <c r="DLZ87" s="567"/>
      <c r="DMA87" s="567"/>
      <c r="DMB87" s="567"/>
      <c r="DMC87" s="567"/>
      <c r="DMD87" s="567"/>
      <c r="DME87" s="567"/>
      <c r="DMF87" s="567"/>
      <c r="DMG87" s="567"/>
      <c r="DMH87" s="567"/>
      <c r="DMI87" s="567"/>
      <c r="DMJ87" s="567"/>
      <c r="DMK87" s="567"/>
      <c r="DML87" s="567"/>
      <c r="DMM87" s="567"/>
      <c r="DMN87" s="567"/>
      <c r="DMO87" s="567"/>
      <c r="DMP87" s="567"/>
      <c r="DMQ87" s="567"/>
      <c r="DMR87" s="567"/>
      <c r="DMS87" s="567"/>
      <c r="DMT87" s="567"/>
      <c r="DMU87" s="567"/>
      <c r="DMV87" s="567"/>
      <c r="DMW87" s="567"/>
      <c r="DMX87" s="567"/>
      <c r="DMY87" s="567"/>
      <c r="DMZ87" s="567"/>
      <c r="DNA87" s="567"/>
      <c r="DNB87" s="567"/>
      <c r="DNC87" s="567"/>
      <c r="DND87" s="567"/>
      <c r="DNE87" s="567"/>
      <c r="DNF87" s="567"/>
      <c r="DNG87" s="567"/>
      <c r="DNH87" s="567"/>
      <c r="DNI87" s="567"/>
      <c r="DNJ87" s="567"/>
      <c r="DNK87" s="567"/>
      <c r="DNL87" s="567"/>
      <c r="DNM87" s="567"/>
      <c r="DNN87" s="567"/>
      <c r="DNO87" s="567"/>
      <c r="DNP87" s="567"/>
      <c r="DNQ87" s="567"/>
      <c r="DNR87" s="567"/>
      <c r="DNS87" s="567"/>
      <c r="DNT87" s="567"/>
      <c r="DNU87" s="567"/>
      <c r="DNV87" s="567"/>
      <c r="DNW87" s="567"/>
      <c r="DNX87" s="567"/>
      <c r="DNY87" s="567"/>
      <c r="DNZ87" s="567"/>
      <c r="DOA87" s="567"/>
      <c r="DOB87" s="567"/>
      <c r="DOC87" s="567"/>
      <c r="DOD87" s="567"/>
      <c r="DOE87" s="567"/>
      <c r="DOF87" s="567"/>
      <c r="DOG87" s="567"/>
      <c r="DOH87" s="567"/>
      <c r="DOI87" s="567"/>
      <c r="DOJ87" s="567"/>
      <c r="DOK87" s="567"/>
      <c r="DOL87" s="567"/>
      <c r="DOM87" s="567"/>
      <c r="DON87" s="567"/>
      <c r="DOO87" s="567"/>
      <c r="DOP87" s="567"/>
      <c r="DOQ87" s="567"/>
      <c r="DOR87" s="567"/>
      <c r="DOS87" s="567"/>
      <c r="DOT87" s="567"/>
      <c r="DOU87" s="567"/>
      <c r="DOV87" s="567"/>
      <c r="DOW87" s="567"/>
      <c r="DOX87" s="567"/>
      <c r="DOY87" s="567"/>
      <c r="DOZ87" s="567"/>
      <c r="DPA87" s="567"/>
      <c r="DPB87" s="567"/>
      <c r="DPC87" s="567"/>
      <c r="DPD87" s="567"/>
      <c r="DPE87" s="567"/>
      <c r="DPF87" s="567"/>
      <c r="DPG87" s="567"/>
      <c r="DPH87" s="567"/>
      <c r="DPI87" s="567"/>
      <c r="DPJ87" s="567"/>
      <c r="DPK87" s="567"/>
      <c r="DPL87" s="567"/>
      <c r="DPM87" s="567"/>
      <c r="DPN87" s="567"/>
      <c r="DPO87" s="567"/>
      <c r="DPP87" s="567"/>
      <c r="DPQ87" s="567"/>
      <c r="DPR87" s="567"/>
      <c r="DPS87" s="567"/>
      <c r="DPT87" s="567"/>
      <c r="DPU87" s="567"/>
      <c r="DPV87" s="567"/>
      <c r="DPW87" s="567"/>
      <c r="DPX87" s="567"/>
      <c r="DPY87" s="567"/>
      <c r="DPZ87" s="567"/>
      <c r="DQA87" s="567"/>
      <c r="DQB87" s="567"/>
      <c r="DQC87" s="567"/>
      <c r="DQD87" s="567"/>
      <c r="DQE87" s="567"/>
      <c r="DQF87" s="567"/>
      <c r="DQG87" s="567"/>
      <c r="DQH87" s="567"/>
      <c r="DQI87" s="567"/>
      <c r="DQJ87" s="567"/>
      <c r="DQK87" s="567"/>
      <c r="DQL87" s="567"/>
      <c r="DQM87" s="567"/>
      <c r="DQN87" s="567"/>
      <c r="DQO87" s="567"/>
      <c r="DQP87" s="567"/>
      <c r="DQQ87" s="567"/>
      <c r="DQR87" s="567"/>
      <c r="DQS87" s="567"/>
      <c r="DQT87" s="567"/>
      <c r="DQU87" s="567"/>
      <c r="DQV87" s="567"/>
      <c r="DQW87" s="567"/>
      <c r="DQX87" s="567"/>
      <c r="DQY87" s="567"/>
      <c r="DQZ87" s="567"/>
      <c r="DRA87" s="567"/>
      <c r="DRB87" s="567"/>
      <c r="DRC87" s="567"/>
      <c r="DRD87" s="567"/>
      <c r="DRE87" s="567"/>
      <c r="DRF87" s="567"/>
      <c r="DRG87" s="567"/>
      <c r="DRH87" s="567"/>
      <c r="DRI87" s="567"/>
      <c r="DRJ87" s="567"/>
      <c r="DRK87" s="567"/>
      <c r="DRL87" s="567"/>
      <c r="DRM87" s="567"/>
      <c r="DRN87" s="567"/>
      <c r="DRO87" s="567"/>
      <c r="DRP87" s="567"/>
      <c r="DRQ87" s="567"/>
      <c r="DRR87" s="567"/>
      <c r="DRS87" s="567"/>
      <c r="DRT87" s="567"/>
      <c r="DRU87" s="567"/>
      <c r="DRV87" s="567"/>
      <c r="DRW87" s="567"/>
      <c r="DRX87" s="567"/>
      <c r="DRY87" s="567"/>
      <c r="DRZ87" s="567"/>
      <c r="DSA87" s="567"/>
      <c r="DSB87" s="567"/>
      <c r="DSC87" s="567"/>
      <c r="DSD87" s="567"/>
      <c r="DSE87" s="567"/>
      <c r="DSF87" s="567"/>
      <c r="DSG87" s="567"/>
      <c r="DSH87" s="567"/>
      <c r="DSI87" s="567"/>
      <c r="DSJ87" s="567"/>
      <c r="DSK87" s="567"/>
      <c r="DSL87" s="567"/>
      <c r="DSM87" s="567"/>
      <c r="DSN87" s="567"/>
      <c r="DSO87" s="567"/>
      <c r="DSP87" s="567"/>
      <c r="DSQ87" s="567"/>
      <c r="DSR87" s="567"/>
      <c r="DSS87" s="567"/>
      <c r="DST87" s="567"/>
      <c r="DSU87" s="567"/>
      <c r="DSV87" s="567"/>
      <c r="DSW87" s="567"/>
      <c r="DSX87" s="567"/>
      <c r="DSY87" s="567"/>
      <c r="DSZ87" s="567"/>
      <c r="DTA87" s="567"/>
      <c r="DTB87" s="567"/>
      <c r="DTC87" s="567"/>
      <c r="DTD87" s="567"/>
      <c r="DTE87" s="567"/>
      <c r="DTF87" s="567"/>
      <c r="DTG87" s="567"/>
      <c r="DTH87" s="567"/>
      <c r="DTI87" s="567"/>
      <c r="DTJ87" s="567"/>
      <c r="DTK87" s="567"/>
      <c r="DTL87" s="567"/>
      <c r="DTM87" s="567"/>
      <c r="DTN87" s="567"/>
      <c r="DTO87" s="567"/>
      <c r="DTP87" s="567"/>
      <c r="DTQ87" s="567"/>
      <c r="DTR87" s="567"/>
      <c r="DTS87" s="567"/>
      <c r="DTT87" s="567"/>
      <c r="DTU87" s="567"/>
      <c r="DTV87" s="567"/>
      <c r="DTW87" s="567"/>
      <c r="DTX87" s="567"/>
      <c r="DTY87" s="567"/>
      <c r="DTZ87" s="567"/>
      <c r="DUA87" s="567"/>
      <c r="DUB87" s="567"/>
      <c r="DUC87" s="567"/>
      <c r="DUD87" s="567"/>
      <c r="DUE87" s="567"/>
      <c r="DUF87" s="567"/>
      <c r="DUG87" s="567"/>
      <c r="DUH87" s="567"/>
      <c r="DUI87" s="567"/>
      <c r="DUJ87" s="567"/>
      <c r="DUK87" s="567"/>
      <c r="DUL87" s="567"/>
      <c r="DUM87" s="567"/>
      <c r="DUN87" s="567"/>
      <c r="DUO87" s="567"/>
      <c r="DUP87" s="567"/>
      <c r="DUQ87" s="567"/>
      <c r="DUR87" s="567"/>
      <c r="DUS87" s="567"/>
      <c r="DUT87" s="567"/>
      <c r="DUU87" s="567"/>
      <c r="DUV87" s="567"/>
      <c r="DUW87" s="567"/>
      <c r="DUX87" s="567"/>
      <c r="DUY87" s="567"/>
      <c r="DUZ87" s="567"/>
      <c r="DVA87" s="567"/>
      <c r="DVB87" s="567"/>
      <c r="DVC87" s="567"/>
      <c r="DVD87" s="567"/>
      <c r="DVE87" s="567"/>
      <c r="DVF87" s="567"/>
      <c r="DVG87" s="567"/>
      <c r="DVH87" s="567"/>
      <c r="DVI87" s="567"/>
      <c r="DVJ87" s="567"/>
      <c r="DVK87" s="567"/>
      <c r="DVL87" s="567"/>
      <c r="DVM87" s="567"/>
      <c r="DVN87" s="567"/>
      <c r="DVO87" s="567"/>
      <c r="DVP87" s="567"/>
      <c r="DVQ87" s="567"/>
      <c r="DVR87" s="567"/>
      <c r="DVS87" s="567"/>
      <c r="DVT87" s="567"/>
      <c r="DVU87" s="567"/>
      <c r="DVV87" s="567"/>
      <c r="DVW87" s="567"/>
      <c r="DVX87" s="567"/>
      <c r="DVY87" s="567"/>
      <c r="DVZ87" s="567"/>
      <c r="DWA87" s="567"/>
      <c r="DWB87" s="567"/>
      <c r="DWC87" s="567"/>
      <c r="DWD87" s="567"/>
      <c r="DWE87" s="567"/>
      <c r="DWF87" s="567"/>
      <c r="DWG87" s="567"/>
      <c r="DWH87" s="567"/>
      <c r="DWI87" s="567"/>
      <c r="DWJ87" s="567"/>
      <c r="DWK87" s="567"/>
      <c r="DWL87" s="567"/>
      <c r="DWM87" s="567"/>
      <c r="DWN87" s="567"/>
      <c r="DWO87" s="567"/>
      <c r="DWP87" s="567"/>
      <c r="DWQ87" s="567"/>
      <c r="DWR87" s="567"/>
      <c r="DWS87" s="567"/>
      <c r="DWT87" s="567"/>
      <c r="DWU87" s="567"/>
      <c r="DWV87" s="567"/>
      <c r="DWW87" s="567"/>
      <c r="DWX87" s="567"/>
      <c r="DWY87" s="567"/>
      <c r="DWZ87" s="567"/>
      <c r="DXA87" s="567"/>
      <c r="DXB87" s="567"/>
      <c r="DXC87" s="567"/>
      <c r="DXD87" s="567"/>
      <c r="DXE87" s="567"/>
      <c r="DXF87" s="567"/>
      <c r="DXG87" s="567"/>
      <c r="DXH87" s="567"/>
      <c r="DXI87" s="567"/>
      <c r="DXJ87" s="567"/>
      <c r="DXK87" s="567"/>
      <c r="DXL87" s="567"/>
      <c r="DXM87" s="567"/>
      <c r="DXN87" s="567"/>
      <c r="DXO87" s="567"/>
      <c r="DXP87" s="567"/>
      <c r="DXQ87" s="567"/>
      <c r="DXR87" s="567"/>
      <c r="DXS87" s="567"/>
      <c r="DXT87" s="567"/>
      <c r="DXU87" s="567"/>
      <c r="DXV87" s="567"/>
      <c r="DXW87" s="567"/>
      <c r="DXX87" s="567"/>
      <c r="DXY87" s="567"/>
      <c r="DXZ87" s="567"/>
      <c r="DYA87" s="567"/>
      <c r="DYB87" s="567"/>
      <c r="DYC87" s="567"/>
      <c r="DYD87" s="567"/>
      <c r="DYE87" s="567"/>
      <c r="DYF87" s="567"/>
      <c r="DYG87" s="567"/>
      <c r="DYH87" s="567"/>
      <c r="DYI87" s="567"/>
      <c r="DYJ87" s="567"/>
      <c r="DYK87" s="567"/>
      <c r="DYL87" s="567"/>
      <c r="DYM87" s="567"/>
      <c r="DYN87" s="567"/>
      <c r="DYO87" s="567"/>
      <c r="DYP87" s="567"/>
      <c r="DYQ87" s="567"/>
      <c r="DYR87" s="567"/>
      <c r="DYS87" s="567"/>
      <c r="DYT87" s="567"/>
      <c r="DYU87" s="567"/>
      <c r="DYV87" s="567"/>
      <c r="DYW87" s="567"/>
      <c r="DYX87" s="567"/>
      <c r="DYY87" s="567"/>
      <c r="DYZ87" s="567"/>
      <c r="DZA87" s="567"/>
      <c r="DZB87" s="567"/>
      <c r="DZC87" s="567"/>
      <c r="DZD87" s="567"/>
      <c r="DZE87" s="567"/>
      <c r="DZF87" s="567"/>
      <c r="DZG87" s="567"/>
      <c r="DZH87" s="567"/>
      <c r="DZI87" s="567"/>
      <c r="DZJ87" s="567"/>
      <c r="DZK87" s="567"/>
      <c r="DZL87" s="567"/>
      <c r="DZM87" s="567"/>
      <c r="DZN87" s="567"/>
      <c r="DZO87" s="567"/>
      <c r="DZP87" s="567"/>
      <c r="DZQ87" s="567"/>
      <c r="DZR87" s="567"/>
      <c r="DZS87" s="567"/>
      <c r="DZT87" s="567"/>
      <c r="DZU87" s="567"/>
      <c r="DZV87" s="567"/>
      <c r="DZW87" s="567"/>
      <c r="DZX87" s="567"/>
      <c r="DZY87" s="567"/>
      <c r="DZZ87" s="567"/>
      <c r="EAA87" s="567"/>
      <c r="EAB87" s="567"/>
      <c r="EAC87" s="567"/>
      <c r="EAD87" s="567"/>
      <c r="EAE87" s="567"/>
      <c r="EAF87" s="567"/>
      <c r="EAG87" s="567"/>
      <c r="EAH87" s="567"/>
      <c r="EAI87" s="567"/>
      <c r="EAJ87" s="567"/>
      <c r="EAK87" s="567"/>
      <c r="EAL87" s="567"/>
      <c r="EAM87" s="567"/>
      <c r="EAN87" s="567"/>
      <c r="EAO87" s="567"/>
      <c r="EAP87" s="567"/>
      <c r="EAQ87" s="567"/>
      <c r="EAR87" s="567"/>
      <c r="EAS87" s="567"/>
      <c r="EAT87" s="567"/>
      <c r="EAU87" s="567"/>
      <c r="EAV87" s="567"/>
      <c r="EAW87" s="567"/>
      <c r="EAX87" s="567"/>
      <c r="EAY87" s="567"/>
      <c r="EAZ87" s="567"/>
      <c r="EBA87" s="567"/>
      <c r="EBB87" s="567"/>
      <c r="EBC87" s="567"/>
      <c r="EBD87" s="567"/>
      <c r="EBE87" s="567"/>
      <c r="EBF87" s="567"/>
      <c r="EBG87" s="567"/>
      <c r="EBH87" s="567"/>
      <c r="EBI87" s="567"/>
      <c r="EBJ87" s="567"/>
      <c r="EBK87" s="567"/>
      <c r="EBL87" s="567"/>
      <c r="EBM87" s="567"/>
      <c r="EBN87" s="567"/>
      <c r="EBO87" s="567"/>
      <c r="EBP87" s="567"/>
      <c r="EBQ87" s="567"/>
      <c r="EBR87" s="567"/>
      <c r="EBS87" s="567"/>
      <c r="EBT87" s="567"/>
      <c r="EBU87" s="567"/>
      <c r="EBV87" s="567"/>
      <c r="EBW87" s="567"/>
      <c r="EBX87" s="567"/>
      <c r="EBY87" s="567"/>
      <c r="EBZ87" s="567"/>
      <c r="ECA87" s="567"/>
      <c r="ECB87" s="567"/>
      <c r="ECC87" s="567"/>
      <c r="ECD87" s="567"/>
      <c r="ECE87" s="567"/>
      <c r="ECF87" s="567"/>
      <c r="ECG87" s="567"/>
      <c r="ECH87" s="567"/>
      <c r="ECI87" s="567"/>
      <c r="ECJ87" s="567"/>
      <c r="ECK87" s="567"/>
      <c r="ECL87" s="567"/>
      <c r="ECM87" s="567"/>
      <c r="ECN87" s="567"/>
      <c r="ECO87" s="567"/>
      <c r="ECP87" s="567"/>
      <c r="ECQ87" s="567"/>
      <c r="ECR87" s="567"/>
      <c r="ECS87" s="567"/>
      <c r="ECT87" s="567"/>
      <c r="ECU87" s="567"/>
      <c r="ECV87" s="567"/>
      <c r="ECW87" s="567"/>
      <c r="ECX87" s="567"/>
      <c r="ECY87" s="567"/>
      <c r="ECZ87" s="567"/>
      <c r="EDA87" s="567"/>
      <c r="EDB87" s="567"/>
      <c r="EDC87" s="567"/>
      <c r="EDD87" s="567"/>
      <c r="EDE87" s="567"/>
      <c r="EDF87" s="567"/>
      <c r="EDG87" s="567"/>
      <c r="EDH87" s="567"/>
      <c r="EDI87" s="567"/>
      <c r="EDJ87" s="567"/>
      <c r="EDK87" s="567"/>
      <c r="EDL87" s="567"/>
      <c r="EDM87" s="567"/>
      <c r="EDN87" s="567"/>
      <c r="EDO87" s="567"/>
      <c r="EDP87" s="567"/>
      <c r="EDQ87" s="567"/>
      <c r="EDR87" s="567"/>
      <c r="EDS87" s="567"/>
      <c r="EDT87" s="567"/>
      <c r="EDU87" s="567"/>
      <c r="EDV87" s="567"/>
      <c r="EDW87" s="567"/>
      <c r="EDX87" s="567"/>
      <c r="EDY87" s="567"/>
      <c r="EDZ87" s="567"/>
      <c r="EEA87" s="567"/>
      <c r="EEB87" s="567"/>
      <c r="EEC87" s="567"/>
      <c r="EED87" s="567"/>
      <c r="EEE87" s="567"/>
      <c r="EEF87" s="567"/>
      <c r="EEG87" s="567"/>
      <c r="EEH87" s="567"/>
      <c r="EEI87" s="567"/>
      <c r="EEJ87" s="567"/>
      <c r="EEK87" s="567"/>
      <c r="EEL87" s="567"/>
      <c r="EEM87" s="567"/>
      <c r="EEN87" s="567"/>
      <c r="EEO87" s="567"/>
      <c r="EEP87" s="567"/>
      <c r="EEQ87" s="567"/>
      <c r="EER87" s="567"/>
      <c r="EES87" s="567"/>
      <c r="EET87" s="567"/>
      <c r="EEU87" s="567"/>
      <c r="EEV87" s="567"/>
      <c r="EEW87" s="567"/>
      <c r="EEX87" s="567"/>
      <c r="EEY87" s="567"/>
      <c r="EEZ87" s="567"/>
      <c r="EFA87" s="567"/>
      <c r="EFB87" s="567"/>
      <c r="EFC87" s="567"/>
      <c r="EFD87" s="567"/>
      <c r="EFE87" s="567"/>
      <c r="EFF87" s="567"/>
      <c r="EFG87" s="567"/>
      <c r="EFH87" s="567"/>
      <c r="EFI87" s="567"/>
      <c r="EFJ87" s="567"/>
      <c r="EFK87" s="567"/>
      <c r="EFL87" s="567"/>
      <c r="EFM87" s="567"/>
      <c r="EFN87" s="567"/>
      <c r="EFO87" s="567"/>
      <c r="EFP87" s="567"/>
      <c r="EFQ87" s="567"/>
      <c r="EFR87" s="567"/>
      <c r="EFS87" s="567"/>
      <c r="EFT87" s="567"/>
      <c r="EFU87" s="567"/>
      <c r="EFV87" s="567"/>
      <c r="EFW87" s="567"/>
      <c r="EFX87" s="567"/>
      <c r="EFY87" s="567"/>
      <c r="EFZ87" s="567"/>
      <c r="EGA87" s="567"/>
      <c r="EGB87" s="567"/>
      <c r="EGC87" s="567"/>
      <c r="EGD87" s="567"/>
      <c r="EGE87" s="567"/>
      <c r="EGF87" s="567"/>
      <c r="EGG87" s="567"/>
      <c r="EGH87" s="567"/>
      <c r="EGI87" s="567"/>
      <c r="EGJ87" s="567"/>
      <c r="EGK87" s="567"/>
      <c r="EGL87" s="567"/>
      <c r="EGM87" s="567"/>
      <c r="EGN87" s="567"/>
      <c r="EGO87" s="567"/>
      <c r="EGP87" s="567"/>
      <c r="EGQ87" s="567"/>
      <c r="EGR87" s="567"/>
      <c r="EGS87" s="567"/>
      <c r="EGT87" s="567"/>
      <c r="EGU87" s="567"/>
      <c r="EGV87" s="567"/>
      <c r="EGW87" s="567"/>
      <c r="EGX87" s="567"/>
      <c r="EGY87" s="567"/>
      <c r="EGZ87" s="567"/>
      <c r="EHA87" s="567"/>
      <c r="EHB87" s="567"/>
      <c r="EHC87" s="567"/>
      <c r="EHD87" s="567"/>
      <c r="EHE87" s="567"/>
      <c r="EHF87" s="567"/>
      <c r="EHG87" s="567"/>
      <c r="EHH87" s="567"/>
      <c r="EHI87" s="567"/>
      <c r="EHJ87" s="567"/>
      <c r="EHK87" s="567"/>
      <c r="EHL87" s="567"/>
      <c r="EHM87" s="567"/>
      <c r="EHN87" s="567"/>
      <c r="EHO87" s="567"/>
      <c r="EHP87" s="567"/>
      <c r="EHQ87" s="567"/>
      <c r="EHR87" s="567"/>
      <c r="EHS87" s="567"/>
      <c r="EHT87" s="567"/>
      <c r="EHU87" s="567"/>
      <c r="EHV87" s="567"/>
      <c r="EHW87" s="567"/>
      <c r="EHX87" s="567"/>
      <c r="EHY87" s="567"/>
      <c r="EHZ87" s="567"/>
      <c r="EIA87" s="567"/>
      <c r="EIB87" s="567"/>
      <c r="EIC87" s="567"/>
      <c r="EID87" s="567"/>
      <c r="EIE87" s="567"/>
      <c r="EIF87" s="567"/>
      <c r="EIG87" s="567"/>
      <c r="EIH87" s="567"/>
      <c r="EII87" s="567"/>
      <c r="EIJ87" s="567"/>
      <c r="EIK87" s="567"/>
      <c r="EIL87" s="567"/>
      <c r="EIM87" s="567"/>
      <c r="EIN87" s="567"/>
      <c r="EIO87" s="567"/>
      <c r="EIP87" s="567"/>
      <c r="EIQ87" s="567"/>
      <c r="EIR87" s="567"/>
      <c r="EIS87" s="567"/>
      <c r="EIT87" s="567"/>
      <c r="EIU87" s="567"/>
      <c r="EIV87" s="567"/>
      <c r="EIW87" s="567"/>
      <c r="EIX87" s="567"/>
      <c r="EIY87" s="567"/>
      <c r="EIZ87" s="567"/>
      <c r="EJA87" s="567"/>
      <c r="EJB87" s="567"/>
      <c r="EJC87" s="567"/>
      <c r="EJD87" s="567"/>
      <c r="EJE87" s="567"/>
      <c r="EJF87" s="567"/>
      <c r="EJG87" s="567"/>
      <c r="EJH87" s="567"/>
      <c r="EJI87" s="567"/>
      <c r="EJJ87" s="567"/>
      <c r="EJK87" s="567"/>
      <c r="EJL87" s="567"/>
      <c r="EJM87" s="567"/>
      <c r="EJN87" s="567"/>
      <c r="EJO87" s="567"/>
      <c r="EJP87" s="567"/>
      <c r="EJQ87" s="567"/>
      <c r="EJR87" s="567"/>
      <c r="EJS87" s="567"/>
      <c r="EJT87" s="567"/>
      <c r="EJU87" s="567"/>
      <c r="EJV87" s="567"/>
      <c r="EJW87" s="567"/>
      <c r="EJX87" s="567"/>
      <c r="EJY87" s="567"/>
      <c r="EJZ87" s="567"/>
      <c r="EKA87" s="567"/>
      <c r="EKB87" s="567"/>
      <c r="EKC87" s="567"/>
      <c r="EKD87" s="567"/>
      <c r="EKE87" s="567"/>
      <c r="EKF87" s="567"/>
      <c r="EKG87" s="567"/>
      <c r="EKH87" s="567"/>
      <c r="EKI87" s="567"/>
      <c r="EKJ87" s="567"/>
      <c r="EKK87" s="567"/>
      <c r="EKL87" s="567"/>
      <c r="EKM87" s="567"/>
      <c r="EKN87" s="567"/>
      <c r="EKO87" s="567"/>
      <c r="EKP87" s="567"/>
      <c r="EKQ87" s="567"/>
      <c r="EKR87" s="567"/>
      <c r="EKS87" s="567"/>
      <c r="EKT87" s="567"/>
      <c r="EKU87" s="567"/>
      <c r="EKV87" s="567"/>
      <c r="EKW87" s="567"/>
      <c r="EKX87" s="567"/>
      <c r="EKY87" s="567"/>
      <c r="EKZ87" s="567"/>
      <c r="ELA87" s="567"/>
      <c r="ELB87" s="567"/>
      <c r="ELC87" s="567"/>
      <c r="ELD87" s="567"/>
      <c r="ELE87" s="567"/>
      <c r="ELF87" s="567"/>
      <c r="ELG87" s="567"/>
      <c r="ELH87" s="567"/>
      <c r="ELI87" s="567"/>
      <c r="ELJ87" s="567"/>
      <c r="ELK87" s="567"/>
      <c r="ELL87" s="567"/>
      <c r="ELM87" s="567"/>
      <c r="ELN87" s="567"/>
      <c r="ELO87" s="567"/>
      <c r="ELP87" s="567"/>
      <c r="ELQ87" s="567"/>
      <c r="ELR87" s="567"/>
      <c r="ELS87" s="567"/>
      <c r="ELT87" s="567"/>
      <c r="ELU87" s="567"/>
      <c r="ELV87" s="567"/>
      <c r="ELW87" s="567"/>
      <c r="ELX87" s="567"/>
      <c r="ELY87" s="567"/>
      <c r="ELZ87" s="567"/>
      <c r="EMA87" s="567"/>
      <c r="EMB87" s="567"/>
      <c r="EMC87" s="567"/>
      <c r="EMD87" s="567"/>
      <c r="EME87" s="567"/>
      <c r="EMF87" s="567"/>
      <c r="EMG87" s="567"/>
      <c r="EMH87" s="567"/>
      <c r="EMI87" s="567"/>
      <c r="EMJ87" s="567"/>
      <c r="EMK87" s="567"/>
      <c r="EML87" s="567"/>
      <c r="EMM87" s="567"/>
      <c r="EMN87" s="567"/>
      <c r="EMO87" s="567"/>
      <c r="EMP87" s="567"/>
      <c r="EMQ87" s="567"/>
      <c r="EMR87" s="567"/>
      <c r="EMS87" s="567"/>
      <c r="EMT87" s="567"/>
      <c r="EMU87" s="567"/>
      <c r="EMV87" s="567"/>
      <c r="EMW87" s="567"/>
      <c r="EMX87" s="567"/>
      <c r="EMY87" s="567"/>
      <c r="EMZ87" s="567"/>
      <c r="ENA87" s="567"/>
      <c r="ENB87" s="567"/>
      <c r="ENC87" s="567"/>
      <c r="END87" s="567"/>
      <c r="ENE87" s="567"/>
      <c r="ENF87" s="567"/>
      <c r="ENG87" s="567"/>
      <c r="ENH87" s="567"/>
      <c r="ENI87" s="567"/>
      <c r="ENJ87" s="567"/>
      <c r="ENK87" s="567"/>
      <c r="ENL87" s="567"/>
      <c r="ENM87" s="567"/>
      <c r="ENN87" s="567"/>
      <c r="ENO87" s="567"/>
      <c r="ENP87" s="567"/>
      <c r="ENQ87" s="567"/>
      <c r="ENR87" s="567"/>
      <c r="ENS87" s="567"/>
      <c r="ENT87" s="567"/>
      <c r="ENU87" s="567"/>
      <c r="ENV87" s="567"/>
      <c r="ENW87" s="567"/>
      <c r="ENX87" s="567"/>
      <c r="ENY87" s="567"/>
      <c r="ENZ87" s="567"/>
      <c r="EOA87" s="567"/>
      <c r="EOB87" s="567"/>
      <c r="EOC87" s="567"/>
      <c r="EOD87" s="567"/>
      <c r="EOE87" s="567"/>
      <c r="EOF87" s="567"/>
      <c r="EOG87" s="567"/>
      <c r="EOH87" s="567"/>
      <c r="EOI87" s="567"/>
      <c r="EOJ87" s="567"/>
      <c r="EOK87" s="567"/>
      <c r="EOL87" s="567"/>
      <c r="EOM87" s="567"/>
      <c r="EON87" s="567"/>
      <c r="EOO87" s="567"/>
      <c r="EOP87" s="567"/>
      <c r="EOQ87" s="567"/>
      <c r="EOR87" s="567"/>
      <c r="EOS87" s="567"/>
      <c r="EOT87" s="567"/>
      <c r="EOU87" s="567"/>
      <c r="EOV87" s="567"/>
      <c r="EOW87" s="567"/>
      <c r="EOX87" s="567"/>
      <c r="EOY87" s="567"/>
      <c r="EOZ87" s="567"/>
      <c r="EPA87" s="567"/>
      <c r="EPB87" s="567"/>
      <c r="EPC87" s="567"/>
      <c r="EPD87" s="567"/>
      <c r="EPE87" s="567"/>
      <c r="EPF87" s="567"/>
      <c r="EPG87" s="567"/>
      <c r="EPH87" s="567"/>
      <c r="EPI87" s="567"/>
      <c r="EPJ87" s="567"/>
      <c r="EPK87" s="567"/>
      <c r="EPL87" s="567"/>
      <c r="EPM87" s="567"/>
      <c r="EPN87" s="567"/>
      <c r="EPO87" s="567"/>
      <c r="EPP87" s="567"/>
      <c r="EPQ87" s="567"/>
      <c r="EPR87" s="567"/>
      <c r="EPS87" s="567"/>
      <c r="EPT87" s="567"/>
      <c r="EPU87" s="567"/>
      <c r="EPV87" s="567"/>
      <c r="EPW87" s="567"/>
      <c r="EPX87" s="567"/>
      <c r="EPY87" s="567"/>
      <c r="EPZ87" s="567"/>
      <c r="EQA87" s="567"/>
      <c r="EQB87" s="567"/>
      <c r="EQC87" s="567"/>
      <c r="EQD87" s="567"/>
      <c r="EQE87" s="567"/>
      <c r="EQF87" s="567"/>
      <c r="EQG87" s="567"/>
      <c r="EQH87" s="567"/>
      <c r="EQI87" s="567"/>
      <c r="EQJ87" s="567"/>
      <c r="EQK87" s="567"/>
      <c r="EQL87" s="567"/>
      <c r="EQM87" s="567"/>
      <c r="EQN87" s="567"/>
      <c r="EQO87" s="567"/>
      <c r="EQP87" s="567"/>
      <c r="EQQ87" s="567"/>
      <c r="EQR87" s="567"/>
      <c r="EQS87" s="567"/>
      <c r="EQT87" s="567"/>
      <c r="EQU87" s="567"/>
      <c r="EQV87" s="567"/>
      <c r="EQW87" s="567"/>
      <c r="EQX87" s="567"/>
      <c r="EQY87" s="567"/>
      <c r="EQZ87" s="567"/>
      <c r="ERA87" s="567"/>
      <c r="ERB87" s="567"/>
      <c r="ERC87" s="567"/>
      <c r="ERD87" s="567"/>
      <c r="ERE87" s="567"/>
      <c r="ERF87" s="567"/>
      <c r="ERG87" s="567"/>
      <c r="ERH87" s="567"/>
      <c r="ERI87" s="567"/>
      <c r="ERJ87" s="567"/>
      <c r="ERK87" s="567"/>
      <c r="ERL87" s="567"/>
      <c r="ERM87" s="567"/>
      <c r="ERN87" s="567"/>
      <c r="ERO87" s="567"/>
      <c r="ERP87" s="567"/>
      <c r="ERQ87" s="567"/>
      <c r="ERR87" s="567"/>
      <c r="ERS87" s="567"/>
      <c r="ERT87" s="567"/>
      <c r="ERU87" s="567"/>
      <c r="ERV87" s="567"/>
      <c r="ERW87" s="567"/>
      <c r="ERX87" s="567"/>
      <c r="ERY87" s="567"/>
      <c r="ERZ87" s="567"/>
      <c r="ESA87" s="567"/>
      <c r="ESB87" s="567"/>
      <c r="ESC87" s="567"/>
      <c r="ESD87" s="567"/>
      <c r="ESE87" s="567"/>
      <c r="ESF87" s="567"/>
      <c r="ESG87" s="567"/>
      <c r="ESH87" s="567"/>
      <c r="ESI87" s="567"/>
      <c r="ESJ87" s="567"/>
      <c r="ESK87" s="567"/>
      <c r="ESL87" s="567"/>
      <c r="ESM87" s="567"/>
      <c r="ESN87" s="567"/>
      <c r="ESO87" s="567"/>
      <c r="ESP87" s="567"/>
      <c r="ESQ87" s="567"/>
      <c r="ESR87" s="567"/>
      <c r="ESS87" s="567"/>
      <c r="EST87" s="567"/>
      <c r="ESU87" s="567"/>
      <c r="ESV87" s="567"/>
      <c r="ESW87" s="567"/>
      <c r="ESX87" s="567"/>
      <c r="ESY87" s="567"/>
      <c r="ESZ87" s="567"/>
      <c r="ETA87" s="567"/>
      <c r="ETB87" s="567"/>
      <c r="ETC87" s="567"/>
      <c r="ETD87" s="567"/>
      <c r="ETE87" s="567"/>
      <c r="ETF87" s="567"/>
      <c r="ETG87" s="567"/>
      <c r="ETH87" s="567"/>
      <c r="ETI87" s="567"/>
      <c r="ETJ87" s="567"/>
      <c r="ETK87" s="567"/>
      <c r="ETL87" s="567"/>
      <c r="ETM87" s="567"/>
      <c r="ETN87" s="567"/>
      <c r="ETO87" s="567"/>
      <c r="ETP87" s="567"/>
      <c r="ETQ87" s="567"/>
      <c r="ETR87" s="567"/>
      <c r="ETS87" s="567"/>
      <c r="ETT87" s="567"/>
      <c r="ETU87" s="567"/>
      <c r="ETV87" s="567"/>
      <c r="ETW87" s="567"/>
      <c r="ETX87" s="567"/>
      <c r="ETY87" s="567"/>
      <c r="ETZ87" s="567"/>
      <c r="EUA87" s="567"/>
      <c r="EUB87" s="567"/>
      <c r="EUC87" s="567"/>
      <c r="EUD87" s="567"/>
      <c r="EUE87" s="567"/>
      <c r="EUF87" s="567"/>
      <c r="EUG87" s="567"/>
      <c r="EUH87" s="567"/>
      <c r="EUI87" s="567"/>
      <c r="EUJ87" s="567"/>
      <c r="EUK87" s="567"/>
      <c r="EUL87" s="567"/>
      <c r="EUM87" s="567"/>
      <c r="EUN87" s="567"/>
      <c r="EUO87" s="567"/>
      <c r="EUP87" s="567"/>
      <c r="EUQ87" s="567"/>
      <c r="EUR87" s="567"/>
      <c r="EUS87" s="567"/>
      <c r="EUT87" s="567"/>
      <c r="EUU87" s="567"/>
      <c r="EUV87" s="567"/>
      <c r="EUW87" s="567"/>
      <c r="EUX87" s="567"/>
      <c r="EUY87" s="567"/>
      <c r="EUZ87" s="567"/>
      <c r="EVA87" s="567"/>
      <c r="EVB87" s="567"/>
      <c r="EVC87" s="567"/>
      <c r="EVD87" s="567"/>
      <c r="EVE87" s="567"/>
      <c r="EVF87" s="567"/>
      <c r="EVG87" s="567"/>
      <c r="EVH87" s="567"/>
      <c r="EVI87" s="567"/>
      <c r="EVJ87" s="567"/>
      <c r="EVK87" s="567"/>
      <c r="EVL87" s="567"/>
      <c r="EVM87" s="567"/>
      <c r="EVN87" s="567"/>
      <c r="EVO87" s="567"/>
      <c r="EVP87" s="567"/>
      <c r="EVQ87" s="567"/>
      <c r="EVR87" s="567"/>
      <c r="EVS87" s="567"/>
      <c r="EVT87" s="567"/>
      <c r="EVU87" s="567"/>
      <c r="EVV87" s="567"/>
      <c r="EVW87" s="567"/>
      <c r="EVX87" s="567"/>
      <c r="EVY87" s="567"/>
      <c r="EVZ87" s="567"/>
      <c r="EWA87" s="567"/>
      <c r="EWB87" s="567"/>
      <c r="EWC87" s="567"/>
      <c r="EWD87" s="567"/>
      <c r="EWE87" s="567"/>
      <c r="EWF87" s="567"/>
      <c r="EWG87" s="567"/>
      <c r="EWH87" s="567"/>
      <c r="EWI87" s="567"/>
      <c r="EWJ87" s="567"/>
      <c r="EWK87" s="567"/>
      <c r="EWL87" s="567"/>
      <c r="EWM87" s="567"/>
      <c r="EWN87" s="567"/>
      <c r="EWO87" s="567"/>
      <c r="EWP87" s="567"/>
      <c r="EWQ87" s="567"/>
      <c r="EWR87" s="567"/>
      <c r="EWS87" s="567"/>
      <c r="EWT87" s="567"/>
      <c r="EWU87" s="567"/>
      <c r="EWV87" s="567"/>
      <c r="EWW87" s="567"/>
      <c r="EWX87" s="567"/>
      <c r="EWY87" s="567"/>
      <c r="EWZ87" s="567"/>
      <c r="EXA87" s="567"/>
      <c r="EXB87" s="567"/>
      <c r="EXC87" s="567"/>
      <c r="EXD87" s="567"/>
      <c r="EXE87" s="567"/>
      <c r="EXF87" s="567"/>
      <c r="EXG87" s="567"/>
      <c r="EXH87" s="567"/>
      <c r="EXI87" s="567"/>
      <c r="EXJ87" s="567"/>
      <c r="EXK87" s="567"/>
      <c r="EXL87" s="567"/>
      <c r="EXM87" s="567"/>
      <c r="EXN87" s="567"/>
      <c r="EXO87" s="567"/>
      <c r="EXP87" s="567"/>
      <c r="EXQ87" s="567"/>
      <c r="EXR87" s="567"/>
      <c r="EXS87" s="567"/>
      <c r="EXT87" s="567"/>
      <c r="EXU87" s="567"/>
      <c r="EXV87" s="567"/>
      <c r="EXW87" s="567"/>
      <c r="EXX87" s="567"/>
      <c r="EXY87" s="567"/>
      <c r="EXZ87" s="567"/>
      <c r="EYA87" s="567"/>
      <c r="EYB87" s="567"/>
      <c r="EYC87" s="567"/>
      <c r="EYD87" s="567"/>
      <c r="EYE87" s="567"/>
      <c r="EYF87" s="567"/>
      <c r="EYG87" s="567"/>
      <c r="EYH87" s="567"/>
      <c r="EYI87" s="567"/>
      <c r="EYJ87" s="567"/>
      <c r="EYK87" s="567"/>
      <c r="EYL87" s="567"/>
      <c r="EYM87" s="567"/>
      <c r="EYN87" s="567"/>
      <c r="EYO87" s="567"/>
      <c r="EYP87" s="567"/>
      <c r="EYQ87" s="567"/>
      <c r="EYR87" s="567"/>
      <c r="EYS87" s="567"/>
      <c r="EYT87" s="567"/>
      <c r="EYU87" s="567"/>
      <c r="EYV87" s="567"/>
      <c r="EYW87" s="567"/>
      <c r="EYX87" s="567"/>
      <c r="EYY87" s="567"/>
      <c r="EYZ87" s="567"/>
      <c r="EZA87" s="567"/>
      <c r="EZB87" s="567"/>
      <c r="EZC87" s="567"/>
      <c r="EZD87" s="567"/>
      <c r="EZE87" s="567"/>
      <c r="EZF87" s="567"/>
      <c r="EZG87" s="567"/>
      <c r="EZH87" s="567"/>
      <c r="EZI87" s="567"/>
      <c r="EZJ87" s="567"/>
      <c r="EZK87" s="567"/>
      <c r="EZL87" s="567"/>
      <c r="EZM87" s="567"/>
      <c r="EZN87" s="567"/>
      <c r="EZO87" s="567"/>
      <c r="EZP87" s="567"/>
      <c r="EZQ87" s="567"/>
      <c r="EZR87" s="567"/>
      <c r="EZS87" s="567"/>
      <c r="EZT87" s="567"/>
      <c r="EZU87" s="567"/>
      <c r="EZV87" s="567"/>
      <c r="EZW87" s="567"/>
      <c r="EZX87" s="567"/>
      <c r="EZY87" s="567"/>
      <c r="EZZ87" s="567"/>
      <c r="FAA87" s="567"/>
      <c r="FAB87" s="567"/>
      <c r="FAC87" s="567"/>
      <c r="FAD87" s="567"/>
      <c r="FAE87" s="567"/>
      <c r="FAF87" s="567"/>
      <c r="FAG87" s="567"/>
      <c r="FAH87" s="567"/>
      <c r="FAI87" s="567"/>
      <c r="FAJ87" s="567"/>
      <c r="FAK87" s="567"/>
      <c r="FAL87" s="567"/>
      <c r="FAM87" s="567"/>
      <c r="FAN87" s="567"/>
      <c r="FAO87" s="567"/>
      <c r="FAP87" s="567"/>
      <c r="FAQ87" s="567"/>
      <c r="FAR87" s="567"/>
      <c r="FAS87" s="567"/>
      <c r="FAT87" s="567"/>
      <c r="FAU87" s="567"/>
      <c r="FAV87" s="567"/>
      <c r="FAW87" s="567"/>
      <c r="FAX87" s="567"/>
      <c r="FAY87" s="567"/>
      <c r="FAZ87" s="567"/>
      <c r="FBA87" s="567"/>
      <c r="FBB87" s="567"/>
      <c r="FBC87" s="567"/>
      <c r="FBD87" s="567"/>
      <c r="FBE87" s="567"/>
      <c r="FBF87" s="567"/>
      <c r="FBG87" s="567"/>
      <c r="FBH87" s="567"/>
      <c r="FBI87" s="567"/>
      <c r="FBJ87" s="567"/>
      <c r="FBK87" s="567"/>
      <c r="FBL87" s="567"/>
      <c r="FBM87" s="567"/>
      <c r="FBN87" s="567"/>
      <c r="FBO87" s="567"/>
      <c r="FBP87" s="567"/>
      <c r="FBQ87" s="567"/>
      <c r="FBR87" s="567"/>
      <c r="FBS87" s="567"/>
      <c r="FBT87" s="567"/>
      <c r="FBU87" s="567"/>
      <c r="FBV87" s="567"/>
      <c r="FBW87" s="567"/>
      <c r="FBX87" s="567"/>
      <c r="FBY87" s="567"/>
      <c r="FBZ87" s="567"/>
      <c r="FCA87" s="567"/>
      <c r="FCB87" s="567"/>
      <c r="FCC87" s="567"/>
      <c r="FCD87" s="567"/>
      <c r="FCE87" s="567"/>
      <c r="FCF87" s="567"/>
      <c r="FCG87" s="567"/>
      <c r="FCH87" s="567"/>
      <c r="FCI87" s="567"/>
      <c r="FCJ87" s="567"/>
      <c r="FCK87" s="567"/>
      <c r="FCL87" s="567"/>
      <c r="FCM87" s="567"/>
      <c r="FCN87" s="567"/>
      <c r="FCO87" s="567"/>
      <c r="FCP87" s="567"/>
      <c r="FCQ87" s="567"/>
      <c r="FCR87" s="567"/>
      <c r="FCS87" s="567"/>
      <c r="FCT87" s="567"/>
      <c r="FCU87" s="567"/>
      <c r="FCV87" s="567"/>
      <c r="FCW87" s="567"/>
      <c r="FCX87" s="567"/>
      <c r="FCY87" s="567"/>
      <c r="FCZ87" s="567"/>
      <c r="FDA87" s="567"/>
      <c r="FDB87" s="567"/>
      <c r="FDC87" s="567"/>
      <c r="FDD87" s="567"/>
      <c r="FDE87" s="567"/>
      <c r="FDF87" s="567"/>
      <c r="FDG87" s="567"/>
      <c r="FDH87" s="567"/>
      <c r="FDI87" s="567"/>
      <c r="FDJ87" s="567"/>
      <c r="FDK87" s="567"/>
      <c r="FDL87" s="567"/>
      <c r="FDM87" s="567"/>
      <c r="FDN87" s="567"/>
      <c r="FDO87" s="567"/>
      <c r="FDP87" s="567"/>
      <c r="FDQ87" s="567"/>
      <c r="FDR87" s="567"/>
      <c r="FDS87" s="567"/>
      <c r="FDT87" s="567"/>
      <c r="FDU87" s="567"/>
      <c r="FDV87" s="567"/>
      <c r="FDW87" s="567"/>
      <c r="FDX87" s="567"/>
      <c r="FDY87" s="567"/>
      <c r="FDZ87" s="567"/>
      <c r="FEA87" s="567"/>
      <c r="FEB87" s="567"/>
      <c r="FEC87" s="567"/>
      <c r="FED87" s="567"/>
      <c r="FEE87" s="567"/>
      <c r="FEF87" s="567"/>
      <c r="FEG87" s="567"/>
      <c r="FEH87" s="567"/>
      <c r="FEI87" s="567"/>
      <c r="FEJ87" s="567"/>
      <c r="FEK87" s="567"/>
      <c r="FEL87" s="567"/>
      <c r="FEM87" s="567"/>
      <c r="FEN87" s="567"/>
      <c r="FEO87" s="567"/>
      <c r="FEP87" s="567"/>
      <c r="FEQ87" s="567"/>
      <c r="FER87" s="567"/>
      <c r="FES87" s="567"/>
      <c r="FET87" s="567"/>
      <c r="FEU87" s="567"/>
      <c r="FEV87" s="567"/>
      <c r="FEW87" s="567"/>
      <c r="FEX87" s="567"/>
      <c r="FEY87" s="567"/>
      <c r="FEZ87" s="567"/>
      <c r="FFA87" s="567"/>
      <c r="FFB87" s="567"/>
      <c r="FFC87" s="567"/>
      <c r="FFD87" s="567"/>
      <c r="FFE87" s="567"/>
      <c r="FFF87" s="567"/>
      <c r="FFG87" s="567"/>
      <c r="FFH87" s="567"/>
      <c r="FFI87" s="567"/>
      <c r="FFJ87" s="567"/>
      <c r="FFK87" s="567"/>
      <c r="FFL87" s="567"/>
      <c r="FFM87" s="567"/>
      <c r="FFN87" s="567"/>
      <c r="FFO87" s="567"/>
      <c r="FFP87" s="567"/>
      <c r="FFQ87" s="567"/>
      <c r="FFR87" s="567"/>
      <c r="FFS87" s="567"/>
      <c r="FFT87" s="567"/>
      <c r="FFU87" s="567"/>
      <c r="FFV87" s="567"/>
      <c r="FFW87" s="567"/>
      <c r="FFX87" s="567"/>
      <c r="FFY87" s="567"/>
      <c r="FFZ87" s="567"/>
      <c r="FGA87" s="567"/>
      <c r="FGB87" s="567"/>
      <c r="FGC87" s="567"/>
      <c r="FGD87" s="567"/>
      <c r="FGE87" s="567"/>
      <c r="FGF87" s="567"/>
      <c r="FGG87" s="567"/>
      <c r="FGH87" s="567"/>
      <c r="FGI87" s="567"/>
      <c r="FGJ87" s="567"/>
      <c r="FGK87" s="567"/>
      <c r="FGL87" s="567"/>
      <c r="FGM87" s="567"/>
      <c r="FGN87" s="567"/>
      <c r="FGO87" s="567"/>
      <c r="FGP87" s="567"/>
      <c r="FGQ87" s="567"/>
      <c r="FGR87" s="567"/>
      <c r="FGS87" s="567"/>
      <c r="FGT87" s="567"/>
      <c r="FGU87" s="567"/>
      <c r="FGV87" s="567"/>
      <c r="FGW87" s="567"/>
      <c r="FGX87" s="567"/>
      <c r="FGY87" s="567"/>
      <c r="FGZ87" s="567"/>
      <c r="FHA87" s="567"/>
      <c r="FHB87" s="567"/>
      <c r="FHC87" s="567"/>
      <c r="FHD87" s="567"/>
      <c r="FHE87" s="567"/>
      <c r="FHF87" s="567"/>
      <c r="FHG87" s="567"/>
      <c r="FHH87" s="567"/>
      <c r="FHI87" s="567"/>
      <c r="FHJ87" s="567"/>
      <c r="FHK87" s="567"/>
      <c r="FHL87" s="567"/>
      <c r="FHM87" s="567"/>
      <c r="FHN87" s="567"/>
      <c r="FHO87" s="567"/>
      <c r="FHP87" s="567"/>
      <c r="FHQ87" s="567"/>
      <c r="FHR87" s="567"/>
      <c r="FHS87" s="567"/>
      <c r="FHT87" s="567"/>
      <c r="FHU87" s="567"/>
      <c r="FHV87" s="567"/>
      <c r="FHW87" s="567"/>
      <c r="FHX87" s="567"/>
      <c r="FHY87" s="567"/>
      <c r="FHZ87" s="567"/>
      <c r="FIA87" s="567"/>
      <c r="FIB87" s="567"/>
      <c r="FIC87" s="567"/>
      <c r="FID87" s="567"/>
      <c r="FIE87" s="567"/>
      <c r="FIF87" s="567"/>
      <c r="FIG87" s="567"/>
      <c r="FIH87" s="567"/>
      <c r="FII87" s="567"/>
      <c r="FIJ87" s="567"/>
      <c r="FIK87" s="567"/>
      <c r="FIL87" s="567"/>
      <c r="FIM87" s="567"/>
      <c r="FIN87" s="567"/>
      <c r="FIO87" s="567"/>
      <c r="FIP87" s="567"/>
      <c r="FIQ87" s="567"/>
      <c r="FIR87" s="567"/>
      <c r="FIS87" s="567"/>
      <c r="FIT87" s="567"/>
      <c r="FIU87" s="567"/>
      <c r="FIV87" s="567"/>
      <c r="FIW87" s="567"/>
      <c r="FIX87" s="567"/>
      <c r="FIY87" s="567"/>
      <c r="FIZ87" s="567"/>
      <c r="FJA87" s="567"/>
      <c r="FJB87" s="567"/>
      <c r="FJC87" s="567"/>
      <c r="FJD87" s="567"/>
      <c r="FJE87" s="567"/>
      <c r="FJF87" s="567"/>
      <c r="FJG87" s="567"/>
      <c r="FJH87" s="567"/>
      <c r="FJI87" s="567"/>
      <c r="FJJ87" s="567"/>
      <c r="FJK87" s="567"/>
      <c r="FJL87" s="567"/>
      <c r="FJM87" s="567"/>
      <c r="FJN87" s="567"/>
      <c r="FJO87" s="567"/>
      <c r="FJP87" s="567"/>
      <c r="FJQ87" s="567"/>
      <c r="FJR87" s="567"/>
      <c r="FJS87" s="567"/>
      <c r="FJT87" s="567"/>
      <c r="FJU87" s="567"/>
      <c r="FJV87" s="567"/>
      <c r="FJW87" s="567"/>
      <c r="FJX87" s="567"/>
      <c r="FJY87" s="567"/>
      <c r="FJZ87" s="567"/>
      <c r="FKA87" s="567"/>
      <c r="FKB87" s="567"/>
      <c r="FKC87" s="567"/>
      <c r="FKD87" s="567"/>
      <c r="FKE87" s="567"/>
      <c r="FKF87" s="567"/>
      <c r="FKG87" s="567"/>
      <c r="FKH87" s="567"/>
      <c r="FKI87" s="567"/>
      <c r="FKJ87" s="567"/>
      <c r="FKK87" s="567"/>
      <c r="FKL87" s="567"/>
      <c r="FKM87" s="567"/>
      <c r="FKN87" s="567"/>
      <c r="FKO87" s="567"/>
      <c r="FKP87" s="567"/>
      <c r="FKQ87" s="567"/>
      <c r="FKR87" s="567"/>
      <c r="FKS87" s="567"/>
      <c r="FKT87" s="567"/>
      <c r="FKU87" s="567"/>
      <c r="FKV87" s="567"/>
      <c r="FKW87" s="567"/>
      <c r="FKX87" s="567"/>
      <c r="FKY87" s="567"/>
      <c r="FKZ87" s="567"/>
      <c r="FLA87" s="567"/>
      <c r="FLB87" s="567"/>
      <c r="FLC87" s="567"/>
      <c r="FLD87" s="567"/>
      <c r="FLE87" s="567"/>
      <c r="FLF87" s="567"/>
      <c r="FLG87" s="567"/>
      <c r="FLH87" s="567"/>
      <c r="FLI87" s="567"/>
      <c r="FLJ87" s="567"/>
      <c r="FLK87" s="567"/>
      <c r="FLL87" s="567"/>
      <c r="FLM87" s="567"/>
      <c r="FLN87" s="567"/>
      <c r="FLO87" s="567"/>
      <c r="FLP87" s="567"/>
      <c r="FLQ87" s="567"/>
      <c r="FLR87" s="567"/>
      <c r="FLS87" s="567"/>
      <c r="FLT87" s="567"/>
      <c r="FLU87" s="567"/>
      <c r="FLV87" s="567"/>
      <c r="FLW87" s="567"/>
      <c r="FLX87" s="567"/>
      <c r="FLY87" s="567"/>
      <c r="FLZ87" s="567"/>
      <c r="FMA87" s="567"/>
      <c r="FMB87" s="567"/>
      <c r="FMC87" s="567"/>
      <c r="FMD87" s="567"/>
      <c r="FME87" s="567"/>
      <c r="FMF87" s="567"/>
      <c r="FMG87" s="567"/>
      <c r="FMH87" s="567"/>
      <c r="FMI87" s="567"/>
      <c r="FMJ87" s="567"/>
      <c r="FMK87" s="567"/>
      <c r="FML87" s="567"/>
      <c r="FMM87" s="567"/>
      <c r="FMN87" s="567"/>
      <c r="FMO87" s="567"/>
      <c r="FMP87" s="567"/>
      <c r="FMQ87" s="567"/>
      <c r="FMR87" s="567"/>
      <c r="FMS87" s="567"/>
      <c r="FMT87" s="567"/>
      <c r="FMU87" s="567"/>
      <c r="FMV87" s="567"/>
      <c r="FMW87" s="567"/>
      <c r="FMX87" s="567"/>
      <c r="FMY87" s="567"/>
      <c r="FMZ87" s="567"/>
      <c r="FNA87" s="567"/>
      <c r="FNB87" s="567"/>
      <c r="FNC87" s="567"/>
      <c r="FND87" s="567"/>
      <c r="FNE87" s="567"/>
      <c r="FNF87" s="567"/>
      <c r="FNG87" s="567"/>
      <c r="FNH87" s="567"/>
      <c r="FNI87" s="567"/>
      <c r="FNJ87" s="567"/>
      <c r="FNK87" s="567"/>
      <c r="FNL87" s="567"/>
      <c r="FNM87" s="567"/>
      <c r="FNN87" s="567"/>
      <c r="FNO87" s="567"/>
      <c r="FNP87" s="567"/>
      <c r="FNQ87" s="567"/>
      <c r="FNR87" s="567"/>
      <c r="FNS87" s="567"/>
      <c r="FNT87" s="567"/>
      <c r="FNU87" s="567"/>
      <c r="FNV87" s="567"/>
      <c r="FNW87" s="567"/>
      <c r="FNX87" s="567"/>
      <c r="FNY87" s="567"/>
      <c r="FNZ87" s="567"/>
      <c r="FOA87" s="567"/>
      <c r="FOB87" s="567"/>
      <c r="FOC87" s="567"/>
      <c r="FOD87" s="567"/>
      <c r="FOE87" s="567"/>
      <c r="FOF87" s="567"/>
      <c r="FOG87" s="567"/>
      <c r="FOH87" s="567"/>
      <c r="FOI87" s="567"/>
      <c r="FOJ87" s="567"/>
      <c r="FOK87" s="567"/>
      <c r="FOL87" s="567"/>
      <c r="FOM87" s="567"/>
      <c r="FON87" s="567"/>
      <c r="FOO87" s="567"/>
      <c r="FOP87" s="567"/>
      <c r="FOQ87" s="567"/>
      <c r="FOR87" s="567"/>
      <c r="FOS87" s="567"/>
      <c r="FOT87" s="567"/>
      <c r="FOU87" s="567"/>
      <c r="FOV87" s="567"/>
      <c r="FOW87" s="567"/>
      <c r="FOX87" s="567"/>
      <c r="FOY87" s="567"/>
      <c r="FOZ87" s="567"/>
      <c r="FPA87" s="567"/>
      <c r="FPB87" s="567"/>
      <c r="FPC87" s="567"/>
      <c r="FPD87" s="567"/>
      <c r="FPE87" s="567"/>
      <c r="FPF87" s="567"/>
      <c r="FPG87" s="567"/>
      <c r="FPH87" s="567"/>
      <c r="FPI87" s="567"/>
      <c r="FPJ87" s="567"/>
      <c r="FPK87" s="567"/>
      <c r="FPL87" s="567"/>
      <c r="FPM87" s="567"/>
      <c r="FPN87" s="567"/>
      <c r="FPO87" s="567"/>
      <c r="FPP87" s="567"/>
      <c r="FPQ87" s="567"/>
      <c r="FPR87" s="567"/>
      <c r="FPS87" s="567"/>
      <c r="FPT87" s="567"/>
      <c r="FPU87" s="567"/>
      <c r="FPV87" s="567"/>
      <c r="FPW87" s="567"/>
      <c r="FPX87" s="567"/>
      <c r="FPY87" s="567"/>
      <c r="FPZ87" s="567"/>
      <c r="FQA87" s="567"/>
      <c r="FQB87" s="567"/>
      <c r="FQC87" s="567"/>
      <c r="FQD87" s="567"/>
      <c r="FQE87" s="567"/>
      <c r="FQF87" s="567"/>
      <c r="FQG87" s="567"/>
      <c r="FQH87" s="567"/>
      <c r="FQI87" s="567"/>
      <c r="FQJ87" s="567"/>
      <c r="FQK87" s="567"/>
      <c r="FQL87" s="567"/>
      <c r="FQM87" s="567"/>
      <c r="FQN87" s="567"/>
      <c r="FQO87" s="567"/>
      <c r="FQP87" s="567"/>
      <c r="FQQ87" s="567"/>
      <c r="FQR87" s="567"/>
      <c r="FQS87" s="567"/>
      <c r="FQT87" s="567"/>
      <c r="FQU87" s="567"/>
      <c r="FQV87" s="567"/>
      <c r="FQW87" s="567"/>
      <c r="FQX87" s="567"/>
      <c r="FQY87" s="567"/>
      <c r="FQZ87" s="567"/>
      <c r="FRA87" s="567"/>
      <c r="FRB87" s="567"/>
      <c r="FRC87" s="567"/>
      <c r="FRD87" s="567"/>
      <c r="FRE87" s="567"/>
      <c r="FRF87" s="567"/>
      <c r="FRG87" s="567"/>
      <c r="FRH87" s="567"/>
      <c r="FRI87" s="567"/>
      <c r="FRJ87" s="567"/>
      <c r="FRK87" s="567"/>
      <c r="FRL87" s="567"/>
      <c r="FRM87" s="567"/>
      <c r="FRN87" s="567"/>
      <c r="FRO87" s="567"/>
      <c r="FRP87" s="567"/>
      <c r="FRQ87" s="567"/>
      <c r="FRR87" s="567"/>
      <c r="FRS87" s="567"/>
      <c r="FRT87" s="567"/>
      <c r="FRU87" s="567"/>
      <c r="FRV87" s="567"/>
      <c r="FRW87" s="567"/>
      <c r="FRX87" s="567"/>
      <c r="FRY87" s="567"/>
      <c r="FRZ87" s="567"/>
      <c r="FSA87" s="567"/>
      <c r="FSB87" s="567"/>
      <c r="FSC87" s="567"/>
      <c r="FSD87" s="567"/>
      <c r="FSE87" s="567"/>
      <c r="FSF87" s="567"/>
      <c r="FSG87" s="567"/>
      <c r="FSH87" s="567"/>
      <c r="FSI87" s="567"/>
      <c r="FSJ87" s="567"/>
      <c r="FSK87" s="567"/>
      <c r="FSL87" s="567"/>
      <c r="FSM87" s="567"/>
      <c r="FSN87" s="567"/>
      <c r="FSO87" s="567"/>
      <c r="FSP87" s="567"/>
      <c r="FSQ87" s="567"/>
      <c r="FSR87" s="567"/>
      <c r="FSS87" s="567"/>
      <c r="FST87" s="567"/>
      <c r="FSU87" s="567"/>
      <c r="FSV87" s="567"/>
      <c r="FSW87" s="567"/>
      <c r="FSX87" s="567"/>
      <c r="FSY87" s="567"/>
      <c r="FSZ87" s="567"/>
      <c r="FTA87" s="567"/>
      <c r="FTB87" s="567"/>
      <c r="FTC87" s="567"/>
      <c r="FTD87" s="567"/>
      <c r="FTE87" s="567"/>
      <c r="FTF87" s="567"/>
      <c r="FTG87" s="567"/>
      <c r="FTH87" s="567"/>
      <c r="FTI87" s="567"/>
      <c r="FTJ87" s="567"/>
      <c r="FTK87" s="567"/>
      <c r="FTL87" s="567"/>
      <c r="FTM87" s="567"/>
      <c r="FTN87" s="567"/>
      <c r="FTO87" s="567"/>
      <c r="FTP87" s="567"/>
      <c r="FTQ87" s="567"/>
      <c r="FTR87" s="567"/>
      <c r="FTS87" s="567"/>
      <c r="FTT87" s="567"/>
      <c r="FTU87" s="567"/>
      <c r="FTV87" s="567"/>
      <c r="FTW87" s="567"/>
      <c r="FTX87" s="567"/>
      <c r="FTY87" s="567"/>
      <c r="FTZ87" s="567"/>
      <c r="FUA87" s="567"/>
      <c r="FUB87" s="567"/>
      <c r="FUC87" s="567"/>
      <c r="FUD87" s="567"/>
      <c r="FUE87" s="567"/>
      <c r="FUF87" s="567"/>
      <c r="FUG87" s="567"/>
      <c r="FUH87" s="567"/>
      <c r="FUI87" s="567"/>
      <c r="FUJ87" s="567"/>
      <c r="FUK87" s="567"/>
      <c r="FUL87" s="567"/>
      <c r="FUM87" s="567"/>
      <c r="FUN87" s="567"/>
      <c r="FUO87" s="567"/>
      <c r="FUP87" s="567"/>
      <c r="FUQ87" s="567"/>
      <c r="FUR87" s="567"/>
      <c r="FUS87" s="567"/>
      <c r="FUT87" s="567"/>
      <c r="FUU87" s="567"/>
      <c r="FUV87" s="567"/>
      <c r="FUW87" s="567"/>
      <c r="FUX87" s="567"/>
      <c r="FUY87" s="567"/>
      <c r="FUZ87" s="567"/>
      <c r="FVA87" s="567"/>
      <c r="FVB87" s="567"/>
      <c r="FVC87" s="567"/>
      <c r="FVD87" s="567"/>
      <c r="FVE87" s="567"/>
      <c r="FVF87" s="567"/>
      <c r="FVG87" s="567"/>
      <c r="FVH87" s="567"/>
      <c r="FVI87" s="567"/>
      <c r="FVJ87" s="567"/>
      <c r="FVK87" s="567"/>
      <c r="FVL87" s="567"/>
      <c r="FVM87" s="567"/>
      <c r="FVN87" s="567"/>
      <c r="FVO87" s="567"/>
      <c r="FVP87" s="567"/>
      <c r="FVQ87" s="567"/>
      <c r="FVR87" s="567"/>
      <c r="FVS87" s="567"/>
      <c r="FVT87" s="567"/>
      <c r="FVU87" s="567"/>
      <c r="FVV87" s="567"/>
      <c r="FVW87" s="567"/>
      <c r="FVX87" s="567"/>
      <c r="FVY87" s="567"/>
      <c r="FVZ87" s="567"/>
      <c r="FWA87" s="567"/>
      <c r="FWB87" s="567"/>
      <c r="FWC87" s="567"/>
      <c r="FWD87" s="567"/>
      <c r="FWE87" s="567"/>
      <c r="FWF87" s="567"/>
      <c r="FWG87" s="567"/>
      <c r="FWH87" s="567"/>
      <c r="FWI87" s="567"/>
      <c r="FWJ87" s="567"/>
      <c r="FWK87" s="567"/>
      <c r="FWL87" s="567"/>
      <c r="FWM87" s="567"/>
      <c r="FWN87" s="567"/>
      <c r="FWO87" s="567"/>
      <c r="FWP87" s="567"/>
      <c r="FWQ87" s="567"/>
      <c r="FWR87" s="567"/>
      <c r="FWS87" s="567"/>
      <c r="FWT87" s="567"/>
      <c r="FWU87" s="567"/>
      <c r="FWV87" s="567"/>
      <c r="FWW87" s="567"/>
      <c r="FWX87" s="567"/>
      <c r="FWY87" s="567"/>
      <c r="FWZ87" s="567"/>
      <c r="FXA87" s="567"/>
      <c r="FXB87" s="567"/>
      <c r="FXC87" s="567"/>
      <c r="FXD87" s="567"/>
      <c r="FXE87" s="567"/>
      <c r="FXF87" s="567"/>
      <c r="FXG87" s="567"/>
      <c r="FXH87" s="567"/>
      <c r="FXI87" s="567"/>
      <c r="FXJ87" s="567"/>
      <c r="FXK87" s="567"/>
      <c r="FXL87" s="567"/>
      <c r="FXM87" s="567"/>
      <c r="FXN87" s="567"/>
      <c r="FXO87" s="567"/>
      <c r="FXP87" s="567"/>
      <c r="FXQ87" s="567"/>
      <c r="FXR87" s="567"/>
      <c r="FXS87" s="567"/>
      <c r="FXT87" s="567"/>
      <c r="FXU87" s="567"/>
      <c r="FXV87" s="567"/>
      <c r="FXW87" s="567"/>
      <c r="FXX87" s="567"/>
      <c r="FXY87" s="567"/>
      <c r="FXZ87" s="567"/>
      <c r="FYA87" s="567"/>
      <c r="FYB87" s="567"/>
      <c r="FYC87" s="567"/>
      <c r="FYD87" s="567"/>
      <c r="FYE87" s="567"/>
      <c r="FYF87" s="567"/>
      <c r="FYG87" s="567"/>
      <c r="FYH87" s="567"/>
      <c r="FYI87" s="567"/>
      <c r="FYJ87" s="567"/>
      <c r="FYK87" s="567"/>
      <c r="FYL87" s="567"/>
      <c r="FYM87" s="567"/>
      <c r="FYN87" s="567"/>
      <c r="FYO87" s="567"/>
      <c r="FYP87" s="567"/>
      <c r="FYQ87" s="567"/>
      <c r="FYR87" s="567"/>
      <c r="FYS87" s="567"/>
      <c r="FYT87" s="567"/>
      <c r="FYU87" s="567"/>
      <c r="FYV87" s="567"/>
      <c r="FYW87" s="567"/>
      <c r="FYX87" s="567"/>
      <c r="FYY87" s="567"/>
      <c r="FYZ87" s="567"/>
      <c r="FZA87" s="567"/>
      <c r="FZB87" s="567"/>
      <c r="FZC87" s="567"/>
      <c r="FZD87" s="567"/>
      <c r="FZE87" s="567"/>
      <c r="FZF87" s="567"/>
      <c r="FZG87" s="567"/>
      <c r="FZH87" s="567"/>
      <c r="FZI87" s="567"/>
      <c r="FZJ87" s="567"/>
      <c r="FZK87" s="567"/>
      <c r="FZL87" s="567"/>
      <c r="FZM87" s="567"/>
      <c r="FZN87" s="567"/>
      <c r="FZO87" s="567"/>
      <c r="FZP87" s="567"/>
      <c r="FZQ87" s="567"/>
      <c r="FZR87" s="567"/>
      <c r="FZS87" s="567"/>
      <c r="FZT87" s="567"/>
      <c r="FZU87" s="567"/>
      <c r="FZV87" s="567"/>
      <c r="FZW87" s="567"/>
      <c r="FZX87" s="567"/>
      <c r="FZY87" s="567"/>
      <c r="FZZ87" s="567"/>
      <c r="GAA87" s="567"/>
      <c r="GAB87" s="567"/>
      <c r="GAC87" s="567"/>
      <c r="GAD87" s="567"/>
      <c r="GAE87" s="567"/>
      <c r="GAF87" s="567"/>
      <c r="GAG87" s="567"/>
      <c r="GAH87" s="567"/>
      <c r="GAI87" s="567"/>
      <c r="GAJ87" s="567"/>
      <c r="GAK87" s="567"/>
      <c r="GAL87" s="567"/>
      <c r="GAM87" s="567"/>
      <c r="GAN87" s="567"/>
      <c r="GAO87" s="567"/>
      <c r="GAP87" s="567"/>
      <c r="GAQ87" s="567"/>
      <c r="GAR87" s="567"/>
      <c r="GAS87" s="567"/>
      <c r="GAT87" s="567"/>
      <c r="GAU87" s="567"/>
      <c r="GAV87" s="567"/>
      <c r="GAW87" s="567"/>
      <c r="GAX87" s="567"/>
      <c r="GAY87" s="567"/>
      <c r="GAZ87" s="567"/>
      <c r="GBA87" s="567"/>
      <c r="GBB87" s="567"/>
      <c r="GBC87" s="567"/>
      <c r="GBD87" s="567"/>
      <c r="GBE87" s="567"/>
      <c r="GBF87" s="567"/>
      <c r="GBG87" s="567"/>
      <c r="GBH87" s="567"/>
      <c r="GBI87" s="567"/>
      <c r="GBJ87" s="567"/>
      <c r="GBK87" s="567"/>
      <c r="GBL87" s="567"/>
      <c r="GBM87" s="567"/>
      <c r="GBN87" s="567"/>
      <c r="GBO87" s="567"/>
      <c r="GBP87" s="567"/>
      <c r="GBQ87" s="567"/>
      <c r="GBR87" s="567"/>
      <c r="GBS87" s="567"/>
      <c r="GBT87" s="567"/>
      <c r="GBU87" s="567"/>
      <c r="GBV87" s="567"/>
      <c r="GBW87" s="567"/>
      <c r="GBX87" s="567"/>
      <c r="GBY87" s="567"/>
      <c r="GBZ87" s="567"/>
      <c r="GCA87" s="567"/>
      <c r="GCB87" s="567"/>
      <c r="GCC87" s="567"/>
      <c r="GCD87" s="567"/>
      <c r="GCE87" s="567"/>
      <c r="GCF87" s="567"/>
      <c r="GCG87" s="567"/>
      <c r="GCH87" s="567"/>
      <c r="GCI87" s="567"/>
      <c r="GCJ87" s="567"/>
      <c r="GCK87" s="567"/>
      <c r="GCL87" s="567"/>
      <c r="GCM87" s="567"/>
      <c r="GCN87" s="567"/>
      <c r="GCO87" s="567"/>
      <c r="GCP87" s="567"/>
      <c r="GCQ87" s="567"/>
      <c r="GCR87" s="567"/>
      <c r="GCS87" s="567"/>
      <c r="GCT87" s="567"/>
      <c r="GCU87" s="567"/>
      <c r="GCV87" s="567"/>
      <c r="GCW87" s="567"/>
      <c r="GCX87" s="567"/>
      <c r="GCY87" s="567"/>
      <c r="GCZ87" s="567"/>
      <c r="GDA87" s="567"/>
      <c r="GDB87" s="567"/>
      <c r="GDC87" s="567"/>
      <c r="GDD87" s="567"/>
      <c r="GDE87" s="567"/>
      <c r="GDF87" s="567"/>
      <c r="GDG87" s="567"/>
      <c r="GDH87" s="567"/>
      <c r="GDI87" s="567"/>
      <c r="GDJ87" s="567"/>
      <c r="GDK87" s="567"/>
      <c r="GDL87" s="567"/>
      <c r="GDM87" s="567"/>
      <c r="GDN87" s="567"/>
      <c r="GDO87" s="567"/>
      <c r="GDP87" s="567"/>
      <c r="GDQ87" s="567"/>
      <c r="GDR87" s="567"/>
      <c r="GDS87" s="567"/>
      <c r="GDT87" s="567"/>
      <c r="GDU87" s="567"/>
      <c r="GDV87" s="567"/>
      <c r="GDW87" s="567"/>
      <c r="GDX87" s="567"/>
      <c r="GDY87" s="567"/>
      <c r="GDZ87" s="567"/>
      <c r="GEA87" s="567"/>
      <c r="GEB87" s="567"/>
      <c r="GEC87" s="567"/>
      <c r="GED87" s="567"/>
      <c r="GEE87" s="567"/>
      <c r="GEF87" s="567"/>
      <c r="GEG87" s="567"/>
      <c r="GEH87" s="567"/>
      <c r="GEI87" s="567"/>
      <c r="GEJ87" s="567"/>
      <c r="GEK87" s="567"/>
      <c r="GEL87" s="567"/>
      <c r="GEM87" s="567"/>
      <c r="GEN87" s="567"/>
      <c r="GEO87" s="567"/>
      <c r="GEP87" s="567"/>
      <c r="GEQ87" s="567"/>
      <c r="GER87" s="567"/>
      <c r="GES87" s="567"/>
      <c r="GET87" s="567"/>
      <c r="GEU87" s="567"/>
      <c r="GEV87" s="567"/>
      <c r="GEW87" s="567"/>
      <c r="GEX87" s="567"/>
      <c r="GEY87" s="567"/>
      <c r="GEZ87" s="567"/>
      <c r="GFA87" s="567"/>
      <c r="GFB87" s="567"/>
      <c r="GFC87" s="567"/>
      <c r="GFD87" s="567"/>
      <c r="GFE87" s="567"/>
      <c r="GFF87" s="567"/>
      <c r="GFG87" s="567"/>
      <c r="GFH87" s="567"/>
      <c r="GFI87" s="567"/>
      <c r="GFJ87" s="567"/>
      <c r="GFK87" s="567"/>
      <c r="GFL87" s="567"/>
      <c r="GFM87" s="567"/>
      <c r="GFN87" s="567"/>
      <c r="GFO87" s="567"/>
      <c r="GFP87" s="567"/>
      <c r="GFQ87" s="567"/>
      <c r="GFR87" s="567"/>
      <c r="GFS87" s="567"/>
      <c r="GFT87" s="567"/>
      <c r="GFU87" s="567"/>
      <c r="GFV87" s="567"/>
      <c r="GFW87" s="567"/>
      <c r="GFX87" s="567"/>
      <c r="GFY87" s="567"/>
      <c r="GFZ87" s="567"/>
      <c r="GGA87" s="567"/>
      <c r="GGB87" s="567"/>
      <c r="GGC87" s="567"/>
      <c r="GGD87" s="567"/>
      <c r="GGE87" s="567"/>
      <c r="GGF87" s="567"/>
      <c r="GGG87" s="567"/>
      <c r="GGH87" s="567"/>
      <c r="GGI87" s="567"/>
      <c r="GGJ87" s="567"/>
      <c r="GGK87" s="567"/>
      <c r="GGL87" s="567"/>
      <c r="GGM87" s="567"/>
      <c r="GGN87" s="567"/>
      <c r="GGO87" s="567"/>
      <c r="GGP87" s="567"/>
      <c r="GGQ87" s="567"/>
      <c r="GGR87" s="567"/>
      <c r="GGS87" s="567"/>
      <c r="GGT87" s="567"/>
      <c r="GGU87" s="567"/>
      <c r="GGV87" s="567"/>
      <c r="GGW87" s="567"/>
      <c r="GGX87" s="567"/>
      <c r="GGY87" s="567"/>
      <c r="GGZ87" s="567"/>
      <c r="GHA87" s="567"/>
      <c r="GHB87" s="567"/>
      <c r="GHC87" s="567"/>
      <c r="GHD87" s="567"/>
      <c r="GHE87" s="567"/>
      <c r="GHF87" s="567"/>
      <c r="GHG87" s="567"/>
      <c r="GHH87" s="567"/>
      <c r="GHI87" s="567"/>
      <c r="GHJ87" s="567"/>
      <c r="GHK87" s="567"/>
      <c r="GHL87" s="567"/>
      <c r="GHM87" s="567"/>
      <c r="GHN87" s="567"/>
      <c r="GHO87" s="567"/>
      <c r="GHP87" s="567"/>
      <c r="GHQ87" s="567"/>
      <c r="GHR87" s="567"/>
      <c r="GHS87" s="567"/>
      <c r="GHT87" s="567"/>
      <c r="GHU87" s="567"/>
      <c r="GHV87" s="567"/>
      <c r="GHW87" s="567"/>
      <c r="GHX87" s="567"/>
      <c r="GHY87" s="567"/>
      <c r="GHZ87" s="567"/>
      <c r="GIA87" s="567"/>
      <c r="GIB87" s="567"/>
      <c r="GIC87" s="567"/>
      <c r="GID87" s="567"/>
      <c r="GIE87" s="567"/>
      <c r="GIF87" s="567"/>
      <c r="GIG87" s="567"/>
      <c r="GIH87" s="567"/>
      <c r="GII87" s="567"/>
      <c r="GIJ87" s="567"/>
      <c r="GIK87" s="567"/>
      <c r="GIL87" s="567"/>
      <c r="GIM87" s="567"/>
      <c r="GIN87" s="567"/>
      <c r="GIO87" s="567"/>
      <c r="GIP87" s="567"/>
      <c r="GIQ87" s="567"/>
      <c r="GIR87" s="567"/>
      <c r="GIS87" s="567"/>
      <c r="GIT87" s="567"/>
      <c r="GIU87" s="567"/>
      <c r="GIV87" s="567"/>
      <c r="GIW87" s="567"/>
      <c r="GIX87" s="567"/>
      <c r="GIY87" s="567"/>
      <c r="GIZ87" s="567"/>
      <c r="GJA87" s="567"/>
      <c r="GJB87" s="567"/>
      <c r="GJC87" s="567"/>
      <c r="GJD87" s="567"/>
      <c r="GJE87" s="567"/>
      <c r="GJF87" s="567"/>
      <c r="GJG87" s="567"/>
      <c r="GJH87" s="567"/>
      <c r="GJI87" s="567"/>
      <c r="GJJ87" s="567"/>
      <c r="GJK87" s="567"/>
      <c r="GJL87" s="567"/>
      <c r="GJM87" s="567"/>
      <c r="GJN87" s="567"/>
      <c r="GJO87" s="567"/>
      <c r="GJP87" s="567"/>
      <c r="GJQ87" s="567"/>
      <c r="GJR87" s="567"/>
      <c r="GJS87" s="567"/>
      <c r="GJT87" s="567"/>
      <c r="GJU87" s="567"/>
      <c r="GJV87" s="567"/>
      <c r="GJW87" s="567"/>
      <c r="GJX87" s="567"/>
      <c r="GJY87" s="567"/>
      <c r="GJZ87" s="567"/>
      <c r="GKA87" s="567"/>
      <c r="GKB87" s="567"/>
      <c r="GKC87" s="567"/>
      <c r="GKD87" s="567"/>
      <c r="GKE87" s="567"/>
      <c r="GKF87" s="567"/>
      <c r="GKG87" s="567"/>
      <c r="GKH87" s="567"/>
      <c r="GKI87" s="567"/>
      <c r="GKJ87" s="567"/>
      <c r="GKK87" s="567"/>
      <c r="GKL87" s="567"/>
      <c r="GKM87" s="567"/>
      <c r="GKN87" s="567"/>
      <c r="GKO87" s="567"/>
      <c r="GKP87" s="567"/>
      <c r="GKQ87" s="567"/>
      <c r="GKR87" s="567"/>
      <c r="GKS87" s="567"/>
      <c r="GKT87" s="567"/>
      <c r="GKU87" s="567"/>
      <c r="GKV87" s="567"/>
      <c r="GKW87" s="567"/>
      <c r="GKX87" s="567"/>
      <c r="GKY87" s="567"/>
      <c r="GKZ87" s="567"/>
      <c r="GLA87" s="567"/>
      <c r="GLB87" s="567"/>
      <c r="GLC87" s="567"/>
      <c r="GLD87" s="567"/>
      <c r="GLE87" s="567"/>
      <c r="GLF87" s="567"/>
      <c r="GLG87" s="567"/>
      <c r="GLH87" s="567"/>
      <c r="GLI87" s="567"/>
      <c r="GLJ87" s="567"/>
      <c r="GLK87" s="567"/>
      <c r="GLL87" s="567"/>
      <c r="GLM87" s="567"/>
      <c r="GLN87" s="567"/>
      <c r="GLO87" s="567"/>
      <c r="GLP87" s="567"/>
      <c r="GLQ87" s="567"/>
      <c r="GLR87" s="567"/>
      <c r="GLS87" s="567"/>
      <c r="GLT87" s="567"/>
      <c r="GLU87" s="567"/>
      <c r="GLV87" s="567"/>
      <c r="GLW87" s="567"/>
      <c r="GLX87" s="567"/>
      <c r="GLY87" s="567"/>
      <c r="GLZ87" s="567"/>
      <c r="GMA87" s="567"/>
      <c r="GMB87" s="567"/>
      <c r="GMC87" s="567"/>
      <c r="GMD87" s="567"/>
      <c r="GME87" s="567"/>
      <c r="GMF87" s="567"/>
      <c r="GMG87" s="567"/>
      <c r="GMH87" s="567"/>
      <c r="GMI87" s="567"/>
      <c r="GMJ87" s="567"/>
      <c r="GMK87" s="567"/>
      <c r="GML87" s="567"/>
      <c r="GMM87" s="567"/>
      <c r="GMN87" s="567"/>
      <c r="GMO87" s="567"/>
      <c r="GMP87" s="567"/>
      <c r="GMQ87" s="567"/>
      <c r="GMR87" s="567"/>
      <c r="GMS87" s="567"/>
      <c r="GMT87" s="567"/>
      <c r="GMU87" s="567"/>
      <c r="GMV87" s="567"/>
      <c r="GMW87" s="567"/>
      <c r="GMX87" s="567"/>
      <c r="GMY87" s="567"/>
      <c r="GMZ87" s="567"/>
      <c r="GNA87" s="567"/>
      <c r="GNB87" s="567"/>
      <c r="GNC87" s="567"/>
      <c r="GND87" s="567"/>
      <c r="GNE87" s="567"/>
      <c r="GNF87" s="567"/>
      <c r="GNG87" s="567"/>
      <c r="GNH87" s="567"/>
      <c r="GNI87" s="567"/>
      <c r="GNJ87" s="567"/>
      <c r="GNK87" s="567"/>
      <c r="GNL87" s="567"/>
      <c r="GNM87" s="567"/>
      <c r="GNN87" s="567"/>
      <c r="GNO87" s="567"/>
      <c r="GNP87" s="567"/>
      <c r="GNQ87" s="567"/>
      <c r="GNR87" s="567"/>
      <c r="GNS87" s="567"/>
      <c r="GNT87" s="567"/>
      <c r="GNU87" s="567"/>
      <c r="GNV87" s="567"/>
      <c r="GNW87" s="567"/>
      <c r="GNX87" s="567"/>
      <c r="GNY87" s="567"/>
      <c r="GNZ87" s="567"/>
      <c r="GOA87" s="567"/>
      <c r="GOB87" s="567"/>
      <c r="GOC87" s="567"/>
      <c r="GOD87" s="567"/>
      <c r="GOE87" s="567"/>
      <c r="GOF87" s="567"/>
      <c r="GOG87" s="567"/>
      <c r="GOH87" s="567"/>
      <c r="GOI87" s="567"/>
      <c r="GOJ87" s="567"/>
      <c r="GOK87" s="567"/>
      <c r="GOL87" s="567"/>
      <c r="GOM87" s="567"/>
      <c r="GON87" s="567"/>
      <c r="GOO87" s="567"/>
      <c r="GOP87" s="567"/>
      <c r="GOQ87" s="567"/>
      <c r="GOR87" s="567"/>
      <c r="GOS87" s="567"/>
      <c r="GOT87" s="567"/>
      <c r="GOU87" s="567"/>
      <c r="GOV87" s="567"/>
      <c r="GOW87" s="567"/>
      <c r="GOX87" s="567"/>
      <c r="GOY87" s="567"/>
      <c r="GOZ87" s="567"/>
      <c r="GPA87" s="567"/>
      <c r="GPB87" s="567"/>
      <c r="GPC87" s="567"/>
      <c r="GPD87" s="567"/>
      <c r="GPE87" s="567"/>
      <c r="GPF87" s="567"/>
      <c r="GPG87" s="567"/>
      <c r="GPH87" s="567"/>
      <c r="GPI87" s="567"/>
      <c r="GPJ87" s="567"/>
      <c r="GPK87" s="567"/>
      <c r="GPL87" s="567"/>
      <c r="GPM87" s="567"/>
      <c r="GPN87" s="567"/>
      <c r="GPO87" s="567"/>
      <c r="GPP87" s="567"/>
      <c r="GPQ87" s="567"/>
      <c r="GPR87" s="567"/>
      <c r="GPS87" s="567"/>
      <c r="GPT87" s="567"/>
      <c r="GPU87" s="567"/>
      <c r="GPV87" s="567"/>
      <c r="GPW87" s="567"/>
      <c r="GPX87" s="567"/>
      <c r="GPY87" s="567"/>
      <c r="GPZ87" s="567"/>
      <c r="GQA87" s="567"/>
      <c r="GQB87" s="567"/>
      <c r="GQC87" s="567"/>
      <c r="GQD87" s="567"/>
      <c r="GQE87" s="567"/>
      <c r="GQF87" s="567"/>
      <c r="GQG87" s="567"/>
      <c r="GQH87" s="567"/>
      <c r="GQI87" s="567"/>
      <c r="GQJ87" s="567"/>
      <c r="GQK87" s="567"/>
      <c r="GQL87" s="567"/>
      <c r="GQM87" s="567"/>
      <c r="GQN87" s="567"/>
      <c r="GQO87" s="567"/>
      <c r="GQP87" s="567"/>
      <c r="GQQ87" s="567"/>
      <c r="GQR87" s="567"/>
      <c r="GQS87" s="567"/>
      <c r="GQT87" s="567"/>
      <c r="GQU87" s="567"/>
      <c r="GQV87" s="567"/>
      <c r="GQW87" s="567"/>
      <c r="GQX87" s="567"/>
      <c r="GQY87" s="567"/>
      <c r="GQZ87" s="567"/>
      <c r="GRA87" s="567"/>
      <c r="GRB87" s="567"/>
      <c r="GRC87" s="567"/>
      <c r="GRD87" s="567"/>
      <c r="GRE87" s="567"/>
      <c r="GRF87" s="567"/>
      <c r="GRG87" s="567"/>
      <c r="GRH87" s="567"/>
      <c r="GRI87" s="567"/>
      <c r="GRJ87" s="567"/>
      <c r="GRK87" s="567"/>
      <c r="GRL87" s="567"/>
      <c r="GRM87" s="567"/>
      <c r="GRN87" s="567"/>
      <c r="GRO87" s="567"/>
      <c r="GRP87" s="567"/>
      <c r="GRQ87" s="567"/>
      <c r="GRR87" s="567"/>
      <c r="GRS87" s="567"/>
      <c r="GRT87" s="567"/>
      <c r="GRU87" s="567"/>
      <c r="GRV87" s="567"/>
      <c r="GRW87" s="567"/>
      <c r="GRX87" s="567"/>
      <c r="GRY87" s="567"/>
      <c r="GRZ87" s="567"/>
      <c r="GSA87" s="567"/>
      <c r="GSB87" s="567"/>
      <c r="GSC87" s="567"/>
      <c r="GSD87" s="567"/>
      <c r="GSE87" s="567"/>
      <c r="GSF87" s="567"/>
      <c r="GSG87" s="567"/>
      <c r="GSH87" s="567"/>
      <c r="GSI87" s="567"/>
      <c r="GSJ87" s="567"/>
      <c r="GSK87" s="567"/>
      <c r="GSL87" s="567"/>
      <c r="GSM87" s="567"/>
      <c r="GSN87" s="567"/>
      <c r="GSO87" s="567"/>
      <c r="GSP87" s="567"/>
      <c r="GSQ87" s="567"/>
      <c r="GSR87" s="567"/>
      <c r="GSS87" s="567"/>
      <c r="GST87" s="567"/>
      <c r="GSU87" s="567"/>
      <c r="GSV87" s="567"/>
      <c r="GSW87" s="567"/>
      <c r="GSX87" s="567"/>
      <c r="GSY87" s="567"/>
      <c r="GSZ87" s="567"/>
      <c r="GTA87" s="567"/>
      <c r="GTB87" s="567"/>
      <c r="GTC87" s="567"/>
      <c r="GTD87" s="567"/>
      <c r="GTE87" s="567"/>
      <c r="GTF87" s="567"/>
      <c r="GTG87" s="567"/>
      <c r="GTH87" s="567"/>
      <c r="GTI87" s="567"/>
      <c r="GTJ87" s="567"/>
      <c r="GTK87" s="567"/>
      <c r="GTL87" s="567"/>
      <c r="GTM87" s="567"/>
      <c r="GTN87" s="567"/>
      <c r="GTO87" s="567"/>
      <c r="GTP87" s="567"/>
      <c r="GTQ87" s="567"/>
      <c r="GTR87" s="567"/>
      <c r="GTS87" s="567"/>
      <c r="GTT87" s="567"/>
      <c r="GTU87" s="567"/>
      <c r="GTV87" s="567"/>
      <c r="GTW87" s="567"/>
      <c r="GTX87" s="567"/>
      <c r="GTY87" s="567"/>
      <c r="GTZ87" s="567"/>
      <c r="GUA87" s="567"/>
      <c r="GUB87" s="567"/>
      <c r="GUC87" s="567"/>
      <c r="GUD87" s="567"/>
      <c r="GUE87" s="567"/>
      <c r="GUF87" s="567"/>
      <c r="GUG87" s="567"/>
      <c r="GUH87" s="567"/>
      <c r="GUI87" s="567"/>
      <c r="GUJ87" s="567"/>
      <c r="GUK87" s="567"/>
      <c r="GUL87" s="567"/>
      <c r="GUM87" s="567"/>
      <c r="GUN87" s="567"/>
      <c r="GUO87" s="567"/>
      <c r="GUP87" s="567"/>
      <c r="GUQ87" s="567"/>
      <c r="GUR87" s="567"/>
      <c r="GUS87" s="567"/>
      <c r="GUT87" s="567"/>
      <c r="GUU87" s="567"/>
      <c r="GUV87" s="567"/>
      <c r="GUW87" s="567"/>
      <c r="GUX87" s="567"/>
      <c r="GUY87" s="567"/>
      <c r="GUZ87" s="567"/>
      <c r="GVA87" s="567"/>
      <c r="GVB87" s="567"/>
      <c r="GVC87" s="567"/>
      <c r="GVD87" s="567"/>
      <c r="GVE87" s="567"/>
      <c r="GVF87" s="567"/>
      <c r="GVG87" s="567"/>
      <c r="GVH87" s="567"/>
      <c r="GVI87" s="567"/>
      <c r="GVJ87" s="567"/>
      <c r="GVK87" s="567"/>
      <c r="GVL87" s="567"/>
      <c r="GVM87" s="567"/>
      <c r="GVN87" s="567"/>
      <c r="GVO87" s="567"/>
      <c r="GVP87" s="567"/>
      <c r="GVQ87" s="567"/>
      <c r="GVR87" s="567"/>
      <c r="GVS87" s="567"/>
      <c r="GVT87" s="567"/>
      <c r="GVU87" s="567"/>
      <c r="GVV87" s="567"/>
      <c r="GVW87" s="567"/>
      <c r="GVX87" s="567"/>
      <c r="GVY87" s="567"/>
      <c r="GVZ87" s="567"/>
      <c r="GWA87" s="567"/>
      <c r="GWB87" s="567"/>
      <c r="GWC87" s="567"/>
      <c r="GWD87" s="567"/>
      <c r="GWE87" s="567"/>
      <c r="GWF87" s="567"/>
      <c r="GWG87" s="567"/>
      <c r="GWH87" s="567"/>
      <c r="GWI87" s="567"/>
      <c r="GWJ87" s="567"/>
      <c r="GWK87" s="567"/>
      <c r="GWL87" s="567"/>
      <c r="GWM87" s="567"/>
      <c r="GWN87" s="567"/>
      <c r="GWO87" s="567"/>
      <c r="GWP87" s="567"/>
      <c r="GWQ87" s="567"/>
      <c r="GWR87" s="567"/>
      <c r="GWS87" s="567"/>
      <c r="GWT87" s="567"/>
      <c r="GWU87" s="567"/>
      <c r="GWV87" s="567"/>
      <c r="GWW87" s="567"/>
      <c r="GWX87" s="567"/>
      <c r="GWY87" s="567"/>
      <c r="GWZ87" s="567"/>
      <c r="GXA87" s="567"/>
      <c r="GXB87" s="567"/>
      <c r="GXC87" s="567"/>
      <c r="GXD87" s="567"/>
      <c r="GXE87" s="567"/>
      <c r="GXF87" s="567"/>
      <c r="GXG87" s="567"/>
      <c r="GXH87" s="567"/>
      <c r="GXI87" s="567"/>
      <c r="GXJ87" s="567"/>
      <c r="GXK87" s="567"/>
      <c r="GXL87" s="567"/>
      <c r="GXM87" s="567"/>
      <c r="GXN87" s="567"/>
      <c r="GXO87" s="567"/>
      <c r="GXP87" s="567"/>
      <c r="GXQ87" s="567"/>
      <c r="GXR87" s="567"/>
      <c r="GXS87" s="567"/>
      <c r="GXT87" s="567"/>
      <c r="GXU87" s="567"/>
      <c r="GXV87" s="567"/>
      <c r="GXW87" s="567"/>
      <c r="GXX87" s="567"/>
      <c r="GXY87" s="567"/>
      <c r="GXZ87" s="567"/>
      <c r="GYA87" s="567"/>
      <c r="GYB87" s="567"/>
      <c r="GYC87" s="567"/>
      <c r="GYD87" s="567"/>
      <c r="GYE87" s="567"/>
      <c r="GYF87" s="567"/>
      <c r="GYG87" s="567"/>
      <c r="GYH87" s="567"/>
      <c r="GYI87" s="567"/>
      <c r="GYJ87" s="567"/>
      <c r="GYK87" s="567"/>
      <c r="GYL87" s="567"/>
      <c r="GYM87" s="567"/>
      <c r="GYN87" s="567"/>
      <c r="GYO87" s="567"/>
      <c r="GYP87" s="567"/>
      <c r="GYQ87" s="567"/>
      <c r="GYR87" s="567"/>
      <c r="GYS87" s="567"/>
      <c r="GYT87" s="567"/>
      <c r="GYU87" s="567"/>
      <c r="GYV87" s="567"/>
      <c r="GYW87" s="567"/>
      <c r="GYX87" s="567"/>
      <c r="GYY87" s="567"/>
      <c r="GYZ87" s="567"/>
      <c r="GZA87" s="567"/>
      <c r="GZB87" s="567"/>
      <c r="GZC87" s="567"/>
      <c r="GZD87" s="567"/>
      <c r="GZE87" s="567"/>
      <c r="GZF87" s="567"/>
      <c r="GZG87" s="567"/>
      <c r="GZH87" s="567"/>
      <c r="GZI87" s="567"/>
      <c r="GZJ87" s="567"/>
      <c r="GZK87" s="567"/>
      <c r="GZL87" s="567"/>
      <c r="GZM87" s="567"/>
      <c r="GZN87" s="567"/>
      <c r="GZO87" s="567"/>
      <c r="GZP87" s="567"/>
      <c r="GZQ87" s="567"/>
      <c r="GZR87" s="567"/>
      <c r="GZS87" s="567"/>
      <c r="GZT87" s="567"/>
      <c r="GZU87" s="567"/>
      <c r="GZV87" s="567"/>
      <c r="GZW87" s="567"/>
      <c r="GZX87" s="567"/>
      <c r="GZY87" s="567"/>
      <c r="GZZ87" s="567"/>
      <c r="HAA87" s="567"/>
      <c r="HAB87" s="567"/>
      <c r="HAC87" s="567"/>
      <c r="HAD87" s="567"/>
      <c r="HAE87" s="567"/>
      <c r="HAF87" s="567"/>
      <c r="HAG87" s="567"/>
      <c r="HAH87" s="567"/>
      <c r="HAI87" s="567"/>
      <c r="HAJ87" s="567"/>
      <c r="HAK87" s="567"/>
      <c r="HAL87" s="567"/>
      <c r="HAM87" s="567"/>
      <c r="HAN87" s="567"/>
      <c r="HAO87" s="567"/>
      <c r="HAP87" s="567"/>
      <c r="HAQ87" s="567"/>
      <c r="HAR87" s="567"/>
      <c r="HAS87" s="567"/>
      <c r="HAT87" s="567"/>
      <c r="HAU87" s="567"/>
      <c r="HAV87" s="567"/>
      <c r="HAW87" s="567"/>
      <c r="HAX87" s="567"/>
      <c r="HAY87" s="567"/>
      <c r="HAZ87" s="567"/>
      <c r="HBA87" s="567"/>
      <c r="HBB87" s="567"/>
      <c r="HBC87" s="567"/>
      <c r="HBD87" s="567"/>
      <c r="HBE87" s="567"/>
      <c r="HBF87" s="567"/>
      <c r="HBG87" s="567"/>
      <c r="HBH87" s="567"/>
      <c r="HBI87" s="567"/>
      <c r="HBJ87" s="567"/>
      <c r="HBK87" s="567"/>
      <c r="HBL87" s="567"/>
      <c r="HBM87" s="567"/>
      <c r="HBN87" s="567"/>
      <c r="HBO87" s="567"/>
      <c r="HBP87" s="567"/>
      <c r="HBQ87" s="567"/>
      <c r="HBR87" s="567"/>
      <c r="HBS87" s="567"/>
      <c r="HBT87" s="567"/>
      <c r="HBU87" s="567"/>
      <c r="HBV87" s="567"/>
      <c r="HBW87" s="567"/>
      <c r="HBX87" s="567"/>
      <c r="HBY87" s="567"/>
      <c r="HBZ87" s="567"/>
      <c r="HCA87" s="567"/>
      <c r="HCB87" s="567"/>
      <c r="HCC87" s="567"/>
      <c r="HCD87" s="567"/>
      <c r="HCE87" s="567"/>
      <c r="HCF87" s="567"/>
      <c r="HCG87" s="567"/>
      <c r="HCH87" s="567"/>
      <c r="HCI87" s="567"/>
      <c r="HCJ87" s="567"/>
      <c r="HCK87" s="567"/>
      <c r="HCL87" s="567"/>
      <c r="HCM87" s="567"/>
      <c r="HCN87" s="567"/>
      <c r="HCO87" s="567"/>
      <c r="HCP87" s="567"/>
      <c r="HCQ87" s="567"/>
      <c r="HCR87" s="567"/>
      <c r="HCS87" s="567"/>
      <c r="HCT87" s="567"/>
      <c r="HCU87" s="567"/>
      <c r="HCV87" s="567"/>
      <c r="HCW87" s="567"/>
      <c r="HCX87" s="567"/>
      <c r="HCY87" s="567"/>
      <c r="HCZ87" s="567"/>
      <c r="HDA87" s="567"/>
      <c r="HDB87" s="567"/>
      <c r="HDC87" s="567"/>
      <c r="HDD87" s="567"/>
      <c r="HDE87" s="567"/>
      <c r="HDF87" s="567"/>
      <c r="HDG87" s="567"/>
      <c r="HDH87" s="567"/>
      <c r="HDI87" s="567"/>
      <c r="HDJ87" s="567"/>
      <c r="HDK87" s="567"/>
      <c r="HDL87" s="567"/>
      <c r="HDM87" s="567"/>
      <c r="HDN87" s="567"/>
      <c r="HDO87" s="567"/>
      <c r="HDP87" s="567"/>
      <c r="HDQ87" s="567"/>
      <c r="HDR87" s="567"/>
      <c r="HDS87" s="567"/>
      <c r="HDT87" s="567"/>
      <c r="HDU87" s="567"/>
      <c r="HDV87" s="567"/>
      <c r="HDW87" s="567"/>
      <c r="HDX87" s="567"/>
      <c r="HDY87" s="567"/>
      <c r="HDZ87" s="567"/>
      <c r="HEA87" s="567"/>
      <c r="HEB87" s="567"/>
      <c r="HEC87" s="567"/>
      <c r="HED87" s="567"/>
      <c r="HEE87" s="567"/>
      <c r="HEF87" s="567"/>
      <c r="HEG87" s="567"/>
      <c r="HEH87" s="567"/>
      <c r="HEI87" s="567"/>
      <c r="HEJ87" s="567"/>
      <c r="HEK87" s="567"/>
      <c r="HEL87" s="567"/>
      <c r="HEM87" s="567"/>
      <c r="HEN87" s="567"/>
      <c r="HEO87" s="567"/>
      <c r="HEP87" s="567"/>
      <c r="HEQ87" s="567"/>
      <c r="HER87" s="567"/>
      <c r="HES87" s="567"/>
      <c r="HET87" s="567"/>
      <c r="HEU87" s="567"/>
      <c r="HEV87" s="567"/>
      <c r="HEW87" s="567"/>
      <c r="HEX87" s="567"/>
      <c r="HEY87" s="567"/>
      <c r="HEZ87" s="567"/>
      <c r="HFA87" s="567"/>
      <c r="HFB87" s="567"/>
      <c r="HFC87" s="567"/>
      <c r="HFD87" s="567"/>
      <c r="HFE87" s="567"/>
      <c r="HFF87" s="567"/>
      <c r="HFG87" s="567"/>
      <c r="HFH87" s="567"/>
      <c r="HFI87" s="567"/>
      <c r="HFJ87" s="567"/>
      <c r="HFK87" s="567"/>
      <c r="HFL87" s="567"/>
      <c r="HFM87" s="567"/>
      <c r="HFN87" s="567"/>
      <c r="HFO87" s="567"/>
      <c r="HFP87" s="567"/>
      <c r="HFQ87" s="567"/>
      <c r="HFR87" s="567"/>
      <c r="HFS87" s="567"/>
      <c r="HFT87" s="567"/>
      <c r="HFU87" s="567"/>
      <c r="HFV87" s="567"/>
      <c r="HFW87" s="567"/>
      <c r="HFX87" s="567"/>
      <c r="HFY87" s="567"/>
      <c r="HFZ87" s="567"/>
      <c r="HGA87" s="567"/>
      <c r="HGB87" s="567"/>
      <c r="HGC87" s="567"/>
      <c r="HGD87" s="567"/>
      <c r="HGE87" s="567"/>
      <c r="HGF87" s="567"/>
      <c r="HGG87" s="567"/>
      <c r="HGH87" s="567"/>
      <c r="HGI87" s="567"/>
      <c r="HGJ87" s="567"/>
      <c r="HGK87" s="567"/>
      <c r="HGL87" s="567"/>
      <c r="HGM87" s="567"/>
      <c r="HGN87" s="567"/>
      <c r="HGO87" s="567"/>
      <c r="HGP87" s="567"/>
      <c r="HGQ87" s="567"/>
      <c r="HGR87" s="567"/>
      <c r="HGS87" s="567"/>
      <c r="HGT87" s="567"/>
      <c r="HGU87" s="567"/>
      <c r="HGV87" s="567"/>
      <c r="HGW87" s="567"/>
      <c r="HGX87" s="567"/>
      <c r="HGY87" s="567"/>
      <c r="HGZ87" s="567"/>
      <c r="HHA87" s="567"/>
      <c r="HHB87" s="567"/>
      <c r="HHC87" s="567"/>
      <c r="HHD87" s="567"/>
      <c r="HHE87" s="567"/>
      <c r="HHF87" s="567"/>
      <c r="HHG87" s="567"/>
      <c r="HHH87" s="567"/>
      <c r="HHI87" s="567"/>
      <c r="HHJ87" s="567"/>
      <c r="HHK87" s="567"/>
      <c r="HHL87" s="567"/>
      <c r="HHM87" s="567"/>
      <c r="HHN87" s="567"/>
      <c r="HHO87" s="567"/>
      <c r="HHP87" s="567"/>
      <c r="HHQ87" s="567"/>
      <c r="HHR87" s="567"/>
      <c r="HHS87" s="567"/>
      <c r="HHT87" s="567"/>
      <c r="HHU87" s="567"/>
      <c r="HHV87" s="567"/>
      <c r="HHW87" s="567"/>
      <c r="HHX87" s="567"/>
      <c r="HHY87" s="567"/>
      <c r="HHZ87" s="567"/>
      <c r="HIA87" s="567"/>
      <c r="HIB87" s="567"/>
      <c r="HIC87" s="567"/>
      <c r="HID87" s="567"/>
      <c r="HIE87" s="567"/>
      <c r="HIF87" s="567"/>
      <c r="HIG87" s="567"/>
      <c r="HIH87" s="567"/>
      <c r="HII87" s="567"/>
      <c r="HIJ87" s="567"/>
      <c r="HIK87" s="567"/>
      <c r="HIL87" s="567"/>
      <c r="HIM87" s="567"/>
      <c r="HIN87" s="567"/>
      <c r="HIO87" s="567"/>
      <c r="HIP87" s="567"/>
      <c r="HIQ87" s="567"/>
      <c r="HIR87" s="567"/>
      <c r="HIS87" s="567"/>
      <c r="HIT87" s="567"/>
      <c r="HIU87" s="567"/>
      <c r="HIV87" s="567"/>
      <c r="HIW87" s="567"/>
      <c r="HIX87" s="567"/>
      <c r="HIY87" s="567"/>
      <c r="HIZ87" s="567"/>
      <c r="HJA87" s="567"/>
      <c r="HJB87" s="567"/>
      <c r="HJC87" s="567"/>
      <c r="HJD87" s="567"/>
      <c r="HJE87" s="567"/>
      <c r="HJF87" s="567"/>
      <c r="HJG87" s="567"/>
      <c r="HJH87" s="567"/>
      <c r="HJI87" s="567"/>
      <c r="HJJ87" s="567"/>
      <c r="HJK87" s="567"/>
      <c r="HJL87" s="567"/>
      <c r="HJM87" s="567"/>
      <c r="HJN87" s="567"/>
      <c r="HJO87" s="567"/>
      <c r="HJP87" s="567"/>
      <c r="HJQ87" s="567"/>
      <c r="HJR87" s="567"/>
      <c r="HJS87" s="567"/>
      <c r="HJT87" s="567"/>
      <c r="HJU87" s="567"/>
      <c r="HJV87" s="567"/>
      <c r="HJW87" s="567"/>
      <c r="HJX87" s="567"/>
      <c r="HJY87" s="567"/>
      <c r="HJZ87" s="567"/>
      <c r="HKA87" s="567"/>
      <c r="HKB87" s="567"/>
      <c r="HKC87" s="567"/>
      <c r="HKD87" s="567"/>
      <c r="HKE87" s="567"/>
      <c r="HKF87" s="567"/>
      <c r="HKG87" s="567"/>
      <c r="HKH87" s="567"/>
      <c r="HKI87" s="567"/>
      <c r="HKJ87" s="567"/>
      <c r="HKK87" s="567"/>
      <c r="HKL87" s="567"/>
      <c r="HKM87" s="567"/>
      <c r="HKN87" s="567"/>
      <c r="HKO87" s="567"/>
      <c r="HKP87" s="567"/>
      <c r="HKQ87" s="567"/>
      <c r="HKR87" s="567"/>
      <c r="HKS87" s="567"/>
      <c r="HKT87" s="567"/>
      <c r="HKU87" s="567"/>
      <c r="HKV87" s="567"/>
      <c r="HKW87" s="567"/>
      <c r="HKX87" s="567"/>
      <c r="HKY87" s="567"/>
      <c r="HKZ87" s="567"/>
      <c r="HLA87" s="567"/>
      <c r="HLB87" s="567"/>
      <c r="HLC87" s="567"/>
      <c r="HLD87" s="567"/>
      <c r="HLE87" s="567"/>
      <c r="HLF87" s="567"/>
      <c r="HLG87" s="567"/>
      <c r="HLH87" s="567"/>
      <c r="HLI87" s="567"/>
      <c r="HLJ87" s="567"/>
      <c r="HLK87" s="567"/>
      <c r="HLL87" s="567"/>
      <c r="HLM87" s="567"/>
      <c r="HLN87" s="567"/>
      <c r="HLO87" s="567"/>
      <c r="HLP87" s="567"/>
      <c r="HLQ87" s="567"/>
      <c r="HLR87" s="567"/>
      <c r="HLS87" s="567"/>
      <c r="HLT87" s="567"/>
      <c r="HLU87" s="567"/>
      <c r="HLV87" s="567"/>
      <c r="HLW87" s="567"/>
      <c r="HLX87" s="567"/>
      <c r="HLY87" s="567"/>
      <c r="HLZ87" s="567"/>
      <c r="HMA87" s="567"/>
      <c r="HMB87" s="567"/>
      <c r="HMC87" s="567"/>
      <c r="HMD87" s="567"/>
      <c r="HME87" s="567"/>
      <c r="HMF87" s="567"/>
      <c r="HMG87" s="567"/>
      <c r="HMH87" s="567"/>
      <c r="HMI87" s="567"/>
      <c r="HMJ87" s="567"/>
      <c r="HMK87" s="567"/>
      <c r="HML87" s="567"/>
      <c r="HMM87" s="567"/>
      <c r="HMN87" s="567"/>
      <c r="HMO87" s="567"/>
      <c r="HMP87" s="567"/>
      <c r="HMQ87" s="567"/>
      <c r="HMR87" s="567"/>
      <c r="HMS87" s="567"/>
      <c r="HMT87" s="567"/>
      <c r="HMU87" s="567"/>
      <c r="HMV87" s="567"/>
      <c r="HMW87" s="567"/>
      <c r="HMX87" s="567"/>
      <c r="HMY87" s="567"/>
      <c r="HMZ87" s="567"/>
      <c r="HNA87" s="567"/>
      <c r="HNB87" s="567"/>
      <c r="HNC87" s="567"/>
      <c r="HND87" s="567"/>
      <c r="HNE87" s="567"/>
      <c r="HNF87" s="567"/>
      <c r="HNG87" s="567"/>
      <c r="HNH87" s="567"/>
      <c r="HNI87" s="567"/>
      <c r="HNJ87" s="567"/>
      <c r="HNK87" s="567"/>
      <c r="HNL87" s="567"/>
      <c r="HNM87" s="567"/>
      <c r="HNN87" s="567"/>
      <c r="HNO87" s="567"/>
      <c r="HNP87" s="567"/>
      <c r="HNQ87" s="567"/>
      <c r="HNR87" s="567"/>
      <c r="HNS87" s="567"/>
      <c r="HNT87" s="567"/>
      <c r="HNU87" s="567"/>
      <c r="HNV87" s="567"/>
      <c r="HNW87" s="567"/>
      <c r="HNX87" s="567"/>
      <c r="HNY87" s="567"/>
      <c r="HNZ87" s="567"/>
      <c r="HOA87" s="567"/>
      <c r="HOB87" s="567"/>
      <c r="HOC87" s="567"/>
      <c r="HOD87" s="567"/>
      <c r="HOE87" s="567"/>
      <c r="HOF87" s="567"/>
      <c r="HOG87" s="567"/>
      <c r="HOH87" s="567"/>
      <c r="HOI87" s="567"/>
      <c r="HOJ87" s="567"/>
      <c r="HOK87" s="567"/>
      <c r="HOL87" s="567"/>
      <c r="HOM87" s="567"/>
      <c r="HON87" s="567"/>
      <c r="HOO87" s="567"/>
      <c r="HOP87" s="567"/>
      <c r="HOQ87" s="567"/>
      <c r="HOR87" s="567"/>
      <c r="HOS87" s="567"/>
      <c r="HOT87" s="567"/>
      <c r="HOU87" s="567"/>
      <c r="HOV87" s="567"/>
      <c r="HOW87" s="567"/>
      <c r="HOX87" s="567"/>
      <c r="HOY87" s="567"/>
      <c r="HOZ87" s="567"/>
      <c r="HPA87" s="567"/>
      <c r="HPB87" s="567"/>
      <c r="HPC87" s="567"/>
      <c r="HPD87" s="567"/>
      <c r="HPE87" s="567"/>
      <c r="HPF87" s="567"/>
      <c r="HPG87" s="567"/>
      <c r="HPH87" s="567"/>
      <c r="HPI87" s="567"/>
      <c r="HPJ87" s="567"/>
      <c r="HPK87" s="567"/>
      <c r="HPL87" s="567"/>
      <c r="HPM87" s="567"/>
      <c r="HPN87" s="567"/>
      <c r="HPO87" s="567"/>
      <c r="HPP87" s="567"/>
      <c r="HPQ87" s="567"/>
      <c r="HPR87" s="567"/>
      <c r="HPS87" s="567"/>
      <c r="HPT87" s="567"/>
      <c r="HPU87" s="567"/>
      <c r="HPV87" s="567"/>
      <c r="HPW87" s="567"/>
      <c r="HPX87" s="567"/>
      <c r="HPY87" s="567"/>
      <c r="HPZ87" s="567"/>
      <c r="HQA87" s="567"/>
      <c r="HQB87" s="567"/>
      <c r="HQC87" s="567"/>
      <c r="HQD87" s="567"/>
      <c r="HQE87" s="567"/>
      <c r="HQF87" s="567"/>
      <c r="HQG87" s="567"/>
      <c r="HQH87" s="567"/>
      <c r="HQI87" s="567"/>
      <c r="HQJ87" s="567"/>
      <c r="HQK87" s="567"/>
      <c r="HQL87" s="567"/>
      <c r="HQM87" s="567"/>
      <c r="HQN87" s="567"/>
      <c r="HQO87" s="567"/>
      <c r="HQP87" s="567"/>
      <c r="HQQ87" s="567"/>
      <c r="HQR87" s="567"/>
      <c r="HQS87" s="567"/>
      <c r="HQT87" s="567"/>
      <c r="HQU87" s="567"/>
      <c r="HQV87" s="567"/>
      <c r="HQW87" s="567"/>
      <c r="HQX87" s="567"/>
      <c r="HQY87" s="567"/>
      <c r="HQZ87" s="567"/>
      <c r="HRA87" s="567"/>
      <c r="HRB87" s="567"/>
      <c r="HRC87" s="567"/>
      <c r="HRD87" s="567"/>
      <c r="HRE87" s="567"/>
      <c r="HRF87" s="567"/>
      <c r="HRG87" s="567"/>
      <c r="HRH87" s="567"/>
      <c r="HRI87" s="567"/>
      <c r="HRJ87" s="567"/>
      <c r="HRK87" s="567"/>
      <c r="HRL87" s="567"/>
      <c r="HRM87" s="567"/>
      <c r="HRN87" s="567"/>
      <c r="HRO87" s="567"/>
      <c r="HRP87" s="567"/>
      <c r="HRQ87" s="567"/>
      <c r="HRR87" s="567"/>
      <c r="HRS87" s="567"/>
      <c r="HRT87" s="567"/>
      <c r="HRU87" s="567"/>
      <c r="HRV87" s="567"/>
      <c r="HRW87" s="567"/>
      <c r="HRX87" s="567"/>
      <c r="HRY87" s="567"/>
      <c r="HRZ87" s="567"/>
      <c r="HSA87" s="567"/>
      <c r="HSB87" s="567"/>
      <c r="HSC87" s="567"/>
      <c r="HSD87" s="567"/>
      <c r="HSE87" s="567"/>
      <c r="HSF87" s="567"/>
      <c r="HSG87" s="567"/>
      <c r="HSH87" s="567"/>
      <c r="HSI87" s="567"/>
      <c r="HSJ87" s="567"/>
      <c r="HSK87" s="567"/>
      <c r="HSL87" s="567"/>
      <c r="HSM87" s="567"/>
      <c r="HSN87" s="567"/>
      <c r="HSO87" s="567"/>
      <c r="HSP87" s="567"/>
      <c r="HSQ87" s="567"/>
      <c r="HSR87" s="567"/>
      <c r="HSS87" s="567"/>
      <c r="HST87" s="567"/>
      <c r="HSU87" s="567"/>
      <c r="HSV87" s="567"/>
      <c r="HSW87" s="567"/>
      <c r="HSX87" s="567"/>
      <c r="HSY87" s="567"/>
      <c r="HSZ87" s="567"/>
      <c r="HTA87" s="567"/>
      <c r="HTB87" s="567"/>
      <c r="HTC87" s="567"/>
      <c r="HTD87" s="567"/>
      <c r="HTE87" s="567"/>
      <c r="HTF87" s="567"/>
      <c r="HTG87" s="567"/>
      <c r="HTH87" s="567"/>
      <c r="HTI87" s="567"/>
      <c r="HTJ87" s="567"/>
      <c r="HTK87" s="567"/>
      <c r="HTL87" s="567"/>
      <c r="HTM87" s="567"/>
      <c r="HTN87" s="567"/>
      <c r="HTO87" s="567"/>
      <c r="HTP87" s="567"/>
      <c r="HTQ87" s="567"/>
      <c r="HTR87" s="567"/>
      <c r="HTS87" s="567"/>
      <c r="HTT87" s="567"/>
      <c r="HTU87" s="567"/>
      <c r="HTV87" s="567"/>
      <c r="HTW87" s="567"/>
      <c r="HTX87" s="567"/>
      <c r="HTY87" s="567"/>
      <c r="HTZ87" s="567"/>
      <c r="HUA87" s="567"/>
      <c r="HUB87" s="567"/>
      <c r="HUC87" s="567"/>
      <c r="HUD87" s="567"/>
      <c r="HUE87" s="567"/>
      <c r="HUF87" s="567"/>
      <c r="HUG87" s="567"/>
      <c r="HUH87" s="567"/>
      <c r="HUI87" s="567"/>
      <c r="HUJ87" s="567"/>
      <c r="HUK87" s="567"/>
      <c r="HUL87" s="567"/>
      <c r="HUM87" s="567"/>
      <c r="HUN87" s="567"/>
      <c r="HUO87" s="567"/>
      <c r="HUP87" s="567"/>
      <c r="HUQ87" s="567"/>
      <c r="HUR87" s="567"/>
      <c r="HUS87" s="567"/>
      <c r="HUT87" s="567"/>
      <c r="HUU87" s="567"/>
      <c r="HUV87" s="567"/>
      <c r="HUW87" s="567"/>
      <c r="HUX87" s="567"/>
      <c r="HUY87" s="567"/>
      <c r="HUZ87" s="567"/>
      <c r="HVA87" s="567"/>
      <c r="HVB87" s="567"/>
      <c r="HVC87" s="567"/>
      <c r="HVD87" s="567"/>
      <c r="HVE87" s="567"/>
      <c r="HVF87" s="567"/>
      <c r="HVG87" s="567"/>
      <c r="HVH87" s="567"/>
      <c r="HVI87" s="567"/>
      <c r="HVJ87" s="567"/>
      <c r="HVK87" s="567"/>
      <c r="HVL87" s="567"/>
      <c r="HVM87" s="567"/>
      <c r="HVN87" s="567"/>
      <c r="HVO87" s="567"/>
      <c r="HVP87" s="567"/>
      <c r="HVQ87" s="567"/>
      <c r="HVR87" s="567"/>
      <c r="HVS87" s="567"/>
      <c r="HVT87" s="567"/>
      <c r="HVU87" s="567"/>
      <c r="HVV87" s="567"/>
      <c r="HVW87" s="567"/>
      <c r="HVX87" s="567"/>
      <c r="HVY87" s="567"/>
      <c r="HVZ87" s="567"/>
      <c r="HWA87" s="567"/>
      <c r="HWB87" s="567"/>
      <c r="HWC87" s="567"/>
      <c r="HWD87" s="567"/>
      <c r="HWE87" s="567"/>
      <c r="HWF87" s="567"/>
      <c r="HWG87" s="567"/>
      <c r="HWH87" s="567"/>
      <c r="HWI87" s="567"/>
      <c r="HWJ87" s="567"/>
      <c r="HWK87" s="567"/>
      <c r="HWL87" s="567"/>
      <c r="HWM87" s="567"/>
      <c r="HWN87" s="567"/>
      <c r="HWO87" s="567"/>
      <c r="HWP87" s="567"/>
      <c r="HWQ87" s="567"/>
      <c r="HWR87" s="567"/>
      <c r="HWS87" s="567"/>
      <c r="HWT87" s="567"/>
      <c r="HWU87" s="567"/>
      <c r="HWV87" s="567"/>
      <c r="HWW87" s="567"/>
      <c r="HWX87" s="567"/>
      <c r="HWY87" s="567"/>
      <c r="HWZ87" s="567"/>
      <c r="HXA87" s="567"/>
      <c r="HXB87" s="567"/>
      <c r="HXC87" s="567"/>
      <c r="HXD87" s="567"/>
      <c r="HXE87" s="567"/>
      <c r="HXF87" s="567"/>
      <c r="HXG87" s="567"/>
      <c r="HXH87" s="567"/>
      <c r="HXI87" s="567"/>
      <c r="HXJ87" s="567"/>
      <c r="HXK87" s="567"/>
      <c r="HXL87" s="567"/>
      <c r="HXM87" s="567"/>
      <c r="HXN87" s="567"/>
      <c r="HXO87" s="567"/>
      <c r="HXP87" s="567"/>
      <c r="HXQ87" s="567"/>
      <c r="HXR87" s="567"/>
      <c r="HXS87" s="567"/>
      <c r="HXT87" s="567"/>
      <c r="HXU87" s="567"/>
      <c r="HXV87" s="567"/>
      <c r="HXW87" s="567"/>
      <c r="HXX87" s="567"/>
      <c r="HXY87" s="567"/>
      <c r="HXZ87" s="567"/>
      <c r="HYA87" s="567"/>
      <c r="HYB87" s="567"/>
      <c r="HYC87" s="567"/>
      <c r="HYD87" s="567"/>
      <c r="HYE87" s="567"/>
      <c r="HYF87" s="567"/>
      <c r="HYG87" s="567"/>
      <c r="HYH87" s="567"/>
      <c r="HYI87" s="567"/>
      <c r="HYJ87" s="567"/>
      <c r="HYK87" s="567"/>
      <c r="HYL87" s="567"/>
      <c r="HYM87" s="567"/>
      <c r="HYN87" s="567"/>
      <c r="HYO87" s="567"/>
      <c r="HYP87" s="567"/>
      <c r="HYQ87" s="567"/>
      <c r="HYR87" s="567"/>
      <c r="HYS87" s="567"/>
      <c r="HYT87" s="567"/>
      <c r="HYU87" s="567"/>
      <c r="HYV87" s="567"/>
      <c r="HYW87" s="567"/>
      <c r="HYX87" s="567"/>
      <c r="HYY87" s="567"/>
      <c r="HYZ87" s="567"/>
      <c r="HZA87" s="567"/>
      <c r="HZB87" s="567"/>
      <c r="HZC87" s="567"/>
      <c r="HZD87" s="567"/>
      <c r="HZE87" s="567"/>
      <c r="HZF87" s="567"/>
      <c r="HZG87" s="567"/>
      <c r="HZH87" s="567"/>
      <c r="HZI87" s="567"/>
      <c r="HZJ87" s="567"/>
      <c r="HZK87" s="567"/>
      <c r="HZL87" s="567"/>
      <c r="HZM87" s="567"/>
      <c r="HZN87" s="567"/>
      <c r="HZO87" s="567"/>
      <c r="HZP87" s="567"/>
      <c r="HZQ87" s="567"/>
      <c r="HZR87" s="567"/>
      <c r="HZS87" s="567"/>
      <c r="HZT87" s="567"/>
      <c r="HZU87" s="567"/>
      <c r="HZV87" s="567"/>
      <c r="HZW87" s="567"/>
      <c r="HZX87" s="567"/>
      <c r="HZY87" s="567"/>
      <c r="HZZ87" s="567"/>
      <c r="IAA87" s="567"/>
      <c r="IAB87" s="567"/>
      <c r="IAC87" s="567"/>
      <c r="IAD87" s="567"/>
      <c r="IAE87" s="567"/>
      <c r="IAF87" s="567"/>
      <c r="IAG87" s="567"/>
      <c r="IAH87" s="567"/>
      <c r="IAI87" s="567"/>
      <c r="IAJ87" s="567"/>
      <c r="IAK87" s="567"/>
      <c r="IAL87" s="567"/>
      <c r="IAM87" s="567"/>
      <c r="IAN87" s="567"/>
      <c r="IAO87" s="567"/>
      <c r="IAP87" s="567"/>
      <c r="IAQ87" s="567"/>
      <c r="IAR87" s="567"/>
      <c r="IAS87" s="567"/>
      <c r="IAT87" s="567"/>
      <c r="IAU87" s="567"/>
      <c r="IAV87" s="567"/>
      <c r="IAW87" s="567"/>
      <c r="IAX87" s="567"/>
      <c r="IAY87" s="567"/>
      <c r="IAZ87" s="567"/>
      <c r="IBA87" s="567"/>
      <c r="IBB87" s="567"/>
      <c r="IBC87" s="567"/>
      <c r="IBD87" s="567"/>
      <c r="IBE87" s="567"/>
      <c r="IBF87" s="567"/>
      <c r="IBG87" s="567"/>
      <c r="IBH87" s="567"/>
      <c r="IBI87" s="567"/>
      <c r="IBJ87" s="567"/>
      <c r="IBK87" s="567"/>
      <c r="IBL87" s="567"/>
      <c r="IBM87" s="567"/>
      <c r="IBN87" s="567"/>
      <c r="IBO87" s="567"/>
      <c r="IBP87" s="567"/>
      <c r="IBQ87" s="567"/>
      <c r="IBR87" s="567"/>
      <c r="IBS87" s="567"/>
      <c r="IBT87" s="567"/>
      <c r="IBU87" s="567"/>
      <c r="IBV87" s="567"/>
      <c r="IBW87" s="567"/>
      <c r="IBX87" s="567"/>
      <c r="IBY87" s="567"/>
      <c r="IBZ87" s="567"/>
      <c r="ICA87" s="567"/>
      <c r="ICB87" s="567"/>
      <c r="ICC87" s="567"/>
      <c r="ICD87" s="567"/>
      <c r="ICE87" s="567"/>
      <c r="ICF87" s="567"/>
      <c r="ICG87" s="567"/>
      <c r="ICH87" s="567"/>
      <c r="ICI87" s="567"/>
      <c r="ICJ87" s="567"/>
      <c r="ICK87" s="567"/>
      <c r="ICL87" s="567"/>
      <c r="ICM87" s="567"/>
      <c r="ICN87" s="567"/>
      <c r="ICO87" s="567"/>
      <c r="ICP87" s="567"/>
      <c r="ICQ87" s="567"/>
      <c r="ICR87" s="567"/>
      <c r="ICS87" s="567"/>
      <c r="ICT87" s="567"/>
      <c r="ICU87" s="567"/>
      <c r="ICV87" s="567"/>
      <c r="ICW87" s="567"/>
      <c r="ICX87" s="567"/>
      <c r="ICY87" s="567"/>
      <c r="ICZ87" s="567"/>
      <c r="IDA87" s="567"/>
      <c r="IDB87" s="567"/>
      <c r="IDC87" s="567"/>
      <c r="IDD87" s="567"/>
      <c r="IDE87" s="567"/>
      <c r="IDF87" s="567"/>
      <c r="IDG87" s="567"/>
      <c r="IDH87" s="567"/>
      <c r="IDI87" s="567"/>
      <c r="IDJ87" s="567"/>
      <c r="IDK87" s="567"/>
      <c r="IDL87" s="567"/>
      <c r="IDM87" s="567"/>
      <c r="IDN87" s="567"/>
      <c r="IDO87" s="567"/>
      <c r="IDP87" s="567"/>
      <c r="IDQ87" s="567"/>
      <c r="IDR87" s="567"/>
      <c r="IDS87" s="567"/>
      <c r="IDT87" s="567"/>
      <c r="IDU87" s="567"/>
      <c r="IDV87" s="567"/>
      <c r="IDW87" s="567"/>
      <c r="IDX87" s="567"/>
      <c r="IDY87" s="567"/>
      <c r="IDZ87" s="567"/>
      <c r="IEA87" s="567"/>
      <c r="IEB87" s="567"/>
      <c r="IEC87" s="567"/>
      <c r="IED87" s="567"/>
      <c r="IEE87" s="567"/>
      <c r="IEF87" s="567"/>
      <c r="IEG87" s="567"/>
      <c r="IEH87" s="567"/>
      <c r="IEI87" s="567"/>
      <c r="IEJ87" s="567"/>
      <c r="IEK87" s="567"/>
      <c r="IEL87" s="567"/>
      <c r="IEM87" s="567"/>
      <c r="IEN87" s="567"/>
      <c r="IEO87" s="567"/>
      <c r="IEP87" s="567"/>
      <c r="IEQ87" s="567"/>
      <c r="IER87" s="567"/>
      <c r="IES87" s="567"/>
      <c r="IET87" s="567"/>
      <c r="IEU87" s="567"/>
      <c r="IEV87" s="567"/>
      <c r="IEW87" s="567"/>
      <c r="IEX87" s="567"/>
      <c r="IEY87" s="567"/>
      <c r="IEZ87" s="567"/>
      <c r="IFA87" s="567"/>
      <c r="IFB87" s="567"/>
      <c r="IFC87" s="567"/>
      <c r="IFD87" s="567"/>
      <c r="IFE87" s="567"/>
      <c r="IFF87" s="567"/>
      <c r="IFG87" s="567"/>
      <c r="IFH87" s="567"/>
      <c r="IFI87" s="567"/>
      <c r="IFJ87" s="567"/>
      <c r="IFK87" s="567"/>
      <c r="IFL87" s="567"/>
      <c r="IFM87" s="567"/>
      <c r="IFN87" s="567"/>
      <c r="IFO87" s="567"/>
      <c r="IFP87" s="567"/>
      <c r="IFQ87" s="567"/>
      <c r="IFR87" s="567"/>
      <c r="IFS87" s="567"/>
      <c r="IFT87" s="567"/>
      <c r="IFU87" s="567"/>
      <c r="IFV87" s="567"/>
      <c r="IFW87" s="567"/>
      <c r="IFX87" s="567"/>
      <c r="IFY87" s="567"/>
      <c r="IFZ87" s="567"/>
      <c r="IGA87" s="567"/>
      <c r="IGB87" s="567"/>
      <c r="IGC87" s="567"/>
      <c r="IGD87" s="567"/>
      <c r="IGE87" s="567"/>
      <c r="IGF87" s="567"/>
      <c r="IGG87" s="567"/>
      <c r="IGH87" s="567"/>
      <c r="IGI87" s="567"/>
      <c r="IGJ87" s="567"/>
      <c r="IGK87" s="567"/>
      <c r="IGL87" s="567"/>
      <c r="IGM87" s="567"/>
      <c r="IGN87" s="567"/>
      <c r="IGO87" s="567"/>
      <c r="IGP87" s="567"/>
      <c r="IGQ87" s="567"/>
      <c r="IGR87" s="567"/>
      <c r="IGS87" s="567"/>
      <c r="IGT87" s="567"/>
      <c r="IGU87" s="567"/>
      <c r="IGV87" s="567"/>
      <c r="IGW87" s="567"/>
      <c r="IGX87" s="567"/>
      <c r="IGY87" s="567"/>
      <c r="IGZ87" s="567"/>
      <c r="IHA87" s="567"/>
      <c r="IHB87" s="567"/>
      <c r="IHC87" s="567"/>
      <c r="IHD87" s="567"/>
      <c r="IHE87" s="567"/>
      <c r="IHF87" s="567"/>
      <c r="IHG87" s="567"/>
      <c r="IHH87" s="567"/>
      <c r="IHI87" s="567"/>
      <c r="IHJ87" s="567"/>
      <c r="IHK87" s="567"/>
      <c r="IHL87" s="567"/>
      <c r="IHM87" s="567"/>
      <c r="IHN87" s="567"/>
      <c r="IHO87" s="567"/>
      <c r="IHP87" s="567"/>
      <c r="IHQ87" s="567"/>
      <c r="IHR87" s="567"/>
      <c r="IHS87" s="567"/>
      <c r="IHT87" s="567"/>
      <c r="IHU87" s="567"/>
      <c r="IHV87" s="567"/>
      <c r="IHW87" s="567"/>
      <c r="IHX87" s="567"/>
      <c r="IHY87" s="567"/>
      <c r="IHZ87" s="567"/>
      <c r="IIA87" s="567"/>
      <c r="IIB87" s="567"/>
      <c r="IIC87" s="567"/>
      <c r="IID87" s="567"/>
      <c r="IIE87" s="567"/>
      <c r="IIF87" s="567"/>
      <c r="IIG87" s="567"/>
      <c r="IIH87" s="567"/>
      <c r="III87" s="567"/>
      <c r="IIJ87" s="567"/>
      <c r="IIK87" s="567"/>
      <c r="IIL87" s="567"/>
      <c r="IIM87" s="567"/>
      <c r="IIN87" s="567"/>
      <c r="IIO87" s="567"/>
      <c r="IIP87" s="567"/>
      <c r="IIQ87" s="567"/>
      <c r="IIR87" s="567"/>
      <c r="IIS87" s="567"/>
      <c r="IIT87" s="567"/>
      <c r="IIU87" s="567"/>
      <c r="IIV87" s="567"/>
      <c r="IIW87" s="567"/>
      <c r="IIX87" s="567"/>
      <c r="IIY87" s="567"/>
      <c r="IIZ87" s="567"/>
      <c r="IJA87" s="567"/>
      <c r="IJB87" s="567"/>
      <c r="IJC87" s="567"/>
      <c r="IJD87" s="567"/>
      <c r="IJE87" s="567"/>
      <c r="IJF87" s="567"/>
      <c r="IJG87" s="567"/>
      <c r="IJH87" s="567"/>
      <c r="IJI87" s="567"/>
      <c r="IJJ87" s="567"/>
      <c r="IJK87" s="567"/>
      <c r="IJL87" s="567"/>
      <c r="IJM87" s="567"/>
      <c r="IJN87" s="567"/>
      <c r="IJO87" s="567"/>
      <c r="IJP87" s="567"/>
      <c r="IJQ87" s="567"/>
      <c r="IJR87" s="567"/>
      <c r="IJS87" s="567"/>
      <c r="IJT87" s="567"/>
      <c r="IJU87" s="567"/>
      <c r="IJV87" s="567"/>
      <c r="IJW87" s="567"/>
      <c r="IJX87" s="567"/>
      <c r="IJY87" s="567"/>
      <c r="IJZ87" s="567"/>
      <c r="IKA87" s="567"/>
      <c r="IKB87" s="567"/>
      <c r="IKC87" s="567"/>
      <c r="IKD87" s="567"/>
      <c r="IKE87" s="567"/>
      <c r="IKF87" s="567"/>
      <c r="IKG87" s="567"/>
      <c r="IKH87" s="567"/>
      <c r="IKI87" s="567"/>
      <c r="IKJ87" s="567"/>
      <c r="IKK87" s="567"/>
      <c r="IKL87" s="567"/>
      <c r="IKM87" s="567"/>
      <c r="IKN87" s="567"/>
      <c r="IKO87" s="567"/>
      <c r="IKP87" s="567"/>
      <c r="IKQ87" s="567"/>
      <c r="IKR87" s="567"/>
      <c r="IKS87" s="567"/>
      <c r="IKT87" s="567"/>
      <c r="IKU87" s="567"/>
      <c r="IKV87" s="567"/>
      <c r="IKW87" s="567"/>
      <c r="IKX87" s="567"/>
      <c r="IKY87" s="567"/>
      <c r="IKZ87" s="567"/>
      <c r="ILA87" s="567"/>
      <c r="ILB87" s="567"/>
      <c r="ILC87" s="567"/>
      <c r="ILD87" s="567"/>
      <c r="ILE87" s="567"/>
      <c r="ILF87" s="567"/>
      <c r="ILG87" s="567"/>
      <c r="ILH87" s="567"/>
      <c r="ILI87" s="567"/>
      <c r="ILJ87" s="567"/>
      <c r="ILK87" s="567"/>
      <c r="ILL87" s="567"/>
      <c r="ILM87" s="567"/>
      <c r="ILN87" s="567"/>
      <c r="ILO87" s="567"/>
      <c r="ILP87" s="567"/>
      <c r="ILQ87" s="567"/>
      <c r="ILR87" s="567"/>
      <c r="ILS87" s="567"/>
      <c r="ILT87" s="567"/>
      <c r="ILU87" s="567"/>
      <c r="ILV87" s="567"/>
      <c r="ILW87" s="567"/>
      <c r="ILX87" s="567"/>
      <c r="ILY87" s="567"/>
      <c r="ILZ87" s="567"/>
      <c r="IMA87" s="567"/>
      <c r="IMB87" s="567"/>
      <c r="IMC87" s="567"/>
      <c r="IMD87" s="567"/>
      <c r="IME87" s="567"/>
      <c r="IMF87" s="567"/>
      <c r="IMG87" s="567"/>
      <c r="IMH87" s="567"/>
      <c r="IMI87" s="567"/>
      <c r="IMJ87" s="567"/>
      <c r="IMK87" s="567"/>
      <c r="IML87" s="567"/>
      <c r="IMM87" s="567"/>
      <c r="IMN87" s="567"/>
      <c r="IMO87" s="567"/>
      <c r="IMP87" s="567"/>
      <c r="IMQ87" s="567"/>
      <c r="IMR87" s="567"/>
      <c r="IMS87" s="567"/>
      <c r="IMT87" s="567"/>
      <c r="IMU87" s="567"/>
      <c r="IMV87" s="567"/>
      <c r="IMW87" s="567"/>
      <c r="IMX87" s="567"/>
      <c r="IMY87" s="567"/>
      <c r="IMZ87" s="567"/>
      <c r="INA87" s="567"/>
      <c r="INB87" s="567"/>
      <c r="INC87" s="567"/>
      <c r="IND87" s="567"/>
      <c r="INE87" s="567"/>
      <c r="INF87" s="567"/>
      <c r="ING87" s="567"/>
      <c r="INH87" s="567"/>
      <c r="INI87" s="567"/>
      <c r="INJ87" s="567"/>
      <c r="INK87" s="567"/>
      <c r="INL87" s="567"/>
      <c r="INM87" s="567"/>
      <c r="INN87" s="567"/>
      <c r="INO87" s="567"/>
      <c r="INP87" s="567"/>
      <c r="INQ87" s="567"/>
      <c r="INR87" s="567"/>
      <c r="INS87" s="567"/>
      <c r="INT87" s="567"/>
      <c r="INU87" s="567"/>
      <c r="INV87" s="567"/>
      <c r="INW87" s="567"/>
      <c r="INX87" s="567"/>
      <c r="INY87" s="567"/>
      <c r="INZ87" s="567"/>
      <c r="IOA87" s="567"/>
      <c r="IOB87" s="567"/>
      <c r="IOC87" s="567"/>
      <c r="IOD87" s="567"/>
      <c r="IOE87" s="567"/>
      <c r="IOF87" s="567"/>
      <c r="IOG87" s="567"/>
      <c r="IOH87" s="567"/>
      <c r="IOI87" s="567"/>
      <c r="IOJ87" s="567"/>
      <c r="IOK87" s="567"/>
      <c r="IOL87" s="567"/>
      <c r="IOM87" s="567"/>
      <c r="ION87" s="567"/>
      <c r="IOO87" s="567"/>
      <c r="IOP87" s="567"/>
      <c r="IOQ87" s="567"/>
      <c r="IOR87" s="567"/>
      <c r="IOS87" s="567"/>
      <c r="IOT87" s="567"/>
      <c r="IOU87" s="567"/>
      <c r="IOV87" s="567"/>
      <c r="IOW87" s="567"/>
      <c r="IOX87" s="567"/>
      <c r="IOY87" s="567"/>
      <c r="IOZ87" s="567"/>
      <c r="IPA87" s="567"/>
      <c r="IPB87" s="567"/>
      <c r="IPC87" s="567"/>
      <c r="IPD87" s="567"/>
      <c r="IPE87" s="567"/>
      <c r="IPF87" s="567"/>
      <c r="IPG87" s="567"/>
      <c r="IPH87" s="567"/>
      <c r="IPI87" s="567"/>
      <c r="IPJ87" s="567"/>
      <c r="IPK87" s="567"/>
      <c r="IPL87" s="567"/>
      <c r="IPM87" s="567"/>
      <c r="IPN87" s="567"/>
      <c r="IPO87" s="567"/>
      <c r="IPP87" s="567"/>
      <c r="IPQ87" s="567"/>
      <c r="IPR87" s="567"/>
      <c r="IPS87" s="567"/>
      <c r="IPT87" s="567"/>
      <c r="IPU87" s="567"/>
      <c r="IPV87" s="567"/>
      <c r="IPW87" s="567"/>
      <c r="IPX87" s="567"/>
      <c r="IPY87" s="567"/>
      <c r="IPZ87" s="567"/>
      <c r="IQA87" s="567"/>
      <c r="IQB87" s="567"/>
      <c r="IQC87" s="567"/>
      <c r="IQD87" s="567"/>
      <c r="IQE87" s="567"/>
      <c r="IQF87" s="567"/>
      <c r="IQG87" s="567"/>
      <c r="IQH87" s="567"/>
      <c r="IQI87" s="567"/>
      <c r="IQJ87" s="567"/>
      <c r="IQK87" s="567"/>
      <c r="IQL87" s="567"/>
      <c r="IQM87" s="567"/>
      <c r="IQN87" s="567"/>
      <c r="IQO87" s="567"/>
      <c r="IQP87" s="567"/>
      <c r="IQQ87" s="567"/>
      <c r="IQR87" s="567"/>
      <c r="IQS87" s="567"/>
      <c r="IQT87" s="567"/>
      <c r="IQU87" s="567"/>
      <c r="IQV87" s="567"/>
      <c r="IQW87" s="567"/>
      <c r="IQX87" s="567"/>
      <c r="IQY87" s="567"/>
      <c r="IQZ87" s="567"/>
      <c r="IRA87" s="567"/>
      <c r="IRB87" s="567"/>
      <c r="IRC87" s="567"/>
      <c r="IRD87" s="567"/>
      <c r="IRE87" s="567"/>
      <c r="IRF87" s="567"/>
      <c r="IRG87" s="567"/>
      <c r="IRH87" s="567"/>
      <c r="IRI87" s="567"/>
      <c r="IRJ87" s="567"/>
      <c r="IRK87" s="567"/>
      <c r="IRL87" s="567"/>
      <c r="IRM87" s="567"/>
      <c r="IRN87" s="567"/>
      <c r="IRO87" s="567"/>
      <c r="IRP87" s="567"/>
      <c r="IRQ87" s="567"/>
      <c r="IRR87" s="567"/>
      <c r="IRS87" s="567"/>
      <c r="IRT87" s="567"/>
      <c r="IRU87" s="567"/>
      <c r="IRV87" s="567"/>
      <c r="IRW87" s="567"/>
      <c r="IRX87" s="567"/>
      <c r="IRY87" s="567"/>
      <c r="IRZ87" s="567"/>
      <c r="ISA87" s="567"/>
      <c r="ISB87" s="567"/>
      <c r="ISC87" s="567"/>
      <c r="ISD87" s="567"/>
      <c r="ISE87" s="567"/>
      <c r="ISF87" s="567"/>
      <c r="ISG87" s="567"/>
      <c r="ISH87" s="567"/>
      <c r="ISI87" s="567"/>
      <c r="ISJ87" s="567"/>
      <c r="ISK87" s="567"/>
      <c r="ISL87" s="567"/>
      <c r="ISM87" s="567"/>
      <c r="ISN87" s="567"/>
      <c r="ISO87" s="567"/>
      <c r="ISP87" s="567"/>
      <c r="ISQ87" s="567"/>
      <c r="ISR87" s="567"/>
      <c r="ISS87" s="567"/>
      <c r="IST87" s="567"/>
      <c r="ISU87" s="567"/>
      <c r="ISV87" s="567"/>
      <c r="ISW87" s="567"/>
      <c r="ISX87" s="567"/>
      <c r="ISY87" s="567"/>
      <c r="ISZ87" s="567"/>
      <c r="ITA87" s="567"/>
      <c r="ITB87" s="567"/>
      <c r="ITC87" s="567"/>
      <c r="ITD87" s="567"/>
      <c r="ITE87" s="567"/>
      <c r="ITF87" s="567"/>
      <c r="ITG87" s="567"/>
      <c r="ITH87" s="567"/>
      <c r="ITI87" s="567"/>
      <c r="ITJ87" s="567"/>
      <c r="ITK87" s="567"/>
      <c r="ITL87" s="567"/>
      <c r="ITM87" s="567"/>
      <c r="ITN87" s="567"/>
      <c r="ITO87" s="567"/>
      <c r="ITP87" s="567"/>
      <c r="ITQ87" s="567"/>
      <c r="ITR87" s="567"/>
      <c r="ITS87" s="567"/>
      <c r="ITT87" s="567"/>
      <c r="ITU87" s="567"/>
      <c r="ITV87" s="567"/>
      <c r="ITW87" s="567"/>
      <c r="ITX87" s="567"/>
      <c r="ITY87" s="567"/>
      <c r="ITZ87" s="567"/>
      <c r="IUA87" s="567"/>
      <c r="IUB87" s="567"/>
      <c r="IUC87" s="567"/>
      <c r="IUD87" s="567"/>
      <c r="IUE87" s="567"/>
      <c r="IUF87" s="567"/>
      <c r="IUG87" s="567"/>
      <c r="IUH87" s="567"/>
      <c r="IUI87" s="567"/>
      <c r="IUJ87" s="567"/>
      <c r="IUK87" s="567"/>
      <c r="IUL87" s="567"/>
      <c r="IUM87" s="567"/>
      <c r="IUN87" s="567"/>
      <c r="IUO87" s="567"/>
      <c r="IUP87" s="567"/>
      <c r="IUQ87" s="567"/>
      <c r="IUR87" s="567"/>
      <c r="IUS87" s="567"/>
      <c r="IUT87" s="567"/>
      <c r="IUU87" s="567"/>
      <c r="IUV87" s="567"/>
      <c r="IUW87" s="567"/>
      <c r="IUX87" s="567"/>
      <c r="IUY87" s="567"/>
      <c r="IUZ87" s="567"/>
      <c r="IVA87" s="567"/>
      <c r="IVB87" s="567"/>
      <c r="IVC87" s="567"/>
      <c r="IVD87" s="567"/>
      <c r="IVE87" s="567"/>
      <c r="IVF87" s="567"/>
      <c r="IVG87" s="567"/>
      <c r="IVH87" s="567"/>
      <c r="IVI87" s="567"/>
      <c r="IVJ87" s="567"/>
      <c r="IVK87" s="567"/>
      <c r="IVL87" s="567"/>
      <c r="IVM87" s="567"/>
      <c r="IVN87" s="567"/>
      <c r="IVO87" s="567"/>
      <c r="IVP87" s="567"/>
      <c r="IVQ87" s="567"/>
      <c r="IVR87" s="567"/>
      <c r="IVS87" s="567"/>
      <c r="IVT87" s="567"/>
      <c r="IVU87" s="567"/>
      <c r="IVV87" s="567"/>
      <c r="IVW87" s="567"/>
      <c r="IVX87" s="567"/>
      <c r="IVY87" s="567"/>
      <c r="IVZ87" s="567"/>
      <c r="IWA87" s="567"/>
      <c r="IWB87" s="567"/>
      <c r="IWC87" s="567"/>
      <c r="IWD87" s="567"/>
      <c r="IWE87" s="567"/>
      <c r="IWF87" s="567"/>
      <c r="IWG87" s="567"/>
      <c r="IWH87" s="567"/>
      <c r="IWI87" s="567"/>
      <c r="IWJ87" s="567"/>
      <c r="IWK87" s="567"/>
      <c r="IWL87" s="567"/>
      <c r="IWM87" s="567"/>
      <c r="IWN87" s="567"/>
      <c r="IWO87" s="567"/>
      <c r="IWP87" s="567"/>
      <c r="IWQ87" s="567"/>
      <c r="IWR87" s="567"/>
      <c r="IWS87" s="567"/>
      <c r="IWT87" s="567"/>
      <c r="IWU87" s="567"/>
      <c r="IWV87" s="567"/>
      <c r="IWW87" s="567"/>
      <c r="IWX87" s="567"/>
      <c r="IWY87" s="567"/>
      <c r="IWZ87" s="567"/>
      <c r="IXA87" s="567"/>
      <c r="IXB87" s="567"/>
      <c r="IXC87" s="567"/>
      <c r="IXD87" s="567"/>
      <c r="IXE87" s="567"/>
      <c r="IXF87" s="567"/>
      <c r="IXG87" s="567"/>
      <c r="IXH87" s="567"/>
      <c r="IXI87" s="567"/>
      <c r="IXJ87" s="567"/>
      <c r="IXK87" s="567"/>
      <c r="IXL87" s="567"/>
      <c r="IXM87" s="567"/>
      <c r="IXN87" s="567"/>
      <c r="IXO87" s="567"/>
      <c r="IXP87" s="567"/>
      <c r="IXQ87" s="567"/>
      <c r="IXR87" s="567"/>
      <c r="IXS87" s="567"/>
      <c r="IXT87" s="567"/>
      <c r="IXU87" s="567"/>
      <c r="IXV87" s="567"/>
      <c r="IXW87" s="567"/>
      <c r="IXX87" s="567"/>
      <c r="IXY87" s="567"/>
      <c r="IXZ87" s="567"/>
      <c r="IYA87" s="567"/>
      <c r="IYB87" s="567"/>
      <c r="IYC87" s="567"/>
      <c r="IYD87" s="567"/>
      <c r="IYE87" s="567"/>
      <c r="IYF87" s="567"/>
      <c r="IYG87" s="567"/>
      <c r="IYH87" s="567"/>
      <c r="IYI87" s="567"/>
      <c r="IYJ87" s="567"/>
      <c r="IYK87" s="567"/>
      <c r="IYL87" s="567"/>
      <c r="IYM87" s="567"/>
      <c r="IYN87" s="567"/>
      <c r="IYO87" s="567"/>
      <c r="IYP87" s="567"/>
      <c r="IYQ87" s="567"/>
      <c r="IYR87" s="567"/>
      <c r="IYS87" s="567"/>
      <c r="IYT87" s="567"/>
      <c r="IYU87" s="567"/>
      <c r="IYV87" s="567"/>
      <c r="IYW87" s="567"/>
      <c r="IYX87" s="567"/>
      <c r="IYY87" s="567"/>
      <c r="IYZ87" s="567"/>
      <c r="IZA87" s="567"/>
      <c r="IZB87" s="567"/>
      <c r="IZC87" s="567"/>
      <c r="IZD87" s="567"/>
      <c r="IZE87" s="567"/>
      <c r="IZF87" s="567"/>
      <c r="IZG87" s="567"/>
      <c r="IZH87" s="567"/>
      <c r="IZI87" s="567"/>
      <c r="IZJ87" s="567"/>
      <c r="IZK87" s="567"/>
      <c r="IZL87" s="567"/>
      <c r="IZM87" s="567"/>
      <c r="IZN87" s="567"/>
      <c r="IZO87" s="567"/>
      <c r="IZP87" s="567"/>
      <c r="IZQ87" s="567"/>
      <c r="IZR87" s="567"/>
      <c r="IZS87" s="567"/>
      <c r="IZT87" s="567"/>
      <c r="IZU87" s="567"/>
      <c r="IZV87" s="567"/>
      <c r="IZW87" s="567"/>
      <c r="IZX87" s="567"/>
      <c r="IZY87" s="567"/>
      <c r="IZZ87" s="567"/>
      <c r="JAA87" s="567"/>
      <c r="JAB87" s="567"/>
      <c r="JAC87" s="567"/>
      <c r="JAD87" s="567"/>
      <c r="JAE87" s="567"/>
      <c r="JAF87" s="567"/>
      <c r="JAG87" s="567"/>
      <c r="JAH87" s="567"/>
      <c r="JAI87" s="567"/>
      <c r="JAJ87" s="567"/>
      <c r="JAK87" s="567"/>
      <c r="JAL87" s="567"/>
      <c r="JAM87" s="567"/>
      <c r="JAN87" s="567"/>
      <c r="JAO87" s="567"/>
      <c r="JAP87" s="567"/>
      <c r="JAQ87" s="567"/>
      <c r="JAR87" s="567"/>
      <c r="JAS87" s="567"/>
      <c r="JAT87" s="567"/>
      <c r="JAU87" s="567"/>
      <c r="JAV87" s="567"/>
      <c r="JAW87" s="567"/>
      <c r="JAX87" s="567"/>
      <c r="JAY87" s="567"/>
      <c r="JAZ87" s="567"/>
      <c r="JBA87" s="567"/>
      <c r="JBB87" s="567"/>
      <c r="JBC87" s="567"/>
      <c r="JBD87" s="567"/>
      <c r="JBE87" s="567"/>
      <c r="JBF87" s="567"/>
      <c r="JBG87" s="567"/>
      <c r="JBH87" s="567"/>
      <c r="JBI87" s="567"/>
      <c r="JBJ87" s="567"/>
      <c r="JBK87" s="567"/>
      <c r="JBL87" s="567"/>
      <c r="JBM87" s="567"/>
      <c r="JBN87" s="567"/>
      <c r="JBO87" s="567"/>
      <c r="JBP87" s="567"/>
      <c r="JBQ87" s="567"/>
      <c r="JBR87" s="567"/>
      <c r="JBS87" s="567"/>
      <c r="JBT87" s="567"/>
      <c r="JBU87" s="567"/>
      <c r="JBV87" s="567"/>
      <c r="JBW87" s="567"/>
      <c r="JBX87" s="567"/>
      <c r="JBY87" s="567"/>
      <c r="JBZ87" s="567"/>
      <c r="JCA87" s="567"/>
      <c r="JCB87" s="567"/>
      <c r="JCC87" s="567"/>
      <c r="JCD87" s="567"/>
      <c r="JCE87" s="567"/>
      <c r="JCF87" s="567"/>
      <c r="JCG87" s="567"/>
      <c r="JCH87" s="567"/>
      <c r="JCI87" s="567"/>
      <c r="JCJ87" s="567"/>
      <c r="JCK87" s="567"/>
      <c r="JCL87" s="567"/>
      <c r="JCM87" s="567"/>
      <c r="JCN87" s="567"/>
      <c r="JCO87" s="567"/>
      <c r="JCP87" s="567"/>
      <c r="JCQ87" s="567"/>
      <c r="JCR87" s="567"/>
      <c r="JCS87" s="567"/>
      <c r="JCT87" s="567"/>
      <c r="JCU87" s="567"/>
      <c r="JCV87" s="567"/>
      <c r="JCW87" s="567"/>
      <c r="JCX87" s="567"/>
      <c r="JCY87" s="567"/>
      <c r="JCZ87" s="567"/>
      <c r="JDA87" s="567"/>
      <c r="JDB87" s="567"/>
      <c r="JDC87" s="567"/>
      <c r="JDD87" s="567"/>
      <c r="JDE87" s="567"/>
      <c r="JDF87" s="567"/>
      <c r="JDG87" s="567"/>
      <c r="JDH87" s="567"/>
      <c r="JDI87" s="567"/>
      <c r="JDJ87" s="567"/>
      <c r="JDK87" s="567"/>
      <c r="JDL87" s="567"/>
      <c r="JDM87" s="567"/>
      <c r="JDN87" s="567"/>
      <c r="JDO87" s="567"/>
      <c r="JDP87" s="567"/>
      <c r="JDQ87" s="567"/>
      <c r="JDR87" s="567"/>
      <c r="JDS87" s="567"/>
      <c r="JDT87" s="567"/>
      <c r="JDU87" s="567"/>
      <c r="JDV87" s="567"/>
      <c r="JDW87" s="567"/>
      <c r="JDX87" s="567"/>
      <c r="JDY87" s="567"/>
      <c r="JDZ87" s="567"/>
      <c r="JEA87" s="567"/>
      <c r="JEB87" s="567"/>
      <c r="JEC87" s="567"/>
      <c r="JED87" s="567"/>
      <c r="JEE87" s="567"/>
      <c r="JEF87" s="567"/>
      <c r="JEG87" s="567"/>
      <c r="JEH87" s="567"/>
      <c r="JEI87" s="567"/>
      <c r="JEJ87" s="567"/>
      <c r="JEK87" s="567"/>
      <c r="JEL87" s="567"/>
      <c r="JEM87" s="567"/>
      <c r="JEN87" s="567"/>
      <c r="JEO87" s="567"/>
      <c r="JEP87" s="567"/>
      <c r="JEQ87" s="567"/>
      <c r="JER87" s="567"/>
      <c r="JES87" s="567"/>
      <c r="JET87" s="567"/>
      <c r="JEU87" s="567"/>
      <c r="JEV87" s="567"/>
      <c r="JEW87" s="567"/>
      <c r="JEX87" s="567"/>
      <c r="JEY87" s="567"/>
      <c r="JEZ87" s="567"/>
      <c r="JFA87" s="567"/>
      <c r="JFB87" s="567"/>
      <c r="JFC87" s="567"/>
      <c r="JFD87" s="567"/>
      <c r="JFE87" s="567"/>
      <c r="JFF87" s="567"/>
      <c r="JFG87" s="567"/>
      <c r="JFH87" s="567"/>
      <c r="JFI87" s="567"/>
      <c r="JFJ87" s="567"/>
      <c r="JFK87" s="567"/>
      <c r="JFL87" s="567"/>
      <c r="JFM87" s="567"/>
      <c r="JFN87" s="567"/>
      <c r="JFO87" s="567"/>
      <c r="JFP87" s="567"/>
      <c r="JFQ87" s="567"/>
      <c r="JFR87" s="567"/>
      <c r="JFS87" s="567"/>
      <c r="JFT87" s="567"/>
      <c r="JFU87" s="567"/>
      <c r="JFV87" s="567"/>
      <c r="JFW87" s="567"/>
      <c r="JFX87" s="567"/>
      <c r="JFY87" s="567"/>
      <c r="JFZ87" s="567"/>
      <c r="JGA87" s="567"/>
      <c r="JGB87" s="567"/>
      <c r="JGC87" s="567"/>
      <c r="JGD87" s="567"/>
      <c r="JGE87" s="567"/>
      <c r="JGF87" s="567"/>
      <c r="JGG87" s="567"/>
      <c r="JGH87" s="567"/>
      <c r="JGI87" s="567"/>
      <c r="JGJ87" s="567"/>
      <c r="JGK87" s="567"/>
      <c r="JGL87" s="567"/>
      <c r="JGM87" s="567"/>
      <c r="JGN87" s="567"/>
      <c r="JGO87" s="567"/>
      <c r="JGP87" s="567"/>
      <c r="JGQ87" s="567"/>
      <c r="JGR87" s="567"/>
      <c r="JGS87" s="567"/>
      <c r="JGT87" s="567"/>
      <c r="JGU87" s="567"/>
      <c r="JGV87" s="567"/>
      <c r="JGW87" s="567"/>
      <c r="JGX87" s="567"/>
      <c r="JGY87" s="567"/>
      <c r="JGZ87" s="567"/>
      <c r="JHA87" s="567"/>
      <c r="JHB87" s="567"/>
      <c r="JHC87" s="567"/>
      <c r="JHD87" s="567"/>
      <c r="JHE87" s="567"/>
      <c r="JHF87" s="567"/>
      <c r="JHG87" s="567"/>
      <c r="JHH87" s="567"/>
      <c r="JHI87" s="567"/>
      <c r="JHJ87" s="567"/>
      <c r="JHK87" s="567"/>
      <c r="JHL87" s="567"/>
      <c r="JHM87" s="567"/>
      <c r="JHN87" s="567"/>
      <c r="JHO87" s="567"/>
      <c r="JHP87" s="567"/>
      <c r="JHQ87" s="567"/>
      <c r="JHR87" s="567"/>
      <c r="JHS87" s="567"/>
      <c r="JHT87" s="567"/>
      <c r="JHU87" s="567"/>
      <c r="JHV87" s="567"/>
      <c r="JHW87" s="567"/>
      <c r="JHX87" s="567"/>
      <c r="JHY87" s="567"/>
      <c r="JHZ87" s="567"/>
      <c r="JIA87" s="567"/>
      <c r="JIB87" s="567"/>
      <c r="JIC87" s="567"/>
      <c r="JID87" s="567"/>
      <c r="JIE87" s="567"/>
      <c r="JIF87" s="567"/>
      <c r="JIG87" s="567"/>
      <c r="JIH87" s="567"/>
      <c r="JII87" s="567"/>
      <c r="JIJ87" s="567"/>
      <c r="JIK87" s="567"/>
      <c r="JIL87" s="567"/>
      <c r="JIM87" s="567"/>
      <c r="JIN87" s="567"/>
      <c r="JIO87" s="567"/>
      <c r="JIP87" s="567"/>
      <c r="JIQ87" s="567"/>
      <c r="JIR87" s="567"/>
      <c r="JIS87" s="567"/>
      <c r="JIT87" s="567"/>
      <c r="JIU87" s="567"/>
      <c r="JIV87" s="567"/>
      <c r="JIW87" s="567"/>
      <c r="JIX87" s="567"/>
      <c r="JIY87" s="567"/>
      <c r="JIZ87" s="567"/>
      <c r="JJA87" s="567"/>
      <c r="JJB87" s="567"/>
      <c r="JJC87" s="567"/>
      <c r="JJD87" s="567"/>
      <c r="JJE87" s="567"/>
      <c r="JJF87" s="567"/>
      <c r="JJG87" s="567"/>
      <c r="JJH87" s="567"/>
      <c r="JJI87" s="567"/>
      <c r="JJJ87" s="567"/>
      <c r="JJK87" s="567"/>
      <c r="JJL87" s="567"/>
      <c r="JJM87" s="567"/>
      <c r="JJN87" s="567"/>
      <c r="JJO87" s="567"/>
      <c r="JJP87" s="567"/>
      <c r="JJQ87" s="567"/>
      <c r="JJR87" s="567"/>
      <c r="JJS87" s="567"/>
      <c r="JJT87" s="567"/>
      <c r="JJU87" s="567"/>
      <c r="JJV87" s="567"/>
      <c r="JJW87" s="567"/>
      <c r="JJX87" s="567"/>
      <c r="JJY87" s="567"/>
      <c r="JJZ87" s="567"/>
      <c r="JKA87" s="567"/>
      <c r="JKB87" s="567"/>
      <c r="JKC87" s="567"/>
      <c r="JKD87" s="567"/>
      <c r="JKE87" s="567"/>
      <c r="JKF87" s="567"/>
      <c r="JKG87" s="567"/>
      <c r="JKH87" s="567"/>
      <c r="JKI87" s="567"/>
      <c r="JKJ87" s="567"/>
      <c r="JKK87" s="567"/>
      <c r="JKL87" s="567"/>
      <c r="JKM87" s="567"/>
      <c r="JKN87" s="567"/>
      <c r="JKO87" s="567"/>
      <c r="JKP87" s="567"/>
      <c r="JKQ87" s="567"/>
      <c r="JKR87" s="567"/>
      <c r="JKS87" s="567"/>
      <c r="JKT87" s="567"/>
      <c r="JKU87" s="567"/>
      <c r="JKV87" s="567"/>
      <c r="JKW87" s="567"/>
      <c r="JKX87" s="567"/>
      <c r="JKY87" s="567"/>
      <c r="JKZ87" s="567"/>
      <c r="JLA87" s="567"/>
      <c r="JLB87" s="567"/>
      <c r="JLC87" s="567"/>
      <c r="JLD87" s="567"/>
      <c r="JLE87" s="567"/>
      <c r="JLF87" s="567"/>
      <c r="JLG87" s="567"/>
      <c r="JLH87" s="567"/>
      <c r="JLI87" s="567"/>
      <c r="JLJ87" s="567"/>
      <c r="JLK87" s="567"/>
      <c r="JLL87" s="567"/>
      <c r="JLM87" s="567"/>
      <c r="JLN87" s="567"/>
      <c r="JLO87" s="567"/>
      <c r="JLP87" s="567"/>
      <c r="JLQ87" s="567"/>
      <c r="JLR87" s="567"/>
      <c r="JLS87" s="567"/>
      <c r="JLT87" s="567"/>
      <c r="JLU87" s="567"/>
      <c r="JLV87" s="567"/>
      <c r="JLW87" s="567"/>
      <c r="JLX87" s="567"/>
      <c r="JLY87" s="567"/>
      <c r="JLZ87" s="567"/>
      <c r="JMA87" s="567"/>
      <c r="JMB87" s="567"/>
      <c r="JMC87" s="567"/>
      <c r="JMD87" s="567"/>
      <c r="JME87" s="567"/>
      <c r="JMF87" s="567"/>
      <c r="JMG87" s="567"/>
      <c r="JMH87" s="567"/>
      <c r="JMI87" s="567"/>
      <c r="JMJ87" s="567"/>
      <c r="JMK87" s="567"/>
      <c r="JML87" s="567"/>
      <c r="JMM87" s="567"/>
      <c r="JMN87" s="567"/>
      <c r="JMO87" s="567"/>
      <c r="JMP87" s="567"/>
      <c r="JMQ87" s="567"/>
      <c r="JMR87" s="567"/>
      <c r="JMS87" s="567"/>
      <c r="JMT87" s="567"/>
      <c r="JMU87" s="567"/>
      <c r="JMV87" s="567"/>
      <c r="JMW87" s="567"/>
      <c r="JMX87" s="567"/>
      <c r="JMY87" s="567"/>
      <c r="JMZ87" s="567"/>
      <c r="JNA87" s="567"/>
      <c r="JNB87" s="567"/>
      <c r="JNC87" s="567"/>
      <c r="JND87" s="567"/>
      <c r="JNE87" s="567"/>
      <c r="JNF87" s="567"/>
      <c r="JNG87" s="567"/>
      <c r="JNH87" s="567"/>
      <c r="JNI87" s="567"/>
      <c r="JNJ87" s="567"/>
      <c r="JNK87" s="567"/>
      <c r="JNL87" s="567"/>
      <c r="JNM87" s="567"/>
      <c r="JNN87" s="567"/>
      <c r="JNO87" s="567"/>
      <c r="JNP87" s="567"/>
      <c r="JNQ87" s="567"/>
      <c r="JNR87" s="567"/>
      <c r="JNS87" s="567"/>
      <c r="JNT87" s="567"/>
      <c r="JNU87" s="567"/>
      <c r="JNV87" s="567"/>
      <c r="JNW87" s="567"/>
      <c r="JNX87" s="567"/>
      <c r="JNY87" s="567"/>
      <c r="JNZ87" s="567"/>
      <c r="JOA87" s="567"/>
      <c r="JOB87" s="567"/>
      <c r="JOC87" s="567"/>
      <c r="JOD87" s="567"/>
      <c r="JOE87" s="567"/>
      <c r="JOF87" s="567"/>
      <c r="JOG87" s="567"/>
      <c r="JOH87" s="567"/>
      <c r="JOI87" s="567"/>
      <c r="JOJ87" s="567"/>
      <c r="JOK87" s="567"/>
      <c r="JOL87" s="567"/>
      <c r="JOM87" s="567"/>
      <c r="JON87" s="567"/>
      <c r="JOO87" s="567"/>
      <c r="JOP87" s="567"/>
      <c r="JOQ87" s="567"/>
      <c r="JOR87" s="567"/>
      <c r="JOS87" s="567"/>
      <c r="JOT87" s="567"/>
      <c r="JOU87" s="567"/>
      <c r="JOV87" s="567"/>
      <c r="JOW87" s="567"/>
      <c r="JOX87" s="567"/>
      <c r="JOY87" s="567"/>
      <c r="JOZ87" s="567"/>
      <c r="JPA87" s="567"/>
      <c r="JPB87" s="567"/>
      <c r="JPC87" s="567"/>
      <c r="JPD87" s="567"/>
      <c r="JPE87" s="567"/>
      <c r="JPF87" s="567"/>
      <c r="JPG87" s="567"/>
      <c r="JPH87" s="567"/>
      <c r="JPI87" s="567"/>
      <c r="JPJ87" s="567"/>
      <c r="JPK87" s="567"/>
      <c r="JPL87" s="567"/>
      <c r="JPM87" s="567"/>
      <c r="JPN87" s="567"/>
      <c r="JPO87" s="567"/>
      <c r="JPP87" s="567"/>
      <c r="JPQ87" s="567"/>
      <c r="JPR87" s="567"/>
      <c r="JPS87" s="567"/>
      <c r="JPT87" s="567"/>
      <c r="JPU87" s="567"/>
      <c r="JPV87" s="567"/>
      <c r="JPW87" s="567"/>
      <c r="JPX87" s="567"/>
      <c r="JPY87" s="567"/>
      <c r="JPZ87" s="567"/>
      <c r="JQA87" s="567"/>
      <c r="JQB87" s="567"/>
      <c r="JQC87" s="567"/>
      <c r="JQD87" s="567"/>
      <c r="JQE87" s="567"/>
      <c r="JQF87" s="567"/>
      <c r="JQG87" s="567"/>
      <c r="JQH87" s="567"/>
      <c r="JQI87" s="567"/>
      <c r="JQJ87" s="567"/>
      <c r="JQK87" s="567"/>
      <c r="JQL87" s="567"/>
      <c r="JQM87" s="567"/>
      <c r="JQN87" s="567"/>
      <c r="JQO87" s="567"/>
      <c r="JQP87" s="567"/>
      <c r="JQQ87" s="567"/>
      <c r="JQR87" s="567"/>
      <c r="JQS87" s="567"/>
      <c r="JQT87" s="567"/>
      <c r="JQU87" s="567"/>
      <c r="JQV87" s="567"/>
      <c r="JQW87" s="567"/>
      <c r="JQX87" s="567"/>
      <c r="JQY87" s="567"/>
      <c r="JQZ87" s="567"/>
      <c r="JRA87" s="567"/>
      <c r="JRB87" s="567"/>
      <c r="JRC87" s="567"/>
      <c r="JRD87" s="567"/>
      <c r="JRE87" s="567"/>
      <c r="JRF87" s="567"/>
      <c r="JRG87" s="567"/>
      <c r="JRH87" s="567"/>
      <c r="JRI87" s="567"/>
      <c r="JRJ87" s="567"/>
      <c r="JRK87" s="567"/>
      <c r="JRL87" s="567"/>
      <c r="JRM87" s="567"/>
      <c r="JRN87" s="567"/>
      <c r="JRO87" s="567"/>
      <c r="JRP87" s="567"/>
      <c r="JRQ87" s="567"/>
      <c r="JRR87" s="567"/>
      <c r="JRS87" s="567"/>
      <c r="JRT87" s="567"/>
      <c r="JRU87" s="567"/>
      <c r="JRV87" s="567"/>
      <c r="JRW87" s="567"/>
      <c r="JRX87" s="567"/>
      <c r="JRY87" s="567"/>
      <c r="JRZ87" s="567"/>
      <c r="JSA87" s="567"/>
      <c r="JSB87" s="567"/>
      <c r="JSC87" s="567"/>
      <c r="JSD87" s="567"/>
      <c r="JSE87" s="567"/>
      <c r="JSF87" s="567"/>
      <c r="JSG87" s="567"/>
      <c r="JSH87" s="567"/>
      <c r="JSI87" s="567"/>
      <c r="JSJ87" s="567"/>
      <c r="JSK87" s="567"/>
      <c r="JSL87" s="567"/>
      <c r="JSM87" s="567"/>
      <c r="JSN87" s="567"/>
      <c r="JSO87" s="567"/>
      <c r="JSP87" s="567"/>
      <c r="JSQ87" s="567"/>
      <c r="JSR87" s="567"/>
      <c r="JSS87" s="567"/>
      <c r="JST87" s="567"/>
      <c r="JSU87" s="567"/>
      <c r="JSV87" s="567"/>
      <c r="JSW87" s="567"/>
      <c r="JSX87" s="567"/>
      <c r="JSY87" s="567"/>
      <c r="JSZ87" s="567"/>
      <c r="JTA87" s="567"/>
      <c r="JTB87" s="567"/>
      <c r="JTC87" s="567"/>
      <c r="JTD87" s="567"/>
      <c r="JTE87" s="567"/>
      <c r="JTF87" s="567"/>
      <c r="JTG87" s="567"/>
      <c r="JTH87" s="567"/>
      <c r="JTI87" s="567"/>
      <c r="JTJ87" s="567"/>
      <c r="JTK87" s="567"/>
      <c r="JTL87" s="567"/>
      <c r="JTM87" s="567"/>
      <c r="JTN87" s="567"/>
      <c r="JTO87" s="567"/>
      <c r="JTP87" s="567"/>
      <c r="JTQ87" s="567"/>
      <c r="JTR87" s="567"/>
      <c r="JTS87" s="567"/>
      <c r="JTT87" s="567"/>
      <c r="JTU87" s="567"/>
      <c r="JTV87" s="567"/>
      <c r="JTW87" s="567"/>
      <c r="JTX87" s="567"/>
      <c r="JTY87" s="567"/>
      <c r="JTZ87" s="567"/>
      <c r="JUA87" s="567"/>
      <c r="JUB87" s="567"/>
      <c r="JUC87" s="567"/>
      <c r="JUD87" s="567"/>
      <c r="JUE87" s="567"/>
      <c r="JUF87" s="567"/>
      <c r="JUG87" s="567"/>
      <c r="JUH87" s="567"/>
      <c r="JUI87" s="567"/>
      <c r="JUJ87" s="567"/>
      <c r="JUK87" s="567"/>
      <c r="JUL87" s="567"/>
      <c r="JUM87" s="567"/>
      <c r="JUN87" s="567"/>
      <c r="JUO87" s="567"/>
      <c r="JUP87" s="567"/>
      <c r="JUQ87" s="567"/>
      <c r="JUR87" s="567"/>
      <c r="JUS87" s="567"/>
      <c r="JUT87" s="567"/>
      <c r="JUU87" s="567"/>
      <c r="JUV87" s="567"/>
      <c r="JUW87" s="567"/>
      <c r="JUX87" s="567"/>
      <c r="JUY87" s="567"/>
      <c r="JUZ87" s="567"/>
      <c r="JVA87" s="567"/>
      <c r="JVB87" s="567"/>
      <c r="JVC87" s="567"/>
      <c r="JVD87" s="567"/>
      <c r="JVE87" s="567"/>
      <c r="JVF87" s="567"/>
      <c r="JVG87" s="567"/>
      <c r="JVH87" s="567"/>
      <c r="JVI87" s="567"/>
      <c r="JVJ87" s="567"/>
      <c r="JVK87" s="567"/>
      <c r="JVL87" s="567"/>
      <c r="JVM87" s="567"/>
      <c r="JVN87" s="567"/>
      <c r="JVO87" s="567"/>
      <c r="JVP87" s="567"/>
      <c r="JVQ87" s="567"/>
      <c r="JVR87" s="567"/>
      <c r="JVS87" s="567"/>
      <c r="JVT87" s="567"/>
      <c r="JVU87" s="567"/>
      <c r="JVV87" s="567"/>
      <c r="JVW87" s="567"/>
      <c r="JVX87" s="567"/>
      <c r="JVY87" s="567"/>
      <c r="JVZ87" s="567"/>
      <c r="JWA87" s="567"/>
      <c r="JWB87" s="567"/>
      <c r="JWC87" s="567"/>
      <c r="JWD87" s="567"/>
      <c r="JWE87" s="567"/>
      <c r="JWF87" s="567"/>
      <c r="JWG87" s="567"/>
      <c r="JWH87" s="567"/>
      <c r="JWI87" s="567"/>
      <c r="JWJ87" s="567"/>
      <c r="JWK87" s="567"/>
      <c r="JWL87" s="567"/>
      <c r="JWM87" s="567"/>
      <c r="JWN87" s="567"/>
      <c r="JWO87" s="567"/>
      <c r="JWP87" s="567"/>
      <c r="JWQ87" s="567"/>
      <c r="JWR87" s="567"/>
      <c r="JWS87" s="567"/>
      <c r="JWT87" s="567"/>
      <c r="JWU87" s="567"/>
      <c r="JWV87" s="567"/>
      <c r="JWW87" s="567"/>
      <c r="JWX87" s="567"/>
      <c r="JWY87" s="567"/>
      <c r="JWZ87" s="567"/>
      <c r="JXA87" s="567"/>
      <c r="JXB87" s="567"/>
      <c r="JXC87" s="567"/>
      <c r="JXD87" s="567"/>
      <c r="JXE87" s="567"/>
      <c r="JXF87" s="567"/>
      <c r="JXG87" s="567"/>
      <c r="JXH87" s="567"/>
      <c r="JXI87" s="567"/>
      <c r="JXJ87" s="567"/>
      <c r="JXK87" s="567"/>
      <c r="JXL87" s="567"/>
      <c r="JXM87" s="567"/>
      <c r="JXN87" s="567"/>
      <c r="JXO87" s="567"/>
      <c r="JXP87" s="567"/>
      <c r="JXQ87" s="567"/>
      <c r="JXR87" s="567"/>
      <c r="JXS87" s="567"/>
      <c r="JXT87" s="567"/>
      <c r="JXU87" s="567"/>
      <c r="JXV87" s="567"/>
      <c r="JXW87" s="567"/>
      <c r="JXX87" s="567"/>
      <c r="JXY87" s="567"/>
      <c r="JXZ87" s="567"/>
      <c r="JYA87" s="567"/>
      <c r="JYB87" s="567"/>
      <c r="JYC87" s="567"/>
      <c r="JYD87" s="567"/>
      <c r="JYE87" s="567"/>
      <c r="JYF87" s="567"/>
      <c r="JYG87" s="567"/>
      <c r="JYH87" s="567"/>
      <c r="JYI87" s="567"/>
      <c r="JYJ87" s="567"/>
      <c r="JYK87" s="567"/>
      <c r="JYL87" s="567"/>
      <c r="JYM87" s="567"/>
      <c r="JYN87" s="567"/>
      <c r="JYO87" s="567"/>
      <c r="JYP87" s="567"/>
      <c r="JYQ87" s="567"/>
      <c r="JYR87" s="567"/>
      <c r="JYS87" s="567"/>
      <c r="JYT87" s="567"/>
      <c r="JYU87" s="567"/>
      <c r="JYV87" s="567"/>
      <c r="JYW87" s="567"/>
      <c r="JYX87" s="567"/>
      <c r="JYY87" s="567"/>
      <c r="JYZ87" s="567"/>
      <c r="JZA87" s="567"/>
      <c r="JZB87" s="567"/>
      <c r="JZC87" s="567"/>
      <c r="JZD87" s="567"/>
      <c r="JZE87" s="567"/>
      <c r="JZF87" s="567"/>
      <c r="JZG87" s="567"/>
      <c r="JZH87" s="567"/>
      <c r="JZI87" s="567"/>
      <c r="JZJ87" s="567"/>
      <c r="JZK87" s="567"/>
      <c r="JZL87" s="567"/>
      <c r="JZM87" s="567"/>
      <c r="JZN87" s="567"/>
      <c r="JZO87" s="567"/>
      <c r="JZP87" s="567"/>
      <c r="JZQ87" s="567"/>
      <c r="JZR87" s="567"/>
      <c r="JZS87" s="567"/>
      <c r="JZT87" s="567"/>
      <c r="JZU87" s="567"/>
      <c r="JZV87" s="567"/>
      <c r="JZW87" s="567"/>
      <c r="JZX87" s="567"/>
      <c r="JZY87" s="567"/>
      <c r="JZZ87" s="567"/>
      <c r="KAA87" s="567"/>
      <c r="KAB87" s="567"/>
      <c r="KAC87" s="567"/>
      <c r="KAD87" s="567"/>
      <c r="KAE87" s="567"/>
      <c r="KAF87" s="567"/>
      <c r="KAG87" s="567"/>
      <c r="KAH87" s="567"/>
      <c r="KAI87" s="567"/>
      <c r="KAJ87" s="567"/>
      <c r="KAK87" s="567"/>
      <c r="KAL87" s="567"/>
      <c r="KAM87" s="567"/>
      <c r="KAN87" s="567"/>
      <c r="KAO87" s="567"/>
      <c r="KAP87" s="567"/>
      <c r="KAQ87" s="567"/>
      <c r="KAR87" s="567"/>
      <c r="KAS87" s="567"/>
      <c r="KAT87" s="567"/>
      <c r="KAU87" s="567"/>
      <c r="KAV87" s="567"/>
      <c r="KAW87" s="567"/>
      <c r="KAX87" s="567"/>
      <c r="KAY87" s="567"/>
      <c r="KAZ87" s="567"/>
      <c r="KBA87" s="567"/>
      <c r="KBB87" s="567"/>
      <c r="KBC87" s="567"/>
      <c r="KBD87" s="567"/>
      <c r="KBE87" s="567"/>
      <c r="KBF87" s="567"/>
      <c r="KBG87" s="567"/>
      <c r="KBH87" s="567"/>
      <c r="KBI87" s="567"/>
      <c r="KBJ87" s="567"/>
      <c r="KBK87" s="567"/>
      <c r="KBL87" s="567"/>
      <c r="KBM87" s="567"/>
      <c r="KBN87" s="567"/>
      <c r="KBO87" s="567"/>
      <c r="KBP87" s="567"/>
      <c r="KBQ87" s="567"/>
      <c r="KBR87" s="567"/>
      <c r="KBS87" s="567"/>
      <c r="KBT87" s="567"/>
      <c r="KBU87" s="567"/>
      <c r="KBV87" s="567"/>
      <c r="KBW87" s="567"/>
      <c r="KBX87" s="567"/>
      <c r="KBY87" s="567"/>
      <c r="KBZ87" s="567"/>
      <c r="KCA87" s="567"/>
      <c r="KCB87" s="567"/>
      <c r="KCC87" s="567"/>
      <c r="KCD87" s="567"/>
      <c r="KCE87" s="567"/>
      <c r="KCF87" s="567"/>
      <c r="KCG87" s="567"/>
      <c r="KCH87" s="567"/>
      <c r="KCI87" s="567"/>
      <c r="KCJ87" s="567"/>
      <c r="KCK87" s="567"/>
      <c r="KCL87" s="567"/>
      <c r="KCM87" s="567"/>
      <c r="KCN87" s="567"/>
      <c r="KCO87" s="567"/>
      <c r="KCP87" s="567"/>
      <c r="KCQ87" s="567"/>
      <c r="KCR87" s="567"/>
      <c r="KCS87" s="567"/>
      <c r="KCT87" s="567"/>
      <c r="KCU87" s="567"/>
      <c r="KCV87" s="567"/>
      <c r="KCW87" s="567"/>
      <c r="KCX87" s="567"/>
      <c r="KCY87" s="567"/>
      <c r="KCZ87" s="567"/>
      <c r="KDA87" s="567"/>
      <c r="KDB87" s="567"/>
      <c r="KDC87" s="567"/>
      <c r="KDD87" s="567"/>
      <c r="KDE87" s="567"/>
      <c r="KDF87" s="567"/>
      <c r="KDG87" s="567"/>
      <c r="KDH87" s="567"/>
      <c r="KDI87" s="567"/>
      <c r="KDJ87" s="567"/>
      <c r="KDK87" s="567"/>
      <c r="KDL87" s="567"/>
      <c r="KDM87" s="567"/>
      <c r="KDN87" s="567"/>
      <c r="KDO87" s="567"/>
      <c r="KDP87" s="567"/>
      <c r="KDQ87" s="567"/>
      <c r="KDR87" s="567"/>
      <c r="KDS87" s="567"/>
      <c r="KDT87" s="567"/>
      <c r="KDU87" s="567"/>
      <c r="KDV87" s="567"/>
      <c r="KDW87" s="567"/>
      <c r="KDX87" s="567"/>
      <c r="KDY87" s="567"/>
      <c r="KDZ87" s="567"/>
      <c r="KEA87" s="567"/>
      <c r="KEB87" s="567"/>
      <c r="KEC87" s="567"/>
      <c r="KED87" s="567"/>
      <c r="KEE87" s="567"/>
      <c r="KEF87" s="567"/>
      <c r="KEG87" s="567"/>
      <c r="KEH87" s="567"/>
      <c r="KEI87" s="567"/>
      <c r="KEJ87" s="567"/>
      <c r="KEK87" s="567"/>
      <c r="KEL87" s="567"/>
      <c r="KEM87" s="567"/>
      <c r="KEN87" s="567"/>
      <c r="KEO87" s="567"/>
      <c r="KEP87" s="567"/>
      <c r="KEQ87" s="567"/>
      <c r="KER87" s="567"/>
      <c r="KES87" s="567"/>
      <c r="KET87" s="567"/>
      <c r="KEU87" s="567"/>
      <c r="KEV87" s="567"/>
      <c r="KEW87" s="567"/>
      <c r="KEX87" s="567"/>
      <c r="KEY87" s="567"/>
      <c r="KEZ87" s="567"/>
      <c r="KFA87" s="567"/>
      <c r="KFB87" s="567"/>
      <c r="KFC87" s="567"/>
      <c r="KFD87" s="567"/>
      <c r="KFE87" s="567"/>
      <c r="KFF87" s="567"/>
      <c r="KFG87" s="567"/>
      <c r="KFH87" s="567"/>
      <c r="KFI87" s="567"/>
      <c r="KFJ87" s="567"/>
      <c r="KFK87" s="567"/>
      <c r="KFL87" s="567"/>
      <c r="KFM87" s="567"/>
      <c r="KFN87" s="567"/>
      <c r="KFO87" s="567"/>
      <c r="KFP87" s="567"/>
      <c r="KFQ87" s="567"/>
      <c r="KFR87" s="567"/>
      <c r="KFS87" s="567"/>
      <c r="KFT87" s="567"/>
      <c r="KFU87" s="567"/>
      <c r="KFV87" s="567"/>
      <c r="KFW87" s="567"/>
      <c r="KFX87" s="567"/>
      <c r="KFY87" s="567"/>
      <c r="KFZ87" s="567"/>
      <c r="KGA87" s="567"/>
      <c r="KGB87" s="567"/>
      <c r="KGC87" s="567"/>
      <c r="KGD87" s="567"/>
      <c r="KGE87" s="567"/>
      <c r="KGF87" s="567"/>
      <c r="KGG87" s="567"/>
      <c r="KGH87" s="567"/>
      <c r="KGI87" s="567"/>
      <c r="KGJ87" s="567"/>
      <c r="KGK87" s="567"/>
      <c r="KGL87" s="567"/>
      <c r="KGM87" s="567"/>
      <c r="KGN87" s="567"/>
      <c r="KGO87" s="567"/>
      <c r="KGP87" s="567"/>
      <c r="KGQ87" s="567"/>
      <c r="KGR87" s="567"/>
      <c r="KGS87" s="567"/>
      <c r="KGT87" s="567"/>
      <c r="KGU87" s="567"/>
      <c r="KGV87" s="567"/>
      <c r="KGW87" s="567"/>
      <c r="KGX87" s="567"/>
      <c r="KGY87" s="567"/>
      <c r="KGZ87" s="567"/>
      <c r="KHA87" s="567"/>
      <c r="KHB87" s="567"/>
      <c r="KHC87" s="567"/>
      <c r="KHD87" s="567"/>
      <c r="KHE87" s="567"/>
      <c r="KHF87" s="567"/>
      <c r="KHG87" s="567"/>
      <c r="KHH87" s="567"/>
      <c r="KHI87" s="567"/>
      <c r="KHJ87" s="567"/>
      <c r="KHK87" s="567"/>
      <c r="KHL87" s="567"/>
      <c r="KHM87" s="567"/>
      <c r="KHN87" s="567"/>
      <c r="KHO87" s="567"/>
      <c r="KHP87" s="567"/>
      <c r="KHQ87" s="567"/>
      <c r="KHR87" s="567"/>
      <c r="KHS87" s="567"/>
      <c r="KHT87" s="567"/>
      <c r="KHU87" s="567"/>
      <c r="KHV87" s="567"/>
      <c r="KHW87" s="567"/>
      <c r="KHX87" s="567"/>
      <c r="KHY87" s="567"/>
      <c r="KHZ87" s="567"/>
      <c r="KIA87" s="567"/>
      <c r="KIB87" s="567"/>
      <c r="KIC87" s="567"/>
      <c r="KID87" s="567"/>
      <c r="KIE87" s="567"/>
      <c r="KIF87" s="567"/>
      <c r="KIG87" s="567"/>
      <c r="KIH87" s="567"/>
      <c r="KII87" s="567"/>
      <c r="KIJ87" s="567"/>
      <c r="KIK87" s="567"/>
      <c r="KIL87" s="567"/>
      <c r="KIM87" s="567"/>
      <c r="KIN87" s="567"/>
      <c r="KIO87" s="567"/>
      <c r="KIP87" s="567"/>
      <c r="KIQ87" s="567"/>
      <c r="KIR87" s="567"/>
      <c r="KIS87" s="567"/>
      <c r="KIT87" s="567"/>
      <c r="KIU87" s="567"/>
      <c r="KIV87" s="567"/>
      <c r="KIW87" s="567"/>
      <c r="KIX87" s="567"/>
      <c r="KIY87" s="567"/>
      <c r="KIZ87" s="567"/>
      <c r="KJA87" s="567"/>
      <c r="KJB87" s="567"/>
      <c r="KJC87" s="567"/>
      <c r="KJD87" s="567"/>
      <c r="KJE87" s="567"/>
      <c r="KJF87" s="567"/>
      <c r="KJG87" s="567"/>
      <c r="KJH87" s="567"/>
      <c r="KJI87" s="567"/>
      <c r="KJJ87" s="567"/>
      <c r="KJK87" s="567"/>
      <c r="KJL87" s="567"/>
      <c r="KJM87" s="567"/>
      <c r="KJN87" s="567"/>
      <c r="KJO87" s="567"/>
      <c r="KJP87" s="567"/>
      <c r="KJQ87" s="567"/>
      <c r="KJR87" s="567"/>
      <c r="KJS87" s="567"/>
      <c r="KJT87" s="567"/>
      <c r="KJU87" s="567"/>
      <c r="KJV87" s="567"/>
      <c r="KJW87" s="567"/>
      <c r="KJX87" s="567"/>
      <c r="KJY87" s="567"/>
      <c r="KJZ87" s="567"/>
      <c r="KKA87" s="567"/>
      <c r="KKB87" s="567"/>
      <c r="KKC87" s="567"/>
      <c r="KKD87" s="567"/>
      <c r="KKE87" s="567"/>
      <c r="KKF87" s="567"/>
      <c r="KKG87" s="567"/>
      <c r="KKH87" s="567"/>
      <c r="KKI87" s="567"/>
      <c r="KKJ87" s="567"/>
      <c r="KKK87" s="567"/>
      <c r="KKL87" s="567"/>
      <c r="KKM87" s="567"/>
      <c r="KKN87" s="567"/>
      <c r="KKO87" s="567"/>
      <c r="KKP87" s="567"/>
      <c r="KKQ87" s="567"/>
      <c r="KKR87" s="567"/>
      <c r="KKS87" s="567"/>
      <c r="KKT87" s="567"/>
      <c r="KKU87" s="567"/>
      <c r="KKV87" s="567"/>
      <c r="KKW87" s="567"/>
      <c r="KKX87" s="567"/>
      <c r="KKY87" s="567"/>
      <c r="KKZ87" s="567"/>
      <c r="KLA87" s="567"/>
      <c r="KLB87" s="567"/>
      <c r="KLC87" s="567"/>
      <c r="KLD87" s="567"/>
      <c r="KLE87" s="567"/>
      <c r="KLF87" s="567"/>
      <c r="KLG87" s="567"/>
      <c r="KLH87" s="567"/>
      <c r="KLI87" s="567"/>
      <c r="KLJ87" s="567"/>
      <c r="KLK87" s="567"/>
      <c r="KLL87" s="567"/>
      <c r="KLM87" s="567"/>
      <c r="KLN87" s="567"/>
      <c r="KLO87" s="567"/>
      <c r="KLP87" s="567"/>
      <c r="KLQ87" s="567"/>
      <c r="KLR87" s="567"/>
      <c r="KLS87" s="567"/>
      <c r="KLT87" s="567"/>
      <c r="KLU87" s="567"/>
      <c r="KLV87" s="567"/>
      <c r="KLW87" s="567"/>
      <c r="KLX87" s="567"/>
      <c r="KLY87" s="567"/>
      <c r="KLZ87" s="567"/>
      <c r="KMA87" s="567"/>
      <c r="KMB87" s="567"/>
      <c r="KMC87" s="567"/>
      <c r="KMD87" s="567"/>
      <c r="KME87" s="567"/>
      <c r="KMF87" s="567"/>
      <c r="KMG87" s="567"/>
      <c r="KMH87" s="567"/>
      <c r="KMI87" s="567"/>
      <c r="KMJ87" s="567"/>
      <c r="KMK87" s="567"/>
      <c r="KML87" s="567"/>
      <c r="KMM87" s="567"/>
      <c r="KMN87" s="567"/>
      <c r="KMO87" s="567"/>
      <c r="KMP87" s="567"/>
      <c r="KMQ87" s="567"/>
      <c r="KMR87" s="567"/>
      <c r="KMS87" s="567"/>
      <c r="KMT87" s="567"/>
      <c r="KMU87" s="567"/>
      <c r="KMV87" s="567"/>
      <c r="KMW87" s="567"/>
      <c r="KMX87" s="567"/>
      <c r="KMY87" s="567"/>
      <c r="KMZ87" s="567"/>
      <c r="KNA87" s="567"/>
      <c r="KNB87" s="567"/>
      <c r="KNC87" s="567"/>
      <c r="KND87" s="567"/>
      <c r="KNE87" s="567"/>
      <c r="KNF87" s="567"/>
      <c r="KNG87" s="567"/>
      <c r="KNH87" s="567"/>
      <c r="KNI87" s="567"/>
      <c r="KNJ87" s="567"/>
      <c r="KNK87" s="567"/>
      <c r="KNL87" s="567"/>
      <c r="KNM87" s="567"/>
      <c r="KNN87" s="567"/>
      <c r="KNO87" s="567"/>
      <c r="KNP87" s="567"/>
      <c r="KNQ87" s="567"/>
      <c r="KNR87" s="567"/>
      <c r="KNS87" s="567"/>
      <c r="KNT87" s="567"/>
      <c r="KNU87" s="567"/>
      <c r="KNV87" s="567"/>
      <c r="KNW87" s="567"/>
      <c r="KNX87" s="567"/>
      <c r="KNY87" s="567"/>
      <c r="KNZ87" s="567"/>
      <c r="KOA87" s="567"/>
      <c r="KOB87" s="567"/>
      <c r="KOC87" s="567"/>
      <c r="KOD87" s="567"/>
      <c r="KOE87" s="567"/>
      <c r="KOF87" s="567"/>
      <c r="KOG87" s="567"/>
      <c r="KOH87" s="567"/>
      <c r="KOI87" s="567"/>
      <c r="KOJ87" s="567"/>
      <c r="KOK87" s="567"/>
      <c r="KOL87" s="567"/>
      <c r="KOM87" s="567"/>
      <c r="KON87" s="567"/>
      <c r="KOO87" s="567"/>
      <c r="KOP87" s="567"/>
      <c r="KOQ87" s="567"/>
      <c r="KOR87" s="567"/>
      <c r="KOS87" s="567"/>
      <c r="KOT87" s="567"/>
      <c r="KOU87" s="567"/>
      <c r="KOV87" s="567"/>
      <c r="KOW87" s="567"/>
      <c r="KOX87" s="567"/>
      <c r="KOY87" s="567"/>
      <c r="KOZ87" s="567"/>
      <c r="KPA87" s="567"/>
      <c r="KPB87" s="567"/>
      <c r="KPC87" s="567"/>
      <c r="KPD87" s="567"/>
      <c r="KPE87" s="567"/>
      <c r="KPF87" s="567"/>
      <c r="KPG87" s="567"/>
      <c r="KPH87" s="567"/>
      <c r="KPI87" s="567"/>
      <c r="KPJ87" s="567"/>
      <c r="KPK87" s="567"/>
      <c r="KPL87" s="567"/>
      <c r="KPM87" s="567"/>
      <c r="KPN87" s="567"/>
      <c r="KPO87" s="567"/>
      <c r="KPP87" s="567"/>
      <c r="KPQ87" s="567"/>
      <c r="KPR87" s="567"/>
      <c r="KPS87" s="567"/>
      <c r="KPT87" s="567"/>
      <c r="KPU87" s="567"/>
      <c r="KPV87" s="567"/>
      <c r="KPW87" s="567"/>
      <c r="KPX87" s="567"/>
      <c r="KPY87" s="567"/>
      <c r="KPZ87" s="567"/>
      <c r="KQA87" s="567"/>
      <c r="KQB87" s="567"/>
      <c r="KQC87" s="567"/>
      <c r="KQD87" s="567"/>
      <c r="KQE87" s="567"/>
      <c r="KQF87" s="567"/>
      <c r="KQG87" s="567"/>
      <c r="KQH87" s="567"/>
      <c r="KQI87" s="567"/>
      <c r="KQJ87" s="567"/>
      <c r="KQK87" s="567"/>
      <c r="KQL87" s="567"/>
      <c r="KQM87" s="567"/>
      <c r="KQN87" s="567"/>
      <c r="KQO87" s="567"/>
      <c r="KQP87" s="567"/>
      <c r="KQQ87" s="567"/>
      <c r="KQR87" s="567"/>
      <c r="KQS87" s="567"/>
      <c r="KQT87" s="567"/>
      <c r="KQU87" s="567"/>
      <c r="KQV87" s="567"/>
      <c r="KQW87" s="567"/>
      <c r="KQX87" s="567"/>
      <c r="KQY87" s="567"/>
      <c r="KQZ87" s="567"/>
      <c r="KRA87" s="567"/>
      <c r="KRB87" s="567"/>
      <c r="KRC87" s="567"/>
      <c r="KRD87" s="567"/>
      <c r="KRE87" s="567"/>
      <c r="KRF87" s="567"/>
      <c r="KRG87" s="567"/>
      <c r="KRH87" s="567"/>
      <c r="KRI87" s="567"/>
      <c r="KRJ87" s="567"/>
      <c r="KRK87" s="567"/>
      <c r="KRL87" s="567"/>
      <c r="KRM87" s="567"/>
      <c r="KRN87" s="567"/>
      <c r="KRO87" s="567"/>
      <c r="KRP87" s="567"/>
      <c r="KRQ87" s="567"/>
      <c r="KRR87" s="567"/>
      <c r="KRS87" s="567"/>
      <c r="KRT87" s="567"/>
      <c r="KRU87" s="567"/>
      <c r="KRV87" s="567"/>
      <c r="KRW87" s="567"/>
      <c r="KRX87" s="567"/>
      <c r="KRY87" s="567"/>
      <c r="KRZ87" s="567"/>
      <c r="KSA87" s="567"/>
      <c r="KSB87" s="567"/>
      <c r="KSC87" s="567"/>
      <c r="KSD87" s="567"/>
      <c r="KSE87" s="567"/>
      <c r="KSF87" s="567"/>
      <c r="KSG87" s="567"/>
      <c r="KSH87" s="567"/>
      <c r="KSI87" s="567"/>
      <c r="KSJ87" s="567"/>
      <c r="KSK87" s="567"/>
      <c r="KSL87" s="567"/>
      <c r="KSM87" s="567"/>
      <c r="KSN87" s="567"/>
      <c r="KSO87" s="567"/>
      <c r="KSP87" s="567"/>
      <c r="KSQ87" s="567"/>
      <c r="KSR87" s="567"/>
      <c r="KSS87" s="567"/>
      <c r="KST87" s="567"/>
      <c r="KSU87" s="567"/>
      <c r="KSV87" s="567"/>
      <c r="KSW87" s="567"/>
      <c r="KSX87" s="567"/>
      <c r="KSY87" s="567"/>
      <c r="KSZ87" s="567"/>
      <c r="KTA87" s="567"/>
      <c r="KTB87" s="567"/>
      <c r="KTC87" s="567"/>
      <c r="KTD87" s="567"/>
      <c r="KTE87" s="567"/>
      <c r="KTF87" s="567"/>
      <c r="KTG87" s="567"/>
      <c r="KTH87" s="567"/>
      <c r="KTI87" s="567"/>
      <c r="KTJ87" s="567"/>
      <c r="KTK87" s="567"/>
      <c r="KTL87" s="567"/>
      <c r="KTM87" s="567"/>
      <c r="KTN87" s="567"/>
      <c r="KTO87" s="567"/>
      <c r="KTP87" s="567"/>
      <c r="KTQ87" s="567"/>
      <c r="KTR87" s="567"/>
      <c r="KTS87" s="567"/>
      <c r="KTT87" s="567"/>
      <c r="KTU87" s="567"/>
      <c r="KTV87" s="567"/>
      <c r="KTW87" s="567"/>
      <c r="KTX87" s="567"/>
      <c r="KTY87" s="567"/>
      <c r="KTZ87" s="567"/>
      <c r="KUA87" s="567"/>
      <c r="KUB87" s="567"/>
      <c r="KUC87" s="567"/>
      <c r="KUD87" s="567"/>
      <c r="KUE87" s="567"/>
      <c r="KUF87" s="567"/>
      <c r="KUG87" s="567"/>
      <c r="KUH87" s="567"/>
      <c r="KUI87" s="567"/>
      <c r="KUJ87" s="567"/>
      <c r="KUK87" s="567"/>
      <c r="KUL87" s="567"/>
      <c r="KUM87" s="567"/>
      <c r="KUN87" s="567"/>
      <c r="KUO87" s="567"/>
      <c r="KUP87" s="567"/>
      <c r="KUQ87" s="567"/>
      <c r="KUR87" s="567"/>
      <c r="KUS87" s="567"/>
      <c r="KUT87" s="567"/>
      <c r="KUU87" s="567"/>
      <c r="KUV87" s="567"/>
      <c r="KUW87" s="567"/>
      <c r="KUX87" s="567"/>
      <c r="KUY87" s="567"/>
      <c r="KUZ87" s="567"/>
      <c r="KVA87" s="567"/>
      <c r="KVB87" s="567"/>
      <c r="KVC87" s="567"/>
      <c r="KVD87" s="567"/>
      <c r="KVE87" s="567"/>
      <c r="KVF87" s="567"/>
      <c r="KVG87" s="567"/>
      <c r="KVH87" s="567"/>
      <c r="KVI87" s="567"/>
      <c r="KVJ87" s="567"/>
      <c r="KVK87" s="567"/>
      <c r="KVL87" s="567"/>
      <c r="KVM87" s="567"/>
      <c r="KVN87" s="567"/>
      <c r="KVO87" s="567"/>
      <c r="KVP87" s="567"/>
      <c r="KVQ87" s="567"/>
      <c r="KVR87" s="567"/>
      <c r="KVS87" s="567"/>
      <c r="KVT87" s="567"/>
      <c r="KVU87" s="567"/>
      <c r="KVV87" s="567"/>
      <c r="KVW87" s="567"/>
      <c r="KVX87" s="567"/>
      <c r="KVY87" s="567"/>
      <c r="KVZ87" s="567"/>
      <c r="KWA87" s="567"/>
      <c r="KWB87" s="567"/>
      <c r="KWC87" s="567"/>
      <c r="KWD87" s="567"/>
      <c r="KWE87" s="567"/>
      <c r="KWF87" s="567"/>
      <c r="KWG87" s="567"/>
      <c r="KWH87" s="567"/>
      <c r="KWI87" s="567"/>
      <c r="KWJ87" s="567"/>
      <c r="KWK87" s="567"/>
      <c r="KWL87" s="567"/>
      <c r="KWM87" s="567"/>
      <c r="KWN87" s="567"/>
      <c r="KWO87" s="567"/>
      <c r="KWP87" s="567"/>
      <c r="KWQ87" s="567"/>
      <c r="KWR87" s="567"/>
      <c r="KWS87" s="567"/>
      <c r="KWT87" s="567"/>
      <c r="KWU87" s="567"/>
      <c r="KWV87" s="567"/>
      <c r="KWW87" s="567"/>
      <c r="KWX87" s="567"/>
      <c r="KWY87" s="567"/>
      <c r="KWZ87" s="567"/>
      <c r="KXA87" s="567"/>
      <c r="KXB87" s="567"/>
      <c r="KXC87" s="567"/>
      <c r="KXD87" s="567"/>
      <c r="KXE87" s="567"/>
      <c r="KXF87" s="567"/>
      <c r="KXG87" s="567"/>
      <c r="KXH87" s="567"/>
      <c r="KXI87" s="567"/>
      <c r="KXJ87" s="567"/>
      <c r="KXK87" s="567"/>
      <c r="KXL87" s="567"/>
      <c r="KXM87" s="567"/>
      <c r="KXN87" s="567"/>
      <c r="KXO87" s="567"/>
      <c r="KXP87" s="567"/>
      <c r="KXQ87" s="567"/>
      <c r="KXR87" s="567"/>
      <c r="KXS87" s="567"/>
      <c r="KXT87" s="567"/>
      <c r="KXU87" s="567"/>
      <c r="KXV87" s="567"/>
      <c r="KXW87" s="567"/>
      <c r="KXX87" s="567"/>
      <c r="KXY87" s="567"/>
      <c r="KXZ87" s="567"/>
      <c r="KYA87" s="567"/>
      <c r="KYB87" s="567"/>
      <c r="KYC87" s="567"/>
      <c r="KYD87" s="567"/>
      <c r="KYE87" s="567"/>
      <c r="KYF87" s="567"/>
      <c r="KYG87" s="567"/>
      <c r="KYH87" s="567"/>
      <c r="KYI87" s="567"/>
      <c r="KYJ87" s="567"/>
      <c r="KYK87" s="567"/>
      <c r="KYL87" s="567"/>
      <c r="KYM87" s="567"/>
      <c r="KYN87" s="567"/>
      <c r="KYO87" s="567"/>
      <c r="KYP87" s="567"/>
      <c r="KYQ87" s="567"/>
      <c r="KYR87" s="567"/>
      <c r="KYS87" s="567"/>
      <c r="KYT87" s="567"/>
      <c r="KYU87" s="567"/>
      <c r="KYV87" s="567"/>
      <c r="KYW87" s="567"/>
      <c r="KYX87" s="567"/>
      <c r="KYY87" s="567"/>
      <c r="KYZ87" s="567"/>
      <c r="KZA87" s="567"/>
      <c r="KZB87" s="567"/>
      <c r="KZC87" s="567"/>
      <c r="KZD87" s="567"/>
      <c r="KZE87" s="567"/>
      <c r="KZF87" s="567"/>
      <c r="KZG87" s="567"/>
      <c r="KZH87" s="567"/>
      <c r="KZI87" s="567"/>
      <c r="KZJ87" s="567"/>
      <c r="KZK87" s="567"/>
      <c r="KZL87" s="567"/>
      <c r="KZM87" s="567"/>
      <c r="KZN87" s="567"/>
      <c r="KZO87" s="567"/>
      <c r="KZP87" s="567"/>
      <c r="KZQ87" s="567"/>
      <c r="KZR87" s="567"/>
      <c r="KZS87" s="567"/>
      <c r="KZT87" s="567"/>
      <c r="KZU87" s="567"/>
      <c r="KZV87" s="567"/>
      <c r="KZW87" s="567"/>
      <c r="KZX87" s="567"/>
      <c r="KZY87" s="567"/>
      <c r="KZZ87" s="567"/>
      <c r="LAA87" s="567"/>
      <c r="LAB87" s="567"/>
      <c r="LAC87" s="567"/>
      <c r="LAD87" s="567"/>
      <c r="LAE87" s="567"/>
      <c r="LAF87" s="567"/>
      <c r="LAG87" s="567"/>
      <c r="LAH87" s="567"/>
      <c r="LAI87" s="567"/>
      <c r="LAJ87" s="567"/>
      <c r="LAK87" s="567"/>
      <c r="LAL87" s="567"/>
      <c r="LAM87" s="567"/>
      <c r="LAN87" s="567"/>
      <c r="LAO87" s="567"/>
      <c r="LAP87" s="567"/>
      <c r="LAQ87" s="567"/>
      <c r="LAR87" s="567"/>
      <c r="LAS87" s="567"/>
      <c r="LAT87" s="567"/>
      <c r="LAU87" s="567"/>
      <c r="LAV87" s="567"/>
      <c r="LAW87" s="567"/>
      <c r="LAX87" s="567"/>
      <c r="LAY87" s="567"/>
      <c r="LAZ87" s="567"/>
      <c r="LBA87" s="567"/>
      <c r="LBB87" s="567"/>
      <c r="LBC87" s="567"/>
      <c r="LBD87" s="567"/>
      <c r="LBE87" s="567"/>
      <c r="LBF87" s="567"/>
      <c r="LBG87" s="567"/>
      <c r="LBH87" s="567"/>
      <c r="LBI87" s="567"/>
      <c r="LBJ87" s="567"/>
      <c r="LBK87" s="567"/>
      <c r="LBL87" s="567"/>
      <c r="LBM87" s="567"/>
      <c r="LBN87" s="567"/>
      <c r="LBO87" s="567"/>
      <c r="LBP87" s="567"/>
      <c r="LBQ87" s="567"/>
      <c r="LBR87" s="567"/>
      <c r="LBS87" s="567"/>
      <c r="LBT87" s="567"/>
      <c r="LBU87" s="567"/>
      <c r="LBV87" s="567"/>
      <c r="LBW87" s="567"/>
      <c r="LBX87" s="567"/>
      <c r="LBY87" s="567"/>
      <c r="LBZ87" s="567"/>
      <c r="LCA87" s="567"/>
      <c r="LCB87" s="567"/>
      <c r="LCC87" s="567"/>
      <c r="LCD87" s="567"/>
      <c r="LCE87" s="567"/>
      <c r="LCF87" s="567"/>
      <c r="LCG87" s="567"/>
      <c r="LCH87" s="567"/>
      <c r="LCI87" s="567"/>
      <c r="LCJ87" s="567"/>
      <c r="LCK87" s="567"/>
      <c r="LCL87" s="567"/>
      <c r="LCM87" s="567"/>
      <c r="LCN87" s="567"/>
      <c r="LCO87" s="567"/>
      <c r="LCP87" s="567"/>
      <c r="LCQ87" s="567"/>
      <c r="LCR87" s="567"/>
      <c r="LCS87" s="567"/>
      <c r="LCT87" s="567"/>
      <c r="LCU87" s="567"/>
      <c r="LCV87" s="567"/>
      <c r="LCW87" s="567"/>
      <c r="LCX87" s="567"/>
      <c r="LCY87" s="567"/>
      <c r="LCZ87" s="567"/>
      <c r="LDA87" s="567"/>
      <c r="LDB87" s="567"/>
      <c r="LDC87" s="567"/>
      <c r="LDD87" s="567"/>
      <c r="LDE87" s="567"/>
      <c r="LDF87" s="567"/>
      <c r="LDG87" s="567"/>
      <c r="LDH87" s="567"/>
      <c r="LDI87" s="567"/>
      <c r="LDJ87" s="567"/>
      <c r="LDK87" s="567"/>
      <c r="LDL87" s="567"/>
      <c r="LDM87" s="567"/>
      <c r="LDN87" s="567"/>
      <c r="LDO87" s="567"/>
      <c r="LDP87" s="567"/>
      <c r="LDQ87" s="567"/>
      <c r="LDR87" s="567"/>
      <c r="LDS87" s="567"/>
      <c r="LDT87" s="567"/>
      <c r="LDU87" s="567"/>
      <c r="LDV87" s="567"/>
      <c r="LDW87" s="567"/>
      <c r="LDX87" s="567"/>
      <c r="LDY87" s="567"/>
      <c r="LDZ87" s="567"/>
      <c r="LEA87" s="567"/>
      <c r="LEB87" s="567"/>
      <c r="LEC87" s="567"/>
      <c r="LED87" s="567"/>
      <c r="LEE87" s="567"/>
      <c r="LEF87" s="567"/>
      <c r="LEG87" s="567"/>
      <c r="LEH87" s="567"/>
      <c r="LEI87" s="567"/>
      <c r="LEJ87" s="567"/>
      <c r="LEK87" s="567"/>
      <c r="LEL87" s="567"/>
      <c r="LEM87" s="567"/>
      <c r="LEN87" s="567"/>
      <c r="LEO87" s="567"/>
      <c r="LEP87" s="567"/>
      <c r="LEQ87" s="567"/>
      <c r="LER87" s="567"/>
      <c r="LES87" s="567"/>
      <c r="LET87" s="567"/>
      <c r="LEU87" s="567"/>
      <c r="LEV87" s="567"/>
      <c r="LEW87" s="567"/>
      <c r="LEX87" s="567"/>
      <c r="LEY87" s="567"/>
      <c r="LEZ87" s="567"/>
      <c r="LFA87" s="567"/>
      <c r="LFB87" s="567"/>
      <c r="LFC87" s="567"/>
      <c r="LFD87" s="567"/>
      <c r="LFE87" s="567"/>
      <c r="LFF87" s="567"/>
      <c r="LFG87" s="567"/>
      <c r="LFH87" s="567"/>
      <c r="LFI87" s="567"/>
      <c r="LFJ87" s="567"/>
      <c r="LFK87" s="567"/>
      <c r="LFL87" s="567"/>
      <c r="LFM87" s="567"/>
      <c r="LFN87" s="567"/>
      <c r="LFO87" s="567"/>
      <c r="LFP87" s="567"/>
      <c r="LFQ87" s="567"/>
      <c r="LFR87" s="567"/>
      <c r="LFS87" s="567"/>
      <c r="LFT87" s="567"/>
      <c r="LFU87" s="567"/>
      <c r="LFV87" s="567"/>
      <c r="LFW87" s="567"/>
      <c r="LFX87" s="567"/>
      <c r="LFY87" s="567"/>
      <c r="LFZ87" s="567"/>
      <c r="LGA87" s="567"/>
      <c r="LGB87" s="567"/>
      <c r="LGC87" s="567"/>
      <c r="LGD87" s="567"/>
      <c r="LGE87" s="567"/>
      <c r="LGF87" s="567"/>
      <c r="LGG87" s="567"/>
      <c r="LGH87" s="567"/>
      <c r="LGI87" s="567"/>
      <c r="LGJ87" s="567"/>
      <c r="LGK87" s="567"/>
      <c r="LGL87" s="567"/>
      <c r="LGM87" s="567"/>
      <c r="LGN87" s="567"/>
      <c r="LGO87" s="567"/>
      <c r="LGP87" s="567"/>
      <c r="LGQ87" s="567"/>
      <c r="LGR87" s="567"/>
      <c r="LGS87" s="567"/>
      <c r="LGT87" s="567"/>
      <c r="LGU87" s="567"/>
      <c r="LGV87" s="567"/>
      <c r="LGW87" s="567"/>
      <c r="LGX87" s="567"/>
      <c r="LGY87" s="567"/>
      <c r="LGZ87" s="567"/>
      <c r="LHA87" s="567"/>
      <c r="LHB87" s="567"/>
      <c r="LHC87" s="567"/>
      <c r="LHD87" s="567"/>
      <c r="LHE87" s="567"/>
      <c r="LHF87" s="567"/>
      <c r="LHG87" s="567"/>
      <c r="LHH87" s="567"/>
      <c r="LHI87" s="567"/>
      <c r="LHJ87" s="567"/>
      <c r="LHK87" s="567"/>
      <c r="LHL87" s="567"/>
      <c r="LHM87" s="567"/>
      <c r="LHN87" s="567"/>
      <c r="LHO87" s="567"/>
      <c r="LHP87" s="567"/>
      <c r="LHQ87" s="567"/>
      <c r="LHR87" s="567"/>
      <c r="LHS87" s="567"/>
      <c r="LHT87" s="567"/>
      <c r="LHU87" s="567"/>
      <c r="LHV87" s="567"/>
      <c r="LHW87" s="567"/>
      <c r="LHX87" s="567"/>
      <c r="LHY87" s="567"/>
      <c r="LHZ87" s="567"/>
      <c r="LIA87" s="567"/>
      <c r="LIB87" s="567"/>
      <c r="LIC87" s="567"/>
      <c r="LID87" s="567"/>
      <c r="LIE87" s="567"/>
      <c r="LIF87" s="567"/>
      <c r="LIG87" s="567"/>
      <c r="LIH87" s="567"/>
      <c r="LII87" s="567"/>
      <c r="LIJ87" s="567"/>
      <c r="LIK87" s="567"/>
      <c r="LIL87" s="567"/>
      <c r="LIM87" s="567"/>
      <c r="LIN87" s="567"/>
      <c r="LIO87" s="567"/>
      <c r="LIP87" s="567"/>
      <c r="LIQ87" s="567"/>
      <c r="LIR87" s="567"/>
      <c r="LIS87" s="567"/>
      <c r="LIT87" s="567"/>
      <c r="LIU87" s="567"/>
      <c r="LIV87" s="567"/>
      <c r="LIW87" s="567"/>
      <c r="LIX87" s="567"/>
      <c r="LIY87" s="567"/>
      <c r="LIZ87" s="567"/>
      <c r="LJA87" s="567"/>
      <c r="LJB87" s="567"/>
      <c r="LJC87" s="567"/>
      <c r="LJD87" s="567"/>
      <c r="LJE87" s="567"/>
      <c r="LJF87" s="567"/>
      <c r="LJG87" s="567"/>
      <c r="LJH87" s="567"/>
      <c r="LJI87" s="567"/>
      <c r="LJJ87" s="567"/>
      <c r="LJK87" s="567"/>
      <c r="LJL87" s="567"/>
      <c r="LJM87" s="567"/>
      <c r="LJN87" s="567"/>
      <c r="LJO87" s="567"/>
      <c r="LJP87" s="567"/>
      <c r="LJQ87" s="567"/>
      <c r="LJR87" s="567"/>
      <c r="LJS87" s="567"/>
      <c r="LJT87" s="567"/>
      <c r="LJU87" s="567"/>
      <c r="LJV87" s="567"/>
      <c r="LJW87" s="567"/>
      <c r="LJX87" s="567"/>
      <c r="LJY87" s="567"/>
      <c r="LJZ87" s="567"/>
      <c r="LKA87" s="567"/>
      <c r="LKB87" s="567"/>
      <c r="LKC87" s="567"/>
      <c r="LKD87" s="567"/>
      <c r="LKE87" s="567"/>
      <c r="LKF87" s="567"/>
      <c r="LKG87" s="567"/>
      <c r="LKH87" s="567"/>
      <c r="LKI87" s="567"/>
      <c r="LKJ87" s="567"/>
      <c r="LKK87" s="567"/>
      <c r="LKL87" s="567"/>
      <c r="LKM87" s="567"/>
      <c r="LKN87" s="567"/>
      <c r="LKO87" s="567"/>
      <c r="LKP87" s="567"/>
      <c r="LKQ87" s="567"/>
      <c r="LKR87" s="567"/>
      <c r="LKS87" s="567"/>
      <c r="LKT87" s="567"/>
      <c r="LKU87" s="567"/>
      <c r="LKV87" s="567"/>
      <c r="LKW87" s="567"/>
      <c r="LKX87" s="567"/>
      <c r="LKY87" s="567"/>
      <c r="LKZ87" s="567"/>
      <c r="LLA87" s="567"/>
      <c r="LLB87" s="567"/>
      <c r="LLC87" s="567"/>
      <c r="LLD87" s="567"/>
      <c r="LLE87" s="567"/>
      <c r="LLF87" s="567"/>
      <c r="LLG87" s="567"/>
      <c r="LLH87" s="567"/>
      <c r="LLI87" s="567"/>
      <c r="LLJ87" s="567"/>
      <c r="LLK87" s="567"/>
      <c r="LLL87" s="567"/>
      <c r="LLM87" s="567"/>
      <c r="LLN87" s="567"/>
      <c r="LLO87" s="567"/>
      <c r="LLP87" s="567"/>
      <c r="LLQ87" s="567"/>
      <c r="LLR87" s="567"/>
      <c r="LLS87" s="567"/>
      <c r="LLT87" s="567"/>
      <c r="LLU87" s="567"/>
      <c r="LLV87" s="567"/>
      <c r="LLW87" s="567"/>
      <c r="LLX87" s="567"/>
      <c r="LLY87" s="567"/>
      <c r="LLZ87" s="567"/>
      <c r="LMA87" s="567"/>
      <c r="LMB87" s="567"/>
      <c r="LMC87" s="567"/>
      <c r="LMD87" s="567"/>
      <c r="LME87" s="567"/>
      <c r="LMF87" s="567"/>
      <c r="LMG87" s="567"/>
      <c r="LMH87" s="567"/>
      <c r="LMI87" s="567"/>
      <c r="LMJ87" s="567"/>
      <c r="LMK87" s="567"/>
      <c r="LML87" s="567"/>
      <c r="LMM87" s="567"/>
      <c r="LMN87" s="567"/>
      <c r="LMO87" s="567"/>
      <c r="LMP87" s="567"/>
      <c r="LMQ87" s="567"/>
      <c r="LMR87" s="567"/>
      <c r="LMS87" s="567"/>
      <c r="LMT87" s="567"/>
      <c r="LMU87" s="567"/>
      <c r="LMV87" s="567"/>
      <c r="LMW87" s="567"/>
      <c r="LMX87" s="567"/>
      <c r="LMY87" s="567"/>
      <c r="LMZ87" s="567"/>
      <c r="LNA87" s="567"/>
      <c r="LNB87" s="567"/>
      <c r="LNC87" s="567"/>
      <c r="LND87" s="567"/>
      <c r="LNE87" s="567"/>
      <c r="LNF87" s="567"/>
      <c r="LNG87" s="567"/>
      <c r="LNH87" s="567"/>
      <c r="LNI87" s="567"/>
      <c r="LNJ87" s="567"/>
      <c r="LNK87" s="567"/>
      <c r="LNL87" s="567"/>
      <c r="LNM87" s="567"/>
      <c r="LNN87" s="567"/>
      <c r="LNO87" s="567"/>
      <c r="LNP87" s="567"/>
      <c r="LNQ87" s="567"/>
      <c r="LNR87" s="567"/>
      <c r="LNS87" s="567"/>
      <c r="LNT87" s="567"/>
      <c r="LNU87" s="567"/>
      <c r="LNV87" s="567"/>
      <c r="LNW87" s="567"/>
      <c r="LNX87" s="567"/>
      <c r="LNY87" s="567"/>
      <c r="LNZ87" s="567"/>
      <c r="LOA87" s="567"/>
      <c r="LOB87" s="567"/>
      <c r="LOC87" s="567"/>
      <c r="LOD87" s="567"/>
      <c r="LOE87" s="567"/>
      <c r="LOF87" s="567"/>
      <c r="LOG87" s="567"/>
      <c r="LOH87" s="567"/>
      <c r="LOI87" s="567"/>
      <c r="LOJ87" s="567"/>
      <c r="LOK87" s="567"/>
      <c r="LOL87" s="567"/>
      <c r="LOM87" s="567"/>
      <c r="LON87" s="567"/>
      <c r="LOO87" s="567"/>
      <c r="LOP87" s="567"/>
      <c r="LOQ87" s="567"/>
      <c r="LOR87" s="567"/>
      <c r="LOS87" s="567"/>
      <c r="LOT87" s="567"/>
      <c r="LOU87" s="567"/>
      <c r="LOV87" s="567"/>
      <c r="LOW87" s="567"/>
      <c r="LOX87" s="567"/>
      <c r="LOY87" s="567"/>
      <c r="LOZ87" s="567"/>
      <c r="LPA87" s="567"/>
      <c r="LPB87" s="567"/>
      <c r="LPC87" s="567"/>
      <c r="LPD87" s="567"/>
      <c r="LPE87" s="567"/>
      <c r="LPF87" s="567"/>
      <c r="LPG87" s="567"/>
      <c r="LPH87" s="567"/>
      <c r="LPI87" s="567"/>
      <c r="LPJ87" s="567"/>
      <c r="LPK87" s="567"/>
      <c r="LPL87" s="567"/>
      <c r="LPM87" s="567"/>
      <c r="LPN87" s="567"/>
      <c r="LPO87" s="567"/>
      <c r="LPP87" s="567"/>
      <c r="LPQ87" s="567"/>
      <c r="LPR87" s="567"/>
      <c r="LPS87" s="567"/>
      <c r="LPT87" s="567"/>
      <c r="LPU87" s="567"/>
      <c r="LPV87" s="567"/>
      <c r="LPW87" s="567"/>
      <c r="LPX87" s="567"/>
      <c r="LPY87" s="567"/>
      <c r="LPZ87" s="567"/>
      <c r="LQA87" s="567"/>
      <c r="LQB87" s="567"/>
      <c r="LQC87" s="567"/>
      <c r="LQD87" s="567"/>
      <c r="LQE87" s="567"/>
      <c r="LQF87" s="567"/>
      <c r="LQG87" s="567"/>
      <c r="LQH87" s="567"/>
      <c r="LQI87" s="567"/>
      <c r="LQJ87" s="567"/>
      <c r="LQK87" s="567"/>
      <c r="LQL87" s="567"/>
      <c r="LQM87" s="567"/>
      <c r="LQN87" s="567"/>
      <c r="LQO87" s="567"/>
      <c r="LQP87" s="567"/>
      <c r="LQQ87" s="567"/>
      <c r="LQR87" s="567"/>
      <c r="LQS87" s="567"/>
      <c r="LQT87" s="567"/>
      <c r="LQU87" s="567"/>
      <c r="LQV87" s="567"/>
      <c r="LQW87" s="567"/>
      <c r="LQX87" s="567"/>
      <c r="LQY87" s="567"/>
      <c r="LQZ87" s="567"/>
      <c r="LRA87" s="567"/>
      <c r="LRB87" s="567"/>
      <c r="LRC87" s="567"/>
      <c r="LRD87" s="567"/>
      <c r="LRE87" s="567"/>
      <c r="LRF87" s="567"/>
      <c r="LRG87" s="567"/>
      <c r="LRH87" s="567"/>
      <c r="LRI87" s="567"/>
      <c r="LRJ87" s="567"/>
      <c r="LRK87" s="567"/>
      <c r="LRL87" s="567"/>
      <c r="LRM87" s="567"/>
      <c r="LRN87" s="567"/>
      <c r="LRO87" s="567"/>
      <c r="LRP87" s="567"/>
      <c r="LRQ87" s="567"/>
      <c r="LRR87" s="567"/>
      <c r="LRS87" s="567"/>
      <c r="LRT87" s="567"/>
      <c r="LRU87" s="567"/>
      <c r="LRV87" s="567"/>
      <c r="LRW87" s="567"/>
      <c r="LRX87" s="567"/>
      <c r="LRY87" s="567"/>
      <c r="LRZ87" s="567"/>
      <c r="LSA87" s="567"/>
      <c r="LSB87" s="567"/>
      <c r="LSC87" s="567"/>
      <c r="LSD87" s="567"/>
      <c r="LSE87" s="567"/>
      <c r="LSF87" s="567"/>
      <c r="LSG87" s="567"/>
      <c r="LSH87" s="567"/>
      <c r="LSI87" s="567"/>
      <c r="LSJ87" s="567"/>
      <c r="LSK87" s="567"/>
      <c r="LSL87" s="567"/>
      <c r="LSM87" s="567"/>
      <c r="LSN87" s="567"/>
      <c r="LSO87" s="567"/>
      <c r="LSP87" s="567"/>
      <c r="LSQ87" s="567"/>
      <c r="LSR87" s="567"/>
      <c r="LSS87" s="567"/>
      <c r="LST87" s="567"/>
      <c r="LSU87" s="567"/>
      <c r="LSV87" s="567"/>
      <c r="LSW87" s="567"/>
      <c r="LSX87" s="567"/>
      <c r="LSY87" s="567"/>
      <c r="LSZ87" s="567"/>
      <c r="LTA87" s="567"/>
      <c r="LTB87" s="567"/>
      <c r="LTC87" s="567"/>
      <c r="LTD87" s="567"/>
      <c r="LTE87" s="567"/>
      <c r="LTF87" s="567"/>
      <c r="LTG87" s="567"/>
      <c r="LTH87" s="567"/>
      <c r="LTI87" s="567"/>
      <c r="LTJ87" s="567"/>
      <c r="LTK87" s="567"/>
      <c r="LTL87" s="567"/>
      <c r="LTM87" s="567"/>
      <c r="LTN87" s="567"/>
      <c r="LTO87" s="567"/>
      <c r="LTP87" s="567"/>
      <c r="LTQ87" s="567"/>
      <c r="LTR87" s="567"/>
      <c r="LTS87" s="567"/>
      <c r="LTT87" s="567"/>
      <c r="LTU87" s="567"/>
      <c r="LTV87" s="567"/>
      <c r="LTW87" s="567"/>
      <c r="LTX87" s="567"/>
      <c r="LTY87" s="567"/>
      <c r="LTZ87" s="567"/>
      <c r="LUA87" s="567"/>
      <c r="LUB87" s="567"/>
      <c r="LUC87" s="567"/>
      <c r="LUD87" s="567"/>
      <c r="LUE87" s="567"/>
      <c r="LUF87" s="567"/>
      <c r="LUG87" s="567"/>
      <c r="LUH87" s="567"/>
      <c r="LUI87" s="567"/>
      <c r="LUJ87" s="567"/>
      <c r="LUK87" s="567"/>
      <c r="LUL87" s="567"/>
      <c r="LUM87" s="567"/>
      <c r="LUN87" s="567"/>
      <c r="LUO87" s="567"/>
      <c r="LUP87" s="567"/>
      <c r="LUQ87" s="567"/>
      <c r="LUR87" s="567"/>
      <c r="LUS87" s="567"/>
      <c r="LUT87" s="567"/>
      <c r="LUU87" s="567"/>
      <c r="LUV87" s="567"/>
      <c r="LUW87" s="567"/>
      <c r="LUX87" s="567"/>
      <c r="LUY87" s="567"/>
      <c r="LUZ87" s="567"/>
      <c r="LVA87" s="567"/>
      <c r="LVB87" s="567"/>
      <c r="LVC87" s="567"/>
      <c r="LVD87" s="567"/>
      <c r="LVE87" s="567"/>
      <c r="LVF87" s="567"/>
      <c r="LVG87" s="567"/>
      <c r="LVH87" s="567"/>
      <c r="LVI87" s="567"/>
      <c r="LVJ87" s="567"/>
      <c r="LVK87" s="567"/>
      <c r="LVL87" s="567"/>
      <c r="LVM87" s="567"/>
      <c r="LVN87" s="567"/>
      <c r="LVO87" s="567"/>
      <c r="LVP87" s="567"/>
      <c r="LVQ87" s="567"/>
      <c r="LVR87" s="567"/>
      <c r="LVS87" s="567"/>
      <c r="LVT87" s="567"/>
      <c r="LVU87" s="567"/>
      <c r="LVV87" s="567"/>
      <c r="LVW87" s="567"/>
      <c r="LVX87" s="567"/>
      <c r="LVY87" s="567"/>
      <c r="LVZ87" s="567"/>
      <c r="LWA87" s="567"/>
      <c r="LWB87" s="567"/>
      <c r="LWC87" s="567"/>
      <c r="LWD87" s="567"/>
      <c r="LWE87" s="567"/>
      <c r="LWF87" s="567"/>
      <c r="LWG87" s="567"/>
      <c r="LWH87" s="567"/>
      <c r="LWI87" s="567"/>
      <c r="LWJ87" s="567"/>
      <c r="LWK87" s="567"/>
      <c r="LWL87" s="567"/>
      <c r="LWM87" s="567"/>
      <c r="LWN87" s="567"/>
      <c r="LWO87" s="567"/>
      <c r="LWP87" s="567"/>
      <c r="LWQ87" s="567"/>
      <c r="LWR87" s="567"/>
      <c r="LWS87" s="567"/>
      <c r="LWT87" s="567"/>
      <c r="LWU87" s="567"/>
      <c r="LWV87" s="567"/>
      <c r="LWW87" s="567"/>
      <c r="LWX87" s="567"/>
      <c r="LWY87" s="567"/>
      <c r="LWZ87" s="567"/>
      <c r="LXA87" s="567"/>
      <c r="LXB87" s="567"/>
      <c r="LXC87" s="567"/>
      <c r="LXD87" s="567"/>
      <c r="LXE87" s="567"/>
      <c r="LXF87" s="567"/>
      <c r="LXG87" s="567"/>
      <c r="LXH87" s="567"/>
      <c r="LXI87" s="567"/>
      <c r="LXJ87" s="567"/>
      <c r="LXK87" s="567"/>
      <c r="LXL87" s="567"/>
      <c r="LXM87" s="567"/>
      <c r="LXN87" s="567"/>
      <c r="LXO87" s="567"/>
      <c r="LXP87" s="567"/>
      <c r="LXQ87" s="567"/>
      <c r="LXR87" s="567"/>
      <c r="LXS87" s="567"/>
      <c r="LXT87" s="567"/>
      <c r="LXU87" s="567"/>
      <c r="LXV87" s="567"/>
      <c r="LXW87" s="567"/>
      <c r="LXX87" s="567"/>
      <c r="LXY87" s="567"/>
      <c r="LXZ87" s="567"/>
      <c r="LYA87" s="567"/>
      <c r="LYB87" s="567"/>
      <c r="LYC87" s="567"/>
      <c r="LYD87" s="567"/>
      <c r="LYE87" s="567"/>
      <c r="LYF87" s="567"/>
      <c r="LYG87" s="567"/>
      <c r="LYH87" s="567"/>
      <c r="LYI87" s="567"/>
      <c r="LYJ87" s="567"/>
      <c r="LYK87" s="567"/>
      <c r="LYL87" s="567"/>
      <c r="LYM87" s="567"/>
      <c r="LYN87" s="567"/>
      <c r="LYO87" s="567"/>
      <c r="LYP87" s="567"/>
      <c r="LYQ87" s="567"/>
      <c r="LYR87" s="567"/>
      <c r="LYS87" s="567"/>
      <c r="LYT87" s="567"/>
      <c r="LYU87" s="567"/>
      <c r="LYV87" s="567"/>
      <c r="LYW87" s="567"/>
      <c r="LYX87" s="567"/>
      <c r="LYY87" s="567"/>
      <c r="LYZ87" s="567"/>
      <c r="LZA87" s="567"/>
      <c r="LZB87" s="567"/>
      <c r="LZC87" s="567"/>
      <c r="LZD87" s="567"/>
      <c r="LZE87" s="567"/>
      <c r="LZF87" s="567"/>
      <c r="LZG87" s="567"/>
      <c r="LZH87" s="567"/>
      <c r="LZI87" s="567"/>
      <c r="LZJ87" s="567"/>
      <c r="LZK87" s="567"/>
      <c r="LZL87" s="567"/>
      <c r="LZM87" s="567"/>
      <c r="LZN87" s="567"/>
      <c r="LZO87" s="567"/>
      <c r="LZP87" s="567"/>
      <c r="LZQ87" s="567"/>
      <c r="LZR87" s="567"/>
      <c r="LZS87" s="567"/>
      <c r="LZT87" s="567"/>
      <c r="LZU87" s="567"/>
      <c r="LZV87" s="567"/>
      <c r="LZW87" s="567"/>
      <c r="LZX87" s="567"/>
      <c r="LZY87" s="567"/>
      <c r="LZZ87" s="567"/>
      <c r="MAA87" s="567"/>
      <c r="MAB87" s="567"/>
      <c r="MAC87" s="567"/>
      <c r="MAD87" s="567"/>
      <c r="MAE87" s="567"/>
      <c r="MAF87" s="567"/>
      <c r="MAG87" s="567"/>
      <c r="MAH87" s="567"/>
      <c r="MAI87" s="567"/>
      <c r="MAJ87" s="567"/>
      <c r="MAK87" s="567"/>
      <c r="MAL87" s="567"/>
      <c r="MAM87" s="567"/>
      <c r="MAN87" s="567"/>
      <c r="MAO87" s="567"/>
      <c r="MAP87" s="567"/>
      <c r="MAQ87" s="567"/>
      <c r="MAR87" s="567"/>
      <c r="MAS87" s="567"/>
      <c r="MAT87" s="567"/>
      <c r="MAU87" s="567"/>
      <c r="MAV87" s="567"/>
      <c r="MAW87" s="567"/>
      <c r="MAX87" s="567"/>
      <c r="MAY87" s="567"/>
      <c r="MAZ87" s="567"/>
      <c r="MBA87" s="567"/>
      <c r="MBB87" s="567"/>
      <c r="MBC87" s="567"/>
      <c r="MBD87" s="567"/>
      <c r="MBE87" s="567"/>
      <c r="MBF87" s="567"/>
      <c r="MBG87" s="567"/>
      <c r="MBH87" s="567"/>
      <c r="MBI87" s="567"/>
      <c r="MBJ87" s="567"/>
      <c r="MBK87" s="567"/>
      <c r="MBL87" s="567"/>
      <c r="MBM87" s="567"/>
      <c r="MBN87" s="567"/>
      <c r="MBO87" s="567"/>
      <c r="MBP87" s="567"/>
      <c r="MBQ87" s="567"/>
      <c r="MBR87" s="567"/>
      <c r="MBS87" s="567"/>
      <c r="MBT87" s="567"/>
      <c r="MBU87" s="567"/>
      <c r="MBV87" s="567"/>
      <c r="MBW87" s="567"/>
      <c r="MBX87" s="567"/>
      <c r="MBY87" s="567"/>
      <c r="MBZ87" s="567"/>
      <c r="MCA87" s="567"/>
      <c r="MCB87" s="567"/>
      <c r="MCC87" s="567"/>
      <c r="MCD87" s="567"/>
      <c r="MCE87" s="567"/>
      <c r="MCF87" s="567"/>
      <c r="MCG87" s="567"/>
      <c r="MCH87" s="567"/>
      <c r="MCI87" s="567"/>
      <c r="MCJ87" s="567"/>
      <c r="MCK87" s="567"/>
      <c r="MCL87" s="567"/>
      <c r="MCM87" s="567"/>
      <c r="MCN87" s="567"/>
      <c r="MCO87" s="567"/>
      <c r="MCP87" s="567"/>
      <c r="MCQ87" s="567"/>
      <c r="MCR87" s="567"/>
      <c r="MCS87" s="567"/>
      <c r="MCT87" s="567"/>
      <c r="MCU87" s="567"/>
      <c r="MCV87" s="567"/>
      <c r="MCW87" s="567"/>
      <c r="MCX87" s="567"/>
      <c r="MCY87" s="567"/>
      <c r="MCZ87" s="567"/>
      <c r="MDA87" s="567"/>
      <c r="MDB87" s="567"/>
      <c r="MDC87" s="567"/>
      <c r="MDD87" s="567"/>
      <c r="MDE87" s="567"/>
      <c r="MDF87" s="567"/>
      <c r="MDG87" s="567"/>
      <c r="MDH87" s="567"/>
      <c r="MDI87" s="567"/>
      <c r="MDJ87" s="567"/>
      <c r="MDK87" s="567"/>
      <c r="MDL87" s="567"/>
      <c r="MDM87" s="567"/>
      <c r="MDN87" s="567"/>
      <c r="MDO87" s="567"/>
      <c r="MDP87" s="567"/>
      <c r="MDQ87" s="567"/>
      <c r="MDR87" s="567"/>
      <c r="MDS87" s="567"/>
      <c r="MDT87" s="567"/>
      <c r="MDU87" s="567"/>
      <c r="MDV87" s="567"/>
      <c r="MDW87" s="567"/>
      <c r="MDX87" s="567"/>
      <c r="MDY87" s="567"/>
      <c r="MDZ87" s="567"/>
      <c r="MEA87" s="567"/>
      <c r="MEB87" s="567"/>
      <c r="MEC87" s="567"/>
      <c r="MED87" s="567"/>
      <c r="MEE87" s="567"/>
      <c r="MEF87" s="567"/>
      <c r="MEG87" s="567"/>
      <c r="MEH87" s="567"/>
      <c r="MEI87" s="567"/>
      <c r="MEJ87" s="567"/>
      <c r="MEK87" s="567"/>
      <c r="MEL87" s="567"/>
      <c r="MEM87" s="567"/>
      <c r="MEN87" s="567"/>
      <c r="MEO87" s="567"/>
      <c r="MEP87" s="567"/>
      <c r="MEQ87" s="567"/>
      <c r="MER87" s="567"/>
      <c r="MES87" s="567"/>
      <c r="MET87" s="567"/>
      <c r="MEU87" s="567"/>
      <c r="MEV87" s="567"/>
      <c r="MEW87" s="567"/>
      <c r="MEX87" s="567"/>
      <c r="MEY87" s="567"/>
      <c r="MEZ87" s="567"/>
      <c r="MFA87" s="567"/>
      <c r="MFB87" s="567"/>
      <c r="MFC87" s="567"/>
      <c r="MFD87" s="567"/>
      <c r="MFE87" s="567"/>
      <c r="MFF87" s="567"/>
      <c r="MFG87" s="567"/>
      <c r="MFH87" s="567"/>
      <c r="MFI87" s="567"/>
      <c r="MFJ87" s="567"/>
      <c r="MFK87" s="567"/>
      <c r="MFL87" s="567"/>
      <c r="MFM87" s="567"/>
      <c r="MFN87" s="567"/>
      <c r="MFO87" s="567"/>
      <c r="MFP87" s="567"/>
      <c r="MFQ87" s="567"/>
      <c r="MFR87" s="567"/>
      <c r="MFS87" s="567"/>
      <c r="MFT87" s="567"/>
      <c r="MFU87" s="567"/>
      <c r="MFV87" s="567"/>
      <c r="MFW87" s="567"/>
      <c r="MFX87" s="567"/>
      <c r="MFY87" s="567"/>
      <c r="MFZ87" s="567"/>
      <c r="MGA87" s="567"/>
      <c r="MGB87" s="567"/>
      <c r="MGC87" s="567"/>
      <c r="MGD87" s="567"/>
      <c r="MGE87" s="567"/>
      <c r="MGF87" s="567"/>
      <c r="MGG87" s="567"/>
      <c r="MGH87" s="567"/>
      <c r="MGI87" s="567"/>
      <c r="MGJ87" s="567"/>
      <c r="MGK87" s="567"/>
      <c r="MGL87" s="567"/>
      <c r="MGM87" s="567"/>
      <c r="MGN87" s="567"/>
      <c r="MGO87" s="567"/>
      <c r="MGP87" s="567"/>
      <c r="MGQ87" s="567"/>
      <c r="MGR87" s="567"/>
      <c r="MGS87" s="567"/>
      <c r="MGT87" s="567"/>
      <c r="MGU87" s="567"/>
      <c r="MGV87" s="567"/>
      <c r="MGW87" s="567"/>
      <c r="MGX87" s="567"/>
      <c r="MGY87" s="567"/>
      <c r="MGZ87" s="567"/>
      <c r="MHA87" s="567"/>
      <c r="MHB87" s="567"/>
      <c r="MHC87" s="567"/>
      <c r="MHD87" s="567"/>
      <c r="MHE87" s="567"/>
      <c r="MHF87" s="567"/>
      <c r="MHG87" s="567"/>
      <c r="MHH87" s="567"/>
      <c r="MHI87" s="567"/>
      <c r="MHJ87" s="567"/>
      <c r="MHK87" s="567"/>
      <c r="MHL87" s="567"/>
      <c r="MHM87" s="567"/>
      <c r="MHN87" s="567"/>
      <c r="MHO87" s="567"/>
      <c r="MHP87" s="567"/>
      <c r="MHQ87" s="567"/>
      <c r="MHR87" s="567"/>
      <c r="MHS87" s="567"/>
      <c r="MHT87" s="567"/>
      <c r="MHU87" s="567"/>
      <c r="MHV87" s="567"/>
      <c r="MHW87" s="567"/>
      <c r="MHX87" s="567"/>
      <c r="MHY87" s="567"/>
      <c r="MHZ87" s="567"/>
      <c r="MIA87" s="567"/>
      <c r="MIB87" s="567"/>
      <c r="MIC87" s="567"/>
      <c r="MID87" s="567"/>
      <c r="MIE87" s="567"/>
      <c r="MIF87" s="567"/>
      <c r="MIG87" s="567"/>
      <c r="MIH87" s="567"/>
      <c r="MII87" s="567"/>
      <c r="MIJ87" s="567"/>
      <c r="MIK87" s="567"/>
      <c r="MIL87" s="567"/>
      <c r="MIM87" s="567"/>
      <c r="MIN87" s="567"/>
      <c r="MIO87" s="567"/>
      <c r="MIP87" s="567"/>
      <c r="MIQ87" s="567"/>
      <c r="MIR87" s="567"/>
      <c r="MIS87" s="567"/>
      <c r="MIT87" s="567"/>
      <c r="MIU87" s="567"/>
      <c r="MIV87" s="567"/>
      <c r="MIW87" s="567"/>
      <c r="MIX87" s="567"/>
      <c r="MIY87" s="567"/>
      <c r="MIZ87" s="567"/>
      <c r="MJA87" s="567"/>
      <c r="MJB87" s="567"/>
      <c r="MJC87" s="567"/>
      <c r="MJD87" s="567"/>
      <c r="MJE87" s="567"/>
      <c r="MJF87" s="567"/>
      <c r="MJG87" s="567"/>
      <c r="MJH87" s="567"/>
      <c r="MJI87" s="567"/>
      <c r="MJJ87" s="567"/>
      <c r="MJK87" s="567"/>
      <c r="MJL87" s="567"/>
      <c r="MJM87" s="567"/>
      <c r="MJN87" s="567"/>
      <c r="MJO87" s="567"/>
      <c r="MJP87" s="567"/>
      <c r="MJQ87" s="567"/>
      <c r="MJR87" s="567"/>
      <c r="MJS87" s="567"/>
      <c r="MJT87" s="567"/>
      <c r="MJU87" s="567"/>
      <c r="MJV87" s="567"/>
      <c r="MJW87" s="567"/>
      <c r="MJX87" s="567"/>
      <c r="MJY87" s="567"/>
      <c r="MJZ87" s="567"/>
      <c r="MKA87" s="567"/>
      <c r="MKB87" s="567"/>
      <c r="MKC87" s="567"/>
      <c r="MKD87" s="567"/>
      <c r="MKE87" s="567"/>
      <c r="MKF87" s="567"/>
      <c r="MKG87" s="567"/>
      <c r="MKH87" s="567"/>
      <c r="MKI87" s="567"/>
      <c r="MKJ87" s="567"/>
      <c r="MKK87" s="567"/>
      <c r="MKL87" s="567"/>
      <c r="MKM87" s="567"/>
      <c r="MKN87" s="567"/>
      <c r="MKO87" s="567"/>
      <c r="MKP87" s="567"/>
      <c r="MKQ87" s="567"/>
      <c r="MKR87" s="567"/>
      <c r="MKS87" s="567"/>
      <c r="MKT87" s="567"/>
      <c r="MKU87" s="567"/>
      <c r="MKV87" s="567"/>
      <c r="MKW87" s="567"/>
      <c r="MKX87" s="567"/>
      <c r="MKY87" s="567"/>
      <c r="MKZ87" s="567"/>
      <c r="MLA87" s="567"/>
      <c r="MLB87" s="567"/>
      <c r="MLC87" s="567"/>
      <c r="MLD87" s="567"/>
      <c r="MLE87" s="567"/>
      <c r="MLF87" s="567"/>
      <c r="MLG87" s="567"/>
      <c r="MLH87" s="567"/>
      <c r="MLI87" s="567"/>
      <c r="MLJ87" s="567"/>
      <c r="MLK87" s="567"/>
      <c r="MLL87" s="567"/>
      <c r="MLM87" s="567"/>
      <c r="MLN87" s="567"/>
      <c r="MLO87" s="567"/>
      <c r="MLP87" s="567"/>
      <c r="MLQ87" s="567"/>
      <c r="MLR87" s="567"/>
      <c r="MLS87" s="567"/>
      <c r="MLT87" s="567"/>
      <c r="MLU87" s="567"/>
      <c r="MLV87" s="567"/>
      <c r="MLW87" s="567"/>
      <c r="MLX87" s="567"/>
      <c r="MLY87" s="567"/>
      <c r="MLZ87" s="567"/>
      <c r="MMA87" s="567"/>
      <c r="MMB87" s="567"/>
      <c r="MMC87" s="567"/>
      <c r="MMD87" s="567"/>
      <c r="MME87" s="567"/>
      <c r="MMF87" s="567"/>
      <c r="MMG87" s="567"/>
      <c r="MMH87" s="567"/>
      <c r="MMI87" s="567"/>
      <c r="MMJ87" s="567"/>
      <c r="MMK87" s="567"/>
      <c r="MML87" s="567"/>
      <c r="MMM87" s="567"/>
      <c r="MMN87" s="567"/>
      <c r="MMO87" s="567"/>
      <c r="MMP87" s="567"/>
      <c r="MMQ87" s="567"/>
      <c r="MMR87" s="567"/>
      <c r="MMS87" s="567"/>
      <c r="MMT87" s="567"/>
      <c r="MMU87" s="567"/>
      <c r="MMV87" s="567"/>
      <c r="MMW87" s="567"/>
      <c r="MMX87" s="567"/>
      <c r="MMY87" s="567"/>
      <c r="MMZ87" s="567"/>
      <c r="MNA87" s="567"/>
      <c r="MNB87" s="567"/>
      <c r="MNC87" s="567"/>
      <c r="MND87" s="567"/>
      <c r="MNE87" s="567"/>
      <c r="MNF87" s="567"/>
      <c r="MNG87" s="567"/>
      <c r="MNH87" s="567"/>
      <c r="MNI87" s="567"/>
      <c r="MNJ87" s="567"/>
      <c r="MNK87" s="567"/>
      <c r="MNL87" s="567"/>
      <c r="MNM87" s="567"/>
      <c r="MNN87" s="567"/>
      <c r="MNO87" s="567"/>
      <c r="MNP87" s="567"/>
      <c r="MNQ87" s="567"/>
      <c r="MNR87" s="567"/>
      <c r="MNS87" s="567"/>
      <c r="MNT87" s="567"/>
      <c r="MNU87" s="567"/>
      <c r="MNV87" s="567"/>
      <c r="MNW87" s="567"/>
      <c r="MNX87" s="567"/>
      <c r="MNY87" s="567"/>
      <c r="MNZ87" s="567"/>
      <c r="MOA87" s="567"/>
      <c r="MOB87" s="567"/>
      <c r="MOC87" s="567"/>
      <c r="MOD87" s="567"/>
      <c r="MOE87" s="567"/>
      <c r="MOF87" s="567"/>
      <c r="MOG87" s="567"/>
      <c r="MOH87" s="567"/>
      <c r="MOI87" s="567"/>
      <c r="MOJ87" s="567"/>
      <c r="MOK87" s="567"/>
      <c r="MOL87" s="567"/>
      <c r="MOM87" s="567"/>
      <c r="MON87" s="567"/>
      <c r="MOO87" s="567"/>
      <c r="MOP87" s="567"/>
      <c r="MOQ87" s="567"/>
      <c r="MOR87" s="567"/>
      <c r="MOS87" s="567"/>
      <c r="MOT87" s="567"/>
      <c r="MOU87" s="567"/>
      <c r="MOV87" s="567"/>
      <c r="MOW87" s="567"/>
      <c r="MOX87" s="567"/>
      <c r="MOY87" s="567"/>
      <c r="MOZ87" s="567"/>
      <c r="MPA87" s="567"/>
      <c r="MPB87" s="567"/>
      <c r="MPC87" s="567"/>
      <c r="MPD87" s="567"/>
      <c r="MPE87" s="567"/>
      <c r="MPF87" s="567"/>
      <c r="MPG87" s="567"/>
      <c r="MPH87" s="567"/>
      <c r="MPI87" s="567"/>
      <c r="MPJ87" s="567"/>
      <c r="MPK87" s="567"/>
      <c r="MPL87" s="567"/>
      <c r="MPM87" s="567"/>
      <c r="MPN87" s="567"/>
      <c r="MPO87" s="567"/>
      <c r="MPP87" s="567"/>
      <c r="MPQ87" s="567"/>
      <c r="MPR87" s="567"/>
      <c r="MPS87" s="567"/>
      <c r="MPT87" s="567"/>
      <c r="MPU87" s="567"/>
      <c r="MPV87" s="567"/>
      <c r="MPW87" s="567"/>
      <c r="MPX87" s="567"/>
      <c r="MPY87" s="567"/>
      <c r="MPZ87" s="567"/>
      <c r="MQA87" s="567"/>
      <c r="MQB87" s="567"/>
      <c r="MQC87" s="567"/>
      <c r="MQD87" s="567"/>
      <c r="MQE87" s="567"/>
      <c r="MQF87" s="567"/>
      <c r="MQG87" s="567"/>
      <c r="MQH87" s="567"/>
      <c r="MQI87" s="567"/>
      <c r="MQJ87" s="567"/>
      <c r="MQK87" s="567"/>
      <c r="MQL87" s="567"/>
      <c r="MQM87" s="567"/>
      <c r="MQN87" s="567"/>
      <c r="MQO87" s="567"/>
      <c r="MQP87" s="567"/>
      <c r="MQQ87" s="567"/>
      <c r="MQR87" s="567"/>
      <c r="MQS87" s="567"/>
      <c r="MQT87" s="567"/>
      <c r="MQU87" s="567"/>
      <c r="MQV87" s="567"/>
      <c r="MQW87" s="567"/>
      <c r="MQX87" s="567"/>
      <c r="MQY87" s="567"/>
      <c r="MQZ87" s="567"/>
      <c r="MRA87" s="567"/>
      <c r="MRB87" s="567"/>
      <c r="MRC87" s="567"/>
      <c r="MRD87" s="567"/>
      <c r="MRE87" s="567"/>
      <c r="MRF87" s="567"/>
      <c r="MRG87" s="567"/>
      <c r="MRH87" s="567"/>
      <c r="MRI87" s="567"/>
      <c r="MRJ87" s="567"/>
      <c r="MRK87" s="567"/>
      <c r="MRL87" s="567"/>
      <c r="MRM87" s="567"/>
      <c r="MRN87" s="567"/>
      <c r="MRO87" s="567"/>
      <c r="MRP87" s="567"/>
      <c r="MRQ87" s="567"/>
      <c r="MRR87" s="567"/>
      <c r="MRS87" s="567"/>
      <c r="MRT87" s="567"/>
      <c r="MRU87" s="567"/>
      <c r="MRV87" s="567"/>
      <c r="MRW87" s="567"/>
      <c r="MRX87" s="567"/>
      <c r="MRY87" s="567"/>
      <c r="MRZ87" s="567"/>
      <c r="MSA87" s="567"/>
      <c r="MSB87" s="567"/>
      <c r="MSC87" s="567"/>
      <c r="MSD87" s="567"/>
      <c r="MSE87" s="567"/>
      <c r="MSF87" s="567"/>
      <c r="MSG87" s="567"/>
      <c r="MSH87" s="567"/>
      <c r="MSI87" s="567"/>
      <c r="MSJ87" s="567"/>
      <c r="MSK87" s="567"/>
      <c r="MSL87" s="567"/>
      <c r="MSM87" s="567"/>
      <c r="MSN87" s="567"/>
      <c r="MSO87" s="567"/>
      <c r="MSP87" s="567"/>
      <c r="MSQ87" s="567"/>
      <c r="MSR87" s="567"/>
      <c r="MSS87" s="567"/>
      <c r="MST87" s="567"/>
      <c r="MSU87" s="567"/>
      <c r="MSV87" s="567"/>
      <c r="MSW87" s="567"/>
      <c r="MSX87" s="567"/>
      <c r="MSY87" s="567"/>
      <c r="MSZ87" s="567"/>
      <c r="MTA87" s="567"/>
      <c r="MTB87" s="567"/>
      <c r="MTC87" s="567"/>
      <c r="MTD87" s="567"/>
      <c r="MTE87" s="567"/>
      <c r="MTF87" s="567"/>
      <c r="MTG87" s="567"/>
      <c r="MTH87" s="567"/>
      <c r="MTI87" s="567"/>
      <c r="MTJ87" s="567"/>
      <c r="MTK87" s="567"/>
      <c r="MTL87" s="567"/>
      <c r="MTM87" s="567"/>
      <c r="MTN87" s="567"/>
      <c r="MTO87" s="567"/>
      <c r="MTP87" s="567"/>
      <c r="MTQ87" s="567"/>
      <c r="MTR87" s="567"/>
      <c r="MTS87" s="567"/>
      <c r="MTT87" s="567"/>
      <c r="MTU87" s="567"/>
      <c r="MTV87" s="567"/>
      <c r="MTW87" s="567"/>
      <c r="MTX87" s="567"/>
      <c r="MTY87" s="567"/>
      <c r="MTZ87" s="567"/>
      <c r="MUA87" s="567"/>
      <c r="MUB87" s="567"/>
      <c r="MUC87" s="567"/>
      <c r="MUD87" s="567"/>
      <c r="MUE87" s="567"/>
      <c r="MUF87" s="567"/>
      <c r="MUG87" s="567"/>
      <c r="MUH87" s="567"/>
      <c r="MUI87" s="567"/>
      <c r="MUJ87" s="567"/>
      <c r="MUK87" s="567"/>
      <c r="MUL87" s="567"/>
      <c r="MUM87" s="567"/>
      <c r="MUN87" s="567"/>
      <c r="MUO87" s="567"/>
      <c r="MUP87" s="567"/>
      <c r="MUQ87" s="567"/>
      <c r="MUR87" s="567"/>
      <c r="MUS87" s="567"/>
      <c r="MUT87" s="567"/>
      <c r="MUU87" s="567"/>
      <c r="MUV87" s="567"/>
      <c r="MUW87" s="567"/>
      <c r="MUX87" s="567"/>
      <c r="MUY87" s="567"/>
      <c r="MUZ87" s="567"/>
      <c r="MVA87" s="567"/>
      <c r="MVB87" s="567"/>
      <c r="MVC87" s="567"/>
      <c r="MVD87" s="567"/>
      <c r="MVE87" s="567"/>
      <c r="MVF87" s="567"/>
      <c r="MVG87" s="567"/>
      <c r="MVH87" s="567"/>
      <c r="MVI87" s="567"/>
      <c r="MVJ87" s="567"/>
      <c r="MVK87" s="567"/>
      <c r="MVL87" s="567"/>
      <c r="MVM87" s="567"/>
      <c r="MVN87" s="567"/>
      <c r="MVO87" s="567"/>
      <c r="MVP87" s="567"/>
      <c r="MVQ87" s="567"/>
      <c r="MVR87" s="567"/>
      <c r="MVS87" s="567"/>
      <c r="MVT87" s="567"/>
      <c r="MVU87" s="567"/>
      <c r="MVV87" s="567"/>
      <c r="MVW87" s="567"/>
      <c r="MVX87" s="567"/>
      <c r="MVY87" s="567"/>
      <c r="MVZ87" s="567"/>
      <c r="MWA87" s="567"/>
      <c r="MWB87" s="567"/>
      <c r="MWC87" s="567"/>
      <c r="MWD87" s="567"/>
      <c r="MWE87" s="567"/>
      <c r="MWF87" s="567"/>
      <c r="MWG87" s="567"/>
      <c r="MWH87" s="567"/>
      <c r="MWI87" s="567"/>
      <c r="MWJ87" s="567"/>
      <c r="MWK87" s="567"/>
      <c r="MWL87" s="567"/>
      <c r="MWM87" s="567"/>
      <c r="MWN87" s="567"/>
      <c r="MWO87" s="567"/>
      <c r="MWP87" s="567"/>
      <c r="MWQ87" s="567"/>
      <c r="MWR87" s="567"/>
      <c r="MWS87" s="567"/>
      <c r="MWT87" s="567"/>
      <c r="MWU87" s="567"/>
      <c r="MWV87" s="567"/>
      <c r="MWW87" s="567"/>
      <c r="MWX87" s="567"/>
      <c r="MWY87" s="567"/>
      <c r="MWZ87" s="567"/>
      <c r="MXA87" s="567"/>
      <c r="MXB87" s="567"/>
      <c r="MXC87" s="567"/>
      <c r="MXD87" s="567"/>
      <c r="MXE87" s="567"/>
      <c r="MXF87" s="567"/>
      <c r="MXG87" s="567"/>
      <c r="MXH87" s="567"/>
      <c r="MXI87" s="567"/>
      <c r="MXJ87" s="567"/>
      <c r="MXK87" s="567"/>
      <c r="MXL87" s="567"/>
      <c r="MXM87" s="567"/>
      <c r="MXN87" s="567"/>
      <c r="MXO87" s="567"/>
      <c r="MXP87" s="567"/>
      <c r="MXQ87" s="567"/>
      <c r="MXR87" s="567"/>
      <c r="MXS87" s="567"/>
      <c r="MXT87" s="567"/>
      <c r="MXU87" s="567"/>
      <c r="MXV87" s="567"/>
      <c r="MXW87" s="567"/>
      <c r="MXX87" s="567"/>
      <c r="MXY87" s="567"/>
      <c r="MXZ87" s="567"/>
      <c r="MYA87" s="567"/>
      <c r="MYB87" s="567"/>
      <c r="MYC87" s="567"/>
      <c r="MYD87" s="567"/>
      <c r="MYE87" s="567"/>
      <c r="MYF87" s="567"/>
      <c r="MYG87" s="567"/>
      <c r="MYH87" s="567"/>
      <c r="MYI87" s="567"/>
      <c r="MYJ87" s="567"/>
      <c r="MYK87" s="567"/>
      <c r="MYL87" s="567"/>
      <c r="MYM87" s="567"/>
      <c r="MYN87" s="567"/>
      <c r="MYO87" s="567"/>
      <c r="MYP87" s="567"/>
      <c r="MYQ87" s="567"/>
      <c r="MYR87" s="567"/>
      <c r="MYS87" s="567"/>
      <c r="MYT87" s="567"/>
      <c r="MYU87" s="567"/>
      <c r="MYV87" s="567"/>
      <c r="MYW87" s="567"/>
      <c r="MYX87" s="567"/>
      <c r="MYY87" s="567"/>
      <c r="MYZ87" s="567"/>
      <c r="MZA87" s="567"/>
      <c r="MZB87" s="567"/>
      <c r="MZC87" s="567"/>
      <c r="MZD87" s="567"/>
      <c r="MZE87" s="567"/>
      <c r="MZF87" s="567"/>
      <c r="MZG87" s="567"/>
      <c r="MZH87" s="567"/>
      <c r="MZI87" s="567"/>
      <c r="MZJ87" s="567"/>
      <c r="MZK87" s="567"/>
      <c r="MZL87" s="567"/>
      <c r="MZM87" s="567"/>
      <c r="MZN87" s="567"/>
      <c r="MZO87" s="567"/>
      <c r="MZP87" s="567"/>
      <c r="MZQ87" s="567"/>
      <c r="MZR87" s="567"/>
      <c r="MZS87" s="567"/>
      <c r="MZT87" s="567"/>
      <c r="MZU87" s="567"/>
      <c r="MZV87" s="567"/>
      <c r="MZW87" s="567"/>
      <c r="MZX87" s="567"/>
      <c r="MZY87" s="567"/>
      <c r="MZZ87" s="567"/>
      <c r="NAA87" s="567"/>
      <c r="NAB87" s="567"/>
      <c r="NAC87" s="567"/>
      <c r="NAD87" s="567"/>
      <c r="NAE87" s="567"/>
      <c r="NAF87" s="567"/>
      <c r="NAG87" s="567"/>
      <c r="NAH87" s="567"/>
      <c r="NAI87" s="567"/>
      <c r="NAJ87" s="567"/>
      <c r="NAK87" s="567"/>
      <c r="NAL87" s="567"/>
      <c r="NAM87" s="567"/>
      <c r="NAN87" s="567"/>
      <c r="NAO87" s="567"/>
      <c r="NAP87" s="567"/>
      <c r="NAQ87" s="567"/>
      <c r="NAR87" s="567"/>
      <c r="NAS87" s="567"/>
      <c r="NAT87" s="567"/>
      <c r="NAU87" s="567"/>
      <c r="NAV87" s="567"/>
      <c r="NAW87" s="567"/>
      <c r="NAX87" s="567"/>
      <c r="NAY87" s="567"/>
      <c r="NAZ87" s="567"/>
      <c r="NBA87" s="567"/>
      <c r="NBB87" s="567"/>
      <c r="NBC87" s="567"/>
      <c r="NBD87" s="567"/>
      <c r="NBE87" s="567"/>
      <c r="NBF87" s="567"/>
      <c r="NBG87" s="567"/>
      <c r="NBH87" s="567"/>
      <c r="NBI87" s="567"/>
      <c r="NBJ87" s="567"/>
      <c r="NBK87" s="567"/>
      <c r="NBL87" s="567"/>
      <c r="NBM87" s="567"/>
      <c r="NBN87" s="567"/>
      <c r="NBO87" s="567"/>
      <c r="NBP87" s="567"/>
      <c r="NBQ87" s="567"/>
      <c r="NBR87" s="567"/>
      <c r="NBS87" s="567"/>
      <c r="NBT87" s="567"/>
      <c r="NBU87" s="567"/>
      <c r="NBV87" s="567"/>
      <c r="NBW87" s="567"/>
      <c r="NBX87" s="567"/>
      <c r="NBY87" s="567"/>
      <c r="NBZ87" s="567"/>
      <c r="NCA87" s="567"/>
      <c r="NCB87" s="567"/>
      <c r="NCC87" s="567"/>
      <c r="NCD87" s="567"/>
      <c r="NCE87" s="567"/>
      <c r="NCF87" s="567"/>
      <c r="NCG87" s="567"/>
      <c r="NCH87" s="567"/>
      <c r="NCI87" s="567"/>
      <c r="NCJ87" s="567"/>
      <c r="NCK87" s="567"/>
      <c r="NCL87" s="567"/>
      <c r="NCM87" s="567"/>
      <c r="NCN87" s="567"/>
      <c r="NCO87" s="567"/>
      <c r="NCP87" s="567"/>
      <c r="NCQ87" s="567"/>
      <c r="NCR87" s="567"/>
      <c r="NCS87" s="567"/>
      <c r="NCT87" s="567"/>
      <c r="NCU87" s="567"/>
      <c r="NCV87" s="567"/>
      <c r="NCW87" s="567"/>
      <c r="NCX87" s="567"/>
      <c r="NCY87" s="567"/>
      <c r="NCZ87" s="567"/>
      <c r="NDA87" s="567"/>
      <c r="NDB87" s="567"/>
      <c r="NDC87" s="567"/>
      <c r="NDD87" s="567"/>
      <c r="NDE87" s="567"/>
      <c r="NDF87" s="567"/>
      <c r="NDG87" s="567"/>
      <c r="NDH87" s="567"/>
      <c r="NDI87" s="567"/>
      <c r="NDJ87" s="567"/>
      <c r="NDK87" s="567"/>
      <c r="NDL87" s="567"/>
      <c r="NDM87" s="567"/>
      <c r="NDN87" s="567"/>
      <c r="NDO87" s="567"/>
      <c r="NDP87" s="567"/>
      <c r="NDQ87" s="567"/>
      <c r="NDR87" s="567"/>
      <c r="NDS87" s="567"/>
      <c r="NDT87" s="567"/>
      <c r="NDU87" s="567"/>
      <c r="NDV87" s="567"/>
      <c r="NDW87" s="567"/>
      <c r="NDX87" s="567"/>
      <c r="NDY87" s="567"/>
      <c r="NDZ87" s="567"/>
      <c r="NEA87" s="567"/>
      <c r="NEB87" s="567"/>
      <c r="NEC87" s="567"/>
      <c r="NED87" s="567"/>
      <c r="NEE87" s="567"/>
      <c r="NEF87" s="567"/>
      <c r="NEG87" s="567"/>
      <c r="NEH87" s="567"/>
      <c r="NEI87" s="567"/>
      <c r="NEJ87" s="567"/>
      <c r="NEK87" s="567"/>
      <c r="NEL87" s="567"/>
      <c r="NEM87" s="567"/>
      <c r="NEN87" s="567"/>
      <c r="NEO87" s="567"/>
      <c r="NEP87" s="567"/>
      <c r="NEQ87" s="567"/>
      <c r="NER87" s="567"/>
      <c r="NES87" s="567"/>
      <c r="NET87" s="567"/>
      <c r="NEU87" s="567"/>
      <c r="NEV87" s="567"/>
      <c r="NEW87" s="567"/>
      <c r="NEX87" s="567"/>
      <c r="NEY87" s="567"/>
      <c r="NEZ87" s="567"/>
      <c r="NFA87" s="567"/>
      <c r="NFB87" s="567"/>
      <c r="NFC87" s="567"/>
      <c r="NFD87" s="567"/>
      <c r="NFE87" s="567"/>
      <c r="NFF87" s="567"/>
      <c r="NFG87" s="567"/>
      <c r="NFH87" s="567"/>
      <c r="NFI87" s="567"/>
      <c r="NFJ87" s="567"/>
      <c r="NFK87" s="567"/>
      <c r="NFL87" s="567"/>
      <c r="NFM87" s="567"/>
      <c r="NFN87" s="567"/>
      <c r="NFO87" s="567"/>
      <c r="NFP87" s="567"/>
      <c r="NFQ87" s="567"/>
      <c r="NFR87" s="567"/>
      <c r="NFS87" s="567"/>
      <c r="NFT87" s="567"/>
      <c r="NFU87" s="567"/>
      <c r="NFV87" s="567"/>
      <c r="NFW87" s="567"/>
      <c r="NFX87" s="567"/>
      <c r="NFY87" s="567"/>
      <c r="NFZ87" s="567"/>
      <c r="NGA87" s="567"/>
      <c r="NGB87" s="567"/>
      <c r="NGC87" s="567"/>
      <c r="NGD87" s="567"/>
      <c r="NGE87" s="567"/>
      <c r="NGF87" s="567"/>
      <c r="NGG87" s="567"/>
      <c r="NGH87" s="567"/>
      <c r="NGI87" s="567"/>
      <c r="NGJ87" s="567"/>
      <c r="NGK87" s="567"/>
      <c r="NGL87" s="567"/>
      <c r="NGM87" s="567"/>
      <c r="NGN87" s="567"/>
      <c r="NGO87" s="567"/>
      <c r="NGP87" s="567"/>
      <c r="NGQ87" s="567"/>
      <c r="NGR87" s="567"/>
      <c r="NGS87" s="567"/>
      <c r="NGT87" s="567"/>
      <c r="NGU87" s="567"/>
      <c r="NGV87" s="567"/>
      <c r="NGW87" s="567"/>
      <c r="NGX87" s="567"/>
      <c r="NGY87" s="567"/>
      <c r="NGZ87" s="567"/>
      <c r="NHA87" s="567"/>
      <c r="NHB87" s="567"/>
      <c r="NHC87" s="567"/>
      <c r="NHD87" s="567"/>
      <c r="NHE87" s="567"/>
      <c r="NHF87" s="567"/>
      <c r="NHG87" s="567"/>
      <c r="NHH87" s="567"/>
      <c r="NHI87" s="567"/>
      <c r="NHJ87" s="567"/>
      <c r="NHK87" s="567"/>
      <c r="NHL87" s="567"/>
      <c r="NHM87" s="567"/>
      <c r="NHN87" s="567"/>
      <c r="NHO87" s="567"/>
      <c r="NHP87" s="567"/>
      <c r="NHQ87" s="567"/>
      <c r="NHR87" s="567"/>
      <c r="NHS87" s="567"/>
      <c r="NHT87" s="567"/>
      <c r="NHU87" s="567"/>
      <c r="NHV87" s="567"/>
      <c r="NHW87" s="567"/>
      <c r="NHX87" s="567"/>
      <c r="NHY87" s="567"/>
      <c r="NHZ87" s="567"/>
      <c r="NIA87" s="567"/>
      <c r="NIB87" s="567"/>
      <c r="NIC87" s="567"/>
      <c r="NID87" s="567"/>
      <c r="NIE87" s="567"/>
      <c r="NIF87" s="567"/>
      <c r="NIG87" s="567"/>
      <c r="NIH87" s="567"/>
      <c r="NII87" s="567"/>
      <c r="NIJ87" s="567"/>
      <c r="NIK87" s="567"/>
      <c r="NIL87" s="567"/>
      <c r="NIM87" s="567"/>
      <c r="NIN87" s="567"/>
      <c r="NIO87" s="567"/>
      <c r="NIP87" s="567"/>
      <c r="NIQ87" s="567"/>
      <c r="NIR87" s="567"/>
      <c r="NIS87" s="567"/>
      <c r="NIT87" s="567"/>
      <c r="NIU87" s="567"/>
      <c r="NIV87" s="567"/>
      <c r="NIW87" s="567"/>
      <c r="NIX87" s="567"/>
      <c r="NIY87" s="567"/>
      <c r="NIZ87" s="567"/>
      <c r="NJA87" s="567"/>
      <c r="NJB87" s="567"/>
      <c r="NJC87" s="567"/>
      <c r="NJD87" s="567"/>
      <c r="NJE87" s="567"/>
      <c r="NJF87" s="567"/>
      <c r="NJG87" s="567"/>
      <c r="NJH87" s="567"/>
      <c r="NJI87" s="567"/>
      <c r="NJJ87" s="567"/>
      <c r="NJK87" s="567"/>
      <c r="NJL87" s="567"/>
      <c r="NJM87" s="567"/>
      <c r="NJN87" s="567"/>
      <c r="NJO87" s="567"/>
      <c r="NJP87" s="567"/>
      <c r="NJQ87" s="567"/>
      <c r="NJR87" s="567"/>
      <c r="NJS87" s="567"/>
      <c r="NJT87" s="567"/>
      <c r="NJU87" s="567"/>
      <c r="NJV87" s="567"/>
      <c r="NJW87" s="567"/>
      <c r="NJX87" s="567"/>
      <c r="NJY87" s="567"/>
      <c r="NJZ87" s="567"/>
      <c r="NKA87" s="567"/>
      <c r="NKB87" s="567"/>
      <c r="NKC87" s="567"/>
      <c r="NKD87" s="567"/>
      <c r="NKE87" s="567"/>
      <c r="NKF87" s="567"/>
      <c r="NKG87" s="567"/>
      <c r="NKH87" s="567"/>
      <c r="NKI87" s="567"/>
      <c r="NKJ87" s="567"/>
      <c r="NKK87" s="567"/>
      <c r="NKL87" s="567"/>
      <c r="NKM87" s="567"/>
      <c r="NKN87" s="567"/>
      <c r="NKO87" s="567"/>
      <c r="NKP87" s="567"/>
      <c r="NKQ87" s="567"/>
      <c r="NKR87" s="567"/>
      <c r="NKS87" s="567"/>
      <c r="NKT87" s="567"/>
      <c r="NKU87" s="567"/>
      <c r="NKV87" s="567"/>
      <c r="NKW87" s="567"/>
      <c r="NKX87" s="567"/>
      <c r="NKY87" s="567"/>
      <c r="NKZ87" s="567"/>
      <c r="NLA87" s="567"/>
      <c r="NLB87" s="567"/>
      <c r="NLC87" s="567"/>
      <c r="NLD87" s="567"/>
      <c r="NLE87" s="567"/>
      <c r="NLF87" s="567"/>
      <c r="NLG87" s="567"/>
      <c r="NLH87" s="567"/>
      <c r="NLI87" s="567"/>
      <c r="NLJ87" s="567"/>
      <c r="NLK87" s="567"/>
      <c r="NLL87" s="567"/>
      <c r="NLM87" s="567"/>
      <c r="NLN87" s="567"/>
      <c r="NLO87" s="567"/>
      <c r="NLP87" s="567"/>
      <c r="NLQ87" s="567"/>
      <c r="NLR87" s="567"/>
      <c r="NLS87" s="567"/>
      <c r="NLT87" s="567"/>
      <c r="NLU87" s="567"/>
      <c r="NLV87" s="567"/>
      <c r="NLW87" s="567"/>
      <c r="NLX87" s="567"/>
      <c r="NLY87" s="567"/>
      <c r="NLZ87" s="567"/>
      <c r="NMA87" s="567"/>
      <c r="NMB87" s="567"/>
      <c r="NMC87" s="567"/>
      <c r="NMD87" s="567"/>
      <c r="NME87" s="567"/>
      <c r="NMF87" s="567"/>
      <c r="NMG87" s="567"/>
      <c r="NMH87" s="567"/>
      <c r="NMI87" s="567"/>
      <c r="NMJ87" s="567"/>
      <c r="NMK87" s="567"/>
      <c r="NML87" s="567"/>
      <c r="NMM87" s="567"/>
      <c r="NMN87" s="567"/>
      <c r="NMO87" s="567"/>
      <c r="NMP87" s="567"/>
      <c r="NMQ87" s="567"/>
      <c r="NMR87" s="567"/>
      <c r="NMS87" s="567"/>
      <c r="NMT87" s="567"/>
      <c r="NMU87" s="567"/>
      <c r="NMV87" s="567"/>
      <c r="NMW87" s="567"/>
      <c r="NMX87" s="567"/>
      <c r="NMY87" s="567"/>
      <c r="NMZ87" s="567"/>
      <c r="NNA87" s="567"/>
      <c r="NNB87" s="567"/>
      <c r="NNC87" s="567"/>
      <c r="NND87" s="567"/>
      <c r="NNE87" s="567"/>
      <c r="NNF87" s="567"/>
      <c r="NNG87" s="567"/>
      <c r="NNH87" s="567"/>
      <c r="NNI87" s="567"/>
      <c r="NNJ87" s="567"/>
      <c r="NNK87" s="567"/>
      <c r="NNL87" s="567"/>
      <c r="NNM87" s="567"/>
      <c r="NNN87" s="567"/>
      <c r="NNO87" s="567"/>
      <c r="NNP87" s="567"/>
      <c r="NNQ87" s="567"/>
      <c r="NNR87" s="567"/>
      <c r="NNS87" s="567"/>
      <c r="NNT87" s="567"/>
      <c r="NNU87" s="567"/>
      <c r="NNV87" s="567"/>
      <c r="NNW87" s="567"/>
      <c r="NNX87" s="567"/>
      <c r="NNY87" s="567"/>
      <c r="NNZ87" s="567"/>
      <c r="NOA87" s="567"/>
      <c r="NOB87" s="567"/>
      <c r="NOC87" s="567"/>
      <c r="NOD87" s="567"/>
      <c r="NOE87" s="567"/>
      <c r="NOF87" s="567"/>
      <c r="NOG87" s="567"/>
      <c r="NOH87" s="567"/>
      <c r="NOI87" s="567"/>
      <c r="NOJ87" s="567"/>
      <c r="NOK87" s="567"/>
      <c r="NOL87" s="567"/>
      <c r="NOM87" s="567"/>
      <c r="NON87" s="567"/>
      <c r="NOO87" s="567"/>
      <c r="NOP87" s="567"/>
      <c r="NOQ87" s="567"/>
      <c r="NOR87" s="567"/>
      <c r="NOS87" s="567"/>
      <c r="NOT87" s="567"/>
      <c r="NOU87" s="567"/>
      <c r="NOV87" s="567"/>
      <c r="NOW87" s="567"/>
      <c r="NOX87" s="567"/>
      <c r="NOY87" s="567"/>
      <c r="NOZ87" s="567"/>
      <c r="NPA87" s="567"/>
      <c r="NPB87" s="567"/>
      <c r="NPC87" s="567"/>
      <c r="NPD87" s="567"/>
      <c r="NPE87" s="567"/>
      <c r="NPF87" s="567"/>
      <c r="NPG87" s="567"/>
      <c r="NPH87" s="567"/>
      <c r="NPI87" s="567"/>
      <c r="NPJ87" s="567"/>
      <c r="NPK87" s="567"/>
      <c r="NPL87" s="567"/>
      <c r="NPM87" s="567"/>
      <c r="NPN87" s="567"/>
      <c r="NPO87" s="567"/>
      <c r="NPP87" s="567"/>
      <c r="NPQ87" s="567"/>
      <c r="NPR87" s="567"/>
      <c r="NPS87" s="567"/>
      <c r="NPT87" s="567"/>
      <c r="NPU87" s="567"/>
      <c r="NPV87" s="567"/>
      <c r="NPW87" s="567"/>
      <c r="NPX87" s="567"/>
      <c r="NPY87" s="567"/>
      <c r="NPZ87" s="567"/>
      <c r="NQA87" s="567"/>
      <c r="NQB87" s="567"/>
      <c r="NQC87" s="567"/>
      <c r="NQD87" s="567"/>
      <c r="NQE87" s="567"/>
      <c r="NQF87" s="567"/>
      <c r="NQG87" s="567"/>
      <c r="NQH87" s="567"/>
      <c r="NQI87" s="567"/>
      <c r="NQJ87" s="567"/>
      <c r="NQK87" s="567"/>
      <c r="NQL87" s="567"/>
      <c r="NQM87" s="567"/>
      <c r="NQN87" s="567"/>
      <c r="NQO87" s="567"/>
      <c r="NQP87" s="567"/>
      <c r="NQQ87" s="567"/>
      <c r="NQR87" s="567"/>
      <c r="NQS87" s="567"/>
      <c r="NQT87" s="567"/>
      <c r="NQU87" s="567"/>
      <c r="NQV87" s="567"/>
      <c r="NQW87" s="567"/>
      <c r="NQX87" s="567"/>
      <c r="NQY87" s="567"/>
      <c r="NQZ87" s="567"/>
      <c r="NRA87" s="567"/>
      <c r="NRB87" s="567"/>
      <c r="NRC87" s="567"/>
      <c r="NRD87" s="567"/>
      <c r="NRE87" s="567"/>
      <c r="NRF87" s="567"/>
      <c r="NRG87" s="567"/>
      <c r="NRH87" s="567"/>
      <c r="NRI87" s="567"/>
      <c r="NRJ87" s="567"/>
      <c r="NRK87" s="567"/>
      <c r="NRL87" s="567"/>
      <c r="NRM87" s="567"/>
      <c r="NRN87" s="567"/>
      <c r="NRO87" s="567"/>
      <c r="NRP87" s="567"/>
      <c r="NRQ87" s="567"/>
      <c r="NRR87" s="567"/>
      <c r="NRS87" s="567"/>
      <c r="NRT87" s="567"/>
      <c r="NRU87" s="567"/>
      <c r="NRV87" s="567"/>
      <c r="NRW87" s="567"/>
      <c r="NRX87" s="567"/>
      <c r="NRY87" s="567"/>
      <c r="NRZ87" s="567"/>
      <c r="NSA87" s="567"/>
      <c r="NSB87" s="567"/>
      <c r="NSC87" s="567"/>
      <c r="NSD87" s="567"/>
      <c r="NSE87" s="567"/>
      <c r="NSF87" s="567"/>
      <c r="NSG87" s="567"/>
      <c r="NSH87" s="567"/>
      <c r="NSI87" s="567"/>
      <c r="NSJ87" s="567"/>
      <c r="NSK87" s="567"/>
      <c r="NSL87" s="567"/>
      <c r="NSM87" s="567"/>
      <c r="NSN87" s="567"/>
      <c r="NSO87" s="567"/>
      <c r="NSP87" s="567"/>
      <c r="NSQ87" s="567"/>
      <c r="NSR87" s="567"/>
      <c r="NSS87" s="567"/>
      <c r="NST87" s="567"/>
      <c r="NSU87" s="567"/>
      <c r="NSV87" s="567"/>
      <c r="NSW87" s="567"/>
      <c r="NSX87" s="567"/>
      <c r="NSY87" s="567"/>
      <c r="NSZ87" s="567"/>
      <c r="NTA87" s="567"/>
      <c r="NTB87" s="567"/>
      <c r="NTC87" s="567"/>
      <c r="NTD87" s="567"/>
      <c r="NTE87" s="567"/>
      <c r="NTF87" s="567"/>
      <c r="NTG87" s="567"/>
      <c r="NTH87" s="567"/>
      <c r="NTI87" s="567"/>
      <c r="NTJ87" s="567"/>
      <c r="NTK87" s="567"/>
      <c r="NTL87" s="567"/>
      <c r="NTM87" s="567"/>
      <c r="NTN87" s="567"/>
      <c r="NTO87" s="567"/>
      <c r="NTP87" s="567"/>
      <c r="NTQ87" s="567"/>
      <c r="NTR87" s="567"/>
      <c r="NTS87" s="567"/>
      <c r="NTT87" s="567"/>
      <c r="NTU87" s="567"/>
      <c r="NTV87" s="567"/>
      <c r="NTW87" s="567"/>
      <c r="NTX87" s="567"/>
      <c r="NTY87" s="567"/>
      <c r="NTZ87" s="567"/>
      <c r="NUA87" s="567"/>
      <c r="NUB87" s="567"/>
      <c r="NUC87" s="567"/>
      <c r="NUD87" s="567"/>
      <c r="NUE87" s="567"/>
      <c r="NUF87" s="567"/>
      <c r="NUG87" s="567"/>
      <c r="NUH87" s="567"/>
      <c r="NUI87" s="567"/>
      <c r="NUJ87" s="567"/>
      <c r="NUK87" s="567"/>
      <c r="NUL87" s="567"/>
      <c r="NUM87" s="567"/>
      <c r="NUN87" s="567"/>
      <c r="NUO87" s="567"/>
      <c r="NUP87" s="567"/>
      <c r="NUQ87" s="567"/>
      <c r="NUR87" s="567"/>
      <c r="NUS87" s="567"/>
      <c r="NUT87" s="567"/>
      <c r="NUU87" s="567"/>
      <c r="NUV87" s="567"/>
      <c r="NUW87" s="567"/>
      <c r="NUX87" s="567"/>
      <c r="NUY87" s="567"/>
      <c r="NUZ87" s="567"/>
      <c r="NVA87" s="567"/>
      <c r="NVB87" s="567"/>
      <c r="NVC87" s="567"/>
      <c r="NVD87" s="567"/>
      <c r="NVE87" s="567"/>
      <c r="NVF87" s="567"/>
      <c r="NVG87" s="567"/>
      <c r="NVH87" s="567"/>
      <c r="NVI87" s="567"/>
      <c r="NVJ87" s="567"/>
      <c r="NVK87" s="567"/>
      <c r="NVL87" s="567"/>
      <c r="NVM87" s="567"/>
      <c r="NVN87" s="567"/>
      <c r="NVO87" s="567"/>
      <c r="NVP87" s="567"/>
      <c r="NVQ87" s="567"/>
      <c r="NVR87" s="567"/>
      <c r="NVS87" s="567"/>
      <c r="NVT87" s="567"/>
      <c r="NVU87" s="567"/>
      <c r="NVV87" s="567"/>
      <c r="NVW87" s="567"/>
      <c r="NVX87" s="567"/>
      <c r="NVY87" s="567"/>
      <c r="NVZ87" s="567"/>
      <c r="NWA87" s="567"/>
      <c r="NWB87" s="567"/>
      <c r="NWC87" s="567"/>
      <c r="NWD87" s="567"/>
      <c r="NWE87" s="567"/>
      <c r="NWF87" s="567"/>
      <c r="NWG87" s="567"/>
      <c r="NWH87" s="567"/>
      <c r="NWI87" s="567"/>
      <c r="NWJ87" s="567"/>
      <c r="NWK87" s="567"/>
      <c r="NWL87" s="567"/>
      <c r="NWM87" s="567"/>
      <c r="NWN87" s="567"/>
      <c r="NWO87" s="567"/>
      <c r="NWP87" s="567"/>
      <c r="NWQ87" s="567"/>
      <c r="NWR87" s="567"/>
      <c r="NWS87" s="567"/>
      <c r="NWT87" s="567"/>
      <c r="NWU87" s="567"/>
      <c r="NWV87" s="567"/>
      <c r="NWW87" s="567"/>
      <c r="NWX87" s="567"/>
      <c r="NWY87" s="567"/>
      <c r="NWZ87" s="567"/>
      <c r="NXA87" s="567"/>
      <c r="NXB87" s="567"/>
      <c r="NXC87" s="567"/>
      <c r="NXD87" s="567"/>
      <c r="NXE87" s="567"/>
      <c r="NXF87" s="567"/>
      <c r="NXG87" s="567"/>
      <c r="NXH87" s="567"/>
      <c r="NXI87" s="567"/>
      <c r="NXJ87" s="567"/>
      <c r="NXK87" s="567"/>
      <c r="NXL87" s="567"/>
      <c r="NXM87" s="567"/>
      <c r="NXN87" s="567"/>
      <c r="NXO87" s="567"/>
      <c r="NXP87" s="567"/>
      <c r="NXQ87" s="567"/>
      <c r="NXR87" s="567"/>
      <c r="NXS87" s="567"/>
      <c r="NXT87" s="567"/>
      <c r="NXU87" s="567"/>
      <c r="NXV87" s="567"/>
      <c r="NXW87" s="567"/>
      <c r="NXX87" s="567"/>
      <c r="NXY87" s="567"/>
      <c r="NXZ87" s="567"/>
      <c r="NYA87" s="567"/>
      <c r="NYB87" s="567"/>
      <c r="NYC87" s="567"/>
      <c r="NYD87" s="567"/>
      <c r="NYE87" s="567"/>
      <c r="NYF87" s="567"/>
      <c r="NYG87" s="567"/>
      <c r="NYH87" s="567"/>
      <c r="NYI87" s="567"/>
      <c r="NYJ87" s="567"/>
      <c r="NYK87" s="567"/>
      <c r="NYL87" s="567"/>
      <c r="NYM87" s="567"/>
      <c r="NYN87" s="567"/>
      <c r="NYO87" s="567"/>
      <c r="NYP87" s="567"/>
      <c r="NYQ87" s="567"/>
      <c r="NYR87" s="567"/>
      <c r="NYS87" s="567"/>
      <c r="NYT87" s="567"/>
      <c r="NYU87" s="567"/>
      <c r="NYV87" s="567"/>
      <c r="NYW87" s="567"/>
      <c r="NYX87" s="567"/>
      <c r="NYY87" s="567"/>
      <c r="NYZ87" s="567"/>
      <c r="NZA87" s="567"/>
      <c r="NZB87" s="567"/>
      <c r="NZC87" s="567"/>
      <c r="NZD87" s="567"/>
      <c r="NZE87" s="567"/>
      <c r="NZF87" s="567"/>
      <c r="NZG87" s="567"/>
      <c r="NZH87" s="567"/>
      <c r="NZI87" s="567"/>
      <c r="NZJ87" s="567"/>
      <c r="NZK87" s="567"/>
      <c r="NZL87" s="567"/>
      <c r="NZM87" s="567"/>
      <c r="NZN87" s="567"/>
      <c r="NZO87" s="567"/>
      <c r="NZP87" s="567"/>
      <c r="NZQ87" s="567"/>
      <c r="NZR87" s="567"/>
      <c r="NZS87" s="567"/>
      <c r="NZT87" s="567"/>
      <c r="NZU87" s="567"/>
      <c r="NZV87" s="567"/>
      <c r="NZW87" s="567"/>
      <c r="NZX87" s="567"/>
      <c r="NZY87" s="567"/>
      <c r="NZZ87" s="567"/>
      <c r="OAA87" s="567"/>
      <c r="OAB87" s="567"/>
      <c r="OAC87" s="567"/>
      <c r="OAD87" s="567"/>
      <c r="OAE87" s="567"/>
      <c r="OAF87" s="567"/>
      <c r="OAG87" s="567"/>
      <c r="OAH87" s="567"/>
      <c r="OAI87" s="567"/>
      <c r="OAJ87" s="567"/>
      <c r="OAK87" s="567"/>
      <c r="OAL87" s="567"/>
      <c r="OAM87" s="567"/>
      <c r="OAN87" s="567"/>
      <c r="OAO87" s="567"/>
      <c r="OAP87" s="567"/>
      <c r="OAQ87" s="567"/>
      <c r="OAR87" s="567"/>
      <c r="OAS87" s="567"/>
      <c r="OAT87" s="567"/>
      <c r="OAU87" s="567"/>
      <c r="OAV87" s="567"/>
      <c r="OAW87" s="567"/>
      <c r="OAX87" s="567"/>
      <c r="OAY87" s="567"/>
      <c r="OAZ87" s="567"/>
      <c r="OBA87" s="567"/>
      <c r="OBB87" s="567"/>
      <c r="OBC87" s="567"/>
      <c r="OBD87" s="567"/>
      <c r="OBE87" s="567"/>
      <c r="OBF87" s="567"/>
      <c r="OBG87" s="567"/>
      <c r="OBH87" s="567"/>
      <c r="OBI87" s="567"/>
      <c r="OBJ87" s="567"/>
      <c r="OBK87" s="567"/>
      <c r="OBL87" s="567"/>
      <c r="OBM87" s="567"/>
      <c r="OBN87" s="567"/>
      <c r="OBO87" s="567"/>
      <c r="OBP87" s="567"/>
      <c r="OBQ87" s="567"/>
      <c r="OBR87" s="567"/>
      <c r="OBS87" s="567"/>
      <c r="OBT87" s="567"/>
      <c r="OBU87" s="567"/>
      <c r="OBV87" s="567"/>
      <c r="OBW87" s="567"/>
      <c r="OBX87" s="567"/>
      <c r="OBY87" s="567"/>
      <c r="OBZ87" s="567"/>
      <c r="OCA87" s="567"/>
      <c r="OCB87" s="567"/>
      <c r="OCC87" s="567"/>
      <c r="OCD87" s="567"/>
      <c r="OCE87" s="567"/>
      <c r="OCF87" s="567"/>
      <c r="OCG87" s="567"/>
      <c r="OCH87" s="567"/>
      <c r="OCI87" s="567"/>
      <c r="OCJ87" s="567"/>
      <c r="OCK87" s="567"/>
      <c r="OCL87" s="567"/>
      <c r="OCM87" s="567"/>
      <c r="OCN87" s="567"/>
      <c r="OCO87" s="567"/>
      <c r="OCP87" s="567"/>
      <c r="OCQ87" s="567"/>
      <c r="OCR87" s="567"/>
      <c r="OCS87" s="567"/>
      <c r="OCT87" s="567"/>
      <c r="OCU87" s="567"/>
      <c r="OCV87" s="567"/>
      <c r="OCW87" s="567"/>
      <c r="OCX87" s="567"/>
      <c r="OCY87" s="567"/>
      <c r="OCZ87" s="567"/>
      <c r="ODA87" s="567"/>
      <c r="ODB87" s="567"/>
      <c r="ODC87" s="567"/>
      <c r="ODD87" s="567"/>
      <c r="ODE87" s="567"/>
      <c r="ODF87" s="567"/>
      <c r="ODG87" s="567"/>
      <c r="ODH87" s="567"/>
      <c r="ODI87" s="567"/>
      <c r="ODJ87" s="567"/>
      <c r="ODK87" s="567"/>
      <c r="ODL87" s="567"/>
      <c r="ODM87" s="567"/>
      <c r="ODN87" s="567"/>
      <c r="ODO87" s="567"/>
      <c r="ODP87" s="567"/>
      <c r="ODQ87" s="567"/>
      <c r="ODR87" s="567"/>
      <c r="ODS87" s="567"/>
      <c r="ODT87" s="567"/>
      <c r="ODU87" s="567"/>
      <c r="ODV87" s="567"/>
      <c r="ODW87" s="567"/>
      <c r="ODX87" s="567"/>
      <c r="ODY87" s="567"/>
      <c r="ODZ87" s="567"/>
      <c r="OEA87" s="567"/>
      <c r="OEB87" s="567"/>
      <c r="OEC87" s="567"/>
      <c r="OED87" s="567"/>
      <c r="OEE87" s="567"/>
      <c r="OEF87" s="567"/>
      <c r="OEG87" s="567"/>
      <c r="OEH87" s="567"/>
      <c r="OEI87" s="567"/>
      <c r="OEJ87" s="567"/>
      <c r="OEK87" s="567"/>
      <c r="OEL87" s="567"/>
      <c r="OEM87" s="567"/>
      <c r="OEN87" s="567"/>
      <c r="OEO87" s="567"/>
      <c r="OEP87" s="567"/>
      <c r="OEQ87" s="567"/>
      <c r="OER87" s="567"/>
      <c r="OES87" s="567"/>
      <c r="OET87" s="567"/>
      <c r="OEU87" s="567"/>
      <c r="OEV87" s="567"/>
      <c r="OEW87" s="567"/>
      <c r="OEX87" s="567"/>
      <c r="OEY87" s="567"/>
      <c r="OEZ87" s="567"/>
      <c r="OFA87" s="567"/>
      <c r="OFB87" s="567"/>
      <c r="OFC87" s="567"/>
      <c r="OFD87" s="567"/>
      <c r="OFE87" s="567"/>
      <c r="OFF87" s="567"/>
      <c r="OFG87" s="567"/>
      <c r="OFH87" s="567"/>
      <c r="OFI87" s="567"/>
      <c r="OFJ87" s="567"/>
      <c r="OFK87" s="567"/>
      <c r="OFL87" s="567"/>
      <c r="OFM87" s="567"/>
      <c r="OFN87" s="567"/>
      <c r="OFO87" s="567"/>
      <c r="OFP87" s="567"/>
      <c r="OFQ87" s="567"/>
      <c r="OFR87" s="567"/>
      <c r="OFS87" s="567"/>
      <c r="OFT87" s="567"/>
      <c r="OFU87" s="567"/>
      <c r="OFV87" s="567"/>
      <c r="OFW87" s="567"/>
      <c r="OFX87" s="567"/>
      <c r="OFY87" s="567"/>
      <c r="OFZ87" s="567"/>
      <c r="OGA87" s="567"/>
      <c r="OGB87" s="567"/>
      <c r="OGC87" s="567"/>
      <c r="OGD87" s="567"/>
      <c r="OGE87" s="567"/>
      <c r="OGF87" s="567"/>
      <c r="OGG87" s="567"/>
      <c r="OGH87" s="567"/>
      <c r="OGI87" s="567"/>
      <c r="OGJ87" s="567"/>
      <c r="OGK87" s="567"/>
      <c r="OGL87" s="567"/>
      <c r="OGM87" s="567"/>
      <c r="OGN87" s="567"/>
      <c r="OGO87" s="567"/>
      <c r="OGP87" s="567"/>
      <c r="OGQ87" s="567"/>
      <c r="OGR87" s="567"/>
      <c r="OGS87" s="567"/>
      <c r="OGT87" s="567"/>
      <c r="OGU87" s="567"/>
      <c r="OGV87" s="567"/>
      <c r="OGW87" s="567"/>
      <c r="OGX87" s="567"/>
      <c r="OGY87" s="567"/>
      <c r="OGZ87" s="567"/>
      <c r="OHA87" s="567"/>
      <c r="OHB87" s="567"/>
      <c r="OHC87" s="567"/>
      <c r="OHD87" s="567"/>
      <c r="OHE87" s="567"/>
      <c r="OHF87" s="567"/>
      <c r="OHG87" s="567"/>
      <c r="OHH87" s="567"/>
      <c r="OHI87" s="567"/>
      <c r="OHJ87" s="567"/>
      <c r="OHK87" s="567"/>
      <c r="OHL87" s="567"/>
      <c r="OHM87" s="567"/>
      <c r="OHN87" s="567"/>
      <c r="OHO87" s="567"/>
      <c r="OHP87" s="567"/>
      <c r="OHQ87" s="567"/>
      <c r="OHR87" s="567"/>
      <c r="OHS87" s="567"/>
      <c r="OHT87" s="567"/>
      <c r="OHU87" s="567"/>
      <c r="OHV87" s="567"/>
      <c r="OHW87" s="567"/>
      <c r="OHX87" s="567"/>
      <c r="OHY87" s="567"/>
      <c r="OHZ87" s="567"/>
      <c r="OIA87" s="567"/>
      <c r="OIB87" s="567"/>
      <c r="OIC87" s="567"/>
      <c r="OID87" s="567"/>
      <c r="OIE87" s="567"/>
      <c r="OIF87" s="567"/>
      <c r="OIG87" s="567"/>
      <c r="OIH87" s="567"/>
      <c r="OII87" s="567"/>
      <c r="OIJ87" s="567"/>
      <c r="OIK87" s="567"/>
      <c r="OIL87" s="567"/>
      <c r="OIM87" s="567"/>
      <c r="OIN87" s="567"/>
      <c r="OIO87" s="567"/>
      <c r="OIP87" s="567"/>
      <c r="OIQ87" s="567"/>
      <c r="OIR87" s="567"/>
      <c r="OIS87" s="567"/>
      <c r="OIT87" s="567"/>
      <c r="OIU87" s="567"/>
      <c r="OIV87" s="567"/>
      <c r="OIW87" s="567"/>
      <c r="OIX87" s="567"/>
      <c r="OIY87" s="567"/>
      <c r="OIZ87" s="567"/>
      <c r="OJA87" s="567"/>
      <c r="OJB87" s="567"/>
      <c r="OJC87" s="567"/>
      <c r="OJD87" s="567"/>
      <c r="OJE87" s="567"/>
      <c r="OJF87" s="567"/>
      <c r="OJG87" s="567"/>
      <c r="OJH87" s="567"/>
      <c r="OJI87" s="567"/>
      <c r="OJJ87" s="567"/>
      <c r="OJK87" s="567"/>
      <c r="OJL87" s="567"/>
      <c r="OJM87" s="567"/>
      <c r="OJN87" s="567"/>
      <c r="OJO87" s="567"/>
      <c r="OJP87" s="567"/>
      <c r="OJQ87" s="567"/>
      <c r="OJR87" s="567"/>
      <c r="OJS87" s="567"/>
      <c r="OJT87" s="567"/>
      <c r="OJU87" s="567"/>
      <c r="OJV87" s="567"/>
      <c r="OJW87" s="567"/>
      <c r="OJX87" s="567"/>
      <c r="OJY87" s="567"/>
      <c r="OJZ87" s="567"/>
      <c r="OKA87" s="567"/>
      <c r="OKB87" s="567"/>
      <c r="OKC87" s="567"/>
      <c r="OKD87" s="567"/>
      <c r="OKE87" s="567"/>
      <c r="OKF87" s="567"/>
      <c r="OKG87" s="567"/>
      <c r="OKH87" s="567"/>
      <c r="OKI87" s="567"/>
      <c r="OKJ87" s="567"/>
      <c r="OKK87" s="567"/>
      <c r="OKL87" s="567"/>
      <c r="OKM87" s="567"/>
      <c r="OKN87" s="567"/>
      <c r="OKO87" s="567"/>
      <c r="OKP87" s="567"/>
      <c r="OKQ87" s="567"/>
      <c r="OKR87" s="567"/>
      <c r="OKS87" s="567"/>
      <c r="OKT87" s="567"/>
      <c r="OKU87" s="567"/>
      <c r="OKV87" s="567"/>
      <c r="OKW87" s="567"/>
      <c r="OKX87" s="567"/>
      <c r="OKY87" s="567"/>
      <c r="OKZ87" s="567"/>
      <c r="OLA87" s="567"/>
      <c r="OLB87" s="567"/>
      <c r="OLC87" s="567"/>
      <c r="OLD87" s="567"/>
      <c r="OLE87" s="567"/>
      <c r="OLF87" s="567"/>
      <c r="OLG87" s="567"/>
      <c r="OLH87" s="567"/>
      <c r="OLI87" s="567"/>
      <c r="OLJ87" s="567"/>
      <c r="OLK87" s="567"/>
      <c r="OLL87" s="567"/>
      <c r="OLM87" s="567"/>
      <c r="OLN87" s="567"/>
      <c r="OLO87" s="567"/>
      <c r="OLP87" s="567"/>
      <c r="OLQ87" s="567"/>
      <c r="OLR87" s="567"/>
      <c r="OLS87" s="567"/>
      <c r="OLT87" s="567"/>
      <c r="OLU87" s="567"/>
      <c r="OLV87" s="567"/>
      <c r="OLW87" s="567"/>
      <c r="OLX87" s="567"/>
      <c r="OLY87" s="567"/>
      <c r="OLZ87" s="567"/>
      <c r="OMA87" s="567"/>
      <c r="OMB87" s="567"/>
      <c r="OMC87" s="567"/>
      <c r="OMD87" s="567"/>
      <c r="OME87" s="567"/>
      <c r="OMF87" s="567"/>
      <c r="OMG87" s="567"/>
      <c r="OMH87" s="567"/>
      <c r="OMI87" s="567"/>
      <c r="OMJ87" s="567"/>
      <c r="OMK87" s="567"/>
      <c r="OML87" s="567"/>
      <c r="OMM87" s="567"/>
      <c r="OMN87" s="567"/>
      <c r="OMO87" s="567"/>
      <c r="OMP87" s="567"/>
      <c r="OMQ87" s="567"/>
      <c r="OMR87" s="567"/>
      <c r="OMS87" s="567"/>
      <c r="OMT87" s="567"/>
      <c r="OMU87" s="567"/>
      <c r="OMV87" s="567"/>
      <c r="OMW87" s="567"/>
      <c r="OMX87" s="567"/>
      <c r="OMY87" s="567"/>
      <c r="OMZ87" s="567"/>
      <c r="ONA87" s="567"/>
      <c r="ONB87" s="567"/>
      <c r="ONC87" s="567"/>
      <c r="OND87" s="567"/>
      <c r="ONE87" s="567"/>
      <c r="ONF87" s="567"/>
      <c r="ONG87" s="567"/>
      <c r="ONH87" s="567"/>
      <c r="ONI87" s="567"/>
      <c r="ONJ87" s="567"/>
      <c r="ONK87" s="567"/>
      <c r="ONL87" s="567"/>
      <c r="ONM87" s="567"/>
      <c r="ONN87" s="567"/>
      <c r="ONO87" s="567"/>
      <c r="ONP87" s="567"/>
      <c r="ONQ87" s="567"/>
      <c r="ONR87" s="567"/>
      <c r="ONS87" s="567"/>
      <c r="ONT87" s="567"/>
      <c r="ONU87" s="567"/>
      <c r="ONV87" s="567"/>
      <c r="ONW87" s="567"/>
      <c r="ONX87" s="567"/>
      <c r="ONY87" s="567"/>
      <c r="ONZ87" s="567"/>
      <c r="OOA87" s="567"/>
      <c r="OOB87" s="567"/>
      <c r="OOC87" s="567"/>
      <c r="OOD87" s="567"/>
      <c r="OOE87" s="567"/>
      <c r="OOF87" s="567"/>
      <c r="OOG87" s="567"/>
      <c r="OOH87" s="567"/>
      <c r="OOI87" s="567"/>
      <c r="OOJ87" s="567"/>
      <c r="OOK87" s="567"/>
      <c r="OOL87" s="567"/>
      <c r="OOM87" s="567"/>
      <c r="OON87" s="567"/>
      <c r="OOO87" s="567"/>
      <c r="OOP87" s="567"/>
      <c r="OOQ87" s="567"/>
      <c r="OOR87" s="567"/>
      <c r="OOS87" s="567"/>
      <c r="OOT87" s="567"/>
      <c r="OOU87" s="567"/>
      <c r="OOV87" s="567"/>
      <c r="OOW87" s="567"/>
      <c r="OOX87" s="567"/>
      <c r="OOY87" s="567"/>
      <c r="OOZ87" s="567"/>
      <c r="OPA87" s="567"/>
      <c r="OPB87" s="567"/>
      <c r="OPC87" s="567"/>
      <c r="OPD87" s="567"/>
      <c r="OPE87" s="567"/>
      <c r="OPF87" s="567"/>
      <c r="OPG87" s="567"/>
      <c r="OPH87" s="567"/>
      <c r="OPI87" s="567"/>
      <c r="OPJ87" s="567"/>
      <c r="OPK87" s="567"/>
      <c r="OPL87" s="567"/>
      <c r="OPM87" s="567"/>
      <c r="OPN87" s="567"/>
      <c r="OPO87" s="567"/>
      <c r="OPP87" s="567"/>
      <c r="OPQ87" s="567"/>
      <c r="OPR87" s="567"/>
      <c r="OPS87" s="567"/>
      <c r="OPT87" s="567"/>
      <c r="OPU87" s="567"/>
      <c r="OPV87" s="567"/>
      <c r="OPW87" s="567"/>
      <c r="OPX87" s="567"/>
      <c r="OPY87" s="567"/>
      <c r="OPZ87" s="567"/>
      <c r="OQA87" s="567"/>
      <c r="OQB87" s="567"/>
      <c r="OQC87" s="567"/>
      <c r="OQD87" s="567"/>
      <c r="OQE87" s="567"/>
      <c r="OQF87" s="567"/>
      <c r="OQG87" s="567"/>
      <c r="OQH87" s="567"/>
      <c r="OQI87" s="567"/>
      <c r="OQJ87" s="567"/>
      <c r="OQK87" s="567"/>
      <c r="OQL87" s="567"/>
      <c r="OQM87" s="567"/>
      <c r="OQN87" s="567"/>
      <c r="OQO87" s="567"/>
      <c r="OQP87" s="567"/>
      <c r="OQQ87" s="567"/>
      <c r="OQR87" s="567"/>
      <c r="OQS87" s="567"/>
      <c r="OQT87" s="567"/>
      <c r="OQU87" s="567"/>
      <c r="OQV87" s="567"/>
      <c r="OQW87" s="567"/>
      <c r="OQX87" s="567"/>
      <c r="OQY87" s="567"/>
      <c r="OQZ87" s="567"/>
      <c r="ORA87" s="567"/>
      <c r="ORB87" s="567"/>
      <c r="ORC87" s="567"/>
      <c r="ORD87" s="567"/>
      <c r="ORE87" s="567"/>
      <c r="ORF87" s="567"/>
      <c r="ORG87" s="567"/>
      <c r="ORH87" s="567"/>
      <c r="ORI87" s="567"/>
      <c r="ORJ87" s="567"/>
      <c r="ORK87" s="567"/>
      <c r="ORL87" s="567"/>
      <c r="ORM87" s="567"/>
      <c r="ORN87" s="567"/>
      <c r="ORO87" s="567"/>
      <c r="ORP87" s="567"/>
      <c r="ORQ87" s="567"/>
      <c r="ORR87" s="567"/>
      <c r="ORS87" s="567"/>
      <c r="ORT87" s="567"/>
      <c r="ORU87" s="567"/>
      <c r="ORV87" s="567"/>
      <c r="ORW87" s="567"/>
      <c r="ORX87" s="567"/>
      <c r="ORY87" s="567"/>
      <c r="ORZ87" s="567"/>
      <c r="OSA87" s="567"/>
      <c r="OSB87" s="567"/>
      <c r="OSC87" s="567"/>
      <c r="OSD87" s="567"/>
      <c r="OSE87" s="567"/>
      <c r="OSF87" s="567"/>
      <c r="OSG87" s="567"/>
      <c r="OSH87" s="567"/>
      <c r="OSI87" s="567"/>
      <c r="OSJ87" s="567"/>
      <c r="OSK87" s="567"/>
      <c r="OSL87" s="567"/>
      <c r="OSM87" s="567"/>
      <c r="OSN87" s="567"/>
      <c r="OSO87" s="567"/>
      <c r="OSP87" s="567"/>
      <c r="OSQ87" s="567"/>
      <c r="OSR87" s="567"/>
      <c r="OSS87" s="567"/>
      <c r="OST87" s="567"/>
      <c r="OSU87" s="567"/>
      <c r="OSV87" s="567"/>
      <c r="OSW87" s="567"/>
      <c r="OSX87" s="567"/>
      <c r="OSY87" s="567"/>
      <c r="OSZ87" s="567"/>
      <c r="OTA87" s="567"/>
      <c r="OTB87" s="567"/>
      <c r="OTC87" s="567"/>
      <c r="OTD87" s="567"/>
      <c r="OTE87" s="567"/>
      <c r="OTF87" s="567"/>
      <c r="OTG87" s="567"/>
      <c r="OTH87" s="567"/>
      <c r="OTI87" s="567"/>
      <c r="OTJ87" s="567"/>
      <c r="OTK87" s="567"/>
      <c r="OTL87" s="567"/>
      <c r="OTM87" s="567"/>
      <c r="OTN87" s="567"/>
      <c r="OTO87" s="567"/>
      <c r="OTP87" s="567"/>
      <c r="OTQ87" s="567"/>
      <c r="OTR87" s="567"/>
      <c r="OTS87" s="567"/>
      <c r="OTT87" s="567"/>
      <c r="OTU87" s="567"/>
      <c r="OTV87" s="567"/>
      <c r="OTW87" s="567"/>
      <c r="OTX87" s="567"/>
      <c r="OTY87" s="567"/>
      <c r="OTZ87" s="567"/>
      <c r="OUA87" s="567"/>
      <c r="OUB87" s="567"/>
      <c r="OUC87" s="567"/>
      <c r="OUD87" s="567"/>
      <c r="OUE87" s="567"/>
      <c r="OUF87" s="567"/>
      <c r="OUG87" s="567"/>
      <c r="OUH87" s="567"/>
      <c r="OUI87" s="567"/>
      <c r="OUJ87" s="567"/>
      <c r="OUK87" s="567"/>
      <c r="OUL87" s="567"/>
      <c r="OUM87" s="567"/>
      <c r="OUN87" s="567"/>
      <c r="OUO87" s="567"/>
      <c r="OUP87" s="567"/>
      <c r="OUQ87" s="567"/>
      <c r="OUR87" s="567"/>
      <c r="OUS87" s="567"/>
      <c r="OUT87" s="567"/>
      <c r="OUU87" s="567"/>
      <c r="OUV87" s="567"/>
      <c r="OUW87" s="567"/>
      <c r="OUX87" s="567"/>
      <c r="OUY87" s="567"/>
      <c r="OUZ87" s="567"/>
      <c r="OVA87" s="567"/>
      <c r="OVB87" s="567"/>
      <c r="OVC87" s="567"/>
      <c r="OVD87" s="567"/>
      <c r="OVE87" s="567"/>
      <c r="OVF87" s="567"/>
      <c r="OVG87" s="567"/>
      <c r="OVH87" s="567"/>
      <c r="OVI87" s="567"/>
      <c r="OVJ87" s="567"/>
      <c r="OVK87" s="567"/>
      <c r="OVL87" s="567"/>
      <c r="OVM87" s="567"/>
      <c r="OVN87" s="567"/>
      <c r="OVO87" s="567"/>
      <c r="OVP87" s="567"/>
      <c r="OVQ87" s="567"/>
      <c r="OVR87" s="567"/>
      <c r="OVS87" s="567"/>
      <c r="OVT87" s="567"/>
      <c r="OVU87" s="567"/>
      <c r="OVV87" s="567"/>
      <c r="OVW87" s="567"/>
      <c r="OVX87" s="567"/>
      <c r="OVY87" s="567"/>
      <c r="OVZ87" s="567"/>
      <c r="OWA87" s="567"/>
      <c r="OWB87" s="567"/>
      <c r="OWC87" s="567"/>
      <c r="OWD87" s="567"/>
      <c r="OWE87" s="567"/>
      <c r="OWF87" s="567"/>
      <c r="OWG87" s="567"/>
      <c r="OWH87" s="567"/>
      <c r="OWI87" s="567"/>
      <c r="OWJ87" s="567"/>
      <c r="OWK87" s="567"/>
      <c r="OWL87" s="567"/>
      <c r="OWM87" s="567"/>
      <c r="OWN87" s="567"/>
      <c r="OWO87" s="567"/>
      <c r="OWP87" s="567"/>
      <c r="OWQ87" s="567"/>
      <c r="OWR87" s="567"/>
      <c r="OWS87" s="567"/>
      <c r="OWT87" s="567"/>
      <c r="OWU87" s="567"/>
      <c r="OWV87" s="567"/>
      <c r="OWW87" s="567"/>
      <c r="OWX87" s="567"/>
      <c r="OWY87" s="567"/>
      <c r="OWZ87" s="567"/>
      <c r="OXA87" s="567"/>
      <c r="OXB87" s="567"/>
      <c r="OXC87" s="567"/>
      <c r="OXD87" s="567"/>
      <c r="OXE87" s="567"/>
      <c r="OXF87" s="567"/>
      <c r="OXG87" s="567"/>
      <c r="OXH87" s="567"/>
      <c r="OXI87" s="567"/>
      <c r="OXJ87" s="567"/>
      <c r="OXK87" s="567"/>
      <c r="OXL87" s="567"/>
      <c r="OXM87" s="567"/>
      <c r="OXN87" s="567"/>
      <c r="OXO87" s="567"/>
      <c r="OXP87" s="567"/>
      <c r="OXQ87" s="567"/>
      <c r="OXR87" s="567"/>
      <c r="OXS87" s="567"/>
      <c r="OXT87" s="567"/>
      <c r="OXU87" s="567"/>
      <c r="OXV87" s="567"/>
      <c r="OXW87" s="567"/>
      <c r="OXX87" s="567"/>
      <c r="OXY87" s="567"/>
      <c r="OXZ87" s="567"/>
      <c r="OYA87" s="567"/>
      <c r="OYB87" s="567"/>
      <c r="OYC87" s="567"/>
      <c r="OYD87" s="567"/>
      <c r="OYE87" s="567"/>
      <c r="OYF87" s="567"/>
      <c r="OYG87" s="567"/>
      <c r="OYH87" s="567"/>
      <c r="OYI87" s="567"/>
      <c r="OYJ87" s="567"/>
      <c r="OYK87" s="567"/>
      <c r="OYL87" s="567"/>
      <c r="OYM87" s="567"/>
      <c r="OYN87" s="567"/>
      <c r="OYO87" s="567"/>
      <c r="OYP87" s="567"/>
      <c r="OYQ87" s="567"/>
      <c r="OYR87" s="567"/>
      <c r="OYS87" s="567"/>
      <c r="OYT87" s="567"/>
      <c r="OYU87" s="567"/>
      <c r="OYV87" s="567"/>
      <c r="OYW87" s="567"/>
      <c r="OYX87" s="567"/>
      <c r="OYY87" s="567"/>
      <c r="OYZ87" s="567"/>
      <c r="OZA87" s="567"/>
      <c r="OZB87" s="567"/>
      <c r="OZC87" s="567"/>
      <c r="OZD87" s="567"/>
      <c r="OZE87" s="567"/>
      <c r="OZF87" s="567"/>
      <c r="OZG87" s="567"/>
      <c r="OZH87" s="567"/>
      <c r="OZI87" s="567"/>
      <c r="OZJ87" s="567"/>
      <c r="OZK87" s="567"/>
      <c r="OZL87" s="567"/>
      <c r="OZM87" s="567"/>
      <c r="OZN87" s="567"/>
      <c r="OZO87" s="567"/>
      <c r="OZP87" s="567"/>
      <c r="OZQ87" s="567"/>
      <c r="OZR87" s="567"/>
      <c r="OZS87" s="567"/>
      <c r="OZT87" s="567"/>
      <c r="OZU87" s="567"/>
      <c r="OZV87" s="567"/>
      <c r="OZW87" s="567"/>
      <c r="OZX87" s="567"/>
      <c r="OZY87" s="567"/>
      <c r="OZZ87" s="567"/>
      <c r="PAA87" s="567"/>
      <c r="PAB87" s="567"/>
      <c r="PAC87" s="567"/>
      <c r="PAD87" s="567"/>
      <c r="PAE87" s="567"/>
      <c r="PAF87" s="567"/>
      <c r="PAG87" s="567"/>
      <c r="PAH87" s="567"/>
      <c r="PAI87" s="567"/>
      <c r="PAJ87" s="567"/>
      <c r="PAK87" s="567"/>
      <c r="PAL87" s="567"/>
      <c r="PAM87" s="567"/>
      <c r="PAN87" s="567"/>
      <c r="PAO87" s="567"/>
      <c r="PAP87" s="567"/>
      <c r="PAQ87" s="567"/>
      <c r="PAR87" s="567"/>
      <c r="PAS87" s="567"/>
      <c r="PAT87" s="567"/>
      <c r="PAU87" s="567"/>
      <c r="PAV87" s="567"/>
      <c r="PAW87" s="567"/>
      <c r="PAX87" s="567"/>
      <c r="PAY87" s="567"/>
      <c r="PAZ87" s="567"/>
      <c r="PBA87" s="567"/>
      <c r="PBB87" s="567"/>
      <c r="PBC87" s="567"/>
      <c r="PBD87" s="567"/>
      <c r="PBE87" s="567"/>
      <c r="PBF87" s="567"/>
      <c r="PBG87" s="567"/>
      <c r="PBH87" s="567"/>
      <c r="PBI87" s="567"/>
      <c r="PBJ87" s="567"/>
      <c r="PBK87" s="567"/>
      <c r="PBL87" s="567"/>
      <c r="PBM87" s="567"/>
      <c r="PBN87" s="567"/>
      <c r="PBO87" s="567"/>
      <c r="PBP87" s="567"/>
      <c r="PBQ87" s="567"/>
      <c r="PBR87" s="567"/>
      <c r="PBS87" s="567"/>
      <c r="PBT87" s="567"/>
      <c r="PBU87" s="567"/>
      <c r="PBV87" s="567"/>
      <c r="PBW87" s="567"/>
      <c r="PBX87" s="567"/>
      <c r="PBY87" s="567"/>
      <c r="PBZ87" s="567"/>
      <c r="PCA87" s="567"/>
      <c r="PCB87" s="567"/>
      <c r="PCC87" s="567"/>
      <c r="PCD87" s="567"/>
      <c r="PCE87" s="567"/>
      <c r="PCF87" s="567"/>
      <c r="PCG87" s="567"/>
      <c r="PCH87" s="567"/>
      <c r="PCI87" s="567"/>
      <c r="PCJ87" s="567"/>
      <c r="PCK87" s="567"/>
      <c r="PCL87" s="567"/>
      <c r="PCM87" s="567"/>
      <c r="PCN87" s="567"/>
      <c r="PCO87" s="567"/>
      <c r="PCP87" s="567"/>
      <c r="PCQ87" s="567"/>
      <c r="PCR87" s="567"/>
      <c r="PCS87" s="567"/>
      <c r="PCT87" s="567"/>
      <c r="PCU87" s="567"/>
      <c r="PCV87" s="567"/>
      <c r="PCW87" s="567"/>
      <c r="PCX87" s="567"/>
      <c r="PCY87" s="567"/>
      <c r="PCZ87" s="567"/>
      <c r="PDA87" s="567"/>
      <c r="PDB87" s="567"/>
      <c r="PDC87" s="567"/>
      <c r="PDD87" s="567"/>
      <c r="PDE87" s="567"/>
      <c r="PDF87" s="567"/>
      <c r="PDG87" s="567"/>
      <c r="PDH87" s="567"/>
      <c r="PDI87" s="567"/>
      <c r="PDJ87" s="567"/>
      <c r="PDK87" s="567"/>
      <c r="PDL87" s="567"/>
      <c r="PDM87" s="567"/>
      <c r="PDN87" s="567"/>
      <c r="PDO87" s="567"/>
      <c r="PDP87" s="567"/>
      <c r="PDQ87" s="567"/>
      <c r="PDR87" s="567"/>
      <c r="PDS87" s="567"/>
      <c r="PDT87" s="567"/>
      <c r="PDU87" s="567"/>
      <c r="PDV87" s="567"/>
      <c r="PDW87" s="567"/>
      <c r="PDX87" s="567"/>
      <c r="PDY87" s="567"/>
      <c r="PDZ87" s="567"/>
      <c r="PEA87" s="567"/>
      <c r="PEB87" s="567"/>
      <c r="PEC87" s="567"/>
      <c r="PED87" s="567"/>
      <c r="PEE87" s="567"/>
      <c r="PEF87" s="567"/>
      <c r="PEG87" s="567"/>
      <c r="PEH87" s="567"/>
      <c r="PEI87" s="567"/>
      <c r="PEJ87" s="567"/>
      <c r="PEK87" s="567"/>
      <c r="PEL87" s="567"/>
      <c r="PEM87" s="567"/>
      <c r="PEN87" s="567"/>
      <c r="PEO87" s="567"/>
      <c r="PEP87" s="567"/>
      <c r="PEQ87" s="567"/>
      <c r="PER87" s="567"/>
      <c r="PES87" s="567"/>
      <c r="PET87" s="567"/>
      <c r="PEU87" s="567"/>
      <c r="PEV87" s="567"/>
      <c r="PEW87" s="567"/>
      <c r="PEX87" s="567"/>
      <c r="PEY87" s="567"/>
      <c r="PEZ87" s="567"/>
      <c r="PFA87" s="567"/>
      <c r="PFB87" s="567"/>
      <c r="PFC87" s="567"/>
      <c r="PFD87" s="567"/>
      <c r="PFE87" s="567"/>
      <c r="PFF87" s="567"/>
      <c r="PFG87" s="567"/>
      <c r="PFH87" s="567"/>
      <c r="PFI87" s="567"/>
      <c r="PFJ87" s="567"/>
      <c r="PFK87" s="567"/>
      <c r="PFL87" s="567"/>
      <c r="PFM87" s="567"/>
      <c r="PFN87" s="567"/>
      <c r="PFO87" s="567"/>
      <c r="PFP87" s="567"/>
      <c r="PFQ87" s="567"/>
      <c r="PFR87" s="567"/>
      <c r="PFS87" s="567"/>
      <c r="PFT87" s="567"/>
      <c r="PFU87" s="567"/>
      <c r="PFV87" s="567"/>
      <c r="PFW87" s="567"/>
      <c r="PFX87" s="567"/>
      <c r="PFY87" s="567"/>
      <c r="PFZ87" s="567"/>
      <c r="PGA87" s="567"/>
      <c r="PGB87" s="567"/>
      <c r="PGC87" s="567"/>
      <c r="PGD87" s="567"/>
      <c r="PGE87" s="567"/>
      <c r="PGF87" s="567"/>
      <c r="PGG87" s="567"/>
      <c r="PGH87" s="567"/>
      <c r="PGI87" s="567"/>
      <c r="PGJ87" s="567"/>
      <c r="PGK87" s="567"/>
      <c r="PGL87" s="567"/>
      <c r="PGM87" s="567"/>
      <c r="PGN87" s="567"/>
      <c r="PGO87" s="567"/>
      <c r="PGP87" s="567"/>
      <c r="PGQ87" s="567"/>
      <c r="PGR87" s="567"/>
      <c r="PGS87" s="567"/>
      <c r="PGT87" s="567"/>
      <c r="PGU87" s="567"/>
      <c r="PGV87" s="567"/>
      <c r="PGW87" s="567"/>
      <c r="PGX87" s="567"/>
      <c r="PGY87" s="567"/>
      <c r="PGZ87" s="567"/>
      <c r="PHA87" s="567"/>
      <c r="PHB87" s="567"/>
      <c r="PHC87" s="567"/>
      <c r="PHD87" s="567"/>
      <c r="PHE87" s="567"/>
      <c r="PHF87" s="567"/>
      <c r="PHG87" s="567"/>
      <c r="PHH87" s="567"/>
      <c r="PHI87" s="567"/>
      <c r="PHJ87" s="567"/>
      <c r="PHK87" s="567"/>
      <c r="PHL87" s="567"/>
      <c r="PHM87" s="567"/>
      <c r="PHN87" s="567"/>
      <c r="PHO87" s="567"/>
      <c r="PHP87" s="567"/>
      <c r="PHQ87" s="567"/>
      <c r="PHR87" s="567"/>
      <c r="PHS87" s="567"/>
      <c r="PHT87" s="567"/>
      <c r="PHU87" s="567"/>
      <c r="PHV87" s="567"/>
      <c r="PHW87" s="567"/>
      <c r="PHX87" s="567"/>
      <c r="PHY87" s="567"/>
      <c r="PHZ87" s="567"/>
      <c r="PIA87" s="567"/>
      <c r="PIB87" s="567"/>
      <c r="PIC87" s="567"/>
      <c r="PID87" s="567"/>
      <c r="PIE87" s="567"/>
      <c r="PIF87" s="567"/>
      <c r="PIG87" s="567"/>
      <c r="PIH87" s="567"/>
      <c r="PII87" s="567"/>
      <c r="PIJ87" s="567"/>
      <c r="PIK87" s="567"/>
      <c r="PIL87" s="567"/>
      <c r="PIM87" s="567"/>
      <c r="PIN87" s="567"/>
      <c r="PIO87" s="567"/>
      <c r="PIP87" s="567"/>
      <c r="PIQ87" s="567"/>
      <c r="PIR87" s="567"/>
      <c r="PIS87" s="567"/>
      <c r="PIT87" s="567"/>
      <c r="PIU87" s="567"/>
      <c r="PIV87" s="567"/>
      <c r="PIW87" s="567"/>
      <c r="PIX87" s="567"/>
      <c r="PIY87" s="567"/>
      <c r="PIZ87" s="567"/>
      <c r="PJA87" s="567"/>
      <c r="PJB87" s="567"/>
      <c r="PJC87" s="567"/>
      <c r="PJD87" s="567"/>
      <c r="PJE87" s="567"/>
      <c r="PJF87" s="567"/>
      <c r="PJG87" s="567"/>
      <c r="PJH87" s="567"/>
      <c r="PJI87" s="567"/>
      <c r="PJJ87" s="567"/>
      <c r="PJK87" s="567"/>
      <c r="PJL87" s="567"/>
      <c r="PJM87" s="567"/>
      <c r="PJN87" s="567"/>
      <c r="PJO87" s="567"/>
      <c r="PJP87" s="567"/>
      <c r="PJQ87" s="567"/>
      <c r="PJR87" s="567"/>
      <c r="PJS87" s="567"/>
      <c r="PJT87" s="567"/>
      <c r="PJU87" s="567"/>
      <c r="PJV87" s="567"/>
      <c r="PJW87" s="567"/>
      <c r="PJX87" s="567"/>
      <c r="PJY87" s="567"/>
      <c r="PJZ87" s="567"/>
      <c r="PKA87" s="567"/>
      <c r="PKB87" s="567"/>
      <c r="PKC87" s="567"/>
      <c r="PKD87" s="567"/>
      <c r="PKE87" s="567"/>
      <c r="PKF87" s="567"/>
      <c r="PKG87" s="567"/>
      <c r="PKH87" s="567"/>
      <c r="PKI87" s="567"/>
      <c r="PKJ87" s="567"/>
      <c r="PKK87" s="567"/>
      <c r="PKL87" s="567"/>
      <c r="PKM87" s="567"/>
      <c r="PKN87" s="567"/>
      <c r="PKO87" s="567"/>
      <c r="PKP87" s="567"/>
      <c r="PKQ87" s="567"/>
      <c r="PKR87" s="567"/>
      <c r="PKS87" s="567"/>
      <c r="PKT87" s="567"/>
      <c r="PKU87" s="567"/>
      <c r="PKV87" s="567"/>
      <c r="PKW87" s="567"/>
      <c r="PKX87" s="567"/>
      <c r="PKY87" s="567"/>
      <c r="PKZ87" s="567"/>
      <c r="PLA87" s="567"/>
      <c r="PLB87" s="567"/>
      <c r="PLC87" s="567"/>
      <c r="PLD87" s="567"/>
      <c r="PLE87" s="567"/>
      <c r="PLF87" s="567"/>
      <c r="PLG87" s="567"/>
      <c r="PLH87" s="567"/>
      <c r="PLI87" s="567"/>
      <c r="PLJ87" s="567"/>
      <c r="PLK87" s="567"/>
      <c r="PLL87" s="567"/>
      <c r="PLM87" s="567"/>
      <c r="PLN87" s="567"/>
      <c r="PLO87" s="567"/>
      <c r="PLP87" s="567"/>
      <c r="PLQ87" s="567"/>
      <c r="PLR87" s="567"/>
      <c r="PLS87" s="567"/>
      <c r="PLT87" s="567"/>
      <c r="PLU87" s="567"/>
      <c r="PLV87" s="567"/>
      <c r="PLW87" s="567"/>
      <c r="PLX87" s="567"/>
      <c r="PLY87" s="567"/>
      <c r="PLZ87" s="567"/>
      <c r="PMA87" s="567"/>
      <c r="PMB87" s="567"/>
      <c r="PMC87" s="567"/>
      <c r="PMD87" s="567"/>
      <c r="PME87" s="567"/>
      <c r="PMF87" s="567"/>
      <c r="PMG87" s="567"/>
      <c r="PMH87" s="567"/>
      <c r="PMI87" s="567"/>
      <c r="PMJ87" s="567"/>
      <c r="PMK87" s="567"/>
      <c r="PML87" s="567"/>
      <c r="PMM87" s="567"/>
      <c r="PMN87" s="567"/>
      <c r="PMO87" s="567"/>
      <c r="PMP87" s="567"/>
      <c r="PMQ87" s="567"/>
      <c r="PMR87" s="567"/>
      <c r="PMS87" s="567"/>
      <c r="PMT87" s="567"/>
      <c r="PMU87" s="567"/>
      <c r="PMV87" s="567"/>
      <c r="PMW87" s="567"/>
      <c r="PMX87" s="567"/>
      <c r="PMY87" s="567"/>
      <c r="PMZ87" s="567"/>
      <c r="PNA87" s="567"/>
      <c r="PNB87" s="567"/>
      <c r="PNC87" s="567"/>
      <c r="PND87" s="567"/>
      <c r="PNE87" s="567"/>
      <c r="PNF87" s="567"/>
      <c r="PNG87" s="567"/>
      <c r="PNH87" s="567"/>
      <c r="PNI87" s="567"/>
      <c r="PNJ87" s="567"/>
      <c r="PNK87" s="567"/>
      <c r="PNL87" s="567"/>
      <c r="PNM87" s="567"/>
      <c r="PNN87" s="567"/>
      <c r="PNO87" s="567"/>
      <c r="PNP87" s="567"/>
      <c r="PNQ87" s="567"/>
      <c r="PNR87" s="567"/>
      <c r="PNS87" s="567"/>
      <c r="PNT87" s="567"/>
      <c r="PNU87" s="567"/>
      <c r="PNV87" s="567"/>
      <c r="PNW87" s="567"/>
      <c r="PNX87" s="567"/>
      <c r="PNY87" s="567"/>
      <c r="PNZ87" s="567"/>
      <c r="POA87" s="567"/>
      <c r="POB87" s="567"/>
      <c r="POC87" s="567"/>
      <c r="POD87" s="567"/>
      <c r="POE87" s="567"/>
      <c r="POF87" s="567"/>
      <c r="POG87" s="567"/>
      <c r="POH87" s="567"/>
      <c r="POI87" s="567"/>
      <c r="POJ87" s="567"/>
      <c r="POK87" s="567"/>
      <c r="POL87" s="567"/>
      <c r="POM87" s="567"/>
      <c r="PON87" s="567"/>
      <c r="POO87" s="567"/>
      <c r="POP87" s="567"/>
      <c r="POQ87" s="567"/>
      <c r="POR87" s="567"/>
      <c r="POS87" s="567"/>
      <c r="POT87" s="567"/>
      <c r="POU87" s="567"/>
      <c r="POV87" s="567"/>
      <c r="POW87" s="567"/>
      <c r="POX87" s="567"/>
      <c r="POY87" s="567"/>
      <c r="POZ87" s="567"/>
      <c r="PPA87" s="567"/>
      <c r="PPB87" s="567"/>
      <c r="PPC87" s="567"/>
      <c r="PPD87" s="567"/>
      <c r="PPE87" s="567"/>
      <c r="PPF87" s="567"/>
      <c r="PPG87" s="567"/>
      <c r="PPH87" s="567"/>
      <c r="PPI87" s="567"/>
      <c r="PPJ87" s="567"/>
      <c r="PPK87" s="567"/>
      <c r="PPL87" s="567"/>
      <c r="PPM87" s="567"/>
      <c r="PPN87" s="567"/>
      <c r="PPO87" s="567"/>
      <c r="PPP87" s="567"/>
      <c r="PPQ87" s="567"/>
      <c r="PPR87" s="567"/>
      <c r="PPS87" s="567"/>
      <c r="PPT87" s="567"/>
      <c r="PPU87" s="567"/>
      <c r="PPV87" s="567"/>
      <c r="PPW87" s="567"/>
      <c r="PPX87" s="567"/>
      <c r="PPY87" s="567"/>
      <c r="PPZ87" s="567"/>
      <c r="PQA87" s="567"/>
      <c r="PQB87" s="567"/>
      <c r="PQC87" s="567"/>
      <c r="PQD87" s="567"/>
      <c r="PQE87" s="567"/>
      <c r="PQF87" s="567"/>
      <c r="PQG87" s="567"/>
      <c r="PQH87" s="567"/>
      <c r="PQI87" s="567"/>
      <c r="PQJ87" s="567"/>
      <c r="PQK87" s="567"/>
      <c r="PQL87" s="567"/>
      <c r="PQM87" s="567"/>
      <c r="PQN87" s="567"/>
      <c r="PQO87" s="567"/>
      <c r="PQP87" s="567"/>
      <c r="PQQ87" s="567"/>
      <c r="PQR87" s="567"/>
      <c r="PQS87" s="567"/>
      <c r="PQT87" s="567"/>
      <c r="PQU87" s="567"/>
      <c r="PQV87" s="567"/>
      <c r="PQW87" s="567"/>
      <c r="PQX87" s="567"/>
      <c r="PQY87" s="567"/>
      <c r="PQZ87" s="567"/>
      <c r="PRA87" s="567"/>
      <c r="PRB87" s="567"/>
      <c r="PRC87" s="567"/>
      <c r="PRD87" s="567"/>
      <c r="PRE87" s="567"/>
      <c r="PRF87" s="567"/>
      <c r="PRG87" s="567"/>
      <c r="PRH87" s="567"/>
      <c r="PRI87" s="567"/>
      <c r="PRJ87" s="567"/>
      <c r="PRK87" s="567"/>
      <c r="PRL87" s="567"/>
      <c r="PRM87" s="567"/>
      <c r="PRN87" s="567"/>
      <c r="PRO87" s="567"/>
      <c r="PRP87" s="567"/>
      <c r="PRQ87" s="567"/>
      <c r="PRR87" s="567"/>
      <c r="PRS87" s="567"/>
      <c r="PRT87" s="567"/>
      <c r="PRU87" s="567"/>
      <c r="PRV87" s="567"/>
      <c r="PRW87" s="567"/>
      <c r="PRX87" s="567"/>
      <c r="PRY87" s="567"/>
      <c r="PRZ87" s="567"/>
      <c r="PSA87" s="567"/>
      <c r="PSB87" s="567"/>
      <c r="PSC87" s="567"/>
      <c r="PSD87" s="567"/>
      <c r="PSE87" s="567"/>
      <c r="PSF87" s="567"/>
      <c r="PSG87" s="567"/>
      <c r="PSH87" s="567"/>
      <c r="PSI87" s="567"/>
      <c r="PSJ87" s="567"/>
      <c r="PSK87" s="567"/>
      <c r="PSL87" s="567"/>
      <c r="PSM87" s="567"/>
      <c r="PSN87" s="567"/>
      <c r="PSO87" s="567"/>
      <c r="PSP87" s="567"/>
      <c r="PSQ87" s="567"/>
      <c r="PSR87" s="567"/>
      <c r="PSS87" s="567"/>
      <c r="PST87" s="567"/>
      <c r="PSU87" s="567"/>
      <c r="PSV87" s="567"/>
      <c r="PSW87" s="567"/>
      <c r="PSX87" s="567"/>
      <c r="PSY87" s="567"/>
      <c r="PSZ87" s="567"/>
      <c r="PTA87" s="567"/>
      <c r="PTB87" s="567"/>
      <c r="PTC87" s="567"/>
      <c r="PTD87" s="567"/>
      <c r="PTE87" s="567"/>
      <c r="PTF87" s="567"/>
      <c r="PTG87" s="567"/>
      <c r="PTH87" s="567"/>
      <c r="PTI87" s="567"/>
      <c r="PTJ87" s="567"/>
      <c r="PTK87" s="567"/>
      <c r="PTL87" s="567"/>
      <c r="PTM87" s="567"/>
      <c r="PTN87" s="567"/>
      <c r="PTO87" s="567"/>
      <c r="PTP87" s="567"/>
      <c r="PTQ87" s="567"/>
      <c r="PTR87" s="567"/>
      <c r="PTS87" s="567"/>
      <c r="PTT87" s="567"/>
      <c r="PTU87" s="567"/>
      <c r="PTV87" s="567"/>
      <c r="PTW87" s="567"/>
      <c r="PTX87" s="567"/>
      <c r="PTY87" s="567"/>
      <c r="PTZ87" s="567"/>
      <c r="PUA87" s="567"/>
      <c r="PUB87" s="567"/>
      <c r="PUC87" s="567"/>
      <c r="PUD87" s="567"/>
      <c r="PUE87" s="567"/>
      <c r="PUF87" s="567"/>
      <c r="PUG87" s="567"/>
      <c r="PUH87" s="567"/>
      <c r="PUI87" s="567"/>
      <c r="PUJ87" s="567"/>
      <c r="PUK87" s="567"/>
      <c r="PUL87" s="567"/>
      <c r="PUM87" s="567"/>
      <c r="PUN87" s="567"/>
      <c r="PUO87" s="567"/>
      <c r="PUP87" s="567"/>
      <c r="PUQ87" s="567"/>
      <c r="PUR87" s="567"/>
      <c r="PUS87" s="567"/>
      <c r="PUT87" s="567"/>
      <c r="PUU87" s="567"/>
      <c r="PUV87" s="567"/>
      <c r="PUW87" s="567"/>
      <c r="PUX87" s="567"/>
      <c r="PUY87" s="567"/>
      <c r="PUZ87" s="567"/>
      <c r="PVA87" s="567"/>
      <c r="PVB87" s="567"/>
      <c r="PVC87" s="567"/>
      <c r="PVD87" s="567"/>
      <c r="PVE87" s="567"/>
      <c r="PVF87" s="567"/>
      <c r="PVG87" s="567"/>
      <c r="PVH87" s="567"/>
      <c r="PVI87" s="567"/>
      <c r="PVJ87" s="567"/>
      <c r="PVK87" s="567"/>
      <c r="PVL87" s="567"/>
      <c r="PVM87" s="567"/>
      <c r="PVN87" s="567"/>
      <c r="PVO87" s="567"/>
      <c r="PVP87" s="567"/>
      <c r="PVQ87" s="567"/>
      <c r="PVR87" s="567"/>
      <c r="PVS87" s="567"/>
      <c r="PVT87" s="567"/>
      <c r="PVU87" s="567"/>
      <c r="PVV87" s="567"/>
      <c r="PVW87" s="567"/>
      <c r="PVX87" s="567"/>
      <c r="PVY87" s="567"/>
      <c r="PVZ87" s="567"/>
      <c r="PWA87" s="567"/>
      <c r="PWB87" s="567"/>
      <c r="PWC87" s="567"/>
      <c r="PWD87" s="567"/>
      <c r="PWE87" s="567"/>
      <c r="PWF87" s="567"/>
      <c r="PWG87" s="567"/>
      <c r="PWH87" s="567"/>
      <c r="PWI87" s="567"/>
      <c r="PWJ87" s="567"/>
      <c r="PWK87" s="567"/>
      <c r="PWL87" s="567"/>
      <c r="PWM87" s="567"/>
      <c r="PWN87" s="567"/>
      <c r="PWO87" s="567"/>
      <c r="PWP87" s="567"/>
      <c r="PWQ87" s="567"/>
      <c r="PWR87" s="567"/>
      <c r="PWS87" s="567"/>
      <c r="PWT87" s="567"/>
      <c r="PWU87" s="567"/>
      <c r="PWV87" s="567"/>
      <c r="PWW87" s="567"/>
      <c r="PWX87" s="567"/>
      <c r="PWY87" s="567"/>
      <c r="PWZ87" s="567"/>
      <c r="PXA87" s="567"/>
      <c r="PXB87" s="567"/>
      <c r="PXC87" s="567"/>
      <c r="PXD87" s="567"/>
      <c r="PXE87" s="567"/>
      <c r="PXF87" s="567"/>
      <c r="PXG87" s="567"/>
      <c r="PXH87" s="567"/>
      <c r="PXI87" s="567"/>
      <c r="PXJ87" s="567"/>
      <c r="PXK87" s="567"/>
      <c r="PXL87" s="567"/>
      <c r="PXM87" s="567"/>
      <c r="PXN87" s="567"/>
      <c r="PXO87" s="567"/>
      <c r="PXP87" s="567"/>
      <c r="PXQ87" s="567"/>
      <c r="PXR87" s="567"/>
      <c r="PXS87" s="567"/>
      <c r="PXT87" s="567"/>
      <c r="PXU87" s="567"/>
      <c r="PXV87" s="567"/>
      <c r="PXW87" s="567"/>
      <c r="PXX87" s="567"/>
      <c r="PXY87" s="567"/>
      <c r="PXZ87" s="567"/>
      <c r="PYA87" s="567"/>
      <c r="PYB87" s="567"/>
      <c r="PYC87" s="567"/>
      <c r="PYD87" s="567"/>
      <c r="PYE87" s="567"/>
      <c r="PYF87" s="567"/>
      <c r="PYG87" s="567"/>
      <c r="PYH87" s="567"/>
      <c r="PYI87" s="567"/>
      <c r="PYJ87" s="567"/>
      <c r="PYK87" s="567"/>
      <c r="PYL87" s="567"/>
      <c r="PYM87" s="567"/>
      <c r="PYN87" s="567"/>
      <c r="PYO87" s="567"/>
      <c r="PYP87" s="567"/>
      <c r="PYQ87" s="567"/>
      <c r="PYR87" s="567"/>
      <c r="PYS87" s="567"/>
      <c r="PYT87" s="567"/>
      <c r="PYU87" s="567"/>
      <c r="PYV87" s="567"/>
      <c r="PYW87" s="567"/>
      <c r="PYX87" s="567"/>
      <c r="PYY87" s="567"/>
      <c r="PYZ87" s="567"/>
      <c r="PZA87" s="567"/>
      <c r="PZB87" s="567"/>
      <c r="PZC87" s="567"/>
      <c r="PZD87" s="567"/>
      <c r="PZE87" s="567"/>
      <c r="PZF87" s="567"/>
      <c r="PZG87" s="567"/>
      <c r="PZH87" s="567"/>
      <c r="PZI87" s="567"/>
      <c r="PZJ87" s="567"/>
      <c r="PZK87" s="567"/>
      <c r="PZL87" s="567"/>
      <c r="PZM87" s="567"/>
      <c r="PZN87" s="567"/>
      <c r="PZO87" s="567"/>
      <c r="PZP87" s="567"/>
      <c r="PZQ87" s="567"/>
      <c r="PZR87" s="567"/>
      <c r="PZS87" s="567"/>
      <c r="PZT87" s="567"/>
      <c r="PZU87" s="567"/>
      <c r="PZV87" s="567"/>
      <c r="PZW87" s="567"/>
      <c r="PZX87" s="567"/>
      <c r="PZY87" s="567"/>
      <c r="PZZ87" s="567"/>
      <c r="QAA87" s="567"/>
      <c r="QAB87" s="567"/>
      <c r="QAC87" s="567"/>
      <c r="QAD87" s="567"/>
      <c r="QAE87" s="567"/>
      <c r="QAF87" s="567"/>
      <c r="QAG87" s="567"/>
      <c r="QAH87" s="567"/>
      <c r="QAI87" s="567"/>
      <c r="QAJ87" s="567"/>
      <c r="QAK87" s="567"/>
      <c r="QAL87" s="567"/>
      <c r="QAM87" s="567"/>
      <c r="QAN87" s="567"/>
      <c r="QAO87" s="567"/>
      <c r="QAP87" s="567"/>
      <c r="QAQ87" s="567"/>
      <c r="QAR87" s="567"/>
      <c r="QAS87" s="567"/>
      <c r="QAT87" s="567"/>
      <c r="QAU87" s="567"/>
      <c r="QAV87" s="567"/>
      <c r="QAW87" s="567"/>
      <c r="QAX87" s="567"/>
      <c r="QAY87" s="567"/>
      <c r="QAZ87" s="567"/>
      <c r="QBA87" s="567"/>
      <c r="QBB87" s="567"/>
      <c r="QBC87" s="567"/>
      <c r="QBD87" s="567"/>
      <c r="QBE87" s="567"/>
      <c r="QBF87" s="567"/>
      <c r="QBG87" s="567"/>
      <c r="QBH87" s="567"/>
      <c r="QBI87" s="567"/>
      <c r="QBJ87" s="567"/>
      <c r="QBK87" s="567"/>
      <c r="QBL87" s="567"/>
      <c r="QBM87" s="567"/>
      <c r="QBN87" s="567"/>
      <c r="QBO87" s="567"/>
      <c r="QBP87" s="567"/>
      <c r="QBQ87" s="567"/>
      <c r="QBR87" s="567"/>
      <c r="QBS87" s="567"/>
      <c r="QBT87" s="567"/>
      <c r="QBU87" s="567"/>
      <c r="QBV87" s="567"/>
      <c r="QBW87" s="567"/>
      <c r="QBX87" s="567"/>
      <c r="QBY87" s="567"/>
      <c r="QBZ87" s="567"/>
      <c r="QCA87" s="567"/>
      <c r="QCB87" s="567"/>
      <c r="QCC87" s="567"/>
      <c r="QCD87" s="567"/>
      <c r="QCE87" s="567"/>
      <c r="QCF87" s="567"/>
      <c r="QCG87" s="567"/>
      <c r="QCH87" s="567"/>
      <c r="QCI87" s="567"/>
      <c r="QCJ87" s="567"/>
      <c r="QCK87" s="567"/>
      <c r="QCL87" s="567"/>
      <c r="QCM87" s="567"/>
      <c r="QCN87" s="567"/>
      <c r="QCO87" s="567"/>
      <c r="QCP87" s="567"/>
      <c r="QCQ87" s="567"/>
      <c r="QCR87" s="567"/>
      <c r="QCS87" s="567"/>
      <c r="QCT87" s="567"/>
      <c r="QCU87" s="567"/>
      <c r="QCV87" s="567"/>
      <c r="QCW87" s="567"/>
      <c r="QCX87" s="567"/>
      <c r="QCY87" s="567"/>
      <c r="QCZ87" s="567"/>
      <c r="QDA87" s="567"/>
      <c r="QDB87" s="567"/>
      <c r="QDC87" s="567"/>
      <c r="QDD87" s="567"/>
      <c r="QDE87" s="567"/>
      <c r="QDF87" s="567"/>
      <c r="QDG87" s="567"/>
      <c r="QDH87" s="567"/>
      <c r="QDI87" s="567"/>
      <c r="QDJ87" s="567"/>
      <c r="QDK87" s="567"/>
      <c r="QDL87" s="567"/>
      <c r="QDM87" s="567"/>
      <c r="QDN87" s="567"/>
      <c r="QDO87" s="567"/>
      <c r="QDP87" s="567"/>
      <c r="QDQ87" s="567"/>
      <c r="QDR87" s="567"/>
      <c r="QDS87" s="567"/>
      <c r="QDT87" s="567"/>
      <c r="QDU87" s="567"/>
      <c r="QDV87" s="567"/>
      <c r="QDW87" s="567"/>
      <c r="QDX87" s="567"/>
      <c r="QDY87" s="567"/>
      <c r="QDZ87" s="567"/>
      <c r="QEA87" s="567"/>
      <c r="QEB87" s="567"/>
      <c r="QEC87" s="567"/>
      <c r="QED87" s="567"/>
      <c r="QEE87" s="567"/>
      <c r="QEF87" s="567"/>
      <c r="QEG87" s="567"/>
      <c r="QEH87" s="567"/>
      <c r="QEI87" s="567"/>
      <c r="QEJ87" s="567"/>
      <c r="QEK87" s="567"/>
      <c r="QEL87" s="567"/>
      <c r="QEM87" s="567"/>
      <c r="QEN87" s="567"/>
      <c r="QEO87" s="567"/>
      <c r="QEP87" s="567"/>
      <c r="QEQ87" s="567"/>
      <c r="QER87" s="567"/>
      <c r="QES87" s="567"/>
      <c r="QET87" s="567"/>
      <c r="QEU87" s="567"/>
      <c r="QEV87" s="567"/>
      <c r="QEW87" s="567"/>
      <c r="QEX87" s="567"/>
      <c r="QEY87" s="567"/>
      <c r="QEZ87" s="567"/>
      <c r="QFA87" s="567"/>
      <c r="QFB87" s="567"/>
      <c r="QFC87" s="567"/>
      <c r="QFD87" s="567"/>
      <c r="QFE87" s="567"/>
      <c r="QFF87" s="567"/>
      <c r="QFG87" s="567"/>
      <c r="QFH87" s="567"/>
      <c r="QFI87" s="567"/>
      <c r="QFJ87" s="567"/>
      <c r="QFK87" s="567"/>
      <c r="QFL87" s="567"/>
      <c r="QFM87" s="567"/>
      <c r="QFN87" s="567"/>
      <c r="QFO87" s="567"/>
      <c r="QFP87" s="567"/>
      <c r="QFQ87" s="567"/>
      <c r="QFR87" s="567"/>
      <c r="QFS87" s="567"/>
      <c r="QFT87" s="567"/>
      <c r="QFU87" s="567"/>
      <c r="QFV87" s="567"/>
      <c r="QFW87" s="567"/>
      <c r="QFX87" s="567"/>
      <c r="QFY87" s="567"/>
      <c r="QFZ87" s="567"/>
      <c r="QGA87" s="567"/>
      <c r="QGB87" s="567"/>
      <c r="QGC87" s="567"/>
      <c r="QGD87" s="567"/>
      <c r="QGE87" s="567"/>
      <c r="QGF87" s="567"/>
      <c r="QGG87" s="567"/>
      <c r="QGH87" s="567"/>
      <c r="QGI87" s="567"/>
      <c r="QGJ87" s="567"/>
      <c r="QGK87" s="567"/>
      <c r="QGL87" s="567"/>
      <c r="QGM87" s="567"/>
      <c r="QGN87" s="567"/>
      <c r="QGO87" s="567"/>
      <c r="QGP87" s="567"/>
      <c r="QGQ87" s="567"/>
      <c r="QGR87" s="567"/>
      <c r="QGS87" s="567"/>
      <c r="QGT87" s="567"/>
      <c r="QGU87" s="567"/>
      <c r="QGV87" s="567"/>
      <c r="QGW87" s="567"/>
      <c r="QGX87" s="567"/>
      <c r="QGY87" s="567"/>
      <c r="QGZ87" s="567"/>
      <c r="QHA87" s="567"/>
      <c r="QHB87" s="567"/>
      <c r="QHC87" s="567"/>
      <c r="QHD87" s="567"/>
      <c r="QHE87" s="567"/>
      <c r="QHF87" s="567"/>
      <c r="QHG87" s="567"/>
      <c r="QHH87" s="567"/>
      <c r="QHI87" s="567"/>
      <c r="QHJ87" s="567"/>
      <c r="QHK87" s="567"/>
      <c r="QHL87" s="567"/>
      <c r="QHM87" s="567"/>
      <c r="QHN87" s="567"/>
      <c r="QHO87" s="567"/>
      <c r="QHP87" s="567"/>
      <c r="QHQ87" s="567"/>
      <c r="QHR87" s="567"/>
      <c r="QHS87" s="567"/>
      <c r="QHT87" s="567"/>
      <c r="QHU87" s="567"/>
      <c r="QHV87" s="567"/>
      <c r="QHW87" s="567"/>
      <c r="QHX87" s="567"/>
      <c r="QHY87" s="567"/>
      <c r="QHZ87" s="567"/>
      <c r="QIA87" s="567"/>
      <c r="QIB87" s="567"/>
      <c r="QIC87" s="567"/>
      <c r="QID87" s="567"/>
      <c r="QIE87" s="567"/>
      <c r="QIF87" s="567"/>
      <c r="QIG87" s="567"/>
      <c r="QIH87" s="567"/>
      <c r="QII87" s="567"/>
      <c r="QIJ87" s="567"/>
      <c r="QIK87" s="567"/>
      <c r="QIL87" s="567"/>
      <c r="QIM87" s="567"/>
      <c r="QIN87" s="567"/>
      <c r="QIO87" s="567"/>
      <c r="QIP87" s="567"/>
      <c r="QIQ87" s="567"/>
      <c r="QIR87" s="567"/>
      <c r="QIS87" s="567"/>
      <c r="QIT87" s="567"/>
      <c r="QIU87" s="567"/>
      <c r="QIV87" s="567"/>
      <c r="QIW87" s="567"/>
      <c r="QIX87" s="567"/>
      <c r="QIY87" s="567"/>
      <c r="QIZ87" s="567"/>
      <c r="QJA87" s="567"/>
      <c r="QJB87" s="567"/>
      <c r="QJC87" s="567"/>
      <c r="QJD87" s="567"/>
      <c r="QJE87" s="567"/>
      <c r="QJF87" s="567"/>
      <c r="QJG87" s="567"/>
      <c r="QJH87" s="567"/>
      <c r="QJI87" s="567"/>
      <c r="QJJ87" s="567"/>
      <c r="QJK87" s="567"/>
      <c r="QJL87" s="567"/>
      <c r="QJM87" s="567"/>
      <c r="QJN87" s="567"/>
      <c r="QJO87" s="567"/>
      <c r="QJP87" s="567"/>
      <c r="QJQ87" s="567"/>
      <c r="QJR87" s="567"/>
      <c r="QJS87" s="567"/>
      <c r="QJT87" s="567"/>
      <c r="QJU87" s="567"/>
      <c r="QJV87" s="567"/>
      <c r="QJW87" s="567"/>
      <c r="QJX87" s="567"/>
      <c r="QJY87" s="567"/>
      <c r="QJZ87" s="567"/>
      <c r="QKA87" s="567"/>
      <c r="QKB87" s="567"/>
      <c r="QKC87" s="567"/>
      <c r="QKD87" s="567"/>
      <c r="QKE87" s="567"/>
      <c r="QKF87" s="567"/>
      <c r="QKG87" s="567"/>
      <c r="QKH87" s="567"/>
      <c r="QKI87" s="567"/>
      <c r="QKJ87" s="567"/>
      <c r="QKK87" s="567"/>
      <c r="QKL87" s="567"/>
      <c r="QKM87" s="567"/>
      <c r="QKN87" s="567"/>
      <c r="QKO87" s="567"/>
      <c r="QKP87" s="567"/>
      <c r="QKQ87" s="567"/>
      <c r="QKR87" s="567"/>
      <c r="QKS87" s="567"/>
      <c r="QKT87" s="567"/>
      <c r="QKU87" s="567"/>
      <c r="QKV87" s="567"/>
      <c r="QKW87" s="567"/>
      <c r="QKX87" s="567"/>
      <c r="QKY87" s="567"/>
      <c r="QKZ87" s="567"/>
      <c r="QLA87" s="567"/>
      <c r="QLB87" s="567"/>
      <c r="QLC87" s="567"/>
      <c r="QLD87" s="567"/>
      <c r="QLE87" s="567"/>
      <c r="QLF87" s="567"/>
      <c r="QLG87" s="567"/>
      <c r="QLH87" s="567"/>
      <c r="QLI87" s="567"/>
      <c r="QLJ87" s="567"/>
      <c r="QLK87" s="567"/>
      <c r="QLL87" s="567"/>
      <c r="QLM87" s="567"/>
      <c r="QLN87" s="567"/>
      <c r="QLO87" s="567"/>
      <c r="QLP87" s="567"/>
      <c r="QLQ87" s="567"/>
      <c r="QLR87" s="567"/>
      <c r="QLS87" s="567"/>
      <c r="QLT87" s="567"/>
      <c r="QLU87" s="567"/>
      <c r="QLV87" s="567"/>
      <c r="QLW87" s="567"/>
      <c r="QLX87" s="567"/>
      <c r="QLY87" s="567"/>
      <c r="QLZ87" s="567"/>
      <c r="QMA87" s="567"/>
      <c r="QMB87" s="567"/>
      <c r="QMC87" s="567"/>
      <c r="QMD87" s="567"/>
      <c r="QME87" s="567"/>
      <c r="QMF87" s="567"/>
      <c r="QMG87" s="567"/>
      <c r="QMH87" s="567"/>
      <c r="QMI87" s="567"/>
      <c r="QMJ87" s="567"/>
      <c r="QMK87" s="567"/>
      <c r="QML87" s="567"/>
      <c r="QMM87" s="567"/>
      <c r="QMN87" s="567"/>
      <c r="QMO87" s="567"/>
      <c r="QMP87" s="567"/>
      <c r="QMQ87" s="567"/>
      <c r="QMR87" s="567"/>
      <c r="QMS87" s="567"/>
      <c r="QMT87" s="567"/>
      <c r="QMU87" s="567"/>
      <c r="QMV87" s="567"/>
      <c r="QMW87" s="567"/>
      <c r="QMX87" s="567"/>
      <c r="QMY87" s="567"/>
      <c r="QMZ87" s="567"/>
      <c r="QNA87" s="567"/>
      <c r="QNB87" s="567"/>
      <c r="QNC87" s="567"/>
      <c r="QND87" s="567"/>
      <c r="QNE87" s="567"/>
      <c r="QNF87" s="567"/>
      <c r="QNG87" s="567"/>
      <c r="QNH87" s="567"/>
      <c r="QNI87" s="567"/>
      <c r="QNJ87" s="567"/>
      <c r="QNK87" s="567"/>
      <c r="QNL87" s="567"/>
      <c r="QNM87" s="567"/>
      <c r="QNN87" s="567"/>
      <c r="QNO87" s="567"/>
      <c r="QNP87" s="567"/>
      <c r="QNQ87" s="567"/>
      <c r="QNR87" s="567"/>
      <c r="QNS87" s="567"/>
      <c r="QNT87" s="567"/>
      <c r="QNU87" s="567"/>
      <c r="QNV87" s="567"/>
      <c r="QNW87" s="567"/>
      <c r="QNX87" s="567"/>
      <c r="QNY87" s="567"/>
      <c r="QNZ87" s="567"/>
      <c r="QOA87" s="567"/>
      <c r="QOB87" s="567"/>
      <c r="QOC87" s="567"/>
      <c r="QOD87" s="567"/>
      <c r="QOE87" s="567"/>
      <c r="QOF87" s="567"/>
      <c r="QOG87" s="567"/>
      <c r="QOH87" s="567"/>
      <c r="QOI87" s="567"/>
      <c r="QOJ87" s="567"/>
      <c r="QOK87" s="567"/>
      <c r="QOL87" s="567"/>
      <c r="QOM87" s="567"/>
      <c r="QON87" s="567"/>
      <c r="QOO87" s="567"/>
      <c r="QOP87" s="567"/>
      <c r="QOQ87" s="567"/>
      <c r="QOR87" s="567"/>
      <c r="QOS87" s="567"/>
      <c r="QOT87" s="567"/>
      <c r="QOU87" s="567"/>
      <c r="QOV87" s="567"/>
      <c r="QOW87" s="567"/>
      <c r="QOX87" s="567"/>
      <c r="QOY87" s="567"/>
      <c r="QOZ87" s="567"/>
      <c r="QPA87" s="567"/>
      <c r="QPB87" s="567"/>
      <c r="QPC87" s="567"/>
      <c r="QPD87" s="567"/>
      <c r="QPE87" s="567"/>
      <c r="QPF87" s="567"/>
      <c r="QPG87" s="567"/>
      <c r="QPH87" s="567"/>
      <c r="QPI87" s="567"/>
      <c r="QPJ87" s="567"/>
      <c r="QPK87" s="567"/>
      <c r="QPL87" s="567"/>
      <c r="QPM87" s="567"/>
      <c r="QPN87" s="567"/>
      <c r="QPO87" s="567"/>
      <c r="QPP87" s="567"/>
      <c r="QPQ87" s="567"/>
      <c r="QPR87" s="567"/>
      <c r="QPS87" s="567"/>
      <c r="QPT87" s="567"/>
      <c r="QPU87" s="567"/>
      <c r="QPV87" s="567"/>
      <c r="QPW87" s="567"/>
      <c r="QPX87" s="567"/>
      <c r="QPY87" s="567"/>
      <c r="QPZ87" s="567"/>
      <c r="QQA87" s="567"/>
      <c r="QQB87" s="567"/>
      <c r="QQC87" s="567"/>
      <c r="QQD87" s="567"/>
      <c r="QQE87" s="567"/>
      <c r="QQF87" s="567"/>
      <c r="QQG87" s="567"/>
      <c r="QQH87" s="567"/>
      <c r="QQI87" s="567"/>
      <c r="QQJ87" s="567"/>
      <c r="QQK87" s="567"/>
      <c r="QQL87" s="567"/>
      <c r="QQM87" s="567"/>
      <c r="QQN87" s="567"/>
      <c r="QQO87" s="567"/>
      <c r="QQP87" s="567"/>
      <c r="QQQ87" s="567"/>
      <c r="QQR87" s="567"/>
      <c r="QQS87" s="567"/>
      <c r="QQT87" s="567"/>
      <c r="QQU87" s="567"/>
      <c r="QQV87" s="567"/>
      <c r="QQW87" s="567"/>
      <c r="QQX87" s="567"/>
      <c r="QQY87" s="567"/>
      <c r="QQZ87" s="567"/>
      <c r="QRA87" s="567"/>
      <c r="QRB87" s="567"/>
      <c r="QRC87" s="567"/>
      <c r="QRD87" s="567"/>
      <c r="QRE87" s="567"/>
      <c r="QRF87" s="567"/>
      <c r="QRG87" s="567"/>
      <c r="QRH87" s="567"/>
      <c r="QRI87" s="567"/>
      <c r="QRJ87" s="567"/>
      <c r="QRK87" s="567"/>
      <c r="QRL87" s="567"/>
      <c r="QRM87" s="567"/>
      <c r="QRN87" s="567"/>
      <c r="QRO87" s="567"/>
      <c r="QRP87" s="567"/>
      <c r="QRQ87" s="567"/>
      <c r="QRR87" s="567"/>
      <c r="QRS87" s="567"/>
      <c r="QRT87" s="567"/>
      <c r="QRU87" s="567"/>
      <c r="QRV87" s="567"/>
      <c r="QRW87" s="567"/>
      <c r="QRX87" s="567"/>
      <c r="QRY87" s="567"/>
      <c r="QRZ87" s="567"/>
      <c r="QSA87" s="567"/>
      <c r="QSB87" s="567"/>
      <c r="QSC87" s="567"/>
      <c r="QSD87" s="567"/>
      <c r="QSE87" s="567"/>
      <c r="QSF87" s="567"/>
      <c r="QSG87" s="567"/>
      <c r="QSH87" s="567"/>
      <c r="QSI87" s="567"/>
      <c r="QSJ87" s="567"/>
      <c r="QSK87" s="567"/>
      <c r="QSL87" s="567"/>
      <c r="QSM87" s="567"/>
      <c r="QSN87" s="567"/>
      <c r="QSO87" s="567"/>
      <c r="QSP87" s="567"/>
      <c r="QSQ87" s="567"/>
      <c r="QSR87" s="567"/>
      <c r="QSS87" s="567"/>
      <c r="QST87" s="567"/>
      <c r="QSU87" s="567"/>
      <c r="QSV87" s="567"/>
      <c r="QSW87" s="567"/>
      <c r="QSX87" s="567"/>
      <c r="QSY87" s="567"/>
      <c r="QSZ87" s="567"/>
      <c r="QTA87" s="567"/>
      <c r="QTB87" s="567"/>
      <c r="QTC87" s="567"/>
      <c r="QTD87" s="567"/>
      <c r="QTE87" s="567"/>
      <c r="QTF87" s="567"/>
      <c r="QTG87" s="567"/>
      <c r="QTH87" s="567"/>
      <c r="QTI87" s="567"/>
      <c r="QTJ87" s="567"/>
      <c r="QTK87" s="567"/>
      <c r="QTL87" s="567"/>
      <c r="QTM87" s="567"/>
      <c r="QTN87" s="567"/>
      <c r="QTO87" s="567"/>
      <c r="QTP87" s="567"/>
      <c r="QTQ87" s="567"/>
      <c r="QTR87" s="567"/>
      <c r="QTS87" s="567"/>
      <c r="QTT87" s="567"/>
      <c r="QTU87" s="567"/>
      <c r="QTV87" s="567"/>
      <c r="QTW87" s="567"/>
      <c r="QTX87" s="567"/>
      <c r="QTY87" s="567"/>
      <c r="QTZ87" s="567"/>
      <c r="QUA87" s="567"/>
      <c r="QUB87" s="567"/>
      <c r="QUC87" s="567"/>
      <c r="QUD87" s="567"/>
      <c r="QUE87" s="567"/>
      <c r="QUF87" s="567"/>
      <c r="QUG87" s="567"/>
      <c r="QUH87" s="567"/>
      <c r="QUI87" s="567"/>
      <c r="QUJ87" s="567"/>
      <c r="QUK87" s="567"/>
      <c r="QUL87" s="567"/>
      <c r="QUM87" s="567"/>
      <c r="QUN87" s="567"/>
      <c r="QUO87" s="567"/>
      <c r="QUP87" s="567"/>
      <c r="QUQ87" s="567"/>
      <c r="QUR87" s="567"/>
      <c r="QUS87" s="567"/>
      <c r="QUT87" s="567"/>
      <c r="QUU87" s="567"/>
      <c r="QUV87" s="567"/>
      <c r="QUW87" s="567"/>
      <c r="QUX87" s="567"/>
      <c r="QUY87" s="567"/>
      <c r="QUZ87" s="567"/>
      <c r="QVA87" s="567"/>
      <c r="QVB87" s="567"/>
      <c r="QVC87" s="567"/>
      <c r="QVD87" s="567"/>
      <c r="QVE87" s="567"/>
      <c r="QVF87" s="567"/>
      <c r="QVG87" s="567"/>
      <c r="QVH87" s="567"/>
      <c r="QVI87" s="567"/>
      <c r="QVJ87" s="567"/>
      <c r="QVK87" s="567"/>
      <c r="QVL87" s="567"/>
      <c r="QVM87" s="567"/>
      <c r="QVN87" s="567"/>
      <c r="QVO87" s="567"/>
      <c r="QVP87" s="567"/>
      <c r="QVQ87" s="567"/>
      <c r="QVR87" s="567"/>
      <c r="QVS87" s="567"/>
      <c r="QVT87" s="567"/>
      <c r="QVU87" s="567"/>
      <c r="QVV87" s="567"/>
      <c r="QVW87" s="567"/>
      <c r="QVX87" s="567"/>
      <c r="QVY87" s="567"/>
      <c r="QVZ87" s="567"/>
      <c r="QWA87" s="567"/>
      <c r="QWB87" s="567"/>
      <c r="QWC87" s="567"/>
      <c r="QWD87" s="567"/>
      <c r="QWE87" s="567"/>
      <c r="QWF87" s="567"/>
      <c r="QWG87" s="567"/>
      <c r="QWH87" s="567"/>
      <c r="QWI87" s="567"/>
      <c r="QWJ87" s="567"/>
      <c r="QWK87" s="567"/>
      <c r="QWL87" s="567"/>
      <c r="QWM87" s="567"/>
      <c r="QWN87" s="567"/>
      <c r="QWO87" s="567"/>
      <c r="QWP87" s="567"/>
      <c r="QWQ87" s="567"/>
      <c r="QWR87" s="567"/>
      <c r="QWS87" s="567"/>
      <c r="QWT87" s="567"/>
      <c r="QWU87" s="567"/>
      <c r="QWV87" s="567"/>
      <c r="QWW87" s="567"/>
      <c r="QWX87" s="567"/>
      <c r="QWY87" s="567"/>
      <c r="QWZ87" s="567"/>
      <c r="QXA87" s="567"/>
      <c r="QXB87" s="567"/>
      <c r="QXC87" s="567"/>
      <c r="QXD87" s="567"/>
      <c r="QXE87" s="567"/>
      <c r="QXF87" s="567"/>
      <c r="QXG87" s="567"/>
      <c r="QXH87" s="567"/>
      <c r="QXI87" s="567"/>
      <c r="QXJ87" s="567"/>
      <c r="QXK87" s="567"/>
      <c r="QXL87" s="567"/>
      <c r="QXM87" s="567"/>
      <c r="QXN87" s="567"/>
      <c r="QXO87" s="567"/>
      <c r="QXP87" s="567"/>
      <c r="QXQ87" s="567"/>
      <c r="QXR87" s="567"/>
      <c r="QXS87" s="567"/>
      <c r="QXT87" s="567"/>
      <c r="QXU87" s="567"/>
      <c r="QXV87" s="567"/>
      <c r="QXW87" s="567"/>
      <c r="QXX87" s="567"/>
      <c r="QXY87" s="567"/>
      <c r="QXZ87" s="567"/>
      <c r="QYA87" s="567"/>
      <c r="QYB87" s="567"/>
      <c r="QYC87" s="567"/>
      <c r="QYD87" s="567"/>
      <c r="QYE87" s="567"/>
      <c r="QYF87" s="567"/>
      <c r="QYG87" s="567"/>
      <c r="QYH87" s="567"/>
      <c r="QYI87" s="567"/>
      <c r="QYJ87" s="567"/>
      <c r="QYK87" s="567"/>
      <c r="QYL87" s="567"/>
      <c r="QYM87" s="567"/>
      <c r="QYN87" s="567"/>
      <c r="QYO87" s="567"/>
      <c r="QYP87" s="567"/>
      <c r="QYQ87" s="567"/>
      <c r="QYR87" s="567"/>
      <c r="QYS87" s="567"/>
      <c r="QYT87" s="567"/>
      <c r="QYU87" s="567"/>
      <c r="QYV87" s="567"/>
      <c r="QYW87" s="567"/>
      <c r="QYX87" s="567"/>
      <c r="QYY87" s="567"/>
      <c r="QYZ87" s="567"/>
      <c r="QZA87" s="567"/>
      <c r="QZB87" s="567"/>
      <c r="QZC87" s="567"/>
      <c r="QZD87" s="567"/>
      <c r="QZE87" s="567"/>
      <c r="QZF87" s="567"/>
      <c r="QZG87" s="567"/>
      <c r="QZH87" s="567"/>
      <c r="QZI87" s="567"/>
      <c r="QZJ87" s="567"/>
      <c r="QZK87" s="567"/>
      <c r="QZL87" s="567"/>
      <c r="QZM87" s="567"/>
      <c r="QZN87" s="567"/>
      <c r="QZO87" s="567"/>
      <c r="QZP87" s="567"/>
      <c r="QZQ87" s="567"/>
      <c r="QZR87" s="567"/>
      <c r="QZS87" s="567"/>
      <c r="QZT87" s="567"/>
      <c r="QZU87" s="567"/>
      <c r="QZV87" s="567"/>
      <c r="QZW87" s="567"/>
      <c r="QZX87" s="567"/>
      <c r="QZY87" s="567"/>
      <c r="QZZ87" s="567"/>
      <c r="RAA87" s="567"/>
      <c r="RAB87" s="567"/>
      <c r="RAC87" s="567"/>
      <c r="RAD87" s="567"/>
      <c r="RAE87" s="567"/>
      <c r="RAF87" s="567"/>
      <c r="RAG87" s="567"/>
      <c r="RAH87" s="567"/>
      <c r="RAI87" s="567"/>
      <c r="RAJ87" s="567"/>
      <c r="RAK87" s="567"/>
      <c r="RAL87" s="567"/>
      <c r="RAM87" s="567"/>
      <c r="RAN87" s="567"/>
      <c r="RAO87" s="567"/>
      <c r="RAP87" s="567"/>
      <c r="RAQ87" s="567"/>
      <c r="RAR87" s="567"/>
      <c r="RAS87" s="567"/>
      <c r="RAT87" s="567"/>
      <c r="RAU87" s="567"/>
      <c r="RAV87" s="567"/>
      <c r="RAW87" s="567"/>
      <c r="RAX87" s="567"/>
      <c r="RAY87" s="567"/>
      <c r="RAZ87" s="567"/>
      <c r="RBA87" s="567"/>
      <c r="RBB87" s="567"/>
      <c r="RBC87" s="567"/>
      <c r="RBD87" s="567"/>
      <c r="RBE87" s="567"/>
      <c r="RBF87" s="567"/>
      <c r="RBG87" s="567"/>
      <c r="RBH87" s="567"/>
      <c r="RBI87" s="567"/>
      <c r="RBJ87" s="567"/>
      <c r="RBK87" s="567"/>
      <c r="RBL87" s="567"/>
      <c r="RBM87" s="567"/>
      <c r="RBN87" s="567"/>
      <c r="RBO87" s="567"/>
      <c r="RBP87" s="567"/>
      <c r="RBQ87" s="567"/>
      <c r="RBR87" s="567"/>
      <c r="RBS87" s="567"/>
      <c r="RBT87" s="567"/>
      <c r="RBU87" s="567"/>
      <c r="RBV87" s="567"/>
      <c r="RBW87" s="567"/>
      <c r="RBX87" s="567"/>
      <c r="RBY87" s="567"/>
      <c r="RBZ87" s="567"/>
      <c r="RCA87" s="567"/>
      <c r="RCB87" s="567"/>
      <c r="RCC87" s="567"/>
      <c r="RCD87" s="567"/>
      <c r="RCE87" s="567"/>
      <c r="RCF87" s="567"/>
      <c r="RCG87" s="567"/>
      <c r="RCH87" s="567"/>
      <c r="RCI87" s="567"/>
      <c r="RCJ87" s="567"/>
      <c r="RCK87" s="567"/>
      <c r="RCL87" s="567"/>
      <c r="RCM87" s="567"/>
      <c r="RCN87" s="567"/>
      <c r="RCO87" s="567"/>
      <c r="RCP87" s="567"/>
      <c r="RCQ87" s="567"/>
      <c r="RCR87" s="567"/>
      <c r="RCS87" s="567"/>
      <c r="RCT87" s="567"/>
      <c r="RCU87" s="567"/>
      <c r="RCV87" s="567"/>
      <c r="RCW87" s="567"/>
      <c r="RCX87" s="567"/>
      <c r="RCY87" s="567"/>
      <c r="RCZ87" s="567"/>
      <c r="RDA87" s="567"/>
      <c r="RDB87" s="567"/>
      <c r="RDC87" s="567"/>
      <c r="RDD87" s="567"/>
      <c r="RDE87" s="567"/>
      <c r="RDF87" s="567"/>
      <c r="RDG87" s="567"/>
      <c r="RDH87" s="567"/>
      <c r="RDI87" s="567"/>
      <c r="RDJ87" s="567"/>
      <c r="RDK87" s="567"/>
      <c r="RDL87" s="567"/>
      <c r="RDM87" s="567"/>
      <c r="RDN87" s="567"/>
      <c r="RDO87" s="567"/>
      <c r="RDP87" s="567"/>
      <c r="RDQ87" s="567"/>
      <c r="RDR87" s="567"/>
      <c r="RDS87" s="567"/>
      <c r="RDT87" s="567"/>
      <c r="RDU87" s="567"/>
      <c r="RDV87" s="567"/>
      <c r="RDW87" s="567"/>
      <c r="RDX87" s="567"/>
      <c r="RDY87" s="567"/>
      <c r="RDZ87" s="567"/>
      <c r="REA87" s="567"/>
      <c r="REB87" s="567"/>
      <c r="REC87" s="567"/>
      <c r="RED87" s="567"/>
      <c r="REE87" s="567"/>
      <c r="REF87" s="567"/>
      <c r="REG87" s="567"/>
      <c r="REH87" s="567"/>
      <c r="REI87" s="567"/>
      <c r="REJ87" s="567"/>
      <c r="REK87" s="567"/>
      <c r="REL87" s="567"/>
      <c r="REM87" s="567"/>
      <c r="REN87" s="567"/>
      <c r="REO87" s="567"/>
      <c r="REP87" s="567"/>
      <c r="REQ87" s="567"/>
      <c r="RER87" s="567"/>
      <c r="RES87" s="567"/>
      <c r="RET87" s="567"/>
      <c r="REU87" s="567"/>
      <c r="REV87" s="567"/>
      <c r="REW87" s="567"/>
      <c r="REX87" s="567"/>
      <c r="REY87" s="567"/>
      <c r="REZ87" s="567"/>
      <c r="RFA87" s="567"/>
      <c r="RFB87" s="567"/>
      <c r="RFC87" s="567"/>
      <c r="RFD87" s="567"/>
      <c r="RFE87" s="567"/>
      <c r="RFF87" s="567"/>
      <c r="RFG87" s="567"/>
      <c r="RFH87" s="567"/>
      <c r="RFI87" s="567"/>
      <c r="RFJ87" s="567"/>
      <c r="RFK87" s="567"/>
      <c r="RFL87" s="567"/>
      <c r="RFM87" s="567"/>
      <c r="RFN87" s="567"/>
      <c r="RFO87" s="567"/>
      <c r="RFP87" s="567"/>
      <c r="RFQ87" s="567"/>
      <c r="RFR87" s="567"/>
      <c r="RFS87" s="567"/>
      <c r="RFT87" s="567"/>
      <c r="RFU87" s="567"/>
      <c r="RFV87" s="567"/>
      <c r="RFW87" s="567"/>
      <c r="RFX87" s="567"/>
      <c r="RFY87" s="567"/>
      <c r="RFZ87" s="567"/>
      <c r="RGA87" s="567"/>
      <c r="RGB87" s="567"/>
      <c r="RGC87" s="567"/>
      <c r="RGD87" s="567"/>
      <c r="RGE87" s="567"/>
      <c r="RGF87" s="567"/>
      <c r="RGG87" s="567"/>
      <c r="RGH87" s="567"/>
      <c r="RGI87" s="567"/>
      <c r="RGJ87" s="567"/>
      <c r="RGK87" s="567"/>
      <c r="RGL87" s="567"/>
      <c r="RGM87" s="567"/>
      <c r="RGN87" s="567"/>
      <c r="RGO87" s="567"/>
      <c r="RGP87" s="567"/>
      <c r="RGQ87" s="567"/>
      <c r="RGR87" s="567"/>
      <c r="RGS87" s="567"/>
      <c r="RGT87" s="567"/>
      <c r="RGU87" s="567"/>
      <c r="RGV87" s="567"/>
      <c r="RGW87" s="567"/>
      <c r="RGX87" s="567"/>
      <c r="RGY87" s="567"/>
      <c r="RGZ87" s="567"/>
      <c r="RHA87" s="567"/>
      <c r="RHB87" s="567"/>
      <c r="RHC87" s="567"/>
      <c r="RHD87" s="567"/>
      <c r="RHE87" s="567"/>
      <c r="RHF87" s="567"/>
      <c r="RHG87" s="567"/>
      <c r="RHH87" s="567"/>
      <c r="RHI87" s="567"/>
      <c r="RHJ87" s="567"/>
      <c r="RHK87" s="567"/>
      <c r="RHL87" s="567"/>
      <c r="RHM87" s="567"/>
      <c r="RHN87" s="567"/>
      <c r="RHO87" s="567"/>
      <c r="RHP87" s="567"/>
      <c r="RHQ87" s="567"/>
      <c r="RHR87" s="567"/>
      <c r="RHS87" s="567"/>
      <c r="RHT87" s="567"/>
      <c r="RHU87" s="567"/>
      <c r="RHV87" s="567"/>
      <c r="RHW87" s="567"/>
      <c r="RHX87" s="567"/>
      <c r="RHY87" s="567"/>
      <c r="RHZ87" s="567"/>
      <c r="RIA87" s="567"/>
      <c r="RIB87" s="567"/>
      <c r="RIC87" s="567"/>
      <c r="RID87" s="567"/>
      <c r="RIE87" s="567"/>
      <c r="RIF87" s="567"/>
      <c r="RIG87" s="567"/>
      <c r="RIH87" s="567"/>
      <c r="RII87" s="567"/>
      <c r="RIJ87" s="567"/>
      <c r="RIK87" s="567"/>
      <c r="RIL87" s="567"/>
      <c r="RIM87" s="567"/>
      <c r="RIN87" s="567"/>
      <c r="RIO87" s="567"/>
      <c r="RIP87" s="567"/>
      <c r="RIQ87" s="567"/>
      <c r="RIR87" s="567"/>
      <c r="RIS87" s="567"/>
      <c r="RIT87" s="567"/>
      <c r="RIU87" s="567"/>
      <c r="RIV87" s="567"/>
      <c r="RIW87" s="567"/>
      <c r="RIX87" s="567"/>
      <c r="RIY87" s="567"/>
      <c r="RIZ87" s="567"/>
      <c r="RJA87" s="567"/>
      <c r="RJB87" s="567"/>
      <c r="RJC87" s="567"/>
      <c r="RJD87" s="567"/>
      <c r="RJE87" s="567"/>
      <c r="RJF87" s="567"/>
      <c r="RJG87" s="567"/>
      <c r="RJH87" s="567"/>
      <c r="RJI87" s="567"/>
      <c r="RJJ87" s="567"/>
      <c r="RJK87" s="567"/>
      <c r="RJL87" s="567"/>
      <c r="RJM87" s="567"/>
      <c r="RJN87" s="567"/>
      <c r="RJO87" s="567"/>
      <c r="RJP87" s="567"/>
      <c r="RJQ87" s="567"/>
      <c r="RJR87" s="567"/>
      <c r="RJS87" s="567"/>
      <c r="RJT87" s="567"/>
      <c r="RJU87" s="567"/>
      <c r="RJV87" s="567"/>
      <c r="RJW87" s="567"/>
      <c r="RJX87" s="567"/>
      <c r="RJY87" s="567"/>
      <c r="RJZ87" s="567"/>
      <c r="RKA87" s="567"/>
      <c r="RKB87" s="567"/>
      <c r="RKC87" s="567"/>
      <c r="RKD87" s="567"/>
      <c r="RKE87" s="567"/>
      <c r="RKF87" s="567"/>
      <c r="RKG87" s="567"/>
      <c r="RKH87" s="567"/>
      <c r="RKI87" s="567"/>
      <c r="RKJ87" s="567"/>
      <c r="RKK87" s="567"/>
      <c r="RKL87" s="567"/>
      <c r="RKM87" s="567"/>
      <c r="RKN87" s="567"/>
      <c r="RKO87" s="567"/>
      <c r="RKP87" s="567"/>
      <c r="RKQ87" s="567"/>
      <c r="RKR87" s="567"/>
      <c r="RKS87" s="567"/>
      <c r="RKT87" s="567"/>
      <c r="RKU87" s="567"/>
      <c r="RKV87" s="567"/>
      <c r="RKW87" s="567"/>
      <c r="RKX87" s="567"/>
      <c r="RKY87" s="567"/>
      <c r="RKZ87" s="567"/>
      <c r="RLA87" s="567"/>
      <c r="RLB87" s="567"/>
      <c r="RLC87" s="567"/>
      <c r="RLD87" s="567"/>
      <c r="RLE87" s="567"/>
      <c r="RLF87" s="567"/>
      <c r="RLG87" s="567"/>
      <c r="RLH87" s="567"/>
      <c r="RLI87" s="567"/>
      <c r="RLJ87" s="567"/>
      <c r="RLK87" s="567"/>
      <c r="RLL87" s="567"/>
      <c r="RLM87" s="567"/>
      <c r="RLN87" s="567"/>
      <c r="RLO87" s="567"/>
      <c r="RLP87" s="567"/>
      <c r="RLQ87" s="567"/>
      <c r="RLR87" s="567"/>
      <c r="RLS87" s="567"/>
      <c r="RLT87" s="567"/>
      <c r="RLU87" s="567"/>
      <c r="RLV87" s="567"/>
      <c r="RLW87" s="567"/>
      <c r="RLX87" s="567"/>
      <c r="RLY87" s="567"/>
      <c r="RLZ87" s="567"/>
      <c r="RMA87" s="567"/>
      <c r="RMB87" s="567"/>
      <c r="RMC87" s="567"/>
      <c r="RMD87" s="567"/>
      <c r="RME87" s="567"/>
      <c r="RMF87" s="567"/>
      <c r="RMG87" s="567"/>
      <c r="RMH87" s="567"/>
      <c r="RMI87" s="567"/>
      <c r="RMJ87" s="567"/>
      <c r="RMK87" s="567"/>
      <c r="RML87" s="567"/>
      <c r="RMM87" s="567"/>
      <c r="RMN87" s="567"/>
      <c r="RMO87" s="567"/>
      <c r="RMP87" s="567"/>
      <c r="RMQ87" s="567"/>
      <c r="RMR87" s="567"/>
      <c r="RMS87" s="567"/>
      <c r="RMT87" s="567"/>
      <c r="RMU87" s="567"/>
      <c r="RMV87" s="567"/>
      <c r="RMW87" s="567"/>
      <c r="RMX87" s="567"/>
      <c r="RMY87" s="567"/>
      <c r="RMZ87" s="567"/>
      <c r="RNA87" s="567"/>
      <c r="RNB87" s="567"/>
      <c r="RNC87" s="567"/>
      <c r="RND87" s="567"/>
      <c r="RNE87" s="567"/>
      <c r="RNF87" s="567"/>
      <c r="RNG87" s="567"/>
      <c r="RNH87" s="567"/>
      <c r="RNI87" s="567"/>
      <c r="RNJ87" s="567"/>
      <c r="RNK87" s="567"/>
      <c r="RNL87" s="567"/>
      <c r="RNM87" s="567"/>
      <c r="RNN87" s="567"/>
      <c r="RNO87" s="567"/>
      <c r="RNP87" s="567"/>
      <c r="RNQ87" s="567"/>
      <c r="RNR87" s="567"/>
      <c r="RNS87" s="567"/>
      <c r="RNT87" s="567"/>
      <c r="RNU87" s="567"/>
      <c r="RNV87" s="567"/>
      <c r="RNW87" s="567"/>
      <c r="RNX87" s="567"/>
      <c r="RNY87" s="567"/>
      <c r="RNZ87" s="567"/>
      <c r="ROA87" s="567"/>
      <c r="ROB87" s="567"/>
      <c r="ROC87" s="567"/>
      <c r="ROD87" s="567"/>
      <c r="ROE87" s="567"/>
      <c r="ROF87" s="567"/>
      <c r="ROG87" s="567"/>
      <c r="ROH87" s="567"/>
      <c r="ROI87" s="567"/>
      <c r="ROJ87" s="567"/>
      <c r="ROK87" s="567"/>
      <c r="ROL87" s="567"/>
      <c r="ROM87" s="567"/>
      <c r="RON87" s="567"/>
      <c r="ROO87" s="567"/>
      <c r="ROP87" s="567"/>
      <c r="ROQ87" s="567"/>
      <c r="ROR87" s="567"/>
      <c r="ROS87" s="567"/>
      <c r="ROT87" s="567"/>
      <c r="ROU87" s="567"/>
      <c r="ROV87" s="567"/>
      <c r="ROW87" s="567"/>
      <c r="ROX87" s="567"/>
      <c r="ROY87" s="567"/>
      <c r="ROZ87" s="567"/>
      <c r="RPA87" s="567"/>
      <c r="RPB87" s="567"/>
      <c r="RPC87" s="567"/>
      <c r="RPD87" s="567"/>
      <c r="RPE87" s="567"/>
      <c r="RPF87" s="567"/>
      <c r="RPG87" s="567"/>
      <c r="RPH87" s="567"/>
      <c r="RPI87" s="567"/>
      <c r="RPJ87" s="567"/>
      <c r="RPK87" s="567"/>
      <c r="RPL87" s="567"/>
      <c r="RPM87" s="567"/>
      <c r="RPN87" s="567"/>
      <c r="RPO87" s="567"/>
      <c r="RPP87" s="567"/>
      <c r="RPQ87" s="567"/>
      <c r="RPR87" s="567"/>
      <c r="RPS87" s="567"/>
      <c r="RPT87" s="567"/>
      <c r="RPU87" s="567"/>
      <c r="RPV87" s="567"/>
      <c r="RPW87" s="567"/>
      <c r="RPX87" s="567"/>
      <c r="RPY87" s="567"/>
      <c r="RPZ87" s="567"/>
      <c r="RQA87" s="567"/>
      <c r="RQB87" s="567"/>
      <c r="RQC87" s="567"/>
      <c r="RQD87" s="567"/>
      <c r="RQE87" s="567"/>
      <c r="RQF87" s="567"/>
      <c r="RQG87" s="567"/>
      <c r="RQH87" s="567"/>
      <c r="RQI87" s="567"/>
      <c r="RQJ87" s="567"/>
      <c r="RQK87" s="567"/>
      <c r="RQL87" s="567"/>
      <c r="RQM87" s="567"/>
      <c r="RQN87" s="567"/>
      <c r="RQO87" s="567"/>
      <c r="RQP87" s="567"/>
      <c r="RQQ87" s="567"/>
      <c r="RQR87" s="567"/>
      <c r="RQS87" s="567"/>
      <c r="RQT87" s="567"/>
      <c r="RQU87" s="567"/>
      <c r="RQV87" s="567"/>
      <c r="RQW87" s="567"/>
      <c r="RQX87" s="567"/>
      <c r="RQY87" s="567"/>
      <c r="RQZ87" s="567"/>
      <c r="RRA87" s="567"/>
      <c r="RRB87" s="567"/>
      <c r="RRC87" s="567"/>
      <c r="RRD87" s="567"/>
      <c r="RRE87" s="567"/>
      <c r="RRF87" s="567"/>
      <c r="RRG87" s="567"/>
      <c r="RRH87" s="567"/>
      <c r="RRI87" s="567"/>
      <c r="RRJ87" s="567"/>
      <c r="RRK87" s="567"/>
      <c r="RRL87" s="567"/>
      <c r="RRM87" s="567"/>
      <c r="RRN87" s="567"/>
      <c r="RRO87" s="567"/>
      <c r="RRP87" s="567"/>
      <c r="RRQ87" s="567"/>
      <c r="RRR87" s="567"/>
      <c r="RRS87" s="567"/>
      <c r="RRT87" s="567"/>
      <c r="RRU87" s="567"/>
      <c r="RRV87" s="567"/>
      <c r="RRW87" s="567"/>
      <c r="RRX87" s="567"/>
      <c r="RRY87" s="567"/>
      <c r="RRZ87" s="567"/>
      <c r="RSA87" s="567"/>
      <c r="RSB87" s="567"/>
      <c r="RSC87" s="567"/>
      <c r="RSD87" s="567"/>
      <c r="RSE87" s="567"/>
      <c r="RSF87" s="567"/>
      <c r="RSG87" s="567"/>
      <c r="RSH87" s="567"/>
      <c r="RSI87" s="567"/>
      <c r="RSJ87" s="567"/>
      <c r="RSK87" s="567"/>
      <c r="RSL87" s="567"/>
      <c r="RSM87" s="567"/>
      <c r="RSN87" s="567"/>
      <c r="RSO87" s="567"/>
      <c r="RSP87" s="567"/>
      <c r="RSQ87" s="567"/>
      <c r="RSR87" s="567"/>
      <c r="RSS87" s="567"/>
      <c r="RST87" s="567"/>
      <c r="RSU87" s="567"/>
      <c r="RSV87" s="567"/>
      <c r="RSW87" s="567"/>
      <c r="RSX87" s="567"/>
      <c r="RSY87" s="567"/>
      <c r="RSZ87" s="567"/>
      <c r="RTA87" s="567"/>
      <c r="RTB87" s="567"/>
      <c r="RTC87" s="567"/>
      <c r="RTD87" s="567"/>
      <c r="RTE87" s="567"/>
      <c r="RTF87" s="567"/>
      <c r="RTG87" s="567"/>
      <c r="RTH87" s="567"/>
      <c r="RTI87" s="567"/>
      <c r="RTJ87" s="567"/>
      <c r="RTK87" s="567"/>
      <c r="RTL87" s="567"/>
      <c r="RTM87" s="567"/>
      <c r="RTN87" s="567"/>
      <c r="RTO87" s="567"/>
      <c r="RTP87" s="567"/>
      <c r="RTQ87" s="567"/>
      <c r="RTR87" s="567"/>
      <c r="RTS87" s="567"/>
      <c r="RTT87" s="567"/>
      <c r="RTU87" s="567"/>
      <c r="RTV87" s="567"/>
      <c r="RTW87" s="567"/>
      <c r="RTX87" s="567"/>
      <c r="RTY87" s="567"/>
      <c r="RTZ87" s="567"/>
      <c r="RUA87" s="567"/>
      <c r="RUB87" s="567"/>
      <c r="RUC87" s="567"/>
      <c r="RUD87" s="567"/>
      <c r="RUE87" s="567"/>
      <c r="RUF87" s="567"/>
      <c r="RUG87" s="567"/>
      <c r="RUH87" s="567"/>
      <c r="RUI87" s="567"/>
      <c r="RUJ87" s="567"/>
      <c r="RUK87" s="567"/>
      <c r="RUL87" s="567"/>
      <c r="RUM87" s="567"/>
      <c r="RUN87" s="567"/>
      <c r="RUO87" s="567"/>
      <c r="RUP87" s="567"/>
      <c r="RUQ87" s="567"/>
      <c r="RUR87" s="567"/>
      <c r="RUS87" s="567"/>
      <c r="RUT87" s="567"/>
      <c r="RUU87" s="567"/>
      <c r="RUV87" s="567"/>
      <c r="RUW87" s="567"/>
      <c r="RUX87" s="567"/>
      <c r="RUY87" s="567"/>
      <c r="RUZ87" s="567"/>
      <c r="RVA87" s="567"/>
      <c r="RVB87" s="567"/>
      <c r="RVC87" s="567"/>
      <c r="RVD87" s="567"/>
      <c r="RVE87" s="567"/>
      <c r="RVF87" s="567"/>
      <c r="RVG87" s="567"/>
      <c r="RVH87" s="567"/>
      <c r="RVI87" s="567"/>
      <c r="RVJ87" s="567"/>
      <c r="RVK87" s="567"/>
      <c r="RVL87" s="567"/>
      <c r="RVM87" s="567"/>
      <c r="RVN87" s="567"/>
      <c r="RVO87" s="567"/>
      <c r="RVP87" s="567"/>
      <c r="RVQ87" s="567"/>
      <c r="RVR87" s="567"/>
      <c r="RVS87" s="567"/>
      <c r="RVT87" s="567"/>
      <c r="RVU87" s="567"/>
      <c r="RVV87" s="567"/>
      <c r="RVW87" s="567"/>
      <c r="RVX87" s="567"/>
      <c r="RVY87" s="567"/>
      <c r="RVZ87" s="567"/>
      <c r="RWA87" s="567"/>
      <c r="RWB87" s="567"/>
      <c r="RWC87" s="567"/>
      <c r="RWD87" s="567"/>
      <c r="RWE87" s="567"/>
      <c r="RWF87" s="567"/>
      <c r="RWG87" s="567"/>
      <c r="RWH87" s="567"/>
      <c r="RWI87" s="567"/>
      <c r="RWJ87" s="567"/>
      <c r="RWK87" s="567"/>
      <c r="RWL87" s="567"/>
      <c r="RWM87" s="567"/>
      <c r="RWN87" s="567"/>
      <c r="RWO87" s="567"/>
      <c r="RWP87" s="567"/>
      <c r="RWQ87" s="567"/>
      <c r="RWR87" s="567"/>
      <c r="RWS87" s="567"/>
      <c r="RWT87" s="567"/>
      <c r="RWU87" s="567"/>
      <c r="RWV87" s="567"/>
      <c r="RWW87" s="567"/>
      <c r="RWX87" s="567"/>
      <c r="RWY87" s="567"/>
      <c r="RWZ87" s="567"/>
      <c r="RXA87" s="567"/>
      <c r="RXB87" s="567"/>
      <c r="RXC87" s="567"/>
      <c r="RXD87" s="567"/>
      <c r="RXE87" s="567"/>
      <c r="RXF87" s="567"/>
      <c r="RXG87" s="567"/>
      <c r="RXH87" s="567"/>
      <c r="RXI87" s="567"/>
      <c r="RXJ87" s="567"/>
      <c r="RXK87" s="567"/>
      <c r="RXL87" s="567"/>
      <c r="RXM87" s="567"/>
      <c r="RXN87" s="567"/>
      <c r="RXO87" s="567"/>
      <c r="RXP87" s="567"/>
      <c r="RXQ87" s="567"/>
      <c r="RXR87" s="567"/>
      <c r="RXS87" s="567"/>
      <c r="RXT87" s="567"/>
      <c r="RXU87" s="567"/>
      <c r="RXV87" s="567"/>
      <c r="RXW87" s="567"/>
      <c r="RXX87" s="567"/>
      <c r="RXY87" s="567"/>
      <c r="RXZ87" s="567"/>
      <c r="RYA87" s="567"/>
      <c r="RYB87" s="567"/>
      <c r="RYC87" s="567"/>
      <c r="RYD87" s="567"/>
      <c r="RYE87" s="567"/>
      <c r="RYF87" s="567"/>
      <c r="RYG87" s="567"/>
      <c r="RYH87" s="567"/>
      <c r="RYI87" s="567"/>
      <c r="RYJ87" s="567"/>
      <c r="RYK87" s="567"/>
      <c r="RYL87" s="567"/>
      <c r="RYM87" s="567"/>
      <c r="RYN87" s="567"/>
      <c r="RYO87" s="567"/>
      <c r="RYP87" s="567"/>
      <c r="RYQ87" s="567"/>
      <c r="RYR87" s="567"/>
      <c r="RYS87" s="567"/>
      <c r="RYT87" s="567"/>
      <c r="RYU87" s="567"/>
      <c r="RYV87" s="567"/>
      <c r="RYW87" s="567"/>
      <c r="RYX87" s="567"/>
      <c r="RYY87" s="567"/>
      <c r="RYZ87" s="567"/>
      <c r="RZA87" s="567"/>
      <c r="RZB87" s="567"/>
      <c r="RZC87" s="567"/>
      <c r="RZD87" s="567"/>
      <c r="RZE87" s="567"/>
      <c r="RZF87" s="567"/>
      <c r="RZG87" s="567"/>
      <c r="RZH87" s="567"/>
      <c r="RZI87" s="567"/>
      <c r="RZJ87" s="567"/>
      <c r="RZK87" s="567"/>
      <c r="RZL87" s="567"/>
      <c r="RZM87" s="567"/>
      <c r="RZN87" s="567"/>
      <c r="RZO87" s="567"/>
      <c r="RZP87" s="567"/>
      <c r="RZQ87" s="567"/>
      <c r="RZR87" s="567"/>
      <c r="RZS87" s="567"/>
      <c r="RZT87" s="567"/>
      <c r="RZU87" s="567"/>
      <c r="RZV87" s="567"/>
      <c r="RZW87" s="567"/>
      <c r="RZX87" s="567"/>
      <c r="RZY87" s="567"/>
      <c r="RZZ87" s="567"/>
      <c r="SAA87" s="567"/>
      <c r="SAB87" s="567"/>
      <c r="SAC87" s="567"/>
      <c r="SAD87" s="567"/>
      <c r="SAE87" s="567"/>
      <c r="SAF87" s="567"/>
      <c r="SAG87" s="567"/>
      <c r="SAH87" s="567"/>
      <c r="SAI87" s="567"/>
      <c r="SAJ87" s="567"/>
      <c r="SAK87" s="567"/>
      <c r="SAL87" s="567"/>
      <c r="SAM87" s="567"/>
      <c r="SAN87" s="567"/>
      <c r="SAO87" s="567"/>
      <c r="SAP87" s="567"/>
      <c r="SAQ87" s="567"/>
      <c r="SAR87" s="567"/>
      <c r="SAS87" s="567"/>
      <c r="SAT87" s="567"/>
      <c r="SAU87" s="567"/>
      <c r="SAV87" s="567"/>
      <c r="SAW87" s="567"/>
      <c r="SAX87" s="567"/>
      <c r="SAY87" s="567"/>
      <c r="SAZ87" s="567"/>
      <c r="SBA87" s="567"/>
      <c r="SBB87" s="567"/>
      <c r="SBC87" s="567"/>
      <c r="SBD87" s="567"/>
      <c r="SBE87" s="567"/>
      <c r="SBF87" s="567"/>
      <c r="SBG87" s="567"/>
      <c r="SBH87" s="567"/>
      <c r="SBI87" s="567"/>
      <c r="SBJ87" s="567"/>
      <c r="SBK87" s="567"/>
      <c r="SBL87" s="567"/>
      <c r="SBM87" s="567"/>
      <c r="SBN87" s="567"/>
      <c r="SBO87" s="567"/>
      <c r="SBP87" s="567"/>
      <c r="SBQ87" s="567"/>
      <c r="SBR87" s="567"/>
      <c r="SBS87" s="567"/>
      <c r="SBT87" s="567"/>
      <c r="SBU87" s="567"/>
      <c r="SBV87" s="567"/>
      <c r="SBW87" s="567"/>
      <c r="SBX87" s="567"/>
      <c r="SBY87" s="567"/>
      <c r="SBZ87" s="567"/>
      <c r="SCA87" s="567"/>
      <c r="SCB87" s="567"/>
      <c r="SCC87" s="567"/>
      <c r="SCD87" s="567"/>
      <c r="SCE87" s="567"/>
      <c r="SCF87" s="567"/>
      <c r="SCG87" s="567"/>
      <c r="SCH87" s="567"/>
      <c r="SCI87" s="567"/>
      <c r="SCJ87" s="567"/>
      <c r="SCK87" s="567"/>
      <c r="SCL87" s="567"/>
      <c r="SCM87" s="567"/>
      <c r="SCN87" s="567"/>
      <c r="SCO87" s="567"/>
      <c r="SCP87" s="567"/>
      <c r="SCQ87" s="567"/>
      <c r="SCR87" s="567"/>
      <c r="SCS87" s="567"/>
      <c r="SCT87" s="567"/>
      <c r="SCU87" s="567"/>
      <c r="SCV87" s="567"/>
      <c r="SCW87" s="567"/>
      <c r="SCX87" s="567"/>
      <c r="SCY87" s="567"/>
      <c r="SCZ87" s="567"/>
      <c r="SDA87" s="567"/>
      <c r="SDB87" s="567"/>
      <c r="SDC87" s="567"/>
      <c r="SDD87" s="567"/>
      <c r="SDE87" s="567"/>
      <c r="SDF87" s="567"/>
      <c r="SDG87" s="567"/>
      <c r="SDH87" s="567"/>
      <c r="SDI87" s="567"/>
      <c r="SDJ87" s="567"/>
      <c r="SDK87" s="567"/>
      <c r="SDL87" s="567"/>
      <c r="SDM87" s="567"/>
      <c r="SDN87" s="567"/>
      <c r="SDO87" s="567"/>
      <c r="SDP87" s="567"/>
      <c r="SDQ87" s="567"/>
      <c r="SDR87" s="567"/>
      <c r="SDS87" s="567"/>
      <c r="SDT87" s="567"/>
      <c r="SDU87" s="567"/>
      <c r="SDV87" s="567"/>
      <c r="SDW87" s="567"/>
      <c r="SDX87" s="567"/>
      <c r="SDY87" s="567"/>
      <c r="SDZ87" s="567"/>
      <c r="SEA87" s="567"/>
      <c r="SEB87" s="567"/>
      <c r="SEC87" s="567"/>
      <c r="SED87" s="567"/>
      <c r="SEE87" s="567"/>
      <c r="SEF87" s="567"/>
      <c r="SEG87" s="567"/>
      <c r="SEH87" s="567"/>
      <c r="SEI87" s="567"/>
      <c r="SEJ87" s="567"/>
      <c r="SEK87" s="567"/>
      <c r="SEL87" s="567"/>
      <c r="SEM87" s="567"/>
      <c r="SEN87" s="567"/>
      <c r="SEO87" s="567"/>
      <c r="SEP87" s="567"/>
      <c r="SEQ87" s="567"/>
      <c r="SER87" s="567"/>
      <c r="SES87" s="567"/>
      <c r="SET87" s="567"/>
      <c r="SEU87" s="567"/>
      <c r="SEV87" s="567"/>
      <c r="SEW87" s="567"/>
      <c r="SEX87" s="567"/>
      <c r="SEY87" s="567"/>
      <c r="SEZ87" s="567"/>
      <c r="SFA87" s="567"/>
      <c r="SFB87" s="567"/>
      <c r="SFC87" s="567"/>
      <c r="SFD87" s="567"/>
      <c r="SFE87" s="567"/>
      <c r="SFF87" s="567"/>
      <c r="SFG87" s="567"/>
      <c r="SFH87" s="567"/>
      <c r="SFI87" s="567"/>
      <c r="SFJ87" s="567"/>
      <c r="SFK87" s="567"/>
      <c r="SFL87" s="567"/>
      <c r="SFM87" s="567"/>
      <c r="SFN87" s="567"/>
      <c r="SFO87" s="567"/>
      <c r="SFP87" s="567"/>
      <c r="SFQ87" s="567"/>
      <c r="SFR87" s="567"/>
      <c r="SFS87" s="567"/>
      <c r="SFT87" s="567"/>
      <c r="SFU87" s="567"/>
      <c r="SFV87" s="567"/>
      <c r="SFW87" s="567"/>
      <c r="SFX87" s="567"/>
      <c r="SFY87" s="567"/>
      <c r="SFZ87" s="567"/>
      <c r="SGA87" s="567"/>
      <c r="SGB87" s="567"/>
      <c r="SGC87" s="567"/>
      <c r="SGD87" s="567"/>
      <c r="SGE87" s="567"/>
      <c r="SGF87" s="567"/>
      <c r="SGG87" s="567"/>
      <c r="SGH87" s="567"/>
      <c r="SGI87" s="567"/>
      <c r="SGJ87" s="567"/>
      <c r="SGK87" s="567"/>
      <c r="SGL87" s="567"/>
      <c r="SGM87" s="567"/>
      <c r="SGN87" s="567"/>
      <c r="SGO87" s="567"/>
      <c r="SGP87" s="567"/>
      <c r="SGQ87" s="567"/>
      <c r="SGR87" s="567"/>
      <c r="SGS87" s="567"/>
      <c r="SGT87" s="567"/>
      <c r="SGU87" s="567"/>
      <c r="SGV87" s="567"/>
      <c r="SGW87" s="567"/>
      <c r="SGX87" s="567"/>
      <c r="SGY87" s="567"/>
      <c r="SGZ87" s="567"/>
      <c r="SHA87" s="567"/>
      <c r="SHB87" s="567"/>
      <c r="SHC87" s="567"/>
      <c r="SHD87" s="567"/>
      <c r="SHE87" s="567"/>
      <c r="SHF87" s="567"/>
      <c r="SHG87" s="567"/>
      <c r="SHH87" s="567"/>
      <c r="SHI87" s="567"/>
      <c r="SHJ87" s="567"/>
      <c r="SHK87" s="567"/>
      <c r="SHL87" s="567"/>
      <c r="SHM87" s="567"/>
      <c r="SHN87" s="567"/>
      <c r="SHO87" s="567"/>
      <c r="SHP87" s="567"/>
      <c r="SHQ87" s="567"/>
      <c r="SHR87" s="567"/>
      <c r="SHS87" s="567"/>
      <c r="SHT87" s="567"/>
      <c r="SHU87" s="567"/>
      <c r="SHV87" s="567"/>
      <c r="SHW87" s="567"/>
      <c r="SHX87" s="567"/>
      <c r="SHY87" s="567"/>
      <c r="SHZ87" s="567"/>
      <c r="SIA87" s="567"/>
      <c r="SIB87" s="567"/>
      <c r="SIC87" s="567"/>
      <c r="SID87" s="567"/>
      <c r="SIE87" s="567"/>
      <c r="SIF87" s="567"/>
      <c r="SIG87" s="567"/>
      <c r="SIH87" s="567"/>
      <c r="SII87" s="567"/>
      <c r="SIJ87" s="567"/>
      <c r="SIK87" s="567"/>
      <c r="SIL87" s="567"/>
      <c r="SIM87" s="567"/>
      <c r="SIN87" s="567"/>
      <c r="SIO87" s="567"/>
      <c r="SIP87" s="567"/>
      <c r="SIQ87" s="567"/>
      <c r="SIR87" s="567"/>
      <c r="SIS87" s="567"/>
      <c r="SIT87" s="567"/>
      <c r="SIU87" s="567"/>
      <c r="SIV87" s="567"/>
      <c r="SIW87" s="567"/>
      <c r="SIX87" s="567"/>
      <c r="SIY87" s="567"/>
      <c r="SIZ87" s="567"/>
      <c r="SJA87" s="567"/>
      <c r="SJB87" s="567"/>
      <c r="SJC87" s="567"/>
      <c r="SJD87" s="567"/>
      <c r="SJE87" s="567"/>
      <c r="SJF87" s="567"/>
      <c r="SJG87" s="567"/>
      <c r="SJH87" s="567"/>
      <c r="SJI87" s="567"/>
      <c r="SJJ87" s="567"/>
      <c r="SJK87" s="567"/>
      <c r="SJL87" s="567"/>
      <c r="SJM87" s="567"/>
      <c r="SJN87" s="567"/>
      <c r="SJO87" s="567"/>
      <c r="SJP87" s="567"/>
      <c r="SJQ87" s="567"/>
      <c r="SJR87" s="567"/>
      <c r="SJS87" s="567"/>
      <c r="SJT87" s="567"/>
      <c r="SJU87" s="567"/>
      <c r="SJV87" s="567"/>
      <c r="SJW87" s="567"/>
      <c r="SJX87" s="567"/>
      <c r="SJY87" s="567"/>
      <c r="SJZ87" s="567"/>
      <c r="SKA87" s="567"/>
      <c r="SKB87" s="567"/>
      <c r="SKC87" s="567"/>
      <c r="SKD87" s="567"/>
      <c r="SKE87" s="567"/>
      <c r="SKF87" s="567"/>
      <c r="SKG87" s="567"/>
      <c r="SKH87" s="567"/>
      <c r="SKI87" s="567"/>
      <c r="SKJ87" s="567"/>
      <c r="SKK87" s="567"/>
      <c r="SKL87" s="567"/>
      <c r="SKM87" s="567"/>
      <c r="SKN87" s="567"/>
      <c r="SKO87" s="567"/>
      <c r="SKP87" s="567"/>
      <c r="SKQ87" s="567"/>
      <c r="SKR87" s="567"/>
      <c r="SKS87" s="567"/>
      <c r="SKT87" s="567"/>
      <c r="SKU87" s="567"/>
      <c r="SKV87" s="567"/>
      <c r="SKW87" s="567"/>
      <c r="SKX87" s="567"/>
      <c r="SKY87" s="567"/>
      <c r="SKZ87" s="567"/>
      <c r="SLA87" s="567"/>
      <c r="SLB87" s="567"/>
      <c r="SLC87" s="567"/>
      <c r="SLD87" s="567"/>
      <c r="SLE87" s="567"/>
      <c r="SLF87" s="567"/>
      <c r="SLG87" s="567"/>
      <c r="SLH87" s="567"/>
      <c r="SLI87" s="567"/>
      <c r="SLJ87" s="567"/>
      <c r="SLK87" s="567"/>
      <c r="SLL87" s="567"/>
      <c r="SLM87" s="567"/>
      <c r="SLN87" s="567"/>
      <c r="SLO87" s="567"/>
      <c r="SLP87" s="567"/>
      <c r="SLQ87" s="567"/>
      <c r="SLR87" s="567"/>
      <c r="SLS87" s="567"/>
      <c r="SLT87" s="567"/>
      <c r="SLU87" s="567"/>
      <c r="SLV87" s="567"/>
      <c r="SLW87" s="567"/>
      <c r="SLX87" s="567"/>
      <c r="SLY87" s="567"/>
      <c r="SLZ87" s="567"/>
      <c r="SMA87" s="567"/>
      <c r="SMB87" s="567"/>
      <c r="SMC87" s="567"/>
      <c r="SMD87" s="567"/>
      <c r="SME87" s="567"/>
      <c r="SMF87" s="567"/>
      <c r="SMG87" s="567"/>
      <c r="SMH87" s="567"/>
      <c r="SMI87" s="567"/>
      <c r="SMJ87" s="567"/>
      <c r="SMK87" s="567"/>
      <c r="SML87" s="567"/>
      <c r="SMM87" s="567"/>
      <c r="SMN87" s="567"/>
      <c r="SMO87" s="567"/>
      <c r="SMP87" s="567"/>
      <c r="SMQ87" s="567"/>
      <c r="SMR87" s="567"/>
      <c r="SMS87" s="567"/>
      <c r="SMT87" s="567"/>
      <c r="SMU87" s="567"/>
      <c r="SMV87" s="567"/>
      <c r="SMW87" s="567"/>
      <c r="SMX87" s="567"/>
      <c r="SMY87" s="567"/>
      <c r="SMZ87" s="567"/>
      <c r="SNA87" s="567"/>
      <c r="SNB87" s="567"/>
      <c r="SNC87" s="567"/>
      <c r="SND87" s="567"/>
      <c r="SNE87" s="567"/>
      <c r="SNF87" s="567"/>
      <c r="SNG87" s="567"/>
      <c r="SNH87" s="567"/>
      <c r="SNI87" s="567"/>
      <c r="SNJ87" s="567"/>
      <c r="SNK87" s="567"/>
      <c r="SNL87" s="567"/>
      <c r="SNM87" s="567"/>
      <c r="SNN87" s="567"/>
      <c r="SNO87" s="567"/>
      <c r="SNP87" s="567"/>
      <c r="SNQ87" s="567"/>
      <c r="SNR87" s="567"/>
      <c r="SNS87" s="567"/>
      <c r="SNT87" s="567"/>
      <c r="SNU87" s="567"/>
      <c r="SNV87" s="567"/>
      <c r="SNW87" s="567"/>
      <c r="SNX87" s="567"/>
      <c r="SNY87" s="567"/>
      <c r="SNZ87" s="567"/>
      <c r="SOA87" s="567"/>
      <c r="SOB87" s="567"/>
      <c r="SOC87" s="567"/>
      <c r="SOD87" s="567"/>
      <c r="SOE87" s="567"/>
      <c r="SOF87" s="567"/>
      <c r="SOG87" s="567"/>
      <c r="SOH87" s="567"/>
      <c r="SOI87" s="567"/>
      <c r="SOJ87" s="567"/>
      <c r="SOK87" s="567"/>
      <c r="SOL87" s="567"/>
      <c r="SOM87" s="567"/>
      <c r="SON87" s="567"/>
      <c r="SOO87" s="567"/>
      <c r="SOP87" s="567"/>
      <c r="SOQ87" s="567"/>
      <c r="SOR87" s="567"/>
      <c r="SOS87" s="567"/>
      <c r="SOT87" s="567"/>
      <c r="SOU87" s="567"/>
      <c r="SOV87" s="567"/>
      <c r="SOW87" s="567"/>
      <c r="SOX87" s="567"/>
      <c r="SOY87" s="567"/>
      <c r="SOZ87" s="567"/>
      <c r="SPA87" s="567"/>
      <c r="SPB87" s="567"/>
      <c r="SPC87" s="567"/>
      <c r="SPD87" s="567"/>
      <c r="SPE87" s="567"/>
      <c r="SPF87" s="567"/>
      <c r="SPG87" s="567"/>
      <c r="SPH87" s="567"/>
      <c r="SPI87" s="567"/>
      <c r="SPJ87" s="567"/>
      <c r="SPK87" s="567"/>
      <c r="SPL87" s="567"/>
      <c r="SPM87" s="567"/>
      <c r="SPN87" s="567"/>
      <c r="SPO87" s="567"/>
      <c r="SPP87" s="567"/>
      <c r="SPQ87" s="567"/>
      <c r="SPR87" s="567"/>
      <c r="SPS87" s="567"/>
      <c r="SPT87" s="567"/>
      <c r="SPU87" s="567"/>
      <c r="SPV87" s="567"/>
      <c r="SPW87" s="567"/>
      <c r="SPX87" s="567"/>
      <c r="SPY87" s="567"/>
      <c r="SPZ87" s="567"/>
      <c r="SQA87" s="567"/>
      <c r="SQB87" s="567"/>
      <c r="SQC87" s="567"/>
      <c r="SQD87" s="567"/>
      <c r="SQE87" s="567"/>
      <c r="SQF87" s="567"/>
      <c r="SQG87" s="567"/>
      <c r="SQH87" s="567"/>
      <c r="SQI87" s="567"/>
      <c r="SQJ87" s="567"/>
      <c r="SQK87" s="567"/>
      <c r="SQL87" s="567"/>
      <c r="SQM87" s="567"/>
      <c r="SQN87" s="567"/>
      <c r="SQO87" s="567"/>
      <c r="SQP87" s="567"/>
      <c r="SQQ87" s="567"/>
      <c r="SQR87" s="567"/>
      <c r="SQS87" s="567"/>
      <c r="SQT87" s="567"/>
      <c r="SQU87" s="567"/>
      <c r="SQV87" s="567"/>
      <c r="SQW87" s="567"/>
      <c r="SQX87" s="567"/>
      <c r="SQY87" s="567"/>
      <c r="SQZ87" s="567"/>
      <c r="SRA87" s="567"/>
      <c r="SRB87" s="567"/>
      <c r="SRC87" s="567"/>
      <c r="SRD87" s="567"/>
      <c r="SRE87" s="567"/>
      <c r="SRF87" s="567"/>
      <c r="SRG87" s="567"/>
      <c r="SRH87" s="567"/>
      <c r="SRI87" s="567"/>
      <c r="SRJ87" s="567"/>
      <c r="SRK87" s="567"/>
      <c r="SRL87" s="567"/>
      <c r="SRM87" s="567"/>
      <c r="SRN87" s="567"/>
      <c r="SRO87" s="567"/>
      <c r="SRP87" s="567"/>
      <c r="SRQ87" s="567"/>
      <c r="SRR87" s="567"/>
      <c r="SRS87" s="567"/>
      <c r="SRT87" s="567"/>
      <c r="SRU87" s="567"/>
      <c r="SRV87" s="567"/>
      <c r="SRW87" s="567"/>
      <c r="SRX87" s="567"/>
      <c r="SRY87" s="567"/>
      <c r="SRZ87" s="567"/>
      <c r="SSA87" s="567"/>
      <c r="SSB87" s="567"/>
      <c r="SSC87" s="567"/>
      <c r="SSD87" s="567"/>
      <c r="SSE87" s="567"/>
      <c r="SSF87" s="567"/>
      <c r="SSG87" s="567"/>
      <c r="SSH87" s="567"/>
      <c r="SSI87" s="567"/>
      <c r="SSJ87" s="567"/>
      <c r="SSK87" s="567"/>
      <c r="SSL87" s="567"/>
      <c r="SSM87" s="567"/>
      <c r="SSN87" s="567"/>
      <c r="SSO87" s="567"/>
      <c r="SSP87" s="567"/>
      <c r="SSQ87" s="567"/>
      <c r="SSR87" s="567"/>
      <c r="SSS87" s="567"/>
      <c r="SST87" s="567"/>
      <c r="SSU87" s="567"/>
      <c r="SSV87" s="567"/>
      <c r="SSW87" s="567"/>
      <c r="SSX87" s="567"/>
      <c r="SSY87" s="567"/>
      <c r="SSZ87" s="567"/>
      <c r="STA87" s="567"/>
      <c r="STB87" s="567"/>
      <c r="STC87" s="567"/>
      <c r="STD87" s="567"/>
      <c r="STE87" s="567"/>
      <c r="STF87" s="567"/>
      <c r="STG87" s="567"/>
      <c r="STH87" s="567"/>
      <c r="STI87" s="567"/>
      <c r="STJ87" s="567"/>
      <c r="STK87" s="567"/>
      <c r="STL87" s="567"/>
      <c r="STM87" s="567"/>
      <c r="STN87" s="567"/>
      <c r="STO87" s="567"/>
      <c r="STP87" s="567"/>
      <c r="STQ87" s="567"/>
      <c r="STR87" s="567"/>
      <c r="STS87" s="567"/>
      <c r="STT87" s="567"/>
      <c r="STU87" s="567"/>
      <c r="STV87" s="567"/>
      <c r="STW87" s="567"/>
      <c r="STX87" s="567"/>
      <c r="STY87" s="567"/>
      <c r="STZ87" s="567"/>
      <c r="SUA87" s="567"/>
      <c r="SUB87" s="567"/>
      <c r="SUC87" s="567"/>
      <c r="SUD87" s="567"/>
      <c r="SUE87" s="567"/>
      <c r="SUF87" s="567"/>
      <c r="SUG87" s="567"/>
      <c r="SUH87" s="567"/>
      <c r="SUI87" s="567"/>
      <c r="SUJ87" s="567"/>
      <c r="SUK87" s="567"/>
      <c r="SUL87" s="567"/>
      <c r="SUM87" s="567"/>
      <c r="SUN87" s="567"/>
      <c r="SUO87" s="567"/>
      <c r="SUP87" s="567"/>
      <c r="SUQ87" s="567"/>
      <c r="SUR87" s="567"/>
      <c r="SUS87" s="567"/>
      <c r="SUT87" s="567"/>
      <c r="SUU87" s="567"/>
      <c r="SUV87" s="567"/>
      <c r="SUW87" s="567"/>
      <c r="SUX87" s="567"/>
      <c r="SUY87" s="567"/>
      <c r="SUZ87" s="567"/>
      <c r="SVA87" s="567"/>
      <c r="SVB87" s="567"/>
      <c r="SVC87" s="567"/>
      <c r="SVD87" s="567"/>
      <c r="SVE87" s="567"/>
      <c r="SVF87" s="567"/>
      <c r="SVG87" s="567"/>
      <c r="SVH87" s="567"/>
      <c r="SVI87" s="567"/>
      <c r="SVJ87" s="567"/>
      <c r="SVK87" s="567"/>
      <c r="SVL87" s="567"/>
      <c r="SVM87" s="567"/>
      <c r="SVN87" s="567"/>
      <c r="SVO87" s="567"/>
      <c r="SVP87" s="567"/>
      <c r="SVQ87" s="567"/>
      <c r="SVR87" s="567"/>
      <c r="SVS87" s="567"/>
      <c r="SVT87" s="567"/>
      <c r="SVU87" s="567"/>
      <c r="SVV87" s="567"/>
      <c r="SVW87" s="567"/>
      <c r="SVX87" s="567"/>
      <c r="SVY87" s="567"/>
      <c r="SVZ87" s="567"/>
      <c r="SWA87" s="567"/>
      <c r="SWB87" s="567"/>
      <c r="SWC87" s="567"/>
      <c r="SWD87" s="567"/>
      <c r="SWE87" s="567"/>
      <c r="SWF87" s="567"/>
      <c r="SWG87" s="567"/>
      <c r="SWH87" s="567"/>
      <c r="SWI87" s="567"/>
      <c r="SWJ87" s="567"/>
      <c r="SWK87" s="567"/>
      <c r="SWL87" s="567"/>
      <c r="SWM87" s="567"/>
      <c r="SWN87" s="567"/>
      <c r="SWO87" s="567"/>
      <c r="SWP87" s="567"/>
      <c r="SWQ87" s="567"/>
      <c r="SWR87" s="567"/>
      <c r="SWS87" s="567"/>
      <c r="SWT87" s="567"/>
      <c r="SWU87" s="567"/>
      <c r="SWV87" s="567"/>
      <c r="SWW87" s="567"/>
      <c r="SWX87" s="567"/>
      <c r="SWY87" s="567"/>
      <c r="SWZ87" s="567"/>
      <c r="SXA87" s="567"/>
      <c r="SXB87" s="567"/>
      <c r="SXC87" s="567"/>
      <c r="SXD87" s="567"/>
      <c r="SXE87" s="567"/>
      <c r="SXF87" s="567"/>
      <c r="SXG87" s="567"/>
      <c r="SXH87" s="567"/>
      <c r="SXI87" s="567"/>
      <c r="SXJ87" s="567"/>
      <c r="SXK87" s="567"/>
      <c r="SXL87" s="567"/>
      <c r="SXM87" s="567"/>
      <c r="SXN87" s="567"/>
      <c r="SXO87" s="567"/>
      <c r="SXP87" s="567"/>
      <c r="SXQ87" s="567"/>
      <c r="SXR87" s="567"/>
      <c r="SXS87" s="567"/>
      <c r="SXT87" s="567"/>
      <c r="SXU87" s="567"/>
      <c r="SXV87" s="567"/>
      <c r="SXW87" s="567"/>
      <c r="SXX87" s="567"/>
      <c r="SXY87" s="567"/>
      <c r="SXZ87" s="567"/>
      <c r="SYA87" s="567"/>
      <c r="SYB87" s="567"/>
      <c r="SYC87" s="567"/>
      <c r="SYD87" s="567"/>
      <c r="SYE87" s="567"/>
      <c r="SYF87" s="567"/>
      <c r="SYG87" s="567"/>
      <c r="SYH87" s="567"/>
      <c r="SYI87" s="567"/>
      <c r="SYJ87" s="567"/>
      <c r="SYK87" s="567"/>
      <c r="SYL87" s="567"/>
      <c r="SYM87" s="567"/>
      <c r="SYN87" s="567"/>
      <c r="SYO87" s="567"/>
      <c r="SYP87" s="567"/>
      <c r="SYQ87" s="567"/>
      <c r="SYR87" s="567"/>
      <c r="SYS87" s="567"/>
      <c r="SYT87" s="567"/>
      <c r="SYU87" s="567"/>
      <c r="SYV87" s="567"/>
      <c r="SYW87" s="567"/>
      <c r="SYX87" s="567"/>
      <c r="SYY87" s="567"/>
      <c r="SYZ87" s="567"/>
      <c r="SZA87" s="567"/>
      <c r="SZB87" s="567"/>
      <c r="SZC87" s="567"/>
      <c r="SZD87" s="567"/>
      <c r="SZE87" s="567"/>
      <c r="SZF87" s="567"/>
      <c r="SZG87" s="567"/>
      <c r="SZH87" s="567"/>
      <c r="SZI87" s="567"/>
      <c r="SZJ87" s="567"/>
      <c r="SZK87" s="567"/>
      <c r="SZL87" s="567"/>
      <c r="SZM87" s="567"/>
      <c r="SZN87" s="567"/>
      <c r="SZO87" s="567"/>
      <c r="SZP87" s="567"/>
      <c r="SZQ87" s="567"/>
      <c r="SZR87" s="567"/>
      <c r="SZS87" s="567"/>
      <c r="SZT87" s="567"/>
      <c r="SZU87" s="567"/>
      <c r="SZV87" s="567"/>
      <c r="SZW87" s="567"/>
      <c r="SZX87" s="567"/>
      <c r="SZY87" s="567"/>
      <c r="SZZ87" s="567"/>
      <c r="TAA87" s="567"/>
      <c r="TAB87" s="567"/>
      <c r="TAC87" s="567"/>
      <c r="TAD87" s="567"/>
      <c r="TAE87" s="567"/>
      <c r="TAF87" s="567"/>
      <c r="TAG87" s="567"/>
      <c r="TAH87" s="567"/>
      <c r="TAI87" s="567"/>
      <c r="TAJ87" s="567"/>
      <c r="TAK87" s="567"/>
      <c r="TAL87" s="567"/>
      <c r="TAM87" s="567"/>
      <c r="TAN87" s="567"/>
      <c r="TAO87" s="567"/>
      <c r="TAP87" s="567"/>
      <c r="TAQ87" s="567"/>
      <c r="TAR87" s="567"/>
      <c r="TAS87" s="567"/>
      <c r="TAT87" s="567"/>
      <c r="TAU87" s="567"/>
      <c r="TAV87" s="567"/>
      <c r="TAW87" s="567"/>
      <c r="TAX87" s="567"/>
      <c r="TAY87" s="567"/>
      <c r="TAZ87" s="567"/>
      <c r="TBA87" s="567"/>
      <c r="TBB87" s="567"/>
      <c r="TBC87" s="567"/>
      <c r="TBD87" s="567"/>
      <c r="TBE87" s="567"/>
      <c r="TBF87" s="567"/>
      <c r="TBG87" s="567"/>
      <c r="TBH87" s="567"/>
      <c r="TBI87" s="567"/>
      <c r="TBJ87" s="567"/>
      <c r="TBK87" s="567"/>
      <c r="TBL87" s="567"/>
      <c r="TBM87" s="567"/>
      <c r="TBN87" s="567"/>
      <c r="TBO87" s="567"/>
      <c r="TBP87" s="567"/>
      <c r="TBQ87" s="567"/>
      <c r="TBR87" s="567"/>
      <c r="TBS87" s="567"/>
      <c r="TBT87" s="567"/>
      <c r="TBU87" s="567"/>
      <c r="TBV87" s="567"/>
      <c r="TBW87" s="567"/>
      <c r="TBX87" s="567"/>
      <c r="TBY87" s="567"/>
      <c r="TBZ87" s="567"/>
      <c r="TCA87" s="567"/>
      <c r="TCB87" s="567"/>
      <c r="TCC87" s="567"/>
      <c r="TCD87" s="567"/>
      <c r="TCE87" s="567"/>
      <c r="TCF87" s="567"/>
      <c r="TCG87" s="567"/>
      <c r="TCH87" s="567"/>
      <c r="TCI87" s="567"/>
      <c r="TCJ87" s="567"/>
      <c r="TCK87" s="567"/>
      <c r="TCL87" s="567"/>
      <c r="TCM87" s="567"/>
      <c r="TCN87" s="567"/>
      <c r="TCO87" s="567"/>
      <c r="TCP87" s="567"/>
      <c r="TCQ87" s="567"/>
      <c r="TCR87" s="567"/>
      <c r="TCS87" s="567"/>
      <c r="TCT87" s="567"/>
      <c r="TCU87" s="567"/>
      <c r="TCV87" s="567"/>
      <c r="TCW87" s="567"/>
      <c r="TCX87" s="567"/>
      <c r="TCY87" s="567"/>
      <c r="TCZ87" s="567"/>
      <c r="TDA87" s="567"/>
      <c r="TDB87" s="567"/>
      <c r="TDC87" s="567"/>
      <c r="TDD87" s="567"/>
      <c r="TDE87" s="567"/>
      <c r="TDF87" s="567"/>
      <c r="TDG87" s="567"/>
      <c r="TDH87" s="567"/>
      <c r="TDI87" s="567"/>
      <c r="TDJ87" s="567"/>
      <c r="TDK87" s="567"/>
      <c r="TDL87" s="567"/>
      <c r="TDM87" s="567"/>
      <c r="TDN87" s="567"/>
      <c r="TDO87" s="567"/>
      <c r="TDP87" s="567"/>
      <c r="TDQ87" s="567"/>
      <c r="TDR87" s="567"/>
      <c r="TDS87" s="567"/>
      <c r="TDT87" s="567"/>
      <c r="TDU87" s="567"/>
      <c r="TDV87" s="567"/>
      <c r="TDW87" s="567"/>
      <c r="TDX87" s="567"/>
      <c r="TDY87" s="567"/>
      <c r="TDZ87" s="567"/>
      <c r="TEA87" s="567"/>
      <c r="TEB87" s="567"/>
      <c r="TEC87" s="567"/>
      <c r="TED87" s="567"/>
      <c r="TEE87" s="567"/>
      <c r="TEF87" s="567"/>
      <c r="TEG87" s="567"/>
      <c r="TEH87" s="567"/>
      <c r="TEI87" s="567"/>
      <c r="TEJ87" s="567"/>
      <c r="TEK87" s="567"/>
      <c r="TEL87" s="567"/>
      <c r="TEM87" s="567"/>
      <c r="TEN87" s="567"/>
      <c r="TEO87" s="567"/>
      <c r="TEP87" s="567"/>
      <c r="TEQ87" s="567"/>
      <c r="TER87" s="567"/>
      <c r="TES87" s="567"/>
      <c r="TET87" s="567"/>
      <c r="TEU87" s="567"/>
      <c r="TEV87" s="567"/>
      <c r="TEW87" s="567"/>
      <c r="TEX87" s="567"/>
      <c r="TEY87" s="567"/>
      <c r="TEZ87" s="567"/>
      <c r="TFA87" s="567"/>
      <c r="TFB87" s="567"/>
      <c r="TFC87" s="567"/>
      <c r="TFD87" s="567"/>
      <c r="TFE87" s="567"/>
      <c r="TFF87" s="567"/>
      <c r="TFG87" s="567"/>
      <c r="TFH87" s="567"/>
      <c r="TFI87" s="567"/>
      <c r="TFJ87" s="567"/>
      <c r="TFK87" s="567"/>
      <c r="TFL87" s="567"/>
      <c r="TFM87" s="567"/>
      <c r="TFN87" s="567"/>
      <c r="TFO87" s="567"/>
      <c r="TFP87" s="567"/>
      <c r="TFQ87" s="567"/>
      <c r="TFR87" s="567"/>
      <c r="TFS87" s="567"/>
      <c r="TFT87" s="567"/>
      <c r="TFU87" s="567"/>
      <c r="TFV87" s="567"/>
      <c r="TFW87" s="567"/>
      <c r="TFX87" s="567"/>
      <c r="TFY87" s="567"/>
      <c r="TFZ87" s="567"/>
      <c r="TGA87" s="567"/>
      <c r="TGB87" s="567"/>
      <c r="TGC87" s="567"/>
      <c r="TGD87" s="567"/>
      <c r="TGE87" s="567"/>
      <c r="TGF87" s="567"/>
      <c r="TGG87" s="567"/>
      <c r="TGH87" s="567"/>
      <c r="TGI87" s="567"/>
      <c r="TGJ87" s="567"/>
      <c r="TGK87" s="567"/>
      <c r="TGL87" s="567"/>
      <c r="TGM87" s="567"/>
      <c r="TGN87" s="567"/>
      <c r="TGO87" s="567"/>
      <c r="TGP87" s="567"/>
      <c r="TGQ87" s="567"/>
      <c r="TGR87" s="567"/>
      <c r="TGS87" s="567"/>
      <c r="TGT87" s="567"/>
      <c r="TGU87" s="567"/>
      <c r="TGV87" s="567"/>
      <c r="TGW87" s="567"/>
      <c r="TGX87" s="567"/>
      <c r="TGY87" s="567"/>
      <c r="TGZ87" s="567"/>
      <c r="THA87" s="567"/>
      <c r="THB87" s="567"/>
      <c r="THC87" s="567"/>
      <c r="THD87" s="567"/>
      <c r="THE87" s="567"/>
      <c r="THF87" s="567"/>
      <c r="THG87" s="567"/>
      <c r="THH87" s="567"/>
      <c r="THI87" s="567"/>
      <c r="THJ87" s="567"/>
      <c r="THK87" s="567"/>
      <c r="THL87" s="567"/>
      <c r="THM87" s="567"/>
      <c r="THN87" s="567"/>
      <c r="THO87" s="567"/>
      <c r="THP87" s="567"/>
      <c r="THQ87" s="567"/>
      <c r="THR87" s="567"/>
      <c r="THS87" s="567"/>
      <c r="THT87" s="567"/>
      <c r="THU87" s="567"/>
      <c r="THV87" s="567"/>
      <c r="THW87" s="567"/>
      <c r="THX87" s="567"/>
      <c r="THY87" s="567"/>
      <c r="THZ87" s="567"/>
      <c r="TIA87" s="567"/>
      <c r="TIB87" s="567"/>
      <c r="TIC87" s="567"/>
      <c r="TID87" s="567"/>
      <c r="TIE87" s="567"/>
      <c r="TIF87" s="567"/>
      <c r="TIG87" s="567"/>
      <c r="TIH87" s="567"/>
      <c r="TII87" s="567"/>
      <c r="TIJ87" s="567"/>
      <c r="TIK87" s="567"/>
      <c r="TIL87" s="567"/>
      <c r="TIM87" s="567"/>
      <c r="TIN87" s="567"/>
      <c r="TIO87" s="567"/>
      <c r="TIP87" s="567"/>
      <c r="TIQ87" s="567"/>
      <c r="TIR87" s="567"/>
      <c r="TIS87" s="567"/>
      <c r="TIT87" s="567"/>
      <c r="TIU87" s="567"/>
      <c r="TIV87" s="567"/>
      <c r="TIW87" s="567"/>
      <c r="TIX87" s="567"/>
      <c r="TIY87" s="567"/>
      <c r="TIZ87" s="567"/>
      <c r="TJA87" s="567"/>
      <c r="TJB87" s="567"/>
      <c r="TJC87" s="567"/>
      <c r="TJD87" s="567"/>
      <c r="TJE87" s="567"/>
      <c r="TJF87" s="567"/>
      <c r="TJG87" s="567"/>
      <c r="TJH87" s="567"/>
      <c r="TJI87" s="567"/>
      <c r="TJJ87" s="567"/>
      <c r="TJK87" s="567"/>
      <c r="TJL87" s="567"/>
      <c r="TJM87" s="567"/>
      <c r="TJN87" s="567"/>
      <c r="TJO87" s="567"/>
      <c r="TJP87" s="567"/>
      <c r="TJQ87" s="567"/>
      <c r="TJR87" s="567"/>
      <c r="TJS87" s="567"/>
      <c r="TJT87" s="567"/>
      <c r="TJU87" s="567"/>
      <c r="TJV87" s="567"/>
      <c r="TJW87" s="567"/>
      <c r="TJX87" s="567"/>
      <c r="TJY87" s="567"/>
      <c r="TJZ87" s="567"/>
      <c r="TKA87" s="567"/>
      <c r="TKB87" s="567"/>
      <c r="TKC87" s="567"/>
      <c r="TKD87" s="567"/>
      <c r="TKE87" s="567"/>
      <c r="TKF87" s="567"/>
      <c r="TKG87" s="567"/>
      <c r="TKH87" s="567"/>
      <c r="TKI87" s="567"/>
      <c r="TKJ87" s="567"/>
      <c r="TKK87" s="567"/>
      <c r="TKL87" s="567"/>
      <c r="TKM87" s="567"/>
      <c r="TKN87" s="567"/>
      <c r="TKO87" s="567"/>
      <c r="TKP87" s="567"/>
      <c r="TKQ87" s="567"/>
      <c r="TKR87" s="567"/>
      <c r="TKS87" s="567"/>
      <c r="TKT87" s="567"/>
      <c r="TKU87" s="567"/>
      <c r="TKV87" s="567"/>
      <c r="TKW87" s="567"/>
      <c r="TKX87" s="567"/>
      <c r="TKY87" s="567"/>
      <c r="TKZ87" s="567"/>
      <c r="TLA87" s="567"/>
      <c r="TLB87" s="567"/>
      <c r="TLC87" s="567"/>
      <c r="TLD87" s="567"/>
      <c r="TLE87" s="567"/>
      <c r="TLF87" s="567"/>
      <c r="TLG87" s="567"/>
      <c r="TLH87" s="567"/>
      <c r="TLI87" s="567"/>
      <c r="TLJ87" s="567"/>
      <c r="TLK87" s="567"/>
      <c r="TLL87" s="567"/>
      <c r="TLM87" s="567"/>
      <c r="TLN87" s="567"/>
      <c r="TLO87" s="567"/>
      <c r="TLP87" s="567"/>
      <c r="TLQ87" s="567"/>
      <c r="TLR87" s="567"/>
      <c r="TLS87" s="567"/>
      <c r="TLT87" s="567"/>
      <c r="TLU87" s="567"/>
      <c r="TLV87" s="567"/>
      <c r="TLW87" s="567"/>
      <c r="TLX87" s="567"/>
      <c r="TLY87" s="567"/>
      <c r="TLZ87" s="567"/>
      <c r="TMA87" s="567"/>
      <c r="TMB87" s="567"/>
      <c r="TMC87" s="567"/>
      <c r="TMD87" s="567"/>
      <c r="TME87" s="567"/>
      <c r="TMF87" s="567"/>
      <c r="TMG87" s="567"/>
      <c r="TMH87" s="567"/>
      <c r="TMI87" s="567"/>
      <c r="TMJ87" s="567"/>
      <c r="TMK87" s="567"/>
      <c r="TML87" s="567"/>
      <c r="TMM87" s="567"/>
      <c r="TMN87" s="567"/>
      <c r="TMO87" s="567"/>
      <c r="TMP87" s="567"/>
      <c r="TMQ87" s="567"/>
      <c r="TMR87" s="567"/>
      <c r="TMS87" s="567"/>
      <c r="TMT87" s="567"/>
      <c r="TMU87" s="567"/>
      <c r="TMV87" s="567"/>
      <c r="TMW87" s="567"/>
      <c r="TMX87" s="567"/>
      <c r="TMY87" s="567"/>
      <c r="TMZ87" s="567"/>
      <c r="TNA87" s="567"/>
      <c r="TNB87" s="567"/>
      <c r="TNC87" s="567"/>
      <c r="TND87" s="567"/>
      <c r="TNE87" s="567"/>
      <c r="TNF87" s="567"/>
      <c r="TNG87" s="567"/>
      <c r="TNH87" s="567"/>
      <c r="TNI87" s="567"/>
      <c r="TNJ87" s="567"/>
      <c r="TNK87" s="567"/>
      <c r="TNL87" s="567"/>
      <c r="TNM87" s="567"/>
      <c r="TNN87" s="567"/>
      <c r="TNO87" s="567"/>
      <c r="TNP87" s="567"/>
      <c r="TNQ87" s="567"/>
      <c r="TNR87" s="567"/>
      <c r="TNS87" s="567"/>
      <c r="TNT87" s="567"/>
      <c r="TNU87" s="567"/>
      <c r="TNV87" s="567"/>
      <c r="TNW87" s="567"/>
      <c r="TNX87" s="567"/>
      <c r="TNY87" s="567"/>
      <c r="TNZ87" s="567"/>
      <c r="TOA87" s="567"/>
      <c r="TOB87" s="567"/>
      <c r="TOC87" s="567"/>
      <c r="TOD87" s="567"/>
      <c r="TOE87" s="567"/>
      <c r="TOF87" s="567"/>
      <c r="TOG87" s="567"/>
      <c r="TOH87" s="567"/>
      <c r="TOI87" s="567"/>
      <c r="TOJ87" s="567"/>
      <c r="TOK87" s="567"/>
      <c r="TOL87" s="567"/>
      <c r="TOM87" s="567"/>
      <c r="TON87" s="567"/>
      <c r="TOO87" s="567"/>
      <c r="TOP87" s="567"/>
      <c r="TOQ87" s="567"/>
      <c r="TOR87" s="567"/>
      <c r="TOS87" s="567"/>
      <c r="TOT87" s="567"/>
      <c r="TOU87" s="567"/>
      <c r="TOV87" s="567"/>
      <c r="TOW87" s="567"/>
      <c r="TOX87" s="567"/>
      <c r="TOY87" s="567"/>
      <c r="TOZ87" s="567"/>
      <c r="TPA87" s="567"/>
      <c r="TPB87" s="567"/>
      <c r="TPC87" s="567"/>
      <c r="TPD87" s="567"/>
      <c r="TPE87" s="567"/>
      <c r="TPF87" s="567"/>
      <c r="TPG87" s="567"/>
      <c r="TPH87" s="567"/>
      <c r="TPI87" s="567"/>
      <c r="TPJ87" s="567"/>
      <c r="TPK87" s="567"/>
      <c r="TPL87" s="567"/>
      <c r="TPM87" s="567"/>
      <c r="TPN87" s="567"/>
      <c r="TPO87" s="567"/>
      <c r="TPP87" s="567"/>
      <c r="TPQ87" s="567"/>
      <c r="TPR87" s="567"/>
      <c r="TPS87" s="567"/>
      <c r="TPT87" s="567"/>
      <c r="TPU87" s="567"/>
      <c r="TPV87" s="567"/>
      <c r="TPW87" s="567"/>
      <c r="TPX87" s="567"/>
      <c r="TPY87" s="567"/>
      <c r="TPZ87" s="567"/>
      <c r="TQA87" s="567"/>
      <c r="TQB87" s="567"/>
      <c r="TQC87" s="567"/>
      <c r="TQD87" s="567"/>
      <c r="TQE87" s="567"/>
      <c r="TQF87" s="567"/>
      <c r="TQG87" s="567"/>
      <c r="TQH87" s="567"/>
      <c r="TQI87" s="567"/>
      <c r="TQJ87" s="567"/>
      <c r="TQK87" s="567"/>
      <c r="TQL87" s="567"/>
      <c r="TQM87" s="567"/>
      <c r="TQN87" s="567"/>
      <c r="TQO87" s="567"/>
      <c r="TQP87" s="567"/>
      <c r="TQQ87" s="567"/>
      <c r="TQR87" s="567"/>
      <c r="TQS87" s="567"/>
      <c r="TQT87" s="567"/>
      <c r="TQU87" s="567"/>
      <c r="TQV87" s="567"/>
      <c r="TQW87" s="567"/>
      <c r="TQX87" s="567"/>
      <c r="TQY87" s="567"/>
      <c r="TQZ87" s="567"/>
      <c r="TRA87" s="567"/>
      <c r="TRB87" s="567"/>
      <c r="TRC87" s="567"/>
      <c r="TRD87" s="567"/>
      <c r="TRE87" s="567"/>
      <c r="TRF87" s="567"/>
      <c r="TRG87" s="567"/>
      <c r="TRH87" s="567"/>
      <c r="TRI87" s="567"/>
      <c r="TRJ87" s="567"/>
      <c r="TRK87" s="567"/>
      <c r="TRL87" s="567"/>
      <c r="TRM87" s="567"/>
      <c r="TRN87" s="567"/>
      <c r="TRO87" s="567"/>
      <c r="TRP87" s="567"/>
      <c r="TRQ87" s="567"/>
      <c r="TRR87" s="567"/>
      <c r="TRS87" s="567"/>
      <c r="TRT87" s="567"/>
      <c r="TRU87" s="567"/>
      <c r="TRV87" s="567"/>
      <c r="TRW87" s="567"/>
      <c r="TRX87" s="567"/>
      <c r="TRY87" s="567"/>
      <c r="TRZ87" s="567"/>
      <c r="TSA87" s="567"/>
      <c r="TSB87" s="567"/>
      <c r="TSC87" s="567"/>
      <c r="TSD87" s="567"/>
      <c r="TSE87" s="567"/>
      <c r="TSF87" s="567"/>
      <c r="TSG87" s="567"/>
      <c r="TSH87" s="567"/>
      <c r="TSI87" s="567"/>
      <c r="TSJ87" s="567"/>
      <c r="TSK87" s="567"/>
      <c r="TSL87" s="567"/>
      <c r="TSM87" s="567"/>
      <c r="TSN87" s="567"/>
      <c r="TSO87" s="567"/>
      <c r="TSP87" s="567"/>
      <c r="TSQ87" s="567"/>
      <c r="TSR87" s="567"/>
      <c r="TSS87" s="567"/>
      <c r="TST87" s="567"/>
      <c r="TSU87" s="567"/>
      <c r="TSV87" s="567"/>
      <c r="TSW87" s="567"/>
      <c r="TSX87" s="567"/>
      <c r="TSY87" s="567"/>
      <c r="TSZ87" s="567"/>
      <c r="TTA87" s="567"/>
      <c r="TTB87" s="567"/>
      <c r="TTC87" s="567"/>
      <c r="TTD87" s="567"/>
      <c r="TTE87" s="567"/>
      <c r="TTF87" s="567"/>
      <c r="TTG87" s="567"/>
      <c r="TTH87" s="567"/>
      <c r="TTI87" s="567"/>
      <c r="TTJ87" s="567"/>
      <c r="TTK87" s="567"/>
      <c r="TTL87" s="567"/>
      <c r="TTM87" s="567"/>
      <c r="TTN87" s="567"/>
      <c r="TTO87" s="567"/>
      <c r="TTP87" s="567"/>
      <c r="TTQ87" s="567"/>
      <c r="TTR87" s="567"/>
      <c r="TTS87" s="567"/>
      <c r="TTT87" s="567"/>
      <c r="TTU87" s="567"/>
      <c r="TTV87" s="567"/>
      <c r="TTW87" s="567"/>
      <c r="TTX87" s="567"/>
      <c r="TTY87" s="567"/>
      <c r="TTZ87" s="567"/>
      <c r="TUA87" s="567"/>
      <c r="TUB87" s="567"/>
      <c r="TUC87" s="567"/>
      <c r="TUD87" s="567"/>
      <c r="TUE87" s="567"/>
      <c r="TUF87" s="567"/>
      <c r="TUG87" s="567"/>
      <c r="TUH87" s="567"/>
      <c r="TUI87" s="567"/>
      <c r="TUJ87" s="567"/>
      <c r="TUK87" s="567"/>
      <c r="TUL87" s="567"/>
      <c r="TUM87" s="567"/>
      <c r="TUN87" s="567"/>
      <c r="TUO87" s="567"/>
      <c r="TUP87" s="567"/>
      <c r="TUQ87" s="567"/>
      <c r="TUR87" s="567"/>
      <c r="TUS87" s="567"/>
      <c r="TUT87" s="567"/>
      <c r="TUU87" s="567"/>
      <c r="TUV87" s="567"/>
      <c r="TUW87" s="567"/>
      <c r="TUX87" s="567"/>
      <c r="TUY87" s="567"/>
      <c r="TUZ87" s="567"/>
      <c r="TVA87" s="567"/>
      <c r="TVB87" s="567"/>
      <c r="TVC87" s="567"/>
      <c r="TVD87" s="567"/>
      <c r="TVE87" s="567"/>
      <c r="TVF87" s="567"/>
      <c r="TVG87" s="567"/>
      <c r="TVH87" s="567"/>
      <c r="TVI87" s="567"/>
      <c r="TVJ87" s="567"/>
      <c r="TVK87" s="567"/>
      <c r="TVL87" s="567"/>
      <c r="TVM87" s="567"/>
      <c r="TVN87" s="567"/>
      <c r="TVO87" s="567"/>
      <c r="TVP87" s="567"/>
      <c r="TVQ87" s="567"/>
      <c r="TVR87" s="567"/>
      <c r="TVS87" s="567"/>
      <c r="TVT87" s="567"/>
      <c r="TVU87" s="567"/>
      <c r="TVV87" s="567"/>
      <c r="TVW87" s="567"/>
      <c r="TVX87" s="567"/>
      <c r="TVY87" s="567"/>
      <c r="TVZ87" s="567"/>
      <c r="TWA87" s="567"/>
      <c r="TWB87" s="567"/>
      <c r="TWC87" s="567"/>
      <c r="TWD87" s="567"/>
      <c r="TWE87" s="567"/>
      <c r="TWF87" s="567"/>
      <c r="TWG87" s="567"/>
      <c r="TWH87" s="567"/>
      <c r="TWI87" s="567"/>
      <c r="TWJ87" s="567"/>
      <c r="TWK87" s="567"/>
      <c r="TWL87" s="567"/>
      <c r="TWM87" s="567"/>
      <c r="TWN87" s="567"/>
      <c r="TWO87" s="567"/>
      <c r="TWP87" s="567"/>
      <c r="TWQ87" s="567"/>
      <c r="TWR87" s="567"/>
      <c r="TWS87" s="567"/>
      <c r="TWT87" s="567"/>
      <c r="TWU87" s="567"/>
      <c r="TWV87" s="567"/>
      <c r="TWW87" s="567"/>
      <c r="TWX87" s="567"/>
      <c r="TWY87" s="567"/>
      <c r="TWZ87" s="567"/>
      <c r="TXA87" s="567"/>
      <c r="TXB87" s="567"/>
      <c r="TXC87" s="567"/>
      <c r="TXD87" s="567"/>
      <c r="TXE87" s="567"/>
      <c r="TXF87" s="567"/>
      <c r="TXG87" s="567"/>
      <c r="TXH87" s="567"/>
      <c r="TXI87" s="567"/>
      <c r="TXJ87" s="567"/>
      <c r="TXK87" s="567"/>
      <c r="TXL87" s="567"/>
      <c r="TXM87" s="567"/>
      <c r="TXN87" s="567"/>
      <c r="TXO87" s="567"/>
      <c r="TXP87" s="567"/>
      <c r="TXQ87" s="567"/>
      <c r="TXR87" s="567"/>
      <c r="TXS87" s="567"/>
      <c r="TXT87" s="567"/>
      <c r="TXU87" s="567"/>
      <c r="TXV87" s="567"/>
      <c r="TXW87" s="567"/>
      <c r="TXX87" s="567"/>
      <c r="TXY87" s="567"/>
      <c r="TXZ87" s="567"/>
      <c r="TYA87" s="567"/>
      <c r="TYB87" s="567"/>
      <c r="TYC87" s="567"/>
      <c r="TYD87" s="567"/>
      <c r="TYE87" s="567"/>
      <c r="TYF87" s="567"/>
      <c r="TYG87" s="567"/>
      <c r="TYH87" s="567"/>
      <c r="TYI87" s="567"/>
      <c r="TYJ87" s="567"/>
      <c r="TYK87" s="567"/>
      <c r="TYL87" s="567"/>
      <c r="TYM87" s="567"/>
      <c r="TYN87" s="567"/>
      <c r="TYO87" s="567"/>
      <c r="TYP87" s="567"/>
      <c r="TYQ87" s="567"/>
      <c r="TYR87" s="567"/>
      <c r="TYS87" s="567"/>
      <c r="TYT87" s="567"/>
      <c r="TYU87" s="567"/>
      <c r="TYV87" s="567"/>
      <c r="TYW87" s="567"/>
      <c r="TYX87" s="567"/>
      <c r="TYY87" s="567"/>
      <c r="TYZ87" s="567"/>
      <c r="TZA87" s="567"/>
      <c r="TZB87" s="567"/>
      <c r="TZC87" s="567"/>
      <c r="TZD87" s="567"/>
      <c r="TZE87" s="567"/>
      <c r="TZF87" s="567"/>
      <c r="TZG87" s="567"/>
      <c r="TZH87" s="567"/>
      <c r="TZI87" s="567"/>
      <c r="TZJ87" s="567"/>
      <c r="TZK87" s="567"/>
      <c r="TZL87" s="567"/>
      <c r="TZM87" s="567"/>
      <c r="TZN87" s="567"/>
      <c r="TZO87" s="567"/>
      <c r="TZP87" s="567"/>
      <c r="TZQ87" s="567"/>
      <c r="TZR87" s="567"/>
      <c r="TZS87" s="567"/>
      <c r="TZT87" s="567"/>
      <c r="TZU87" s="567"/>
      <c r="TZV87" s="567"/>
      <c r="TZW87" s="567"/>
      <c r="TZX87" s="567"/>
      <c r="TZY87" s="567"/>
      <c r="TZZ87" s="567"/>
      <c r="UAA87" s="567"/>
      <c r="UAB87" s="567"/>
      <c r="UAC87" s="567"/>
      <c r="UAD87" s="567"/>
      <c r="UAE87" s="567"/>
      <c r="UAF87" s="567"/>
      <c r="UAG87" s="567"/>
      <c r="UAH87" s="567"/>
      <c r="UAI87" s="567"/>
      <c r="UAJ87" s="567"/>
      <c r="UAK87" s="567"/>
      <c r="UAL87" s="567"/>
      <c r="UAM87" s="567"/>
      <c r="UAN87" s="567"/>
      <c r="UAO87" s="567"/>
      <c r="UAP87" s="567"/>
      <c r="UAQ87" s="567"/>
      <c r="UAR87" s="567"/>
      <c r="UAS87" s="567"/>
      <c r="UAT87" s="567"/>
      <c r="UAU87" s="567"/>
      <c r="UAV87" s="567"/>
      <c r="UAW87" s="567"/>
      <c r="UAX87" s="567"/>
      <c r="UAY87" s="567"/>
      <c r="UAZ87" s="567"/>
      <c r="UBA87" s="567"/>
      <c r="UBB87" s="567"/>
      <c r="UBC87" s="567"/>
      <c r="UBD87" s="567"/>
      <c r="UBE87" s="567"/>
      <c r="UBF87" s="567"/>
      <c r="UBG87" s="567"/>
      <c r="UBH87" s="567"/>
      <c r="UBI87" s="567"/>
      <c r="UBJ87" s="567"/>
      <c r="UBK87" s="567"/>
      <c r="UBL87" s="567"/>
      <c r="UBM87" s="567"/>
      <c r="UBN87" s="567"/>
      <c r="UBO87" s="567"/>
      <c r="UBP87" s="567"/>
      <c r="UBQ87" s="567"/>
      <c r="UBR87" s="567"/>
      <c r="UBS87" s="567"/>
      <c r="UBT87" s="567"/>
      <c r="UBU87" s="567"/>
      <c r="UBV87" s="567"/>
      <c r="UBW87" s="567"/>
      <c r="UBX87" s="567"/>
      <c r="UBY87" s="567"/>
      <c r="UBZ87" s="567"/>
      <c r="UCA87" s="567"/>
      <c r="UCB87" s="567"/>
      <c r="UCC87" s="567"/>
      <c r="UCD87" s="567"/>
      <c r="UCE87" s="567"/>
      <c r="UCF87" s="567"/>
      <c r="UCG87" s="567"/>
      <c r="UCH87" s="567"/>
      <c r="UCI87" s="567"/>
      <c r="UCJ87" s="567"/>
      <c r="UCK87" s="567"/>
      <c r="UCL87" s="567"/>
      <c r="UCM87" s="567"/>
      <c r="UCN87" s="567"/>
      <c r="UCO87" s="567"/>
      <c r="UCP87" s="567"/>
      <c r="UCQ87" s="567"/>
      <c r="UCR87" s="567"/>
      <c r="UCS87" s="567"/>
      <c r="UCT87" s="567"/>
      <c r="UCU87" s="567"/>
      <c r="UCV87" s="567"/>
      <c r="UCW87" s="567"/>
      <c r="UCX87" s="567"/>
      <c r="UCY87" s="567"/>
      <c r="UCZ87" s="567"/>
      <c r="UDA87" s="567"/>
      <c r="UDB87" s="567"/>
      <c r="UDC87" s="567"/>
      <c r="UDD87" s="567"/>
      <c r="UDE87" s="567"/>
      <c r="UDF87" s="567"/>
      <c r="UDG87" s="567"/>
      <c r="UDH87" s="567"/>
      <c r="UDI87" s="567"/>
      <c r="UDJ87" s="567"/>
      <c r="UDK87" s="567"/>
      <c r="UDL87" s="567"/>
      <c r="UDM87" s="567"/>
      <c r="UDN87" s="567"/>
      <c r="UDO87" s="567"/>
      <c r="UDP87" s="567"/>
      <c r="UDQ87" s="567"/>
      <c r="UDR87" s="567"/>
      <c r="UDS87" s="567"/>
      <c r="UDT87" s="567"/>
      <c r="UDU87" s="567"/>
      <c r="UDV87" s="567"/>
      <c r="UDW87" s="567"/>
      <c r="UDX87" s="567"/>
      <c r="UDY87" s="567"/>
      <c r="UDZ87" s="567"/>
      <c r="UEA87" s="567"/>
      <c r="UEB87" s="567"/>
      <c r="UEC87" s="567"/>
      <c r="UED87" s="567"/>
      <c r="UEE87" s="567"/>
      <c r="UEF87" s="567"/>
      <c r="UEG87" s="567"/>
      <c r="UEH87" s="567"/>
      <c r="UEI87" s="567"/>
      <c r="UEJ87" s="567"/>
      <c r="UEK87" s="567"/>
      <c r="UEL87" s="567"/>
      <c r="UEM87" s="567"/>
      <c r="UEN87" s="567"/>
      <c r="UEO87" s="567"/>
      <c r="UEP87" s="567"/>
      <c r="UEQ87" s="567"/>
      <c r="UER87" s="567"/>
      <c r="UES87" s="567"/>
      <c r="UET87" s="567"/>
      <c r="UEU87" s="567"/>
      <c r="UEV87" s="567"/>
      <c r="UEW87" s="567"/>
      <c r="UEX87" s="567"/>
      <c r="UEY87" s="567"/>
      <c r="UEZ87" s="567"/>
      <c r="UFA87" s="567"/>
      <c r="UFB87" s="567"/>
      <c r="UFC87" s="567"/>
      <c r="UFD87" s="567"/>
      <c r="UFE87" s="567"/>
      <c r="UFF87" s="567"/>
      <c r="UFG87" s="567"/>
      <c r="UFH87" s="567"/>
      <c r="UFI87" s="567"/>
      <c r="UFJ87" s="567"/>
      <c r="UFK87" s="567"/>
      <c r="UFL87" s="567"/>
      <c r="UFM87" s="567"/>
      <c r="UFN87" s="567"/>
      <c r="UFO87" s="567"/>
      <c r="UFP87" s="567"/>
      <c r="UFQ87" s="567"/>
      <c r="UFR87" s="567"/>
      <c r="UFS87" s="567"/>
      <c r="UFT87" s="567"/>
      <c r="UFU87" s="567"/>
      <c r="UFV87" s="567"/>
      <c r="UFW87" s="567"/>
      <c r="UFX87" s="567"/>
      <c r="UFY87" s="567"/>
      <c r="UFZ87" s="567"/>
      <c r="UGA87" s="567"/>
      <c r="UGB87" s="567"/>
      <c r="UGC87" s="567"/>
      <c r="UGD87" s="567"/>
      <c r="UGE87" s="567"/>
      <c r="UGF87" s="567"/>
      <c r="UGG87" s="567"/>
      <c r="UGH87" s="567"/>
      <c r="UGI87" s="567"/>
      <c r="UGJ87" s="567"/>
      <c r="UGK87" s="567"/>
      <c r="UGL87" s="567"/>
      <c r="UGM87" s="567"/>
      <c r="UGN87" s="567"/>
      <c r="UGO87" s="567"/>
      <c r="UGP87" s="567"/>
      <c r="UGQ87" s="567"/>
      <c r="UGR87" s="567"/>
      <c r="UGS87" s="567"/>
      <c r="UGT87" s="567"/>
      <c r="UGU87" s="567"/>
      <c r="UGV87" s="567"/>
      <c r="UGW87" s="567"/>
      <c r="UGX87" s="567"/>
      <c r="UGY87" s="567"/>
      <c r="UGZ87" s="567"/>
      <c r="UHA87" s="567"/>
      <c r="UHB87" s="567"/>
      <c r="UHC87" s="567"/>
      <c r="UHD87" s="567"/>
      <c r="UHE87" s="567"/>
      <c r="UHF87" s="567"/>
      <c r="UHG87" s="567"/>
      <c r="UHH87" s="567"/>
      <c r="UHI87" s="567"/>
      <c r="UHJ87" s="567"/>
      <c r="UHK87" s="567"/>
      <c r="UHL87" s="567"/>
      <c r="UHM87" s="567"/>
      <c r="UHN87" s="567"/>
      <c r="UHO87" s="567"/>
      <c r="UHP87" s="567"/>
      <c r="UHQ87" s="567"/>
      <c r="UHR87" s="567"/>
      <c r="UHS87" s="567"/>
      <c r="UHT87" s="567"/>
      <c r="UHU87" s="567"/>
      <c r="UHV87" s="567"/>
      <c r="UHW87" s="567"/>
      <c r="UHX87" s="567"/>
      <c r="UHY87" s="567"/>
      <c r="UHZ87" s="567"/>
      <c r="UIA87" s="567"/>
      <c r="UIB87" s="567"/>
      <c r="UIC87" s="567"/>
      <c r="UID87" s="567"/>
      <c r="UIE87" s="567"/>
      <c r="UIF87" s="567"/>
      <c r="UIG87" s="567"/>
      <c r="UIH87" s="567"/>
      <c r="UII87" s="567"/>
      <c r="UIJ87" s="567"/>
      <c r="UIK87" s="567"/>
      <c r="UIL87" s="567"/>
      <c r="UIM87" s="567"/>
      <c r="UIN87" s="567"/>
      <c r="UIO87" s="567"/>
      <c r="UIP87" s="567"/>
      <c r="UIQ87" s="567"/>
      <c r="UIR87" s="567"/>
      <c r="UIS87" s="567"/>
      <c r="UIT87" s="567"/>
      <c r="UIU87" s="567"/>
      <c r="UIV87" s="567"/>
      <c r="UIW87" s="567"/>
      <c r="UIX87" s="567"/>
      <c r="UIY87" s="567"/>
      <c r="UIZ87" s="567"/>
      <c r="UJA87" s="567"/>
      <c r="UJB87" s="567"/>
      <c r="UJC87" s="567"/>
      <c r="UJD87" s="567"/>
      <c r="UJE87" s="567"/>
      <c r="UJF87" s="567"/>
      <c r="UJG87" s="567"/>
      <c r="UJH87" s="567"/>
      <c r="UJI87" s="567"/>
      <c r="UJJ87" s="567"/>
      <c r="UJK87" s="567"/>
      <c r="UJL87" s="567"/>
      <c r="UJM87" s="567"/>
      <c r="UJN87" s="567"/>
      <c r="UJO87" s="567"/>
      <c r="UJP87" s="567"/>
      <c r="UJQ87" s="567"/>
      <c r="UJR87" s="567"/>
      <c r="UJS87" s="567"/>
      <c r="UJT87" s="567"/>
      <c r="UJU87" s="567"/>
      <c r="UJV87" s="567"/>
      <c r="UJW87" s="567"/>
      <c r="UJX87" s="567"/>
      <c r="UJY87" s="567"/>
      <c r="UJZ87" s="567"/>
      <c r="UKA87" s="567"/>
      <c r="UKB87" s="567"/>
      <c r="UKC87" s="567"/>
      <c r="UKD87" s="567"/>
      <c r="UKE87" s="567"/>
      <c r="UKF87" s="567"/>
      <c r="UKG87" s="567"/>
      <c r="UKH87" s="567"/>
      <c r="UKI87" s="567"/>
      <c r="UKJ87" s="567"/>
      <c r="UKK87" s="567"/>
      <c r="UKL87" s="567"/>
      <c r="UKM87" s="567"/>
      <c r="UKN87" s="567"/>
      <c r="UKO87" s="567"/>
      <c r="UKP87" s="567"/>
      <c r="UKQ87" s="567"/>
      <c r="UKR87" s="567"/>
      <c r="UKS87" s="567"/>
      <c r="UKT87" s="567"/>
      <c r="UKU87" s="567"/>
      <c r="UKV87" s="567"/>
      <c r="UKW87" s="567"/>
      <c r="UKX87" s="567"/>
      <c r="UKY87" s="567"/>
      <c r="UKZ87" s="567"/>
      <c r="ULA87" s="567"/>
      <c r="ULB87" s="567"/>
      <c r="ULC87" s="567"/>
      <c r="ULD87" s="567"/>
      <c r="ULE87" s="567"/>
      <c r="ULF87" s="567"/>
      <c r="ULG87" s="567"/>
      <c r="ULH87" s="567"/>
      <c r="ULI87" s="567"/>
      <c r="ULJ87" s="567"/>
      <c r="ULK87" s="567"/>
      <c r="ULL87" s="567"/>
      <c r="ULM87" s="567"/>
      <c r="ULN87" s="567"/>
      <c r="ULO87" s="567"/>
      <c r="ULP87" s="567"/>
      <c r="ULQ87" s="567"/>
      <c r="ULR87" s="567"/>
      <c r="ULS87" s="567"/>
      <c r="ULT87" s="567"/>
      <c r="ULU87" s="567"/>
      <c r="ULV87" s="567"/>
      <c r="ULW87" s="567"/>
      <c r="ULX87" s="567"/>
      <c r="ULY87" s="567"/>
      <c r="ULZ87" s="567"/>
      <c r="UMA87" s="567"/>
      <c r="UMB87" s="567"/>
      <c r="UMC87" s="567"/>
      <c r="UMD87" s="567"/>
      <c r="UME87" s="567"/>
      <c r="UMF87" s="567"/>
      <c r="UMG87" s="567"/>
      <c r="UMH87" s="567"/>
      <c r="UMI87" s="567"/>
      <c r="UMJ87" s="567"/>
      <c r="UMK87" s="567"/>
      <c r="UML87" s="567"/>
      <c r="UMM87" s="567"/>
      <c r="UMN87" s="567"/>
      <c r="UMO87" s="567"/>
      <c r="UMP87" s="567"/>
      <c r="UMQ87" s="567"/>
      <c r="UMR87" s="567"/>
      <c r="UMS87" s="567"/>
      <c r="UMT87" s="567"/>
      <c r="UMU87" s="567"/>
      <c r="UMV87" s="567"/>
      <c r="UMW87" s="567"/>
      <c r="UMX87" s="567"/>
      <c r="UMY87" s="567"/>
      <c r="UMZ87" s="567"/>
      <c r="UNA87" s="567"/>
      <c r="UNB87" s="567"/>
      <c r="UNC87" s="567"/>
      <c r="UND87" s="567"/>
      <c r="UNE87" s="567"/>
      <c r="UNF87" s="567"/>
      <c r="UNG87" s="567"/>
      <c r="UNH87" s="567"/>
      <c r="UNI87" s="567"/>
      <c r="UNJ87" s="567"/>
      <c r="UNK87" s="567"/>
      <c r="UNL87" s="567"/>
      <c r="UNM87" s="567"/>
      <c r="UNN87" s="567"/>
      <c r="UNO87" s="567"/>
      <c r="UNP87" s="567"/>
      <c r="UNQ87" s="567"/>
      <c r="UNR87" s="567"/>
      <c r="UNS87" s="567"/>
      <c r="UNT87" s="567"/>
      <c r="UNU87" s="567"/>
      <c r="UNV87" s="567"/>
      <c r="UNW87" s="567"/>
      <c r="UNX87" s="567"/>
      <c r="UNY87" s="567"/>
      <c r="UNZ87" s="567"/>
      <c r="UOA87" s="567"/>
      <c r="UOB87" s="567"/>
      <c r="UOC87" s="567"/>
      <c r="UOD87" s="567"/>
      <c r="UOE87" s="567"/>
      <c r="UOF87" s="567"/>
      <c r="UOG87" s="567"/>
      <c r="UOH87" s="567"/>
      <c r="UOI87" s="567"/>
      <c r="UOJ87" s="567"/>
      <c r="UOK87" s="567"/>
      <c r="UOL87" s="567"/>
      <c r="UOM87" s="567"/>
      <c r="UON87" s="567"/>
      <c r="UOO87" s="567"/>
      <c r="UOP87" s="567"/>
      <c r="UOQ87" s="567"/>
      <c r="UOR87" s="567"/>
      <c r="UOS87" s="567"/>
      <c r="UOT87" s="567"/>
      <c r="UOU87" s="567"/>
      <c r="UOV87" s="567"/>
      <c r="UOW87" s="567"/>
      <c r="UOX87" s="567"/>
      <c r="UOY87" s="567"/>
      <c r="UOZ87" s="567"/>
      <c r="UPA87" s="567"/>
      <c r="UPB87" s="567"/>
      <c r="UPC87" s="567"/>
      <c r="UPD87" s="567"/>
      <c r="UPE87" s="567"/>
      <c r="UPF87" s="567"/>
      <c r="UPG87" s="567"/>
      <c r="UPH87" s="567"/>
      <c r="UPI87" s="567"/>
      <c r="UPJ87" s="567"/>
      <c r="UPK87" s="567"/>
      <c r="UPL87" s="567"/>
      <c r="UPM87" s="567"/>
      <c r="UPN87" s="567"/>
      <c r="UPO87" s="567"/>
      <c r="UPP87" s="567"/>
      <c r="UPQ87" s="567"/>
      <c r="UPR87" s="567"/>
      <c r="UPS87" s="567"/>
      <c r="UPT87" s="567"/>
      <c r="UPU87" s="567"/>
      <c r="UPV87" s="567"/>
      <c r="UPW87" s="567"/>
      <c r="UPX87" s="567"/>
      <c r="UPY87" s="567"/>
      <c r="UPZ87" s="567"/>
      <c r="UQA87" s="567"/>
      <c r="UQB87" s="567"/>
      <c r="UQC87" s="567"/>
      <c r="UQD87" s="567"/>
      <c r="UQE87" s="567"/>
      <c r="UQF87" s="567"/>
      <c r="UQG87" s="567"/>
      <c r="UQH87" s="567"/>
      <c r="UQI87" s="567"/>
      <c r="UQJ87" s="567"/>
      <c r="UQK87" s="567"/>
      <c r="UQL87" s="567"/>
      <c r="UQM87" s="567"/>
      <c r="UQN87" s="567"/>
      <c r="UQO87" s="567"/>
      <c r="UQP87" s="567"/>
      <c r="UQQ87" s="567"/>
      <c r="UQR87" s="567"/>
      <c r="UQS87" s="567"/>
      <c r="UQT87" s="567"/>
      <c r="UQU87" s="567"/>
      <c r="UQV87" s="567"/>
      <c r="UQW87" s="567"/>
      <c r="UQX87" s="567"/>
      <c r="UQY87" s="567"/>
      <c r="UQZ87" s="567"/>
      <c r="URA87" s="567"/>
      <c r="URB87" s="567"/>
      <c r="URC87" s="567"/>
      <c r="URD87" s="567"/>
      <c r="URE87" s="567"/>
      <c r="URF87" s="567"/>
      <c r="URG87" s="567"/>
      <c r="URH87" s="567"/>
      <c r="URI87" s="567"/>
      <c r="URJ87" s="567"/>
      <c r="URK87" s="567"/>
      <c r="URL87" s="567"/>
      <c r="URM87" s="567"/>
      <c r="URN87" s="567"/>
      <c r="URO87" s="567"/>
      <c r="URP87" s="567"/>
      <c r="URQ87" s="567"/>
      <c r="URR87" s="567"/>
      <c r="URS87" s="567"/>
      <c r="URT87" s="567"/>
      <c r="URU87" s="567"/>
      <c r="URV87" s="567"/>
      <c r="URW87" s="567"/>
      <c r="URX87" s="567"/>
      <c r="URY87" s="567"/>
      <c r="URZ87" s="567"/>
      <c r="USA87" s="567"/>
      <c r="USB87" s="567"/>
      <c r="USC87" s="567"/>
      <c r="USD87" s="567"/>
      <c r="USE87" s="567"/>
      <c r="USF87" s="567"/>
      <c r="USG87" s="567"/>
      <c r="USH87" s="567"/>
      <c r="USI87" s="567"/>
      <c r="USJ87" s="567"/>
      <c r="USK87" s="567"/>
      <c r="USL87" s="567"/>
      <c r="USM87" s="567"/>
      <c r="USN87" s="567"/>
      <c r="USO87" s="567"/>
      <c r="USP87" s="567"/>
      <c r="USQ87" s="567"/>
      <c r="USR87" s="567"/>
      <c r="USS87" s="567"/>
      <c r="UST87" s="567"/>
      <c r="USU87" s="567"/>
      <c r="USV87" s="567"/>
      <c r="USW87" s="567"/>
      <c r="USX87" s="567"/>
      <c r="USY87" s="567"/>
      <c r="USZ87" s="567"/>
      <c r="UTA87" s="567"/>
      <c r="UTB87" s="567"/>
      <c r="UTC87" s="567"/>
      <c r="UTD87" s="567"/>
      <c r="UTE87" s="567"/>
      <c r="UTF87" s="567"/>
      <c r="UTG87" s="567"/>
      <c r="UTH87" s="567"/>
      <c r="UTI87" s="567"/>
      <c r="UTJ87" s="567"/>
      <c r="UTK87" s="567"/>
      <c r="UTL87" s="567"/>
      <c r="UTM87" s="567"/>
      <c r="UTN87" s="567"/>
      <c r="UTO87" s="567"/>
      <c r="UTP87" s="567"/>
      <c r="UTQ87" s="567"/>
      <c r="UTR87" s="567"/>
      <c r="UTS87" s="567"/>
      <c r="UTT87" s="567"/>
      <c r="UTU87" s="567"/>
      <c r="UTV87" s="567"/>
      <c r="UTW87" s="567"/>
      <c r="UTX87" s="567"/>
      <c r="UTY87" s="567"/>
      <c r="UTZ87" s="567"/>
      <c r="UUA87" s="567"/>
      <c r="UUB87" s="567"/>
      <c r="UUC87" s="567"/>
      <c r="UUD87" s="567"/>
      <c r="UUE87" s="567"/>
      <c r="UUF87" s="567"/>
      <c r="UUG87" s="567"/>
      <c r="UUH87" s="567"/>
      <c r="UUI87" s="567"/>
      <c r="UUJ87" s="567"/>
      <c r="UUK87" s="567"/>
      <c r="UUL87" s="567"/>
      <c r="UUM87" s="567"/>
      <c r="UUN87" s="567"/>
      <c r="UUO87" s="567"/>
      <c r="UUP87" s="567"/>
      <c r="UUQ87" s="567"/>
      <c r="UUR87" s="567"/>
      <c r="UUS87" s="567"/>
      <c r="UUT87" s="567"/>
      <c r="UUU87" s="567"/>
      <c r="UUV87" s="567"/>
      <c r="UUW87" s="567"/>
      <c r="UUX87" s="567"/>
      <c r="UUY87" s="567"/>
      <c r="UUZ87" s="567"/>
      <c r="UVA87" s="567"/>
      <c r="UVB87" s="567"/>
      <c r="UVC87" s="567"/>
      <c r="UVD87" s="567"/>
      <c r="UVE87" s="567"/>
      <c r="UVF87" s="567"/>
      <c r="UVG87" s="567"/>
      <c r="UVH87" s="567"/>
      <c r="UVI87" s="567"/>
      <c r="UVJ87" s="567"/>
      <c r="UVK87" s="567"/>
      <c r="UVL87" s="567"/>
      <c r="UVM87" s="567"/>
      <c r="UVN87" s="567"/>
      <c r="UVO87" s="567"/>
      <c r="UVP87" s="567"/>
      <c r="UVQ87" s="567"/>
      <c r="UVR87" s="567"/>
      <c r="UVS87" s="567"/>
      <c r="UVT87" s="567"/>
      <c r="UVU87" s="567"/>
      <c r="UVV87" s="567"/>
      <c r="UVW87" s="567"/>
      <c r="UVX87" s="567"/>
      <c r="UVY87" s="567"/>
      <c r="UVZ87" s="567"/>
      <c r="UWA87" s="567"/>
      <c r="UWB87" s="567"/>
      <c r="UWC87" s="567"/>
      <c r="UWD87" s="567"/>
      <c r="UWE87" s="567"/>
      <c r="UWF87" s="567"/>
      <c r="UWG87" s="567"/>
      <c r="UWH87" s="567"/>
      <c r="UWI87" s="567"/>
      <c r="UWJ87" s="567"/>
      <c r="UWK87" s="567"/>
      <c r="UWL87" s="567"/>
      <c r="UWM87" s="567"/>
      <c r="UWN87" s="567"/>
      <c r="UWO87" s="567"/>
      <c r="UWP87" s="567"/>
      <c r="UWQ87" s="567"/>
      <c r="UWR87" s="567"/>
      <c r="UWS87" s="567"/>
      <c r="UWT87" s="567"/>
      <c r="UWU87" s="567"/>
      <c r="UWV87" s="567"/>
      <c r="UWW87" s="567"/>
      <c r="UWX87" s="567"/>
      <c r="UWY87" s="567"/>
      <c r="UWZ87" s="567"/>
      <c r="UXA87" s="567"/>
      <c r="UXB87" s="567"/>
      <c r="UXC87" s="567"/>
      <c r="UXD87" s="567"/>
      <c r="UXE87" s="567"/>
      <c r="UXF87" s="567"/>
      <c r="UXG87" s="567"/>
      <c r="UXH87" s="567"/>
      <c r="UXI87" s="567"/>
      <c r="UXJ87" s="567"/>
      <c r="UXK87" s="567"/>
      <c r="UXL87" s="567"/>
      <c r="UXM87" s="567"/>
      <c r="UXN87" s="567"/>
      <c r="UXO87" s="567"/>
      <c r="UXP87" s="567"/>
      <c r="UXQ87" s="567"/>
      <c r="UXR87" s="567"/>
      <c r="UXS87" s="567"/>
      <c r="UXT87" s="567"/>
      <c r="UXU87" s="567"/>
      <c r="UXV87" s="567"/>
      <c r="UXW87" s="567"/>
      <c r="UXX87" s="567"/>
      <c r="UXY87" s="567"/>
      <c r="UXZ87" s="567"/>
      <c r="UYA87" s="567"/>
      <c r="UYB87" s="567"/>
      <c r="UYC87" s="567"/>
      <c r="UYD87" s="567"/>
      <c r="UYE87" s="567"/>
      <c r="UYF87" s="567"/>
      <c r="UYG87" s="567"/>
      <c r="UYH87" s="567"/>
      <c r="UYI87" s="567"/>
      <c r="UYJ87" s="567"/>
      <c r="UYK87" s="567"/>
      <c r="UYL87" s="567"/>
      <c r="UYM87" s="567"/>
      <c r="UYN87" s="567"/>
      <c r="UYO87" s="567"/>
      <c r="UYP87" s="567"/>
      <c r="UYQ87" s="567"/>
      <c r="UYR87" s="567"/>
      <c r="UYS87" s="567"/>
      <c r="UYT87" s="567"/>
      <c r="UYU87" s="567"/>
      <c r="UYV87" s="567"/>
      <c r="UYW87" s="567"/>
      <c r="UYX87" s="567"/>
      <c r="UYY87" s="567"/>
      <c r="UYZ87" s="567"/>
      <c r="UZA87" s="567"/>
      <c r="UZB87" s="567"/>
      <c r="UZC87" s="567"/>
      <c r="UZD87" s="567"/>
      <c r="UZE87" s="567"/>
      <c r="UZF87" s="567"/>
      <c r="UZG87" s="567"/>
      <c r="UZH87" s="567"/>
      <c r="UZI87" s="567"/>
      <c r="UZJ87" s="567"/>
      <c r="UZK87" s="567"/>
      <c r="UZL87" s="567"/>
      <c r="UZM87" s="567"/>
      <c r="UZN87" s="567"/>
      <c r="UZO87" s="567"/>
      <c r="UZP87" s="567"/>
      <c r="UZQ87" s="567"/>
      <c r="UZR87" s="567"/>
      <c r="UZS87" s="567"/>
      <c r="UZT87" s="567"/>
      <c r="UZU87" s="567"/>
      <c r="UZV87" s="567"/>
      <c r="UZW87" s="567"/>
      <c r="UZX87" s="567"/>
      <c r="UZY87" s="567"/>
      <c r="UZZ87" s="567"/>
      <c r="VAA87" s="567"/>
      <c r="VAB87" s="567"/>
      <c r="VAC87" s="567"/>
      <c r="VAD87" s="567"/>
      <c r="VAE87" s="567"/>
      <c r="VAF87" s="567"/>
      <c r="VAG87" s="567"/>
      <c r="VAH87" s="567"/>
      <c r="VAI87" s="567"/>
      <c r="VAJ87" s="567"/>
      <c r="VAK87" s="567"/>
      <c r="VAL87" s="567"/>
      <c r="VAM87" s="567"/>
      <c r="VAN87" s="567"/>
      <c r="VAO87" s="567"/>
      <c r="VAP87" s="567"/>
      <c r="VAQ87" s="567"/>
      <c r="VAR87" s="567"/>
      <c r="VAS87" s="567"/>
      <c r="VAT87" s="567"/>
      <c r="VAU87" s="567"/>
      <c r="VAV87" s="567"/>
      <c r="VAW87" s="567"/>
      <c r="VAX87" s="567"/>
      <c r="VAY87" s="567"/>
      <c r="VAZ87" s="567"/>
      <c r="VBA87" s="567"/>
      <c r="VBB87" s="567"/>
      <c r="VBC87" s="567"/>
      <c r="VBD87" s="567"/>
      <c r="VBE87" s="567"/>
      <c r="VBF87" s="567"/>
      <c r="VBG87" s="567"/>
      <c r="VBH87" s="567"/>
      <c r="VBI87" s="567"/>
      <c r="VBJ87" s="567"/>
      <c r="VBK87" s="567"/>
      <c r="VBL87" s="567"/>
      <c r="VBM87" s="567"/>
      <c r="VBN87" s="567"/>
      <c r="VBO87" s="567"/>
      <c r="VBP87" s="567"/>
      <c r="VBQ87" s="567"/>
      <c r="VBR87" s="567"/>
      <c r="VBS87" s="567"/>
      <c r="VBT87" s="567"/>
      <c r="VBU87" s="567"/>
      <c r="VBV87" s="567"/>
      <c r="VBW87" s="567"/>
      <c r="VBX87" s="567"/>
      <c r="VBY87" s="567"/>
      <c r="VBZ87" s="567"/>
      <c r="VCA87" s="567"/>
      <c r="VCB87" s="567"/>
      <c r="VCC87" s="567"/>
      <c r="VCD87" s="567"/>
      <c r="VCE87" s="567"/>
      <c r="VCF87" s="567"/>
      <c r="VCG87" s="567"/>
      <c r="VCH87" s="567"/>
      <c r="VCI87" s="567"/>
      <c r="VCJ87" s="567"/>
      <c r="VCK87" s="567"/>
      <c r="VCL87" s="567"/>
      <c r="VCM87" s="567"/>
      <c r="VCN87" s="567"/>
      <c r="VCO87" s="567"/>
      <c r="VCP87" s="567"/>
      <c r="VCQ87" s="567"/>
      <c r="VCR87" s="567"/>
      <c r="VCS87" s="567"/>
      <c r="VCT87" s="567"/>
      <c r="VCU87" s="567"/>
      <c r="VCV87" s="567"/>
      <c r="VCW87" s="567"/>
      <c r="VCX87" s="567"/>
      <c r="VCY87" s="567"/>
      <c r="VCZ87" s="567"/>
      <c r="VDA87" s="567"/>
      <c r="VDB87" s="567"/>
      <c r="VDC87" s="567"/>
      <c r="VDD87" s="567"/>
      <c r="VDE87" s="567"/>
      <c r="VDF87" s="567"/>
      <c r="VDG87" s="567"/>
      <c r="VDH87" s="567"/>
      <c r="VDI87" s="567"/>
      <c r="VDJ87" s="567"/>
      <c r="VDK87" s="567"/>
      <c r="VDL87" s="567"/>
      <c r="VDM87" s="567"/>
      <c r="VDN87" s="567"/>
      <c r="VDO87" s="567"/>
      <c r="VDP87" s="567"/>
      <c r="VDQ87" s="567"/>
      <c r="VDR87" s="567"/>
      <c r="VDS87" s="567"/>
      <c r="VDT87" s="567"/>
      <c r="VDU87" s="567"/>
      <c r="VDV87" s="567"/>
      <c r="VDW87" s="567"/>
      <c r="VDX87" s="567"/>
      <c r="VDY87" s="567"/>
      <c r="VDZ87" s="567"/>
      <c r="VEA87" s="567"/>
      <c r="VEB87" s="567"/>
      <c r="VEC87" s="567"/>
      <c r="VED87" s="567"/>
      <c r="VEE87" s="567"/>
      <c r="VEF87" s="567"/>
      <c r="VEG87" s="567"/>
      <c r="VEH87" s="567"/>
      <c r="VEI87" s="567"/>
      <c r="VEJ87" s="567"/>
      <c r="VEK87" s="567"/>
      <c r="VEL87" s="567"/>
      <c r="VEM87" s="567"/>
      <c r="VEN87" s="567"/>
      <c r="VEO87" s="567"/>
      <c r="VEP87" s="567"/>
      <c r="VEQ87" s="567"/>
      <c r="VER87" s="567"/>
      <c r="VES87" s="567"/>
      <c r="VET87" s="567"/>
      <c r="VEU87" s="567"/>
      <c r="VEV87" s="567"/>
      <c r="VEW87" s="567"/>
      <c r="VEX87" s="567"/>
      <c r="VEY87" s="567"/>
      <c r="VEZ87" s="567"/>
      <c r="VFA87" s="567"/>
      <c r="VFB87" s="567"/>
      <c r="VFC87" s="567"/>
      <c r="VFD87" s="567"/>
      <c r="VFE87" s="567"/>
      <c r="VFF87" s="567"/>
      <c r="VFG87" s="567"/>
      <c r="VFH87" s="567"/>
      <c r="VFI87" s="567"/>
      <c r="VFJ87" s="567"/>
      <c r="VFK87" s="567"/>
      <c r="VFL87" s="567"/>
      <c r="VFM87" s="567"/>
      <c r="VFN87" s="567"/>
      <c r="VFO87" s="567"/>
      <c r="VFP87" s="567"/>
      <c r="VFQ87" s="567"/>
      <c r="VFR87" s="567"/>
      <c r="VFS87" s="567"/>
      <c r="VFT87" s="567"/>
      <c r="VFU87" s="567"/>
      <c r="VFV87" s="567"/>
      <c r="VFW87" s="567"/>
      <c r="VFX87" s="567"/>
      <c r="VFY87" s="567"/>
      <c r="VFZ87" s="567"/>
      <c r="VGA87" s="567"/>
      <c r="VGB87" s="567"/>
      <c r="VGC87" s="567"/>
      <c r="VGD87" s="567"/>
      <c r="VGE87" s="567"/>
      <c r="VGF87" s="567"/>
      <c r="VGG87" s="567"/>
      <c r="VGH87" s="567"/>
      <c r="VGI87" s="567"/>
      <c r="VGJ87" s="567"/>
      <c r="VGK87" s="567"/>
      <c r="VGL87" s="567"/>
      <c r="VGM87" s="567"/>
      <c r="VGN87" s="567"/>
      <c r="VGO87" s="567"/>
      <c r="VGP87" s="567"/>
      <c r="VGQ87" s="567"/>
      <c r="VGR87" s="567"/>
      <c r="VGS87" s="567"/>
      <c r="VGT87" s="567"/>
      <c r="VGU87" s="567"/>
      <c r="VGV87" s="567"/>
      <c r="VGW87" s="567"/>
      <c r="VGX87" s="567"/>
      <c r="VGY87" s="567"/>
      <c r="VGZ87" s="567"/>
      <c r="VHA87" s="567"/>
      <c r="VHB87" s="567"/>
      <c r="VHC87" s="567"/>
      <c r="VHD87" s="567"/>
      <c r="VHE87" s="567"/>
      <c r="VHF87" s="567"/>
      <c r="VHG87" s="567"/>
      <c r="VHH87" s="567"/>
      <c r="VHI87" s="567"/>
      <c r="VHJ87" s="567"/>
      <c r="VHK87" s="567"/>
      <c r="VHL87" s="567"/>
      <c r="VHM87" s="567"/>
      <c r="VHN87" s="567"/>
      <c r="VHO87" s="567"/>
      <c r="VHP87" s="567"/>
      <c r="VHQ87" s="567"/>
      <c r="VHR87" s="567"/>
      <c r="VHS87" s="567"/>
      <c r="VHT87" s="567"/>
      <c r="VHU87" s="567"/>
      <c r="VHV87" s="567"/>
      <c r="VHW87" s="567"/>
      <c r="VHX87" s="567"/>
      <c r="VHY87" s="567"/>
      <c r="VHZ87" s="567"/>
      <c r="VIA87" s="567"/>
      <c r="VIB87" s="567"/>
      <c r="VIC87" s="567"/>
      <c r="VID87" s="567"/>
      <c r="VIE87" s="567"/>
      <c r="VIF87" s="567"/>
      <c r="VIG87" s="567"/>
      <c r="VIH87" s="567"/>
      <c r="VII87" s="567"/>
      <c r="VIJ87" s="567"/>
      <c r="VIK87" s="567"/>
      <c r="VIL87" s="567"/>
      <c r="VIM87" s="567"/>
      <c r="VIN87" s="567"/>
      <c r="VIO87" s="567"/>
      <c r="VIP87" s="567"/>
      <c r="VIQ87" s="567"/>
      <c r="VIR87" s="567"/>
      <c r="VIS87" s="567"/>
      <c r="VIT87" s="567"/>
      <c r="VIU87" s="567"/>
      <c r="VIV87" s="567"/>
      <c r="VIW87" s="567"/>
      <c r="VIX87" s="567"/>
      <c r="VIY87" s="567"/>
      <c r="VIZ87" s="567"/>
      <c r="VJA87" s="567"/>
      <c r="VJB87" s="567"/>
      <c r="VJC87" s="567"/>
      <c r="VJD87" s="567"/>
      <c r="VJE87" s="567"/>
      <c r="VJF87" s="567"/>
      <c r="VJG87" s="567"/>
      <c r="VJH87" s="567"/>
      <c r="VJI87" s="567"/>
      <c r="VJJ87" s="567"/>
      <c r="VJK87" s="567"/>
      <c r="VJL87" s="567"/>
      <c r="VJM87" s="567"/>
      <c r="VJN87" s="567"/>
      <c r="VJO87" s="567"/>
      <c r="VJP87" s="567"/>
      <c r="VJQ87" s="567"/>
      <c r="VJR87" s="567"/>
      <c r="VJS87" s="567"/>
      <c r="VJT87" s="567"/>
      <c r="VJU87" s="567"/>
      <c r="VJV87" s="567"/>
      <c r="VJW87" s="567"/>
      <c r="VJX87" s="567"/>
      <c r="VJY87" s="567"/>
      <c r="VJZ87" s="567"/>
      <c r="VKA87" s="567"/>
      <c r="VKB87" s="567"/>
      <c r="VKC87" s="567"/>
      <c r="VKD87" s="567"/>
      <c r="VKE87" s="567"/>
      <c r="VKF87" s="567"/>
      <c r="VKG87" s="567"/>
      <c r="VKH87" s="567"/>
      <c r="VKI87" s="567"/>
      <c r="VKJ87" s="567"/>
      <c r="VKK87" s="567"/>
      <c r="VKL87" s="567"/>
      <c r="VKM87" s="567"/>
      <c r="VKN87" s="567"/>
      <c r="VKO87" s="567"/>
      <c r="VKP87" s="567"/>
      <c r="VKQ87" s="567"/>
      <c r="VKR87" s="567"/>
      <c r="VKS87" s="567"/>
      <c r="VKT87" s="567"/>
      <c r="VKU87" s="567"/>
      <c r="VKV87" s="567"/>
      <c r="VKW87" s="567"/>
      <c r="VKX87" s="567"/>
      <c r="VKY87" s="567"/>
      <c r="VKZ87" s="567"/>
      <c r="VLA87" s="567"/>
      <c r="VLB87" s="567"/>
      <c r="VLC87" s="567"/>
      <c r="VLD87" s="567"/>
      <c r="VLE87" s="567"/>
      <c r="VLF87" s="567"/>
      <c r="VLG87" s="567"/>
      <c r="VLH87" s="567"/>
      <c r="VLI87" s="567"/>
      <c r="VLJ87" s="567"/>
      <c r="VLK87" s="567"/>
      <c r="VLL87" s="567"/>
      <c r="VLM87" s="567"/>
      <c r="VLN87" s="567"/>
      <c r="VLO87" s="567"/>
      <c r="VLP87" s="567"/>
      <c r="VLQ87" s="567"/>
      <c r="VLR87" s="567"/>
      <c r="VLS87" s="567"/>
      <c r="VLT87" s="567"/>
      <c r="VLU87" s="567"/>
      <c r="VLV87" s="567"/>
      <c r="VLW87" s="567"/>
      <c r="VLX87" s="567"/>
      <c r="VLY87" s="567"/>
      <c r="VLZ87" s="567"/>
      <c r="VMA87" s="567"/>
      <c r="VMB87" s="567"/>
      <c r="VMC87" s="567"/>
      <c r="VMD87" s="567"/>
      <c r="VME87" s="567"/>
      <c r="VMF87" s="567"/>
      <c r="VMG87" s="567"/>
      <c r="VMH87" s="567"/>
      <c r="VMI87" s="567"/>
      <c r="VMJ87" s="567"/>
      <c r="VMK87" s="567"/>
      <c r="VML87" s="567"/>
      <c r="VMM87" s="567"/>
      <c r="VMN87" s="567"/>
      <c r="VMO87" s="567"/>
      <c r="VMP87" s="567"/>
      <c r="VMQ87" s="567"/>
      <c r="VMR87" s="567"/>
      <c r="VMS87" s="567"/>
      <c r="VMT87" s="567"/>
      <c r="VMU87" s="567"/>
      <c r="VMV87" s="567"/>
      <c r="VMW87" s="567"/>
      <c r="VMX87" s="567"/>
      <c r="VMY87" s="567"/>
      <c r="VMZ87" s="567"/>
      <c r="VNA87" s="567"/>
      <c r="VNB87" s="567"/>
      <c r="VNC87" s="567"/>
      <c r="VND87" s="567"/>
      <c r="VNE87" s="567"/>
      <c r="VNF87" s="567"/>
      <c r="VNG87" s="567"/>
      <c r="VNH87" s="567"/>
      <c r="VNI87" s="567"/>
      <c r="VNJ87" s="567"/>
      <c r="VNK87" s="567"/>
      <c r="VNL87" s="567"/>
      <c r="VNM87" s="567"/>
      <c r="VNN87" s="567"/>
      <c r="VNO87" s="567"/>
      <c r="VNP87" s="567"/>
      <c r="VNQ87" s="567"/>
      <c r="VNR87" s="567"/>
      <c r="VNS87" s="567"/>
      <c r="VNT87" s="567"/>
      <c r="VNU87" s="567"/>
      <c r="VNV87" s="567"/>
      <c r="VNW87" s="567"/>
      <c r="VNX87" s="567"/>
      <c r="VNY87" s="567"/>
      <c r="VNZ87" s="567"/>
      <c r="VOA87" s="567"/>
      <c r="VOB87" s="567"/>
      <c r="VOC87" s="567"/>
      <c r="VOD87" s="567"/>
      <c r="VOE87" s="567"/>
      <c r="VOF87" s="567"/>
      <c r="VOG87" s="567"/>
      <c r="VOH87" s="567"/>
      <c r="VOI87" s="567"/>
      <c r="VOJ87" s="567"/>
      <c r="VOK87" s="567"/>
      <c r="VOL87" s="567"/>
      <c r="VOM87" s="567"/>
      <c r="VON87" s="567"/>
      <c r="VOO87" s="567"/>
      <c r="VOP87" s="567"/>
      <c r="VOQ87" s="567"/>
      <c r="VOR87" s="567"/>
      <c r="VOS87" s="567"/>
      <c r="VOT87" s="567"/>
      <c r="VOU87" s="567"/>
      <c r="VOV87" s="567"/>
      <c r="VOW87" s="567"/>
      <c r="VOX87" s="567"/>
      <c r="VOY87" s="567"/>
      <c r="VOZ87" s="567"/>
      <c r="VPA87" s="567"/>
      <c r="VPB87" s="567"/>
      <c r="VPC87" s="567"/>
      <c r="VPD87" s="567"/>
      <c r="VPE87" s="567"/>
      <c r="VPF87" s="567"/>
      <c r="VPG87" s="567"/>
      <c r="VPH87" s="567"/>
      <c r="VPI87" s="567"/>
      <c r="VPJ87" s="567"/>
      <c r="VPK87" s="567"/>
      <c r="VPL87" s="567"/>
      <c r="VPM87" s="567"/>
      <c r="VPN87" s="567"/>
      <c r="VPO87" s="567"/>
      <c r="VPP87" s="567"/>
      <c r="VPQ87" s="567"/>
      <c r="VPR87" s="567"/>
      <c r="VPS87" s="567"/>
      <c r="VPT87" s="567"/>
      <c r="VPU87" s="567"/>
      <c r="VPV87" s="567"/>
      <c r="VPW87" s="567"/>
      <c r="VPX87" s="567"/>
      <c r="VPY87" s="567"/>
      <c r="VPZ87" s="567"/>
      <c r="VQA87" s="567"/>
      <c r="VQB87" s="567"/>
      <c r="VQC87" s="567"/>
      <c r="VQD87" s="567"/>
      <c r="VQE87" s="567"/>
      <c r="VQF87" s="567"/>
      <c r="VQG87" s="567"/>
      <c r="VQH87" s="567"/>
      <c r="VQI87" s="567"/>
      <c r="VQJ87" s="567"/>
      <c r="VQK87" s="567"/>
      <c r="VQL87" s="567"/>
      <c r="VQM87" s="567"/>
      <c r="VQN87" s="567"/>
      <c r="VQO87" s="567"/>
      <c r="VQP87" s="567"/>
      <c r="VQQ87" s="567"/>
      <c r="VQR87" s="567"/>
      <c r="VQS87" s="567"/>
      <c r="VQT87" s="567"/>
      <c r="VQU87" s="567"/>
      <c r="VQV87" s="567"/>
      <c r="VQW87" s="567"/>
      <c r="VQX87" s="567"/>
      <c r="VQY87" s="567"/>
      <c r="VQZ87" s="567"/>
      <c r="VRA87" s="567"/>
      <c r="VRB87" s="567"/>
      <c r="VRC87" s="567"/>
      <c r="VRD87" s="567"/>
      <c r="VRE87" s="567"/>
      <c r="VRF87" s="567"/>
      <c r="VRG87" s="567"/>
      <c r="VRH87" s="567"/>
      <c r="VRI87" s="567"/>
      <c r="VRJ87" s="567"/>
      <c r="VRK87" s="567"/>
      <c r="VRL87" s="567"/>
      <c r="VRM87" s="567"/>
      <c r="VRN87" s="567"/>
      <c r="VRO87" s="567"/>
      <c r="VRP87" s="567"/>
      <c r="VRQ87" s="567"/>
      <c r="VRR87" s="567"/>
      <c r="VRS87" s="567"/>
      <c r="VRT87" s="567"/>
      <c r="VRU87" s="567"/>
      <c r="VRV87" s="567"/>
      <c r="VRW87" s="567"/>
      <c r="VRX87" s="567"/>
      <c r="VRY87" s="567"/>
      <c r="VRZ87" s="567"/>
      <c r="VSA87" s="567"/>
      <c r="VSB87" s="567"/>
      <c r="VSC87" s="567"/>
      <c r="VSD87" s="567"/>
      <c r="VSE87" s="567"/>
      <c r="VSF87" s="567"/>
      <c r="VSG87" s="567"/>
      <c r="VSH87" s="567"/>
      <c r="VSI87" s="567"/>
      <c r="VSJ87" s="567"/>
      <c r="VSK87" s="567"/>
      <c r="VSL87" s="567"/>
      <c r="VSM87" s="567"/>
      <c r="VSN87" s="567"/>
      <c r="VSO87" s="567"/>
      <c r="VSP87" s="567"/>
      <c r="VSQ87" s="567"/>
      <c r="VSR87" s="567"/>
      <c r="VSS87" s="567"/>
      <c r="VST87" s="567"/>
      <c r="VSU87" s="567"/>
      <c r="VSV87" s="567"/>
      <c r="VSW87" s="567"/>
      <c r="VSX87" s="567"/>
      <c r="VSY87" s="567"/>
      <c r="VSZ87" s="567"/>
      <c r="VTA87" s="567"/>
      <c r="VTB87" s="567"/>
      <c r="VTC87" s="567"/>
      <c r="VTD87" s="567"/>
      <c r="VTE87" s="567"/>
      <c r="VTF87" s="567"/>
      <c r="VTG87" s="567"/>
      <c r="VTH87" s="567"/>
      <c r="VTI87" s="567"/>
      <c r="VTJ87" s="567"/>
      <c r="VTK87" s="567"/>
      <c r="VTL87" s="567"/>
      <c r="VTM87" s="567"/>
      <c r="VTN87" s="567"/>
      <c r="VTO87" s="567"/>
      <c r="VTP87" s="567"/>
      <c r="VTQ87" s="567"/>
      <c r="VTR87" s="567"/>
      <c r="VTS87" s="567"/>
      <c r="VTT87" s="567"/>
      <c r="VTU87" s="567"/>
      <c r="VTV87" s="567"/>
      <c r="VTW87" s="567"/>
      <c r="VTX87" s="567"/>
      <c r="VTY87" s="567"/>
      <c r="VTZ87" s="567"/>
      <c r="VUA87" s="567"/>
      <c r="VUB87" s="567"/>
      <c r="VUC87" s="567"/>
      <c r="VUD87" s="567"/>
      <c r="VUE87" s="567"/>
      <c r="VUF87" s="567"/>
      <c r="VUG87" s="567"/>
      <c r="VUH87" s="567"/>
      <c r="VUI87" s="567"/>
      <c r="VUJ87" s="567"/>
      <c r="VUK87" s="567"/>
      <c r="VUL87" s="567"/>
      <c r="VUM87" s="567"/>
      <c r="VUN87" s="567"/>
      <c r="VUO87" s="567"/>
      <c r="VUP87" s="567"/>
      <c r="VUQ87" s="567"/>
      <c r="VUR87" s="567"/>
      <c r="VUS87" s="567"/>
      <c r="VUT87" s="567"/>
      <c r="VUU87" s="567"/>
      <c r="VUV87" s="567"/>
      <c r="VUW87" s="567"/>
      <c r="VUX87" s="567"/>
      <c r="VUY87" s="567"/>
      <c r="VUZ87" s="567"/>
      <c r="VVA87" s="567"/>
      <c r="VVB87" s="567"/>
      <c r="VVC87" s="567"/>
      <c r="VVD87" s="567"/>
      <c r="VVE87" s="567"/>
      <c r="VVF87" s="567"/>
      <c r="VVG87" s="567"/>
      <c r="VVH87" s="567"/>
      <c r="VVI87" s="567"/>
      <c r="VVJ87" s="567"/>
      <c r="VVK87" s="567"/>
      <c r="VVL87" s="567"/>
      <c r="VVM87" s="567"/>
      <c r="VVN87" s="567"/>
      <c r="VVO87" s="567"/>
      <c r="VVP87" s="567"/>
      <c r="VVQ87" s="567"/>
      <c r="VVR87" s="567"/>
      <c r="VVS87" s="567"/>
      <c r="VVT87" s="567"/>
      <c r="VVU87" s="567"/>
      <c r="VVV87" s="567"/>
      <c r="VVW87" s="567"/>
      <c r="VVX87" s="567"/>
      <c r="VVY87" s="567"/>
      <c r="VVZ87" s="567"/>
      <c r="VWA87" s="567"/>
      <c r="VWB87" s="567"/>
      <c r="VWC87" s="567"/>
      <c r="VWD87" s="567"/>
      <c r="VWE87" s="567"/>
      <c r="VWF87" s="567"/>
      <c r="VWG87" s="567"/>
      <c r="VWH87" s="567"/>
      <c r="VWI87" s="567"/>
      <c r="VWJ87" s="567"/>
      <c r="VWK87" s="567"/>
      <c r="VWL87" s="567"/>
      <c r="VWM87" s="567"/>
      <c r="VWN87" s="567"/>
      <c r="VWO87" s="567"/>
      <c r="VWP87" s="567"/>
      <c r="VWQ87" s="567"/>
      <c r="VWR87" s="567"/>
      <c r="VWS87" s="567"/>
      <c r="VWT87" s="567"/>
      <c r="VWU87" s="567"/>
      <c r="VWV87" s="567"/>
      <c r="VWW87" s="567"/>
      <c r="VWX87" s="567"/>
      <c r="VWY87" s="567"/>
      <c r="VWZ87" s="567"/>
      <c r="VXA87" s="567"/>
      <c r="VXB87" s="567"/>
      <c r="VXC87" s="567"/>
      <c r="VXD87" s="567"/>
      <c r="VXE87" s="567"/>
      <c r="VXF87" s="567"/>
      <c r="VXG87" s="567"/>
      <c r="VXH87" s="567"/>
      <c r="VXI87" s="567"/>
      <c r="VXJ87" s="567"/>
      <c r="VXK87" s="567"/>
      <c r="VXL87" s="567"/>
      <c r="VXM87" s="567"/>
      <c r="VXN87" s="567"/>
      <c r="VXO87" s="567"/>
      <c r="VXP87" s="567"/>
      <c r="VXQ87" s="567"/>
      <c r="VXR87" s="567"/>
      <c r="VXS87" s="567"/>
      <c r="VXT87" s="567"/>
      <c r="VXU87" s="567"/>
      <c r="VXV87" s="567"/>
      <c r="VXW87" s="567"/>
      <c r="VXX87" s="567"/>
      <c r="VXY87" s="567"/>
      <c r="VXZ87" s="567"/>
      <c r="VYA87" s="567"/>
      <c r="VYB87" s="567"/>
      <c r="VYC87" s="567"/>
      <c r="VYD87" s="567"/>
      <c r="VYE87" s="567"/>
      <c r="VYF87" s="567"/>
      <c r="VYG87" s="567"/>
      <c r="VYH87" s="567"/>
      <c r="VYI87" s="567"/>
      <c r="VYJ87" s="567"/>
      <c r="VYK87" s="567"/>
      <c r="VYL87" s="567"/>
      <c r="VYM87" s="567"/>
      <c r="VYN87" s="567"/>
      <c r="VYO87" s="567"/>
      <c r="VYP87" s="567"/>
      <c r="VYQ87" s="567"/>
      <c r="VYR87" s="567"/>
      <c r="VYS87" s="567"/>
      <c r="VYT87" s="567"/>
      <c r="VYU87" s="567"/>
      <c r="VYV87" s="567"/>
      <c r="VYW87" s="567"/>
      <c r="VYX87" s="567"/>
      <c r="VYY87" s="567"/>
      <c r="VYZ87" s="567"/>
      <c r="VZA87" s="567"/>
      <c r="VZB87" s="567"/>
      <c r="VZC87" s="567"/>
      <c r="VZD87" s="567"/>
      <c r="VZE87" s="567"/>
      <c r="VZF87" s="567"/>
      <c r="VZG87" s="567"/>
      <c r="VZH87" s="567"/>
      <c r="VZI87" s="567"/>
      <c r="VZJ87" s="567"/>
      <c r="VZK87" s="567"/>
      <c r="VZL87" s="567"/>
      <c r="VZM87" s="567"/>
      <c r="VZN87" s="567"/>
      <c r="VZO87" s="567"/>
      <c r="VZP87" s="567"/>
      <c r="VZQ87" s="567"/>
      <c r="VZR87" s="567"/>
      <c r="VZS87" s="567"/>
      <c r="VZT87" s="567"/>
      <c r="VZU87" s="567"/>
      <c r="VZV87" s="567"/>
      <c r="VZW87" s="567"/>
      <c r="VZX87" s="567"/>
      <c r="VZY87" s="567"/>
      <c r="VZZ87" s="567"/>
      <c r="WAA87" s="567"/>
      <c r="WAB87" s="567"/>
      <c r="WAC87" s="567"/>
      <c r="WAD87" s="567"/>
      <c r="WAE87" s="567"/>
      <c r="WAF87" s="567"/>
      <c r="WAG87" s="567"/>
      <c r="WAH87" s="567"/>
      <c r="WAI87" s="567"/>
      <c r="WAJ87" s="567"/>
      <c r="WAK87" s="567"/>
      <c r="WAL87" s="567"/>
      <c r="WAM87" s="567"/>
      <c r="WAN87" s="567"/>
      <c r="WAO87" s="567"/>
      <c r="WAP87" s="567"/>
      <c r="WAQ87" s="567"/>
      <c r="WAR87" s="567"/>
      <c r="WAS87" s="567"/>
      <c r="WAT87" s="567"/>
      <c r="WAU87" s="567"/>
      <c r="WAV87" s="567"/>
      <c r="WAW87" s="567"/>
      <c r="WAX87" s="567"/>
      <c r="WAY87" s="567"/>
      <c r="WAZ87" s="567"/>
      <c r="WBA87" s="567"/>
      <c r="WBB87" s="567"/>
      <c r="WBC87" s="567"/>
      <c r="WBD87" s="567"/>
      <c r="WBE87" s="567"/>
      <c r="WBF87" s="567"/>
      <c r="WBG87" s="567"/>
      <c r="WBH87" s="567"/>
      <c r="WBI87" s="567"/>
      <c r="WBJ87" s="567"/>
      <c r="WBK87" s="567"/>
      <c r="WBL87" s="567"/>
      <c r="WBM87" s="567"/>
      <c r="WBN87" s="567"/>
      <c r="WBO87" s="567"/>
      <c r="WBP87" s="567"/>
      <c r="WBQ87" s="567"/>
      <c r="WBR87" s="567"/>
      <c r="WBS87" s="567"/>
      <c r="WBT87" s="567"/>
      <c r="WBU87" s="567"/>
      <c r="WBV87" s="567"/>
      <c r="WBW87" s="567"/>
      <c r="WBX87" s="567"/>
      <c r="WBY87" s="567"/>
      <c r="WBZ87" s="567"/>
      <c r="WCA87" s="567"/>
      <c r="WCB87" s="567"/>
      <c r="WCC87" s="567"/>
      <c r="WCD87" s="567"/>
      <c r="WCE87" s="567"/>
      <c r="WCF87" s="567"/>
      <c r="WCG87" s="567"/>
      <c r="WCH87" s="567"/>
      <c r="WCI87" s="567"/>
      <c r="WCJ87" s="567"/>
      <c r="WCK87" s="567"/>
      <c r="WCL87" s="567"/>
      <c r="WCM87" s="567"/>
      <c r="WCN87" s="567"/>
      <c r="WCO87" s="567"/>
      <c r="WCP87" s="567"/>
      <c r="WCQ87" s="567"/>
      <c r="WCR87" s="567"/>
      <c r="WCS87" s="567"/>
      <c r="WCT87" s="567"/>
      <c r="WCU87" s="567"/>
      <c r="WCV87" s="567"/>
      <c r="WCW87" s="567"/>
      <c r="WCX87" s="567"/>
      <c r="WCY87" s="567"/>
      <c r="WCZ87" s="567"/>
      <c r="WDA87" s="567"/>
      <c r="WDB87" s="567"/>
      <c r="WDC87" s="567"/>
      <c r="WDD87" s="567"/>
      <c r="WDE87" s="567"/>
      <c r="WDF87" s="567"/>
      <c r="WDG87" s="567"/>
      <c r="WDH87" s="567"/>
      <c r="WDI87" s="567"/>
      <c r="WDJ87" s="567"/>
      <c r="WDK87" s="567"/>
      <c r="WDL87" s="567"/>
      <c r="WDM87" s="567"/>
      <c r="WDN87" s="567"/>
      <c r="WDO87" s="567"/>
      <c r="WDP87" s="567"/>
      <c r="WDQ87" s="567"/>
      <c r="WDR87" s="567"/>
      <c r="WDS87" s="567"/>
      <c r="WDT87" s="567"/>
      <c r="WDU87" s="567"/>
      <c r="WDV87" s="567"/>
      <c r="WDW87" s="567"/>
      <c r="WDX87" s="567"/>
      <c r="WDY87" s="567"/>
      <c r="WDZ87" s="567"/>
      <c r="WEA87" s="567"/>
      <c r="WEB87" s="567"/>
      <c r="WEC87" s="567"/>
      <c r="WED87" s="567"/>
      <c r="WEE87" s="567"/>
      <c r="WEF87" s="567"/>
      <c r="WEG87" s="567"/>
      <c r="WEH87" s="567"/>
      <c r="WEI87" s="567"/>
      <c r="WEJ87" s="567"/>
      <c r="WEK87" s="567"/>
      <c r="WEL87" s="567"/>
      <c r="WEM87" s="567"/>
      <c r="WEN87" s="567"/>
      <c r="WEO87" s="567"/>
      <c r="WEP87" s="567"/>
      <c r="WEQ87" s="567"/>
      <c r="WER87" s="567"/>
      <c r="WES87" s="567"/>
      <c r="WET87" s="567"/>
      <c r="WEU87" s="567"/>
      <c r="WEV87" s="567"/>
      <c r="WEW87" s="567"/>
      <c r="WEX87" s="567"/>
      <c r="WEY87" s="567"/>
      <c r="WEZ87" s="567"/>
      <c r="WFA87" s="567"/>
      <c r="WFB87" s="567"/>
      <c r="WFC87" s="567"/>
      <c r="WFD87" s="567"/>
      <c r="WFE87" s="567"/>
      <c r="WFF87" s="567"/>
      <c r="WFG87" s="567"/>
      <c r="WFH87" s="567"/>
      <c r="WFI87" s="567"/>
      <c r="WFJ87" s="567"/>
      <c r="WFK87" s="567"/>
      <c r="WFL87" s="567"/>
      <c r="WFM87" s="567"/>
      <c r="WFN87" s="567"/>
      <c r="WFO87" s="567"/>
      <c r="WFP87" s="567"/>
      <c r="WFQ87" s="567"/>
      <c r="WFR87" s="567"/>
      <c r="WFS87" s="567"/>
      <c r="WFT87" s="567"/>
      <c r="WFU87" s="567"/>
      <c r="WFV87" s="567"/>
      <c r="WFW87" s="567"/>
      <c r="WFX87" s="567"/>
      <c r="WFY87" s="567"/>
      <c r="WFZ87" s="567"/>
      <c r="WGA87" s="567"/>
      <c r="WGB87" s="567"/>
      <c r="WGC87" s="567"/>
      <c r="WGD87" s="567"/>
      <c r="WGE87" s="567"/>
      <c r="WGF87" s="567"/>
      <c r="WGG87" s="567"/>
      <c r="WGH87" s="567"/>
      <c r="WGI87" s="567"/>
      <c r="WGJ87" s="567"/>
      <c r="WGK87" s="567"/>
      <c r="WGL87" s="567"/>
      <c r="WGM87" s="567"/>
      <c r="WGN87" s="567"/>
      <c r="WGO87" s="567"/>
      <c r="WGP87" s="567"/>
      <c r="WGQ87" s="567"/>
      <c r="WGR87" s="567"/>
      <c r="WGS87" s="567"/>
      <c r="WGT87" s="567"/>
      <c r="WGU87" s="567"/>
      <c r="WGV87" s="567"/>
      <c r="WGW87" s="567"/>
      <c r="WGX87" s="567"/>
      <c r="WGY87" s="567"/>
      <c r="WGZ87" s="567"/>
      <c r="WHA87" s="567"/>
      <c r="WHB87" s="567"/>
      <c r="WHC87" s="567"/>
      <c r="WHD87" s="567"/>
      <c r="WHE87" s="567"/>
      <c r="WHF87" s="567"/>
      <c r="WHG87" s="567"/>
      <c r="WHH87" s="567"/>
      <c r="WHI87" s="567"/>
      <c r="WHJ87" s="567"/>
      <c r="WHK87" s="567"/>
      <c r="WHL87" s="567"/>
      <c r="WHM87" s="567"/>
      <c r="WHN87" s="567"/>
      <c r="WHO87" s="567"/>
      <c r="WHP87" s="567"/>
      <c r="WHQ87" s="567"/>
      <c r="WHR87" s="567"/>
      <c r="WHS87" s="567"/>
      <c r="WHT87" s="567"/>
      <c r="WHU87" s="567"/>
      <c r="WHV87" s="567"/>
      <c r="WHW87" s="567"/>
      <c r="WHX87" s="567"/>
      <c r="WHY87" s="567"/>
      <c r="WHZ87" s="567"/>
      <c r="WIA87" s="567"/>
      <c r="WIB87" s="567"/>
      <c r="WIC87" s="567"/>
      <c r="WID87" s="567"/>
      <c r="WIE87" s="567"/>
      <c r="WIF87" s="567"/>
      <c r="WIG87" s="567"/>
      <c r="WIH87" s="567"/>
      <c r="WII87" s="567"/>
      <c r="WIJ87" s="567"/>
      <c r="WIK87" s="567"/>
      <c r="WIL87" s="567"/>
      <c r="WIM87" s="567"/>
      <c r="WIN87" s="567"/>
      <c r="WIO87" s="567"/>
      <c r="WIP87" s="567"/>
      <c r="WIQ87" s="567"/>
      <c r="WIR87" s="567"/>
      <c r="WIS87" s="567"/>
      <c r="WIT87" s="567"/>
      <c r="WIU87" s="567"/>
      <c r="WIV87" s="567"/>
      <c r="WIW87" s="567"/>
      <c r="WIX87" s="567"/>
      <c r="WIY87" s="567"/>
      <c r="WIZ87" s="567"/>
      <c r="WJA87" s="567"/>
      <c r="WJB87" s="567"/>
      <c r="WJC87" s="567"/>
      <c r="WJD87" s="567"/>
      <c r="WJE87" s="567"/>
      <c r="WJF87" s="567"/>
      <c r="WJG87" s="567"/>
      <c r="WJH87" s="567"/>
      <c r="WJI87" s="567"/>
      <c r="WJJ87" s="567"/>
      <c r="WJK87" s="567"/>
      <c r="WJL87" s="567"/>
      <c r="WJM87" s="567"/>
      <c r="WJN87" s="567"/>
      <c r="WJO87" s="567"/>
      <c r="WJP87" s="567"/>
      <c r="WJQ87" s="567"/>
      <c r="WJR87" s="567"/>
      <c r="WJS87" s="567"/>
      <c r="WJT87" s="567"/>
      <c r="WJU87" s="567"/>
      <c r="WJV87" s="567"/>
      <c r="WJW87" s="567"/>
      <c r="WJX87" s="567"/>
      <c r="WJY87" s="567"/>
      <c r="WJZ87" s="567"/>
      <c r="WKA87" s="567"/>
      <c r="WKB87" s="567"/>
      <c r="WKC87" s="567"/>
      <c r="WKD87" s="567"/>
      <c r="WKE87" s="567"/>
      <c r="WKF87" s="567"/>
      <c r="WKG87" s="567"/>
      <c r="WKH87" s="567"/>
      <c r="WKI87" s="567"/>
      <c r="WKJ87" s="567"/>
      <c r="WKK87" s="567"/>
      <c r="WKL87" s="567"/>
      <c r="WKM87" s="567"/>
      <c r="WKN87" s="567"/>
      <c r="WKO87" s="567"/>
      <c r="WKP87" s="567"/>
      <c r="WKQ87" s="567"/>
      <c r="WKR87" s="567"/>
      <c r="WKS87" s="567"/>
      <c r="WKT87" s="567"/>
      <c r="WKU87" s="567"/>
      <c r="WKV87" s="567"/>
      <c r="WKW87" s="567"/>
      <c r="WKX87" s="567"/>
      <c r="WKY87" s="567"/>
      <c r="WKZ87" s="567"/>
      <c r="WLA87" s="567"/>
      <c r="WLB87" s="567"/>
      <c r="WLC87" s="567"/>
      <c r="WLD87" s="567"/>
      <c r="WLE87" s="567"/>
      <c r="WLF87" s="567"/>
      <c r="WLG87" s="567"/>
      <c r="WLH87" s="567"/>
      <c r="WLI87" s="567"/>
      <c r="WLJ87" s="567"/>
      <c r="WLK87" s="567"/>
      <c r="WLL87" s="567"/>
      <c r="WLM87" s="567"/>
      <c r="WLN87" s="567"/>
      <c r="WLO87" s="567"/>
      <c r="WLP87" s="567"/>
      <c r="WLQ87" s="567"/>
      <c r="WLR87" s="567"/>
      <c r="WLS87" s="567"/>
      <c r="WLT87" s="567"/>
      <c r="WLU87" s="567"/>
      <c r="WLV87" s="567"/>
      <c r="WLW87" s="567"/>
      <c r="WLX87" s="567"/>
      <c r="WLY87" s="567"/>
      <c r="WLZ87" s="567"/>
      <c r="WMA87" s="567"/>
      <c r="WMB87" s="567"/>
      <c r="WMC87" s="567"/>
      <c r="WMD87" s="567"/>
      <c r="WME87" s="567"/>
      <c r="WMF87" s="567"/>
      <c r="WMG87" s="567"/>
      <c r="WMH87" s="567"/>
      <c r="WMI87" s="567"/>
      <c r="WMJ87" s="567"/>
      <c r="WMK87" s="567"/>
      <c r="WML87" s="567"/>
      <c r="WMM87" s="567"/>
      <c r="WMN87" s="567"/>
      <c r="WMO87" s="567"/>
      <c r="WMP87" s="567"/>
      <c r="WMQ87" s="567"/>
      <c r="WMR87" s="567"/>
      <c r="WMS87" s="567"/>
      <c r="WMT87" s="567"/>
      <c r="WMU87" s="567"/>
      <c r="WMV87" s="567"/>
      <c r="WMW87" s="567"/>
      <c r="WMX87" s="567"/>
      <c r="WMY87" s="567"/>
      <c r="WMZ87" s="567"/>
      <c r="WNA87" s="567"/>
      <c r="WNB87" s="567"/>
      <c r="WNC87" s="567"/>
      <c r="WND87" s="567"/>
      <c r="WNE87" s="567"/>
      <c r="WNF87" s="567"/>
      <c r="WNG87" s="567"/>
      <c r="WNH87" s="567"/>
      <c r="WNI87" s="567"/>
      <c r="WNJ87" s="567"/>
      <c r="WNK87" s="567"/>
      <c r="WNL87" s="567"/>
      <c r="WNM87" s="567"/>
      <c r="WNN87" s="567"/>
      <c r="WNO87" s="567"/>
      <c r="WNP87" s="567"/>
      <c r="WNQ87" s="567"/>
      <c r="WNR87" s="567"/>
      <c r="WNS87" s="567"/>
      <c r="WNT87" s="567"/>
      <c r="WNU87" s="567"/>
      <c r="WNV87" s="567"/>
      <c r="WNW87" s="567"/>
      <c r="WNX87" s="567"/>
      <c r="WNY87" s="567"/>
      <c r="WNZ87" s="567"/>
      <c r="WOA87" s="567"/>
      <c r="WOB87" s="567"/>
      <c r="WOC87" s="567"/>
      <c r="WOD87" s="567"/>
      <c r="WOE87" s="567"/>
      <c r="WOF87" s="567"/>
      <c r="WOG87" s="567"/>
      <c r="WOH87" s="567"/>
      <c r="WOI87" s="567"/>
      <c r="WOJ87" s="567"/>
      <c r="WOK87" s="567"/>
      <c r="WOL87" s="567"/>
      <c r="WOM87" s="567"/>
      <c r="WON87" s="567"/>
      <c r="WOO87" s="567"/>
      <c r="WOP87" s="567"/>
      <c r="WOQ87" s="567"/>
      <c r="WOR87" s="567"/>
      <c r="WOS87" s="567"/>
      <c r="WOT87" s="567"/>
      <c r="WOU87" s="567"/>
      <c r="WOV87" s="567"/>
      <c r="WOW87" s="567"/>
      <c r="WOX87" s="567"/>
      <c r="WOY87" s="567"/>
      <c r="WOZ87" s="567"/>
      <c r="WPA87" s="567"/>
      <c r="WPB87" s="567"/>
      <c r="WPC87" s="567"/>
      <c r="WPD87" s="567"/>
      <c r="WPE87" s="567"/>
      <c r="WPF87" s="567"/>
      <c r="WPG87" s="567"/>
      <c r="WPH87" s="567"/>
      <c r="WPI87" s="567"/>
      <c r="WPJ87" s="567"/>
      <c r="WPK87" s="567"/>
      <c r="WPL87" s="567"/>
      <c r="WPM87" s="567"/>
      <c r="WPN87" s="567"/>
      <c r="WPO87" s="567"/>
      <c r="WPP87" s="567"/>
      <c r="WPQ87" s="567"/>
      <c r="WPR87" s="567"/>
      <c r="WPS87" s="567"/>
      <c r="WPT87" s="567"/>
      <c r="WPU87" s="567"/>
      <c r="WPV87" s="567"/>
      <c r="WPW87" s="567"/>
      <c r="WPX87" s="567"/>
      <c r="WPY87" s="567"/>
      <c r="WPZ87" s="567"/>
      <c r="WQA87" s="567"/>
      <c r="WQB87" s="567"/>
      <c r="WQC87" s="567"/>
      <c r="WQD87" s="567"/>
      <c r="WQE87" s="567"/>
      <c r="WQF87" s="567"/>
      <c r="WQG87" s="567"/>
      <c r="WQH87" s="567"/>
      <c r="WQI87" s="567"/>
      <c r="WQJ87" s="567"/>
      <c r="WQK87" s="567"/>
      <c r="WQL87" s="567"/>
      <c r="WQM87" s="567"/>
      <c r="WQN87" s="567"/>
      <c r="WQO87" s="567"/>
      <c r="WQP87" s="567"/>
      <c r="WQQ87" s="567"/>
      <c r="WQR87" s="567"/>
      <c r="WQS87" s="567"/>
      <c r="WQT87" s="567"/>
      <c r="WQU87" s="567"/>
      <c r="WQV87" s="567"/>
      <c r="WQW87" s="567"/>
      <c r="WQX87" s="567"/>
      <c r="WQY87" s="567"/>
      <c r="WQZ87" s="567"/>
      <c r="WRA87" s="567"/>
      <c r="WRB87" s="567"/>
      <c r="WRC87" s="567"/>
      <c r="WRD87" s="567"/>
      <c r="WRE87" s="567"/>
      <c r="WRF87" s="567"/>
      <c r="WRG87" s="567"/>
      <c r="WRH87" s="567"/>
      <c r="WRI87" s="567"/>
      <c r="WRJ87" s="567"/>
      <c r="WRK87" s="567"/>
      <c r="WRL87" s="567"/>
      <c r="WRM87" s="567"/>
      <c r="WRN87" s="567"/>
      <c r="WRO87" s="567"/>
      <c r="WRP87" s="567"/>
      <c r="WRQ87" s="567"/>
      <c r="WRR87" s="567"/>
      <c r="WRS87" s="567"/>
      <c r="WRT87" s="567"/>
      <c r="WRU87" s="567"/>
      <c r="WRV87" s="567"/>
      <c r="WRW87" s="567"/>
      <c r="WRX87" s="567"/>
      <c r="WRY87" s="567"/>
      <c r="WRZ87" s="567"/>
      <c r="WSA87" s="567"/>
      <c r="WSB87" s="567"/>
      <c r="WSC87" s="567"/>
      <c r="WSD87" s="567"/>
      <c r="WSE87" s="567"/>
      <c r="WSF87" s="567"/>
      <c r="WSG87" s="567"/>
      <c r="WSH87" s="567"/>
      <c r="WSI87" s="567"/>
      <c r="WSJ87" s="567"/>
      <c r="WSK87" s="567"/>
      <c r="WSL87" s="567"/>
      <c r="WSM87" s="567"/>
      <c r="WSN87" s="567"/>
      <c r="WSO87" s="567"/>
      <c r="WSP87" s="567"/>
      <c r="WSQ87" s="567"/>
      <c r="WSR87" s="567"/>
      <c r="WSS87" s="567"/>
      <c r="WST87" s="567"/>
      <c r="WSU87" s="567"/>
      <c r="WSV87" s="567"/>
      <c r="WSW87" s="567"/>
      <c r="WSX87" s="567"/>
      <c r="WSY87" s="567"/>
      <c r="WSZ87" s="567"/>
      <c r="WTA87" s="567"/>
      <c r="WTB87" s="567"/>
      <c r="WTC87" s="567"/>
      <c r="WTD87" s="567"/>
      <c r="WTE87" s="567"/>
      <c r="WTF87" s="567"/>
      <c r="WTG87" s="567"/>
      <c r="WTH87" s="567"/>
      <c r="WTI87" s="567"/>
      <c r="WTJ87" s="567"/>
      <c r="WTK87" s="567"/>
      <c r="WTL87" s="567"/>
      <c r="WTM87" s="567"/>
      <c r="WTN87" s="567"/>
      <c r="WTO87" s="567"/>
      <c r="WTP87" s="567"/>
      <c r="WTQ87" s="567"/>
      <c r="WTR87" s="567"/>
      <c r="WTS87" s="567"/>
      <c r="WTT87" s="567"/>
      <c r="WTU87" s="567"/>
      <c r="WTV87" s="567"/>
      <c r="WTW87" s="567"/>
      <c r="WTX87" s="567"/>
      <c r="WTY87" s="567"/>
      <c r="WTZ87" s="567"/>
      <c r="WUA87" s="567"/>
      <c r="WUB87" s="567"/>
      <c r="WUC87" s="567"/>
      <c r="WUD87" s="567"/>
      <c r="WUE87" s="567"/>
      <c r="WUF87" s="567"/>
      <c r="WUG87" s="567"/>
      <c r="WUH87" s="567"/>
      <c r="WUI87" s="567"/>
      <c r="WUJ87" s="567"/>
      <c r="WUK87" s="567"/>
      <c r="WUL87" s="567"/>
      <c r="WUM87" s="567"/>
      <c r="WUN87" s="567"/>
      <c r="WUO87" s="567"/>
      <c r="WUP87" s="567"/>
      <c r="WUQ87" s="567"/>
      <c r="WUR87" s="567"/>
      <c r="WUS87" s="567"/>
      <c r="WUT87" s="567"/>
      <c r="WUU87" s="567"/>
      <c r="WUV87" s="567"/>
      <c r="WUW87" s="567"/>
      <c r="WUX87" s="567"/>
      <c r="WUY87" s="567"/>
      <c r="WUZ87" s="567"/>
      <c r="WVA87" s="567"/>
      <c r="WVB87" s="567"/>
      <c r="WVC87" s="567"/>
      <c r="WVD87" s="567"/>
      <c r="WVE87" s="567"/>
      <c r="WVF87" s="567"/>
      <c r="WVG87" s="567"/>
      <c r="WVH87" s="567"/>
      <c r="WVI87" s="567"/>
      <c r="WVJ87" s="567"/>
      <c r="WVK87" s="567"/>
      <c r="WVL87" s="567"/>
      <c r="WVM87" s="567"/>
      <c r="WVN87" s="567"/>
      <c r="WVO87" s="567"/>
      <c r="WVP87" s="567"/>
      <c r="WVQ87" s="567"/>
      <c r="WVR87" s="567"/>
      <c r="WVS87" s="567"/>
      <c r="WVT87" s="567"/>
      <c r="WVU87" s="567"/>
      <c r="WVV87" s="567"/>
      <c r="WVW87" s="567"/>
      <c r="WVX87" s="567"/>
      <c r="WVY87" s="567"/>
      <c r="WVZ87" s="567"/>
      <c r="WWA87" s="567"/>
      <c r="WWB87" s="567"/>
      <c r="WWC87" s="567"/>
      <c r="WWD87" s="567"/>
      <c r="WWE87" s="567"/>
      <c r="WWF87" s="567"/>
      <c r="WWG87" s="567"/>
      <c r="WWH87" s="567"/>
      <c r="WWI87" s="567"/>
      <c r="WWJ87" s="567"/>
      <c r="WWK87" s="567"/>
      <c r="WWL87" s="567"/>
      <c r="WWM87" s="567"/>
      <c r="WWN87" s="567"/>
      <c r="WWO87" s="567"/>
      <c r="WWP87" s="567"/>
      <c r="WWQ87" s="567"/>
      <c r="WWR87" s="567"/>
      <c r="WWS87" s="567"/>
      <c r="WWT87" s="567"/>
      <c r="WWU87" s="567"/>
      <c r="WWV87" s="567"/>
      <c r="WWW87" s="567"/>
      <c r="WWX87" s="567"/>
      <c r="WWY87" s="567"/>
      <c r="WWZ87" s="567"/>
      <c r="WXA87" s="567"/>
      <c r="WXB87" s="567"/>
      <c r="WXC87" s="567"/>
      <c r="WXD87" s="567"/>
      <c r="WXE87" s="567"/>
      <c r="WXF87" s="567"/>
      <c r="WXG87" s="567"/>
      <c r="WXH87" s="567"/>
      <c r="WXI87" s="567"/>
      <c r="WXJ87" s="567"/>
      <c r="WXK87" s="567"/>
      <c r="WXL87" s="567"/>
      <c r="WXM87" s="567"/>
      <c r="WXN87" s="567"/>
      <c r="WXO87" s="567"/>
      <c r="WXP87" s="567"/>
      <c r="WXQ87" s="567"/>
      <c r="WXR87" s="567"/>
      <c r="WXS87" s="567"/>
      <c r="WXT87" s="567"/>
      <c r="WXU87" s="567"/>
      <c r="WXV87" s="567"/>
      <c r="WXW87" s="567"/>
      <c r="WXX87" s="567"/>
      <c r="WXY87" s="567"/>
      <c r="WXZ87" s="567"/>
      <c r="WYA87" s="567"/>
      <c r="WYB87" s="567"/>
      <c r="WYC87" s="567"/>
      <c r="WYD87" s="567"/>
      <c r="WYE87" s="567"/>
      <c r="WYF87" s="567"/>
      <c r="WYG87" s="567"/>
      <c r="WYH87" s="567"/>
      <c r="WYI87" s="567"/>
      <c r="WYJ87" s="567"/>
      <c r="WYK87" s="567"/>
      <c r="WYL87" s="567"/>
      <c r="WYM87" s="567"/>
      <c r="WYN87" s="567"/>
      <c r="WYO87" s="567"/>
      <c r="WYP87" s="567"/>
      <c r="WYQ87" s="567"/>
      <c r="WYR87" s="567"/>
      <c r="WYS87" s="567"/>
      <c r="WYT87" s="567"/>
      <c r="WYU87" s="567"/>
      <c r="WYV87" s="567"/>
      <c r="WYW87" s="567"/>
      <c r="WYX87" s="567"/>
      <c r="WYY87" s="567"/>
      <c r="WYZ87" s="567"/>
      <c r="WZA87" s="567"/>
      <c r="WZB87" s="567"/>
      <c r="WZC87" s="567"/>
      <c r="WZD87" s="567"/>
      <c r="WZE87" s="567"/>
      <c r="WZF87" s="567"/>
      <c r="WZG87" s="567"/>
      <c r="WZH87" s="567"/>
      <c r="WZI87" s="567"/>
      <c r="WZJ87" s="567"/>
      <c r="WZK87" s="567"/>
      <c r="WZL87" s="567"/>
      <c r="WZM87" s="567"/>
      <c r="WZN87" s="567"/>
      <c r="WZO87" s="567"/>
      <c r="WZP87" s="567"/>
      <c r="WZQ87" s="567"/>
      <c r="WZR87" s="567"/>
      <c r="WZS87" s="567"/>
      <c r="WZT87" s="567"/>
      <c r="WZU87" s="567"/>
      <c r="WZV87" s="567"/>
      <c r="WZW87" s="567"/>
      <c r="WZX87" s="567"/>
      <c r="WZY87" s="567"/>
      <c r="WZZ87" s="567"/>
      <c r="XAA87" s="567"/>
      <c r="XAB87" s="567"/>
      <c r="XAC87" s="567"/>
      <c r="XAD87" s="567"/>
      <c r="XAE87" s="567"/>
      <c r="XAF87" s="567"/>
      <c r="XAG87" s="567"/>
      <c r="XAH87" s="567"/>
      <c r="XAI87" s="567"/>
      <c r="XAJ87" s="567"/>
      <c r="XAK87" s="567"/>
      <c r="XAL87" s="567"/>
      <c r="XAM87" s="567"/>
      <c r="XAN87" s="567"/>
      <c r="XAO87" s="567"/>
      <c r="XAP87" s="567"/>
      <c r="XAQ87" s="567"/>
      <c r="XAR87" s="567"/>
      <c r="XAS87" s="567"/>
      <c r="XAT87" s="567"/>
      <c r="XAU87" s="567"/>
      <c r="XAV87" s="567"/>
      <c r="XAW87" s="567"/>
      <c r="XAX87" s="567"/>
      <c r="XAY87" s="567"/>
      <c r="XAZ87" s="567"/>
      <c r="XBA87" s="567"/>
      <c r="XBB87" s="567"/>
      <c r="XBC87" s="567"/>
      <c r="XBD87" s="567"/>
      <c r="XBE87" s="567"/>
      <c r="XBF87" s="567"/>
      <c r="XBG87" s="567"/>
      <c r="XBH87" s="567"/>
      <c r="XBI87" s="567"/>
      <c r="XBJ87" s="567"/>
      <c r="XBK87" s="567"/>
      <c r="XBL87" s="567"/>
      <c r="XBM87" s="567"/>
      <c r="XBN87" s="567"/>
      <c r="XBO87" s="567"/>
      <c r="XBP87" s="567"/>
      <c r="XBQ87" s="567"/>
      <c r="XBR87" s="567"/>
      <c r="XBS87" s="567"/>
      <c r="XBT87" s="567"/>
      <c r="XBU87" s="567"/>
      <c r="XBV87" s="567"/>
      <c r="XBW87" s="567"/>
      <c r="XBX87" s="567"/>
      <c r="XBY87" s="567"/>
      <c r="XBZ87" s="567"/>
      <c r="XCA87" s="567"/>
      <c r="XCB87" s="567"/>
      <c r="XCC87" s="567"/>
      <c r="XCD87" s="567"/>
      <c r="XCE87" s="567"/>
      <c r="XCF87" s="567"/>
      <c r="XCG87" s="567"/>
      <c r="XCH87" s="567"/>
      <c r="XCI87" s="567"/>
      <c r="XCJ87" s="567"/>
      <c r="XCK87" s="567"/>
      <c r="XCL87" s="567"/>
      <c r="XCM87" s="567"/>
      <c r="XCN87" s="567"/>
      <c r="XCO87" s="567"/>
      <c r="XCP87" s="567"/>
      <c r="XCQ87" s="567"/>
      <c r="XCR87" s="567"/>
      <c r="XCS87" s="567"/>
      <c r="XCT87" s="567"/>
      <c r="XCU87" s="567"/>
      <c r="XCV87" s="567"/>
      <c r="XCW87" s="567"/>
      <c r="XCX87" s="567"/>
      <c r="XCY87" s="567"/>
      <c r="XCZ87" s="567"/>
      <c r="XDA87" s="567"/>
      <c r="XDB87" s="567"/>
      <c r="XDC87" s="567"/>
      <c r="XDD87" s="567"/>
      <c r="XDE87" s="567"/>
      <c r="XDF87" s="567"/>
      <c r="XDG87" s="567"/>
      <c r="XDH87" s="567"/>
      <c r="XDI87" s="567"/>
      <c r="XDJ87" s="567"/>
      <c r="XDK87" s="567"/>
      <c r="XDL87" s="567"/>
      <c r="XDM87" s="567"/>
      <c r="XDN87" s="567"/>
      <c r="XDO87" s="567"/>
      <c r="XDP87" s="567"/>
      <c r="XDQ87" s="567"/>
      <c r="XDR87" s="567"/>
      <c r="XDS87" s="567"/>
      <c r="XDT87" s="567"/>
      <c r="XDU87" s="567"/>
      <c r="XDV87" s="567"/>
      <c r="XDW87" s="567"/>
      <c r="XDX87" s="567"/>
      <c r="XDY87" s="567"/>
      <c r="XDZ87" s="567"/>
      <c r="XEA87" s="567"/>
      <c r="XEB87" s="567"/>
      <c r="XEC87" s="567"/>
      <c r="XED87" s="567"/>
      <c r="XEE87" s="567"/>
      <c r="XEF87" s="567"/>
      <c r="XEG87" s="567"/>
      <c r="XEH87" s="567"/>
      <c r="XEI87" s="567"/>
      <c r="XEJ87" s="567"/>
      <c r="XEK87" s="567"/>
      <c r="XEL87" s="567"/>
      <c r="XEM87" s="567"/>
      <c r="XEN87" s="567"/>
      <c r="XEO87" s="567"/>
      <c r="XEP87" s="567"/>
      <c r="XEQ87" s="567"/>
      <c r="XER87" s="567"/>
      <c r="XES87" s="567"/>
      <c r="XET87" s="567"/>
      <c r="XEU87" s="567"/>
      <c r="XEV87" s="567"/>
      <c r="XEW87" s="567"/>
      <c r="XEX87" s="567"/>
      <c r="XEY87" s="567"/>
      <c r="XEZ87" s="567"/>
      <c r="XFA87" s="567"/>
      <c r="XFB87" s="567"/>
      <c r="XFC87" s="567"/>
      <c r="XFD87" s="567"/>
    </row>
    <row r="88" spans="1:16384" s="247" customFormat="1" ht="13.2" x14ac:dyDescent="0.3">
      <c r="A88" s="755" t="s">
        <v>2921</v>
      </c>
      <c r="B88" s="756"/>
      <c r="C88" s="756"/>
      <c r="D88" s="756"/>
      <c r="E88" s="756"/>
      <c r="F88" s="756"/>
      <c r="G88" s="756"/>
      <c r="H88" s="756"/>
      <c r="I88" s="756"/>
      <c r="J88" s="756"/>
      <c r="K88" s="756"/>
      <c r="L88" s="756"/>
      <c r="M88" s="756"/>
      <c r="N88" s="756"/>
      <c r="O88" s="756"/>
      <c r="P88" s="756"/>
      <c r="Q88" s="756"/>
      <c r="R88" s="756"/>
      <c r="S88" s="756"/>
      <c r="T88" s="756"/>
      <c r="U88" s="756"/>
      <c r="V88" s="756"/>
      <c r="W88" s="756"/>
      <c r="X88" s="756"/>
      <c r="Y88" s="756"/>
      <c r="Z88" s="756"/>
      <c r="AA88" s="756"/>
      <c r="AB88" s="756"/>
      <c r="AC88" s="756"/>
      <c r="AD88" s="756"/>
      <c r="AE88" s="756"/>
      <c r="AF88" s="756"/>
      <c r="AG88" s="756"/>
      <c r="AH88" s="756"/>
      <c r="AI88" s="756"/>
      <c r="AJ88" s="756"/>
      <c r="AK88" s="756"/>
      <c r="AL88" s="756"/>
      <c r="AM88" s="756"/>
      <c r="AN88" s="756"/>
      <c r="AO88" s="756"/>
      <c r="AP88" s="756"/>
      <c r="AQ88" s="756"/>
      <c r="AR88" s="756"/>
      <c r="AS88" s="756"/>
      <c r="AT88" s="756"/>
      <c r="AU88" s="756"/>
      <c r="AV88" s="756"/>
      <c r="AW88" s="756"/>
      <c r="AX88" s="756"/>
      <c r="AY88" s="756"/>
      <c r="AZ88" s="756"/>
      <c r="BA88" s="756"/>
      <c r="BB88" s="756"/>
      <c r="BC88" s="567"/>
      <c r="BD88" s="567"/>
      <c r="BE88" s="567"/>
      <c r="BF88" s="567"/>
      <c r="BG88" s="567"/>
      <c r="BH88" s="567"/>
      <c r="BI88" s="567"/>
      <c r="BJ88" s="567"/>
      <c r="BK88" s="567"/>
      <c r="BL88" s="567"/>
      <c r="BM88" s="567"/>
      <c r="BN88" s="567"/>
      <c r="BO88" s="567"/>
      <c r="BP88" s="567"/>
      <c r="BQ88" s="567"/>
      <c r="BR88" s="567"/>
      <c r="BS88" s="567"/>
      <c r="BT88" s="567"/>
      <c r="BU88" s="567"/>
      <c r="BV88" s="567"/>
      <c r="BW88" s="567"/>
      <c r="BX88" s="567"/>
      <c r="BY88" s="567"/>
      <c r="BZ88" s="567"/>
      <c r="CA88" s="567"/>
      <c r="CB88" s="567"/>
      <c r="CC88" s="567"/>
      <c r="CD88" s="567"/>
      <c r="CE88" s="567"/>
      <c r="CF88" s="567"/>
      <c r="CG88" s="567"/>
      <c r="CH88" s="567"/>
      <c r="CI88" s="567"/>
      <c r="CJ88" s="567"/>
      <c r="CK88" s="567"/>
      <c r="CL88" s="567"/>
      <c r="CM88" s="567"/>
      <c r="CN88" s="567"/>
      <c r="CO88" s="567"/>
      <c r="CP88" s="567"/>
      <c r="CQ88" s="567"/>
      <c r="CR88" s="567"/>
      <c r="CS88" s="567"/>
      <c r="CT88" s="567"/>
      <c r="CU88" s="567"/>
      <c r="CV88" s="567"/>
      <c r="CW88" s="567"/>
      <c r="CX88" s="567"/>
      <c r="CY88" s="567"/>
      <c r="CZ88" s="567"/>
      <c r="DA88" s="567"/>
      <c r="DB88" s="567"/>
      <c r="DC88" s="567"/>
      <c r="DD88" s="567"/>
      <c r="DE88" s="567"/>
      <c r="DF88" s="567"/>
      <c r="DG88" s="567"/>
      <c r="DH88" s="567"/>
      <c r="DI88" s="567"/>
      <c r="DJ88" s="567"/>
      <c r="DK88" s="567"/>
      <c r="DL88" s="567"/>
      <c r="DM88" s="567"/>
      <c r="DN88" s="567"/>
      <c r="DO88" s="567"/>
      <c r="DP88" s="567"/>
      <c r="DQ88" s="567"/>
      <c r="DR88" s="567"/>
      <c r="DS88" s="567"/>
      <c r="DT88" s="567"/>
      <c r="DU88" s="567"/>
      <c r="DV88" s="567"/>
      <c r="DW88" s="567"/>
      <c r="DX88" s="567"/>
      <c r="DY88" s="567"/>
      <c r="DZ88" s="567"/>
      <c r="EA88" s="567"/>
      <c r="EB88" s="567"/>
      <c r="EC88" s="567"/>
      <c r="ED88" s="567"/>
      <c r="EE88" s="567"/>
      <c r="EF88" s="567"/>
      <c r="EG88" s="567"/>
      <c r="EH88" s="567"/>
      <c r="EI88" s="567"/>
      <c r="EJ88" s="567"/>
      <c r="EK88" s="567"/>
      <c r="EL88" s="567"/>
      <c r="EM88" s="567"/>
      <c r="EN88" s="567"/>
      <c r="EO88" s="567"/>
      <c r="EP88" s="567"/>
      <c r="EQ88" s="567"/>
      <c r="ER88" s="567"/>
      <c r="ES88" s="567"/>
      <c r="ET88" s="567"/>
      <c r="EU88" s="567"/>
      <c r="EV88" s="567"/>
      <c r="EW88" s="567"/>
      <c r="EX88" s="567"/>
      <c r="EY88" s="567"/>
      <c r="EZ88" s="567"/>
      <c r="FA88" s="567"/>
      <c r="FB88" s="567"/>
      <c r="FC88" s="567"/>
      <c r="FD88" s="567"/>
      <c r="FE88" s="567"/>
      <c r="FF88" s="567"/>
      <c r="FG88" s="567"/>
      <c r="FH88" s="567"/>
      <c r="FI88" s="567"/>
      <c r="FJ88" s="567"/>
      <c r="FK88" s="567"/>
      <c r="FL88" s="567"/>
      <c r="FM88" s="567"/>
      <c r="FN88" s="567"/>
      <c r="FO88" s="567"/>
      <c r="FP88" s="567"/>
      <c r="FQ88" s="567"/>
      <c r="FR88" s="567"/>
      <c r="FS88" s="567"/>
      <c r="FT88" s="567"/>
      <c r="FU88" s="567"/>
      <c r="FV88" s="567"/>
      <c r="FW88" s="567"/>
      <c r="FX88" s="567"/>
      <c r="FY88" s="567"/>
      <c r="FZ88" s="567"/>
      <c r="GA88" s="567"/>
      <c r="GB88" s="567"/>
      <c r="GC88" s="567"/>
      <c r="GD88" s="567"/>
      <c r="GE88" s="567"/>
      <c r="GF88" s="567"/>
      <c r="GG88" s="567"/>
      <c r="GH88" s="567"/>
      <c r="GI88" s="567"/>
      <c r="GJ88" s="567"/>
      <c r="GK88" s="567"/>
      <c r="GL88" s="567"/>
      <c r="GM88" s="567"/>
      <c r="GN88" s="567"/>
      <c r="GO88" s="567"/>
      <c r="GP88" s="567"/>
      <c r="GQ88" s="567"/>
      <c r="GR88" s="567"/>
      <c r="GS88" s="567"/>
      <c r="GT88" s="567"/>
      <c r="GU88" s="567"/>
      <c r="GV88" s="567"/>
      <c r="GW88" s="567"/>
      <c r="GX88" s="567"/>
      <c r="GY88" s="567"/>
      <c r="GZ88" s="567"/>
      <c r="HA88" s="567"/>
      <c r="HB88" s="567"/>
      <c r="HC88" s="567"/>
      <c r="HD88" s="567"/>
      <c r="HE88" s="567"/>
      <c r="HF88" s="567"/>
      <c r="HG88" s="567"/>
      <c r="HH88" s="567"/>
      <c r="HI88" s="567"/>
      <c r="HJ88" s="567"/>
      <c r="HK88" s="567"/>
      <c r="HL88" s="567"/>
      <c r="HM88" s="567"/>
      <c r="HN88" s="567"/>
      <c r="HO88" s="567"/>
      <c r="HP88" s="567"/>
      <c r="HQ88" s="567"/>
      <c r="HR88" s="567"/>
      <c r="HS88" s="567"/>
      <c r="HT88" s="567"/>
      <c r="HU88" s="567"/>
      <c r="HV88" s="567"/>
      <c r="HW88" s="567"/>
      <c r="HX88" s="567"/>
      <c r="HY88" s="567"/>
      <c r="HZ88" s="567"/>
      <c r="IA88" s="567"/>
      <c r="IB88" s="567"/>
      <c r="IC88" s="567"/>
      <c r="ID88" s="567"/>
      <c r="IE88" s="567"/>
      <c r="IF88" s="567"/>
      <c r="IG88" s="567"/>
      <c r="IH88" s="567"/>
      <c r="II88" s="567"/>
      <c r="IJ88" s="567"/>
      <c r="IK88" s="567"/>
      <c r="IL88" s="567"/>
      <c r="IM88" s="567"/>
      <c r="IN88" s="567"/>
      <c r="IO88" s="567"/>
      <c r="IP88" s="567"/>
      <c r="IQ88" s="567"/>
      <c r="IR88" s="567"/>
      <c r="IS88" s="567"/>
      <c r="IT88" s="567"/>
      <c r="IU88" s="567"/>
      <c r="IV88" s="567"/>
      <c r="IW88" s="567"/>
      <c r="IX88" s="567"/>
      <c r="IY88" s="567"/>
      <c r="IZ88" s="567"/>
      <c r="JA88" s="567"/>
      <c r="JB88" s="567"/>
      <c r="JC88" s="567"/>
      <c r="JD88" s="567"/>
      <c r="JE88" s="567"/>
      <c r="JF88" s="567"/>
      <c r="JG88" s="567"/>
      <c r="JH88" s="567"/>
      <c r="JI88" s="567"/>
      <c r="JJ88" s="567"/>
      <c r="JK88" s="567"/>
      <c r="JL88" s="567"/>
      <c r="JM88" s="567"/>
      <c r="JN88" s="567"/>
      <c r="JO88" s="567"/>
      <c r="JP88" s="567"/>
      <c r="JQ88" s="567"/>
      <c r="JR88" s="567"/>
      <c r="JS88" s="567"/>
      <c r="JT88" s="567"/>
      <c r="JU88" s="567"/>
      <c r="JV88" s="567"/>
      <c r="JW88" s="567"/>
      <c r="JX88" s="567"/>
      <c r="JY88" s="567"/>
      <c r="JZ88" s="567"/>
      <c r="KA88" s="567"/>
      <c r="KB88" s="567"/>
      <c r="KC88" s="567"/>
      <c r="KD88" s="567"/>
      <c r="KE88" s="567"/>
      <c r="KF88" s="567"/>
      <c r="KG88" s="567"/>
      <c r="KH88" s="567"/>
      <c r="KI88" s="567"/>
      <c r="KJ88" s="567"/>
      <c r="KK88" s="567"/>
      <c r="KL88" s="567"/>
      <c r="KM88" s="567"/>
      <c r="KN88" s="567"/>
      <c r="KO88" s="567"/>
      <c r="KP88" s="567"/>
      <c r="KQ88" s="567"/>
      <c r="KR88" s="567"/>
      <c r="KS88" s="567"/>
      <c r="KT88" s="567"/>
      <c r="KU88" s="567"/>
      <c r="KV88" s="567"/>
      <c r="KW88" s="567"/>
      <c r="KX88" s="567"/>
      <c r="KY88" s="567"/>
      <c r="KZ88" s="567"/>
      <c r="LA88" s="567"/>
      <c r="LB88" s="567"/>
      <c r="LC88" s="567"/>
      <c r="LD88" s="567"/>
      <c r="LE88" s="567"/>
      <c r="LF88" s="567"/>
      <c r="LG88" s="567"/>
      <c r="LH88" s="567"/>
      <c r="LI88" s="567"/>
      <c r="LJ88" s="567"/>
      <c r="LK88" s="567"/>
      <c r="LL88" s="567"/>
      <c r="LM88" s="567"/>
      <c r="LN88" s="567"/>
      <c r="LO88" s="567"/>
      <c r="LP88" s="567"/>
      <c r="LQ88" s="567"/>
      <c r="LR88" s="567"/>
      <c r="LS88" s="567"/>
      <c r="LT88" s="567"/>
      <c r="LU88" s="567"/>
      <c r="LV88" s="567"/>
      <c r="LW88" s="567"/>
      <c r="LX88" s="567"/>
      <c r="LY88" s="567"/>
      <c r="LZ88" s="567"/>
      <c r="MA88" s="567"/>
      <c r="MB88" s="567"/>
      <c r="MC88" s="567"/>
      <c r="MD88" s="567"/>
      <c r="ME88" s="567"/>
      <c r="MF88" s="567"/>
      <c r="MG88" s="567"/>
      <c r="MH88" s="567"/>
      <c r="MI88" s="567"/>
      <c r="MJ88" s="567"/>
      <c r="MK88" s="567"/>
      <c r="ML88" s="567"/>
      <c r="MM88" s="567"/>
      <c r="MN88" s="567"/>
      <c r="MO88" s="567"/>
      <c r="MP88" s="567"/>
      <c r="MQ88" s="567"/>
      <c r="MR88" s="567"/>
      <c r="MS88" s="567"/>
      <c r="MT88" s="567"/>
      <c r="MU88" s="567"/>
      <c r="MV88" s="567"/>
      <c r="MW88" s="567"/>
      <c r="MX88" s="567"/>
      <c r="MY88" s="567"/>
      <c r="MZ88" s="567"/>
      <c r="NA88" s="567"/>
      <c r="NB88" s="567"/>
      <c r="NC88" s="567"/>
      <c r="ND88" s="567"/>
      <c r="NE88" s="567"/>
      <c r="NF88" s="567"/>
      <c r="NG88" s="567"/>
      <c r="NH88" s="567"/>
      <c r="NI88" s="567"/>
      <c r="NJ88" s="567"/>
      <c r="NK88" s="567"/>
      <c r="NL88" s="567"/>
      <c r="NM88" s="567"/>
      <c r="NN88" s="567"/>
      <c r="NO88" s="567"/>
      <c r="NP88" s="567"/>
      <c r="NQ88" s="567"/>
      <c r="NR88" s="567"/>
      <c r="NS88" s="567"/>
      <c r="NT88" s="567"/>
      <c r="NU88" s="567"/>
      <c r="NV88" s="567"/>
      <c r="NW88" s="567"/>
      <c r="NX88" s="567"/>
      <c r="NY88" s="567"/>
      <c r="NZ88" s="567"/>
      <c r="OA88" s="567"/>
      <c r="OB88" s="567"/>
      <c r="OC88" s="567"/>
      <c r="OD88" s="567"/>
      <c r="OE88" s="567"/>
      <c r="OF88" s="567"/>
      <c r="OG88" s="567"/>
      <c r="OH88" s="567"/>
      <c r="OI88" s="567"/>
      <c r="OJ88" s="567"/>
      <c r="OK88" s="567"/>
      <c r="OL88" s="567"/>
      <c r="OM88" s="567"/>
      <c r="ON88" s="567"/>
      <c r="OO88" s="567"/>
      <c r="OP88" s="567"/>
      <c r="OQ88" s="567"/>
      <c r="OR88" s="567"/>
      <c r="OS88" s="567"/>
      <c r="OT88" s="567"/>
      <c r="OU88" s="567"/>
      <c r="OV88" s="567"/>
      <c r="OW88" s="567"/>
      <c r="OX88" s="567"/>
      <c r="OY88" s="567"/>
      <c r="OZ88" s="567"/>
      <c r="PA88" s="567"/>
      <c r="PB88" s="567"/>
      <c r="PC88" s="567"/>
      <c r="PD88" s="567"/>
      <c r="PE88" s="567"/>
      <c r="PF88" s="567"/>
      <c r="PG88" s="567"/>
      <c r="PH88" s="567"/>
      <c r="PI88" s="567"/>
      <c r="PJ88" s="567"/>
      <c r="PK88" s="567"/>
      <c r="PL88" s="567"/>
      <c r="PM88" s="567"/>
      <c r="PN88" s="567"/>
      <c r="PO88" s="567"/>
      <c r="PP88" s="567"/>
      <c r="PQ88" s="567"/>
      <c r="PR88" s="567"/>
      <c r="PS88" s="567"/>
      <c r="PT88" s="567"/>
      <c r="PU88" s="567"/>
      <c r="PV88" s="567"/>
      <c r="PW88" s="567"/>
      <c r="PX88" s="567"/>
      <c r="PY88" s="567"/>
      <c r="PZ88" s="567"/>
      <c r="QA88" s="567"/>
      <c r="QB88" s="567"/>
      <c r="QC88" s="567"/>
      <c r="QD88" s="567"/>
      <c r="QE88" s="567"/>
      <c r="QF88" s="567"/>
      <c r="QG88" s="567"/>
      <c r="QH88" s="567"/>
      <c r="QI88" s="567"/>
      <c r="QJ88" s="567"/>
      <c r="QK88" s="567"/>
      <c r="QL88" s="567"/>
      <c r="QM88" s="567"/>
      <c r="QN88" s="567"/>
      <c r="QO88" s="567"/>
      <c r="QP88" s="567"/>
      <c r="QQ88" s="567"/>
      <c r="QR88" s="567"/>
      <c r="QS88" s="567"/>
      <c r="QT88" s="567"/>
      <c r="QU88" s="567"/>
      <c r="QV88" s="567"/>
      <c r="QW88" s="567"/>
      <c r="QX88" s="567"/>
      <c r="QY88" s="567"/>
      <c r="QZ88" s="567"/>
      <c r="RA88" s="567"/>
      <c r="RB88" s="567"/>
      <c r="RC88" s="567"/>
      <c r="RD88" s="567"/>
      <c r="RE88" s="567"/>
      <c r="RF88" s="567"/>
      <c r="RG88" s="567"/>
      <c r="RH88" s="567"/>
      <c r="RI88" s="567"/>
      <c r="RJ88" s="567"/>
      <c r="RK88" s="567"/>
      <c r="RL88" s="567"/>
      <c r="RM88" s="567"/>
      <c r="RN88" s="567"/>
      <c r="RO88" s="567"/>
      <c r="RP88" s="567"/>
      <c r="RQ88" s="567"/>
      <c r="RR88" s="567"/>
      <c r="RS88" s="567"/>
      <c r="RT88" s="567"/>
      <c r="RU88" s="567"/>
      <c r="RV88" s="567"/>
      <c r="RW88" s="567"/>
      <c r="RX88" s="567"/>
      <c r="RY88" s="567"/>
      <c r="RZ88" s="567"/>
      <c r="SA88" s="567"/>
      <c r="SB88" s="567"/>
      <c r="SC88" s="567"/>
      <c r="SD88" s="567"/>
      <c r="SE88" s="567"/>
      <c r="SF88" s="567"/>
      <c r="SG88" s="567"/>
      <c r="SH88" s="567"/>
      <c r="SI88" s="567"/>
      <c r="SJ88" s="567"/>
      <c r="SK88" s="567"/>
      <c r="SL88" s="567"/>
      <c r="SM88" s="567"/>
      <c r="SN88" s="567"/>
      <c r="SO88" s="567"/>
      <c r="SP88" s="567"/>
      <c r="SQ88" s="567"/>
      <c r="SR88" s="567"/>
      <c r="SS88" s="567"/>
      <c r="ST88" s="567"/>
      <c r="SU88" s="567"/>
      <c r="SV88" s="567"/>
      <c r="SW88" s="567"/>
      <c r="SX88" s="567"/>
      <c r="SY88" s="567"/>
      <c r="SZ88" s="567"/>
      <c r="TA88" s="567"/>
      <c r="TB88" s="567"/>
      <c r="TC88" s="567"/>
      <c r="TD88" s="567"/>
      <c r="TE88" s="567"/>
      <c r="TF88" s="567"/>
      <c r="TG88" s="567"/>
      <c r="TH88" s="567"/>
      <c r="TI88" s="567"/>
      <c r="TJ88" s="567"/>
      <c r="TK88" s="567"/>
      <c r="TL88" s="567"/>
      <c r="TM88" s="567"/>
      <c r="TN88" s="567"/>
      <c r="TO88" s="567"/>
      <c r="TP88" s="567"/>
      <c r="TQ88" s="567"/>
      <c r="TR88" s="567"/>
      <c r="TS88" s="567"/>
      <c r="TT88" s="567"/>
      <c r="TU88" s="567"/>
      <c r="TV88" s="567"/>
      <c r="TW88" s="567"/>
      <c r="TX88" s="567"/>
      <c r="TY88" s="567"/>
      <c r="TZ88" s="567"/>
      <c r="UA88" s="567"/>
      <c r="UB88" s="567"/>
      <c r="UC88" s="567"/>
      <c r="UD88" s="567"/>
      <c r="UE88" s="567"/>
      <c r="UF88" s="567"/>
      <c r="UG88" s="567"/>
      <c r="UH88" s="567"/>
      <c r="UI88" s="567"/>
      <c r="UJ88" s="567"/>
      <c r="UK88" s="567"/>
      <c r="UL88" s="567"/>
      <c r="UM88" s="567"/>
      <c r="UN88" s="567"/>
      <c r="UO88" s="567"/>
      <c r="UP88" s="567"/>
      <c r="UQ88" s="567"/>
      <c r="UR88" s="567"/>
      <c r="US88" s="567"/>
      <c r="UT88" s="567"/>
      <c r="UU88" s="567"/>
      <c r="UV88" s="567"/>
      <c r="UW88" s="567"/>
      <c r="UX88" s="567"/>
      <c r="UY88" s="567"/>
      <c r="UZ88" s="567"/>
      <c r="VA88" s="567"/>
      <c r="VB88" s="567"/>
      <c r="VC88" s="567"/>
      <c r="VD88" s="567"/>
      <c r="VE88" s="567"/>
      <c r="VF88" s="567"/>
      <c r="VG88" s="567"/>
      <c r="VH88" s="567"/>
      <c r="VI88" s="567"/>
      <c r="VJ88" s="567"/>
      <c r="VK88" s="567"/>
      <c r="VL88" s="567"/>
      <c r="VM88" s="567"/>
      <c r="VN88" s="567"/>
      <c r="VO88" s="567"/>
      <c r="VP88" s="567"/>
      <c r="VQ88" s="567"/>
      <c r="VR88" s="567"/>
      <c r="VS88" s="567"/>
      <c r="VT88" s="567"/>
      <c r="VU88" s="567"/>
      <c r="VV88" s="567"/>
      <c r="VW88" s="567"/>
      <c r="VX88" s="567"/>
      <c r="VY88" s="567"/>
      <c r="VZ88" s="567"/>
      <c r="WA88" s="567"/>
      <c r="WB88" s="567"/>
      <c r="WC88" s="567"/>
      <c r="WD88" s="567"/>
      <c r="WE88" s="567"/>
      <c r="WF88" s="567"/>
      <c r="WG88" s="567"/>
      <c r="WH88" s="567"/>
      <c r="WI88" s="567"/>
      <c r="WJ88" s="567"/>
      <c r="WK88" s="567"/>
      <c r="WL88" s="567"/>
      <c r="WM88" s="567"/>
      <c r="WN88" s="567"/>
      <c r="WO88" s="567"/>
      <c r="WP88" s="567"/>
      <c r="WQ88" s="567"/>
      <c r="WR88" s="567"/>
      <c r="WS88" s="567"/>
      <c r="WT88" s="567"/>
      <c r="WU88" s="567"/>
      <c r="WV88" s="567"/>
      <c r="WW88" s="567"/>
      <c r="WX88" s="567"/>
      <c r="WY88" s="567"/>
      <c r="WZ88" s="567"/>
      <c r="XA88" s="567"/>
      <c r="XB88" s="567"/>
      <c r="XC88" s="567"/>
      <c r="XD88" s="567"/>
      <c r="XE88" s="567"/>
      <c r="XF88" s="567"/>
      <c r="XG88" s="567"/>
      <c r="XH88" s="567"/>
      <c r="XI88" s="567"/>
      <c r="XJ88" s="567"/>
      <c r="XK88" s="567"/>
      <c r="XL88" s="567"/>
      <c r="XM88" s="567"/>
      <c r="XN88" s="567"/>
      <c r="XO88" s="567"/>
      <c r="XP88" s="567"/>
      <c r="XQ88" s="567"/>
      <c r="XR88" s="567"/>
      <c r="XS88" s="567"/>
      <c r="XT88" s="567"/>
      <c r="XU88" s="567"/>
      <c r="XV88" s="567"/>
      <c r="XW88" s="567"/>
      <c r="XX88" s="567"/>
      <c r="XY88" s="567"/>
      <c r="XZ88" s="567"/>
      <c r="YA88" s="567"/>
      <c r="YB88" s="567"/>
      <c r="YC88" s="567"/>
      <c r="YD88" s="567"/>
      <c r="YE88" s="567"/>
      <c r="YF88" s="567"/>
      <c r="YG88" s="567"/>
      <c r="YH88" s="567"/>
      <c r="YI88" s="567"/>
      <c r="YJ88" s="567"/>
      <c r="YK88" s="567"/>
      <c r="YL88" s="567"/>
      <c r="YM88" s="567"/>
      <c r="YN88" s="567"/>
      <c r="YO88" s="567"/>
      <c r="YP88" s="567"/>
      <c r="YQ88" s="567"/>
      <c r="YR88" s="567"/>
      <c r="YS88" s="567"/>
      <c r="YT88" s="567"/>
      <c r="YU88" s="567"/>
      <c r="YV88" s="567"/>
      <c r="YW88" s="567"/>
      <c r="YX88" s="567"/>
      <c r="YY88" s="567"/>
      <c r="YZ88" s="567"/>
      <c r="ZA88" s="567"/>
      <c r="ZB88" s="567"/>
      <c r="ZC88" s="567"/>
      <c r="ZD88" s="567"/>
      <c r="ZE88" s="567"/>
      <c r="ZF88" s="567"/>
      <c r="ZG88" s="567"/>
      <c r="ZH88" s="567"/>
      <c r="ZI88" s="567"/>
      <c r="ZJ88" s="567"/>
      <c r="ZK88" s="567"/>
      <c r="ZL88" s="567"/>
      <c r="ZM88" s="567"/>
      <c r="ZN88" s="567"/>
      <c r="ZO88" s="567"/>
      <c r="ZP88" s="567"/>
      <c r="ZQ88" s="567"/>
      <c r="ZR88" s="567"/>
      <c r="ZS88" s="567"/>
      <c r="ZT88" s="567"/>
      <c r="ZU88" s="567"/>
      <c r="ZV88" s="567"/>
      <c r="ZW88" s="567"/>
      <c r="ZX88" s="567"/>
      <c r="ZY88" s="567"/>
      <c r="ZZ88" s="567"/>
      <c r="AAA88" s="567"/>
      <c r="AAB88" s="567"/>
      <c r="AAC88" s="567"/>
      <c r="AAD88" s="567"/>
      <c r="AAE88" s="567"/>
      <c r="AAF88" s="567"/>
      <c r="AAG88" s="567"/>
      <c r="AAH88" s="567"/>
      <c r="AAI88" s="567"/>
      <c r="AAJ88" s="567"/>
      <c r="AAK88" s="567"/>
      <c r="AAL88" s="567"/>
      <c r="AAM88" s="567"/>
      <c r="AAN88" s="567"/>
      <c r="AAO88" s="567"/>
      <c r="AAP88" s="567"/>
      <c r="AAQ88" s="567"/>
      <c r="AAR88" s="567"/>
      <c r="AAS88" s="567"/>
      <c r="AAT88" s="567"/>
      <c r="AAU88" s="567"/>
      <c r="AAV88" s="567"/>
      <c r="AAW88" s="567"/>
      <c r="AAX88" s="567"/>
      <c r="AAY88" s="567"/>
      <c r="AAZ88" s="567"/>
      <c r="ABA88" s="567"/>
      <c r="ABB88" s="567"/>
      <c r="ABC88" s="567"/>
      <c r="ABD88" s="567"/>
      <c r="ABE88" s="567"/>
      <c r="ABF88" s="567"/>
      <c r="ABG88" s="567"/>
      <c r="ABH88" s="567"/>
      <c r="ABI88" s="567"/>
      <c r="ABJ88" s="567"/>
      <c r="ABK88" s="567"/>
      <c r="ABL88" s="567"/>
      <c r="ABM88" s="567"/>
      <c r="ABN88" s="567"/>
      <c r="ABO88" s="567"/>
      <c r="ABP88" s="567"/>
      <c r="ABQ88" s="567"/>
      <c r="ABR88" s="567"/>
      <c r="ABS88" s="567"/>
      <c r="ABT88" s="567"/>
      <c r="ABU88" s="567"/>
      <c r="ABV88" s="567"/>
      <c r="ABW88" s="567"/>
      <c r="ABX88" s="567"/>
      <c r="ABY88" s="567"/>
      <c r="ABZ88" s="567"/>
      <c r="ACA88" s="567"/>
      <c r="ACB88" s="567"/>
      <c r="ACC88" s="567"/>
      <c r="ACD88" s="567"/>
      <c r="ACE88" s="567"/>
      <c r="ACF88" s="567"/>
      <c r="ACG88" s="567"/>
      <c r="ACH88" s="567"/>
      <c r="ACI88" s="567"/>
      <c r="ACJ88" s="567"/>
      <c r="ACK88" s="567"/>
      <c r="ACL88" s="567"/>
      <c r="ACM88" s="567"/>
      <c r="ACN88" s="567"/>
      <c r="ACO88" s="567"/>
      <c r="ACP88" s="567"/>
      <c r="ACQ88" s="567"/>
      <c r="ACR88" s="567"/>
      <c r="ACS88" s="567"/>
      <c r="ACT88" s="567"/>
      <c r="ACU88" s="567"/>
      <c r="ACV88" s="567"/>
      <c r="ACW88" s="567"/>
      <c r="ACX88" s="567"/>
      <c r="ACY88" s="567"/>
      <c r="ACZ88" s="567"/>
      <c r="ADA88" s="567"/>
      <c r="ADB88" s="567"/>
      <c r="ADC88" s="567"/>
      <c r="ADD88" s="567"/>
      <c r="ADE88" s="567"/>
      <c r="ADF88" s="567"/>
      <c r="ADG88" s="567"/>
      <c r="ADH88" s="567"/>
      <c r="ADI88" s="567"/>
      <c r="ADJ88" s="567"/>
      <c r="ADK88" s="567"/>
      <c r="ADL88" s="567"/>
      <c r="ADM88" s="567"/>
      <c r="ADN88" s="567"/>
      <c r="ADO88" s="567"/>
      <c r="ADP88" s="567"/>
      <c r="ADQ88" s="567"/>
      <c r="ADR88" s="567"/>
      <c r="ADS88" s="567"/>
      <c r="ADT88" s="567"/>
      <c r="ADU88" s="567"/>
      <c r="ADV88" s="567"/>
      <c r="ADW88" s="567"/>
      <c r="ADX88" s="567"/>
      <c r="ADY88" s="567"/>
      <c r="ADZ88" s="567"/>
      <c r="AEA88" s="567"/>
      <c r="AEB88" s="567"/>
      <c r="AEC88" s="567"/>
      <c r="AED88" s="567"/>
      <c r="AEE88" s="567"/>
      <c r="AEF88" s="567"/>
      <c r="AEG88" s="567"/>
      <c r="AEH88" s="567"/>
      <c r="AEI88" s="567"/>
      <c r="AEJ88" s="567"/>
      <c r="AEK88" s="567"/>
      <c r="AEL88" s="567"/>
      <c r="AEM88" s="567"/>
      <c r="AEN88" s="567"/>
      <c r="AEO88" s="567"/>
      <c r="AEP88" s="567"/>
      <c r="AEQ88" s="567"/>
      <c r="AER88" s="567"/>
      <c r="AES88" s="567"/>
      <c r="AET88" s="567"/>
      <c r="AEU88" s="567"/>
      <c r="AEV88" s="567"/>
      <c r="AEW88" s="567"/>
      <c r="AEX88" s="567"/>
      <c r="AEY88" s="567"/>
      <c r="AEZ88" s="567"/>
      <c r="AFA88" s="567"/>
      <c r="AFB88" s="567"/>
      <c r="AFC88" s="567"/>
      <c r="AFD88" s="567"/>
      <c r="AFE88" s="567"/>
      <c r="AFF88" s="567"/>
      <c r="AFG88" s="567"/>
      <c r="AFH88" s="567"/>
      <c r="AFI88" s="567"/>
      <c r="AFJ88" s="567"/>
      <c r="AFK88" s="567"/>
      <c r="AFL88" s="567"/>
      <c r="AFM88" s="567"/>
      <c r="AFN88" s="567"/>
      <c r="AFO88" s="567"/>
      <c r="AFP88" s="567"/>
      <c r="AFQ88" s="567"/>
      <c r="AFR88" s="567"/>
      <c r="AFS88" s="567"/>
      <c r="AFT88" s="567"/>
      <c r="AFU88" s="567"/>
      <c r="AFV88" s="567"/>
      <c r="AFW88" s="567"/>
      <c r="AFX88" s="567"/>
      <c r="AFY88" s="567"/>
      <c r="AFZ88" s="567"/>
      <c r="AGA88" s="567"/>
      <c r="AGB88" s="567"/>
      <c r="AGC88" s="567"/>
      <c r="AGD88" s="567"/>
      <c r="AGE88" s="567"/>
      <c r="AGF88" s="567"/>
      <c r="AGG88" s="567"/>
      <c r="AGH88" s="567"/>
      <c r="AGI88" s="567"/>
      <c r="AGJ88" s="567"/>
      <c r="AGK88" s="567"/>
      <c r="AGL88" s="567"/>
      <c r="AGM88" s="567"/>
      <c r="AGN88" s="567"/>
      <c r="AGO88" s="567"/>
      <c r="AGP88" s="567"/>
      <c r="AGQ88" s="567"/>
      <c r="AGR88" s="567"/>
      <c r="AGS88" s="567"/>
      <c r="AGT88" s="567"/>
      <c r="AGU88" s="567"/>
      <c r="AGV88" s="567"/>
      <c r="AGW88" s="567"/>
      <c r="AGX88" s="567"/>
      <c r="AGY88" s="567"/>
      <c r="AGZ88" s="567"/>
      <c r="AHA88" s="567"/>
      <c r="AHB88" s="567"/>
      <c r="AHC88" s="567"/>
      <c r="AHD88" s="567"/>
      <c r="AHE88" s="567"/>
      <c r="AHF88" s="567"/>
      <c r="AHG88" s="567"/>
      <c r="AHH88" s="567"/>
      <c r="AHI88" s="567"/>
      <c r="AHJ88" s="567"/>
      <c r="AHK88" s="567"/>
      <c r="AHL88" s="567"/>
      <c r="AHM88" s="567"/>
      <c r="AHN88" s="567"/>
      <c r="AHO88" s="567"/>
      <c r="AHP88" s="567"/>
      <c r="AHQ88" s="567"/>
      <c r="AHR88" s="567"/>
      <c r="AHS88" s="567"/>
      <c r="AHT88" s="567"/>
      <c r="AHU88" s="567"/>
      <c r="AHV88" s="567"/>
      <c r="AHW88" s="567"/>
      <c r="AHX88" s="567"/>
      <c r="AHY88" s="567"/>
      <c r="AHZ88" s="567"/>
      <c r="AIA88" s="567"/>
      <c r="AIB88" s="567"/>
      <c r="AIC88" s="567"/>
      <c r="AID88" s="567"/>
      <c r="AIE88" s="567"/>
      <c r="AIF88" s="567"/>
      <c r="AIG88" s="567"/>
      <c r="AIH88" s="567"/>
      <c r="AII88" s="567"/>
      <c r="AIJ88" s="567"/>
      <c r="AIK88" s="567"/>
      <c r="AIL88" s="567"/>
      <c r="AIM88" s="567"/>
      <c r="AIN88" s="567"/>
      <c r="AIO88" s="567"/>
      <c r="AIP88" s="567"/>
      <c r="AIQ88" s="567"/>
      <c r="AIR88" s="567"/>
      <c r="AIS88" s="567"/>
      <c r="AIT88" s="567"/>
      <c r="AIU88" s="567"/>
      <c r="AIV88" s="567"/>
      <c r="AIW88" s="567"/>
      <c r="AIX88" s="567"/>
      <c r="AIY88" s="567"/>
      <c r="AIZ88" s="567"/>
      <c r="AJA88" s="567"/>
      <c r="AJB88" s="567"/>
      <c r="AJC88" s="567"/>
      <c r="AJD88" s="567"/>
      <c r="AJE88" s="567"/>
      <c r="AJF88" s="567"/>
      <c r="AJG88" s="567"/>
      <c r="AJH88" s="567"/>
      <c r="AJI88" s="567"/>
      <c r="AJJ88" s="567"/>
      <c r="AJK88" s="567"/>
      <c r="AJL88" s="567"/>
      <c r="AJM88" s="567"/>
      <c r="AJN88" s="567"/>
      <c r="AJO88" s="567"/>
      <c r="AJP88" s="567"/>
      <c r="AJQ88" s="567"/>
      <c r="AJR88" s="567"/>
      <c r="AJS88" s="567"/>
      <c r="AJT88" s="567"/>
      <c r="AJU88" s="567"/>
      <c r="AJV88" s="567"/>
      <c r="AJW88" s="567"/>
      <c r="AJX88" s="567"/>
      <c r="AJY88" s="567"/>
      <c r="AJZ88" s="567"/>
      <c r="AKA88" s="567"/>
      <c r="AKB88" s="567"/>
      <c r="AKC88" s="567"/>
      <c r="AKD88" s="567"/>
      <c r="AKE88" s="567"/>
      <c r="AKF88" s="567"/>
      <c r="AKG88" s="567"/>
      <c r="AKH88" s="567"/>
      <c r="AKI88" s="567"/>
      <c r="AKJ88" s="567"/>
      <c r="AKK88" s="567"/>
      <c r="AKL88" s="567"/>
      <c r="AKM88" s="567"/>
      <c r="AKN88" s="567"/>
      <c r="AKO88" s="567"/>
      <c r="AKP88" s="567"/>
      <c r="AKQ88" s="567"/>
      <c r="AKR88" s="567"/>
      <c r="AKS88" s="567"/>
      <c r="AKT88" s="567"/>
      <c r="AKU88" s="567"/>
      <c r="AKV88" s="567"/>
      <c r="AKW88" s="567"/>
      <c r="AKX88" s="567"/>
      <c r="AKY88" s="567"/>
      <c r="AKZ88" s="567"/>
      <c r="ALA88" s="567"/>
      <c r="ALB88" s="567"/>
      <c r="ALC88" s="567"/>
      <c r="ALD88" s="567"/>
      <c r="ALE88" s="567"/>
      <c r="ALF88" s="567"/>
      <c r="ALG88" s="567"/>
      <c r="ALH88" s="567"/>
      <c r="ALI88" s="567"/>
      <c r="ALJ88" s="567"/>
      <c r="ALK88" s="567"/>
      <c r="ALL88" s="567"/>
      <c r="ALM88" s="567"/>
      <c r="ALN88" s="567"/>
      <c r="ALO88" s="567"/>
      <c r="ALP88" s="567"/>
      <c r="ALQ88" s="567"/>
      <c r="ALR88" s="567"/>
      <c r="ALS88" s="567"/>
      <c r="ALT88" s="567"/>
      <c r="ALU88" s="567"/>
      <c r="ALV88" s="567"/>
      <c r="ALW88" s="567"/>
      <c r="ALX88" s="567"/>
      <c r="ALY88" s="567"/>
      <c r="ALZ88" s="567"/>
      <c r="AMA88" s="567"/>
      <c r="AMB88" s="567"/>
      <c r="AMC88" s="567"/>
      <c r="AMD88" s="567"/>
      <c r="AME88" s="567"/>
      <c r="AMF88" s="567"/>
      <c r="AMG88" s="567"/>
      <c r="AMH88" s="567"/>
      <c r="AMI88" s="567"/>
      <c r="AMJ88" s="567"/>
      <c r="AMK88" s="567"/>
      <c r="AML88" s="567"/>
      <c r="AMM88" s="567"/>
      <c r="AMN88" s="567"/>
      <c r="AMO88" s="567"/>
      <c r="AMP88" s="567"/>
      <c r="AMQ88" s="567"/>
      <c r="AMR88" s="567"/>
      <c r="AMS88" s="567"/>
      <c r="AMT88" s="567"/>
      <c r="AMU88" s="567"/>
      <c r="AMV88" s="567"/>
      <c r="AMW88" s="567"/>
      <c r="AMX88" s="567"/>
      <c r="AMY88" s="567"/>
      <c r="AMZ88" s="567"/>
      <c r="ANA88" s="567"/>
      <c r="ANB88" s="567"/>
      <c r="ANC88" s="567"/>
      <c r="AND88" s="567"/>
      <c r="ANE88" s="567"/>
      <c r="ANF88" s="567"/>
      <c r="ANG88" s="567"/>
      <c r="ANH88" s="567"/>
      <c r="ANI88" s="567"/>
      <c r="ANJ88" s="567"/>
      <c r="ANK88" s="567"/>
      <c r="ANL88" s="567"/>
      <c r="ANM88" s="567"/>
      <c r="ANN88" s="567"/>
      <c r="ANO88" s="567"/>
      <c r="ANP88" s="567"/>
      <c r="ANQ88" s="567"/>
      <c r="ANR88" s="567"/>
      <c r="ANS88" s="567"/>
      <c r="ANT88" s="567"/>
      <c r="ANU88" s="567"/>
      <c r="ANV88" s="567"/>
      <c r="ANW88" s="567"/>
      <c r="ANX88" s="567"/>
      <c r="ANY88" s="567"/>
      <c r="ANZ88" s="567"/>
      <c r="AOA88" s="567"/>
      <c r="AOB88" s="567"/>
      <c r="AOC88" s="567"/>
      <c r="AOD88" s="567"/>
      <c r="AOE88" s="567"/>
      <c r="AOF88" s="567"/>
      <c r="AOG88" s="567"/>
      <c r="AOH88" s="567"/>
      <c r="AOI88" s="567"/>
      <c r="AOJ88" s="567"/>
      <c r="AOK88" s="567"/>
      <c r="AOL88" s="567"/>
      <c r="AOM88" s="567"/>
      <c r="AON88" s="567"/>
      <c r="AOO88" s="567"/>
      <c r="AOP88" s="567"/>
      <c r="AOQ88" s="567"/>
      <c r="AOR88" s="567"/>
      <c r="AOS88" s="567"/>
      <c r="AOT88" s="567"/>
      <c r="AOU88" s="567"/>
      <c r="AOV88" s="567"/>
      <c r="AOW88" s="567"/>
      <c r="AOX88" s="567"/>
      <c r="AOY88" s="567"/>
      <c r="AOZ88" s="567"/>
      <c r="APA88" s="567"/>
      <c r="APB88" s="567"/>
      <c r="APC88" s="567"/>
      <c r="APD88" s="567"/>
      <c r="APE88" s="567"/>
      <c r="APF88" s="567"/>
      <c r="APG88" s="567"/>
      <c r="APH88" s="567"/>
      <c r="API88" s="567"/>
      <c r="APJ88" s="567"/>
      <c r="APK88" s="567"/>
      <c r="APL88" s="567"/>
      <c r="APM88" s="567"/>
      <c r="APN88" s="567"/>
      <c r="APO88" s="567"/>
      <c r="APP88" s="567"/>
      <c r="APQ88" s="567"/>
      <c r="APR88" s="567"/>
      <c r="APS88" s="567"/>
      <c r="APT88" s="567"/>
      <c r="APU88" s="567"/>
      <c r="APV88" s="567"/>
      <c r="APW88" s="567"/>
      <c r="APX88" s="567"/>
      <c r="APY88" s="567"/>
      <c r="APZ88" s="567"/>
      <c r="AQA88" s="567"/>
      <c r="AQB88" s="567"/>
      <c r="AQC88" s="567"/>
      <c r="AQD88" s="567"/>
      <c r="AQE88" s="567"/>
      <c r="AQF88" s="567"/>
      <c r="AQG88" s="567"/>
      <c r="AQH88" s="567"/>
      <c r="AQI88" s="567"/>
      <c r="AQJ88" s="567"/>
      <c r="AQK88" s="567"/>
      <c r="AQL88" s="567"/>
      <c r="AQM88" s="567"/>
      <c r="AQN88" s="567"/>
      <c r="AQO88" s="567"/>
      <c r="AQP88" s="567"/>
      <c r="AQQ88" s="567"/>
      <c r="AQR88" s="567"/>
      <c r="AQS88" s="567"/>
      <c r="AQT88" s="567"/>
      <c r="AQU88" s="567"/>
      <c r="AQV88" s="567"/>
      <c r="AQW88" s="567"/>
      <c r="AQX88" s="567"/>
      <c r="AQY88" s="567"/>
      <c r="AQZ88" s="567"/>
      <c r="ARA88" s="567"/>
      <c r="ARB88" s="567"/>
      <c r="ARC88" s="567"/>
      <c r="ARD88" s="567"/>
      <c r="ARE88" s="567"/>
      <c r="ARF88" s="567"/>
      <c r="ARG88" s="567"/>
      <c r="ARH88" s="567"/>
      <c r="ARI88" s="567"/>
      <c r="ARJ88" s="567"/>
      <c r="ARK88" s="567"/>
      <c r="ARL88" s="567"/>
      <c r="ARM88" s="567"/>
      <c r="ARN88" s="567"/>
      <c r="ARO88" s="567"/>
      <c r="ARP88" s="567"/>
      <c r="ARQ88" s="567"/>
      <c r="ARR88" s="567"/>
      <c r="ARS88" s="567"/>
      <c r="ART88" s="567"/>
      <c r="ARU88" s="567"/>
      <c r="ARV88" s="567"/>
      <c r="ARW88" s="567"/>
      <c r="ARX88" s="567"/>
      <c r="ARY88" s="567"/>
      <c r="ARZ88" s="567"/>
      <c r="ASA88" s="567"/>
      <c r="ASB88" s="567"/>
      <c r="ASC88" s="567"/>
      <c r="ASD88" s="567"/>
      <c r="ASE88" s="567"/>
      <c r="ASF88" s="567"/>
      <c r="ASG88" s="567"/>
      <c r="ASH88" s="567"/>
      <c r="ASI88" s="567"/>
      <c r="ASJ88" s="567"/>
      <c r="ASK88" s="567"/>
      <c r="ASL88" s="567"/>
      <c r="ASM88" s="567"/>
      <c r="ASN88" s="567"/>
      <c r="ASO88" s="567"/>
      <c r="ASP88" s="567"/>
      <c r="ASQ88" s="567"/>
      <c r="ASR88" s="567"/>
      <c r="ASS88" s="567"/>
      <c r="AST88" s="567"/>
      <c r="ASU88" s="567"/>
      <c r="ASV88" s="567"/>
      <c r="ASW88" s="567"/>
      <c r="ASX88" s="567"/>
      <c r="ASY88" s="567"/>
      <c r="ASZ88" s="567"/>
      <c r="ATA88" s="567"/>
      <c r="ATB88" s="567"/>
      <c r="ATC88" s="567"/>
      <c r="ATD88" s="567"/>
      <c r="ATE88" s="567"/>
      <c r="ATF88" s="567"/>
      <c r="ATG88" s="567"/>
      <c r="ATH88" s="567"/>
      <c r="ATI88" s="567"/>
      <c r="ATJ88" s="567"/>
      <c r="ATK88" s="567"/>
      <c r="ATL88" s="567"/>
      <c r="ATM88" s="567"/>
      <c r="ATN88" s="567"/>
      <c r="ATO88" s="567"/>
      <c r="ATP88" s="567"/>
      <c r="ATQ88" s="567"/>
      <c r="ATR88" s="567"/>
      <c r="ATS88" s="567"/>
      <c r="ATT88" s="567"/>
      <c r="ATU88" s="567"/>
      <c r="ATV88" s="567"/>
      <c r="ATW88" s="567"/>
      <c r="ATX88" s="567"/>
      <c r="ATY88" s="567"/>
      <c r="ATZ88" s="567"/>
      <c r="AUA88" s="567"/>
      <c r="AUB88" s="567"/>
      <c r="AUC88" s="567"/>
      <c r="AUD88" s="567"/>
      <c r="AUE88" s="567"/>
      <c r="AUF88" s="567"/>
      <c r="AUG88" s="567"/>
      <c r="AUH88" s="567"/>
      <c r="AUI88" s="567"/>
      <c r="AUJ88" s="567"/>
      <c r="AUK88" s="567"/>
      <c r="AUL88" s="567"/>
      <c r="AUM88" s="567"/>
      <c r="AUN88" s="567"/>
      <c r="AUO88" s="567"/>
      <c r="AUP88" s="567"/>
      <c r="AUQ88" s="567"/>
      <c r="AUR88" s="567"/>
      <c r="AUS88" s="567"/>
      <c r="AUT88" s="567"/>
      <c r="AUU88" s="567"/>
      <c r="AUV88" s="567"/>
      <c r="AUW88" s="567"/>
      <c r="AUX88" s="567"/>
      <c r="AUY88" s="567"/>
      <c r="AUZ88" s="567"/>
      <c r="AVA88" s="567"/>
      <c r="AVB88" s="567"/>
      <c r="AVC88" s="567"/>
      <c r="AVD88" s="567"/>
      <c r="AVE88" s="567"/>
      <c r="AVF88" s="567"/>
      <c r="AVG88" s="567"/>
      <c r="AVH88" s="567"/>
      <c r="AVI88" s="567"/>
      <c r="AVJ88" s="567"/>
      <c r="AVK88" s="567"/>
      <c r="AVL88" s="567"/>
      <c r="AVM88" s="567"/>
      <c r="AVN88" s="567"/>
      <c r="AVO88" s="567"/>
      <c r="AVP88" s="567"/>
      <c r="AVQ88" s="567"/>
      <c r="AVR88" s="567"/>
      <c r="AVS88" s="567"/>
      <c r="AVT88" s="567"/>
      <c r="AVU88" s="567"/>
      <c r="AVV88" s="567"/>
      <c r="AVW88" s="567"/>
      <c r="AVX88" s="567"/>
      <c r="AVY88" s="567"/>
      <c r="AVZ88" s="567"/>
      <c r="AWA88" s="567"/>
      <c r="AWB88" s="567"/>
      <c r="AWC88" s="567"/>
      <c r="AWD88" s="567"/>
      <c r="AWE88" s="567"/>
      <c r="AWF88" s="567"/>
      <c r="AWG88" s="567"/>
      <c r="AWH88" s="567"/>
      <c r="AWI88" s="567"/>
      <c r="AWJ88" s="567"/>
      <c r="AWK88" s="567"/>
      <c r="AWL88" s="567"/>
      <c r="AWM88" s="567"/>
      <c r="AWN88" s="567"/>
      <c r="AWO88" s="567"/>
      <c r="AWP88" s="567"/>
      <c r="AWQ88" s="567"/>
      <c r="AWR88" s="567"/>
      <c r="AWS88" s="567"/>
      <c r="AWT88" s="567"/>
      <c r="AWU88" s="567"/>
      <c r="AWV88" s="567"/>
      <c r="AWW88" s="567"/>
      <c r="AWX88" s="567"/>
      <c r="AWY88" s="567"/>
      <c r="AWZ88" s="567"/>
      <c r="AXA88" s="567"/>
      <c r="AXB88" s="567"/>
      <c r="AXC88" s="567"/>
      <c r="AXD88" s="567"/>
      <c r="AXE88" s="567"/>
      <c r="AXF88" s="567"/>
      <c r="AXG88" s="567"/>
      <c r="AXH88" s="567"/>
      <c r="AXI88" s="567"/>
      <c r="AXJ88" s="567"/>
      <c r="AXK88" s="567"/>
      <c r="AXL88" s="567"/>
      <c r="AXM88" s="567"/>
      <c r="AXN88" s="567"/>
      <c r="AXO88" s="567"/>
      <c r="AXP88" s="567"/>
      <c r="AXQ88" s="567"/>
      <c r="AXR88" s="567"/>
      <c r="AXS88" s="567"/>
      <c r="AXT88" s="567"/>
      <c r="AXU88" s="567"/>
      <c r="AXV88" s="567"/>
      <c r="AXW88" s="567"/>
      <c r="AXX88" s="567"/>
      <c r="AXY88" s="567"/>
      <c r="AXZ88" s="567"/>
      <c r="AYA88" s="567"/>
      <c r="AYB88" s="567"/>
      <c r="AYC88" s="567"/>
      <c r="AYD88" s="567"/>
      <c r="AYE88" s="567"/>
      <c r="AYF88" s="567"/>
      <c r="AYG88" s="567"/>
      <c r="AYH88" s="567"/>
      <c r="AYI88" s="567"/>
      <c r="AYJ88" s="567"/>
      <c r="AYK88" s="567"/>
      <c r="AYL88" s="567"/>
      <c r="AYM88" s="567"/>
      <c r="AYN88" s="567"/>
      <c r="AYO88" s="567"/>
      <c r="AYP88" s="567"/>
      <c r="AYQ88" s="567"/>
      <c r="AYR88" s="567"/>
      <c r="AYS88" s="567"/>
      <c r="AYT88" s="567"/>
      <c r="AYU88" s="567"/>
      <c r="AYV88" s="567"/>
      <c r="AYW88" s="567"/>
      <c r="AYX88" s="567"/>
      <c r="AYY88" s="567"/>
      <c r="AYZ88" s="567"/>
      <c r="AZA88" s="567"/>
      <c r="AZB88" s="567"/>
      <c r="AZC88" s="567"/>
      <c r="AZD88" s="567"/>
      <c r="AZE88" s="567"/>
      <c r="AZF88" s="567"/>
      <c r="AZG88" s="567"/>
      <c r="AZH88" s="567"/>
      <c r="AZI88" s="567"/>
      <c r="AZJ88" s="567"/>
      <c r="AZK88" s="567"/>
      <c r="AZL88" s="567"/>
      <c r="AZM88" s="567"/>
      <c r="AZN88" s="567"/>
      <c r="AZO88" s="567"/>
      <c r="AZP88" s="567"/>
      <c r="AZQ88" s="567"/>
      <c r="AZR88" s="567"/>
      <c r="AZS88" s="567"/>
      <c r="AZT88" s="567"/>
      <c r="AZU88" s="567"/>
      <c r="AZV88" s="567"/>
      <c r="AZW88" s="567"/>
      <c r="AZX88" s="567"/>
      <c r="AZY88" s="567"/>
      <c r="AZZ88" s="567"/>
      <c r="BAA88" s="567"/>
      <c r="BAB88" s="567"/>
      <c r="BAC88" s="567"/>
      <c r="BAD88" s="567"/>
      <c r="BAE88" s="567"/>
      <c r="BAF88" s="567"/>
      <c r="BAG88" s="567"/>
      <c r="BAH88" s="567"/>
      <c r="BAI88" s="567"/>
      <c r="BAJ88" s="567"/>
      <c r="BAK88" s="567"/>
      <c r="BAL88" s="567"/>
      <c r="BAM88" s="567"/>
      <c r="BAN88" s="567"/>
      <c r="BAO88" s="567"/>
      <c r="BAP88" s="567"/>
      <c r="BAQ88" s="567"/>
      <c r="BAR88" s="567"/>
      <c r="BAS88" s="567"/>
      <c r="BAT88" s="567"/>
      <c r="BAU88" s="567"/>
      <c r="BAV88" s="567"/>
      <c r="BAW88" s="567"/>
      <c r="BAX88" s="567"/>
      <c r="BAY88" s="567"/>
      <c r="BAZ88" s="567"/>
      <c r="BBA88" s="567"/>
      <c r="BBB88" s="567"/>
      <c r="BBC88" s="567"/>
      <c r="BBD88" s="567"/>
      <c r="BBE88" s="567"/>
      <c r="BBF88" s="567"/>
      <c r="BBG88" s="567"/>
      <c r="BBH88" s="567"/>
      <c r="BBI88" s="567"/>
      <c r="BBJ88" s="567"/>
      <c r="BBK88" s="567"/>
      <c r="BBL88" s="567"/>
      <c r="BBM88" s="567"/>
      <c r="BBN88" s="567"/>
      <c r="BBO88" s="567"/>
      <c r="BBP88" s="567"/>
      <c r="BBQ88" s="567"/>
      <c r="BBR88" s="567"/>
      <c r="BBS88" s="567"/>
      <c r="BBT88" s="567"/>
      <c r="BBU88" s="567"/>
      <c r="BBV88" s="567"/>
      <c r="BBW88" s="567"/>
      <c r="BBX88" s="567"/>
      <c r="BBY88" s="567"/>
      <c r="BBZ88" s="567"/>
      <c r="BCA88" s="567"/>
      <c r="BCB88" s="567"/>
      <c r="BCC88" s="567"/>
      <c r="BCD88" s="567"/>
      <c r="BCE88" s="567"/>
      <c r="BCF88" s="567"/>
      <c r="BCG88" s="567"/>
      <c r="BCH88" s="567"/>
      <c r="BCI88" s="567"/>
      <c r="BCJ88" s="567"/>
      <c r="BCK88" s="567"/>
      <c r="BCL88" s="567"/>
      <c r="BCM88" s="567"/>
      <c r="BCN88" s="567"/>
      <c r="BCO88" s="567"/>
      <c r="BCP88" s="567"/>
      <c r="BCQ88" s="567"/>
      <c r="BCR88" s="567"/>
      <c r="BCS88" s="567"/>
      <c r="BCT88" s="567"/>
      <c r="BCU88" s="567"/>
      <c r="BCV88" s="567"/>
      <c r="BCW88" s="567"/>
      <c r="BCX88" s="567"/>
      <c r="BCY88" s="567"/>
      <c r="BCZ88" s="567"/>
      <c r="BDA88" s="567"/>
      <c r="BDB88" s="567"/>
      <c r="BDC88" s="567"/>
      <c r="BDD88" s="567"/>
      <c r="BDE88" s="567"/>
      <c r="BDF88" s="567"/>
      <c r="BDG88" s="567"/>
      <c r="BDH88" s="567"/>
      <c r="BDI88" s="567"/>
      <c r="BDJ88" s="567"/>
      <c r="BDK88" s="567"/>
      <c r="BDL88" s="567"/>
      <c r="BDM88" s="567"/>
      <c r="BDN88" s="567"/>
      <c r="BDO88" s="567"/>
      <c r="BDP88" s="567"/>
      <c r="BDQ88" s="567"/>
      <c r="BDR88" s="567"/>
      <c r="BDS88" s="567"/>
      <c r="BDT88" s="567"/>
      <c r="BDU88" s="567"/>
      <c r="BDV88" s="567"/>
      <c r="BDW88" s="567"/>
      <c r="BDX88" s="567"/>
      <c r="BDY88" s="567"/>
      <c r="BDZ88" s="567"/>
      <c r="BEA88" s="567"/>
      <c r="BEB88" s="567"/>
      <c r="BEC88" s="567"/>
      <c r="BED88" s="567"/>
      <c r="BEE88" s="567"/>
      <c r="BEF88" s="567"/>
      <c r="BEG88" s="567"/>
      <c r="BEH88" s="567"/>
      <c r="BEI88" s="567"/>
      <c r="BEJ88" s="567"/>
      <c r="BEK88" s="567"/>
      <c r="BEL88" s="567"/>
      <c r="BEM88" s="567"/>
      <c r="BEN88" s="567"/>
      <c r="BEO88" s="567"/>
      <c r="BEP88" s="567"/>
      <c r="BEQ88" s="567"/>
      <c r="BER88" s="567"/>
      <c r="BES88" s="567"/>
      <c r="BET88" s="567"/>
      <c r="BEU88" s="567"/>
      <c r="BEV88" s="567"/>
      <c r="BEW88" s="567"/>
      <c r="BEX88" s="567"/>
      <c r="BEY88" s="567"/>
      <c r="BEZ88" s="567"/>
      <c r="BFA88" s="567"/>
      <c r="BFB88" s="567"/>
      <c r="BFC88" s="567"/>
      <c r="BFD88" s="567"/>
      <c r="BFE88" s="567"/>
      <c r="BFF88" s="567"/>
      <c r="BFG88" s="567"/>
      <c r="BFH88" s="567"/>
      <c r="BFI88" s="567"/>
      <c r="BFJ88" s="567"/>
      <c r="BFK88" s="567"/>
      <c r="BFL88" s="567"/>
      <c r="BFM88" s="567"/>
      <c r="BFN88" s="567"/>
      <c r="BFO88" s="567"/>
      <c r="BFP88" s="567"/>
      <c r="BFQ88" s="567"/>
      <c r="BFR88" s="567"/>
      <c r="BFS88" s="567"/>
      <c r="BFT88" s="567"/>
      <c r="BFU88" s="567"/>
      <c r="BFV88" s="567"/>
      <c r="BFW88" s="567"/>
      <c r="BFX88" s="567"/>
      <c r="BFY88" s="567"/>
      <c r="BFZ88" s="567"/>
      <c r="BGA88" s="567"/>
      <c r="BGB88" s="567"/>
      <c r="BGC88" s="567"/>
      <c r="BGD88" s="567"/>
      <c r="BGE88" s="567"/>
      <c r="BGF88" s="567"/>
      <c r="BGG88" s="567"/>
      <c r="BGH88" s="567"/>
      <c r="BGI88" s="567"/>
      <c r="BGJ88" s="567"/>
      <c r="BGK88" s="567"/>
      <c r="BGL88" s="567"/>
      <c r="BGM88" s="567"/>
      <c r="BGN88" s="567"/>
      <c r="BGO88" s="567"/>
      <c r="BGP88" s="567"/>
      <c r="BGQ88" s="567"/>
      <c r="BGR88" s="567"/>
      <c r="BGS88" s="567"/>
      <c r="BGT88" s="567"/>
      <c r="BGU88" s="567"/>
      <c r="BGV88" s="567"/>
      <c r="BGW88" s="567"/>
      <c r="BGX88" s="567"/>
      <c r="BGY88" s="567"/>
      <c r="BGZ88" s="567"/>
      <c r="BHA88" s="567"/>
      <c r="BHB88" s="567"/>
      <c r="BHC88" s="567"/>
      <c r="BHD88" s="567"/>
      <c r="BHE88" s="567"/>
      <c r="BHF88" s="567"/>
      <c r="BHG88" s="567"/>
      <c r="BHH88" s="567"/>
      <c r="BHI88" s="567"/>
      <c r="BHJ88" s="567"/>
      <c r="BHK88" s="567"/>
      <c r="BHL88" s="567"/>
      <c r="BHM88" s="567"/>
      <c r="BHN88" s="567"/>
      <c r="BHO88" s="567"/>
      <c r="BHP88" s="567"/>
      <c r="BHQ88" s="567"/>
      <c r="BHR88" s="567"/>
      <c r="BHS88" s="567"/>
      <c r="BHT88" s="567"/>
      <c r="BHU88" s="567"/>
      <c r="BHV88" s="567"/>
      <c r="BHW88" s="567"/>
      <c r="BHX88" s="567"/>
      <c r="BHY88" s="567"/>
      <c r="BHZ88" s="567"/>
      <c r="BIA88" s="567"/>
      <c r="BIB88" s="567"/>
      <c r="BIC88" s="567"/>
      <c r="BID88" s="567"/>
      <c r="BIE88" s="567"/>
      <c r="BIF88" s="567"/>
      <c r="BIG88" s="567"/>
      <c r="BIH88" s="567"/>
      <c r="BII88" s="567"/>
      <c r="BIJ88" s="567"/>
      <c r="BIK88" s="567"/>
      <c r="BIL88" s="567"/>
      <c r="BIM88" s="567"/>
      <c r="BIN88" s="567"/>
      <c r="BIO88" s="567"/>
      <c r="BIP88" s="567"/>
      <c r="BIQ88" s="567"/>
      <c r="BIR88" s="567"/>
      <c r="BIS88" s="567"/>
      <c r="BIT88" s="567"/>
      <c r="BIU88" s="567"/>
      <c r="BIV88" s="567"/>
      <c r="BIW88" s="567"/>
      <c r="BIX88" s="567"/>
      <c r="BIY88" s="567"/>
      <c r="BIZ88" s="567"/>
      <c r="BJA88" s="567"/>
      <c r="BJB88" s="567"/>
      <c r="BJC88" s="567"/>
      <c r="BJD88" s="567"/>
      <c r="BJE88" s="567"/>
      <c r="BJF88" s="567"/>
      <c r="BJG88" s="567"/>
      <c r="BJH88" s="567"/>
      <c r="BJI88" s="567"/>
      <c r="BJJ88" s="567"/>
      <c r="BJK88" s="567"/>
      <c r="BJL88" s="567"/>
      <c r="BJM88" s="567"/>
      <c r="BJN88" s="567"/>
      <c r="BJO88" s="567"/>
      <c r="BJP88" s="567"/>
      <c r="BJQ88" s="567"/>
      <c r="BJR88" s="567"/>
      <c r="BJS88" s="567"/>
      <c r="BJT88" s="567"/>
      <c r="BJU88" s="567"/>
      <c r="BJV88" s="567"/>
      <c r="BJW88" s="567"/>
      <c r="BJX88" s="567"/>
      <c r="BJY88" s="567"/>
      <c r="BJZ88" s="567"/>
      <c r="BKA88" s="567"/>
      <c r="BKB88" s="567"/>
      <c r="BKC88" s="567"/>
      <c r="BKD88" s="567"/>
      <c r="BKE88" s="567"/>
      <c r="BKF88" s="567"/>
      <c r="BKG88" s="567"/>
      <c r="BKH88" s="567"/>
      <c r="BKI88" s="567"/>
      <c r="BKJ88" s="567"/>
      <c r="BKK88" s="567"/>
      <c r="BKL88" s="567"/>
      <c r="BKM88" s="567"/>
      <c r="BKN88" s="567"/>
      <c r="BKO88" s="567"/>
      <c r="BKP88" s="567"/>
      <c r="BKQ88" s="567"/>
      <c r="BKR88" s="567"/>
      <c r="BKS88" s="567"/>
      <c r="BKT88" s="567"/>
      <c r="BKU88" s="567"/>
      <c r="BKV88" s="567"/>
      <c r="BKW88" s="567"/>
      <c r="BKX88" s="567"/>
      <c r="BKY88" s="567"/>
      <c r="BKZ88" s="567"/>
      <c r="BLA88" s="567"/>
      <c r="BLB88" s="567"/>
      <c r="BLC88" s="567"/>
      <c r="BLD88" s="567"/>
      <c r="BLE88" s="567"/>
      <c r="BLF88" s="567"/>
      <c r="BLG88" s="567"/>
      <c r="BLH88" s="567"/>
      <c r="BLI88" s="567"/>
      <c r="BLJ88" s="567"/>
      <c r="BLK88" s="567"/>
      <c r="BLL88" s="567"/>
      <c r="BLM88" s="567"/>
      <c r="BLN88" s="567"/>
      <c r="BLO88" s="567"/>
      <c r="BLP88" s="567"/>
      <c r="BLQ88" s="567"/>
      <c r="BLR88" s="567"/>
      <c r="BLS88" s="567"/>
      <c r="BLT88" s="567"/>
      <c r="BLU88" s="567"/>
      <c r="BLV88" s="567"/>
      <c r="BLW88" s="567"/>
      <c r="BLX88" s="567"/>
      <c r="BLY88" s="567"/>
      <c r="BLZ88" s="567"/>
      <c r="BMA88" s="567"/>
      <c r="BMB88" s="567"/>
      <c r="BMC88" s="567"/>
      <c r="BMD88" s="567"/>
      <c r="BME88" s="567"/>
      <c r="BMF88" s="567"/>
      <c r="BMG88" s="567"/>
      <c r="BMH88" s="567"/>
      <c r="BMI88" s="567"/>
      <c r="BMJ88" s="567"/>
      <c r="BMK88" s="567"/>
      <c r="BML88" s="567"/>
      <c r="BMM88" s="567"/>
      <c r="BMN88" s="567"/>
      <c r="BMO88" s="567"/>
      <c r="BMP88" s="567"/>
      <c r="BMQ88" s="567"/>
      <c r="BMR88" s="567"/>
      <c r="BMS88" s="567"/>
      <c r="BMT88" s="567"/>
      <c r="BMU88" s="567"/>
      <c r="BMV88" s="567"/>
      <c r="BMW88" s="567"/>
      <c r="BMX88" s="567"/>
      <c r="BMY88" s="567"/>
      <c r="BMZ88" s="567"/>
      <c r="BNA88" s="567"/>
      <c r="BNB88" s="567"/>
      <c r="BNC88" s="567"/>
      <c r="BND88" s="567"/>
      <c r="BNE88" s="567"/>
      <c r="BNF88" s="567"/>
      <c r="BNG88" s="567"/>
      <c r="BNH88" s="567"/>
      <c r="BNI88" s="567"/>
      <c r="BNJ88" s="567"/>
      <c r="BNK88" s="567"/>
      <c r="BNL88" s="567"/>
      <c r="BNM88" s="567"/>
      <c r="BNN88" s="567"/>
      <c r="BNO88" s="567"/>
      <c r="BNP88" s="567"/>
      <c r="BNQ88" s="567"/>
      <c r="BNR88" s="567"/>
      <c r="BNS88" s="567"/>
      <c r="BNT88" s="567"/>
      <c r="BNU88" s="567"/>
      <c r="BNV88" s="567"/>
      <c r="BNW88" s="567"/>
      <c r="BNX88" s="567"/>
      <c r="BNY88" s="567"/>
      <c r="BNZ88" s="567"/>
      <c r="BOA88" s="567"/>
      <c r="BOB88" s="567"/>
      <c r="BOC88" s="567"/>
      <c r="BOD88" s="567"/>
      <c r="BOE88" s="567"/>
      <c r="BOF88" s="567"/>
      <c r="BOG88" s="567"/>
      <c r="BOH88" s="567"/>
      <c r="BOI88" s="567"/>
      <c r="BOJ88" s="567"/>
      <c r="BOK88" s="567"/>
      <c r="BOL88" s="567"/>
      <c r="BOM88" s="567"/>
      <c r="BON88" s="567"/>
      <c r="BOO88" s="567"/>
      <c r="BOP88" s="567"/>
      <c r="BOQ88" s="567"/>
      <c r="BOR88" s="567"/>
      <c r="BOS88" s="567"/>
      <c r="BOT88" s="567"/>
      <c r="BOU88" s="567"/>
      <c r="BOV88" s="567"/>
      <c r="BOW88" s="567"/>
      <c r="BOX88" s="567"/>
      <c r="BOY88" s="567"/>
      <c r="BOZ88" s="567"/>
      <c r="BPA88" s="567"/>
      <c r="BPB88" s="567"/>
      <c r="BPC88" s="567"/>
      <c r="BPD88" s="567"/>
      <c r="BPE88" s="567"/>
      <c r="BPF88" s="567"/>
      <c r="BPG88" s="567"/>
      <c r="BPH88" s="567"/>
      <c r="BPI88" s="567"/>
      <c r="BPJ88" s="567"/>
      <c r="BPK88" s="567"/>
      <c r="BPL88" s="567"/>
      <c r="BPM88" s="567"/>
      <c r="BPN88" s="567"/>
      <c r="BPO88" s="567"/>
      <c r="BPP88" s="567"/>
      <c r="BPQ88" s="567"/>
      <c r="BPR88" s="567"/>
      <c r="BPS88" s="567"/>
      <c r="BPT88" s="567"/>
      <c r="BPU88" s="567"/>
      <c r="BPV88" s="567"/>
      <c r="BPW88" s="567"/>
      <c r="BPX88" s="567"/>
      <c r="BPY88" s="567"/>
      <c r="BPZ88" s="567"/>
      <c r="BQA88" s="567"/>
      <c r="BQB88" s="567"/>
      <c r="BQC88" s="567"/>
      <c r="BQD88" s="567"/>
      <c r="BQE88" s="567"/>
      <c r="BQF88" s="567"/>
      <c r="BQG88" s="567"/>
      <c r="BQH88" s="567"/>
      <c r="BQI88" s="567"/>
      <c r="BQJ88" s="567"/>
      <c r="BQK88" s="567"/>
      <c r="BQL88" s="567"/>
      <c r="BQM88" s="567"/>
      <c r="BQN88" s="567"/>
      <c r="BQO88" s="567"/>
      <c r="BQP88" s="567"/>
      <c r="BQQ88" s="567"/>
      <c r="BQR88" s="567"/>
      <c r="BQS88" s="567"/>
      <c r="BQT88" s="567"/>
      <c r="BQU88" s="567"/>
      <c r="BQV88" s="567"/>
      <c r="BQW88" s="567"/>
      <c r="BQX88" s="567"/>
      <c r="BQY88" s="567"/>
      <c r="BQZ88" s="567"/>
      <c r="BRA88" s="567"/>
      <c r="BRB88" s="567"/>
      <c r="BRC88" s="567"/>
      <c r="BRD88" s="567"/>
      <c r="BRE88" s="567"/>
      <c r="BRF88" s="567"/>
      <c r="BRG88" s="567"/>
      <c r="BRH88" s="567"/>
      <c r="BRI88" s="567"/>
      <c r="BRJ88" s="567"/>
      <c r="BRK88" s="567"/>
      <c r="BRL88" s="567"/>
      <c r="BRM88" s="567"/>
      <c r="BRN88" s="567"/>
      <c r="BRO88" s="567"/>
      <c r="BRP88" s="567"/>
      <c r="BRQ88" s="567"/>
      <c r="BRR88" s="567"/>
      <c r="BRS88" s="567"/>
      <c r="BRT88" s="567"/>
      <c r="BRU88" s="567"/>
      <c r="BRV88" s="567"/>
      <c r="BRW88" s="567"/>
      <c r="BRX88" s="567"/>
      <c r="BRY88" s="567"/>
      <c r="BRZ88" s="567"/>
      <c r="BSA88" s="567"/>
      <c r="BSB88" s="567"/>
      <c r="BSC88" s="567"/>
      <c r="BSD88" s="567"/>
      <c r="BSE88" s="567"/>
      <c r="BSF88" s="567"/>
      <c r="BSG88" s="567"/>
      <c r="BSH88" s="567"/>
      <c r="BSI88" s="567"/>
      <c r="BSJ88" s="567"/>
      <c r="BSK88" s="567"/>
      <c r="BSL88" s="567"/>
      <c r="BSM88" s="567"/>
      <c r="BSN88" s="567"/>
      <c r="BSO88" s="567"/>
      <c r="BSP88" s="567"/>
      <c r="BSQ88" s="567"/>
      <c r="BSR88" s="567"/>
      <c r="BSS88" s="567"/>
      <c r="BST88" s="567"/>
      <c r="BSU88" s="567"/>
      <c r="BSV88" s="567"/>
      <c r="BSW88" s="567"/>
      <c r="BSX88" s="567"/>
      <c r="BSY88" s="567"/>
      <c r="BSZ88" s="567"/>
      <c r="BTA88" s="567"/>
      <c r="BTB88" s="567"/>
      <c r="BTC88" s="567"/>
      <c r="BTD88" s="567"/>
      <c r="BTE88" s="567"/>
      <c r="BTF88" s="567"/>
      <c r="BTG88" s="567"/>
      <c r="BTH88" s="567"/>
      <c r="BTI88" s="567"/>
      <c r="BTJ88" s="567"/>
      <c r="BTK88" s="567"/>
      <c r="BTL88" s="567"/>
      <c r="BTM88" s="567"/>
      <c r="BTN88" s="567"/>
      <c r="BTO88" s="567"/>
      <c r="BTP88" s="567"/>
      <c r="BTQ88" s="567"/>
      <c r="BTR88" s="567"/>
      <c r="BTS88" s="567"/>
      <c r="BTT88" s="567"/>
      <c r="BTU88" s="567"/>
      <c r="BTV88" s="567"/>
      <c r="BTW88" s="567"/>
      <c r="BTX88" s="567"/>
      <c r="BTY88" s="567"/>
      <c r="BTZ88" s="567"/>
      <c r="BUA88" s="567"/>
      <c r="BUB88" s="567"/>
      <c r="BUC88" s="567"/>
      <c r="BUD88" s="567"/>
      <c r="BUE88" s="567"/>
      <c r="BUF88" s="567"/>
      <c r="BUG88" s="567"/>
      <c r="BUH88" s="567"/>
      <c r="BUI88" s="567"/>
      <c r="BUJ88" s="567"/>
      <c r="BUK88" s="567"/>
      <c r="BUL88" s="567"/>
      <c r="BUM88" s="567"/>
      <c r="BUN88" s="567"/>
      <c r="BUO88" s="567"/>
      <c r="BUP88" s="567"/>
      <c r="BUQ88" s="567"/>
      <c r="BUR88" s="567"/>
      <c r="BUS88" s="567"/>
      <c r="BUT88" s="567"/>
      <c r="BUU88" s="567"/>
      <c r="BUV88" s="567"/>
      <c r="BUW88" s="567"/>
      <c r="BUX88" s="567"/>
      <c r="BUY88" s="567"/>
      <c r="BUZ88" s="567"/>
      <c r="BVA88" s="567"/>
      <c r="BVB88" s="567"/>
      <c r="BVC88" s="567"/>
      <c r="BVD88" s="567"/>
      <c r="BVE88" s="567"/>
      <c r="BVF88" s="567"/>
      <c r="BVG88" s="567"/>
      <c r="BVH88" s="567"/>
      <c r="BVI88" s="567"/>
      <c r="BVJ88" s="567"/>
      <c r="BVK88" s="567"/>
      <c r="BVL88" s="567"/>
      <c r="BVM88" s="567"/>
      <c r="BVN88" s="567"/>
      <c r="BVO88" s="567"/>
      <c r="BVP88" s="567"/>
      <c r="BVQ88" s="567"/>
      <c r="BVR88" s="567"/>
      <c r="BVS88" s="567"/>
      <c r="BVT88" s="567"/>
      <c r="BVU88" s="567"/>
      <c r="BVV88" s="567"/>
      <c r="BVW88" s="567"/>
      <c r="BVX88" s="567"/>
      <c r="BVY88" s="567"/>
      <c r="BVZ88" s="567"/>
      <c r="BWA88" s="567"/>
      <c r="BWB88" s="567"/>
      <c r="BWC88" s="567"/>
      <c r="BWD88" s="567"/>
      <c r="BWE88" s="567"/>
      <c r="BWF88" s="567"/>
      <c r="BWG88" s="567"/>
      <c r="BWH88" s="567"/>
      <c r="BWI88" s="567"/>
      <c r="BWJ88" s="567"/>
      <c r="BWK88" s="567"/>
      <c r="BWL88" s="567"/>
      <c r="BWM88" s="567"/>
      <c r="BWN88" s="567"/>
      <c r="BWO88" s="567"/>
      <c r="BWP88" s="567"/>
      <c r="BWQ88" s="567"/>
      <c r="BWR88" s="567"/>
      <c r="BWS88" s="567"/>
      <c r="BWT88" s="567"/>
      <c r="BWU88" s="567"/>
      <c r="BWV88" s="567"/>
      <c r="BWW88" s="567"/>
      <c r="BWX88" s="567"/>
      <c r="BWY88" s="567"/>
      <c r="BWZ88" s="567"/>
      <c r="BXA88" s="567"/>
      <c r="BXB88" s="567"/>
      <c r="BXC88" s="567"/>
      <c r="BXD88" s="567"/>
      <c r="BXE88" s="567"/>
      <c r="BXF88" s="567"/>
      <c r="BXG88" s="567"/>
      <c r="BXH88" s="567"/>
      <c r="BXI88" s="567"/>
      <c r="BXJ88" s="567"/>
      <c r="BXK88" s="567"/>
      <c r="BXL88" s="567"/>
      <c r="BXM88" s="567"/>
      <c r="BXN88" s="567"/>
      <c r="BXO88" s="567"/>
      <c r="BXP88" s="567"/>
      <c r="BXQ88" s="567"/>
      <c r="BXR88" s="567"/>
      <c r="BXS88" s="567"/>
      <c r="BXT88" s="567"/>
      <c r="BXU88" s="567"/>
      <c r="BXV88" s="567"/>
      <c r="BXW88" s="567"/>
      <c r="BXX88" s="567"/>
      <c r="BXY88" s="567"/>
      <c r="BXZ88" s="567"/>
      <c r="BYA88" s="567"/>
      <c r="BYB88" s="567"/>
      <c r="BYC88" s="567"/>
      <c r="BYD88" s="567"/>
      <c r="BYE88" s="567"/>
      <c r="BYF88" s="567"/>
      <c r="BYG88" s="567"/>
      <c r="BYH88" s="567"/>
      <c r="BYI88" s="567"/>
      <c r="BYJ88" s="567"/>
      <c r="BYK88" s="567"/>
      <c r="BYL88" s="567"/>
      <c r="BYM88" s="567"/>
      <c r="BYN88" s="567"/>
      <c r="BYO88" s="567"/>
      <c r="BYP88" s="567"/>
      <c r="BYQ88" s="567"/>
      <c r="BYR88" s="567"/>
      <c r="BYS88" s="567"/>
      <c r="BYT88" s="567"/>
      <c r="BYU88" s="567"/>
      <c r="BYV88" s="567"/>
      <c r="BYW88" s="567"/>
      <c r="BYX88" s="567"/>
      <c r="BYY88" s="567"/>
      <c r="BYZ88" s="567"/>
      <c r="BZA88" s="567"/>
      <c r="BZB88" s="567"/>
      <c r="BZC88" s="567"/>
      <c r="BZD88" s="567"/>
      <c r="BZE88" s="567"/>
      <c r="BZF88" s="567"/>
      <c r="BZG88" s="567"/>
      <c r="BZH88" s="567"/>
      <c r="BZI88" s="567"/>
      <c r="BZJ88" s="567"/>
      <c r="BZK88" s="567"/>
      <c r="BZL88" s="567"/>
      <c r="BZM88" s="567"/>
      <c r="BZN88" s="567"/>
      <c r="BZO88" s="567"/>
      <c r="BZP88" s="567"/>
      <c r="BZQ88" s="567"/>
      <c r="BZR88" s="567"/>
      <c r="BZS88" s="567"/>
      <c r="BZT88" s="567"/>
      <c r="BZU88" s="567"/>
      <c r="BZV88" s="567"/>
      <c r="BZW88" s="567"/>
      <c r="BZX88" s="567"/>
      <c r="BZY88" s="567"/>
      <c r="BZZ88" s="567"/>
      <c r="CAA88" s="567"/>
      <c r="CAB88" s="567"/>
      <c r="CAC88" s="567"/>
      <c r="CAD88" s="567"/>
      <c r="CAE88" s="567"/>
      <c r="CAF88" s="567"/>
      <c r="CAG88" s="567"/>
      <c r="CAH88" s="567"/>
      <c r="CAI88" s="567"/>
      <c r="CAJ88" s="567"/>
      <c r="CAK88" s="567"/>
      <c r="CAL88" s="567"/>
      <c r="CAM88" s="567"/>
      <c r="CAN88" s="567"/>
      <c r="CAO88" s="567"/>
      <c r="CAP88" s="567"/>
      <c r="CAQ88" s="567"/>
      <c r="CAR88" s="567"/>
      <c r="CAS88" s="567"/>
      <c r="CAT88" s="567"/>
      <c r="CAU88" s="567"/>
      <c r="CAV88" s="567"/>
      <c r="CAW88" s="567"/>
      <c r="CAX88" s="567"/>
      <c r="CAY88" s="567"/>
      <c r="CAZ88" s="567"/>
      <c r="CBA88" s="567"/>
      <c r="CBB88" s="567"/>
      <c r="CBC88" s="567"/>
      <c r="CBD88" s="567"/>
      <c r="CBE88" s="567"/>
      <c r="CBF88" s="567"/>
      <c r="CBG88" s="567"/>
      <c r="CBH88" s="567"/>
      <c r="CBI88" s="567"/>
      <c r="CBJ88" s="567"/>
      <c r="CBK88" s="567"/>
      <c r="CBL88" s="567"/>
      <c r="CBM88" s="567"/>
      <c r="CBN88" s="567"/>
      <c r="CBO88" s="567"/>
      <c r="CBP88" s="567"/>
      <c r="CBQ88" s="567"/>
      <c r="CBR88" s="567"/>
      <c r="CBS88" s="567"/>
      <c r="CBT88" s="567"/>
      <c r="CBU88" s="567"/>
      <c r="CBV88" s="567"/>
      <c r="CBW88" s="567"/>
      <c r="CBX88" s="567"/>
      <c r="CBY88" s="567"/>
      <c r="CBZ88" s="567"/>
      <c r="CCA88" s="567"/>
      <c r="CCB88" s="567"/>
      <c r="CCC88" s="567"/>
      <c r="CCD88" s="567"/>
      <c r="CCE88" s="567"/>
      <c r="CCF88" s="567"/>
      <c r="CCG88" s="567"/>
      <c r="CCH88" s="567"/>
      <c r="CCI88" s="567"/>
      <c r="CCJ88" s="567"/>
      <c r="CCK88" s="567"/>
      <c r="CCL88" s="567"/>
      <c r="CCM88" s="567"/>
      <c r="CCN88" s="567"/>
      <c r="CCO88" s="567"/>
      <c r="CCP88" s="567"/>
      <c r="CCQ88" s="567"/>
      <c r="CCR88" s="567"/>
      <c r="CCS88" s="567"/>
      <c r="CCT88" s="567"/>
      <c r="CCU88" s="567"/>
      <c r="CCV88" s="567"/>
      <c r="CCW88" s="567"/>
      <c r="CCX88" s="567"/>
      <c r="CCY88" s="567"/>
      <c r="CCZ88" s="567"/>
      <c r="CDA88" s="567"/>
      <c r="CDB88" s="567"/>
      <c r="CDC88" s="567"/>
      <c r="CDD88" s="567"/>
      <c r="CDE88" s="567"/>
      <c r="CDF88" s="567"/>
      <c r="CDG88" s="567"/>
      <c r="CDH88" s="567"/>
      <c r="CDI88" s="567"/>
      <c r="CDJ88" s="567"/>
      <c r="CDK88" s="567"/>
      <c r="CDL88" s="567"/>
      <c r="CDM88" s="567"/>
      <c r="CDN88" s="567"/>
      <c r="CDO88" s="567"/>
      <c r="CDP88" s="567"/>
      <c r="CDQ88" s="567"/>
      <c r="CDR88" s="567"/>
      <c r="CDS88" s="567"/>
      <c r="CDT88" s="567"/>
      <c r="CDU88" s="567"/>
      <c r="CDV88" s="567"/>
      <c r="CDW88" s="567"/>
      <c r="CDX88" s="567"/>
      <c r="CDY88" s="567"/>
      <c r="CDZ88" s="567"/>
      <c r="CEA88" s="567"/>
      <c r="CEB88" s="567"/>
      <c r="CEC88" s="567"/>
      <c r="CED88" s="567"/>
      <c r="CEE88" s="567"/>
      <c r="CEF88" s="567"/>
      <c r="CEG88" s="567"/>
      <c r="CEH88" s="567"/>
      <c r="CEI88" s="567"/>
      <c r="CEJ88" s="567"/>
      <c r="CEK88" s="567"/>
      <c r="CEL88" s="567"/>
      <c r="CEM88" s="567"/>
      <c r="CEN88" s="567"/>
      <c r="CEO88" s="567"/>
      <c r="CEP88" s="567"/>
      <c r="CEQ88" s="567"/>
      <c r="CER88" s="567"/>
      <c r="CES88" s="567"/>
      <c r="CET88" s="567"/>
      <c r="CEU88" s="567"/>
      <c r="CEV88" s="567"/>
      <c r="CEW88" s="567"/>
      <c r="CEX88" s="567"/>
      <c r="CEY88" s="567"/>
      <c r="CEZ88" s="567"/>
      <c r="CFA88" s="567"/>
      <c r="CFB88" s="567"/>
      <c r="CFC88" s="567"/>
      <c r="CFD88" s="567"/>
      <c r="CFE88" s="567"/>
      <c r="CFF88" s="567"/>
      <c r="CFG88" s="567"/>
      <c r="CFH88" s="567"/>
      <c r="CFI88" s="567"/>
      <c r="CFJ88" s="567"/>
      <c r="CFK88" s="567"/>
      <c r="CFL88" s="567"/>
      <c r="CFM88" s="567"/>
      <c r="CFN88" s="567"/>
      <c r="CFO88" s="567"/>
      <c r="CFP88" s="567"/>
      <c r="CFQ88" s="567"/>
      <c r="CFR88" s="567"/>
      <c r="CFS88" s="567"/>
      <c r="CFT88" s="567"/>
      <c r="CFU88" s="567"/>
      <c r="CFV88" s="567"/>
      <c r="CFW88" s="567"/>
      <c r="CFX88" s="567"/>
      <c r="CFY88" s="567"/>
      <c r="CFZ88" s="567"/>
      <c r="CGA88" s="567"/>
      <c r="CGB88" s="567"/>
      <c r="CGC88" s="567"/>
      <c r="CGD88" s="567"/>
      <c r="CGE88" s="567"/>
      <c r="CGF88" s="567"/>
      <c r="CGG88" s="567"/>
      <c r="CGH88" s="567"/>
      <c r="CGI88" s="567"/>
      <c r="CGJ88" s="567"/>
      <c r="CGK88" s="567"/>
      <c r="CGL88" s="567"/>
      <c r="CGM88" s="567"/>
      <c r="CGN88" s="567"/>
      <c r="CGO88" s="567"/>
      <c r="CGP88" s="567"/>
      <c r="CGQ88" s="567"/>
      <c r="CGR88" s="567"/>
      <c r="CGS88" s="567"/>
      <c r="CGT88" s="567"/>
      <c r="CGU88" s="567"/>
      <c r="CGV88" s="567"/>
      <c r="CGW88" s="567"/>
      <c r="CGX88" s="567"/>
      <c r="CGY88" s="567"/>
      <c r="CGZ88" s="567"/>
      <c r="CHA88" s="567"/>
      <c r="CHB88" s="567"/>
      <c r="CHC88" s="567"/>
      <c r="CHD88" s="567"/>
      <c r="CHE88" s="567"/>
      <c r="CHF88" s="567"/>
      <c r="CHG88" s="567"/>
      <c r="CHH88" s="567"/>
      <c r="CHI88" s="567"/>
      <c r="CHJ88" s="567"/>
      <c r="CHK88" s="567"/>
      <c r="CHL88" s="567"/>
      <c r="CHM88" s="567"/>
      <c r="CHN88" s="567"/>
      <c r="CHO88" s="567"/>
      <c r="CHP88" s="567"/>
      <c r="CHQ88" s="567"/>
      <c r="CHR88" s="567"/>
      <c r="CHS88" s="567"/>
      <c r="CHT88" s="567"/>
      <c r="CHU88" s="567"/>
      <c r="CHV88" s="567"/>
      <c r="CHW88" s="567"/>
      <c r="CHX88" s="567"/>
      <c r="CHY88" s="567"/>
      <c r="CHZ88" s="567"/>
      <c r="CIA88" s="567"/>
      <c r="CIB88" s="567"/>
      <c r="CIC88" s="567"/>
      <c r="CID88" s="567"/>
      <c r="CIE88" s="567"/>
      <c r="CIF88" s="567"/>
      <c r="CIG88" s="567"/>
      <c r="CIH88" s="567"/>
      <c r="CII88" s="567"/>
      <c r="CIJ88" s="567"/>
      <c r="CIK88" s="567"/>
      <c r="CIL88" s="567"/>
      <c r="CIM88" s="567"/>
      <c r="CIN88" s="567"/>
      <c r="CIO88" s="567"/>
      <c r="CIP88" s="567"/>
      <c r="CIQ88" s="567"/>
      <c r="CIR88" s="567"/>
      <c r="CIS88" s="567"/>
      <c r="CIT88" s="567"/>
      <c r="CIU88" s="567"/>
      <c r="CIV88" s="567"/>
      <c r="CIW88" s="567"/>
      <c r="CIX88" s="567"/>
      <c r="CIY88" s="567"/>
      <c r="CIZ88" s="567"/>
      <c r="CJA88" s="567"/>
      <c r="CJB88" s="567"/>
      <c r="CJC88" s="567"/>
      <c r="CJD88" s="567"/>
      <c r="CJE88" s="567"/>
      <c r="CJF88" s="567"/>
      <c r="CJG88" s="567"/>
      <c r="CJH88" s="567"/>
      <c r="CJI88" s="567"/>
      <c r="CJJ88" s="567"/>
      <c r="CJK88" s="567"/>
      <c r="CJL88" s="567"/>
      <c r="CJM88" s="567"/>
      <c r="CJN88" s="567"/>
      <c r="CJO88" s="567"/>
      <c r="CJP88" s="567"/>
      <c r="CJQ88" s="567"/>
      <c r="CJR88" s="567"/>
      <c r="CJS88" s="567"/>
      <c r="CJT88" s="567"/>
      <c r="CJU88" s="567"/>
      <c r="CJV88" s="567"/>
      <c r="CJW88" s="567"/>
      <c r="CJX88" s="567"/>
      <c r="CJY88" s="567"/>
      <c r="CJZ88" s="567"/>
      <c r="CKA88" s="567"/>
      <c r="CKB88" s="567"/>
      <c r="CKC88" s="567"/>
      <c r="CKD88" s="567"/>
      <c r="CKE88" s="567"/>
      <c r="CKF88" s="567"/>
      <c r="CKG88" s="567"/>
      <c r="CKH88" s="567"/>
      <c r="CKI88" s="567"/>
      <c r="CKJ88" s="567"/>
      <c r="CKK88" s="567"/>
      <c r="CKL88" s="567"/>
      <c r="CKM88" s="567"/>
      <c r="CKN88" s="567"/>
      <c r="CKO88" s="567"/>
      <c r="CKP88" s="567"/>
      <c r="CKQ88" s="567"/>
      <c r="CKR88" s="567"/>
      <c r="CKS88" s="567"/>
      <c r="CKT88" s="567"/>
      <c r="CKU88" s="567"/>
      <c r="CKV88" s="567"/>
      <c r="CKW88" s="567"/>
      <c r="CKX88" s="567"/>
      <c r="CKY88" s="567"/>
      <c r="CKZ88" s="567"/>
      <c r="CLA88" s="567"/>
      <c r="CLB88" s="567"/>
      <c r="CLC88" s="567"/>
      <c r="CLD88" s="567"/>
      <c r="CLE88" s="567"/>
      <c r="CLF88" s="567"/>
      <c r="CLG88" s="567"/>
      <c r="CLH88" s="567"/>
      <c r="CLI88" s="567"/>
      <c r="CLJ88" s="567"/>
      <c r="CLK88" s="567"/>
      <c r="CLL88" s="567"/>
      <c r="CLM88" s="567"/>
      <c r="CLN88" s="567"/>
      <c r="CLO88" s="567"/>
      <c r="CLP88" s="567"/>
      <c r="CLQ88" s="567"/>
      <c r="CLR88" s="567"/>
      <c r="CLS88" s="567"/>
      <c r="CLT88" s="567"/>
      <c r="CLU88" s="567"/>
      <c r="CLV88" s="567"/>
      <c r="CLW88" s="567"/>
      <c r="CLX88" s="567"/>
      <c r="CLY88" s="567"/>
      <c r="CLZ88" s="567"/>
      <c r="CMA88" s="567"/>
      <c r="CMB88" s="567"/>
      <c r="CMC88" s="567"/>
      <c r="CMD88" s="567"/>
      <c r="CME88" s="567"/>
      <c r="CMF88" s="567"/>
      <c r="CMG88" s="567"/>
      <c r="CMH88" s="567"/>
      <c r="CMI88" s="567"/>
      <c r="CMJ88" s="567"/>
      <c r="CMK88" s="567"/>
      <c r="CML88" s="567"/>
      <c r="CMM88" s="567"/>
      <c r="CMN88" s="567"/>
      <c r="CMO88" s="567"/>
      <c r="CMP88" s="567"/>
      <c r="CMQ88" s="567"/>
      <c r="CMR88" s="567"/>
      <c r="CMS88" s="567"/>
      <c r="CMT88" s="567"/>
      <c r="CMU88" s="567"/>
      <c r="CMV88" s="567"/>
      <c r="CMW88" s="567"/>
      <c r="CMX88" s="567"/>
      <c r="CMY88" s="567"/>
      <c r="CMZ88" s="567"/>
      <c r="CNA88" s="567"/>
      <c r="CNB88" s="567"/>
      <c r="CNC88" s="567"/>
      <c r="CND88" s="567"/>
      <c r="CNE88" s="567"/>
      <c r="CNF88" s="567"/>
      <c r="CNG88" s="567"/>
      <c r="CNH88" s="567"/>
      <c r="CNI88" s="567"/>
      <c r="CNJ88" s="567"/>
      <c r="CNK88" s="567"/>
      <c r="CNL88" s="567"/>
      <c r="CNM88" s="567"/>
      <c r="CNN88" s="567"/>
      <c r="CNO88" s="567"/>
      <c r="CNP88" s="567"/>
      <c r="CNQ88" s="567"/>
      <c r="CNR88" s="567"/>
      <c r="CNS88" s="567"/>
      <c r="CNT88" s="567"/>
      <c r="CNU88" s="567"/>
      <c r="CNV88" s="567"/>
      <c r="CNW88" s="567"/>
      <c r="CNX88" s="567"/>
      <c r="CNY88" s="567"/>
      <c r="CNZ88" s="567"/>
      <c r="COA88" s="567"/>
      <c r="COB88" s="567"/>
      <c r="COC88" s="567"/>
      <c r="COD88" s="567"/>
      <c r="COE88" s="567"/>
      <c r="COF88" s="567"/>
      <c r="COG88" s="567"/>
      <c r="COH88" s="567"/>
      <c r="COI88" s="567"/>
      <c r="COJ88" s="567"/>
      <c r="COK88" s="567"/>
      <c r="COL88" s="567"/>
      <c r="COM88" s="567"/>
      <c r="CON88" s="567"/>
      <c r="COO88" s="567"/>
      <c r="COP88" s="567"/>
      <c r="COQ88" s="567"/>
      <c r="COR88" s="567"/>
      <c r="COS88" s="567"/>
      <c r="COT88" s="567"/>
      <c r="COU88" s="567"/>
      <c r="COV88" s="567"/>
      <c r="COW88" s="567"/>
      <c r="COX88" s="567"/>
      <c r="COY88" s="567"/>
      <c r="COZ88" s="567"/>
      <c r="CPA88" s="567"/>
      <c r="CPB88" s="567"/>
      <c r="CPC88" s="567"/>
      <c r="CPD88" s="567"/>
      <c r="CPE88" s="567"/>
      <c r="CPF88" s="567"/>
      <c r="CPG88" s="567"/>
      <c r="CPH88" s="567"/>
      <c r="CPI88" s="567"/>
      <c r="CPJ88" s="567"/>
      <c r="CPK88" s="567"/>
      <c r="CPL88" s="567"/>
      <c r="CPM88" s="567"/>
      <c r="CPN88" s="567"/>
      <c r="CPO88" s="567"/>
      <c r="CPP88" s="567"/>
      <c r="CPQ88" s="567"/>
      <c r="CPR88" s="567"/>
      <c r="CPS88" s="567"/>
      <c r="CPT88" s="567"/>
      <c r="CPU88" s="567"/>
      <c r="CPV88" s="567"/>
      <c r="CPW88" s="567"/>
      <c r="CPX88" s="567"/>
      <c r="CPY88" s="567"/>
      <c r="CPZ88" s="567"/>
      <c r="CQA88" s="567"/>
      <c r="CQB88" s="567"/>
      <c r="CQC88" s="567"/>
      <c r="CQD88" s="567"/>
      <c r="CQE88" s="567"/>
      <c r="CQF88" s="567"/>
      <c r="CQG88" s="567"/>
      <c r="CQH88" s="567"/>
      <c r="CQI88" s="567"/>
      <c r="CQJ88" s="567"/>
      <c r="CQK88" s="567"/>
      <c r="CQL88" s="567"/>
      <c r="CQM88" s="567"/>
      <c r="CQN88" s="567"/>
      <c r="CQO88" s="567"/>
      <c r="CQP88" s="567"/>
      <c r="CQQ88" s="567"/>
      <c r="CQR88" s="567"/>
      <c r="CQS88" s="567"/>
      <c r="CQT88" s="567"/>
      <c r="CQU88" s="567"/>
      <c r="CQV88" s="567"/>
      <c r="CQW88" s="567"/>
      <c r="CQX88" s="567"/>
      <c r="CQY88" s="567"/>
      <c r="CQZ88" s="567"/>
      <c r="CRA88" s="567"/>
      <c r="CRB88" s="567"/>
      <c r="CRC88" s="567"/>
      <c r="CRD88" s="567"/>
      <c r="CRE88" s="567"/>
      <c r="CRF88" s="567"/>
      <c r="CRG88" s="567"/>
      <c r="CRH88" s="567"/>
      <c r="CRI88" s="567"/>
      <c r="CRJ88" s="567"/>
      <c r="CRK88" s="567"/>
      <c r="CRL88" s="567"/>
      <c r="CRM88" s="567"/>
      <c r="CRN88" s="567"/>
      <c r="CRO88" s="567"/>
      <c r="CRP88" s="567"/>
      <c r="CRQ88" s="567"/>
      <c r="CRR88" s="567"/>
      <c r="CRS88" s="567"/>
      <c r="CRT88" s="567"/>
      <c r="CRU88" s="567"/>
      <c r="CRV88" s="567"/>
      <c r="CRW88" s="567"/>
      <c r="CRX88" s="567"/>
      <c r="CRY88" s="567"/>
      <c r="CRZ88" s="567"/>
      <c r="CSA88" s="567"/>
      <c r="CSB88" s="567"/>
      <c r="CSC88" s="567"/>
      <c r="CSD88" s="567"/>
      <c r="CSE88" s="567"/>
      <c r="CSF88" s="567"/>
      <c r="CSG88" s="567"/>
      <c r="CSH88" s="567"/>
      <c r="CSI88" s="567"/>
      <c r="CSJ88" s="567"/>
      <c r="CSK88" s="567"/>
      <c r="CSL88" s="567"/>
      <c r="CSM88" s="567"/>
      <c r="CSN88" s="567"/>
      <c r="CSO88" s="567"/>
      <c r="CSP88" s="567"/>
      <c r="CSQ88" s="567"/>
      <c r="CSR88" s="567"/>
      <c r="CSS88" s="567"/>
      <c r="CST88" s="567"/>
      <c r="CSU88" s="567"/>
      <c r="CSV88" s="567"/>
      <c r="CSW88" s="567"/>
      <c r="CSX88" s="567"/>
      <c r="CSY88" s="567"/>
      <c r="CSZ88" s="567"/>
      <c r="CTA88" s="567"/>
      <c r="CTB88" s="567"/>
      <c r="CTC88" s="567"/>
      <c r="CTD88" s="567"/>
      <c r="CTE88" s="567"/>
      <c r="CTF88" s="567"/>
      <c r="CTG88" s="567"/>
      <c r="CTH88" s="567"/>
      <c r="CTI88" s="567"/>
      <c r="CTJ88" s="567"/>
      <c r="CTK88" s="567"/>
      <c r="CTL88" s="567"/>
      <c r="CTM88" s="567"/>
      <c r="CTN88" s="567"/>
      <c r="CTO88" s="567"/>
      <c r="CTP88" s="567"/>
      <c r="CTQ88" s="567"/>
      <c r="CTR88" s="567"/>
      <c r="CTS88" s="567"/>
      <c r="CTT88" s="567"/>
      <c r="CTU88" s="567"/>
      <c r="CTV88" s="567"/>
      <c r="CTW88" s="567"/>
      <c r="CTX88" s="567"/>
      <c r="CTY88" s="567"/>
      <c r="CTZ88" s="567"/>
      <c r="CUA88" s="567"/>
      <c r="CUB88" s="567"/>
      <c r="CUC88" s="567"/>
      <c r="CUD88" s="567"/>
      <c r="CUE88" s="567"/>
      <c r="CUF88" s="567"/>
      <c r="CUG88" s="567"/>
      <c r="CUH88" s="567"/>
      <c r="CUI88" s="567"/>
      <c r="CUJ88" s="567"/>
      <c r="CUK88" s="567"/>
      <c r="CUL88" s="567"/>
      <c r="CUM88" s="567"/>
      <c r="CUN88" s="567"/>
      <c r="CUO88" s="567"/>
      <c r="CUP88" s="567"/>
      <c r="CUQ88" s="567"/>
      <c r="CUR88" s="567"/>
      <c r="CUS88" s="567"/>
      <c r="CUT88" s="567"/>
      <c r="CUU88" s="567"/>
      <c r="CUV88" s="567"/>
      <c r="CUW88" s="567"/>
      <c r="CUX88" s="567"/>
      <c r="CUY88" s="567"/>
      <c r="CUZ88" s="567"/>
      <c r="CVA88" s="567"/>
      <c r="CVB88" s="567"/>
      <c r="CVC88" s="567"/>
      <c r="CVD88" s="567"/>
      <c r="CVE88" s="567"/>
      <c r="CVF88" s="567"/>
      <c r="CVG88" s="567"/>
      <c r="CVH88" s="567"/>
      <c r="CVI88" s="567"/>
      <c r="CVJ88" s="567"/>
      <c r="CVK88" s="567"/>
      <c r="CVL88" s="567"/>
      <c r="CVM88" s="567"/>
      <c r="CVN88" s="567"/>
      <c r="CVO88" s="567"/>
      <c r="CVP88" s="567"/>
      <c r="CVQ88" s="567"/>
      <c r="CVR88" s="567"/>
      <c r="CVS88" s="567"/>
      <c r="CVT88" s="567"/>
      <c r="CVU88" s="567"/>
      <c r="CVV88" s="567"/>
      <c r="CVW88" s="567"/>
      <c r="CVX88" s="567"/>
      <c r="CVY88" s="567"/>
      <c r="CVZ88" s="567"/>
      <c r="CWA88" s="567"/>
      <c r="CWB88" s="567"/>
      <c r="CWC88" s="567"/>
      <c r="CWD88" s="567"/>
      <c r="CWE88" s="567"/>
      <c r="CWF88" s="567"/>
      <c r="CWG88" s="567"/>
      <c r="CWH88" s="567"/>
      <c r="CWI88" s="567"/>
      <c r="CWJ88" s="567"/>
      <c r="CWK88" s="567"/>
      <c r="CWL88" s="567"/>
      <c r="CWM88" s="567"/>
      <c r="CWN88" s="567"/>
      <c r="CWO88" s="567"/>
      <c r="CWP88" s="567"/>
      <c r="CWQ88" s="567"/>
      <c r="CWR88" s="567"/>
      <c r="CWS88" s="567"/>
      <c r="CWT88" s="567"/>
      <c r="CWU88" s="567"/>
      <c r="CWV88" s="567"/>
      <c r="CWW88" s="567"/>
      <c r="CWX88" s="567"/>
      <c r="CWY88" s="567"/>
      <c r="CWZ88" s="567"/>
      <c r="CXA88" s="567"/>
      <c r="CXB88" s="567"/>
      <c r="CXC88" s="567"/>
      <c r="CXD88" s="567"/>
      <c r="CXE88" s="567"/>
      <c r="CXF88" s="567"/>
      <c r="CXG88" s="567"/>
      <c r="CXH88" s="567"/>
      <c r="CXI88" s="567"/>
      <c r="CXJ88" s="567"/>
      <c r="CXK88" s="567"/>
      <c r="CXL88" s="567"/>
      <c r="CXM88" s="567"/>
      <c r="CXN88" s="567"/>
      <c r="CXO88" s="567"/>
      <c r="CXP88" s="567"/>
      <c r="CXQ88" s="567"/>
      <c r="CXR88" s="567"/>
      <c r="CXS88" s="567"/>
      <c r="CXT88" s="567"/>
      <c r="CXU88" s="567"/>
      <c r="CXV88" s="567"/>
      <c r="CXW88" s="567"/>
      <c r="CXX88" s="567"/>
      <c r="CXY88" s="567"/>
      <c r="CXZ88" s="567"/>
      <c r="CYA88" s="567"/>
      <c r="CYB88" s="567"/>
      <c r="CYC88" s="567"/>
      <c r="CYD88" s="567"/>
      <c r="CYE88" s="567"/>
      <c r="CYF88" s="567"/>
      <c r="CYG88" s="567"/>
      <c r="CYH88" s="567"/>
      <c r="CYI88" s="567"/>
      <c r="CYJ88" s="567"/>
      <c r="CYK88" s="567"/>
      <c r="CYL88" s="567"/>
      <c r="CYM88" s="567"/>
      <c r="CYN88" s="567"/>
      <c r="CYO88" s="567"/>
      <c r="CYP88" s="567"/>
      <c r="CYQ88" s="567"/>
      <c r="CYR88" s="567"/>
      <c r="CYS88" s="567"/>
      <c r="CYT88" s="567"/>
      <c r="CYU88" s="567"/>
      <c r="CYV88" s="567"/>
      <c r="CYW88" s="567"/>
      <c r="CYX88" s="567"/>
      <c r="CYY88" s="567"/>
      <c r="CYZ88" s="567"/>
      <c r="CZA88" s="567"/>
      <c r="CZB88" s="567"/>
      <c r="CZC88" s="567"/>
      <c r="CZD88" s="567"/>
      <c r="CZE88" s="567"/>
      <c r="CZF88" s="567"/>
      <c r="CZG88" s="567"/>
      <c r="CZH88" s="567"/>
      <c r="CZI88" s="567"/>
      <c r="CZJ88" s="567"/>
      <c r="CZK88" s="567"/>
      <c r="CZL88" s="567"/>
      <c r="CZM88" s="567"/>
      <c r="CZN88" s="567"/>
      <c r="CZO88" s="567"/>
      <c r="CZP88" s="567"/>
      <c r="CZQ88" s="567"/>
      <c r="CZR88" s="567"/>
      <c r="CZS88" s="567"/>
      <c r="CZT88" s="567"/>
      <c r="CZU88" s="567"/>
      <c r="CZV88" s="567"/>
      <c r="CZW88" s="567"/>
      <c r="CZX88" s="567"/>
      <c r="CZY88" s="567"/>
      <c r="CZZ88" s="567"/>
      <c r="DAA88" s="567"/>
      <c r="DAB88" s="567"/>
      <c r="DAC88" s="567"/>
      <c r="DAD88" s="567"/>
      <c r="DAE88" s="567"/>
      <c r="DAF88" s="567"/>
      <c r="DAG88" s="567"/>
      <c r="DAH88" s="567"/>
      <c r="DAI88" s="567"/>
      <c r="DAJ88" s="567"/>
      <c r="DAK88" s="567"/>
      <c r="DAL88" s="567"/>
      <c r="DAM88" s="567"/>
      <c r="DAN88" s="567"/>
      <c r="DAO88" s="567"/>
      <c r="DAP88" s="567"/>
      <c r="DAQ88" s="567"/>
      <c r="DAR88" s="567"/>
      <c r="DAS88" s="567"/>
      <c r="DAT88" s="567"/>
      <c r="DAU88" s="567"/>
      <c r="DAV88" s="567"/>
      <c r="DAW88" s="567"/>
      <c r="DAX88" s="567"/>
      <c r="DAY88" s="567"/>
      <c r="DAZ88" s="567"/>
      <c r="DBA88" s="567"/>
      <c r="DBB88" s="567"/>
      <c r="DBC88" s="567"/>
      <c r="DBD88" s="567"/>
      <c r="DBE88" s="567"/>
      <c r="DBF88" s="567"/>
      <c r="DBG88" s="567"/>
      <c r="DBH88" s="567"/>
      <c r="DBI88" s="567"/>
      <c r="DBJ88" s="567"/>
      <c r="DBK88" s="567"/>
      <c r="DBL88" s="567"/>
      <c r="DBM88" s="567"/>
      <c r="DBN88" s="567"/>
      <c r="DBO88" s="567"/>
      <c r="DBP88" s="567"/>
      <c r="DBQ88" s="567"/>
      <c r="DBR88" s="567"/>
      <c r="DBS88" s="567"/>
      <c r="DBT88" s="567"/>
      <c r="DBU88" s="567"/>
      <c r="DBV88" s="567"/>
      <c r="DBW88" s="567"/>
      <c r="DBX88" s="567"/>
      <c r="DBY88" s="567"/>
      <c r="DBZ88" s="567"/>
      <c r="DCA88" s="567"/>
      <c r="DCB88" s="567"/>
      <c r="DCC88" s="567"/>
      <c r="DCD88" s="567"/>
      <c r="DCE88" s="567"/>
      <c r="DCF88" s="567"/>
      <c r="DCG88" s="567"/>
      <c r="DCH88" s="567"/>
      <c r="DCI88" s="567"/>
      <c r="DCJ88" s="567"/>
      <c r="DCK88" s="567"/>
      <c r="DCL88" s="567"/>
      <c r="DCM88" s="567"/>
      <c r="DCN88" s="567"/>
      <c r="DCO88" s="567"/>
      <c r="DCP88" s="567"/>
      <c r="DCQ88" s="567"/>
      <c r="DCR88" s="567"/>
      <c r="DCS88" s="567"/>
      <c r="DCT88" s="567"/>
      <c r="DCU88" s="567"/>
      <c r="DCV88" s="567"/>
      <c r="DCW88" s="567"/>
      <c r="DCX88" s="567"/>
      <c r="DCY88" s="567"/>
      <c r="DCZ88" s="567"/>
      <c r="DDA88" s="567"/>
      <c r="DDB88" s="567"/>
      <c r="DDC88" s="567"/>
      <c r="DDD88" s="567"/>
      <c r="DDE88" s="567"/>
      <c r="DDF88" s="567"/>
      <c r="DDG88" s="567"/>
      <c r="DDH88" s="567"/>
      <c r="DDI88" s="567"/>
      <c r="DDJ88" s="567"/>
      <c r="DDK88" s="567"/>
      <c r="DDL88" s="567"/>
      <c r="DDM88" s="567"/>
      <c r="DDN88" s="567"/>
      <c r="DDO88" s="567"/>
      <c r="DDP88" s="567"/>
      <c r="DDQ88" s="567"/>
      <c r="DDR88" s="567"/>
      <c r="DDS88" s="567"/>
      <c r="DDT88" s="567"/>
      <c r="DDU88" s="567"/>
      <c r="DDV88" s="567"/>
      <c r="DDW88" s="567"/>
      <c r="DDX88" s="567"/>
      <c r="DDY88" s="567"/>
      <c r="DDZ88" s="567"/>
      <c r="DEA88" s="567"/>
      <c r="DEB88" s="567"/>
      <c r="DEC88" s="567"/>
      <c r="DED88" s="567"/>
      <c r="DEE88" s="567"/>
      <c r="DEF88" s="567"/>
      <c r="DEG88" s="567"/>
      <c r="DEH88" s="567"/>
      <c r="DEI88" s="567"/>
      <c r="DEJ88" s="567"/>
      <c r="DEK88" s="567"/>
      <c r="DEL88" s="567"/>
      <c r="DEM88" s="567"/>
      <c r="DEN88" s="567"/>
      <c r="DEO88" s="567"/>
      <c r="DEP88" s="567"/>
      <c r="DEQ88" s="567"/>
      <c r="DER88" s="567"/>
      <c r="DES88" s="567"/>
      <c r="DET88" s="567"/>
      <c r="DEU88" s="567"/>
      <c r="DEV88" s="567"/>
      <c r="DEW88" s="567"/>
      <c r="DEX88" s="567"/>
      <c r="DEY88" s="567"/>
      <c r="DEZ88" s="567"/>
      <c r="DFA88" s="567"/>
      <c r="DFB88" s="567"/>
      <c r="DFC88" s="567"/>
      <c r="DFD88" s="567"/>
      <c r="DFE88" s="567"/>
      <c r="DFF88" s="567"/>
      <c r="DFG88" s="567"/>
      <c r="DFH88" s="567"/>
      <c r="DFI88" s="567"/>
      <c r="DFJ88" s="567"/>
      <c r="DFK88" s="567"/>
      <c r="DFL88" s="567"/>
      <c r="DFM88" s="567"/>
      <c r="DFN88" s="567"/>
      <c r="DFO88" s="567"/>
      <c r="DFP88" s="567"/>
      <c r="DFQ88" s="567"/>
      <c r="DFR88" s="567"/>
      <c r="DFS88" s="567"/>
      <c r="DFT88" s="567"/>
      <c r="DFU88" s="567"/>
      <c r="DFV88" s="567"/>
      <c r="DFW88" s="567"/>
      <c r="DFX88" s="567"/>
      <c r="DFY88" s="567"/>
      <c r="DFZ88" s="567"/>
      <c r="DGA88" s="567"/>
      <c r="DGB88" s="567"/>
      <c r="DGC88" s="567"/>
      <c r="DGD88" s="567"/>
      <c r="DGE88" s="567"/>
      <c r="DGF88" s="567"/>
      <c r="DGG88" s="567"/>
      <c r="DGH88" s="567"/>
      <c r="DGI88" s="567"/>
      <c r="DGJ88" s="567"/>
      <c r="DGK88" s="567"/>
      <c r="DGL88" s="567"/>
      <c r="DGM88" s="567"/>
      <c r="DGN88" s="567"/>
      <c r="DGO88" s="567"/>
      <c r="DGP88" s="567"/>
      <c r="DGQ88" s="567"/>
      <c r="DGR88" s="567"/>
      <c r="DGS88" s="567"/>
      <c r="DGT88" s="567"/>
      <c r="DGU88" s="567"/>
      <c r="DGV88" s="567"/>
      <c r="DGW88" s="567"/>
      <c r="DGX88" s="567"/>
      <c r="DGY88" s="567"/>
      <c r="DGZ88" s="567"/>
      <c r="DHA88" s="567"/>
      <c r="DHB88" s="567"/>
      <c r="DHC88" s="567"/>
      <c r="DHD88" s="567"/>
      <c r="DHE88" s="567"/>
      <c r="DHF88" s="567"/>
      <c r="DHG88" s="567"/>
      <c r="DHH88" s="567"/>
      <c r="DHI88" s="567"/>
      <c r="DHJ88" s="567"/>
      <c r="DHK88" s="567"/>
      <c r="DHL88" s="567"/>
      <c r="DHM88" s="567"/>
      <c r="DHN88" s="567"/>
      <c r="DHO88" s="567"/>
      <c r="DHP88" s="567"/>
      <c r="DHQ88" s="567"/>
      <c r="DHR88" s="567"/>
      <c r="DHS88" s="567"/>
      <c r="DHT88" s="567"/>
      <c r="DHU88" s="567"/>
      <c r="DHV88" s="567"/>
      <c r="DHW88" s="567"/>
      <c r="DHX88" s="567"/>
      <c r="DHY88" s="567"/>
      <c r="DHZ88" s="567"/>
      <c r="DIA88" s="567"/>
      <c r="DIB88" s="567"/>
      <c r="DIC88" s="567"/>
      <c r="DID88" s="567"/>
      <c r="DIE88" s="567"/>
      <c r="DIF88" s="567"/>
      <c r="DIG88" s="567"/>
      <c r="DIH88" s="567"/>
      <c r="DII88" s="567"/>
      <c r="DIJ88" s="567"/>
      <c r="DIK88" s="567"/>
      <c r="DIL88" s="567"/>
      <c r="DIM88" s="567"/>
      <c r="DIN88" s="567"/>
      <c r="DIO88" s="567"/>
      <c r="DIP88" s="567"/>
      <c r="DIQ88" s="567"/>
      <c r="DIR88" s="567"/>
      <c r="DIS88" s="567"/>
      <c r="DIT88" s="567"/>
      <c r="DIU88" s="567"/>
      <c r="DIV88" s="567"/>
      <c r="DIW88" s="567"/>
      <c r="DIX88" s="567"/>
      <c r="DIY88" s="567"/>
      <c r="DIZ88" s="567"/>
      <c r="DJA88" s="567"/>
      <c r="DJB88" s="567"/>
      <c r="DJC88" s="567"/>
      <c r="DJD88" s="567"/>
      <c r="DJE88" s="567"/>
      <c r="DJF88" s="567"/>
      <c r="DJG88" s="567"/>
      <c r="DJH88" s="567"/>
      <c r="DJI88" s="567"/>
      <c r="DJJ88" s="567"/>
      <c r="DJK88" s="567"/>
      <c r="DJL88" s="567"/>
      <c r="DJM88" s="567"/>
      <c r="DJN88" s="567"/>
      <c r="DJO88" s="567"/>
      <c r="DJP88" s="567"/>
      <c r="DJQ88" s="567"/>
      <c r="DJR88" s="567"/>
      <c r="DJS88" s="567"/>
      <c r="DJT88" s="567"/>
      <c r="DJU88" s="567"/>
      <c r="DJV88" s="567"/>
      <c r="DJW88" s="567"/>
      <c r="DJX88" s="567"/>
      <c r="DJY88" s="567"/>
      <c r="DJZ88" s="567"/>
      <c r="DKA88" s="567"/>
      <c r="DKB88" s="567"/>
      <c r="DKC88" s="567"/>
      <c r="DKD88" s="567"/>
      <c r="DKE88" s="567"/>
      <c r="DKF88" s="567"/>
      <c r="DKG88" s="567"/>
      <c r="DKH88" s="567"/>
      <c r="DKI88" s="567"/>
      <c r="DKJ88" s="567"/>
      <c r="DKK88" s="567"/>
      <c r="DKL88" s="567"/>
      <c r="DKM88" s="567"/>
      <c r="DKN88" s="567"/>
      <c r="DKO88" s="567"/>
      <c r="DKP88" s="567"/>
      <c r="DKQ88" s="567"/>
      <c r="DKR88" s="567"/>
      <c r="DKS88" s="567"/>
      <c r="DKT88" s="567"/>
      <c r="DKU88" s="567"/>
      <c r="DKV88" s="567"/>
      <c r="DKW88" s="567"/>
      <c r="DKX88" s="567"/>
      <c r="DKY88" s="567"/>
      <c r="DKZ88" s="567"/>
      <c r="DLA88" s="567"/>
      <c r="DLB88" s="567"/>
      <c r="DLC88" s="567"/>
      <c r="DLD88" s="567"/>
      <c r="DLE88" s="567"/>
      <c r="DLF88" s="567"/>
      <c r="DLG88" s="567"/>
      <c r="DLH88" s="567"/>
      <c r="DLI88" s="567"/>
      <c r="DLJ88" s="567"/>
      <c r="DLK88" s="567"/>
      <c r="DLL88" s="567"/>
      <c r="DLM88" s="567"/>
      <c r="DLN88" s="567"/>
      <c r="DLO88" s="567"/>
      <c r="DLP88" s="567"/>
      <c r="DLQ88" s="567"/>
      <c r="DLR88" s="567"/>
      <c r="DLS88" s="567"/>
      <c r="DLT88" s="567"/>
      <c r="DLU88" s="567"/>
      <c r="DLV88" s="567"/>
      <c r="DLW88" s="567"/>
      <c r="DLX88" s="567"/>
      <c r="DLY88" s="567"/>
      <c r="DLZ88" s="567"/>
      <c r="DMA88" s="567"/>
      <c r="DMB88" s="567"/>
      <c r="DMC88" s="567"/>
      <c r="DMD88" s="567"/>
      <c r="DME88" s="567"/>
      <c r="DMF88" s="567"/>
      <c r="DMG88" s="567"/>
      <c r="DMH88" s="567"/>
      <c r="DMI88" s="567"/>
      <c r="DMJ88" s="567"/>
      <c r="DMK88" s="567"/>
      <c r="DML88" s="567"/>
      <c r="DMM88" s="567"/>
      <c r="DMN88" s="567"/>
      <c r="DMO88" s="567"/>
      <c r="DMP88" s="567"/>
      <c r="DMQ88" s="567"/>
      <c r="DMR88" s="567"/>
      <c r="DMS88" s="567"/>
      <c r="DMT88" s="567"/>
      <c r="DMU88" s="567"/>
      <c r="DMV88" s="567"/>
      <c r="DMW88" s="567"/>
      <c r="DMX88" s="567"/>
      <c r="DMY88" s="567"/>
      <c r="DMZ88" s="567"/>
      <c r="DNA88" s="567"/>
      <c r="DNB88" s="567"/>
      <c r="DNC88" s="567"/>
      <c r="DND88" s="567"/>
      <c r="DNE88" s="567"/>
      <c r="DNF88" s="567"/>
      <c r="DNG88" s="567"/>
      <c r="DNH88" s="567"/>
      <c r="DNI88" s="567"/>
      <c r="DNJ88" s="567"/>
      <c r="DNK88" s="567"/>
      <c r="DNL88" s="567"/>
      <c r="DNM88" s="567"/>
      <c r="DNN88" s="567"/>
      <c r="DNO88" s="567"/>
      <c r="DNP88" s="567"/>
      <c r="DNQ88" s="567"/>
      <c r="DNR88" s="567"/>
      <c r="DNS88" s="567"/>
      <c r="DNT88" s="567"/>
      <c r="DNU88" s="567"/>
      <c r="DNV88" s="567"/>
      <c r="DNW88" s="567"/>
      <c r="DNX88" s="567"/>
      <c r="DNY88" s="567"/>
      <c r="DNZ88" s="567"/>
      <c r="DOA88" s="567"/>
      <c r="DOB88" s="567"/>
      <c r="DOC88" s="567"/>
      <c r="DOD88" s="567"/>
      <c r="DOE88" s="567"/>
      <c r="DOF88" s="567"/>
      <c r="DOG88" s="567"/>
      <c r="DOH88" s="567"/>
      <c r="DOI88" s="567"/>
      <c r="DOJ88" s="567"/>
      <c r="DOK88" s="567"/>
      <c r="DOL88" s="567"/>
      <c r="DOM88" s="567"/>
      <c r="DON88" s="567"/>
      <c r="DOO88" s="567"/>
      <c r="DOP88" s="567"/>
      <c r="DOQ88" s="567"/>
      <c r="DOR88" s="567"/>
      <c r="DOS88" s="567"/>
      <c r="DOT88" s="567"/>
      <c r="DOU88" s="567"/>
      <c r="DOV88" s="567"/>
      <c r="DOW88" s="567"/>
      <c r="DOX88" s="567"/>
      <c r="DOY88" s="567"/>
      <c r="DOZ88" s="567"/>
      <c r="DPA88" s="567"/>
      <c r="DPB88" s="567"/>
      <c r="DPC88" s="567"/>
      <c r="DPD88" s="567"/>
      <c r="DPE88" s="567"/>
      <c r="DPF88" s="567"/>
      <c r="DPG88" s="567"/>
      <c r="DPH88" s="567"/>
      <c r="DPI88" s="567"/>
      <c r="DPJ88" s="567"/>
      <c r="DPK88" s="567"/>
      <c r="DPL88" s="567"/>
      <c r="DPM88" s="567"/>
      <c r="DPN88" s="567"/>
      <c r="DPO88" s="567"/>
      <c r="DPP88" s="567"/>
      <c r="DPQ88" s="567"/>
      <c r="DPR88" s="567"/>
      <c r="DPS88" s="567"/>
      <c r="DPT88" s="567"/>
      <c r="DPU88" s="567"/>
      <c r="DPV88" s="567"/>
      <c r="DPW88" s="567"/>
      <c r="DPX88" s="567"/>
      <c r="DPY88" s="567"/>
      <c r="DPZ88" s="567"/>
      <c r="DQA88" s="567"/>
      <c r="DQB88" s="567"/>
      <c r="DQC88" s="567"/>
      <c r="DQD88" s="567"/>
      <c r="DQE88" s="567"/>
      <c r="DQF88" s="567"/>
      <c r="DQG88" s="567"/>
      <c r="DQH88" s="567"/>
      <c r="DQI88" s="567"/>
      <c r="DQJ88" s="567"/>
      <c r="DQK88" s="567"/>
      <c r="DQL88" s="567"/>
      <c r="DQM88" s="567"/>
      <c r="DQN88" s="567"/>
      <c r="DQO88" s="567"/>
      <c r="DQP88" s="567"/>
      <c r="DQQ88" s="567"/>
      <c r="DQR88" s="567"/>
      <c r="DQS88" s="567"/>
      <c r="DQT88" s="567"/>
      <c r="DQU88" s="567"/>
      <c r="DQV88" s="567"/>
      <c r="DQW88" s="567"/>
      <c r="DQX88" s="567"/>
      <c r="DQY88" s="567"/>
      <c r="DQZ88" s="567"/>
      <c r="DRA88" s="567"/>
      <c r="DRB88" s="567"/>
      <c r="DRC88" s="567"/>
      <c r="DRD88" s="567"/>
      <c r="DRE88" s="567"/>
      <c r="DRF88" s="567"/>
      <c r="DRG88" s="567"/>
      <c r="DRH88" s="567"/>
      <c r="DRI88" s="567"/>
      <c r="DRJ88" s="567"/>
      <c r="DRK88" s="567"/>
      <c r="DRL88" s="567"/>
      <c r="DRM88" s="567"/>
      <c r="DRN88" s="567"/>
      <c r="DRO88" s="567"/>
      <c r="DRP88" s="567"/>
      <c r="DRQ88" s="567"/>
      <c r="DRR88" s="567"/>
      <c r="DRS88" s="567"/>
      <c r="DRT88" s="567"/>
      <c r="DRU88" s="567"/>
      <c r="DRV88" s="567"/>
      <c r="DRW88" s="567"/>
      <c r="DRX88" s="567"/>
      <c r="DRY88" s="567"/>
      <c r="DRZ88" s="567"/>
      <c r="DSA88" s="567"/>
      <c r="DSB88" s="567"/>
      <c r="DSC88" s="567"/>
      <c r="DSD88" s="567"/>
      <c r="DSE88" s="567"/>
      <c r="DSF88" s="567"/>
      <c r="DSG88" s="567"/>
      <c r="DSH88" s="567"/>
      <c r="DSI88" s="567"/>
      <c r="DSJ88" s="567"/>
      <c r="DSK88" s="567"/>
      <c r="DSL88" s="567"/>
      <c r="DSM88" s="567"/>
      <c r="DSN88" s="567"/>
      <c r="DSO88" s="567"/>
      <c r="DSP88" s="567"/>
      <c r="DSQ88" s="567"/>
      <c r="DSR88" s="567"/>
      <c r="DSS88" s="567"/>
      <c r="DST88" s="567"/>
      <c r="DSU88" s="567"/>
      <c r="DSV88" s="567"/>
      <c r="DSW88" s="567"/>
      <c r="DSX88" s="567"/>
      <c r="DSY88" s="567"/>
      <c r="DSZ88" s="567"/>
      <c r="DTA88" s="567"/>
      <c r="DTB88" s="567"/>
      <c r="DTC88" s="567"/>
      <c r="DTD88" s="567"/>
      <c r="DTE88" s="567"/>
      <c r="DTF88" s="567"/>
      <c r="DTG88" s="567"/>
      <c r="DTH88" s="567"/>
      <c r="DTI88" s="567"/>
      <c r="DTJ88" s="567"/>
      <c r="DTK88" s="567"/>
      <c r="DTL88" s="567"/>
      <c r="DTM88" s="567"/>
      <c r="DTN88" s="567"/>
      <c r="DTO88" s="567"/>
      <c r="DTP88" s="567"/>
      <c r="DTQ88" s="567"/>
      <c r="DTR88" s="567"/>
      <c r="DTS88" s="567"/>
      <c r="DTT88" s="567"/>
      <c r="DTU88" s="567"/>
      <c r="DTV88" s="567"/>
      <c r="DTW88" s="567"/>
      <c r="DTX88" s="567"/>
      <c r="DTY88" s="567"/>
      <c r="DTZ88" s="567"/>
      <c r="DUA88" s="567"/>
      <c r="DUB88" s="567"/>
      <c r="DUC88" s="567"/>
      <c r="DUD88" s="567"/>
      <c r="DUE88" s="567"/>
      <c r="DUF88" s="567"/>
      <c r="DUG88" s="567"/>
      <c r="DUH88" s="567"/>
      <c r="DUI88" s="567"/>
      <c r="DUJ88" s="567"/>
      <c r="DUK88" s="567"/>
      <c r="DUL88" s="567"/>
      <c r="DUM88" s="567"/>
      <c r="DUN88" s="567"/>
      <c r="DUO88" s="567"/>
      <c r="DUP88" s="567"/>
      <c r="DUQ88" s="567"/>
      <c r="DUR88" s="567"/>
      <c r="DUS88" s="567"/>
      <c r="DUT88" s="567"/>
      <c r="DUU88" s="567"/>
      <c r="DUV88" s="567"/>
      <c r="DUW88" s="567"/>
      <c r="DUX88" s="567"/>
      <c r="DUY88" s="567"/>
      <c r="DUZ88" s="567"/>
      <c r="DVA88" s="567"/>
      <c r="DVB88" s="567"/>
      <c r="DVC88" s="567"/>
      <c r="DVD88" s="567"/>
      <c r="DVE88" s="567"/>
      <c r="DVF88" s="567"/>
      <c r="DVG88" s="567"/>
      <c r="DVH88" s="567"/>
      <c r="DVI88" s="567"/>
      <c r="DVJ88" s="567"/>
      <c r="DVK88" s="567"/>
      <c r="DVL88" s="567"/>
      <c r="DVM88" s="567"/>
      <c r="DVN88" s="567"/>
      <c r="DVO88" s="567"/>
      <c r="DVP88" s="567"/>
      <c r="DVQ88" s="567"/>
      <c r="DVR88" s="567"/>
      <c r="DVS88" s="567"/>
      <c r="DVT88" s="567"/>
      <c r="DVU88" s="567"/>
      <c r="DVV88" s="567"/>
      <c r="DVW88" s="567"/>
      <c r="DVX88" s="567"/>
      <c r="DVY88" s="567"/>
      <c r="DVZ88" s="567"/>
      <c r="DWA88" s="567"/>
      <c r="DWB88" s="567"/>
      <c r="DWC88" s="567"/>
      <c r="DWD88" s="567"/>
      <c r="DWE88" s="567"/>
      <c r="DWF88" s="567"/>
      <c r="DWG88" s="567"/>
      <c r="DWH88" s="567"/>
      <c r="DWI88" s="567"/>
      <c r="DWJ88" s="567"/>
      <c r="DWK88" s="567"/>
      <c r="DWL88" s="567"/>
      <c r="DWM88" s="567"/>
      <c r="DWN88" s="567"/>
      <c r="DWO88" s="567"/>
      <c r="DWP88" s="567"/>
      <c r="DWQ88" s="567"/>
      <c r="DWR88" s="567"/>
      <c r="DWS88" s="567"/>
      <c r="DWT88" s="567"/>
      <c r="DWU88" s="567"/>
      <c r="DWV88" s="567"/>
      <c r="DWW88" s="567"/>
      <c r="DWX88" s="567"/>
      <c r="DWY88" s="567"/>
      <c r="DWZ88" s="567"/>
      <c r="DXA88" s="567"/>
      <c r="DXB88" s="567"/>
      <c r="DXC88" s="567"/>
      <c r="DXD88" s="567"/>
      <c r="DXE88" s="567"/>
      <c r="DXF88" s="567"/>
      <c r="DXG88" s="567"/>
      <c r="DXH88" s="567"/>
      <c r="DXI88" s="567"/>
      <c r="DXJ88" s="567"/>
      <c r="DXK88" s="567"/>
      <c r="DXL88" s="567"/>
      <c r="DXM88" s="567"/>
      <c r="DXN88" s="567"/>
      <c r="DXO88" s="567"/>
      <c r="DXP88" s="567"/>
      <c r="DXQ88" s="567"/>
      <c r="DXR88" s="567"/>
      <c r="DXS88" s="567"/>
      <c r="DXT88" s="567"/>
      <c r="DXU88" s="567"/>
      <c r="DXV88" s="567"/>
      <c r="DXW88" s="567"/>
      <c r="DXX88" s="567"/>
      <c r="DXY88" s="567"/>
      <c r="DXZ88" s="567"/>
      <c r="DYA88" s="567"/>
      <c r="DYB88" s="567"/>
      <c r="DYC88" s="567"/>
      <c r="DYD88" s="567"/>
      <c r="DYE88" s="567"/>
      <c r="DYF88" s="567"/>
      <c r="DYG88" s="567"/>
      <c r="DYH88" s="567"/>
      <c r="DYI88" s="567"/>
      <c r="DYJ88" s="567"/>
      <c r="DYK88" s="567"/>
      <c r="DYL88" s="567"/>
      <c r="DYM88" s="567"/>
      <c r="DYN88" s="567"/>
      <c r="DYO88" s="567"/>
      <c r="DYP88" s="567"/>
      <c r="DYQ88" s="567"/>
      <c r="DYR88" s="567"/>
      <c r="DYS88" s="567"/>
      <c r="DYT88" s="567"/>
      <c r="DYU88" s="567"/>
      <c r="DYV88" s="567"/>
      <c r="DYW88" s="567"/>
      <c r="DYX88" s="567"/>
      <c r="DYY88" s="567"/>
      <c r="DYZ88" s="567"/>
      <c r="DZA88" s="567"/>
      <c r="DZB88" s="567"/>
      <c r="DZC88" s="567"/>
      <c r="DZD88" s="567"/>
      <c r="DZE88" s="567"/>
      <c r="DZF88" s="567"/>
      <c r="DZG88" s="567"/>
      <c r="DZH88" s="567"/>
      <c r="DZI88" s="567"/>
      <c r="DZJ88" s="567"/>
      <c r="DZK88" s="567"/>
      <c r="DZL88" s="567"/>
      <c r="DZM88" s="567"/>
      <c r="DZN88" s="567"/>
      <c r="DZO88" s="567"/>
      <c r="DZP88" s="567"/>
      <c r="DZQ88" s="567"/>
      <c r="DZR88" s="567"/>
      <c r="DZS88" s="567"/>
      <c r="DZT88" s="567"/>
      <c r="DZU88" s="567"/>
      <c r="DZV88" s="567"/>
      <c r="DZW88" s="567"/>
      <c r="DZX88" s="567"/>
      <c r="DZY88" s="567"/>
      <c r="DZZ88" s="567"/>
      <c r="EAA88" s="567"/>
      <c r="EAB88" s="567"/>
      <c r="EAC88" s="567"/>
      <c r="EAD88" s="567"/>
      <c r="EAE88" s="567"/>
      <c r="EAF88" s="567"/>
      <c r="EAG88" s="567"/>
      <c r="EAH88" s="567"/>
      <c r="EAI88" s="567"/>
      <c r="EAJ88" s="567"/>
      <c r="EAK88" s="567"/>
      <c r="EAL88" s="567"/>
      <c r="EAM88" s="567"/>
      <c r="EAN88" s="567"/>
      <c r="EAO88" s="567"/>
      <c r="EAP88" s="567"/>
      <c r="EAQ88" s="567"/>
      <c r="EAR88" s="567"/>
      <c r="EAS88" s="567"/>
      <c r="EAT88" s="567"/>
      <c r="EAU88" s="567"/>
      <c r="EAV88" s="567"/>
      <c r="EAW88" s="567"/>
      <c r="EAX88" s="567"/>
      <c r="EAY88" s="567"/>
      <c r="EAZ88" s="567"/>
      <c r="EBA88" s="567"/>
      <c r="EBB88" s="567"/>
      <c r="EBC88" s="567"/>
      <c r="EBD88" s="567"/>
      <c r="EBE88" s="567"/>
      <c r="EBF88" s="567"/>
      <c r="EBG88" s="567"/>
      <c r="EBH88" s="567"/>
      <c r="EBI88" s="567"/>
      <c r="EBJ88" s="567"/>
      <c r="EBK88" s="567"/>
      <c r="EBL88" s="567"/>
      <c r="EBM88" s="567"/>
      <c r="EBN88" s="567"/>
      <c r="EBO88" s="567"/>
      <c r="EBP88" s="567"/>
      <c r="EBQ88" s="567"/>
      <c r="EBR88" s="567"/>
      <c r="EBS88" s="567"/>
      <c r="EBT88" s="567"/>
      <c r="EBU88" s="567"/>
      <c r="EBV88" s="567"/>
      <c r="EBW88" s="567"/>
      <c r="EBX88" s="567"/>
      <c r="EBY88" s="567"/>
      <c r="EBZ88" s="567"/>
      <c r="ECA88" s="567"/>
      <c r="ECB88" s="567"/>
      <c r="ECC88" s="567"/>
      <c r="ECD88" s="567"/>
      <c r="ECE88" s="567"/>
      <c r="ECF88" s="567"/>
      <c r="ECG88" s="567"/>
      <c r="ECH88" s="567"/>
      <c r="ECI88" s="567"/>
      <c r="ECJ88" s="567"/>
      <c r="ECK88" s="567"/>
      <c r="ECL88" s="567"/>
      <c r="ECM88" s="567"/>
      <c r="ECN88" s="567"/>
      <c r="ECO88" s="567"/>
      <c r="ECP88" s="567"/>
      <c r="ECQ88" s="567"/>
      <c r="ECR88" s="567"/>
      <c r="ECS88" s="567"/>
      <c r="ECT88" s="567"/>
      <c r="ECU88" s="567"/>
      <c r="ECV88" s="567"/>
      <c r="ECW88" s="567"/>
      <c r="ECX88" s="567"/>
      <c r="ECY88" s="567"/>
      <c r="ECZ88" s="567"/>
      <c r="EDA88" s="567"/>
      <c r="EDB88" s="567"/>
      <c r="EDC88" s="567"/>
      <c r="EDD88" s="567"/>
      <c r="EDE88" s="567"/>
      <c r="EDF88" s="567"/>
      <c r="EDG88" s="567"/>
      <c r="EDH88" s="567"/>
      <c r="EDI88" s="567"/>
      <c r="EDJ88" s="567"/>
      <c r="EDK88" s="567"/>
      <c r="EDL88" s="567"/>
      <c r="EDM88" s="567"/>
      <c r="EDN88" s="567"/>
      <c r="EDO88" s="567"/>
      <c r="EDP88" s="567"/>
      <c r="EDQ88" s="567"/>
      <c r="EDR88" s="567"/>
      <c r="EDS88" s="567"/>
      <c r="EDT88" s="567"/>
      <c r="EDU88" s="567"/>
      <c r="EDV88" s="567"/>
      <c r="EDW88" s="567"/>
      <c r="EDX88" s="567"/>
      <c r="EDY88" s="567"/>
      <c r="EDZ88" s="567"/>
      <c r="EEA88" s="567"/>
      <c r="EEB88" s="567"/>
      <c r="EEC88" s="567"/>
      <c r="EED88" s="567"/>
      <c r="EEE88" s="567"/>
      <c r="EEF88" s="567"/>
      <c r="EEG88" s="567"/>
      <c r="EEH88" s="567"/>
      <c r="EEI88" s="567"/>
      <c r="EEJ88" s="567"/>
      <c r="EEK88" s="567"/>
      <c r="EEL88" s="567"/>
      <c r="EEM88" s="567"/>
      <c r="EEN88" s="567"/>
      <c r="EEO88" s="567"/>
      <c r="EEP88" s="567"/>
      <c r="EEQ88" s="567"/>
      <c r="EER88" s="567"/>
      <c r="EES88" s="567"/>
      <c r="EET88" s="567"/>
      <c r="EEU88" s="567"/>
      <c r="EEV88" s="567"/>
      <c r="EEW88" s="567"/>
      <c r="EEX88" s="567"/>
      <c r="EEY88" s="567"/>
      <c r="EEZ88" s="567"/>
      <c r="EFA88" s="567"/>
      <c r="EFB88" s="567"/>
      <c r="EFC88" s="567"/>
      <c r="EFD88" s="567"/>
      <c r="EFE88" s="567"/>
      <c r="EFF88" s="567"/>
      <c r="EFG88" s="567"/>
      <c r="EFH88" s="567"/>
      <c r="EFI88" s="567"/>
      <c r="EFJ88" s="567"/>
      <c r="EFK88" s="567"/>
      <c r="EFL88" s="567"/>
      <c r="EFM88" s="567"/>
      <c r="EFN88" s="567"/>
      <c r="EFO88" s="567"/>
      <c r="EFP88" s="567"/>
      <c r="EFQ88" s="567"/>
      <c r="EFR88" s="567"/>
      <c r="EFS88" s="567"/>
      <c r="EFT88" s="567"/>
      <c r="EFU88" s="567"/>
      <c r="EFV88" s="567"/>
      <c r="EFW88" s="567"/>
      <c r="EFX88" s="567"/>
      <c r="EFY88" s="567"/>
      <c r="EFZ88" s="567"/>
      <c r="EGA88" s="567"/>
      <c r="EGB88" s="567"/>
      <c r="EGC88" s="567"/>
      <c r="EGD88" s="567"/>
      <c r="EGE88" s="567"/>
      <c r="EGF88" s="567"/>
      <c r="EGG88" s="567"/>
      <c r="EGH88" s="567"/>
      <c r="EGI88" s="567"/>
      <c r="EGJ88" s="567"/>
      <c r="EGK88" s="567"/>
      <c r="EGL88" s="567"/>
      <c r="EGM88" s="567"/>
      <c r="EGN88" s="567"/>
      <c r="EGO88" s="567"/>
      <c r="EGP88" s="567"/>
      <c r="EGQ88" s="567"/>
      <c r="EGR88" s="567"/>
      <c r="EGS88" s="567"/>
      <c r="EGT88" s="567"/>
      <c r="EGU88" s="567"/>
      <c r="EGV88" s="567"/>
      <c r="EGW88" s="567"/>
      <c r="EGX88" s="567"/>
      <c r="EGY88" s="567"/>
      <c r="EGZ88" s="567"/>
      <c r="EHA88" s="567"/>
      <c r="EHB88" s="567"/>
      <c r="EHC88" s="567"/>
      <c r="EHD88" s="567"/>
      <c r="EHE88" s="567"/>
      <c r="EHF88" s="567"/>
      <c r="EHG88" s="567"/>
      <c r="EHH88" s="567"/>
      <c r="EHI88" s="567"/>
      <c r="EHJ88" s="567"/>
      <c r="EHK88" s="567"/>
      <c r="EHL88" s="567"/>
      <c r="EHM88" s="567"/>
      <c r="EHN88" s="567"/>
      <c r="EHO88" s="567"/>
      <c r="EHP88" s="567"/>
      <c r="EHQ88" s="567"/>
      <c r="EHR88" s="567"/>
      <c r="EHS88" s="567"/>
      <c r="EHT88" s="567"/>
      <c r="EHU88" s="567"/>
      <c r="EHV88" s="567"/>
      <c r="EHW88" s="567"/>
      <c r="EHX88" s="567"/>
      <c r="EHY88" s="567"/>
      <c r="EHZ88" s="567"/>
      <c r="EIA88" s="567"/>
      <c r="EIB88" s="567"/>
      <c r="EIC88" s="567"/>
      <c r="EID88" s="567"/>
      <c r="EIE88" s="567"/>
      <c r="EIF88" s="567"/>
      <c r="EIG88" s="567"/>
      <c r="EIH88" s="567"/>
      <c r="EII88" s="567"/>
      <c r="EIJ88" s="567"/>
      <c r="EIK88" s="567"/>
      <c r="EIL88" s="567"/>
      <c r="EIM88" s="567"/>
      <c r="EIN88" s="567"/>
      <c r="EIO88" s="567"/>
      <c r="EIP88" s="567"/>
      <c r="EIQ88" s="567"/>
      <c r="EIR88" s="567"/>
      <c r="EIS88" s="567"/>
      <c r="EIT88" s="567"/>
      <c r="EIU88" s="567"/>
      <c r="EIV88" s="567"/>
      <c r="EIW88" s="567"/>
      <c r="EIX88" s="567"/>
      <c r="EIY88" s="567"/>
      <c r="EIZ88" s="567"/>
      <c r="EJA88" s="567"/>
      <c r="EJB88" s="567"/>
      <c r="EJC88" s="567"/>
      <c r="EJD88" s="567"/>
      <c r="EJE88" s="567"/>
      <c r="EJF88" s="567"/>
      <c r="EJG88" s="567"/>
      <c r="EJH88" s="567"/>
      <c r="EJI88" s="567"/>
      <c r="EJJ88" s="567"/>
      <c r="EJK88" s="567"/>
      <c r="EJL88" s="567"/>
      <c r="EJM88" s="567"/>
      <c r="EJN88" s="567"/>
      <c r="EJO88" s="567"/>
      <c r="EJP88" s="567"/>
      <c r="EJQ88" s="567"/>
      <c r="EJR88" s="567"/>
      <c r="EJS88" s="567"/>
      <c r="EJT88" s="567"/>
      <c r="EJU88" s="567"/>
      <c r="EJV88" s="567"/>
      <c r="EJW88" s="567"/>
      <c r="EJX88" s="567"/>
      <c r="EJY88" s="567"/>
      <c r="EJZ88" s="567"/>
      <c r="EKA88" s="567"/>
      <c r="EKB88" s="567"/>
      <c r="EKC88" s="567"/>
      <c r="EKD88" s="567"/>
      <c r="EKE88" s="567"/>
      <c r="EKF88" s="567"/>
      <c r="EKG88" s="567"/>
      <c r="EKH88" s="567"/>
      <c r="EKI88" s="567"/>
      <c r="EKJ88" s="567"/>
      <c r="EKK88" s="567"/>
      <c r="EKL88" s="567"/>
      <c r="EKM88" s="567"/>
      <c r="EKN88" s="567"/>
      <c r="EKO88" s="567"/>
      <c r="EKP88" s="567"/>
      <c r="EKQ88" s="567"/>
      <c r="EKR88" s="567"/>
      <c r="EKS88" s="567"/>
      <c r="EKT88" s="567"/>
      <c r="EKU88" s="567"/>
      <c r="EKV88" s="567"/>
      <c r="EKW88" s="567"/>
      <c r="EKX88" s="567"/>
      <c r="EKY88" s="567"/>
      <c r="EKZ88" s="567"/>
      <c r="ELA88" s="567"/>
      <c r="ELB88" s="567"/>
      <c r="ELC88" s="567"/>
      <c r="ELD88" s="567"/>
      <c r="ELE88" s="567"/>
      <c r="ELF88" s="567"/>
      <c r="ELG88" s="567"/>
      <c r="ELH88" s="567"/>
      <c r="ELI88" s="567"/>
      <c r="ELJ88" s="567"/>
      <c r="ELK88" s="567"/>
      <c r="ELL88" s="567"/>
      <c r="ELM88" s="567"/>
      <c r="ELN88" s="567"/>
      <c r="ELO88" s="567"/>
      <c r="ELP88" s="567"/>
      <c r="ELQ88" s="567"/>
      <c r="ELR88" s="567"/>
      <c r="ELS88" s="567"/>
      <c r="ELT88" s="567"/>
      <c r="ELU88" s="567"/>
      <c r="ELV88" s="567"/>
      <c r="ELW88" s="567"/>
      <c r="ELX88" s="567"/>
      <c r="ELY88" s="567"/>
      <c r="ELZ88" s="567"/>
      <c r="EMA88" s="567"/>
      <c r="EMB88" s="567"/>
      <c r="EMC88" s="567"/>
      <c r="EMD88" s="567"/>
      <c r="EME88" s="567"/>
      <c r="EMF88" s="567"/>
      <c r="EMG88" s="567"/>
      <c r="EMH88" s="567"/>
      <c r="EMI88" s="567"/>
      <c r="EMJ88" s="567"/>
      <c r="EMK88" s="567"/>
      <c r="EML88" s="567"/>
      <c r="EMM88" s="567"/>
      <c r="EMN88" s="567"/>
      <c r="EMO88" s="567"/>
      <c r="EMP88" s="567"/>
      <c r="EMQ88" s="567"/>
      <c r="EMR88" s="567"/>
      <c r="EMS88" s="567"/>
      <c r="EMT88" s="567"/>
      <c r="EMU88" s="567"/>
      <c r="EMV88" s="567"/>
      <c r="EMW88" s="567"/>
      <c r="EMX88" s="567"/>
      <c r="EMY88" s="567"/>
      <c r="EMZ88" s="567"/>
      <c r="ENA88" s="567"/>
      <c r="ENB88" s="567"/>
      <c r="ENC88" s="567"/>
      <c r="END88" s="567"/>
      <c r="ENE88" s="567"/>
      <c r="ENF88" s="567"/>
      <c r="ENG88" s="567"/>
      <c r="ENH88" s="567"/>
      <c r="ENI88" s="567"/>
      <c r="ENJ88" s="567"/>
      <c r="ENK88" s="567"/>
      <c r="ENL88" s="567"/>
      <c r="ENM88" s="567"/>
      <c r="ENN88" s="567"/>
      <c r="ENO88" s="567"/>
      <c r="ENP88" s="567"/>
      <c r="ENQ88" s="567"/>
      <c r="ENR88" s="567"/>
      <c r="ENS88" s="567"/>
      <c r="ENT88" s="567"/>
      <c r="ENU88" s="567"/>
      <c r="ENV88" s="567"/>
      <c r="ENW88" s="567"/>
      <c r="ENX88" s="567"/>
      <c r="ENY88" s="567"/>
      <c r="ENZ88" s="567"/>
      <c r="EOA88" s="567"/>
      <c r="EOB88" s="567"/>
      <c r="EOC88" s="567"/>
      <c r="EOD88" s="567"/>
      <c r="EOE88" s="567"/>
      <c r="EOF88" s="567"/>
      <c r="EOG88" s="567"/>
      <c r="EOH88" s="567"/>
      <c r="EOI88" s="567"/>
      <c r="EOJ88" s="567"/>
      <c r="EOK88" s="567"/>
      <c r="EOL88" s="567"/>
      <c r="EOM88" s="567"/>
      <c r="EON88" s="567"/>
      <c r="EOO88" s="567"/>
      <c r="EOP88" s="567"/>
      <c r="EOQ88" s="567"/>
      <c r="EOR88" s="567"/>
      <c r="EOS88" s="567"/>
      <c r="EOT88" s="567"/>
      <c r="EOU88" s="567"/>
      <c r="EOV88" s="567"/>
      <c r="EOW88" s="567"/>
      <c r="EOX88" s="567"/>
      <c r="EOY88" s="567"/>
      <c r="EOZ88" s="567"/>
      <c r="EPA88" s="567"/>
      <c r="EPB88" s="567"/>
      <c r="EPC88" s="567"/>
      <c r="EPD88" s="567"/>
      <c r="EPE88" s="567"/>
      <c r="EPF88" s="567"/>
      <c r="EPG88" s="567"/>
      <c r="EPH88" s="567"/>
      <c r="EPI88" s="567"/>
      <c r="EPJ88" s="567"/>
      <c r="EPK88" s="567"/>
      <c r="EPL88" s="567"/>
      <c r="EPM88" s="567"/>
      <c r="EPN88" s="567"/>
      <c r="EPO88" s="567"/>
      <c r="EPP88" s="567"/>
      <c r="EPQ88" s="567"/>
      <c r="EPR88" s="567"/>
      <c r="EPS88" s="567"/>
      <c r="EPT88" s="567"/>
      <c r="EPU88" s="567"/>
      <c r="EPV88" s="567"/>
      <c r="EPW88" s="567"/>
      <c r="EPX88" s="567"/>
      <c r="EPY88" s="567"/>
      <c r="EPZ88" s="567"/>
      <c r="EQA88" s="567"/>
      <c r="EQB88" s="567"/>
      <c r="EQC88" s="567"/>
      <c r="EQD88" s="567"/>
      <c r="EQE88" s="567"/>
      <c r="EQF88" s="567"/>
      <c r="EQG88" s="567"/>
      <c r="EQH88" s="567"/>
      <c r="EQI88" s="567"/>
      <c r="EQJ88" s="567"/>
      <c r="EQK88" s="567"/>
      <c r="EQL88" s="567"/>
      <c r="EQM88" s="567"/>
      <c r="EQN88" s="567"/>
      <c r="EQO88" s="567"/>
      <c r="EQP88" s="567"/>
      <c r="EQQ88" s="567"/>
      <c r="EQR88" s="567"/>
      <c r="EQS88" s="567"/>
      <c r="EQT88" s="567"/>
      <c r="EQU88" s="567"/>
      <c r="EQV88" s="567"/>
      <c r="EQW88" s="567"/>
      <c r="EQX88" s="567"/>
      <c r="EQY88" s="567"/>
      <c r="EQZ88" s="567"/>
      <c r="ERA88" s="567"/>
      <c r="ERB88" s="567"/>
      <c r="ERC88" s="567"/>
      <c r="ERD88" s="567"/>
      <c r="ERE88" s="567"/>
      <c r="ERF88" s="567"/>
      <c r="ERG88" s="567"/>
      <c r="ERH88" s="567"/>
      <c r="ERI88" s="567"/>
      <c r="ERJ88" s="567"/>
      <c r="ERK88" s="567"/>
      <c r="ERL88" s="567"/>
      <c r="ERM88" s="567"/>
      <c r="ERN88" s="567"/>
      <c r="ERO88" s="567"/>
      <c r="ERP88" s="567"/>
      <c r="ERQ88" s="567"/>
      <c r="ERR88" s="567"/>
      <c r="ERS88" s="567"/>
      <c r="ERT88" s="567"/>
      <c r="ERU88" s="567"/>
      <c r="ERV88" s="567"/>
      <c r="ERW88" s="567"/>
      <c r="ERX88" s="567"/>
      <c r="ERY88" s="567"/>
      <c r="ERZ88" s="567"/>
      <c r="ESA88" s="567"/>
      <c r="ESB88" s="567"/>
      <c r="ESC88" s="567"/>
      <c r="ESD88" s="567"/>
      <c r="ESE88" s="567"/>
      <c r="ESF88" s="567"/>
      <c r="ESG88" s="567"/>
      <c r="ESH88" s="567"/>
      <c r="ESI88" s="567"/>
      <c r="ESJ88" s="567"/>
      <c r="ESK88" s="567"/>
      <c r="ESL88" s="567"/>
      <c r="ESM88" s="567"/>
      <c r="ESN88" s="567"/>
      <c r="ESO88" s="567"/>
      <c r="ESP88" s="567"/>
      <c r="ESQ88" s="567"/>
      <c r="ESR88" s="567"/>
      <c r="ESS88" s="567"/>
      <c r="EST88" s="567"/>
      <c r="ESU88" s="567"/>
      <c r="ESV88" s="567"/>
      <c r="ESW88" s="567"/>
      <c r="ESX88" s="567"/>
      <c r="ESY88" s="567"/>
      <c r="ESZ88" s="567"/>
      <c r="ETA88" s="567"/>
      <c r="ETB88" s="567"/>
      <c r="ETC88" s="567"/>
      <c r="ETD88" s="567"/>
      <c r="ETE88" s="567"/>
      <c r="ETF88" s="567"/>
      <c r="ETG88" s="567"/>
      <c r="ETH88" s="567"/>
      <c r="ETI88" s="567"/>
      <c r="ETJ88" s="567"/>
      <c r="ETK88" s="567"/>
      <c r="ETL88" s="567"/>
      <c r="ETM88" s="567"/>
      <c r="ETN88" s="567"/>
      <c r="ETO88" s="567"/>
      <c r="ETP88" s="567"/>
      <c r="ETQ88" s="567"/>
      <c r="ETR88" s="567"/>
      <c r="ETS88" s="567"/>
      <c r="ETT88" s="567"/>
      <c r="ETU88" s="567"/>
      <c r="ETV88" s="567"/>
      <c r="ETW88" s="567"/>
      <c r="ETX88" s="567"/>
      <c r="ETY88" s="567"/>
      <c r="ETZ88" s="567"/>
      <c r="EUA88" s="567"/>
      <c r="EUB88" s="567"/>
      <c r="EUC88" s="567"/>
      <c r="EUD88" s="567"/>
      <c r="EUE88" s="567"/>
      <c r="EUF88" s="567"/>
      <c r="EUG88" s="567"/>
      <c r="EUH88" s="567"/>
      <c r="EUI88" s="567"/>
      <c r="EUJ88" s="567"/>
      <c r="EUK88" s="567"/>
      <c r="EUL88" s="567"/>
      <c r="EUM88" s="567"/>
      <c r="EUN88" s="567"/>
      <c r="EUO88" s="567"/>
      <c r="EUP88" s="567"/>
      <c r="EUQ88" s="567"/>
      <c r="EUR88" s="567"/>
      <c r="EUS88" s="567"/>
      <c r="EUT88" s="567"/>
      <c r="EUU88" s="567"/>
      <c r="EUV88" s="567"/>
      <c r="EUW88" s="567"/>
      <c r="EUX88" s="567"/>
      <c r="EUY88" s="567"/>
      <c r="EUZ88" s="567"/>
      <c r="EVA88" s="567"/>
      <c r="EVB88" s="567"/>
      <c r="EVC88" s="567"/>
      <c r="EVD88" s="567"/>
      <c r="EVE88" s="567"/>
      <c r="EVF88" s="567"/>
      <c r="EVG88" s="567"/>
      <c r="EVH88" s="567"/>
      <c r="EVI88" s="567"/>
      <c r="EVJ88" s="567"/>
      <c r="EVK88" s="567"/>
      <c r="EVL88" s="567"/>
      <c r="EVM88" s="567"/>
      <c r="EVN88" s="567"/>
      <c r="EVO88" s="567"/>
      <c r="EVP88" s="567"/>
      <c r="EVQ88" s="567"/>
      <c r="EVR88" s="567"/>
      <c r="EVS88" s="567"/>
      <c r="EVT88" s="567"/>
      <c r="EVU88" s="567"/>
      <c r="EVV88" s="567"/>
      <c r="EVW88" s="567"/>
      <c r="EVX88" s="567"/>
      <c r="EVY88" s="567"/>
      <c r="EVZ88" s="567"/>
      <c r="EWA88" s="567"/>
      <c r="EWB88" s="567"/>
      <c r="EWC88" s="567"/>
      <c r="EWD88" s="567"/>
      <c r="EWE88" s="567"/>
      <c r="EWF88" s="567"/>
      <c r="EWG88" s="567"/>
      <c r="EWH88" s="567"/>
      <c r="EWI88" s="567"/>
      <c r="EWJ88" s="567"/>
      <c r="EWK88" s="567"/>
      <c r="EWL88" s="567"/>
      <c r="EWM88" s="567"/>
      <c r="EWN88" s="567"/>
      <c r="EWO88" s="567"/>
      <c r="EWP88" s="567"/>
      <c r="EWQ88" s="567"/>
      <c r="EWR88" s="567"/>
      <c r="EWS88" s="567"/>
      <c r="EWT88" s="567"/>
      <c r="EWU88" s="567"/>
      <c r="EWV88" s="567"/>
      <c r="EWW88" s="567"/>
      <c r="EWX88" s="567"/>
      <c r="EWY88" s="567"/>
      <c r="EWZ88" s="567"/>
      <c r="EXA88" s="567"/>
      <c r="EXB88" s="567"/>
      <c r="EXC88" s="567"/>
      <c r="EXD88" s="567"/>
      <c r="EXE88" s="567"/>
      <c r="EXF88" s="567"/>
      <c r="EXG88" s="567"/>
      <c r="EXH88" s="567"/>
      <c r="EXI88" s="567"/>
      <c r="EXJ88" s="567"/>
      <c r="EXK88" s="567"/>
      <c r="EXL88" s="567"/>
      <c r="EXM88" s="567"/>
      <c r="EXN88" s="567"/>
      <c r="EXO88" s="567"/>
      <c r="EXP88" s="567"/>
      <c r="EXQ88" s="567"/>
      <c r="EXR88" s="567"/>
      <c r="EXS88" s="567"/>
      <c r="EXT88" s="567"/>
      <c r="EXU88" s="567"/>
      <c r="EXV88" s="567"/>
      <c r="EXW88" s="567"/>
      <c r="EXX88" s="567"/>
      <c r="EXY88" s="567"/>
      <c r="EXZ88" s="567"/>
      <c r="EYA88" s="567"/>
      <c r="EYB88" s="567"/>
      <c r="EYC88" s="567"/>
      <c r="EYD88" s="567"/>
      <c r="EYE88" s="567"/>
      <c r="EYF88" s="567"/>
      <c r="EYG88" s="567"/>
      <c r="EYH88" s="567"/>
      <c r="EYI88" s="567"/>
      <c r="EYJ88" s="567"/>
      <c r="EYK88" s="567"/>
      <c r="EYL88" s="567"/>
      <c r="EYM88" s="567"/>
      <c r="EYN88" s="567"/>
      <c r="EYO88" s="567"/>
      <c r="EYP88" s="567"/>
      <c r="EYQ88" s="567"/>
      <c r="EYR88" s="567"/>
      <c r="EYS88" s="567"/>
      <c r="EYT88" s="567"/>
      <c r="EYU88" s="567"/>
      <c r="EYV88" s="567"/>
      <c r="EYW88" s="567"/>
      <c r="EYX88" s="567"/>
      <c r="EYY88" s="567"/>
      <c r="EYZ88" s="567"/>
      <c r="EZA88" s="567"/>
      <c r="EZB88" s="567"/>
      <c r="EZC88" s="567"/>
      <c r="EZD88" s="567"/>
      <c r="EZE88" s="567"/>
      <c r="EZF88" s="567"/>
      <c r="EZG88" s="567"/>
      <c r="EZH88" s="567"/>
      <c r="EZI88" s="567"/>
      <c r="EZJ88" s="567"/>
      <c r="EZK88" s="567"/>
      <c r="EZL88" s="567"/>
      <c r="EZM88" s="567"/>
      <c r="EZN88" s="567"/>
      <c r="EZO88" s="567"/>
      <c r="EZP88" s="567"/>
      <c r="EZQ88" s="567"/>
      <c r="EZR88" s="567"/>
      <c r="EZS88" s="567"/>
      <c r="EZT88" s="567"/>
      <c r="EZU88" s="567"/>
      <c r="EZV88" s="567"/>
      <c r="EZW88" s="567"/>
      <c r="EZX88" s="567"/>
      <c r="EZY88" s="567"/>
      <c r="EZZ88" s="567"/>
      <c r="FAA88" s="567"/>
      <c r="FAB88" s="567"/>
      <c r="FAC88" s="567"/>
      <c r="FAD88" s="567"/>
      <c r="FAE88" s="567"/>
      <c r="FAF88" s="567"/>
      <c r="FAG88" s="567"/>
      <c r="FAH88" s="567"/>
      <c r="FAI88" s="567"/>
      <c r="FAJ88" s="567"/>
      <c r="FAK88" s="567"/>
      <c r="FAL88" s="567"/>
      <c r="FAM88" s="567"/>
      <c r="FAN88" s="567"/>
      <c r="FAO88" s="567"/>
      <c r="FAP88" s="567"/>
      <c r="FAQ88" s="567"/>
      <c r="FAR88" s="567"/>
      <c r="FAS88" s="567"/>
      <c r="FAT88" s="567"/>
      <c r="FAU88" s="567"/>
      <c r="FAV88" s="567"/>
      <c r="FAW88" s="567"/>
      <c r="FAX88" s="567"/>
      <c r="FAY88" s="567"/>
      <c r="FAZ88" s="567"/>
      <c r="FBA88" s="567"/>
      <c r="FBB88" s="567"/>
      <c r="FBC88" s="567"/>
      <c r="FBD88" s="567"/>
      <c r="FBE88" s="567"/>
      <c r="FBF88" s="567"/>
      <c r="FBG88" s="567"/>
      <c r="FBH88" s="567"/>
      <c r="FBI88" s="567"/>
      <c r="FBJ88" s="567"/>
      <c r="FBK88" s="567"/>
      <c r="FBL88" s="567"/>
      <c r="FBM88" s="567"/>
      <c r="FBN88" s="567"/>
      <c r="FBO88" s="567"/>
      <c r="FBP88" s="567"/>
      <c r="FBQ88" s="567"/>
      <c r="FBR88" s="567"/>
      <c r="FBS88" s="567"/>
      <c r="FBT88" s="567"/>
      <c r="FBU88" s="567"/>
      <c r="FBV88" s="567"/>
      <c r="FBW88" s="567"/>
      <c r="FBX88" s="567"/>
      <c r="FBY88" s="567"/>
      <c r="FBZ88" s="567"/>
      <c r="FCA88" s="567"/>
      <c r="FCB88" s="567"/>
      <c r="FCC88" s="567"/>
      <c r="FCD88" s="567"/>
      <c r="FCE88" s="567"/>
      <c r="FCF88" s="567"/>
      <c r="FCG88" s="567"/>
      <c r="FCH88" s="567"/>
      <c r="FCI88" s="567"/>
      <c r="FCJ88" s="567"/>
      <c r="FCK88" s="567"/>
      <c r="FCL88" s="567"/>
      <c r="FCM88" s="567"/>
      <c r="FCN88" s="567"/>
      <c r="FCO88" s="567"/>
      <c r="FCP88" s="567"/>
      <c r="FCQ88" s="567"/>
      <c r="FCR88" s="567"/>
      <c r="FCS88" s="567"/>
      <c r="FCT88" s="567"/>
      <c r="FCU88" s="567"/>
      <c r="FCV88" s="567"/>
      <c r="FCW88" s="567"/>
      <c r="FCX88" s="567"/>
      <c r="FCY88" s="567"/>
      <c r="FCZ88" s="567"/>
      <c r="FDA88" s="567"/>
      <c r="FDB88" s="567"/>
      <c r="FDC88" s="567"/>
      <c r="FDD88" s="567"/>
      <c r="FDE88" s="567"/>
      <c r="FDF88" s="567"/>
      <c r="FDG88" s="567"/>
      <c r="FDH88" s="567"/>
      <c r="FDI88" s="567"/>
      <c r="FDJ88" s="567"/>
      <c r="FDK88" s="567"/>
      <c r="FDL88" s="567"/>
      <c r="FDM88" s="567"/>
      <c r="FDN88" s="567"/>
      <c r="FDO88" s="567"/>
      <c r="FDP88" s="567"/>
      <c r="FDQ88" s="567"/>
      <c r="FDR88" s="567"/>
      <c r="FDS88" s="567"/>
      <c r="FDT88" s="567"/>
      <c r="FDU88" s="567"/>
      <c r="FDV88" s="567"/>
      <c r="FDW88" s="567"/>
      <c r="FDX88" s="567"/>
      <c r="FDY88" s="567"/>
      <c r="FDZ88" s="567"/>
      <c r="FEA88" s="567"/>
      <c r="FEB88" s="567"/>
      <c r="FEC88" s="567"/>
      <c r="FED88" s="567"/>
      <c r="FEE88" s="567"/>
      <c r="FEF88" s="567"/>
      <c r="FEG88" s="567"/>
      <c r="FEH88" s="567"/>
      <c r="FEI88" s="567"/>
      <c r="FEJ88" s="567"/>
      <c r="FEK88" s="567"/>
      <c r="FEL88" s="567"/>
      <c r="FEM88" s="567"/>
      <c r="FEN88" s="567"/>
      <c r="FEO88" s="567"/>
      <c r="FEP88" s="567"/>
      <c r="FEQ88" s="567"/>
      <c r="FER88" s="567"/>
      <c r="FES88" s="567"/>
      <c r="FET88" s="567"/>
      <c r="FEU88" s="567"/>
      <c r="FEV88" s="567"/>
      <c r="FEW88" s="567"/>
      <c r="FEX88" s="567"/>
      <c r="FEY88" s="567"/>
      <c r="FEZ88" s="567"/>
      <c r="FFA88" s="567"/>
      <c r="FFB88" s="567"/>
      <c r="FFC88" s="567"/>
      <c r="FFD88" s="567"/>
      <c r="FFE88" s="567"/>
      <c r="FFF88" s="567"/>
      <c r="FFG88" s="567"/>
      <c r="FFH88" s="567"/>
      <c r="FFI88" s="567"/>
      <c r="FFJ88" s="567"/>
      <c r="FFK88" s="567"/>
      <c r="FFL88" s="567"/>
      <c r="FFM88" s="567"/>
      <c r="FFN88" s="567"/>
      <c r="FFO88" s="567"/>
      <c r="FFP88" s="567"/>
      <c r="FFQ88" s="567"/>
      <c r="FFR88" s="567"/>
      <c r="FFS88" s="567"/>
      <c r="FFT88" s="567"/>
      <c r="FFU88" s="567"/>
      <c r="FFV88" s="567"/>
      <c r="FFW88" s="567"/>
      <c r="FFX88" s="567"/>
      <c r="FFY88" s="567"/>
      <c r="FFZ88" s="567"/>
      <c r="FGA88" s="567"/>
      <c r="FGB88" s="567"/>
      <c r="FGC88" s="567"/>
      <c r="FGD88" s="567"/>
      <c r="FGE88" s="567"/>
      <c r="FGF88" s="567"/>
      <c r="FGG88" s="567"/>
      <c r="FGH88" s="567"/>
      <c r="FGI88" s="567"/>
      <c r="FGJ88" s="567"/>
      <c r="FGK88" s="567"/>
      <c r="FGL88" s="567"/>
      <c r="FGM88" s="567"/>
      <c r="FGN88" s="567"/>
      <c r="FGO88" s="567"/>
      <c r="FGP88" s="567"/>
      <c r="FGQ88" s="567"/>
      <c r="FGR88" s="567"/>
      <c r="FGS88" s="567"/>
      <c r="FGT88" s="567"/>
      <c r="FGU88" s="567"/>
      <c r="FGV88" s="567"/>
      <c r="FGW88" s="567"/>
      <c r="FGX88" s="567"/>
      <c r="FGY88" s="567"/>
      <c r="FGZ88" s="567"/>
      <c r="FHA88" s="567"/>
      <c r="FHB88" s="567"/>
      <c r="FHC88" s="567"/>
      <c r="FHD88" s="567"/>
      <c r="FHE88" s="567"/>
      <c r="FHF88" s="567"/>
      <c r="FHG88" s="567"/>
      <c r="FHH88" s="567"/>
      <c r="FHI88" s="567"/>
      <c r="FHJ88" s="567"/>
      <c r="FHK88" s="567"/>
      <c r="FHL88" s="567"/>
      <c r="FHM88" s="567"/>
      <c r="FHN88" s="567"/>
      <c r="FHO88" s="567"/>
      <c r="FHP88" s="567"/>
      <c r="FHQ88" s="567"/>
      <c r="FHR88" s="567"/>
      <c r="FHS88" s="567"/>
      <c r="FHT88" s="567"/>
      <c r="FHU88" s="567"/>
      <c r="FHV88" s="567"/>
      <c r="FHW88" s="567"/>
      <c r="FHX88" s="567"/>
      <c r="FHY88" s="567"/>
      <c r="FHZ88" s="567"/>
      <c r="FIA88" s="567"/>
      <c r="FIB88" s="567"/>
      <c r="FIC88" s="567"/>
      <c r="FID88" s="567"/>
      <c r="FIE88" s="567"/>
      <c r="FIF88" s="567"/>
      <c r="FIG88" s="567"/>
      <c r="FIH88" s="567"/>
      <c r="FII88" s="567"/>
      <c r="FIJ88" s="567"/>
      <c r="FIK88" s="567"/>
      <c r="FIL88" s="567"/>
      <c r="FIM88" s="567"/>
      <c r="FIN88" s="567"/>
      <c r="FIO88" s="567"/>
      <c r="FIP88" s="567"/>
      <c r="FIQ88" s="567"/>
      <c r="FIR88" s="567"/>
      <c r="FIS88" s="567"/>
      <c r="FIT88" s="567"/>
      <c r="FIU88" s="567"/>
      <c r="FIV88" s="567"/>
      <c r="FIW88" s="567"/>
      <c r="FIX88" s="567"/>
      <c r="FIY88" s="567"/>
      <c r="FIZ88" s="567"/>
      <c r="FJA88" s="567"/>
      <c r="FJB88" s="567"/>
      <c r="FJC88" s="567"/>
      <c r="FJD88" s="567"/>
      <c r="FJE88" s="567"/>
      <c r="FJF88" s="567"/>
      <c r="FJG88" s="567"/>
      <c r="FJH88" s="567"/>
      <c r="FJI88" s="567"/>
      <c r="FJJ88" s="567"/>
      <c r="FJK88" s="567"/>
      <c r="FJL88" s="567"/>
      <c r="FJM88" s="567"/>
      <c r="FJN88" s="567"/>
      <c r="FJO88" s="567"/>
      <c r="FJP88" s="567"/>
      <c r="FJQ88" s="567"/>
      <c r="FJR88" s="567"/>
      <c r="FJS88" s="567"/>
      <c r="FJT88" s="567"/>
      <c r="FJU88" s="567"/>
      <c r="FJV88" s="567"/>
      <c r="FJW88" s="567"/>
      <c r="FJX88" s="567"/>
      <c r="FJY88" s="567"/>
      <c r="FJZ88" s="567"/>
      <c r="FKA88" s="567"/>
      <c r="FKB88" s="567"/>
      <c r="FKC88" s="567"/>
      <c r="FKD88" s="567"/>
      <c r="FKE88" s="567"/>
      <c r="FKF88" s="567"/>
      <c r="FKG88" s="567"/>
      <c r="FKH88" s="567"/>
      <c r="FKI88" s="567"/>
      <c r="FKJ88" s="567"/>
      <c r="FKK88" s="567"/>
      <c r="FKL88" s="567"/>
      <c r="FKM88" s="567"/>
      <c r="FKN88" s="567"/>
      <c r="FKO88" s="567"/>
      <c r="FKP88" s="567"/>
      <c r="FKQ88" s="567"/>
      <c r="FKR88" s="567"/>
      <c r="FKS88" s="567"/>
      <c r="FKT88" s="567"/>
      <c r="FKU88" s="567"/>
      <c r="FKV88" s="567"/>
      <c r="FKW88" s="567"/>
      <c r="FKX88" s="567"/>
      <c r="FKY88" s="567"/>
      <c r="FKZ88" s="567"/>
      <c r="FLA88" s="567"/>
      <c r="FLB88" s="567"/>
      <c r="FLC88" s="567"/>
      <c r="FLD88" s="567"/>
      <c r="FLE88" s="567"/>
      <c r="FLF88" s="567"/>
      <c r="FLG88" s="567"/>
      <c r="FLH88" s="567"/>
      <c r="FLI88" s="567"/>
      <c r="FLJ88" s="567"/>
      <c r="FLK88" s="567"/>
      <c r="FLL88" s="567"/>
      <c r="FLM88" s="567"/>
      <c r="FLN88" s="567"/>
      <c r="FLO88" s="567"/>
      <c r="FLP88" s="567"/>
      <c r="FLQ88" s="567"/>
      <c r="FLR88" s="567"/>
      <c r="FLS88" s="567"/>
      <c r="FLT88" s="567"/>
      <c r="FLU88" s="567"/>
      <c r="FLV88" s="567"/>
      <c r="FLW88" s="567"/>
      <c r="FLX88" s="567"/>
      <c r="FLY88" s="567"/>
      <c r="FLZ88" s="567"/>
      <c r="FMA88" s="567"/>
      <c r="FMB88" s="567"/>
      <c r="FMC88" s="567"/>
      <c r="FMD88" s="567"/>
      <c r="FME88" s="567"/>
      <c r="FMF88" s="567"/>
      <c r="FMG88" s="567"/>
      <c r="FMH88" s="567"/>
      <c r="FMI88" s="567"/>
      <c r="FMJ88" s="567"/>
      <c r="FMK88" s="567"/>
      <c r="FML88" s="567"/>
      <c r="FMM88" s="567"/>
      <c r="FMN88" s="567"/>
      <c r="FMO88" s="567"/>
      <c r="FMP88" s="567"/>
      <c r="FMQ88" s="567"/>
      <c r="FMR88" s="567"/>
      <c r="FMS88" s="567"/>
      <c r="FMT88" s="567"/>
      <c r="FMU88" s="567"/>
      <c r="FMV88" s="567"/>
      <c r="FMW88" s="567"/>
      <c r="FMX88" s="567"/>
      <c r="FMY88" s="567"/>
      <c r="FMZ88" s="567"/>
      <c r="FNA88" s="567"/>
      <c r="FNB88" s="567"/>
      <c r="FNC88" s="567"/>
      <c r="FND88" s="567"/>
      <c r="FNE88" s="567"/>
      <c r="FNF88" s="567"/>
      <c r="FNG88" s="567"/>
      <c r="FNH88" s="567"/>
      <c r="FNI88" s="567"/>
      <c r="FNJ88" s="567"/>
      <c r="FNK88" s="567"/>
      <c r="FNL88" s="567"/>
      <c r="FNM88" s="567"/>
      <c r="FNN88" s="567"/>
      <c r="FNO88" s="567"/>
      <c r="FNP88" s="567"/>
      <c r="FNQ88" s="567"/>
      <c r="FNR88" s="567"/>
      <c r="FNS88" s="567"/>
      <c r="FNT88" s="567"/>
      <c r="FNU88" s="567"/>
      <c r="FNV88" s="567"/>
      <c r="FNW88" s="567"/>
      <c r="FNX88" s="567"/>
      <c r="FNY88" s="567"/>
      <c r="FNZ88" s="567"/>
      <c r="FOA88" s="567"/>
      <c r="FOB88" s="567"/>
      <c r="FOC88" s="567"/>
      <c r="FOD88" s="567"/>
      <c r="FOE88" s="567"/>
      <c r="FOF88" s="567"/>
      <c r="FOG88" s="567"/>
      <c r="FOH88" s="567"/>
      <c r="FOI88" s="567"/>
      <c r="FOJ88" s="567"/>
      <c r="FOK88" s="567"/>
      <c r="FOL88" s="567"/>
      <c r="FOM88" s="567"/>
      <c r="FON88" s="567"/>
      <c r="FOO88" s="567"/>
      <c r="FOP88" s="567"/>
      <c r="FOQ88" s="567"/>
      <c r="FOR88" s="567"/>
      <c r="FOS88" s="567"/>
      <c r="FOT88" s="567"/>
      <c r="FOU88" s="567"/>
      <c r="FOV88" s="567"/>
      <c r="FOW88" s="567"/>
      <c r="FOX88" s="567"/>
      <c r="FOY88" s="567"/>
      <c r="FOZ88" s="567"/>
      <c r="FPA88" s="567"/>
      <c r="FPB88" s="567"/>
      <c r="FPC88" s="567"/>
      <c r="FPD88" s="567"/>
      <c r="FPE88" s="567"/>
      <c r="FPF88" s="567"/>
      <c r="FPG88" s="567"/>
      <c r="FPH88" s="567"/>
      <c r="FPI88" s="567"/>
      <c r="FPJ88" s="567"/>
      <c r="FPK88" s="567"/>
      <c r="FPL88" s="567"/>
      <c r="FPM88" s="567"/>
      <c r="FPN88" s="567"/>
      <c r="FPO88" s="567"/>
      <c r="FPP88" s="567"/>
      <c r="FPQ88" s="567"/>
      <c r="FPR88" s="567"/>
      <c r="FPS88" s="567"/>
      <c r="FPT88" s="567"/>
      <c r="FPU88" s="567"/>
      <c r="FPV88" s="567"/>
      <c r="FPW88" s="567"/>
      <c r="FPX88" s="567"/>
      <c r="FPY88" s="567"/>
      <c r="FPZ88" s="567"/>
      <c r="FQA88" s="567"/>
      <c r="FQB88" s="567"/>
      <c r="FQC88" s="567"/>
      <c r="FQD88" s="567"/>
      <c r="FQE88" s="567"/>
      <c r="FQF88" s="567"/>
      <c r="FQG88" s="567"/>
      <c r="FQH88" s="567"/>
      <c r="FQI88" s="567"/>
      <c r="FQJ88" s="567"/>
      <c r="FQK88" s="567"/>
      <c r="FQL88" s="567"/>
      <c r="FQM88" s="567"/>
      <c r="FQN88" s="567"/>
      <c r="FQO88" s="567"/>
      <c r="FQP88" s="567"/>
      <c r="FQQ88" s="567"/>
      <c r="FQR88" s="567"/>
      <c r="FQS88" s="567"/>
      <c r="FQT88" s="567"/>
      <c r="FQU88" s="567"/>
      <c r="FQV88" s="567"/>
      <c r="FQW88" s="567"/>
      <c r="FQX88" s="567"/>
      <c r="FQY88" s="567"/>
      <c r="FQZ88" s="567"/>
      <c r="FRA88" s="567"/>
      <c r="FRB88" s="567"/>
      <c r="FRC88" s="567"/>
      <c r="FRD88" s="567"/>
      <c r="FRE88" s="567"/>
      <c r="FRF88" s="567"/>
      <c r="FRG88" s="567"/>
      <c r="FRH88" s="567"/>
      <c r="FRI88" s="567"/>
      <c r="FRJ88" s="567"/>
      <c r="FRK88" s="567"/>
      <c r="FRL88" s="567"/>
      <c r="FRM88" s="567"/>
      <c r="FRN88" s="567"/>
      <c r="FRO88" s="567"/>
      <c r="FRP88" s="567"/>
      <c r="FRQ88" s="567"/>
      <c r="FRR88" s="567"/>
      <c r="FRS88" s="567"/>
      <c r="FRT88" s="567"/>
      <c r="FRU88" s="567"/>
      <c r="FRV88" s="567"/>
      <c r="FRW88" s="567"/>
      <c r="FRX88" s="567"/>
      <c r="FRY88" s="567"/>
      <c r="FRZ88" s="567"/>
      <c r="FSA88" s="567"/>
      <c r="FSB88" s="567"/>
      <c r="FSC88" s="567"/>
      <c r="FSD88" s="567"/>
      <c r="FSE88" s="567"/>
      <c r="FSF88" s="567"/>
      <c r="FSG88" s="567"/>
      <c r="FSH88" s="567"/>
      <c r="FSI88" s="567"/>
      <c r="FSJ88" s="567"/>
      <c r="FSK88" s="567"/>
      <c r="FSL88" s="567"/>
      <c r="FSM88" s="567"/>
      <c r="FSN88" s="567"/>
      <c r="FSO88" s="567"/>
      <c r="FSP88" s="567"/>
      <c r="FSQ88" s="567"/>
      <c r="FSR88" s="567"/>
      <c r="FSS88" s="567"/>
      <c r="FST88" s="567"/>
      <c r="FSU88" s="567"/>
      <c r="FSV88" s="567"/>
      <c r="FSW88" s="567"/>
      <c r="FSX88" s="567"/>
      <c r="FSY88" s="567"/>
      <c r="FSZ88" s="567"/>
      <c r="FTA88" s="567"/>
      <c r="FTB88" s="567"/>
      <c r="FTC88" s="567"/>
      <c r="FTD88" s="567"/>
      <c r="FTE88" s="567"/>
      <c r="FTF88" s="567"/>
      <c r="FTG88" s="567"/>
      <c r="FTH88" s="567"/>
      <c r="FTI88" s="567"/>
      <c r="FTJ88" s="567"/>
      <c r="FTK88" s="567"/>
      <c r="FTL88" s="567"/>
      <c r="FTM88" s="567"/>
      <c r="FTN88" s="567"/>
      <c r="FTO88" s="567"/>
      <c r="FTP88" s="567"/>
      <c r="FTQ88" s="567"/>
      <c r="FTR88" s="567"/>
      <c r="FTS88" s="567"/>
      <c r="FTT88" s="567"/>
      <c r="FTU88" s="567"/>
      <c r="FTV88" s="567"/>
      <c r="FTW88" s="567"/>
      <c r="FTX88" s="567"/>
      <c r="FTY88" s="567"/>
      <c r="FTZ88" s="567"/>
      <c r="FUA88" s="567"/>
      <c r="FUB88" s="567"/>
      <c r="FUC88" s="567"/>
      <c r="FUD88" s="567"/>
      <c r="FUE88" s="567"/>
      <c r="FUF88" s="567"/>
      <c r="FUG88" s="567"/>
      <c r="FUH88" s="567"/>
      <c r="FUI88" s="567"/>
      <c r="FUJ88" s="567"/>
      <c r="FUK88" s="567"/>
      <c r="FUL88" s="567"/>
      <c r="FUM88" s="567"/>
      <c r="FUN88" s="567"/>
      <c r="FUO88" s="567"/>
      <c r="FUP88" s="567"/>
      <c r="FUQ88" s="567"/>
      <c r="FUR88" s="567"/>
      <c r="FUS88" s="567"/>
      <c r="FUT88" s="567"/>
      <c r="FUU88" s="567"/>
      <c r="FUV88" s="567"/>
      <c r="FUW88" s="567"/>
      <c r="FUX88" s="567"/>
      <c r="FUY88" s="567"/>
      <c r="FUZ88" s="567"/>
      <c r="FVA88" s="567"/>
      <c r="FVB88" s="567"/>
      <c r="FVC88" s="567"/>
      <c r="FVD88" s="567"/>
      <c r="FVE88" s="567"/>
      <c r="FVF88" s="567"/>
      <c r="FVG88" s="567"/>
      <c r="FVH88" s="567"/>
      <c r="FVI88" s="567"/>
      <c r="FVJ88" s="567"/>
      <c r="FVK88" s="567"/>
      <c r="FVL88" s="567"/>
      <c r="FVM88" s="567"/>
      <c r="FVN88" s="567"/>
      <c r="FVO88" s="567"/>
      <c r="FVP88" s="567"/>
      <c r="FVQ88" s="567"/>
      <c r="FVR88" s="567"/>
      <c r="FVS88" s="567"/>
      <c r="FVT88" s="567"/>
      <c r="FVU88" s="567"/>
      <c r="FVV88" s="567"/>
      <c r="FVW88" s="567"/>
      <c r="FVX88" s="567"/>
      <c r="FVY88" s="567"/>
      <c r="FVZ88" s="567"/>
      <c r="FWA88" s="567"/>
      <c r="FWB88" s="567"/>
      <c r="FWC88" s="567"/>
      <c r="FWD88" s="567"/>
      <c r="FWE88" s="567"/>
      <c r="FWF88" s="567"/>
      <c r="FWG88" s="567"/>
      <c r="FWH88" s="567"/>
      <c r="FWI88" s="567"/>
      <c r="FWJ88" s="567"/>
      <c r="FWK88" s="567"/>
      <c r="FWL88" s="567"/>
      <c r="FWM88" s="567"/>
      <c r="FWN88" s="567"/>
      <c r="FWO88" s="567"/>
      <c r="FWP88" s="567"/>
      <c r="FWQ88" s="567"/>
      <c r="FWR88" s="567"/>
      <c r="FWS88" s="567"/>
      <c r="FWT88" s="567"/>
      <c r="FWU88" s="567"/>
      <c r="FWV88" s="567"/>
      <c r="FWW88" s="567"/>
      <c r="FWX88" s="567"/>
      <c r="FWY88" s="567"/>
      <c r="FWZ88" s="567"/>
      <c r="FXA88" s="567"/>
      <c r="FXB88" s="567"/>
      <c r="FXC88" s="567"/>
      <c r="FXD88" s="567"/>
      <c r="FXE88" s="567"/>
      <c r="FXF88" s="567"/>
      <c r="FXG88" s="567"/>
      <c r="FXH88" s="567"/>
      <c r="FXI88" s="567"/>
      <c r="FXJ88" s="567"/>
      <c r="FXK88" s="567"/>
      <c r="FXL88" s="567"/>
      <c r="FXM88" s="567"/>
      <c r="FXN88" s="567"/>
      <c r="FXO88" s="567"/>
      <c r="FXP88" s="567"/>
      <c r="FXQ88" s="567"/>
      <c r="FXR88" s="567"/>
      <c r="FXS88" s="567"/>
      <c r="FXT88" s="567"/>
      <c r="FXU88" s="567"/>
      <c r="FXV88" s="567"/>
      <c r="FXW88" s="567"/>
      <c r="FXX88" s="567"/>
      <c r="FXY88" s="567"/>
      <c r="FXZ88" s="567"/>
      <c r="FYA88" s="567"/>
      <c r="FYB88" s="567"/>
      <c r="FYC88" s="567"/>
      <c r="FYD88" s="567"/>
      <c r="FYE88" s="567"/>
      <c r="FYF88" s="567"/>
      <c r="FYG88" s="567"/>
      <c r="FYH88" s="567"/>
      <c r="FYI88" s="567"/>
      <c r="FYJ88" s="567"/>
      <c r="FYK88" s="567"/>
      <c r="FYL88" s="567"/>
      <c r="FYM88" s="567"/>
      <c r="FYN88" s="567"/>
      <c r="FYO88" s="567"/>
      <c r="FYP88" s="567"/>
      <c r="FYQ88" s="567"/>
      <c r="FYR88" s="567"/>
      <c r="FYS88" s="567"/>
      <c r="FYT88" s="567"/>
      <c r="FYU88" s="567"/>
      <c r="FYV88" s="567"/>
      <c r="FYW88" s="567"/>
      <c r="FYX88" s="567"/>
      <c r="FYY88" s="567"/>
      <c r="FYZ88" s="567"/>
      <c r="FZA88" s="567"/>
      <c r="FZB88" s="567"/>
      <c r="FZC88" s="567"/>
      <c r="FZD88" s="567"/>
      <c r="FZE88" s="567"/>
      <c r="FZF88" s="567"/>
      <c r="FZG88" s="567"/>
      <c r="FZH88" s="567"/>
      <c r="FZI88" s="567"/>
      <c r="FZJ88" s="567"/>
      <c r="FZK88" s="567"/>
      <c r="FZL88" s="567"/>
      <c r="FZM88" s="567"/>
      <c r="FZN88" s="567"/>
      <c r="FZO88" s="567"/>
      <c r="FZP88" s="567"/>
      <c r="FZQ88" s="567"/>
      <c r="FZR88" s="567"/>
      <c r="FZS88" s="567"/>
      <c r="FZT88" s="567"/>
      <c r="FZU88" s="567"/>
      <c r="FZV88" s="567"/>
      <c r="FZW88" s="567"/>
      <c r="FZX88" s="567"/>
      <c r="FZY88" s="567"/>
      <c r="FZZ88" s="567"/>
      <c r="GAA88" s="567"/>
      <c r="GAB88" s="567"/>
      <c r="GAC88" s="567"/>
      <c r="GAD88" s="567"/>
      <c r="GAE88" s="567"/>
      <c r="GAF88" s="567"/>
      <c r="GAG88" s="567"/>
      <c r="GAH88" s="567"/>
      <c r="GAI88" s="567"/>
      <c r="GAJ88" s="567"/>
      <c r="GAK88" s="567"/>
      <c r="GAL88" s="567"/>
      <c r="GAM88" s="567"/>
      <c r="GAN88" s="567"/>
      <c r="GAO88" s="567"/>
      <c r="GAP88" s="567"/>
      <c r="GAQ88" s="567"/>
      <c r="GAR88" s="567"/>
      <c r="GAS88" s="567"/>
      <c r="GAT88" s="567"/>
      <c r="GAU88" s="567"/>
      <c r="GAV88" s="567"/>
      <c r="GAW88" s="567"/>
      <c r="GAX88" s="567"/>
      <c r="GAY88" s="567"/>
      <c r="GAZ88" s="567"/>
      <c r="GBA88" s="567"/>
      <c r="GBB88" s="567"/>
      <c r="GBC88" s="567"/>
      <c r="GBD88" s="567"/>
      <c r="GBE88" s="567"/>
      <c r="GBF88" s="567"/>
      <c r="GBG88" s="567"/>
      <c r="GBH88" s="567"/>
      <c r="GBI88" s="567"/>
      <c r="GBJ88" s="567"/>
      <c r="GBK88" s="567"/>
      <c r="GBL88" s="567"/>
      <c r="GBM88" s="567"/>
      <c r="GBN88" s="567"/>
      <c r="GBO88" s="567"/>
      <c r="GBP88" s="567"/>
      <c r="GBQ88" s="567"/>
      <c r="GBR88" s="567"/>
      <c r="GBS88" s="567"/>
      <c r="GBT88" s="567"/>
      <c r="GBU88" s="567"/>
      <c r="GBV88" s="567"/>
      <c r="GBW88" s="567"/>
      <c r="GBX88" s="567"/>
      <c r="GBY88" s="567"/>
      <c r="GBZ88" s="567"/>
      <c r="GCA88" s="567"/>
      <c r="GCB88" s="567"/>
      <c r="GCC88" s="567"/>
      <c r="GCD88" s="567"/>
      <c r="GCE88" s="567"/>
      <c r="GCF88" s="567"/>
      <c r="GCG88" s="567"/>
      <c r="GCH88" s="567"/>
      <c r="GCI88" s="567"/>
      <c r="GCJ88" s="567"/>
      <c r="GCK88" s="567"/>
      <c r="GCL88" s="567"/>
      <c r="GCM88" s="567"/>
      <c r="GCN88" s="567"/>
      <c r="GCO88" s="567"/>
      <c r="GCP88" s="567"/>
      <c r="GCQ88" s="567"/>
      <c r="GCR88" s="567"/>
      <c r="GCS88" s="567"/>
      <c r="GCT88" s="567"/>
      <c r="GCU88" s="567"/>
      <c r="GCV88" s="567"/>
      <c r="GCW88" s="567"/>
      <c r="GCX88" s="567"/>
      <c r="GCY88" s="567"/>
      <c r="GCZ88" s="567"/>
      <c r="GDA88" s="567"/>
      <c r="GDB88" s="567"/>
      <c r="GDC88" s="567"/>
      <c r="GDD88" s="567"/>
      <c r="GDE88" s="567"/>
      <c r="GDF88" s="567"/>
      <c r="GDG88" s="567"/>
      <c r="GDH88" s="567"/>
      <c r="GDI88" s="567"/>
      <c r="GDJ88" s="567"/>
      <c r="GDK88" s="567"/>
      <c r="GDL88" s="567"/>
      <c r="GDM88" s="567"/>
      <c r="GDN88" s="567"/>
      <c r="GDO88" s="567"/>
      <c r="GDP88" s="567"/>
      <c r="GDQ88" s="567"/>
      <c r="GDR88" s="567"/>
      <c r="GDS88" s="567"/>
      <c r="GDT88" s="567"/>
      <c r="GDU88" s="567"/>
      <c r="GDV88" s="567"/>
      <c r="GDW88" s="567"/>
      <c r="GDX88" s="567"/>
      <c r="GDY88" s="567"/>
      <c r="GDZ88" s="567"/>
      <c r="GEA88" s="567"/>
      <c r="GEB88" s="567"/>
      <c r="GEC88" s="567"/>
      <c r="GED88" s="567"/>
      <c r="GEE88" s="567"/>
      <c r="GEF88" s="567"/>
      <c r="GEG88" s="567"/>
      <c r="GEH88" s="567"/>
      <c r="GEI88" s="567"/>
      <c r="GEJ88" s="567"/>
      <c r="GEK88" s="567"/>
      <c r="GEL88" s="567"/>
      <c r="GEM88" s="567"/>
      <c r="GEN88" s="567"/>
      <c r="GEO88" s="567"/>
      <c r="GEP88" s="567"/>
      <c r="GEQ88" s="567"/>
      <c r="GER88" s="567"/>
      <c r="GES88" s="567"/>
      <c r="GET88" s="567"/>
      <c r="GEU88" s="567"/>
      <c r="GEV88" s="567"/>
      <c r="GEW88" s="567"/>
      <c r="GEX88" s="567"/>
      <c r="GEY88" s="567"/>
      <c r="GEZ88" s="567"/>
      <c r="GFA88" s="567"/>
      <c r="GFB88" s="567"/>
      <c r="GFC88" s="567"/>
      <c r="GFD88" s="567"/>
      <c r="GFE88" s="567"/>
      <c r="GFF88" s="567"/>
      <c r="GFG88" s="567"/>
      <c r="GFH88" s="567"/>
      <c r="GFI88" s="567"/>
      <c r="GFJ88" s="567"/>
      <c r="GFK88" s="567"/>
      <c r="GFL88" s="567"/>
      <c r="GFM88" s="567"/>
      <c r="GFN88" s="567"/>
      <c r="GFO88" s="567"/>
      <c r="GFP88" s="567"/>
      <c r="GFQ88" s="567"/>
      <c r="GFR88" s="567"/>
      <c r="GFS88" s="567"/>
      <c r="GFT88" s="567"/>
      <c r="GFU88" s="567"/>
      <c r="GFV88" s="567"/>
      <c r="GFW88" s="567"/>
      <c r="GFX88" s="567"/>
      <c r="GFY88" s="567"/>
      <c r="GFZ88" s="567"/>
      <c r="GGA88" s="567"/>
      <c r="GGB88" s="567"/>
      <c r="GGC88" s="567"/>
      <c r="GGD88" s="567"/>
      <c r="GGE88" s="567"/>
      <c r="GGF88" s="567"/>
      <c r="GGG88" s="567"/>
      <c r="GGH88" s="567"/>
      <c r="GGI88" s="567"/>
      <c r="GGJ88" s="567"/>
      <c r="GGK88" s="567"/>
      <c r="GGL88" s="567"/>
      <c r="GGM88" s="567"/>
      <c r="GGN88" s="567"/>
      <c r="GGO88" s="567"/>
      <c r="GGP88" s="567"/>
      <c r="GGQ88" s="567"/>
      <c r="GGR88" s="567"/>
      <c r="GGS88" s="567"/>
      <c r="GGT88" s="567"/>
      <c r="GGU88" s="567"/>
      <c r="GGV88" s="567"/>
      <c r="GGW88" s="567"/>
      <c r="GGX88" s="567"/>
      <c r="GGY88" s="567"/>
      <c r="GGZ88" s="567"/>
      <c r="GHA88" s="567"/>
      <c r="GHB88" s="567"/>
      <c r="GHC88" s="567"/>
      <c r="GHD88" s="567"/>
      <c r="GHE88" s="567"/>
      <c r="GHF88" s="567"/>
      <c r="GHG88" s="567"/>
      <c r="GHH88" s="567"/>
      <c r="GHI88" s="567"/>
      <c r="GHJ88" s="567"/>
      <c r="GHK88" s="567"/>
      <c r="GHL88" s="567"/>
      <c r="GHM88" s="567"/>
      <c r="GHN88" s="567"/>
      <c r="GHO88" s="567"/>
      <c r="GHP88" s="567"/>
      <c r="GHQ88" s="567"/>
      <c r="GHR88" s="567"/>
      <c r="GHS88" s="567"/>
      <c r="GHT88" s="567"/>
      <c r="GHU88" s="567"/>
      <c r="GHV88" s="567"/>
      <c r="GHW88" s="567"/>
      <c r="GHX88" s="567"/>
      <c r="GHY88" s="567"/>
      <c r="GHZ88" s="567"/>
      <c r="GIA88" s="567"/>
      <c r="GIB88" s="567"/>
      <c r="GIC88" s="567"/>
      <c r="GID88" s="567"/>
      <c r="GIE88" s="567"/>
      <c r="GIF88" s="567"/>
      <c r="GIG88" s="567"/>
      <c r="GIH88" s="567"/>
      <c r="GII88" s="567"/>
      <c r="GIJ88" s="567"/>
      <c r="GIK88" s="567"/>
      <c r="GIL88" s="567"/>
      <c r="GIM88" s="567"/>
      <c r="GIN88" s="567"/>
      <c r="GIO88" s="567"/>
      <c r="GIP88" s="567"/>
      <c r="GIQ88" s="567"/>
      <c r="GIR88" s="567"/>
      <c r="GIS88" s="567"/>
      <c r="GIT88" s="567"/>
      <c r="GIU88" s="567"/>
      <c r="GIV88" s="567"/>
      <c r="GIW88" s="567"/>
      <c r="GIX88" s="567"/>
      <c r="GIY88" s="567"/>
      <c r="GIZ88" s="567"/>
      <c r="GJA88" s="567"/>
      <c r="GJB88" s="567"/>
      <c r="GJC88" s="567"/>
      <c r="GJD88" s="567"/>
      <c r="GJE88" s="567"/>
      <c r="GJF88" s="567"/>
      <c r="GJG88" s="567"/>
      <c r="GJH88" s="567"/>
      <c r="GJI88" s="567"/>
      <c r="GJJ88" s="567"/>
      <c r="GJK88" s="567"/>
      <c r="GJL88" s="567"/>
      <c r="GJM88" s="567"/>
      <c r="GJN88" s="567"/>
      <c r="GJO88" s="567"/>
      <c r="GJP88" s="567"/>
      <c r="GJQ88" s="567"/>
      <c r="GJR88" s="567"/>
      <c r="GJS88" s="567"/>
      <c r="GJT88" s="567"/>
      <c r="GJU88" s="567"/>
      <c r="GJV88" s="567"/>
      <c r="GJW88" s="567"/>
      <c r="GJX88" s="567"/>
      <c r="GJY88" s="567"/>
      <c r="GJZ88" s="567"/>
      <c r="GKA88" s="567"/>
      <c r="GKB88" s="567"/>
      <c r="GKC88" s="567"/>
      <c r="GKD88" s="567"/>
      <c r="GKE88" s="567"/>
      <c r="GKF88" s="567"/>
      <c r="GKG88" s="567"/>
      <c r="GKH88" s="567"/>
      <c r="GKI88" s="567"/>
      <c r="GKJ88" s="567"/>
      <c r="GKK88" s="567"/>
      <c r="GKL88" s="567"/>
      <c r="GKM88" s="567"/>
      <c r="GKN88" s="567"/>
      <c r="GKO88" s="567"/>
      <c r="GKP88" s="567"/>
      <c r="GKQ88" s="567"/>
      <c r="GKR88" s="567"/>
      <c r="GKS88" s="567"/>
      <c r="GKT88" s="567"/>
      <c r="GKU88" s="567"/>
      <c r="GKV88" s="567"/>
      <c r="GKW88" s="567"/>
      <c r="GKX88" s="567"/>
      <c r="GKY88" s="567"/>
      <c r="GKZ88" s="567"/>
      <c r="GLA88" s="567"/>
      <c r="GLB88" s="567"/>
      <c r="GLC88" s="567"/>
      <c r="GLD88" s="567"/>
      <c r="GLE88" s="567"/>
      <c r="GLF88" s="567"/>
      <c r="GLG88" s="567"/>
      <c r="GLH88" s="567"/>
      <c r="GLI88" s="567"/>
      <c r="GLJ88" s="567"/>
      <c r="GLK88" s="567"/>
      <c r="GLL88" s="567"/>
      <c r="GLM88" s="567"/>
      <c r="GLN88" s="567"/>
      <c r="GLO88" s="567"/>
      <c r="GLP88" s="567"/>
      <c r="GLQ88" s="567"/>
      <c r="GLR88" s="567"/>
      <c r="GLS88" s="567"/>
      <c r="GLT88" s="567"/>
      <c r="GLU88" s="567"/>
      <c r="GLV88" s="567"/>
      <c r="GLW88" s="567"/>
      <c r="GLX88" s="567"/>
      <c r="GLY88" s="567"/>
      <c r="GLZ88" s="567"/>
      <c r="GMA88" s="567"/>
      <c r="GMB88" s="567"/>
      <c r="GMC88" s="567"/>
      <c r="GMD88" s="567"/>
      <c r="GME88" s="567"/>
      <c r="GMF88" s="567"/>
      <c r="GMG88" s="567"/>
      <c r="GMH88" s="567"/>
      <c r="GMI88" s="567"/>
      <c r="GMJ88" s="567"/>
      <c r="GMK88" s="567"/>
      <c r="GML88" s="567"/>
      <c r="GMM88" s="567"/>
      <c r="GMN88" s="567"/>
      <c r="GMO88" s="567"/>
      <c r="GMP88" s="567"/>
      <c r="GMQ88" s="567"/>
      <c r="GMR88" s="567"/>
      <c r="GMS88" s="567"/>
      <c r="GMT88" s="567"/>
      <c r="GMU88" s="567"/>
      <c r="GMV88" s="567"/>
      <c r="GMW88" s="567"/>
      <c r="GMX88" s="567"/>
      <c r="GMY88" s="567"/>
      <c r="GMZ88" s="567"/>
      <c r="GNA88" s="567"/>
      <c r="GNB88" s="567"/>
      <c r="GNC88" s="567"/>
      <c r="GND88" s="567"/>
      <c r="GNE88" s="567"/>
      <c r="GNF88" s="567"/>
      <c r="GNG88" s="567"/>
      <c r="GNH88" s="567"/>
      <c r="GNI88" s="567"/>
      <c r="GNJ88" s="567"/>
      <c r="GNK88" s="567"/>
      <c r="GNL88" s="567"/>
      <c r="GNM88" s="567"/>
      <c r="GNN88" s="567"/>
      <c r="GNO88" s="567"/>
      <c r="GNP88" s="567"/>
      <c r="GNQ88" s="567"/>
      <c r="GNR88" s="567"/>
      <c r="GNS88" s="567"/>
      <c r="GNT88" s="567"/>
      <c r="GNU88" s="567"/>
      <c r="GNV88" s="567"/>
      <c r="GNW88" s="567"/>
      <c r="GNX88" s="567"/>
      <c r="GNY88" s="567"/>
      <c r="GNZ88" s="567"/>
      <c r="GOA88" s="567"/>
      <c r="GOB88" s="567"/>
      <c r="GOC88" s="567"/>
      <c r="GOD88" s="567"/>
      <c r="GOE88" s="567"/>
      <c r="GOF88" s="567"/>
      <c r="GOG88" s="567"/>
      <c r="GOH88" s="567"/>
      <c r="GOI88" s="567"/>
      <c r="GOJ88" s="567"/>
      <c r="GOK88" s="567"/>
      <c r="GOL88" s="567"/>
      <c r="GOM88" s="567"/>
      <c r="GON88" s="567"/>
      <c r="GOO88" s="567"/>
      <c r="GOP88" s="567"/>
      <c r="GOQ88" s="567"/>
      <c r="GOR88" s="567"/>
      <c r="GOS88" s="567"/>
      <c r="GOT88" s="567"/>
      <c r="GOU88" s="567"/>
      <c r="GOV88" s="567"/>
      <c r="GOW88" s="567"/>
      <c r="GOX88" s="567"/>
      <c r="GOY88" s="567"/>
      <c r="GOZ88" s="567"/>
      <c r="GPA88" s="567"/>
      <c r="GPB88" s="567"/>
      <c r="GPC88" s="567"/>
      <c r="GPD88" s="567"/>
      <c r="GPE88" s="567"/>
      <c r="GPF88" s="567"/>
      <c r="GPG88" s="567"/>
      <c r="GPH88" s="567"/>
      <c r="GPI88" s="567"/>
      <c r="GPJ88" s="567"/>
      <c r="GPK88" s="567"/>
      <c r="GPL88" s="567"/>
      <c r="GPM88" s="567"/>
      <c r="GPN88" s="567"/>
      <c r="GPO88" s="567"/>
      <c r="GPP88" s="567"/>
      <c r="GPQ88" s="567"/>
      <c r="GPR88" s="567"/>
      <c r="GPS88" s="567"/>
      <c r="GPT88" s="567"/>
      <c r="GPU88" s="567"/>
      <c r="GPV88" s="567"/>
      <c r="GPW88" s="567"/>
      <c r="GPX88" s="567"/>
      <c r="GPY88" s="567"/>
      <c r="GPZ88" s="567"/>
      <c r="GQA88" s="567"/>
      <c r="GQB88" s="567"/>
      <c r="GQC88" s="567"/>
      <c r="GQD88" s="567"/>
      <c r="GQE88" s="567"/>
      <c r="GQF88" s="567"/>
      <c r="GQG88" s="567"/>
      <c r="GQH88" s="567"/>
      <c r="GQI88" s="567"/>
      <c r="GQJ88" s="567"/>
      <c r="GQK88" s="567"/>
      <c r="GQL88" s="567"/>
      <c r="GQM88" s="567"/>
      <c r="GQN88" s="567"/>
      <c r="GQO88" s="567"/>
      <c r="GQP88" s="567"/>
      <c r="GQQ88" s="567"/>
      <c r="GQR88" s="567"/>
      <c r="GQS88" s="567"/>
      <c r="GQT88" s="567"/>
      <c r="GQU88" s="567"/>
      <c r="GQV88" s="567"/>
      <c r="GQW88" s="567"/>
      <c r="GQX88" s="567"/>
      <c r="GQY88" s="567"/>
      <c r="GQZ88" s="567"/>
      <c r="GRA88" s="567"/>
      <c r="GRB88" s="567"/>
      <c r="GRC88" s="567"/>
      <c r="GRD88" s="567"/>
      <c r="GRE88" s="567"/>
      <c r="GRF88" s="567"/>
      <c r="GRG88" s="567"/>
      <c r="GRH88" s="567"/>
      <c r="GRI88" s="567"/>
      <c r="GRJ88" s="567"/>
      <c r="GRK88" s="567"/>
      <c r="GRL88" s="567"/>
      <c r="GRM88" s="567"/>
      <c r="GRN88" s="567"/>
      <c r="GRO88" s="567"/>
      <c r="GRP88" s="567"/>
      <c r="GRQ88" s="567"/>
      <c r="GRR88" s="567"/>
      <c r="GRS88" s="567"/>
      <c r="GRT88" s="567"/>
      <c r="GRU88" s="567"/>
      <c r="GRV88" s="567"/>
      <c r="GRW88" s="567"/>
      <c r="GRX88" s="567"/>
      <c r="GRY88" s="567"/>
      <c r="GRZ88" s="567"/>
      <c r="GSA88" s="567"/>
      <c r="GSB88" s="567"/>
      <c r="GSC88" s="567"/>
      <c r="GSD88" s="567"/>
      <c r="GSE88" s="567"/>
      <c r="GSF88" s="567"/>
      <c r="GSG88" s="567"/>
      <c r="GSH88" s="567"/>
      <c r="GSI88" s="567"/>
      <c r="GSJ88" s="567"/>
      <c r="GSK88" s="567"/>
      <c r="GSL88" s="567"/>
      <c r="GSM88" s="567"/>
      <c r="GSN88" s="567"/>
      <c r="GSO88" s="567"/>
      <c r="GSP88" s="567"/>
      <c r="GSQ88" s="567"/>
      <c r="GSR88" s="567"/>
      <c r="GSS88" s="567"/>
      <c r="GST88" s="567"/>
      <c r="GSU88" s="567"/>
      <c r="GSV88" s="567"/>
      <c r="GSW88" s="567"/>
      <c r="GSX88" s="567"/>
      <c r="GSY88" s="567"/>
      <c r="GSZ88" s="567"/>
      <c r="GTA88" s="567"/>
      <c r="GTB88" s="567"/>
      <c r="GTC88" s="567"/>
      <c r="GTD88" s="567"/>
      <c r="GTE88" s="567"/>
      <c r="GTF88" s="567"/>
      <c r="GTG88" s="567"/>
      <c r="GTH88" s="567"/>
      <c r="GTI88" s="567"/>
      <c r="GTJ88" s="567"/>
      <c r="GTK88" s="567"/>
      <c r="GTL88" s="567"/>
      <c r="GTM88" s="567"/>
      <c r="GTN88" s="567"/>
      <c r="GTO88" s="567"/>
      <c r="GTP88" s="567"/>
      <c r="GTQ88" s="567"/>
      <c r="GTR88" s="567"/>
      <c r="GTS88" s="567"/>
      <c r="GTT88" s="567"/>
      <c r="GTU88" s="567"/>
      <c r="GTV88" s="567"/>
      <c r="GTW88" s="567"/>
      <c r="GTX88" s="567"/>
      <c r="GTY88" s="567"/>
      <c r="GTZ88" s="567"/>
      <c r="GUA88" s="567"/>
      <c r="GUB88" s="567"/>
      <c r="GUC88" s="567"/>
      <c r="GUD88" s="567"/>
      <c r="GUE88" s="567"/>
      <c r="GUF88" s="567"/>
      <c r="GUG88" s="567"/>
      <c r="GUH88" s="567"/>
      <c r="GUI88" s="567"/>
      <c r="GUJ88" s="567"/>
      <c r="GUK88" s="567"/>
      <c r="GUL88" s="567"/>
      <c r="GUM88" s="567"/>
      <c r="GUN88" s="567"/>
      <c r="GUO88" s="567"/>
      <c r="GUP88" s="567"/>
      <c r="GUQ88" s="567"/>
      <c r="GUR88" s="567"/>
      <c r="GUS88" s="567"/>
      <c r="GUT88" s="567"/>
      <c r="GUU88" s="567"/>
      <c r="GUV88" s="567"/>
      <c r="GUW88" s="567"/>
      <c r="GUX88" s="567"/>
      <c r="GUY88" s="567"/>
      <c r="GUZ88" s="567"/>
      <c r="GVA88" s="567"/>
      <c r="GVB88" s="567"/>
      <c r="GVC88" s="567"/>
      <c r="GVD88" s="567"/>
      <c r="GVE88" s="567"/>
      <c r="GVF88" s="567"/>
      <c r="GVG88" s="567"/>
      <c r="GVH88" s="567"/>
      <c r="GVI88" s="567"/>
      <c r="GVJ88" s="567"/>
      <c r="GVK88" s="567"/>
      <c r="GVL88" s="567"/>
      <c r="GVM88" s="567"/>
      <c r="GVN88" s="567"/>
      <c r="GVO88" s="567"/>
      <c r="GVP88" s="567"/>
      <c r="GVQ88" s="567"/>
      <c r="GVR88" s="567"/>
      <c r="GVS88" s="567"/>
      <c r="GVT88" s="567"/>
      <c r="GVU88" s="567"/>
      <c r="GVV88" s="567"/>
      <c r="GVW88" s="567"/>
      <c r="GVX88" s="567"/>
      <c r="GVY88" s="567"/>
      <c r="GVZ88" s="567"/>
      <c r="GWA88" s="567"/>
      <c r="GWB88" s="567"/>
      <c r="GWC88" s="567"/>
      <c r="GWD88" s="567"/>
      <c r="GWE88" s="567"/>
      <c r="GWF88" s="567"/>
      <c r="GWG88" s="567"/>
      <c r="GWH88" s="567"/>
      <c r="GWI88" s="567"/>
      <c r="GWJ88" s="567"/>
      <c r="GWK88" s="567"/>
      <c r="GWL88" s="567"/>
      <c r="GWM88" s="567"/>
      <c r="GWN88" s="567"/>
      <c r="GWO88" s="567"/>
      <c r="GWP88" s="567"/>
      <c r="GWQ88" s="567"/>
      <c r="GWR88" s="567"/>
      <c r="GWS88" s="567"/>
      <c r="GWT88" s="567"/>
      <c r="GWU88" s="567"/>
      <c r="GWV88" s="567"/>
      <c r="GWW88" s="567"/>
      <c r="GWX88" s="567"/>
      <c r="GWY88" s="567"/>
      <c r="GWZ88" s="567"/>
      <c r="GXA88" s="567"/>
      <c r="GXB88" s="567"/>
      <c r="GXC88" s="567"/>
      <c r="GXD88" s="567"/>
      <c r="GXE88" s="567"/>
      <c r="GXF88" s="567"/>
      <c r="GXG88" s="567"/>
      <c r="GXH88" s="567"/>
      <c r="GXI88" s="567"/>
      <c r="GXJ88" s="567"/>
      <c r="GXK88" s="567"/>
      <c r="GXL88" s="567"/>
      <c r="GXM88" s="567"/>
      <c r="GXN88" s="567"/>
      <c r="GXO88" s="567"/>
      <c r="GXP88" s="567"/>
      <c r="GXQ88" s="567"/>
      <c r="GXR88" s="567"/>
      <c r="GXS88" s="567"/>
      <c r="GXT88" s="567"/>
      <c r="GXU88" s="567"/>
      <c r="GXV88" s="567"/>
      <c r="GXW88" s="567"/>
      <c r="GXX88" s="567"/>
      <c r="GXY88" s="567"/>
      <c r="GXZ88" s="567"/>
      <c r="GYA88" s="567"/>
      <c r="GYB88" s="567"/>
      <c r="GYC88" s="567"/>
      <c r="GYD88" s="567"/>
      <c r="GYE88" s="567"/>
      <c r="GYF88" s="567"/>
      <c r="GYG88" s="567"/>
      <c r="GYH88" s="567"/>
      <c r="GYI88" s="567"/>
      <c r="GYJ88" s="567"/>
      <c r="GYK88" s="567"/>
      <c r="GYL88" s="567"/>
      <c r="GYM88" s="567"/>
      <c r="GYN88" s="567"/>
      <c r="GYO88" s="567"/>
      <c r="GYP88" s="567"/>
      <c r="GYQ88" s="567"/>
      <c r="GYR88" s="567"/>
      <c r="GYS88" s="567"/>
      <c r="GYT88" s="567"/>
      <c r="GYU88" s="567"/>
      <c r="GYV88" s="567"/>
      <c r="GYW88" s="567"/>
      <c r="GYX88" s="567"/>
      <c r="GYY88" s="567"/>
      <c r="GYZ88" s="567"/>
      <c r="GZA88" s="567"/>
      <c r="GZB88" s="567"/>
      <c r="GZC88" s="567"/>
      <c r="GZD88" s="567"/>
      <c r="GZE88" s="567"/>
      <c r="GZF88" s="567"/>
      <c r="GZG88" s="567"/>
      <c r="GZH88" s="567"/>
      <c r="GZI88" s="567"/>
      <c r="GZJ88" s="567"/>
      <c r="GZK88" s="567"/>
      <c r="GZL88" s="567"/>
      <c r="GZM88" s="567"/>
      <c r="GZN88" s="567"/>
      <c r="GZO88" s="567"/>
      <c r="GZP88" s="567"/>
      <c r="GZQ88" s="567"/>
      <c r="GZR88" s="567"/>
      <c r="GZS88" s="567"/>
      <c r="GZT88" s="567"/>
      <c r="GZU88" s="567"/>
      <c r="GZV88" s="567"/>
      <c r="GZW88" s="567"/>
      <c r="GZX88" s="567"/>
      <c r="GZY88" s="567"/>
      <c r="GZZ88" s="567"/>
      <c r="HAA88" s="567"/>
      <c r="HAB88" s="567"/>
      <c r="HAC88" s="567"/>
      <c r="HAD88" s="567"/>
      <c r="HAE88" s="567"/>
      <c r="HAF88" s="567"/>
      <c r="HAG88" s="567"/>
      <c r="HAH88" s="567"/>
      <c r="HAI88" s="567"/>
      <c r="HAJ88" s="567"/>
      <c r="HAK88" s="567"/>
      <c r="HAL88" s="567"/>
      <c r="HAM88" s="567"/>
      <c r="HAN88" s="567"/>
      <c r="HAO88" s="567"/>
      <c r="HAP88" s="567"/>
      <c r="HAQ88" s="567"/>
      <c r="HAR88" s="567"/>
      <c r="HAS88" s="567"/>
      <c r="HAT88" s="567"/>
      <c r="HAU88" s="567"/>
      <c r="HAV88" s="567"/>
      <c r="HAW88" s="567"/>
      <c r="HAX88" s="567"/>
      <c r="HAY88" s="567"/>
      <c r="HAZ88" s="567"/>
      <c r="HBA88" s="567"/>
      <c r="HBB88" s="567"/>
      <c r="HBC88" s="567"/>
      <c r="HBD88" s="567"/>
      <c r="HBE88" s="567"/>
      <c r="HBF88" s="567"/>
      <c r="HBG88" s="567"/>
      <c r="HBH88" s="567"/>
      <c r="HBI88" s="567"/>
      <c r="HBJ88" s="567"/>
      <c r="HBK88" s="567"/>
      <c r="HBL88" s="567"/>
      <c r="HBM88" s="567"/>
      <c r="HBN88" s="567"/>
      <c r="HBO88" s="567"/>
      <c r="HBP88" s="567"/>
      <c r="HBQ88" s="567"/>
      <c r="HBR88" s="567"/>
      <c r="HBS88" s="567"/>
      <c r="HBT88" s="567"/>
      <c r="HBU88" s="567"/>
      <c r="HBV88" s="567"/>
      <c r="HBW88" s="567"/>
      <c r="HBX88" s="567"/>
      <c r="HBY88" s="567"/>
      <c r="HBZ88" s="567"/>
      <c r="HCA88" s="567"/>
      <c r="HCB88" s="567"/>
      <c r="HCC88" s="567"/>
      <c r="HCD88" s="567"/>
      <c r="HCE88" s="567"/>
      <c r="HCF88" s="567"/>
      <c r="HCG88" s="567"/>
      <c r="HCH88" s="567"/>
      <c r="HCI88" s="567"/>
      <c r="HCJ88" s="567"/>
      <c r="HCK88" s="567"/>
      <c r="HCL88" s="567"/>
      <c r="HCM88" s="567"/>
      <c r="HCN88" s="567"/>
      <c r="HCO88" s="567"/>
      <c r="HCP88" s="567"/>
      <c r="HCQ88" s="567"/>
      <c r="HCR88" s="567"/>
      <c r="HCS88" s="567"/>
      <c r="HCT88" s="567"/>
      <c r="HCU88" s="567"/>
      <c r="HCV88" s="567"/>
      <c r="HCW88" s="567"/>
      <c r="HCX88" s="567"/>
      <c r="HCY88" s="567"/>
      <c r="HCZ88" s="567"/>
      <c r="HDA88" s="567"/>
      <c r="HDB88" s="567"/>
      <c r="HDC88" s="567"/>
      <c r="HDD88" s="567"/>
      <c r="HDE88" s="567"/>
      <c r="HDF88" s="567"/>
      <c r="HDG88" s="567"/>
      <c r="HDH88" s="567"/>
      <c r="HDI88" s="567"/>
      <c r="HDJ88" s="567"/>
      <c r="HDK88" s="567"/>
      <c r="HDL88" s="567"/>
      <c r="HDM88" s="567"/>
      <c r="HDN88" s="567"/>
      <c r="HDO88" s="567"/>
      <c r="HDP88" s="567"/>
      <c r="HDQ88" s="567"/>
      <c r="HDR88" s="567"/>
      <c r="HDS88" s="567"/>
      <c r="HDT88" s="567"/>
      <c r="HDU88" s="567"/>
      <c r="HDV88" s="567"/>
      <c r="HDW88" s="567"/>
      <c r="HDX88" s="567"/>
      <c r="HDY88" s="567"/>
      <c r="HDZ88" s="567"/>
      <c r="HEA88" s="567"/>
      <c r="HEB88" s="567"/>
      <c r="HEC88" s="567"/>
      <c r="HED88" s="567"/>
      <c r="HEE88" s="567"/>
      <c r="HEF88" s="567"/>
      <c r="HEG88" s="567"/>
      <c r="HEH88" s="567"/>
      <c r="HEI88" s="567"/>
      <c r="HEJ88" s="567"/>
      <c r="HEK88" s="567"/>
      <c r="HEL88" s="567"/>
      <c r="HEM88" s="567"/>
      <c r="HEN88" s="567"/>
      <c r="HEO88" s="567"/>
      <c r="HEP88" s="567"/>
      <c r="HEQ88" s="567"/>
      <c r="HER88" s="567"/>
      <c r="HES88" s="567"/>
      <c r="HET88" s="567"/>
      <c r="HEU88" s="567"/>
      <c r="HEV88" s="567"/>
      <c r="HEW88" s="567"/>
      <c r="HEX88" s="567"/>
      <c r="HEY88" s="567"/>
      <c r="HEZ88" s="567"/>
      <c r="HFA88" s="567"/>
      <c r="HFB88" s="567"/>
      <c r="HFC88" s="567"/>
      <c r="HFD88" s="567"/>
      <c r="HFE88" s="567"/>
      <c r="HFF88" s="567"/>
      <c r="HFG88" s="567"/>
      <c r="HFH88" s="567"/>
      <c r="HFI88" s="567"/>
      <c r="HFJ88" s="567"/>
      <c r="HFK88" s="567"/>
      <c r="HFL88" s="567"/>
      <c r="HFM88" s="567"/>
      <c r="HFN88" s="567"/>
      <c r="HFO88" s="567"/>
      <c r="HFP88" s="567"/>
      <c r="HFQ88" s="567"/>
      <c r="HFR88" s="567"/>
      <c r="HFS88" s="567"/>
      <c r="HFT88" s="567"/>
      <c r="HFU88" s="567"/>
      <c r="HFV88" s="567"/>
      <c r="HFW88" s="567"/>
      <c r="HFX88" s="567"/>
      <c r="HFY88" s="567"/>
      <c r="HFZ88" s="567"/>
      <c r="HGA88" s="567"/>
      <c r="HGB88" s="567"/>
      <c r="HGC88" s="567"/>
      <c r="HGD88" s="567"/>
      <c r="HGE88" s="567"/>
      <c r="HGF88" s="567"/>
      <c r="HGG88" s="567"/>
      <c r="HGH88" s="567"/>
      <c r="HGI88" s="567"/>
      <c r="HGJ88" s="567"/>
      <c r="HGK88" s="567"/>
      <c r="HGL88" s="567"/>
      <c r="HGM88" s="567"/>
      <c r="HGN88" s="567"/>
      <c r="HGO88" s="567"/>
      <c r="HGP88" s="567"/>
      <c r="HGQ88" s="567"/>
      <c r="HGR88" s="567"/>
      <c r="HGS88" s="567"/>
      <c r="HGT88" s="567"/>
      <c r="HGU88" s="567"/>
      <c r="HGV88" s="567"/>
      <c r="HGW88" s="567"/>
      <c r="HGX88" s="567"/>
      <c r="HGY88" s="567"/>
      <c r="HGZ88" s="567"/>
      <c r="HHA88" s="567"/>
      <c r="HHB88" s="567"/>
      <c r="HHC88" s="567"/>
      <c r="HHD88" s="567"/>
      <c r="HHE88" s="567"/>
      <c r="HHF88" s="567"/>
      <c r="HHG88" s="567"/>
      <c r="HHH88" s="567"/>
      <c r="HHI88" s="567"/>
      <c r="HHJ88" s="567"/>
      <c r="HHK88" s="567"/>
      <c r="HHL88" s="567"/>
      <c r="HHM88" s="567"/>
      <c r="HHN88" s="567"/>
      <c r="HHO88" s="567"/>
      <c r="HHP88" s="567"/>
      <c r="HHQ88" s="567"/>
      <c r="HHR88" s="567"/>
      <c r="HHS88" s="567"/>
      <c r="HHT88" s="567"/>
      <c r="HHU88" s="567"/>
      <c r="HHV88" s="567"/>
      <c r="HHW88" s="567"/>
      <c r="HHX88" s="567"/>
      <c r="HHY88" s="567"/>
      <c r="HHZ88" s="567"/>
      <c r="HIA88" s="567"/>
      <c r="HIB88" s="567"/>
      <c r="HIC88" s="567"/>
      <c r="HID88" s="567"/>
      <c r="HIE88" s="567"/>
      <c r="HIF88" s="567"/>
      <c r="HIG88" s="567"/>
      <c r="HIH88" s="567"/>
      <c r="HII88" s="567"/>
      <c r="HIJ88" s="567"/>
      <c r="HIK88" s="567"/>
      <c r="HIL88" s="567"/>
      <c r="HIM88" s="567"/>
      <c r="HIN88" s="567"/>
      <c r="HIO88" s="567"/>
      <c r="HIP88" s="567"/>
      <c r="HIQ88" s="567"/>
      <c r="HIR88" s="567"/>
      <c r="HIS88" s="567"/>
      <c r="HIT88" s="567"/>
      <c r="HIU88" s="567"/>
      <c r="HIV88" s="567"/>
      <c r="HIW88" s="567"/>
      <c r="HIX88" s="567"/>
      <c r="HIY88" s="567"/>
      <c r="HIZ88" s="567"/>
      <c r="HJA88" s="567"/>
      <c r="HJB88" s="567"/>
      <c r="HJC88" s="567"/>
      <c r="HJD88" s="567"/>
      <c r="HJE88" s="567"/>
      <c r="HJF88" s="567"/>
      <c r="HJG88" s="567"/>
      <c r="HJH88" s="567"/>
      <c r="HJI88" s="567"/>
      <c r="HJJ88" s="567"/>
      <c r="HJK88" s="567"/>
      <c r="HJL88" s="567"/>
      <c r="HJM88" s="567"/>
      <c r="HJN88" s="567"/>
      <c r="HJO88" s="567"/>
      <c r="HJP88" s="567"/>
      <c r="HJQ88" s="567"/>
      <c r="HJR88" s="567"/>
      <c r="HJS88" s="567"/>
      <c r="HJT88" s="567"/>
      <c r="HJU88" s="567"/>
      <c r="HJV88" s="567"/>
      <c r="HJW88" s="567"/>
      <c r="HJX88" s="567"/>
      <c r="HJY88" s="567"/>
      <c r="HJZ88" s="567"/>
      <c r="HKA88" s="567"/>
      <c r="HKB88" s="567"/>
      <c r="HKC88" s="567"/>
      <c r="HKD88" s="567"/>
      <c r="HKE88" s="567"/>
      <c r="HKF88" s="567"/>
      <c r="HKG88" s="567"/>
      <c r="HKH88" s="567"/>
      <c r="HKI88" s="567"/>
      <c r="HKJ88" s="567"/>
      <c r="HKK88" s="567"/>
      <c r="HKL88" s="567"/>
      <c r="HKM88" s="567"/>
      <c r="HKN88" s="567"/>
      <c r="HKO88" s="567"/>
      <c r="HKP88" s="567"/>
      <c r="HKQ88" s="567"/>
      <c r="HKR88" s="567"/>
      <c r="HKS88" s="567"/>
      <c r="HKT88" s="567"/>
      <c r="HKU88" s="567"/>
      <c r="HKV88" s="567"/>
      <c r="HKW88" s="567"/>
      <c r="HKX88" s="567"/>
      <c r="HKY88" s="567"/>
      <c r="HKZ88" s="567"/>
      <c r="HLA88" s="567"/>
      <c r="HLB88" s="567"/>
      <c r="HLC88" s="567"/>
      <c r="HLD88" s="567"/>
      <c r="HLE88" s="567"/>
      <c r="HLF88" s="567"/>
      <c r="HLG88" s="567"/>
      <c r="HLH88" s="567"/>
      <c r="HLI88" s="567"/>
      <c r="HLJ88" s="567"/>
      <c r="HLK88" s="567"/>
      <c r="HLL88" s="567"/>
      <c r="HLM88" s="567"/>
      <c r="HLN88" s="567"/>
      <c r="HLO88" s="567"/>
      <c r="HLP88" s="567"/>
      <c r="HLQ88" s="567"/>
      <c r="HLR88" s="567"/>
      <c r="HLS88" s="567"/>
      <c r="HLT88" s="567"/>
      <c r="HLU88" s="567"/>
      <c r="HLV88" s="567"/>
      <c r="HLW88" s="567"/>
      <c r="HLX88" s="567"/>
      <c r="HLY88" s="567"/>
      <c r="HLZ88" s="567"/>
      <c r="HMA88" s="567"/>
      <c r="HMB88" s="567"/>
      <c r="HMC88" s="567"/>
      <c r="HMD88" s="567"/>
      <c r="HME88" s="567"/>
      <c r="HMF88" s="567"/>
      <c r="HMG88" s="567"/>
      <c r="HMH88" s="567"/>
      <c r="HMI88" s="567"/>
      <c r="HMJ88" s="567"/>
      <c r="HMK88" s="567"/>
      <c r="HML88" s="567"/>
      <c r="HMM88" s="567"/>
      <c r="HMN88" s="567"/>
      <c r="HMO88" s="567"/>
      <c r="HMP88" s="567"/>
      <c r="HMQ88" s="567"/>
      <c r="HMR88" s="567"/>
      <c r="HMS88" s="567"/>
      <c r="HMT88" s="567"/>
      <c r="HMU88" s="567"/>
      <c r="HMV88" s="567"/>
      <c r="HMW88" s="567"/>
      <c r="HMX88" s="567"/>
      <c r="HMY88" s="567"/>
      <c r="HMZ88" s="567"/>
      <c r="HNA88" s="567"/>
      <c r="HNB88" s="567"/>
      <c r="HNC88" s="567"/>
      <c r="HND88" s="567"/>
      <c r="HNE88" s="567"/>
      <c r="HNF88" s="567"/>
      <c r="HNG88" s="567"/>
      <c r="HNH88" s="567"/>
      <c r="HNI88" s="567"/>
      <c r="HNJ88" s="567"/>
      <c r="HNK88" s="567"/>
      <c r="HNL88" s="567"/>
      <c r="HNM88" s="567"/>
      <c r="HNN88" s="567"/>
      <c r="HNO88" s="567"/>
      <c r="HNP88" s="567"/>
      <c r="HNQ88" s="567"/>
      <c r="HNR88" s="567"/>
      <c r="HNS88" s="567"/>
      <c r="HNT88" s="567"/>
      <c r="HNU88" s="567"/>
      <c r="HNV88" s="567"/>
      <c r="HNW88" s="567"/>
      <c r="HNX88" s="567"/>
      <c r="HNY88" s="567"/>
      <c r="HNZ88" s="567"/>
      <c r="HOA88" s="567"/>
      <c r="HOB88" s="567"/>
      <c r="HOC88" s="567"/>
      <c r="HOD88" s="567"/>
      <c r="HOE88" s="567"/>
      <c r="HOF88" s="567"/>
      <c r="HOG88" s="567"/>
      <c r="HOH88" s="567"/>
      <c r="HOI88" s="567"/>
      <c r="HOJ88" s="567"/>
      <c r="HOK88" s="567"/>
      <c r="HOL88" s="567"/>
      <c r="HOM88" s="567"/>
      <c r="HON88" s="567"/>
      <c r="HOO88" s="567"/>
      <c r="HOP88" s="567"/>
      <c r="HOQ88" s="567"/>
      <c r="HOR88" s="567"/>
      <c r="HOS88" s="567"/>
      <c r="HOT88" s="567"/>
      <c r="HOU88" s="567"/>
      <c r="HOV88" s="567"/>
      <c r="HOW88" s="567"/>
      <c r="HOX88" s="567"/>
      <c r="HOY88" s="567"/>
      <c r="HOZ88" s="567"/>
      <c r="HPA88" s="567"/>
      <c r="HPB88" s="567"/>
      <c r="HPC88" s="567"/>
      <c r="HPD88" s="567"/>
      <c r="HPE88" s="567"/>
      <c r="HPF88" s="567"/>
      <c r="HPG88" s="567"/>
      <c r="HPH88" s="567"/>
      <c r="HPI88" s="567"/>
      <c r="HPJ88" s="567"/>
      <c r="HPK88" s="567"/>
      <c r="HPL88" s="567"/>
      <c r="HPM88" s="567"/>
      <c r="HPN88" s="567"/>
      <c r="HPO88" s="567"/>
      <c r="HPP88" s="567"/>
      <c r="HPQ88" s="567"/>
      <c r="HPR88" s="567"/>
      <c r="HPS88" s="567"/>
      <c r="HPT88" s="567"/>
      <c r="HPU88" s="567"/>
      <c r="HPV88" s="567"/>
      <c r="HPW88" s="567"/>
      <c r="HPX88" s="567"/>
      <c r="HPY88" s="567"/>
      <c r="HPZ88" s="567"/>
      <c r="HQA88" s="567"/>
      <c r="HQB88" s="567"/>
      <c r="HQC88" s="567"/>
      <c r="HQD88" s="567"/>
      <c r="HQE88" s="567"/>
      <c r="HQF88" s="567"/>
      <c r="HQG88" s="567"/>
      <c r="HQH88" s="567"/>
      <c r="HQI88" s="567"/>
      <c r="HQJ88" s="567"/>
      <c r="HQK88" s="567"/>
      <c r="HQL88" s="567"/>
      <c r="HQM88" s="567"/>
      <c r="HQN88" s="567"/>
      <c r="HQO88" s="567"/>
      <c r="HQP88" s="567"/>
      <c r="HQQ88" s="567"/>
      <c r="HQR88" s="567"/>
      <c r="HQS88" s="567"/>
      <c r="HQT88" s="567"/>
      <c r="HQU88" s="567"/>
      <c r="HQV88" s="567"/>
      <c r="HQW88" s="567"/>
      <c r="HQX88" s="567"/>
      <c r="HQY88" s="567"/>
      <c r="HQZ88" s="567"/>
      <c r="HRA88" s="567"/>
      <c r="HRB88" s="567"/>
      <c r="HRC88" s="567"/>
      <c r="HRD88" s="567"/>
      <c r="HRE88" s="567"/>
      <c r="HRF88" s="567"/>
      <c r="HRG88" s="567"/>
      <c r="HRH88" s="567"/>
      <c r="HRI88" s="567"/>
      <c r="HRJ88" s="567"/>
      <c r="HRK88" s="567"/>
      <c r="HRL88" s="567"/>
      <c r="HRM88" s="567"/>
      <c r="HRN88" s="567"/>
      <c r="HRO88" s="567"/>
      <c r="HRP88" s="567"/>
      <c r="HRQ88" s="567"/>
      <c r="HRR88" s="567"/>
      <c r="HRS88" s="567"/>
      <c r="HRT88" s="567"/>
      <c r="HRU88" s="567"/>
      <c r="HRV88" s="567"/>
      <c r="HRW88" s="567"/>
      <c r="HRX88" s="567"/>
      <c r="HRY88" s="567"/>
      <c r="HRZ88" s="567"/>
      <c r="HSA88" s="567"/>
      <c r="HSB88" s="567"/>
      <c r="HSC88" s="567"/>
      <c r="HSD88" s="567"/>
      <c r="HSE88" s="567"/>
      <c r="HSF88" s="567"/>
      <c r="HSG88" s="567"/>
      <c r="HSH88" s="567"/>
      <c r="HSI88" s="567"/>
      <c r="HSJ88" s="567"/>
      <c r="HSK88" s="567"/>
      <c r="HSL88" s="567"/>
      <c r="HSM88" s="567"/>
      <c r="HSN88" s="567"/>
      <c r="HSO88" s="567"/>
      <c r="HSP88" s="567"/>
      <c r="HSQ88" s="567"/>
      <c r="HSR88" s="567"/>
      <c r="HSS88" s="567"/>
      <c r="HST88" s="567"/>
      <c r="HSU88" s="567"/>
      <c r="HSV88" s="567"/>
      <c r="HSW88" s="567"/>
      <c r="HSX88" s="567"/>
      <c r="HSY88" s="567"/>
      <c r="HSZ88" s="567"/>
      <c r="HTA88" s="567"/>
      <c r="HTB88" s="567"/>
      <c r="HTC88" s="567"/>
      <c r="HTD88" s="567"/>
      <c r="HTE88" s="567"/>
      <c r="HTF88" s="567"/>
      <c r="HTG88" s="567"/>
      <c r="HTH88" s="567"/>
      <c r="HTI88" s="567"/>
      <c r="HTJ88" s="567"/>
      <c r="HTK88" s="567"/>
      <c r="HTL88" s="567"/>
      <c r="HTM88" s="567"/>
      <c r="HTN88" s="567"/>
      <c r="HTO88" s="567"/>
      <c r="HTP88" s="567"/>
      <c r="HTQ88" s="567"/>
      <c r="HTR88" s="567"/>
      <c r="HTS88" s="567"/>
      <c r="HTT88" s="567"/>
      <c r="HTU88" s="567"/>
      <c r="HTV88" s="567"/>
      <c r="HTW88" s="567"/>
      <c r="HTX88" s="567"/>
      <c r="HTY88" s="567"/>
      <c r="HTZ88" s="567"/>
      <c r="HUA88" s="567"/>
      <c r="HUB88" s="567"/>
      <c r="HUC88" s="567"/>
      <c r="HUD88" s="567"/>
      <c r="HUE88" s="567"/>
      <c r="HUF88" s="567"/>
      <c r="HUG88" s="567"/>
      <c r="HUH88" s="567"/>
      <c r="HUI88" s="567"/>
      <c r="HUJ88" s="567"/>
      <c r="HUK88" s="567"/>
      <c r="HUL88" s="567"/>
      <c r="HUM88" s="567"/>
      <c r="HUN88" s="567"/>
      <c r="HUO88" s="567"/>
      <c r="HUP88" s="567"/>
      <c r="HUQ88" s="567"/>
      <c r="HUR88" s="567"/>
      <c r="HUS88" s="567"/>
      <c r="HUT88" s="567"/>
      <c r="HUU88" s="567"/>
      <c r="HUV88" s="567"/>
      <c r="HUW88" s="567"/>
      <c r="HUX88" s="567"/>
      <c r="HUY88" s="567"/>
      <c r="HUZ88" s="567"/>
      <c r="HVA88" s="567"/>
      <c r="HVB88" s="567"/>
      <c r="HVC88" s="567"/>
      <c r="HVD88" s="567"/>
      <c r="HVE88" s="567"/>
      <c r="HVF88" s="567"/>
      <c r="HVG88" s="567"/>
      <c r="HVH88" s="567"/>
      <c r="HVI88" s="567"/>
      <c r="HVJ88" s="567"/>
      <c r="HVK88" s="567"/>
      <c r="HVL88" s="567"/>
      <c r="HVM88" s="567"/>
      <c r="HVN88" s="567"/>
      <c r="HVO88" s="567"/>
      <c r="HVP88" s="567"/>
      <c r="HVQ88" s="567"/>
      <c r="HVR88" s="567"/>
      <c r="HVS88" s="567"/>
      <c r="HVT88" s="567"/>
      <c r="HVU88" s="567"/>
      <c r="HVV88" s="567"/>
      <c r="HVW88" s="567"/>
      <c r="HVX88" s="567"/>
      <c r="HVY88" s="567"/>
      <c r="HVZ88" s="567"/>
      <c r="HWA88" s="567"/>
      <c r="HWB88" s="567"/>
      <c r="HWC88" s="567"/>
      <c r="HWD88" s="567"/>
      <c r="HWE88" s="567"/>
      <c r="HWF88" s="567"/>
      <c r="HWG88" s="567"/>
      <c r="HWH88" s="567"/>
      <c r="HWI88" s="567"/>
      <c r="HWJ88" s="567"/>
      <c r="HWK88" s="567"/>
      <c r="HWL88" s="567"/>
      <c r="HWM88" s="567"/>
      <c r="HWN88" s="567"/>
      <c r="HWO88" s="567"/>
      <c r="HWP88" s="567"/>
      <c r="HWQ88" s="567"/>
      <c r="HWR88" s="567"/>
      <c r="HWS88" s="567"/>
      <c r="HWT88" s="567"/>
      <c r="HWU88" s="567"/>
      <c r="HWV88" s="567"/>
      <c r="HWW88" s="567"/>
      <c r="HWX88" s="567"/>
      <c r="HWY88" s="567"/>
      <c r="HWZ88" s="567"/>
      <c r="HXA88" s="567"/>
      <c r="HXB88" s="567"/>
      <c r="HXC88" s="567"/>
      <c r="HXD88" s="567"/>
      <c r="HXE88" s="567"/>
      <c r="HXF88" s="567"/>
      <c r="HXG88" s="567"/>
      <c r="HXH88" s="567"/>
      <c r="HXI88" s="567"/>
      <c r="HXJ88" s="567"/>
      <c r="HXK88" s="567"/>
      <c r="HXL88" s="567"/>
      <c r="HXM88" s="567"/>
      <c r="HXN88" s="567"/>
      <c r="HXO88" s="567"/>
      <c r="HXP88" s="567"/>
      <c r="HXQ88" s="567"/>
      <c r="HXR88" s="567"/>
      <c r="HXS88" s="567"/>
      <c r="HXT88" s="567"/>
      <c r="HXU88" s="567"/>
      <c r="HXV88" s="567"/>
      <c r="HXW88" s="567"/>
      <c r="HXX88" s="567"/>
      <c r="HXY88" s="567"/>
      <c r="HXZ88" s="567"/>
      <c r="HYA88" s="567"/>
      <c r="HYB88" s="567"/>
      <c r="HYC88" s="567"/>
      <c r="HYD88" s="567"/>
      <c r="HYE88" s="567"/>
      <c r="HYF88" s="567"/>
      <c r="HYG88" s="567"/>
      <c r="HYH88" s="567"/>
      <c r="HYI88" s="567"/>
      <c r="HYJ88" s="567"/>
      <c r="HYK88" s="567"/>
      <c r="HYL88" s="567"/>
      <c r="HYM88" s="567"/>
      <c r="HYN88" s="567"/>
      <c r="HYO88" s="567"/>
      <c r="HYP88" s="567"/>
      <c r="HYQ88" s="567"/>
      <c r="HYR88" s="567"/>
      <c r="HYS88" s="567"/>
      <c r="HYT88" s="567"/>
      <c r="HYU88" s="567"/>
      <c r="HYV88" s="567"/>
      <c r="HYW88" s="567"/>
      <c r="HYX88" s="567"/>
      <c r="HYY88" s="567"/>
      <c r="HYZ88" s="567"/>
      <c r="HZA88" s="567"/>
      <c r="HZB88" s="567"/>
      <c r="HZC88" s="567"/>
      <c r="HZD88" s="567"/>
      <c r="HZE88" s="567"/>
      <c r="HZF88" s="567"/>
      <c r="HZG88" s="567"/>
      <c r="HZH88" s="567"/>
      <c r="HZI88" s="567"/>
      <c r="HZJ88" s="567"/>
      <c r="HZK88" s="567"/>
      <c r="HZL88" s="567"/>
      <c r="HZM88" s="567"/>
      <c r="HZN88" s="567"/>
      <c r="HZO88" s="567"/>
      <c r="HZP88" s="567"/>
      <c r="HZQ88" s="567"/>
      <c r="HZR88" s="567"/>
      <c r="HZS88" s="567"/>
      <c r="HZT88" s="567"/>
      <c r="HZU88" s="567"/>
      <c r="HZV88" s="567"/>
      <c r="HZW88" s="567"/>
      <c r="HZX88" s="567"/>
      <c r="HZY88" s="567"/>
      <c r="HZZ88" s="567"/>
      <c r="IAA88" s="567"/>
      <c r="IAB88" s="567"/>
      <c r="IAC88" s="567"/>
      <c r="IAD88" s="567"/>
      <c r="IAE88" s="567"/>
      <c r="IAF88" s="567"/>
      <c r="IAG88" s="567"/>
      <c r="IAH88" s="567"/>
      <c r="IAI88" s="567"/>
      <c r="IAJ88" s="567"/>
      <c r="IAK88" s="567"/>
      <c r="IAL88" s="567"/>
      <c r="IAM88" s="567"/>
      <c r="IAN88" s="567"/>
      <c r="IAO88" s="567"/>
      <c r="IAP88" s="567"/>
      <c r="IAQ88" s="567"/>
      <c r="IAR88" s="567"/>
      <c r="IAS88" s="567"/>
      <c r="IAT88" s="567"/>
      <c r="IAU88" s="567"/>
      <c r="IAV88" s="567"/>
      <c r="IAW88" s="567"/>
      <c r="IAX88" s="567"/>
      <c r="IAY88" s="567"/>
      <c r="IAZ88" s="567"/>
      <c r="IBA88" s="567"/>
      <c r="IBB88" s="567"/>
      <c r="IBC88" s="567"/>
      <c r="IBD88" s="567"/>
      <c r="IBE88" s="567"/>
      <c r="IBF88" s="567"/>
      <c r="IBG88" s="567"/>
      <c r="IBH88" s="567"/>
      <c r="IBI88" s="567"/>
      <c r="IBJ88" s="567"/>
      <c r="IBK88" s="567"/>
      <c r="IBL88" s="567"/>
      <c r="IBM88" s="567"/>
      <c r="IBN88" s="567"/>
      <c r="IBO88" s="567"/>
      <c r="IBP88" s="567"/>
      <c r="IBQ88" s="567"/>
      <c r="IBR88" s="567"/>
      <c r="IBS88" s="567"/>
      <c r="IBT88" s="567"/>
      <c r="IBU88" s="567"/>
      <c r="IBV88" s="567"/>
      <c r="IBW88" s="567"/>
      <c r="IBX88" s="567"/>
      <c r="IBY88" s="567"/>
      <c r="IBZ88" s="567"/>
      <c r="ICA88" s="567"/>
      <c r="ICB88" s="567"/>
      <c r="ICC88" s="567"/>
      <c r="ICD88" s="567"/>
      <c r="ICE88" s="567"/>
      <c r="ICF88" s="567"/>
      <c r="ICG88" s="567"/>
      <c r="ICH88" s="567"/>
      <c r="ICI88" s="567"/>
      <c r="ICJ88" s="567"/>
      <c r="ICK88" s="567"/>
      <c r="ICL88" s="567"/>
      <c r="ICM88" s="567"/>
      <c r="ICN88" s="567"/>
      <c r="ICO88" s="567"/>
      <c r="ICP88" s="567"/>
      <c r="ICQ88" s="567"/>
      <c r="ICR88" s="567"/>
      <c r="ICS88" s="567"/>
      <c r="ICT88" s="567"/>
      <c r="ICU88" s="567"/>
      <c r="ICV88" s="567"/>
      <c r="ICW88" s="567"/>
      <c r="ICX88" s="567"/>
      <c r="ICY88" s="567"/>
      <c r="ICZ88" s="567"/>
      <c r="IDA88" s="567"/>
      <c r="IDB88" s="567"/>
      <c r="IDC88" s="567"/>
      <c r="IDD88" s="567"/>
      <c r="IDE88" s="567"/>
      <c r="IDF88" s="567"/>
      <c r="IDG88" s="567"/>
      <c r="IDH88" s="567"/>
      <c r="IDI88" s="567"/>
      <c r="IDJ88" s="567"/>
      <c r="IDK88" s="567"/>
      <c r="IDL88" s="567"/>
      <c r="IDM88" s="567"/>
      <c r="IDN88" s="567"/>
      <c r="IDO88" s="567"/>
      <c r="IDP88" s="567"/>
      <c r="IDQ88" s="567"/>
      <c r="IDR88" s="567"/>
      <c r="IDS88" s="567"/>
      <c r="IDT88" s="567"/>
      <c r="IDU88" s="567"/>
      <c r="IDV88" s="567"/>
      <c r="IDW88" s="567"/>
      <c r="IDX88" s="567"/>
      <c r="IDY88" s="567"/>
      <c r="IDZ88" s="567"/>
      <c r="IEA88" s="567"/>
      <c r="IEB88" s="567"/>
      <c r="IEC88" s="567"/>
      <c r="IED88" s="567"/>
      <c r="IEE88" s="567"/>
      <c r="IEF88" s="567"/>
      <c r="IEG88" s="567"/>
      <c r="IEH88" s="567"/>
      <c r="IEI88" s="567"/>
      <c r="IEJ88" s="567"/>
      <c r="IEK88" s="567"/>
      <c r="IEL88" s="567"/>
      <c r="IEM88" s="567"/>
      <c r="IEN88" s="567"/>
      <c r="IEO88" s="567"/>
      <c r="IEP88" s="567"/>
      <c r="IEQ88" s="567"/>
      <c r="IER88" s="567"/>
      <c r="IES88" s="567"/>
      <c r="IET88" s="567"/>
      <c r="IEU88" s="567"/>
      <c r="IEV88" s="567"/>
      <c r="IEW88" s="567"/>
      <c r="IEX88" s="567"/>
      <c r="IEY88" s="567"/>
      <c r="IEZ88" s="567"/>
      <c r="IFA88" s="567"/>
      <c r="IFB88" s="567"/>
      <c r="IFC88" s="567"/>
      <c r="IFD88" s="567"/>
      <c r="IFE88" s="567"/>
      <c r="IFF88" s="567"/>
      <c r="IFG88" s="567"/>
      <c r="IFH88" s="567"/>
      <c r="IFI88" s="567"/>
      <c r="IFJ88" s="567"/>
      <c r="IFK88" s="567"/>
      <c r="IFL88" s="567"/>
      <c r="IFM88" s="567"/>
      <c r="IFN88" s="567"/>
      <c r="IFO88" s="567"/>
      <c r="IFP88" s="567"/>
      <c r="IFQ88" s="567"/>
      <c r="IFR88" s="567"/>
      <c r="IFS88" s="567"/>
      <c r="IFT88" s="567"/>
      <c r="IFU88" s="567"/>
      <c r="IFV88" s="567"/>
      <c r="IFW88" s="567"/>
      <c r="IFX88" s="567"/>
      <c r="IFY88" s="567"/>
      <c r="IFZ88" s="567"/>
      <c r="IGA88" s="567"/>
      <c r="IGB88" s="567"/>
      <c r="IGC88" s="567"/>
      <c r="IGD88" s="567"/>
      <c r="IGE88" s="567"/>
      <c r="IGF88" s="567"/>
      <c r="IGG88" s="567"/>
      <c r="IGH88" s="567"/>
      <c r="IGI88" s="567"/>
      <c r="IGJ88" s="567"/>
      <c r="IGK88" s="567"/>
      <c r="IGL88" s="567"/>
      <c r="IGM88" s="567"/>
      <c r="IGN88" s="567"/>
      <c r="IGO88" s="567"/>
      <c r="IGP88" s="567"/>
      <c r="IGQ88" s="567"/>
      <c r="IGR88" s="567"/>
      <c r="IGS88" s="567"/>
      <c r="IGT88" s="567"/>
      <c r="IGU88" s="567"/>
      <c r="IGV88" s="567"/>
      <c r="IGW88" s="567"/>
      <c r="IGX88" s="567"/>
      <c r="IGY88" s="567"/>
      <c r="IGZ88" s="567"/>
      <c r="IHA88" s="567"/>
      <c r="IHB88" s="567"/>
      <c r="IHC88" s="567"/>
      <c r="IHD88" s="567"/>
      <c r="IHE88" s="567"/>
      <c r="IHF88" s="567"/>
      <c r="IHG88" s="567"/>
      <c r="IHH88" s="567"/>
      <c r="IHI88" s="567"/>
      <c r="IHJ88" s="567"/>
      <c r="IHK88" s="567"/>
      <c r="IHL88" s="567"/>
      <c r="IHM88" s="567"/>
      <c r="IHN88" s="567"/>
      <c r="IHO88" s="567"/>
      <c r="IHP88" s="567"/>
      <c r="IHQ88" s="567"/>
      <c r="IHR88" s="567"/>
      <c r="IHS88" s="567"/>
      <c r="IHT88" s="567"/>
      <c r="IHU88" s="567"/>
      <c r="IHV88" s="567"/>
      <c r="IHW88" s="567"/>
      <c r="IHX88" s="567"/>
      <c r="IHY88" s="567"/>
      <c r="IHZ88" s="567"/>
      <c r="IIA88" s="567"/>
      <c r="IIB88" s="567"/>
      <c r="IIC88" s="567"/>
      <c r="IID88" s="567"/>
      <c r="IIE88" s="567"/>
      <c r="IIF88" s="567"/>
      <c r="IIG88" s="567"/>
      <c r="IIH88" s="567"/>
      <c r="III88" s="567"/>
      <c r="IIJ88" s="567"/>
      <c r="IIK88" s="567"/>
      <c r="IIL88" s="567"/>
      <c r="IIM88" s="567"/>
      <c r="IIN88" s="567"/>
      <c r="IIO88" s="567"/>
      <c r="IIP88" s="567"/>
      <c r="IIQ88" s="567"/>
      <c r="IIR88" s="567"/>
      <c r="IIS88" s="567"/>
      <c r="IIT88" s="567"/>
      <c r="IIU88" s="567"/>
      <c r="IIV88" s="567"/>
      <c r="IIW88" s="567"/>
      <c r="IIX88" s="567"/>
      <c r="IIY88" s="567"/>
      <c r="IIZ88" s="567"/>
      <c r="IJA88" s="567"/>
      <c r="IJB88" s="567"/>
      <c r="IJC88" s="567"/>
      <c r="IJD88" s="567"/>
      <c r="IJE88" s="567"/>
      <c r="IJF88" s="567"/>
      <c r="IJG88" s="567"/>
      <c r="IJH88" s="567"/>
      <c r="IJI88" s="567"/>
      <c r="IJJ88" s="567"/>
      <c r="IJK88" s="567"/>
      <c r="IJL88" s="567"/>
      <c r="IJM88" s="567"/>
      <c r="IJN88" s="567"/>
      <c r="IJO88" s="567"/>
      <c r="IJP88" s="567"/>
      <c r="IJQ88" s="567"/>
      <c r="IJR88" s="567"/>
      <c r="IJS88" s="567"/>
      <c r="IJT88" s="567"/>
      <c r="IJU88" s="567"/>
      <c r="IJV88" s="567"/>
      <c r="IJW88" s="567"/>
      <c r="IJX88" s="567"/>
      <c r="IJY88" s="567"/>
      <c r="IJZ88" s="567"/>
      <c r="IKA88" s="567"/>
      <c r="IKB88" s="567"/>
      <c r="IKC88" s="567"/>
      <c r="IKD88" s="567"/>
      <c r="IKE88" s="567"/>
      <c r="IKF88" s="567"/>
      <c r="IKG88" s="567"/>
      <c r="IKH88" s="567"/>
      <c r="IKI88" s="567"/>
      <c r="IKJ88" s="567"/>
      <c r="IKK88" s="567"/>
      <c r="IKL88" s="567"/>
      <c r="IKM88" s="567"/>
      <c r="IKN88" s="567"/>
      <c r="IKO88" s="567"/>
      <c r="IKP88" s="567"/>
      <c r="IKQ88" s="567"/>
      <c r="IKR88" s="567"/>
      <c r="IKS88" s="567"/>
      <c r="IKT88" s="567"/>
      <c r="IKU88" s="567"/>
      <c r="IKV88" s="567"/>
      <c r="IKW88" s="567"/>
      <c r="IKX88" s="567"/>
      <c r="IKY88" s="567"/>
      <c r="IKZ88" s="567"/>
      <c r="ILA88" s="567"/>
      <c r="ILB88" s="567"/>
      <c r="ILC88" s="567"/>
      <c r="ILD88" s="567"/>
      <c r="ILE88" s="567"/>
      <c r="ILF88" s="567"/>
      <c r="ILG88" s="567"/>
      <c r="ILH88" s="567"/>
      <c r="ILI88" s="567"/>
      <c r="ILJ88" s="567"/>
      <c r="ILK88" s="567"/>
      <c r="ILL88" s="567"/>
      <c r="ILM88" s="567"/>
      <c r="ILN88" s="567"/>
      <c r="ILO88" s="567"/>
      <c r="ILP88" s="567"/>
      <c r="ILQ88" s="567"/>
      <c r="ILR88" s="567"/>
      <c r="ILS88" s="567"/>
      <c r="ILT88" s="567"/>
      <c r="ILU88" s="567"/>
      <c r="ILV88" s="567"/>
      <c r="ILW88" s="567"/>
      <c r="ILX88" s="567"/>
      <c r="ILY88" s="567"/>
      <c r="ILZ88" s="567"/>
      <c r="IMA88" s="567"/>
      <c r="IMB88" s="567"/>
      <c r="IMC88" s="567"/>
      <c r="IMD88" s="567"/>
      <c r="IME88" s="567"/>
      <c r="IMF88" s="567"/>
      <c r="IMG88" s="567"/>
      <c r="IMH88" s="567"/>
      <c r="IMI88" s="567"/>
      <c r="IMJ88" s="567"/>
      <c r="IMK88" s="567"/>
      <c r="IML88" s="567"/>
      <c r="IMM88" s="567"/>
      <c r="IMN88" s="567"/>
      <c r="IMO88" s="567"/>
      <c r="IMP88" s="567"/>
      <c r="IMQ88" s="567"/>
      <c r="IMR88" s="567"/>
      <c r="IMS88" s="567"/>
      <c r="IMT88" s="567"/>
      <c r="IMU88" s="567"/>
      <c r="IMV88" s="567"/>
      <c r="IMW88" s="567"/>
      <c r="IMX88" s="567"/>
      <c r="IMY88" s="567"/>
      <c r="IMZ88" s="567"/>
      <c r="INA88" s="567"/>
      <c r="INB88" s="567"/>
      <c r="INC88" s="567"/>
      <c r="IND88" s="567"/>
      <c r="INE88" s="567"/>
      <c r="INF88" s="567"/>
      <c r="ING88" s="567"/>
      <c r="INH88" s="567"/>
      <c r="INI88" s="567"/>
      <c r="INJ88" s="567"/>
      <c r="INK88" s="567"/>
      <c r="INL88" s="567"/>
      <c r="INM88" s="567"/>
      <c r="INN88" s="567"/>
      <c r="INO88" s="567"/>
      <c r="INP88" s="567"/>
      <c r="INQ88" s="567"/>
      <c r="INR88" s="567"/>
      <c r="INS88" s="567"/>
      <c r="INT88" s="567"/>
      <c r="INU88" s="567"/>
      <c r="INV88" s="567"/>
      <c r="INW88" s="567"/>
      <c r="INX88" s="567"/>
      <c r="INY88" s="567"/>
      <c r="INZ88" s="567"/>
      <c r="IOA88" s="567"/>
      <c r="IOB88" s="567"/>
      <c r="IOC88" s="567"/>
      <c r="IOD88" s="567"/>
      <c r="IOE88" s="567"/>
      <c r="IOF88" s="567"/>
      <c r="IOG88" s="567"/>
      <c r="IOH88" s="567"/>
      <c r="IOI88" s="567"/>
      <c r="IOJ88" s="567"/>
      <c r="IOK88" s="567"/>
      <c r="IOL88" s="567"/>
      <c r="IOM88" s="567"/>
      <c r="ION88" s="567"/>
      <c r="IOO88" s="567"/>
      <c r="IOP88" s="567"/>
      <c r="IOQ88" s="567"/>
      <c r="IOR88" s="567"/>
      <c r="IOS88" s="567"/>
      <c r="IOT88" s="567"/>
      <c r="IOU88" s="567"/>
      <c r="IOV88" s="567"/>
      <c r="IOW88" s="567"/>
      <c r="IOX88" s="567"/>
      <c r="IOY88" s="567"/>
      <c r="IOZ88" s="567"/>
      <c r="IPA88" s="567"/>
      <c r="IPB88" s="567"/>
      <c r="IPC88" s="567"/>
      <c r="IPD88" s="567"/>
      <c r="IPE88" s="567"/>
      <c r="IPF88" s="567"/>
      <c r="IPG88" s="567"/>
      <c r="IPH88" s="567"/>
      <c r="IPI88" s="567"/>
      <c r="IPJ88" s="567"/>
      <c r="IPK88" s="567"/>
      <c r="IPL88" s="567"/>
      <c r="IPM88" s="567"/>
      <c r="IPN88" s="567"/>
      <c r="IPO88" s="567"/>
      <c r="IPP88" s="567"/>
      <c r="IPQ88" s="567"/>
      <c r="IPR88" s="567"/>
      <c r="IPS88" s="567"/>
      <c r="IPT88" s="567"/>
      <c r="IPU88" s="567"/>
      <c r="IPV88" s="567"/>
      <c r="IPW88" s="567"/>
      <c r="IPX88" s="567"/>
      <c r="IPY88" s="567"/>
      <c r="IPZ88" s="567"/>
      <c r="IQA88" s="567"/>
      <c r="IQB88" s="567"/>
      <c r="IQC88" s="567"/>
      <c r="IQD88" s="567"/>
      <c r="IQE88" s="567"/>
      <c r="IQF88" s="567"/>
      <c r="IQG88" s="567"/>
      <c r="IQH88" s="567"/>
      <c r="IQI88" s="567"/>
      <c r="IQJ88" s="567"/>
      <c r="IQK88" s="567"/>
      <c r="IQL88" s="567"/>
      <c r="IQM88" s="567"/>
      <c r="IQN88" s="567"/>
      <c r="IQO88" s="567"/>
      <c r="IQP88" s="567"/>
      <c r="IQQ88" s="567"/>
      <c r="IQR88" s="567"/>
      <c r="IQS88" s="567"/>
      <c r="IQT88" s="567"/>
      <c r="IQU88" s="567"/>
      <c r="IQV88" s="567"/>
      <c r="IQW88" s="567"/>
      <c r="IQX88" s="567"/>
      <c r="IQY88" s="567"/>
      <c r="IQZ88" s="567"/>
      <c r="IRA88" s="567"/>
      <c r="IRB88" s="567"/>
      <c r="IRC88" s="567"/>
      <c r="IRD88" s="567"/>
      <c r="IRE88" s="567"/>
      <c r="IRF88" s="567"/>
      <c r="IRG88" s="567"/>
      <c r="IRH88" s="567"/>
      <c r="IRI88" s="567"/>
      <c r="IRJ88" s="567"/>
      <c r="IRK88" s="567"/>
      <c r="IRL88" s="567"/>
      <c r="IRM88" s="567"/>
      <c r="IRN88" s="567"/>
      <c r="IRO88" s="567"/>
      <c r="IRP88" s="567"/>
      <c r="IRQ88" s="567"/>
      <c r="IRR88" s="567"/>
      <c r="IRS88" s="567"/>
      <c r="IRT88" s="567"/>
      <c r="IRU88" s="567"/>
      <c r="IRV88" s="567"/>
      <c r="IRW88" s="567"/>
      <c r="IRX88" s="567"/>
      <c r="IRY88" s="567"/>
      <c r="IRZ88" s="567"/>
      <c r="ISA88" s="567"/>
      <c r="ISB88" s="567"/>
      <c r="ISC88" s="567"/>
      <c r="ISD88" s="567"/>
      <c r="ISE88" s="567"/>
      <c r="ISF88" s="567"/>
      <c r="ISG88" s="567"/>
      <c r="ISH88" s="567"/>
      <c r="ISI88" s="567"/>
      <c r="ISJ88" s="567"/>
      <c r="ISK88" s="567"/>
      <c r="ISL88" s="567"/>
      <c r="ISM88" s="567"/>
      <c r="ISN88" s="567"/>
      <c r="ISO88" s="567"/>
      <c r="ISP88" s="567"/>
      <c r="ISQ88" s="567"/>
      <c r="ISR88" s="567"/>
      <c r="ISS88" s="567"/>
      <c r="IST88" s="567"/>
      <c r="ISU88" s="567"/>
      <c r="ISV88" s="567"/>
      <c r="ISW88" s="567"/>
      <c r="ISX88" s="567"/>
      <c r="ISY88" s="567"/>
      <c r="ISZ88" s="567"/>
      <c r="ITA88" s="567"/>
      <c r="ITB88" s="567"/>
      <c r="ITC88" s="567"/>
      <c r="ITD88" s="567"/>
      <c r="ITE88" s="567"/>
      <c r="ITF88" s="567"/>
      <c r="ITG88" s="567"/>
      <c r="ITH88" s="567"/>
      <c r="ITI88" s="567"/>
      <c r="ITJ88" s="567"/>
      <c r="ITK88" s="567"/>
      <c r="ITL88" s="567"/>
      <c r="ITM88" s="567"/>
      <c r="ITN88" s="567"/>
      <c r="ITO88" s="567"/>
      <c r="ITP88" s="567"/>
      <c r="ITQ88" s="567"/>
      <c r="ITR88" s="567"/>
      <c r="ITS88" s="567"/>
      <c r="ITT88" s="567"/>
      <c r="ITU88" s="567"/>
      <c r="ITV88" s="567"/>
      <c r="ITW88" s="567"/>
      <c r="ITX88" s="567"/>
      <c r="ITY88" s="567"/>
      <c r="ITZ88" s="567"/>
      <c r="IUA88" s="567"/>
      <c r="IUB88" s="567"/>
      <c r="IUC88" s="567"/>
      <c r="IUD88" s="567"/>
      <c r="IUE88" s="567"/>
      <c r="IUF88" s="567"/>
      <c r="IUG88" s="567"/>
      <c r="IUH88" s="567"/>
      <c r="IUI88" s="567"/>
      <c r="IUJ88" s="567"/>
      <c r="IUK88" s="567"/>
      <c r="IUL88" s="567"/>
      <c r="IUM88" s="567"/>
      <c r="IUN88" s="567"/>
      <c r="IUO88" s="567"/>
      <c r="IUP88" s="567"/>
      <c r="IUQ88" s="567"/>
      <c r="IUR88" s="567"/>
      <c r="IUS88" s="567"/>
      <c r="IUT88" s="567"/>
      <c r="IUU88" s="567"/>
      <c r="IUV88" s="567"/>
      <c r="IUW88" s="567"/>
      <c r="IUX88" s="567"/>
      <c r="IUY88" s="567"/>
      <c r="IUZ88" s="567"/>
      <c r="IVA88" s="567"/>
      <c r="IVB88" s="567"/>
      <c r="IVC88" s="567"/>
      <c r="IVD88" s="567"/>
      <c r="IVE88" s="567"/>
      <c r="IVF88" s="567"/>
      <c r="IVG88" s="567"/>
      <c r="IVH88" s="567"/>
      <c r="IVI88" s="567"/>
      <c r="IVJ88" s="567"/>
      <c r="IVK88" s="567"/>
      <c r="IVL88" s="567"/>
      <c r="IVM88" s="567"/>
      <c r="IVN88" s="567"/>
      <c r="IVO88" s="567"/>
      <c r="IVP88" s="567"/>
      <c r="IVQ88" s="567"/>
      <c r="IVR88" s="567"/>
      <c r="IVS88" s="567"/>
      <c r="IVT88" s="567"/>
      <c r="IVU88" s="567"/>
      <c r="IVV88" s="567"/>
      <c r="IVW88" s="567"/>
      <c r="IVX88" s="567"/>
      <c r="IVY88" s="567"/>
      <c r="IVZ88" s="567"/>
      <c r="IWA88" s="567"/>
      <c r="IWB88" s="567"/>
      <c r="IWC88" s="567"/>
      <c r="IWD88" s="567"/>
      <c r="IWE88" s="567"/>
      <c r="IWF88" s="567"/>
      <c r="IWG88" s="567"/>
      <c r="IWH88" s="567"/>
      <c r="IWI88" s="567"/>
      <c r="IWJ88" s="567"/>
      <c r="IWK88" s="567"/>
      <c r="IWL88" s="567"/>
      <c r="IWM88" s="567"/>
      <c r="IWN88" s="567"/>
      <c r="IWO88" s="567"/>
      <c r="IWP88" s="567"/>
      <c r="IWQ88" s="567"/>
      <c r="IWR88" s="567"/>
      <c r="IWS88" s="567"/>
      <c r="IWT88" s="567"/>
      <c r="IWU88" s="567"/>
      <c r="IWV88" s="567"/>
      <c r="IWW88" s="567"/>
      <c r="IWX88" s="567"/>
      <c r="IWY88" s="567"/>
      <c r="IWZ88" s="567"/>
      <c r="IXA88" s="567"/>
      <c r="IXB88" s="567"/>
      <c r="IXC88" s="567"/>
      <c r="IXD88" s="567"/>
      <c r="IXE88" s="567"/>
      <c r="IXF88" s="567"/>
      <c r="IXG88" s="567"/>
      <c r="IXH88" s="567"/>
      <c r="IXI88" s="567"/>
      <c r="IXJ88" s="567"/>
      <c r="IXK88" s="567"/>
      <c r="IXL88" s="567"/>
      <c r="IXM88" s="567"/>
      <c r="IXN88" s="567"/>
      <c r="IXO88" s="567"/>
      <c r="IXP88" s="567"/>
      <c r="IXQ88" s="567"/>
      <c r="IXR88" s="567"/>
      <c r="IXS88" s="567"/>
      <c r="IXT88" s="567"/>
      <c r="IXU88" s="567"/>
      <c r="IXV88" s="567"/>
      <c r="IXW88" s="567"/>
      <c r="IXX88" s="567"/>
      <c r="IXY88" s="567"/>
      <c r="IXZ88" s="567"/>
      <c r="IYA88" s="567"/>
      <c r="IYB88" s="567"/>
      <c r="IYC88" s="567"/>
      <c r="IYD88" s="567"/>
      <c r="IYE88" s="567"/>
      <c r="IYF88" s="567"/>
      <c r="IYG88" s="567"/>
      <c r="IYH88" s="567"/>
      <c r="IYI88" s="567"/>
      <c r="IYJ88" s="567"/>
      <c r="IYK88" s="567"/>
      <c r="IYL88" s="567"/>
      <c r="IYM88" s="567"/>
      <c r="IYN88" s="567"/>
      <c r="IYO88" s="567"/>
      <c r="IYP88" s="567"/>
      <c r="IYQ88" s="567"/>
      <c r="IYR88" s="567"/>
      <c r="IYS88" s="567"/>
      <c r="IYT88" s="567"/>
      <c r="IYU88" s="567"/>
      <c r="IYV88" s="567"/>
      <c r="IYW88" s="567"/>
      <c r="IYX88" s="567"/>
      <c r="IYY88" s="567"/>
      <c r="IYZ88" s="567"/>
      <c r="IZA88" s="567"/>
      <c r="IZB88" s="567"/>
      <c r="IZC88" s="567"/>
      <c r="IZD88" s="567"/>
      <c r="IZE88" s="567"/>
      <c r="IZF88" s="567"/>
      <c r="IZG88" s="567"/>
      <c r="IZH88" s="567"/>
      <c r="IZI88" s="567"/>
      <c r="IZJ88" s="567"/>
      <c r="IZK88" s="567"/>
      <c r="IZL88" s="567"/>
      <c r="IZM88" s="567"/>
      <c r="IZN88" s="567"/>
      <c r="IZO88" s="567"/>
      <c r="IZP88" s="567"/>
      <c r="IZQ88" s="567"/>
      <c r="IZR88" s="567"/>
      <c r="IZS88" s="567"/>
      <c r="IZT88" s="567"/>
      <c r="IZU88" s="567"/>
      <c r="IZV88" s="567"/>
      <c r="IZW88" s="567"/>
      <c r="IZX88" s="567"/>
      <c r="IZY88" s="567"/>
      <c r="IZZ88" s="567"/>
      <c r="JAA88" s="567"/>
      <c r="JAB88" s="567"/>
      <c r="JAC88" s="567"/>
      <c r="JAD88" s="567"/>
      <c r="JAE88" s="567"/>
      <c r="JAF88" s="567"/>
      <c r="JAG88" s="567"/>
      <c r="JAH88" s="567"/>
      <c r="JAI88" s="567"/>
      <c r="JAJ88" s="567"/>
      <c r="JAK88" s="567"/>
      <c r="JAL88" s="567"/>
      <c r="JAM88" s="567"/>
      <c r="JAN88" s="567"/>
      <c r="JAO88" s="567"/>
      <c r="JAP88" s="567"/>
      <c r="JAQ88" s="567"/>
      <c r="JAR88" s="567"/>
      <c r="JAS88" s="567"/>
      <c r="JAT88" s="567"/>
      <c r="JAU88" s="567"/>
      <c r="JAV88" s="567"/>
      <c r="JAW88" s="567"/>
      <c r="JAX88" s="567"/>
      <c r="JAY88" s="567"/>
      <c r="JAZ88" s="567"/>
      <c r="JBA88" s="567"/>
      <c r="JBB88" s="567"/>
      <c r="JBC88" s="567"/>
      <c r="JBD88" s="567"/>
      <c r="JBE88" s="567"/>
      <c r="JBF88" s="567"/>
      <c r="JBG88" s="567"/>
      <c r="JBH88" s="567"/>
      <c r="JBI88" s="567"/>
      <c r="JBJ88" s="567"/>
      <c r="JBK88" s="567"/>
      <c r="JBL88" s="567"/>
      <c r="JBM88" s="567"/>
      <c r="JBN88" s="567"/>
      <c r="JBO88" s="567"/>
      <c r="JBP88" s="567"/>
      <c r="JBQ88" s="567"/>
      <c r="JBR88" s="567"/>
      <c r="JBS88" s="567"/>
      <c r="JBT88" s="567"/>
      <c r="JBU88" s="567"/>
      <c r="JBV88" s="567"/>
      <c r="JBW88" s="567"/>
      <c r="JBX88" s="567"/>
      <c r="JBY88" s="567"/>
      <c r="JBZ88" s="567"/>
      <c r="JCA88" s="567"/>
      <c r="JCB88" s="567"/>
      <c r="JCC88" s="567"/>
      <c r="JCD88" s="567"/>
      <c r="JCE88" s="567"/>
      <c r="JCF88" s="567"/>
      <c r="JCG88" s="567"/>
      <c r="JCH88" s="567"/>
      <c r="JCI88" s="567"/>
      <c r="JCJ88" s="567"/>
      <c r="JCK88" s="567"/>
      <c r="JCL88" s="567"/>
      <c r="JCM88" s="567"/>
      <c r="JCN88" s="567"/>
      <c r="JCO88" s="567"/>
      <c r="JCP88" s="567"/>
      <c r="JCQ88" s="567"/>
      <c r="JCR88" s="567"/>
      <c r="JCS88" s="567"/>
      <c r="JCT88" s="567"/>
      <c r="JCU88" s="567"/>
      <c r="JCV88" s="567"/>
      <c r="JCW88" s="567"/>
      <c r="JCX88" s="567"/>
      <c r="JCY88" s="567"/>
      <c r="JCZ88" s="567"/>
      <c r="JDA88" s="567"/>
      <c r="JDB88" s="567"/>
      <c r="JDC88" s="567"/>
      <c r="JDD88" s="567"/>
      <c r="JDE88" s="567"/>
      <c r="JDF88" s="567"/>
      <c r="JDG88" s="567"/>
      <c r="JDH88" s="567"/>
      <c r="JDI88" s="567"/>
      <c r="JDJ88" s="567"/>
      <c r="JDK88" s="567"/>
      <c r="JDL88" s="567"/>
      <c r="JDM88" s="567"/>
      <c r="JDN88" s="567"/>
      <c r="JDO88" s="567"/>
      <c r="JDP88" s="567"/>
      <c r="JDQ88" s="567"/>
      <c r="JDR88" s="567"/>
      <c r="JDS88" s="567"/>
      <c r="JDT88" s="567"/>
      <c r="JDU88" s="567"/>
      <c r="JDV88" s="567"/>
      <c r="JDW88" s="567"/>
      <c r="JDX88" s="567"/>
      <c r="JDY88" s="567"/>
      <c r="JDZ88" s="567"/>
      <c r="JEA88" s="567"/>
      <c r="JEB88" s="567"/>
      <c r="JEC88" s="567"/>
      <c r="JED88" s="567"/>
      <c r="JEE88" s="567"/>
      <c r="JEF88" s="567"/>
      <c r="JEG88" s="567"/>
      <c r="JEH88" s="567"/>
      <c r="JEI88" s="567"/>
      <c r="JEJ88" s="567"/>
      <c r="JEK88" s="567"/>
      <c r="JEL88" s="567"/>
      <c r="JEM88" s="567"/>
      <c r="JEN88" s="567"/>
      <c r="JEO88" s="567"/>
      <c r="JEP88" s="567"/>
      <c r="JEQ88" s="567"/>
      <c r="JER88" s="567"/>
      <c r="JES88" s="567"/>
      <c r="JET88" s="567"/>
      <c r="JEU88" s="567"/>
      <c r="JEV88" s="567"/>
      <c r="JEW88" s="567"/>
      <c r="JEX88" s="567"/>
      <c r="JEY88" s="567"/>
      <c r="JEZ88" s="567"/>
      <c r="JFA88" s="567"/>
      <c r="JFB88" s="567"/>
      <c r="JFC88" s="567"/>
      <c r="JFD88" s="567"/>
      <c r="JFE88" s="567"/>
      <c r="JFF88" s="567"/>
      <c r="JFG88" s="567"/>
      <c r="JFH88" s="567"/>
      <c r="JFI88" s="567"/>
      <c r="JFJ88" s="567"/>
      <c r="JFK88" s="567"/>
      <c r="JFL88" s="567"/>
      <c r="JFM88" s="567"/>
      <c r="JFN88" s="567"/>
      <c r="JFO88" s="567"/>
      <c r="JFP88" s="567"/>
      <c r="JFQ88" s="567"/>
      <c r="JFR88" s="567"/>
      <c r="JFS88" s="567"/>
      <c r="JFT88" s="567"/>
      <c r="JFU88" s="567"/>
      <c r="JFV88" s="567"/>
      <c r="JFW88" s="567"/>
      <c r="JFX88" s="567"/>
      <c r="JFY88" s="567"/>
      <c r="JFZ88" s="567"/>
      <c r="JGA88" s="567"/>
      <c r="JGB88" s="567"/>
      <c r="JGC88" s="567"/>
      <c r="JGD88" s="567"/>
      <c r="JGE88" s="567"/>
      <c r="JGF88" s="567"/>
      <c r="JGG88" s="567"/>
      <c r="JGH88" s="567"/>
      <c r="JGI88" s="567"/>
      <c r="JGJ88" s="567"/>
      <c r="JGK88" s="567"/>
      <c r="JGL88" s="567"/>
      <c r="JGM88" s="567"/>
      <c r="JGN88" s="567"/>
      <c r="JGO88" s="567"/>
      <c r="JGP88" s="567"/>
      <c r="JGQ88" s="567"/>
      <c r="JGR88" s="567"/>
      <c r="JGS88" s="567"/>
      <c r="JGT88" s="567"/>
      <c r="JGU88" s="567"/>
      <c r="JGV88" s="567"/>
      <c r="JGW88" s="567"/>
      <c r="JGX88" s="567"/>
      <c r="JGY88" s="567"/>
      <c r="JGZ88" s="567"/>
      <c r="JHA88" s="567"/>
      <c r="JHB88" s="567"/>
      <c r="JHC88" s="567"/>
      <c r="JHD88" s="567"/>
      <c r="JHE88" s="567"/>
      <c r="JHF88" s="567"/>
      <c r="JHG88" s="567"/>
      <c r="JHH88" s="567"/>
      <c r="JHI88" s="567"/>
      <c r="JHJ88" s="567"/>
      <c r="JHK88" s="567"/>
      <c r="JHL88" s="567"/>
      <c r="JHM88" s="567"/>
      <c r="JHN88" s="567"/>
      <c r="JHO88" s="567"/>
      <c r="JHP88" s="567"/>
      <c r="JHQ88" s="567"/>
      <c r="JHR88" s="567"/>
      <c r="JHS88" s="567"/>
      <c r="JHT88" s="567"/>
      <c r="JHU88" s="567"/>
      <c r="JHV88" s="567"/>
      <c r="JHW88" s="567"/>
      <c r="JHX88" s="567"/>
      <c r="JHY88" s="567"/>
      <c r="JHZ88" s="567"/>
      <c r="JIA88" s="567"/>
      <c r="JIB88" s="567"/>
      <c r="JIC88" s="567"/>
      <c r="JID88" s="567"/>
      <c r="JIE88" s="567"/>
      <c r="JIF88" s="567"/>
      <c r="JIG88" s="567"/>
      <c r="JIH88" s="567"/>
      <c r="JII88" s="567"/>
      <c r="JIJ88" s="567"/>
      <c r="JIK88" s="567"/>
      <c r="JIL88" s="567"/>
      <c r="JIM88" s="567"/>
      <c r="JIN88" s="567"/>
      <c r="JIO88" s="567"/>
      <c r="JIP88" s="567"/>
      <c r="JIQ88" s="567"/>
      <c r="JIR88" s="567"/>
      <c r="JIS88" s="567"/>
      <c r="JIT88" s="567"/>
      <c r="JIU88" s="567"/>
      <c r="JIV88" s="567"/>
      <c r="JIW88" s="567"/>
      <c r="JIX88" s="567"/>
      <c r="JIY88" s="567"/>
      <c r="JIZ88" s="567"/>
      <c r="JJA88" s="567"/>
      <c r="JJB88" s="567"/>
      <c r="JJC88" s="567"/>
      <c r="JJD88" s="567"/>
      <c r="JJE88" s="567"/>
      <c r="JJF88" s="567"/>
      <c r="JJG88" s="567"/>
      <c r="JJH88" s="567"/>
      <c r="JJI88" s="567"/>
      <c r="JJJ88" s="567"/>
      <c r="JJK88" s="567"/>
      <c r="JJL88" s="567"/>
      <c r="JJM88" s="567"/>
      <c r="JJN88" s="567"/>
      <c r="JJO88" s="567"/>
      <c r="JJP88" s="567"/>
      <c r="JJQ88" s="567"/>
      <c r="JJR88" s="567"/>
      <c r="JJS88" s="567"/>
      <c r="JJT88" s="567"/>
      <c r="JJU88" s="567"/>
      <c r="JJV88" s="567"/>
      <c r="JJW88" s="567"/>
      <c r="JJX88" s="567"/>
      <c r="JJY88" s="567"/>
      <c r="JJZ88" s="567"/>
      <c r="JKA88" s="567"/>
      <c r="JKB88" s="567"/>
      <c r="JKC88" s="567"/>
      <c r="JKD88" s="567"/>
      <c r="JKE88" s="567"/>
      <c r="JKF88" s="567"/>
      <c r="JKG88" s="567"/>
      <c r="JKH88" s="567"/>
      <c r="JKI88" s="567"/>
      <c r="JKJ88" s="567"/>
      <c r="JKK88" s="567"/>
      <c r="JKL88" s="567"/>
      <c r="JKM88" s="567"/>
      <c r="JKN88" s="567"/>
      <c r="JKO88" s="567"/>
      <c r="JKP88" s="567"/>
      <c r="JKQ88" s="567"/>
      <c r="JKR88" s="567"/>
      <c r="JKS88" s="567"/>
      <c r="JKT88" s="567"/>
      <c r="JKU88" s="567"/>
      <c r="JKV88" s="567"/>
      <c r="JKW88" s="567"/>
      <c r="JKX88" s="567"/>
      <c r="JKY88" s="567"/>
      <c r="JKZ88" s="567"/>
      <c r="JLA88" s="567"/>
      <c r="JLB88" s="567"/>
      <c r="JLC88" s="567"/>
      <c r="JLD88" s="567"/>
      <c r="JLE88" s="567"/>
      <c r="JLF88" s="567"/>
      <c r="JLG88" s="567"/>
      <c r="JLH88" s="567"/>
      <c r="JLI88" s="567"/>
      <c r="JLJ88" s="567"/>
      <c r="JLK88" s="567"/>
      <c r="JLL88" s="567"/>
      <c r="JLM88" s="567"/>
      <c r="JLN88" s="567"/>
      <c r="JLO88" s="567"/>
      <c r="JLP88" s="567"/>
      <c r="JLQ88" s="567"/>
      <c r="JLR88" s="567"/>
      <c r="JLS88" s="567"/>
      <c r="JLT88" s="567"/>
      <c r="JLU88" s="567"/>
      <c r="JLV88" s="567"/>
      <c r="JLW88" s="567"/>
      <c r="JLX88" s="567"/>
      <c r="JLY88" s="567"/>
      <c r="JLZ88" s="567"/>
      <c r="JMA88" s="567"/>
      <c r="JMB88" s="567"/>
      <c r="JMC88" s="567"/>
      <c r="JMD88" s="567"/>
      <c r="JME88" s="567"/>
      <c r="JMF88" s="567"/>
      <c r="JMG88" s="567"/>
      <c r="JMH88" s="567"/>
      <c r="JMI88" s="567"/>
      <c r="JMJ88" s="567"/>
      <c r="JMK88" s="567"/>
      <c r="JML88" s="567"/>
      <c r="JMM88" s="567"/>
      <c r="JMN88" s="567"/>
      <c r="JMO88" s="567"/>
      <c r="JMP88" s="567"/>
      <c r="JMQ88" s="567"/>
      <c r="JMR88" s="567"/>
      <c r="JMS88" s="567"/>
      <c r="JMT88" s="567"/>
      <c r="JMU88" s="567"/>
      <c r="JMV88" s="567"/>
      <c r="JMW88" s="567"/>
      <c r="JMX88" s="567"/>
      <c r="JMY88" s="567"/>
      <c r="JMZ88" s="567"/>
      <c r="JNA88" s="567"/>
      <c r="JNB88" s="567"/>
      <c r="JNC88" s="567"/>
      <c r="JND88" s="567"/>
      <c r="JNE88" s="567"/>
      <c r="JNF88" s="567"/>
      <c r="JNG88" s="567"/>
      <c r="JNH88" s="567"/>
      <c r="JNI88" s="567"/>
      <c r="JNJ88" s="567"/>
      <c r="JNK88" s="567"/>
      <c r="JNL88" s="567"/>
      <c r="JNM88" s="567"/>
      <c r="JNN88" s="567"/>
      <c r="JNO88" s="567"/>
      <c r="JNP88" s="567"/>
      <c r="JNQ88" s="567"/>
      <c r="JNR88" s="567"/>
      <c r="JNS88" s="567"/>
      <c r="JNT88" s="567"/>
      <c r="JNU88" s="567"/>
      <c r="JNV88" s="567"/>
      <c r="JNW88" s="567"/>
      <c r="JNX88" s="567"/>
      <c r="JNY88" s="567"/>
      <c r="JNZ88" s="567"/>
      <c r="JOA88" s="567"/>
      <c r="JOB88" s="567"/>
      <c r="JOC88" s="567"/>
      <c r="JOD88" s="567"/>
      <c r="JOE88" s="567"/>
      <c r="JOF88" s="567"/>
      <c r="JOG88" s="567"/>
      <c r="JOH88" s="567"/>
      <c r="JOI88" s="567"/>
      <c r="JOJ88" s="567"/>
      <c r="JOK88" s="567"/>
      <c r="JOL88" s="567"/>
      <c r="JOM88" s="567"/>
      <c r="JON88" s="567"/>
      <c r="JOO88" s="567"/>
      <c r="JOP88" s="567"/>
      <c r="JOQ88" s="567"/>
      <c r="JOR88" s="567"/>
      <c r="JOS88" s="567"/>
      <c r="JOT88" s="567"/>
      <c r="JOU88" s="567"/>
      <c r="JOV88" s="567"/>
      <c r="JOW88" s="567"/>
      <c r="JOX88" s="567"/>
      <c r="JOY88" s="567"/>
      <c r="JOZ88" s="567"/>
      <c r="JPA88" s="567"/>
      <c r="JPB88" s="567"/>
      <c r="JPC88" s="567"/>
      <c r="JPD88" s="567"/>
      <c r="JPE88" s="567"/>
      <c r="JPF88" s="567"/>
      <c r="JPG88" s="567"/>
      <c r="JPH88" s="567"/>
      <c r="JPI88" s="567"/>
      <c r="JPJ88" s="567"/>
      <c r="JPK88" s="567"/>
      <c r="JPL88" s="567"/>
      <c r="JPM88" s="567"/>
      <c r="JPN88" s="567"/>
      <c r="JPO88" s="567"/>
      <c r="JPP88" s="567"/>
      <c r="JPQ88" s="567"/>
      <c r="JPR88" s="567"/>
      <c r="JPS88" s="567"/>
      <c r="JPT88" s="567"/>
      <c r="JPU88" s="567"/>
      <c r="JPV88" s="567"/>
      <c r="JPW88" s="567"/>
      <c r="JPX88" s="567"/>
      <c r="JPY88" s="567"/>
      <c r="JPZ88" s="567"/>
      <c r="JQA88" s="567"/>
      <c r="JQB88" s="567"/>
      <c r="JQC88" s="567"/>
      <c r="JQD88" s="567"/>
      <c r="JQE88" s="567"/>
      <c r="JQF88" s="567"/>
      <c r="JQG88" s="567"/>
      <c r="JQH88" s="567"/>
      <c r="JQI88" s="567"/>
      <c r="JQJ88" s="567"/>
      <c r="JQK88" s="567"/>
      <c r="JQL88" s="567"/>
      <c r="JQM88" s="567"/>
      <c r="JQN88" s="567"/>
      <c r="JQO88" s="567"/>
      <c r="JQP88" s="567"/>
      <c r="JQQ88" s="567"/>
      <c r="JQR88" s="567"/>
      <c r="JQS88" s="567"/>
      <c r="JQT88" s="567"/>
      <c r="JQU88" s="567"/>
      <c r="JQV88" s="567"/>
      <c r="JQW88" s="567"/>
      <c r="JQX88" s="567"/>
      <c r="JQY88" s="567"/>
      <c r="JQZ88" s="567"/>
      <c r="JRA88" s="567"/>
      <c r="JRB88" s="567"/>
      <c r="JRC88" s="567"/>
      <c r="JRD88" s="567"/>
      <c r="JRE88" s="567"/>
      <c r="JRF88" s="567"/>
      <c r="JRG88" s="567"/>
      <c r="JRH88" s="567"/>
      <c r="JRI88" s="567"/>
      <c r="JRJ88" s="567"/>
      <c r="JRK88" s="567"/>
      <c r="JRL88" s="567"/>
      <c r="JRM88" s="567"/>
      <c r="JRN88" s="567"/>
      <c r="JRO88" s="567"/>
      <c r="JRP88" s="567"/>
      <c r="JRQ88" s="567"/>
      <c r="JRR88" s="567"/>
      <c r="JRS88" s="567"/>
      <c r="JRT88" s="567"/>
      <c r="JRU88" s="567"/>
      <c r="JRV88" s="567"/>
      <c r="JRW88" s="567"/>
      <c r="JRX88" s="567"/>
      <c r="JRY88" s="567"/>
      <c r="JRZ88" s="567"/>
      <c r="JSA88" s="567"/>
      <c r="JSB88" s="567"/>
      <c r="JSC88" s="567"/>
      <c r="JSD88" s="567"/>
      <c r="JSE88" s="567"/>
      <c r="JSF88" s="567"/>
      <c r="JSG88" s="567"/>
      <c r="JSH88" s="567"/>
      <c r="JSI88" s="567"/>
      <c r="JSJ88" s="567"/>
      <c r="JSK88" s="567"/>
      <c r="JSL88" s="567"/>
      <c r="JSM88" s="567"/>
      <c r="JSN88" s="567"/>
      <c r="JSO88" s="567"/>
      <c r="JSP88" s="567"/>
      <c r="JSQ88" s="567"/>
      <c r="JSR88" s="567"/>
      <c r="JSS88" s="567"/>
      <c r="JST88" s="567"/>
      <c r="JSU88" s="567"/>
      <c r="JSV88" s="567"/>
      <c r="JSW88" s="567"/>
      <c r="JSX88" s="567"/>
      <c r="JSY88" s="567"/>
      <c r="JSZ88" s="567"/>
      <c r="JTA88" s="567"/>
      <c r="JTB88" s="567"/>
      <c r="JTC88" s="567"/>
      <c r="JTD88" s="567"/>
      <c r="JTE88" s="567"/>
      <c r="JTF88" s="567"/>
      <c r="JTG88" s="567"/>
      <c r="JTH88" s="567"/>
      <c r="JTI88" s="567"/>
      <c r="JTJ88" s="567"/>
      <c r="JTK88" s="567"/>
      <c r="JTL88" s="567"/>
      <c r="JTM88" s="567"/>
      <c r="JTN88" s="567"/>
      <c r="JTO88" s="567"/>
      <c r="JTP88" s="567"/>
      <c r="JTQ88" s="567"/>
      <c r="JTR88" s="567"/>
      <c r="JTS88" s="567"/>
      <c r="JTT88" s="567"/>
      <c r="JTU88" s="567"/>
      <c r="JTV88" s="567"/>
      <c r="JTW88" s="567"/>
      <c r="JTX88" s="567"/>
      <c r="JTY88" s="567"/>
      <c r="JTZ88" s="567"/>
      <c r="JUA88" s="567"/>
      <c r="JUB88" s="567"/>
      <c r="JUC88" s="567"/>
      <c r="JUD88" s="567"/>
      <c r="JUE88" s="567"/>
      <c r="JUF88" s="567"/>
      <c r="JUG88" s="567"/>
      <c r="JUH88" s="567"/>
      <c r="JUI88" s="567"/>
      <c r="JUJ88" s="567"/>
      <c r="JUK88" s="567"/>
      <c r="JUL88" s="567"/>
      <c r="JUM88" s="567"/>
      <c r="JUN88" s="567"/>
      <c r="JUO88" s="567"/>
      <c r="JUP88" s="567"/>
      <c r="JUQ88" s="567"/>
      <c r="JUR88" s="567"/>
      <c r="JUS88" s="567"/>
      <c r="JUT88" s="567"/>
      <c r="JUU88" s="567"/>
      <c r="JUV88" s="567"/>
      <c r="JUW88" s="567"/>
      <c r="JUX88" s="567"/>
      <c r="JUY88" s="567"/>
      <c r="JUZ88" s="567"/>
      <c r="JVA88" s="567"/>
      <c r="JVB88" s="567"/>
      <c r="JVC88" s="567"/>
      <c r="JVD88" s="567"/>
      <c r="JVE88" s="567"/>
      <c r="JVF88" s="567"/>
      <c r="JVG88" s="567"/>
      <c r="JVH88" s="567"/>
      <c r="JVI88" s="567"/>
      <c r="JVJ88" s="567"/>
      <c r="JVK88" s="567"/>
      <c r="JVL88" s="567"/>
      <c r="JVM88" s="567"/>
      <c r="JVN88" s="567"/>
      <c r="JVO88" s="567"/>
      <c r="JVP88" s="567"/>
      <c r="JVQ88" s="567"/>
      <c r="JVR88" s="567"/>
      <c r="JVS88" s="567"/>
      <c r="JVT88" s="567"/>
      <c r="JVU88" s="567"/>
      <c r="JVV88" s="567"/>
      <c r="JVW88" s="567"/>
      <c r="JVX88" s="567"/>
      <c r="JVY88" s="567"/>
      <c r="JVZ88" s="567"/>
      <c r="JWA88" s="567"/>
      <c r="JWB88" s="567"/>
      <c r="JWC88" s="567"/>
      <c r="JWD88" s="567"/>
      <c r="JWE88" s="567"/>
      <c r="JWF88" s="567"/>
      <c r="JWG88" s="567"/>
      <c r="JWH88" s="567"/>
      <c r="JWI88" s="567"/>
      <c r="JWJ88" s="567"/>
      <c r="JWK88" s="567"/>
      <c r="JWL88" s="567"/>
      <c r="JWM88" s="567"/>
      <c r="JWN88" s="567"/>
      <c r="JWO88" s="567"/>
      <c r="JWP88" s="567"/>
      <c r="JWQ88" s="567"/>
      <c r="JWR88" s="567"/>
      <c r="JWS88" s="567"/>
      <c r="JWT88" s="567"/>
      <c r="JWU88" s="567"/>
      <c r="JWV88" s="567"/>
      <c r="JWW88" s="567"/>
      <c r="JWX88" s="567"/>
      <c r="JWY88" s="567"/>
      <c r="JWZ88" s="567"/>
      <c r="JXA88" s="567"/>
      <c r="JXB88" s="567"/>
      <c r="JXC88" s="567"/>
      <c r="JXD88" s="567"/>
      <c r="JXE88" s="567"/>
      <c r="JXF88" s="567"/>
      <c r="JXG88" s="567"/>
      <c r="JXH88" s="567"/>
      <c r="JXI88" s="567"/>
      <c r="JXJ88" s="567"/>
      <c r="JXK88" s="567"/>
      <c r="JXL88" s="567"/>
      <c r="JXM88" s="567"/>
      <c r="JXN88" s="567"/>
      <c r="JXO88" s="567"/>
      <c r="JXP88" s="567"/>
      <c r="JXQ88" s="567"/>
      <c r="JXR88" s="567"/>
      <c r="JXS88" s="567"/>
      <c r="JXT88" s="567"/>
      <c r="JXU88" s="567"/>
      <c r="JXV88" s="567"/>
      <c r="JXW88" s="567"/>
      <c r="JXX88" s="567"/>
      <c r="JXY88" s="567"/>
      <c r="JXZ88" s="567"/>
      <c r="JYA88" s="567"/>
      <c r="JYB88" s="567"/>
      <c r="JYC88" s="567"/>
      <c r="JYD88" s="567"/>
      <c r="JYE88" s="567"/>
      <c r="JYF88" s="567"/>
      <c r="JYG88" s="567"/>
      <c r="JYH88" s="567"/>
      <c r="JYI88" s="567"/>
      <c r="JYJ88" s="567"/>
      <c r="JYK88" s="567"/>
      <c r="JYL88" s="567"/>
      <c r="JYM88" s="567"/>
      <c r="JYN88" s="567"/>
      <c r="JYO88" s="567"/>
      <c r="JYP88" s="567"/>
      <c r="JYQ88" s="567"/>
      <c r="JYR88" s="567"/>
      <c r="JYS88" s="567"/>
      <c r="JYT88" s="567"/>
      <c r="JYU88" s="567"/>
      <c r="JYV88" s="567"/>
      <c r="JYW88" s="567"/>
      <c r="JYX88" s="567"/>
      <c r="JYY88" s="567"/>
      <c r="JYZ88" s="567"/>
      <c r="JZA88" s="567"/>
      <c r="JZB88" s="567"/>
      <c r="JZC88" s="567"/>
      <c r="JZD88" s="567"/>
      <c r="JZE88" s="567"/>
      <c r="JZF88" s="567"/>
      <c r="JZG88" s="567"/>
      <c r="JZH88" s="567"/>
      <c r="JZI88" s="567"/>
      <c r="JZJ88" s="567"/>
      <c r="JZK88" s="567"/>
      <c r="JZL88" s="567"/>
      <c r="JZM88" s="567"/>
      <c r="JZN88" s="567"/>
      <c r="JZO88" s="567"/>
      <c r="JZP88" s="567"/>
      <c r="JZQ88" s="567"/>
      <c r="JZR88" s="567"/>
      <c r="JZS88" s="567"/>
      <c r="JZT88" s="567"/>
      <c r="JZU88" s="567"/>
      <c r="JZV88" s="567"/>
      <c r="JZW88" s="567"/>
      <c r="JZX88" s="567"/>
      <c r="JZY88" s="567"/>
      <c r="JZZ88" s="567"/>
      <c r="KAA88" s="567"/>
      <c r="KAB88" s="567"/>
      <c r="KAC88" s="567"/>
      <c r="KAD88" s="567"/>
      <c r="KAE88" s="567"/>
      <c r="KAF88" s="567"/>
      <c r="KAG88" s="567"/>
      <c r="KAH88" s="567"/>
      <c r="KAI88" s="567"/>
      <c r="KAJ88" s="567"/>
      <c r="KAK88" s="567"/>
      <c r="KAL88" s="567"/>
      <c r="KAM88" s="567"/>
      <c r="KAN88" s="567"/>
      <c r="KAO88" s="567"/>
      <c r="KAP88" s="567"/>
      <c r="KAQ88" s="567"/>
      <c r="KAR88" s="567"/>
      <c r="KAS88" s="567"/>
      <c r="KAT88" s="567"/>
      <c r="KAU88" s="567"/>
      <c r="KAV88" s="567"/>
      <c r="KAW88" s="567"/>
      <c r="KAX88" s="567"/>
      <c r="KAY88" s="567"/>
      <c r="KAZ88" s="567"/>
      <c r="KBA88" s="567"/>
      <c r="KBB88" s="567"/>
      <c r="KBC88" s="567"/>
      <c r="KBD88" s="567"/>
      <c r="KBE88" s="567"/>
      <c r="KBF88" s="567"/>
      <c r="KBG88" s="567"/>
      <c r="KBH88" s="567"/>
      <c r="KBI88" s="567"/>
      <c r="KBJ88" s="567"/>
      <c r="KBK88" s="567"/>
      <c r="KBL88" s="567"/>
      <c r="KBM88" s="567"/>
      <c r="KBN88" s="567"/>
      <c r="KBO88" s="567"/>
      <c r="KBP88" s="567"/>
      <c r="KBQ88" s="567"/>
      <c r="KBR88" s="567"/>
      <c r="KBS88" s="567"/>
      <c r="KBT88" s="567"/>
      <c r="KBU88" s="567"/>
      <c r="KBV88" s="567"/>
      <c r="KBW88" s="567"/>
      <c r="KBX88" s="567"/>
      <c r="KBY88" s="567"/>
      <c r="KBZ88" s="567"/>
      <c r="KCA88" s="567"/>
      <c r="KCB88" s="567"/>
      <c r="KCC88" s="567"/>
      <c r="KCD88" s="567"/>
      <c r="KCE88" s="567"/>
      <c r="KCF88" s="567"/>
      <c r="KCG88" s="567"/>
      <c r="KCH88" s="567"/>
      <c r="KCI88" s="567"/>
      <c r="KCJ88" s="567"/>
      <c r="KCK88" s="567"/>
      <c r="KCL88" s="567"/>
      <c r="KCM88" s="567"/>
      <c r="KCN88" s="567"/>
      <c r="KCO88" s="567"/>
      <c r="KCP88" s="567"/>
      <c r="KCQ88" s="567"/>
      <c r="KCR88" s="567"/>
      <c r="KCS88" s="567"/>
      <c r="KCT88" s="567"/>
      <c r="KCU88" s="567"/>
      <c r="KCV88" s="567"/>
      <c r="KCW88" s="567"/>
      <c r="KCX88" s="567"/>
      <c r="KCY88" s="567"/>
      <c r="KCZ88" s="567"/>
      <c r="KDA88" s="567"/>
      <c r="KDB88" s="567"/>
      <c r="KDC88" s="567"/>
      <c r="KDD88" s="567"/>
      <c r="KDE88" s="567"/>
      <c r="KDF88" s="567"/>
      <c r="KDG88" s="567"/>
      <c r="KDH88" s="567"/>
      <c r="KDI88" s="567"/>
      <c r="KDJ88" s="567"/>
      <c r="KDK88" s="567"/>
      <c r="KDL88" s="567"/>
      <c r="KDM88" s="567"/>
      <c r="KDN88" s="567"/>
      <c r="KDO88" s="567"/>
      <c r="KDP88" s="567"/>
      <c r="KDQ88" s="567"/>
      <c r="KDR88" s="567"/>
      <c r="KDS88" s="567"/>
      <c r="KDT88" s="567"/>
      <c r="KDU88" s="567"/>
      <c r="KDV88" s="567"/>
      <c r="KDW88" s="567"/>
      <c r="KDX88" s="567"/>
      <c r="KDY88" s="567"/>
      <c r="KDZ88" s="567"/>
      <c r="KEA88" s="567"/>
      <c r="KEB88" s="567"/>
      <c r="KEC88" s="567"/>
      <c r="KED88" s="567"/>
      <c r="KEE88" s="567"/>
      <c r="KEF88" s="567"/>
      <c r="KEG88" s="567"/>
      <c r="KEH88" s="567"/>
      <c r="KEI88" s="567"/>
      <c r="KEJ88" s="567"/>
      <c r="KEK88" s="567"/>
      <c r="KEL88" s="567"/>
      <c r="KEM88" s="567"/>
      <c r="KEN88" s="567"/>
      <c r="KEO88" s="567"/>
      <c r="KEP88" s="567"/>
      <c r="KEQ88" s="567"/>
      <c r="KER88" s="567"/>
      <c r="KES88" s="567"/>
      <c r="KET88" s="567"/>
      <c r="KEU88" s="567"/>
      <c r="KEV88" s="567"/>
      <c r="KEW88" s="567"/>
      <c r="KEX88" s="567"/>
      <c r="KEY88" s="567"/>
      <c r="KEZ88" s="567"/>
      <c r="KFA88" s="567"/>
      <c r="KFB88" s="567"/>
      <c r="KFC88" s="567"/>
      <c r="KFD88" s="567"/>
      <c r="KFE88" s="567"/>
      <c r="KFF88" s="567"/>
      <c r="KFG88" s="567"/>
      <c r="KFH88" s="567"/>
      <c r="KFI88" s="567"/>
      <c r="KFJ88" s="567"/>
      <c r="KFK88" s="567"/>
      <c r="KFL88" s="567"/>
      <c r="KFM88" s="567"/>
      <c r="KFN88" s="567"/>
      <c r="KFO88" s="567"/>
      <c r="KFP88" s="567"/>
      <c r="KFQ88" s="567"/>
      <c r="KFR88" s="567"/>
      <c r="KFS88" s="567"/>
      <c r="KFT88" s="567"/>
      <c r="KFU88" s="567"/>
      <c r="KFV88" s="567"/>
      <c r="KFW88" s="567"/>
      <c r="KFX88" s="567"/>
      <c r="KFY88" s="567"/>
      <c r="KFZ88" s="567"/>
      <c r="KGA88" s="567"/>
      <c r="KGB88" s="567"/>
      <c r="KGC88" s="567"/>
      <c r="KGD88" s="567"/>
      <c r="KGE88" s="567"/>
      <c r="KGF88" s="567"/>
      <c r="KGG88" s="567"/>
      <c r="KGH88" s="567"/>
      <c r="KGI88" s="567"/>
      <c r="KGJ88" s="567"/>
      <c r="KGK88" s="567"/>
      <c r="KGL88" s="567"/>
      <c r="KGM88" s="567"/>
      <c r="KGN88" s="567"/>
      <c r="KGO88" s="567"/>
      <c r="KGP88" s="567"/>
      <c r="KGQ88" s="567"/>
      <c r="KGR88" s="567"/>
      <c r="KGS88" s="567"/>
      <c r="KGT88" s="567"/>
      <c r="KGU88" s="567"/>
      <c r="KGV88" s="567"/>
      <c r="KGW88" s="567"/>
      <c r="KGX88" s="567"/>
      <c r="KGY88" s="567"/>
      <c r="KGZ88" s="567"/>
      <c r="KHA88" s="567"/>
      <c r="KHB88" s="567"/>
      <c r="KHC88" s="567"/>
      <c r="KHD88" s="567"/>
      <c r="KHE88" s="567"/>
      <c r="KHF88" s="567"/>
      <c r="KHG88" s="567"/>
      <c r="KHH88" s="567"/>
      <c r="KHI88" s="567"/>
      <c r="KHJ88" s="567"/>
      <c r="KHK88" s="567"/>
      <c r="KHL88" s="567"/>
      <c r="KHM88" s="567"/>
      <c r="KHN88" s="567"/>
      <c r="KHO88" s="567"/>
      <c r="KHP88" s="567"/>
      <c r="KHQ88" s="567"/>
      <c r="KHR88" s="567"/>
      <c r="KHS88" s="567"/>
      <c r="KHT88" s="567"/>
      <c r="KHU88" s="567"/>
      <c r="KHV88" s="567"/>
      <c r="KHW88" s="567"/>
      <c r="KHX88" s="567"/>
      <c r="KHY88" s="567"/>
      <c r="KHZ88" s="567"/>
      <c r="KIA88" s="567"/>
      <c r="KIB88" s="567"/>
      <c r="KIC88" s="567"/>
      <c r="KID88" s="567"/>
      <c r="KIE88" s="567"/>
      <c r="KIF88" s="567"/>
      <c r="KIG88" s="567"/>
      <c r="KIH88" s="567"/>
      <c r="KII88" s="567"/>
      <c r="KIJ88" s="567"/>
      <c r="KIK88" s="567"/>
      <c r="KIL88" s="567"/>
      <c r="KIM88" s="567"/>
      <c r="KIN88" s="567"/>
      <c r="KIO88" s="567"/>
      <c r="KIP88" s="567"/>
      <c r="KIQ88" s="567"/>
      <c r="KIR88" s="567"/>
      <c r="KIS88" s="567"/>
      <c r="KIT88" s="567"/>
      <c r="KIU88" s="567"/>
      <c r="KIV88" s="567"/>
      <c r="KIW88" s="567"/>
      <c r="KIX88" s="567"/>
      <c r="KIY88" s="567"/>
      <c r="KIZ88" s="567"/>
      <c r="KJA88" s="567"/>
      <c r="KJB88" s="567"/>
      <c r="KJC88" s="567"/>
      <c r="KJD88" s="567"/>
      <c r="KJE88" s="567"/>
      <c r="KJF88" s="567"/>
      <c r="KJG88" s="567"/>
      <c r="KJH88" s="567"/>
      <c r="KJI88" s="567"/>
      <c r="KJJ88" s="567"/>
      <c r="KJK88" s="567"/>
      <c r="KJL88" s="567"/>
      <c r="KJM88" s="567"/>
      <c r="KJN88" s="567"/>
      <c r="KJO88" s="567"/>
      <c r="KJP88" s="567"/>
      <c r="KJQ88" s="567"/>
      <c r="KJR88" s="567"/>
      <c r="KJS88" s="567"/>
      <c r="KJT88" s="567"/>
      <c r="KJU88" s="567"/>
      <c r="KJV88" s="567"/>
      <c r="KJW88" s="567"/>
      <c r="KJX88" s="567"/>
      <c r="KJY88" s="567"/>
      <c r="KJZ88" s="567"/>
      <c r="KKA88" s="567"/>
      <c r="KKB88" s="567"/>
      <c r="KKC88" s="567"/>
      <c r="KKD88" s="567"/>
      <c r="KKE88" s="567"/>
      <c r="KKF88" s="567"/>
      <c r="KKG88" s="567"/>
      <c r="KKH88" s="567"/>
      <c r="KKI88" s="567"/>
      <c r="KKJ88" s="567"/>
      <c r="KKK88" s="567"/>
      <c r="KKL88" s="567"/>
      <c r="KKM88" s="567"/>
      <c r="KKN88" s="567"/>
      <c r="KKO88" s="567"/>
      <c r="KKP88" s="567"/>
      <c r="KKQ88" s="567"/>
      <c r="KKR88" s="567"/>
      <c r="KKS88" s="567"/>
      <c r="KKT88" s="567"/>
      <c r="KKU88" s="567"/>
      <c r="KKV88" s="567"/>
      <c r="KKW88" s="567"/>
      <c r="KKX88" s="567"/>
      <c r="KKY88" s="567"/>
      <c r="KKZ88" s="567"/>
      <c r="KLA88" s="567"/>
      <c r="KLB88" s="567"/>
      <c r="KLC88" s="567"/>
      <c r="KLD88" s="567"/>
      <c r="KLE88" s="567"/>
      <c r="KLF88" s="567"/>
      <c r="KLG88" s="567"/>
      <c r="KLH88" s="567"/>
      <c r="KLI88" s="567"/>
      <c r="KLJ88" s="567"/>
      <c r="KLK88" s="567"/>
      <c r="KLL88" s="567"/>
      <c r="KLM88" s="567"/>
      <c r="KLN88" s="567"/>
      <c r="KLO88" s="567"/>
      <c r="KLP88" s="567"/>
      <c r="KLQ88" s="567"/>
      <c r="KLR88" s="567"/>
      <c r="KLS88" s="567"/>
      <c r="KLT88" s="567"/>
      <c r="KLU88" s="567"/>
      <c r="KLV88" s="567"/>
      <c r="KLW88" s="567"/>
      <c r="KLX88" s="567"/>
      <c r="KLY88" s="567"/>
      <c r="KLZ88" s="567"/>
      <c r="KMA88" s="567"/>
      <c r="KMB88" s="567"/>
      <c r="KMC88" s="567"/>
      <c r="KMD88" s="567"/>
      <c r="KME88" s="567"/>
      <c r="KMF88" s="567"/>
      <c r="KMG88" s="567"/>
      <c r="KMH88" s="567"/>
      <c r="KMI88" s="567"/>
      <c r="KMJ88" s="567"/>
      <c r="KMK88" s="567"/>
      <c r="KML88" s="567"/>
      <c r="KMM88" s="567"/>
      <c r="KMN88" s="567"/>
      <c r="KMO88" s="567"/>
      <c r="KMP88" s="567"/>
      <c r="KMQ88" s="567"/>
      <c r="KMR88" s="567"/>
      <c r="KMS88" s="567"/>
      <c r="KMT88" s="567"/>
      <c r="KMU88" s="567"/>
      <c r="KMV88" s="567"/>
      <c r="KMW88" s="567"/>
      <c r="KMX88" s="567"/>
      <c r="KMY88" s="567"/>
      <c r="KMZ88" s="567"/>
      <c r="KNA88" s="567"/>
      <c r="KNB88" s="567"/>
      <c r="KNC88" s="567"/>
      <c r="KND88" s="567"/>
      <c r="KNE88" s="567"/>
      <c r="KNF88" s="567"/>
      <c r="KNG88" s="567"/>
      <c r="KNH88" s="567"/>
      <c r="KNI88" s="567"/>
      <c r="KNJ88" s="567"/>
      <c r="KNK88" s="567"/>
      <c r="KNL88" s="567"/>
      <c r="KNM88" s="567"/>
      <c r="KNN88" s="567"/>
      <c r="KNO88" s="567"/>
      <c r="KNP88" s="567"/>
      <c r="KNQ88" s="567"/>
      <c r="KNR88" s="567"/>
      <c r="KNS88" s="567"/>
      <c r="KNT88" s="567"/>
      <c r="KNU88" s="567"/>
      <c r="KNV88" s="567"/>
      <c r="KNW88" s="567"/>
      <c r="KNX88" s="567"/>
      <c r="KNY88" s="567"/>
      <c r="KNZ88" s="567"/>
      <c r="KOA88" s="567"/>
      <c r="KOB88" s="567"/>
      <c r="KOC88" s="567"/>
      <c r="KOD88" s="567"/>
      <c r="KOE88" s="567"/>
      <c r="KOF88" s="567"/>
      <c r="KOG88" s="567"/>
      <c r="KOH88" s="567"/>
      <c r="KOI88" s="567"/>
      <c r="KOJ88" s="567"/>
      <c r="KOK88" s="567"/>
      <c r="KOL88" s="567"/>
      <c r="KOM88" s="567"/>
      <c r="KON88" s="567"/>
      <c r="KOO88" s="567"/>
      <c r="KOP88" s="567"/>
      <c r="KOQ88" s="567"/>
      <c r="KOR88" s="567"/>
      <c r="KOS88" s="567"/>
      <c r="KOT88" s="567"/>
      <c r="KOU88" s="567"/>
      <c r="KOV88" s="567"/>
      <c r="KOW88" s="567"/>
      <c r="KOX88" s="567"/>
      <c r="KOY88" s="567"/>
      <c r="KOZ88" s="567"/>
      <c r="KPA88" s="567"/>
      <c r="KPB88" s="567"/>
      <c r="KPC88" s="567"/>
      <c r="KPD88" s="567"/>
      <c r="KPE88" s="567"/>
      <c r="KPF88" s="567"/>
      <c r="KPG88" s="567"/>
      <c r="KPH88" s="567"/>
      <c r="KPI88" s="567"/>
      <c r="KPJ88" s="567"/>
      <c r="KPK88" s="567"/>
      <c r="KPL88" s="567"/>
      <c r="KPM88" s="567"/>
      <c r="KPN88" s="567"/>
      <c r="KPO88" s="567"/>
      <c r="KPP88" s="567"/>
      <c r="KPQ88" s="567"/>
      <c r="KPR88" s="567"/>
      <c r="KPS88" s="567"/>
      <c r="KPT88" s="567"/>
      <c r="KPU88" s="567"/>
      <c r="KPV88" s="567"/>
      <c r="KPW88" s="567"/>
      <c r="KPX88" s="567"/>
      <c r="KPY88" s="567"/>
      <c r="KPZ88" s="567"/>
      <c r="KQA88" s="567"/>
      <c r="KQB88" s="567"/>
      <c r="KQC88" s="567"/>
      <c r="KQD88" s="567"/>
      <c r="KQE88" s="567"/>
      <c r="KQF88" s="567"/>
      <c r="KQG88" s="567"/>
      <c r="KQH88" s="567"/>
      <c r="KQI88" s="567"/>
      <c r="KQJ88" s="567"/>
      <c r="KQK88" s="567"/>
      <c r="KQL88" s="567"/>
      <c r="KQM88" s="567"/>
      <c r="KQN88" s="567"/>
      <c r="KQO88" s="567"/>
      <c r="KQP88" s="567"/>
      <c r="KQQ88" s="567"/>
      <c r="KQR88" s="567"/>
      <c r="KQS88" s="567"/>
      <c r="KQT88" s="567"/>
      <c r="KQU88" s="567"/>
      <c r="KQV88" s="567"/>
      <c r="KQW88" s="567"/>
      <c r="KQX88" s="567"/>
      <c r="KQY88" s="567"/>
      <c r="KQZ88" s="567"/>
      <c r="KRA88" s="567"/>
      <c r="KRB88" s="567"/>
      <c r="KRC88" s="567"/>
      <c r="KRD88" s="567"/>
      <c r="KRE88" s="567"/>
      <c r="KRF88" s="567"/>
      <c r="KRG88" s="567"/>
      <c r="KRH88" s="567"/>
      <c r="KRI88" s="567"/>
      <c r="KRJ88" s="567"/>
      <c r="KRK88" s="567"/>
      <c r="KRL88" s="567"/>
      <c r="KRM88" s="567"/>
      <c r="KRN88" s="567"/>
      <c r="KRO88" s="567"/>
      <c r="KRP88" s="567"/>
      <c r="KRQ88" s="567"/>
      <c r="KRR88" s="567"/>
      <c r="KRS88" s="567"/>
      <c r="KRT88" s="567"/>
      <c r="KRU88" s="567"/>
      <c r="KRV88" s="567"/>
      <c r="KRW88" s="567"/>
      <c r="KRX88" s="567"/>
      <c r="KRY88" s="567"/>
      <c r="KRZ88" s="567"/>
      <c r="KSA88" s="567"/>
      <c r="KSB88" s="567"/>
      <c r="KSC88" s="567"/>
      <c r="KSD88" s="567"/>
      <c r="KSE88" s="567"/>
      <c r="KSF88" s="567"/>
      <c r="KSG88" s="567"/>
      <c r="KSH88" s="567"/>
      <c r="KSI88" s="567"/>
      <c r="KSJ88" s="567"/>
      <c r="KSK88" s="567"/>
      <c r="KSL88" s="567"/>
      <c r="KSM88" s="567"/>
      <c r="KSN88" s="567"/>
      <c r="KSO88" s="567"/>
      <c r="KSP88" s="567"/>
      <c r="KSQ88" s="567"/>
      <c r="KSR88" s="567"/>
      <c r="KSS88" s="567"/>
      <c r="KST88" s="567"/>
      <c r="KSU88" s="567"/>
      <c r="KSV88" s="567"/>
      <c r="KSW88" s="567"/>
      <c r="KSX88" s="567"/>
      <c r="KSY88" s="567"/>
      <c r="KSZ88" s="567"/>
      <c r="KTA88" s="567"/>
      <c r="KTB88" s="567"/>
      <c r="KTC88" s="567"/>
      <c r="KTD88" s="567"/>
      <c r="KTE88" s="567"/>
      <c r="KTF88" s="567"/>
      <c r="KTG88" s="567"/>
      <c r="KTH88" s="567"/>
      <c r="KTI88" s="567"/>
      <c r="KTJ88" s="567"/>
      <c r="KTK88" s="567"/>
      <c r="KTL88" s="567"/>
      <c r="KTM88" s="567"/>
      <c r="KTN88" s="567"/>
      <c r="KTO88" s="567"/>
      <c r="KTP88" s="567"/>
      <c r="KTQ88" s="567"/>
      <c r="KTR88" s="567"/>
      <c r="KTS88" s="567"/>
      <c r="KTT88" s="567"/>
      <c r="KTU88" s="567"/>
      <c r="KTV88" s="567"/>
      <c r="KTW88" s="567"/>
      <c r="KTX88" s="567"/>
      <c r="KTY88" s="567"/>
      <c r="KTZ88" s="567"/>
      <c r="KUA88" s="567"/>
      <c r="KUB88" s="567"/>
      <c r="KUC88" s="567"/>
      <c r="KUD88" s="567"/>
      <c r="KUE88" s="567"/>
      <c r="KUF88" s="567"/>
      <c r="KUG88" s="567"/>
      <c r="KUH88" s="567"/>
      <c r="KUI88" s="567"/>
      <c r="KUJ88" s="567"/>
      <c r="KUK88" s="567"/>
      <c r="KUL88" s="567"/>
      <c r="KUM88" s="567"/>
      <c r="KUN88" s="567"/>
      <c r="KUO88" s="567"/>
      <c r="KUP88" s="567"/>
      <c r="KUQ88" s="567"/>
      <c r="KUR88" s="567"/>
      <c r="KUS88" s="567"/>
      <c r="KUT88" s="567"/>
      <c r="KUU88" s="567"/>
      <c r="KUV88" s="567"/>
      <c r="KUW88" s="567"/>
      <c r="KUX88" s="567"/>
      <c r="KUY88" s="567"/>
      <c r="KUZ88" s="567"/>
      <c r="KVA88" s="567"/>
      <c r="KVB88" s="567"/>
      <c r="KVC88" s="567"/>
      <c r="KVD88" s="567"/>
      <c r="KVE88" s="567"/>
      <c r="KVF88" s="567"/>
      <c r="KVG88" s="567"/>
      <c r="KVH88" s="567"/>
      <c r="KVI88" s="567"/>
      <c r="KVJ88" s="567"/>
      <c r="KVK88" s="567"/>
      <c r="KVL88" s="567"/>
      <c r="KVM88" s="567"/>
      <c r="KVN88" s="567"/>
      <c r="KVO88" s="567"/>
      <c r="KVP88" s="567"/>
      <c r="KVQ88" s="567"/>
      <c r="KVR88" s="567"/>
      <c r="KVS88" s="567"/>
      <c r="KVT88" s="567"/>
      <c r="KVU88" s="567"/>
      <c r="KVV88" s="567"/>
      <c r="KVW88" s="567"/>
      <c r="KVX88" s="567"/>
      <c r="KVY88" s="567"/>
      <c r="KVZ88" s="567"/>
      <c r="KWA88" s="567"/>
      <c r="KWB88" s="567"/>
      <c r="KWC88" s="567"/>
      <c r="KWD88" s="567"/>
      <c r="KWE88" s="567"/>
      <c r="KWF88" s="567"/>
      <c r="KWG88" s="567"/>
      <c r="KWH88" s="567"/>
      <c r="KWI88" s="567"/>
      <c r="KWJ88" s="567"/>
      <c r="KWK88" s="567"/>
      <c r="KWL88" s="567"/>
      <c r="KWM88" s="567"/>
      <c r="KWN88" s="567"/>
      <c r="KWO88" s="567"/>
      <c r="KWP88" s="567"/>
      <c r="KWQ88" s="567"/>
      <c r="KWR88" s="567"/>
      <c r="KWS88" s="567"/>
      <c r="KWT88" s="567"/>
      <c r="KWU88" s="567"/>
      <c r="KWV88" s="567"/>
      <c r="KWW88" s="567"/>
      <c r="KWX88" s="567"/>
      <c r="KWY88" s="567"/>
      <c r="KWZ88" s="567"/>
      <c r="KXA88" s="567"/>
      <c r="KXB88" s="567"/>
      <c r="KXC88" s="567"/>
      <c r="KXD88" s="567"/>
      <c r="KXE88" s="567"/>
      <c r="KXF88" s="567"/>
      <c r="KXG88" s="567"/>
      <c r="KXH88" s="567"/>
      <c r="KXI88" s="567"/>
      <c r="KXJ88" s="567"/>
      <c r="KXK88" s="567"/>
      <c r="KXL88" s="567"/>
      <c r="KXM88" s="567"/>
      <c r="KXN88" s="567"/>
      <c r="KXO88" s="567"/>
      <c r="KXP88" s="567"/>
      <c r="KXQ88" s="567"/>
      <c r="KXR88" s="567"/>
      <c r="KXS88" s="567"/>
      <c r="KXT88" s="567"/>
      <c r="KXU88" s="567"/>
      <c r="KXV88" s="567"/>
      <c r="KXW88" s="567"/>
      <c r="KXX88" s="567"/>
      <c r="KXY88" s="567"/>
      <c r="KXZ88" s="567"/>
      <c r="KYA88" s="567"/>
      <c r="KYB88" s="567"/>
      <c r="KYC88" s="567"/>
      <c r="KYD88" s="567"/>
      <c r="KYE88" s="567"/>
      <c r="KYF88" s="567"/>
      <c r="KYG88" s="567"/>
      <c r="KYH88" s="567"/>
      <c r="KYI88" s="567"/>
      <c r="KYJ88" s="567"/>
      <c r="KYK88" s="567"/>
      <c r="KYL88" s="567"/>
      <c r="KYM88" s="567"/>
      <c r="KYN88" s="567"/>
      <c r="KYO88" s="567"/>
      <c r="KYP88" s="567"/>
      <c r="KYQ88" s="567"/>
      <c r="KYR88" s="567"/>
      <c r="KYS88" s="567"/>
      <c r="KYT88" s="567"/>
      <c r="KYU88" s="567"/>
      <c r="KYV88" s="567"/>
      <c r="KYW88" s="567"/>
      <c r="KYX88" s="567"/>
      <c r="KYY88" s="567"/>
      <c r="KYZ88" s="567"/>
      <c r="KZA88" s="567"/>
      <c r="KZB88" s="567"/>
      <c r="KZC88" s="567"/>
      <c r="KZD88" s="567"/>
      <c r="KZE88" s="567"/>
      <c r="KZF88" s="567"/>
      <c r="KZG88" s="567"/>
      <c r="KZH88" s="567"/>
      <c r="KZI88" s="567"/>
      <c r="KZJ88" s="567"/>
      <c r="KZK88" s="567"/>
      <c r="KZL88" s="567"/>
      <c r="KZM88" s="567"/>
      <c r="KZN88" s="567"/>
      <c r="KZO88" s="567"/>
      <c r="KZP88" s="567"/>
      <c r="KZQ88" s="567"/>
      <c r="KZR88" s="567"/>
      <c r="KZS88" s="567"/>
      <c r="KZT88" s="567"/>
      <c r="KZU88" s="567"/>
      <c r="KZV88" s="567"/>
      <c r="KZW88" s="567"/>
      <c r="KZX88" s="567"/>
      <c r="KZY88" s="567"/>
      <c r="KZZ88" s="567"/>
      <c r="LAA88" s="567"/>
      <c r="LAB88" s="567"/>
      <c r="LAC88" s="567"/>
      <c r="LAD88" s="567"/>
      <c r="LAE88" s="567"/>
      <c r="LAF88" s="567"/>
      <c r="LAG88" s="567"/>
      <c r="LAH88" s="567"/>
      <c r="LAI88" s="567"/>
      <c r="LAJ88" s="567"/>
      <c r="LAK88" s="567"/>
      <c r="LAL88" s="567"/>
      <c r="LAM88" s="567"/>
      <c r="LAN88" s="567"/>
      <c r="LAO88" s="567"/>
      <c r="LAP88" s="567"/>
      <c r="LAQ88" s="567"/>
      <c r="LAR88" s="567"/>
      <c r="LAS88" s="567"/>
      <c r="LAT88" s="567"/>
      <c r="LAU88" s="567"/>
      <c r="LAV88" s="567"/>
      <c r="LAW88" s="567"/>
      <c r="LAX88" s="567"/>
      <c r="LAY88" s="567"/>
      <c r="LAZ88" s="567"/>
      <c r="LBA88" s="567"/>
      <c r="LBB88" s="567"/>
      <c r="LBC88" s="567"/>
      <c r="LBD88" s="567"/>
      <c r="LBE88" s="567"/>
      <c r="LBF88" s="567"/>
      <c r="LBG88" s="567"/>
      <c r="LBH88" s="567"/>
      <c r="LBI88" s="567"/>
      <c r="LBJ88" s="567"/>
      <c r="LBK88" s="567"/>
      <c r="LBL88" s="567"/>
      <c r="LBM88" s="567"/>
      <c r="LBN88" s="567"/>
      <c r="LBO88" s="567"/>
      <c r="LBP88" s="567"/>
      <c r="LBQ88" s="567"/>
      <c r="LBR88" s="567"/>
      <c r="LBS88" s="567"/>
      <c r="LBT88" s="567"/>
      <c r="LBU88" s="567"/>
      <c r="LBV88" s="567"/>
      <c r="LBW88" s="567"/>
      <c r="LBX88" s="567"/>
      <c r="LBY88" s="567"/>
      <c r="LBZ88" s="567"/>
      <c r="LCA88" s="567"/>
      <c r="LCB88" s="567"/>
      <c r="LCC88" s="567"/>
      <c r="LCD88" s="567"/>
      <c r="LCE88" s="567"/>
      <c r="LCF88" s="567"/>
      <c r="LCG88" s="567"/>
      <c r="LCH88" s="567"/>
      <c r="LCI88" s="567"/>
      <c r="LCJ88" s="567"/>
      <c r="LCK88" s="567"/>
      <c r="LCL88" s="567"/>
      <c r="LCM88" s="567"/>
      <c r="LCN88" s="567"/>
      <c r="LCO88" s="567"/>
      <c r="LCP88" s="567"/>
      <c r="LCQ88" s="567"/>
      <c r="LCR88" s="567"/>
      <c r="LCS88" s="567"/>
      <c r="LCT88" s="567"/>
      <c r="LCU88" s="567"/>
      <c r="LCV88" s="567"/>
      <c r="LCW88" s="567"/>
      <c r="LCX88" s="567"/>
      <c r="LCY88" s="567"/>
      <c r="LCZ88" s="567"/>
      <c r="LDA88" s="567"/>
      <c r="LDB88" s="567"/>
      <c r="LDC88" s="567"/>
      <c r="LDD88" s="567"/>
      <c r="LDE88" s="567"/>
      <c r="LDF88" s="567"/>
      <c r="LDG88" s="567"/>
      <c r="LDH88" s="567"/>
      <c r="LDI88" s="567"/>
      <c r="LDJ88" s="567"/>
      <c r="LDK88" s="567"/>
      <c r="LDL88" s="567"/>
      <c r="LDM88" s="567"/>
      <c r="LDN88" s="567"/>
      <c r="LDO88" s="567"/>
      <c r="LDP88" s="567"/>
      <c r="LDQ88" s="567"/>
      <c r="LDR88" s="567"/>
      <c r="LDS88" s="567"/>
      <c r="LDT88" s="567"/>
      <c r="LDU88" s="567"/>
      <c r="LDV88" s="567"/>
      <c r="LDW88" s="567"/>
      <c r="LDX88" s="567"/>
      <c r="LDY88" s="567"/>
      <c r="LDZ88" s="567"/>
      <c r="LEA88" s="567"/>
      <c r="LEB88" s="567"/>
      <c r="LEC88" s="567"/>
      <c r="LED88" s="567"/>
      <c r="LEE88" s="567"/>
      <c r="LEF88" s="567"/>
      <c r="LEG88" s="567"/>
      <c r="LEH88" s="567"/>
      <c r="LEI88" s="567"/>
      <c r="LEJ88" s="567"/>
      <c r="LEK88" s="567"/>
      <c r="LEL88" s="567"/>
      <c r="LEM88" s="567"/>
      <c r="LEN88" s="567"/>
      <c r="LEO88" s="567"/>
      <c r="LEP88" s="567"/>
      <c r="LEQ88" s="567"/>
      <c r="LER88" s="567"/>
      <c r="LES88" s="567"/>
      <c r="LET88" s="567"/>
      <c r="LEU88" s="567"/>
      <c r="LEV88" s="567"/>
      <c r="LEW88" s="567"/>
      <c r="LEX88" s="567"/>
      <c r="LEY88" s="567"/>
      <c r="LEZ88" s="567"/>
      <c r="LFA88" s="567"/>
      <c r="LFB88" s="567"/>
      <c r="LFC88" s="567"/>
      <c r="LFD88" s="567"/>
      <c r="LFE88" s="567"/>
      <c r="LFF88" s="567"/>
      <c r="LFG88" s="567"/>
      <c r="LFH88" s="567"/>
      <c r="LFI88" s="567"/>
      <c r="LFJ88" s="567"/>
      <c r="LFK88" s="567"/>
      <c r="LFL88" s="567"/>
      <c r="LFM88" s="567"/>
      <c r="LFN88" s="567"/>
      <c r="LFO88" s="567"/>
      <c r="LFP88" s="567"/>
      <c r="LFQ88" s="567"/>
      <c r="LFR88" s="567"/>
      <c r="LFS88" s="567"/>
      <c r="LFT88" s="567"/>
      <c r="LFU88" s="567"/>
      <c r="LFV88" s="567"/>
      <c r="LFW88" s="567"/>
      <c r="LFX88" s="567"/>
      <c r="LFY88" s="567"/>
      <c r="LFZ88" s="567"/>
      <c r="LGA88" s="567"/>
      <c r="LGB88" s="567"/>
      <c r="LGC88" s="567"/>
      <c r="LGD88" s="567"/>
      <c r="LGE88" s="567"/>
      <c r="LGF88" s="567"/>
      <c r="LGG88" s="567"/>
      <c r="LGH88" s="567"/>
      <c r="LGI88" s="567"/>
      <c r="LGJ88" s="567"/>
      <c r="LGK88" s="567"/>
      <c r="LGL88" s="567"/>
      <c r="LGM88" s="567"/>
      <c r="LGN88" s="567"/>
      <c r="LGO88" s="567"/>
      <c r="LGP88" s="567"/>
      <c r="LGQ88" s="567"/>
      <c r="LGR88" s="567"/>
      <c r="LGS88" s="567"/>
      <c r="LGT88" s="567"/>
      <c r="LGU88" s="567"/>
      <c r="LGV88" s="567"/>
      <c r="LGW88" s="567"/>
      <c r="LGX88" s="567"/>
      <c r="LGY88" s="567"/>
      <c r="LGZ88" s="567"/>
      <c r="LHA88" s="567"/>
      <c r="LHB88" s="567"/>
      <c r="LHC88" s="567"/>
      <c r="LHD88" s="567"/>
      <c r="LHE88" s="567"/>
      <c r="LHF88" s="567"/>
      <c r="LHG88" s="567"/>
      <c r="LHH88" s="567"/>
      <c r="LHI88" s="567"/>
      <c r="LHJ88" s="567"/>
      <c r="LHK88" s="567"/>
      <c r="LHL88" s="567"/>
      <c r="LHM88" s="567"/>
      <c r="LHN88" s="567"/>
      <c r="LHO88" s="567"/>
      <c r="LHP88" s="567"/>
      <c r="LHQ88" s="567"/>
      <c r="LHR88" s="567"/>
      <c r="LHS88" s="567"/>
      <c r="LHT88" s="567"/>
      <c r="LHU88" s="567"/>
      <c r="LHV88" s="567"/>
      <c r="LHW88" s="567"/>
      <c r="LHX88" s="567"/>
      <c r="LHY88" s="567"/>
      <c r="LHZ88" s="567"/>
      <c r="LIA88" s="567"/>
      <c r="LIB88" s="567"/>
      <c r="LIC88" s="567"/>
      <c r="LID88" s="567"/>
      <c r="LIE88" s="567"/>
      <c r="LIF88" s="567"/>
      <c r="LIG88" s="567"/>
      <c r="LIH88" s="567"/>
      <c r="LII88" s="567"/>
      <c r="LIJ88" s="567"/>
      <c r="LIK88" s="567"/>
      <c r="LIL88" s="567"/>
      <c r="LIM88" s="567"/>
      <c r="LIN88" s="567"/>
      <c r="LIO88" s="567"/>
      <c r="LIP88" s="567"/>
      <c r="LIQ88" s="567"/>
      <c r="LIR88" s="567"/>
      <c r="LIS88" s="567"/>
      <c r="LIT88" s="567"/>
      <c r="LIU88" s="567"/>
      <c r="LIV88" s="567"/>
      <c r="LIW88" s="567"/>
      <c r="LIX88" s="567"/>
      <c r="LIY88" s="567"/>
      <c r="LIZ88" s="567"/>
      <c r="LJA88" s="567"/>
      <c r="LJB88" s="567"/>
      <c r="LJC88" s="567"/>
      <c r="LJD88" s="567"/>
      <c r="LJE88" s="567"/>
      <c r="LJF88" s="567"/>
      <c r="LJG88" s="567"/>
      <c r="LJH88" s="567"/>
      <c r="LJI88" s="567"/>
      <c r="LJJ88" s="567"/>
      <c r="LJK88" s="567"/>
      <c r="LJL88" s="567"/>
      <c r="LJM88" s="567"/>
      <c r="LJN88" s="567"/>
      <c r="LJO88" s="567"/>
      <c r="LJP88" s="567"/>
      <c r="LJQ88" s="567"/>
      <c r="LJR88" s="567"/>
      <c r="LJS88" s="567"/>
      <c r="LJT88" s="567"/>
      <c r="LJU88" s="567"/>
      <c r="LJV88" s="567"/>
      <c r="LJW88" s="567"/>
      <c r="LJX88" s="567"/>
      <c r="LJY88" s="567"/>
      <c r="LJZ88" s="567"/>
      <c r="LKA88" s="567"/>
      <c r="LKB88" s="567"/>
      <c r="LKC88" s="567"/>
      <c r="LKD88" s="567"/>
      <c r="LKE88" s="567"/>
      <c r="LKF88" s="567"/>
      <c r="LKG88" s="567"/>
      <c r="LKH88" s="567"/>
      <c r="LKI88" s="567"/>
      <c r="LKJ88" s="567"/>
      <c r="LKK88" s="567"/>
      <c r="LKL88" s="567"/>
      <c r="LKM88" s="567"/>
      <c r="LKN88" s="567"/>
      <c r="LKO88" s="567"/>
      <c r="LKP88" s="567"/>
      <c r="LKQ88" s="567"/>
      <c r="LKR88" s="567"/>
      <c r="LKS88" s="567"/>
      <c r="LKT88" s="567"/>
      <c r="LKU88" s="567"/>
      <c r="LKV88" s="567"/>
      <c r="LKW88" s="567"/>
      <c r="LKX88" s="567"/>
      <c r="LKY88" s="567"/>
      <c r="LKZ88" s="567"/>
      <c r="LLA88" s="567"/>
      <c r="LLB88" s="567"/>
      <c r="LLC88" s="567"/>
      <c r="LLD88" s="567"/>
      <c r="LLE88" s="567"/>
      <c r="LLF88" s="567"/>
      <c r="LLG88" s="567"/>
      <c r="LLH88" s="567"/>
      <c r="LLI88" s="567"/>
      <c r="LLJ88" s="567"/>
      <c r="LLK88" s="567"/>
      <c r="LLL88" s="567"/>
      <c r="LLM88" s="567"/>
      <c r="LLN88" s="567"/>
      <c r="LLO88" s="567"/>
      <c r="LLP88" s="567"/>
      <c r="LLQ88" s="567"/>
      <c r="LLR88" s="567"/>
      <c r="LLS88" s="567"/>
      <c r="LLT88" s="567"/>
      <c r="LLU88" s="567"/>
      <c r="LLV88" s="567"/>
      <c r="LLW88" s="567"/>
      <c r="LLX88" s="567"/>
      <c r="LLY88" s="567"/>
      <c r="LLZ88" s="567"/>
      <c r="LMA88" s="567"/>
      <c r="LMB88" s="567"/>
      <c r="LMC88" s="567"/>
      <c r="LMD88" s="567"/>
      <c r="LME88" s="567"/>
      <c r="LMF88" s="567"/>
      <c r="LMG88" s="567"/>
      <c r="LMH88" s="567"/>
      <c r="LMI88" s="567"/>
      <c r="LMJ88" s="567"/>
      <c r="LMK88" s="567"/>
      <c r="LML88" s="567"/>
      <c r="LMM88" s="567"/>
      <c r="LMN88" s="567"/>
      <c r="LMO88" s="567"/>
      <c r="LMP88" s="567"/>
      <c r="LMQ88" s="567"/>
      <c r="LMR88" s="567"/>
      <c r="LMS88" s="567"/>
      <c r="LMT88" s="567"/>
      <c r="LMU88" s="567"/>
      <c r="LMV88" s="567"/>
      <c r="LMW88" s="567"/>
      <c r="LMX88" s="567"/>
      <c r="LMY88" s="567"/>
      <c r="LMZ88" s="567"/>
      <c r="LNA88" s="567"/>
      <c r="LNB88" s="567"/>
      <c r="LNC88" s="567"/>
      <c r="LND88" s="567"/>
      <c r="LNE88" s="567"/>
      <c r="LNF88" s="567"/>
      <c r="LNG88" s="567"/>
      <c r="LNH88" s="567"/>
      <c r="LNI88" s="567"/>
      <c r="LNJ88" s="567"/>
      <c r="LNK88" s="567"/>
      <c r="LNL88" s="567"/>
      <c r="LNM88" s="567"/>
      <c r="LNN88" s="567"/>
      <c r="LNO88" s="567"/>
      <c r="LNP88" s="567"/>
      <c r="LNQ88" s="567"/>
      <c r="LNR88" s="567"/>
      <c r="LNS88" s="567"/>
      <c r="LNT88" s="567"/>
      <c r="LNU88" s="567"/>
      <c r="LNV88" s="567"/>
      <c r="LNW88" s="567"/>
      <c r="LNX88" s="567"/>
      <c r="LNY88" s="567"/>
      <c r="LNZ88" s="567"/>
      <c r="LOA88" s="567"/>
      <c r="LOB88" s="567"/>
      <c r="LOC88" s="567"/>
      <c r="LOD88" s="567"/>
      <c r="LOE88" s="567"/>
      <c r="LOF88" s="567"/>
      <c r="LOG88" s="567"/>
      <c r="LOH88" s="567"/>
      <c r="LOI88" s="567"/>
      <c r="LOJ88" s="567"/>
      <c r="LOK88" s="567"/>
      <c r="LOL88" s="567"/>
      <c r="LOM88" s="567"/>
      <c r="LON88" s="567"/>
      <c r="LOO88" s="567"/>
      <c r="LOP88" s="567"/>
      <c r="LOQ88" s="567"/>
      <c r="LOR88" s="567"/>
      <c r="LOS88" s="567"/>
      <c r="LOT88" s="567"/>
      <c r="LOU88" s="567"/>
      <c r="LOV88" s="567"/>
      <c r="LOW88" s="567"/>
      <c r="LOX88" s="567"/>
      <c r="LOY88" s="567"/>
      <c r="LOZ88" s="567"/>
      <c r="LPA88" s="567"/>
      <c r="LPB88" s="567"/>
      <c r="LPC88" s="567"/>
      <c r="LPD88" s="567"/>
      <c r="LPE88" s="567"/>
      <c r="LPF88" s="567"/>
      <c r="LPG88" s="567"/>
      <c r="LPH88" s="567"/>
      <c r="LPI88" s="567"/>
      <c r="LPJ88" s="567"/>
      <c r="LPK88" s="567"/>
      <c r="LPL88" s="567"/>
      <c r="LPM88" s="567"/>
      <c r="LPN88" s="567"/>
      <c r="LPO88" s="567"/>
      <c r="LPP88" s="567"/>
      <c r="LPQ88" s="567"/>
      <c r="LPR88" s="567"/>
      <c r="LPS88" s="567"/>
      <c r="LPT88" s="567"/>
      <c r="LPU88" s="567"/>
      <c r="LPV88" s="567"/>
      <c r="LPW88" s="567"/>
      <c r="LPX88" s="567"/>
      <c r="LPY88" s="567"/>
      <c r="LPZ88" s="567"/>
      <c r="LQA88" s="567"/>
      <c r="LQB88" s="567"/>
      <c r="LQC88" s="567"/>
      <c r="LQD88" s="567"/>
      <c r="LQE88" s="567"/>
      <c r="LQF88" s="567"/>
      <c r="LQG88" s="567"/>
      <c r="LQH88" s="567"/>
      <c r="LQI88" s="567"/>
      <c r="LQJ88" s="567"/>
      <c r="LQK88" s="567"/>
      <c r="LQL88" s="567"/>
      <c r="LQM88" s="567"/>
      <c r="LQN88" s="567"/>
      <c r="LQO88" s="567"/>
      <c r="LQP88" s="567"/>
      <c r="LQQ88" s="567"/>
      <c r="LQR88" s="567"/>
      <c r="LQS88" s="567"/>
      <c r="LQT88" s="567"/>
      <c r="LQU88" s="567"/>
      <c r="LQV88" s="567"/>
      <c r="LQW88" s="567"/>
      <c r="LQX88" s="567"/>
      <c r="LQY88" s="567"/>
      <c r="LQZ88" s="567"/>
      <c r="LRA88" s="567"/>
      <c r="LRB88" s="567"/>
      <c r="LRC88" s="567"/>
      <c r="LRD88" s="567"/>
      <c r="LRE88" s="567"/>
      <c r="LRF88" s="567"/>
      <c r="LRG88" s="567"/>
      <c r="LRH88" s="567"/>
      <c r="LRI88" s="567"/>
      <c r="LRJ88" s="567"/>
      <c r="LRK88" s="567"/>
      <c r="LRL88" s="567"/>
      <c r="LRM88" s="567"/>
      <c r="LRN88" s="567"/>
      <c r="LRO88" s="567"/>
      <c r="LRP88" s="567"/>
      <c r="LRQ88" s="567"/>
      <c r="LRR88" s="567"/>
      <c r="LRS88" s="567"/>
      <c r="LRT88" s="567"/>
      <c r="LRU88" s="567"/>
      <c r="LRV88" s="567"/>
      <c r="LRW88" s="567"/>
      <c r="LRX88" s="567"/>
      <c r="LRY88" s="567"/>
      <c r="LRZ88" s="567"/>
      <c r="LSA88" s="567"/>
      <c r="LSB88" s="567"/>
      <c r="LSC88" s="567"/>
      <c r="LSD88" s="567"/>
      <c r="LSE88" s="567"/>
      <c r="LSF88" s="567"/>
      <c r="LSG88" s="567"/>
      <c r="LSH88" s="567"/>
      <c r="LSI88" s="567"/>
      <c r="LSJ88" s="567"/>
      <c r="LSK88" s="567"/>
      <c r="LSL88" s="567"/>
      <c r="LSM88" s="567"/>
      <c r="LSN88" s="567"/>
      <c r="LSO88" s="567"/>
      <c r="LSP88" s="567"/>
      <c r="LSQ88" s="567"/>
      <c r="LSR88" s="567"/>
      <c r="LSS88" s="567"/>
      <c r="LST88" s="567"/>
      <c r="LSU88" s="567"/>
      <c r="LSV88" s="567"/>
      <c r="LSW88" s="567"/>
      <c r="LSX88" s="567"/>
      <c r="LSY88" s="567"/>
      <c r="LSZ88" s="567"/>
      <c r="LTA88" s="567"/>
      <c r="LTB88" s="567"/>
      <c r="LTC88" s="567"/>
      <c r="LTD88" s="567"/>
      <c r="LTE88" s="567"/>
      <c r="LTF88" s="567"/>
      <c r="LTG88" s="567"/>
      <c r="LTH88" s="567"/>
      <c r="LTI88" s="567"/>
      <c r="LTJ88" s="567"/>
      <c r="LTK88" s="567"/>
      <c r="LTL88" s="567"/>
      <c r="LTM88" s="567"/>
      <c r="LTN88" s="567"/>
      <c r="LTO88" s="567"/>
      <c r="LTP88" s="567"/>
      <c r="LTQ88" s="567"/>
      <c r="LTR88" s="567"/>
      <c r="LTS88" s="567"/>
      <c r="LTT88" s="567"/>
      <c r="LTU88" s="567"/>
      <c r="LTV88" s="567"/>
      <c r="LTW88" s="567"/>
      <c r="LTX88" s="567"/>
      <c r="LTY88" s="567"/>
      <c r="LTZ88" s="567"/>
      <c r="LUA88" s="567"/>
      <c r="LUB88" s="567"/>
      <c r="LUC88" s="567"/>
      <c r="LUD88" s="567"/>
      <c r="LUE88" s="567"/>
      <c r="LUF88" s="567"/>
      <c r="LUG88" s="567"/>
      <c r="LUH88" s="567"/>
      <c r="LUI88" s="567"/>
      <c r="LUJ88" s="567"/>
      <c r="LUK88" s="567"/>
      <c r="LUL88" s="567"/>
      <c r="LUM88" s="567"/>
      <c r="LUN88" s="567"/>
      <c r="LUO88" s="567"/>
      <c r="LUP88" s="567"/>
      <c r="LUQ88" s="567"/>
      <c r="LUR88" s="567"/>
      <c r="LUS88" s="567"/>
      <c r="LUT88" s="567"/>
      <c r="LUU88" s="567"/>
      <c r="LUV88" s="567"/>
      <c r="LUW88" s="567"/>
      <c r="LUX88" s="567"/>
      <c r="LUY88" s="567"/>
      <c r="LUZ88" s="567"/>
      <c r="LVA88" s="567"/>
      <c r="LVB88" s="567"/>
      <c r="LVC88" s="567"/>
      <c r="LVD88" s="567"/>
      <c r="LVE88" s="567"/>
      <c r="LVF88" s="567"/>
      <c r="LVG88" s="567"/>
      <c r="LVH88" s="567"/>
      <c r="LVI88" s="567"/>
      <c r="LVJ88" s="567"/>
      <c r="LVK88" s="567"/>
      <c r="LVL88" s="567"/>
      <c r="LVM88" s="567"/>
      <c r="LVN88" s="567"/>
      <c r="LVO88" s="567"/>
      <c r="LVP88" s="567"/>
      <c r="LVQ88" s="567"/>
      <c r="LVR88" s="567"/>
      <c r="LVS88" s="567"/>
      <c r="LVT88" s="567"/>
      <c r="LVU88" s="567"/>
      <c r="LVV88" s="567"/>
      <c r="LVW88" s="567"/>
      <c r="LVX88" s="567"/>
      <c r="LVY88" s="567"/>
      <c r="LVZ88" s="567"/>
      <c r="LWA88" s="567"/>
      <c r="LWB88" s="567"/>
      <c r="LWC88" s="567"/>
      <c r="LWD88" s="567"/>
      <c r="LWE88" s="567"/>
      <c r="LWF88" s="567"/>
      <c r="LWG88" s="567"/>
      <c r="LWH88" s="567"/>
      <c r="LWI88" s="567"/>
      <c r="LWJ88" s="567"/>
      <c r="LWK88" s="567"/>
      <c r="LWL88" s="567"/>
      <c r="LWM88" s="567"/>
      <c r="LWN88" s="567"/>
      <c r="LWO88" s="567"/>
      <c r="LWP88" s="567"/>
      <c r="LWQ88" s="567"/>
      <c r="LWR88" s="567"/>
      <c r="LWS88" s="567"/>
      <c r="LWT88" s="567"/>
      <c r="LWU88" s="567"/>
      <c r="LWV88" s="567"/>
      <c r="LWW88" s="567"/>
      <c r="LWX88" s="567"/>
      <c r="LWY88" s="567"/>
      <c r="LWZ88" s="567"/>
      <c r="LXA88" s="567"/>
      <c r="LXB88" s="567"/>
      <c r="LXC88" s="567"/>
      <c r="LXD88" s="567"/>
      <c r="LXE88" s="567"/>
      <c r="LXF88" s="567"/>
      <c r="LXG88" s="567"/>
      <c r="LXH88" s="567"/>
      <c r="LXI88" s="567"/>
      <c r="LXJ88" s="567"/>
      <c r="LXK88" s="567"/>
      <c r="LXL88" s="567"/>
      <c r="LXM88" s="567"/>
      <c r="LXN88" s="567"/>
      <c r="LXO88" s="567"/>
      <c r="LXP88" s="567"/>
      <c r="LXQ88" s="567"/>
      <c r="LXR88" s="567"/>
      <c r="LXS88" s="567"/>
      <c r="LXT88" s="567"/>
      <c r="LXU88" s="567"/>
      <c r="LXV88" s="567"/>
      <c r="LXW88" s="567"/>
      <c r="LXX88" s="567"/>
      <c r="LXY88" s="567"/>
      <c r="LXZ88" s="567"/>
      <c r="LYA88" s="567"/>
      <c r="LYB88" s="567"/>
      <c r="LYC88" s="567"/>
      <c r="LYD88" s="567"/>
      <c r="LYE88" s="567"/>
      <c r="LYF88" s="567"/>
      <c r="LYG88" s="567"/>
      <c r="LYH88" s="567"/>
      <c r="LYI88" s="567"/>
      <c r="LYJ88" s="567"/>
      <c r="LYK88" s="567"/>
      <c r="LYL88" s="567"/>
      <c r="LYM88" s="567"/>
      <c r="LYN88" s="567"/>
      <c r="LYO88" s="567"/>
      <c r="LYP88" s="567"/>
      <c r="LYQ88" s="567"/>
      <c r="LYR88" s="567"/>
      <c r="LYS88" s="567"/>
      <c r="LYT88" s="567"/>
      <c r="LYU88" s="567"/>
      <c r="LYV88" s="567"/>
      <c r="LYW88" s="567"/>
      <c r="LYX88" s="567"/>
      <c r="LYY88" s="567"/>
      <c r="LYZ88" s="567"/>
      <c r="LZA88" s="567"/>
      <c r="LZB88" s="567"/>
      <c r="LZC88" s="567"/>
      <c r="LZD88" s="567"/>
      <c r="LZE88" s="567"/>
      <c r="LZF88" s="567"/>
      <c r="LZG88" s="567"/>
      <c r="LZH88" s="567"/>
      <c r="LZI88" s="567"/>
      <c r="LZJ88" s="567"/>
      <c r="LZK88" s="567"/>
      <c r="LZL88" s="567"/>
      <c r="LZM88" s="567"/>
      <c r="LZN88" s="567"/>
      <c r="LZO88" s="567"/>
      <c r="LZP88" s="567"/>
      <c r="LZQ88" s="567"/>
      <c r="LZR88" s="567"/>
      <c r="LZS88" s="567"/>
      <c r="LZT88" s="567"/>
      <c r="LZU88" s="567"/>
      <c r="LZV88" s="567"/>
      <c r="LZW88" s="567"/>
      <c r="LZX88" s="567"/>
      <c r="LZY88" s="567"/>
      <c r="LZZ88" s="567"/>
      <c r="MAA88" s="567"/>
      <c r="MAB88" s="567"/>
      <c r="MAC88" s="567"/>
      <c r="MAD88" s="567"/>
      <c r="MAE88" s="567"/>
      <c r="MAF88" s="567"/>
      <c r="MAG88" s="567"/>
      <c r="MAH88" s="567"/>
      <c r="MAI88" s="567"/>
      <c r="MAJ88" s="567"/>
      <c r="MAK88" s="567"/>
      <c r="MAL88" s="567"/>
      <c r="MAM88" s="567"/>
      <c r="MAN88" s="567"/>
      <c r="MAO88" s="567"/>
      <c r="MAP88" s="567"/>
      <c r="MAQ88" s="567"/>
      <c r="MAR88" s="567"/>
      <c r="MAS88" s="567"/>
      <c r="MAT88" s="567"/>
      <c r="MAU88" s="567"/>
      <c r="MAV88" s="567"/>
      <c r="MAW88" s="567"/>
      <c r="MAX88" s="567"/>
      <c r="MAY88" s="567"/>
      <c r="MAZ88" s="567"/>
      <c r="MBA88" s="567"/>
      <c r="MBB88" s="567"/>
      <c r="MBC88" s="567"/>
      <c r="MBD88" s="567"/>
      <c r="MBE88" s="567"/>
      <c r="MBF88" s="567"/>
      <c r="MBG88" s="567"/>
      <c r="MBH88" s="567"/>
      <c r="MBI88" s="567"/>
      <c r="MBJ88" s="567"/>
      <c r="MBK88" s="567"/>
      <c r="MBL88" s="567"/>
      <c r="MBM88" s="567"/>
      <c r="MBN88" s="567"/>
      <c r="MBO88" s="567"/>
      <c r="MBP88" s="567"/>
      <c r="MBQ88" s="567"/>
      <c r="MBR88" s="567"/>
      <c r="MBS88" s="567"/>
      <c r="MBT88" s="567"/>
      <c r="MBU88" s="567"/>
      <c r="MBV88" s="567"/>
      <c r="MBW88" s="567"/>
      <c r="MBX88" s="567"/>
      <c r="MBY88" s="567"/>
      <c r="MBZ88" s="567"/>
      <c r="MCA88" s="567"/>
      <c r="MCB88" s="567"/>
      <c r="MCC88" s="567"/>
      <c r="MCD88" s="567"/>
      <c r="MCE88" s="567"/>
      <c r="MCF88" s="567"/>
      <c r="MCG88" s="567"/>
      <c r="MCH88" s="567"/>
      <c r="MCI88" s="567"/>
      <c r="MCJ88" s="567"/>
      <c r="MCK88" s="567"/>
      <c r="MCL88" s="567"/>
      <c r="MCM88" s="567"/>
      <c r="MCN88" s="567"/>
      <c r="MCO88" s="567"/>
      <c r="MCP88" s="567"/>
      <c r="MCQ88" s="567"/>
      <c r="MCR88" s="567"/>
      <c r="MCS88" s="567"/>
      <c r="MCT88" s="567"/>
      <c r="MCU88" s="567"/>
      <c r="MCV88" s="567"/>
      <c r="MCW88" s="567"/>
      <c r="MCX88" s="567"/>
      <c r="MCY88" s="567"/>
      <c r="MCZ88" s="567"/>
      <c r="MDA88" s="567"/>
      <c r="MDB88" s="567"/>
      <c r="MDC88" s="567"/>
      <c r="MDD88" s="567"/>
      <c r="MDE88" s="567"/>
      <c r="MDF88" s="567"/>
      <c r="MDG88" s="567"/>
      <c r="MDH88" s="567"/>
      <c r="MDI88" s="567"/>
      <c r="MDJ88" s="567"/>
      <c r="MDK88" s="567"/>
      <c r="MDL88" s="567"/>
      <c r="MDM88" s="567"/>
      <c r="MDN88" s="567"/>
      <c r="MDO88" s="567"/>
      <c r="MDP88" s="567"/>
      <c r="MDQ88" s="567"/>
      <c r="MDR88" s="567"/>
      <c r="MDS88" s="567"/>
      <c r="MDT88" s="567"/>
      <c r="MDU88" s="567"/>
      <c r="MDV88" s="567"/>
      <c r="MDW88" s="567"/>
      <c r="MDX88" s="567"/>
      <c r="MDY88" s="567"/>
      <c r="MDZ88" s="567"/>
      <c r="MEA88" s="567"/>
      <c r="MEB88" s="567"/>
      <c r="MEC88" s="567"/>
      <c r="MED88" s="567"/>
      <c r="MEE88" s="567"/>
      <c r="MEF88" s="567"/>
      <c r="MEG88" s="567"/>
      <c r="MEH88" s="567"/>
      <c r="MEI88" s="567"/>
      <c r="MEJ88" s="567"/>
      <c r="MEK88" s="567"/>
      <c r="MEL88" s="567"/>
      <c r="MEM88" s="567"/>
      <c r="MEN88" s="567"/>
      <c r="MEO88" s="567"/>
      <c r="MEP88" s="567"/>
      <c r="MEQ88" s="567"/>
      <c r="MER88" s="567"/>
      <c r="MES88" s="567"/>
      <c r="MET88" s="567"/>
      <c r="MEU88" s="567"/>
      <c r="MEV88" s="567"/>
      <c r="MEW88" s="567"/>
      <c r="MEX88" s="567"/>
      <c r="MEY88" s="567"/>
      <c r="MEZ88" s="567"/>
      <c r="MFA88" s="567"/>
      <c r="MFB88" s="567"/>
      <c r="MFC88" s="567"/>
      <c r="MFD88" s="567"/>
      <c r="MFE88" s="567"/>
      <c r="MFF88" s="567"/>
      <c r="MFG88" s="567"/>
      <c r="MFH88" s="567"/>
      <c r="MFI88" s="567"/>
      <c r="MFJ88" s="567"/>
      <c r="MFK88" s="567"/>
      <c r="MFL88" s="567"/>
      <c r="MFM88" s="567"/>
      <c r="MFN88" s="567"/>
      <c r="MFO88" s="567"/>
      <c r="MFP88" s="567"/>
      <c r="MFQ88" s="567"/>
      <c r="MFR88" s="567"/>
      <c r="MFS88" s="567"/>
      <c r="MFT88" s="567"/>
      <c r="MFU88" s="567"/>
      <c r="MFV88" s="567"/>
      <c r="MFW88" s="567"/>
      <c r="MFX88" s="567"/>
      <c r="MFY88" s="567"/>
      <c r="MFZ88" s="567"/>
      <c r="MGA88" s="567"/>
      <c r="MGB88" s="567"/>
      <c r="MGC88" s="567"/>
      <c r="MGD88" s="567"/>
      <c r="MGE88" s="567"/>
      <c r="MGF88" s="567"/>
      <c r="MGG88" s="567"/>
      <c r="MGH88" s="567"/>
      <c r="MGI88" s="567"/>
      <c r="MGJ88" s="567"/>
      <c r="MGK88" s="567"/>
      <c r="MGL88" s="567"/>
      <c r="MGM88" s="567"/>
      <c r="MGN88" s="567"/>
      <c r="MGO88" s="567"/>
      <c r="MGP88" s="567"/>
      <c r="MGQ88" s="567"/>
      <c r="MGR88" s="567"/>
      <c r="MGS88" s="567"/>
      <c r="MGT88" s="567"/>
      <c r="MGU88" s="567"/>
      <c r="MGV88" s="567"/>
      <c r="MGW88" s="567"/>
      <c r="MGX88" s="567"/>
      <c r="MGY88" s="567"/>
      <c r="MGZ88" s="567"/>
      <c r="MHA88" s="567"/>
      <c r="MHB88" s="567"/>
      <c r="MHC88" s="567"/>
      <c r="MHD88" s="567"/>
      <c r="MHE88" s="567"/>
      <c r="MHF88" s="567"/>
      <c r="MHG88" s="567"/>
      <c r="MHH88" s="567"/>
      <c r="MHI88" s="567"/>
      <c r="MHJ88" s="567"/>
      <c r="MHK88" s="567"/>
      <c r="MHL88" s="567"/>
      <c r="MHM88" s="567"/>
      <c r="MHN88" s="567"/>
      <c r="MHO88" s="567"/>
      <c r="MHP88" s="567"/>
      <c r="MHQ88" s="567"/>
      <c r="MHR88" s="567"/>
      <c r="MHS88" s="567"/>
      <c r="MHT88" s="567"/>
      <c r="MHU88" s="567"/>
      <c r="MHV88" s="567"/>
      <c r="MHW88" s="567"/>
      <c r="MHX88" s="567"/>
      <c r="MHY88" s="567"/>
      <c r="MHZ88" s="567"/>
      <c r="MIA88" s="567"/>
      <c r="MIB88" s="567"/>
      <c r="MIC88" s="567"/>
      <c r="MID88" s="567"/>
      <c r="MIE88" s="567"/>
      <c r="MIF88" s="567"/>
      <c r="MIG88" s="567"/>
      <c r="MIH88" s="567"/>
      <c r="MII88" s="567"/>
      <c r="MIJ88" s="567"/>
      <c r="MIK88" s="567"/>
      <c r="MIL88" s="567"/>
      <c r="MIM88" s="567"/>
      <c r="MIN88" s="567"/>
      <c r="MIO88" s="567"/>
      <c r="MIP88" s="567"/>
      <c r="MIQ88" s="567"/>
      <c r="MIR88" s="567"/>
      <c r="MIS88" s="567"/>
      <c r="MIT88" s="567"/>
      <c r="MIU88" s="567"/>
      <c r="MIV88" s="567"/>
      <c r="MIW88" s="567"/>
      <c r="MIX88" s="567"/>
      <c r="MIY88" s="567"/>
      <c r="MIZ88" s="567"/>
      <c r="MJA88" s="567"/>
      <c r="MJB88" s="567"/>
      <c r="MJC88" s="567"/>
      <c r="MJD88" s="567"/>
      <c r="MJE88" s="567"/>
      <c r="MJF88" s="567"/>
      <c r="MJG88" s="567"/>
      <c r="MJH88" s="567"/>
      <c r="MJI88" s="567"/>
      <c r="MJJ88" s="567"/>
      <c r="MJK88" s="567"/>
      <c r="MJL88" s="567"/>
      <c r="MJM88" s="567"/>
      <c r="MJN88" s="567"/>
      <c r="MJO88" s="567"/>
      <c r="MJP88" s="567"/>
      <c r="MJQ88" s="567"/>
      <c r="MJR88" s="567"/>
      <c r="MJS88" s="567"/>
      <c r="MJT88" s="567"/>
      <c r="MJU88" s="567"/>
      <c r="MJV88" s="567"/>
      <c r="MJW88" s="567"/>
      <c r="MJX88" s="567"/>
      <c r="MJY88" s="567"/>
      <c r="MJZ88" s="567"/>
      <c r="MKA88" s="567"/>
      <c r="MKB88" s="567"/>
      <c r="MKC88" s="567"/>
      <c r="MKD88" s="567"/>
      <c r="MKE88" s="567"/>
      <c r="MKF88" s="567"/>
      <c r="MKG88" s="567"/>
      <c r="MKH88" s="567"/>
      <c r="MKI88" s="567"/>
      <c r="MKJ88" s="567"/>
      <c r="MKK88" s="567"/>
      <c r="MKL88" s="567"/>
      <c r="MKM88" s="567"/>
      <c r="MKN88" s="567"/>
      <c r="MKO88" s="567"/>
      <c r="MKP88" s="567"/>
      <c r="MKQ88" s="567"/>
      <c r="MKR88" s="567"/>
      <c r="MKS88" s="567"/>
      <c r="MKT88" s="567"/>
      <c r="MKU88" s="567"/>
      <c r="MKV88" s="567"/>
      <c r="MKW88" s="567"/>
      <c r="MKX88" s="567"/>
      <c r="MKY88" s="567"/>
      <c r="MKZ88" s="567"/>
      <c r="MLA88" s="567"/>
      <c r="MLB88" s="567"/>
      <c r="MLC88" s="567"/>
      <c r="MLD88" s="567"/>
      <c r="MLE88" s="567"/>
      <c r="MLF88" s="567"/>
      <c r="MLG88" s="567"/>
      <c r="MLH88" s="567"/>
      <c r="MLI88" s="567"/>
      <c r="MLJ88" s="567"/>
      <c r="MLK88" s="567"/>
      <c r="MLL88" s="567"/>
      <c r="MLM88" s="567"/>
      <c r="MLN88" s="567"/>
      <c r="MLO88" s="567"/>
      <c r="MLP88" s="567"/>
      <c r="MLQ88" s="567"/>
      <c r="MLR88" s="567"/>
      <c r="MLS88" s="567"/>
      <c r="MLT88" s="567"/>
      <c r="MLU88" s="567"/>
      <c r="MLV88" s="567"/>
      <c r="MLW88" s="567"/>
      <c r="MLX88" s="567"/>
      <c r="MLY88" s="567"/>
      <c r="MLZ88" s="567"/>
      <c r="MMA88" s="567"/>
      <c r="MMB88" s="567"/>
      <c r="MMC88" s="567"/>
      <c r="MMD88" s="567"/>
      <c r="MME88" s="567"/>
      <c r="MMF88" s="567"/>
      <c r="MMG88" s="567"/>
      <c r="MMH88" s="567"/>
      <c r="MMI88" s="567"/>
      <c r="MMJ88" s="567"/>
      <c r="MMK88" s="567"/>
      <c r="MML88" s="567"/>
      <c r="MMM88" s="567"/>
      <c r="MMN88" s="567"/>
      <c r="MMO88" s="567"/>
      <c r="MMP88" s="567"/>
      <c r="MMQ88" s="567"/>
      <c r="MMR88" s="567"/>
      <c r="MMS88" s="567"/>
      <c r="MMT88" s="567"/>
      <c r="MMU88" s="567"/>
      <c r="MMV88" s="567"/>
      <c r="MMW88" s="567"/>
      <c r="MMX88" s="567"/>
      <c r="MMY88" s="567"/>
      <c r="MMZ88" s="567"/>
      <c r="MNA88" s="567"/>
      <c r="MNB88" s="567"/>
      <c r="MNC88" s="567"/>
      <c r="MND88" s="567"/>
      <c r="MNE88" s="567"/>
      <c r="MNF88" s="567"/>
      <c r="MNG88" s="567"/>
      <c r="MNH88" s="567"/>
      <c r="MNI88" s="567"/>
      <c r="MNJ88" s="567"/>
      <c r="MNK88" s="567"/>
      <c r="MNL88" s="567"/>
      <c r="MNM88" s="567"/>
      <c r="MNN88" s="567"/>
      <c r="MNO88" s="567"/>
      <c r="MNP88" s="567"/>
      <c r="MNQ88" s="567"/>
      <c r="MNR88" s="567"/>
      <c r="MNS88" s="567"/>
      <c r="MNT88" s="567"/>
      <c r="MNU88" s="567"/>
      <c r="MNV88" s="567"/>
      <c r="MNW88" s="567"/>
      <c r="MNX88" s="567"/>
      <c r="MNY88" s="567"/>
      <c r="MNZ88" s="567"/>
      <c r="MOA88" s="567"/>
      <c r="MOB88" s="567"/>
      <c r="MOC88" s="567"/>
      <c r="MOD88" s="567"/>
      <c r="MOE88" s="567"/>
      <c r="MOF88" s="567"/>
      <c r="MOG88" s="567"/>
      <c r="MOH88" s="567"/>
      <c r="MOI88" s="567"/>
      <c r="MOJ88" s="567"/>
      <c r="MOK88" s="567"/>
      <c r="MOL88" s="567"/>
      <c r="MOM88" s="567"/>
      <c r="MON88" s="567"/>
      <c r="MOO88" s="567"/>
      <c r="MOP88" s="567"/>
      <c r="MOQ88" s="567"/>
      <c r="MOR88" s="567"/>
      <c r="MOS88" s="567"/>
      <c r="MOT88" s="567"/>
      <c r="MOU88" s="567"/>
      <c r="MOV88" s="567"/>
      <c r="MOW88" s="567"/>
      <c r="MOX88" s="567"/>
      <c r="MOY88" s="567"/>
      <c r="MOZ88" s="567"/>
      <c r="MPA88" s="567"/>
      <c r="MPB88" s="567"/>
      <c r="MPC88" s="567"/>
      <c r="MPD88" s="567"/>
      <c r="MPE88" s="567"/>
      <c r="MPF88" s="567"/>
      <c r="MPG88" s="567"/>
      <c r="MPH88" s="567"/>
      <c r="MPI88" s="567"/>
      <c r="MPJ88" s="567"/>
      <c r="MPK88" s="567"/>
      <c r="MPL88" s="567"/>
      <c r="MPM88" s="567"/>
      <c r="MPN88" s="567"/>
      <c r="MPO88" s="567"/>
      <c r="MPP88" s="567"/>
      <c r="MPQ88" s="567"/>
      <c r="MPR88" s="567"/>
      <c r="MPS88" s="567"/>
      <c r="MPT88" s="567"/>
      <c r="MPU88" s="567"/>
      <c r="MPV88" s="567"/>
      <c r="MPW88" s="567"/>
      <c r="MPX88" s="567"/>
      <c r="MPY88" s="567"/>
      <c r="MPZ88" s="567"/>
      <c r="MQA88" s="567"/>
      <c r="MQB88" s="567"/>
      <c r="MQC88" s="567"/>
      <c r="MQD88" s="567"/>
      <c r="MQE88" s="567"/>
      <c r="MQF88" s="567"/>
      <c r="MQG88" s="567"/>
      <c r="MQH88" s="567"/>
      <c r="MQI88" s="567"/>
      <c r="MQJ88" s="567"/>
      <c r="MQK88" s="567"/>
      <c r="MQL88" s="567"/>
      <c r="MQM88" s="567"/>
      <c r="MQN88" s="567"/>
      <c r="MQO88" s="567"/>
      <c r="MQP88" s="567"/>
      <c r="MQQ88" s="567"/>
      <c r="MQR88" s="567"/>
      <c r="MQS88" s="567"/>
      <c r="MQT88" s="567"/>
      <c r="MQU88" s="567"/>
      <c r="MQV88" s="567"/>
      <c r="MQW88" s="567"/>
      <c r="MQX88" s="567"/>
      <c r="MQY88" s="567"/>
      <c r="MQZ88" s="567"/>
      <c r="MRA88" s="567"/>
      <c r="MRB88" s="567"/>
      <c r="MRC88" s="567"/>
      <c r="MRD88" s="567"/>
      <c r="MRE88" s="567"/>
      <c r="MRF88" s="567"/>
      <c r="MRG88" s="567"/>
      <c r="MRH88" s="567"/>
      <c r="MRI88" s="567"/>
      <c r="MRJ88" s="567"/>
      <c r="MRK88" s="567"/>
      <c r="MRL88" s="567"/>
      <c r="MRM88" s="567"/>
      <c r="MRN88" s="567"/>
      <c r="MRO88" s="567"/>
      <c r="MRP88" s="567"/>
      <c r="MRQ88" s="567"/>
      <c r="MRR88" s="567"/>
      <c r="MRS88" s="567"/>
      <c r="MRT88" s="567"/>
      <c r="MRU88" s="567"/>
      <c r="MRV88" s="567"/>
      <c r="MRW88" s="567"/>
      <c r="MRX88" s="567"/>
      <c r="MRY88" s="567"/>
      <c r="MRZ88" s="567"/>
      <c r="MSA88" s="567"/>
      <c r="MSB88" s="567"/>
      <c r="MSC88" s="567"/>
      <c r="MSD88" s="567"/>
      <c r="MSE88" s="567"/>
      <c r="MSF88" s="567"/>
      <c r="MSG88" s="567"/>
      <c r="MSH88" s="567"/>
      <c r="MSI88" s="567"/>
      <c r="MSJ88" s="567"/>
      <c r="MSK88" s="567"/>
      <c r="MSL88" s="567"/>
      <c r="MSM88" s="567"/>
      <c r="MSN88" s="567"/>
      <c r="MSO88" s="567"/>
      <c r="MSP88" s="567"/>
      <c r="MSQ88" s="567"/>
      <c r="MSR88" s="567"/>
      <c r="MSS88" s="567"/>
      <c r="MST88" s="567"/>
      <c r="MSU88" s="567"/>
      <c r="MSV88" s="567"/>
      <c r="MSW88" s="567"/>
      <c r="MSX88" s="567"/>
      <c r="MSY88" s="567"/>
      <c r="MSZ88" s="567"/>
      <c r="MTA88" s="567"/>
      <c r="MTB88" s="567"/>
      <c r="MTC88" s="567"/>
      <c r="MTD88" s="567"/>
      <c r="MTE88" s="567"/>
      <c r="MTF88" s="567"/>
      <c r="MTG88" s="567"/>
      <c r="MTH88" s="567"/>
      <c r="MTI88" s="567"/>
      <c r="MTJ88" s="567"/>
      <c r="MTK88" s="567"/>
      <c r="MTL88" s="567"/>
      <c r="MTM88" s="567"/>
      <c r="MTN88" s="567"/>
      <c r="MTO88" s="567"/>
      <c r="MTP88" s="567"/>
      <c r="MTQ88" s="567"/>
      <c r="MTR88" s="567"/>
      <c r="MTS88" s="567"/>
      <c r="MTT88" s="567"/>
      <c r="MTU88" s="567"/>
      <c r="MTV88" s="567"/>
      <c r="MTW88" s="567"/>
      <c r="MTX88" s="567"/>
      <c r="MTY88" s="567"/>
      <c r="MTZ88" s="567"/>
      <c r="MUA88" s="567"/>
      <c r="MUB88" s="567"/>
      <c r="MUC88" s="567"/>
      <c r="MUD88" s="567"/>
      <c r="MUE88" s="567"/>
      <c r="MUF88" s="567"/>
      <c r="MUG88" s="567"/>
      <c r="MUH88" s="567"/>
      <c r="MUI88" s="567"/>
      <c r="MUJ88" s="567"/>
      <c r="MUK88" s="567"/>
      <c r="MUL88" s="567"/>
      <c r="MUM88" s="567"/>
      <c r="MUN88" s="567"/>
      <c r="MUO88" s="567"/>
      <c r="MUP88" s="567"/>
      <c r="MUQ88" s="567"/>
      <c r="MUR88" s="567"/>
      <c r="MUS88" s="567"/>
      <c r="MUT88" s="567"/>
      <c r="MUU88" s="567"/>
      <c r="MUV88" s="567"/>
      <c r="MUW88" s="567"/>
      <c r="MUX88" s="567"/>
      <c r="MUY88" s="567"/>
      <c r="MUZ88" s="567"/>
      <c r="MVA88" s="567"/>
      <c r="MVB88" s="567"/>
      <c r="MVC88" s="567"/>
      <c r="MVD88" s="567"/>
      <c r="MVE88" s="567"/>
      <c r="MVF88" s="567"/>
      <c r="MVG88" s="567"/>
      <c r="MVH88" s="567"/>
      <c r="MVI88" s="567"/>
      <c r="MVJ88" s="567"/>
      <c r="MVK88" s="567"/>
      <c r="MVL88" s="567"/>
      <c r="MVM88" s="567"/>
      <c r="MVN88" s="567"/>
      <c r="MVO88" s="567"/>
      <c r="MVP88" s="567"/>
      <c r="MVQ88" s="567"/>
      <c r="MVR88" s="567"/>
      <c r="MVS88" s="567"/>
      <c r="MVT88" s="567"/>
      <c r="MVU88" s="567"/>
      <c r="MVV88" s="567"/>
      <c r="MVW88" s="567"/>
      <c r="MVX88" s="567"/>
      <c r="MVY88" s="567"/>
      <c r="MVZ88" s="567"/>
      <c r="MWA88" s="567"/>
      <c r="MWB88" s="567"/>
      <c r="MWC88" s="567"/>
      <c r="MWD88" s="567"/>
      <c r="MWE88" s="567"/>
      <c r="MWF88" s="567"/>
      <c r="MWG88" s="567"/>
      <c r="MWH88" s="567"/>
      <c r="MWI88" s="567"/>
      <c r="MWJ88" s="567"/>
      <c r="MWK88" s="567"/>
      <c r="MWL88" s="567"/>
      <c r="MWM88" s="567"/>
      <c r="MWN88" s="567"/>
      <c r="MWO88" s="567"/>
      <c r="MWP88" s="567"/>
      <c r="MWQ88" s="567"/>
      <c r="MWR88" s="567"/>
      <c r="MWS88" s="567"/>
      <c r="MWT88" s="567"/>
      <c r="MWU88" s="567"/>
      <c r="MWV88" s="567"/>
      <c r="MWW88" s="567"/>
      <c r="MWX88" s="567"/>
      <c r="MWY88" s="567"/>
      <c r="MWZ88" s="567"/>
      <c r="MXA88" s="567"/>
      <c r="MXB88" s="567"/>
      <c r="MXC88" s="567"/>
      <c r="MXD88" s="567"/>
      <c r="MXE88" s="567"/>
      <c r="MXF88" s="567"/>
      <c r="MXG88" s="567"/>
      <c r="MXH88" s="567"/>
      <c r="MXI88" s="567"/>
      <c r="MXJ88" s="567"/>
      <c r="MXK88" s="567"/>
      <c r="MXL88" s="567"/>
      <c r="MXM88" s="567"/>
      <c r="MXN88" s="567"/>
      <c r="MXO88" s="567"/>
      <c r="MXP88" s="567"/>
      <c r="MXQ88" s="567"/>
      <c r="MXR88" s="567"/>
      <c r="MXS88" s="567"/>
      <c r="MXT88" s="567"/>
      <c r="MXU88" s="567"/>
      <c r="MXV88" s="567"/>
      <c r="MXW88" s="567"/>
      <c r="MXX88" s="567"/>
      <c r="MXY88" s="567"/>
      <c r="MXZ88" s="567"/>
      <c r="MYA88" s="567"/>
      <c r="MYB88" s="567"/>
      <c r="MYC88" s="567"/>
      <c r="MYD88" s="567"/>
      <c r="MYE88" s="567"/>
      <c r="MYF88" s="567"/>
      <c r="MYG88" s="567"/>
      <c r="MYH88" s="567"/>
      <c r="MYI88" s="567"/>
      <c r="MYJ88" s="567"/>
      <c r="MYK88" s="567"/>
      <c r="MYL88" s="567"/>
      <c r="MYM88" s="567"/>
      <c r="MYN88" s="567"/>
      <c r="MYO88" s="567"/>
      <c r="MYP88" s="567"/>
      <c r="MYQ88" s="567"/>
      <c r="MYR88" s="567"/>
      <c r="MYS88" s="567"/>
      <c r="MYT88" s="567"/>
      <c r="MYU88" s="567"/>
      <c r="MYV88" s="567"/>
      <c r="MYW88" s="567"/>
      <c r="MYX88" s="567"/>
      <c r="MYY88" s="567"/>
      <c r="MYZ88" s="567"/>
      <c r="MZA88" s="567"/>
      <c r="MZB88" s="567"/>
      <c r="MZC88" s="567"/>
      <c r="MZD88" s="567"/>
      <c r="MZE88" s="567"/>
      <c r="MZF88" s="567"/>
      <c r="MZG88" s="567"/>
      <c r="MZH88" s="567"/>
      <c r="MZI88" s="567"/>
      <c r="MZJ88" s="567"/>
      <c r="MZK88" s="567"/>
      <c r="MZL88" s="567"/>
      <c r="MZM88" s="567"/>
      <c r="MZN88" s="567"/>
      <c r="MZO88" s="567"/>
      <c r="MZP88" s="567"/>
      <c r="MZQ88" s="567"/>
      <c r="MZR88" s="567"/>
      <c r="MZS88" s="567"/>
      <c r="MZT88" s="567"/>
      <c r="MZU88" s="567"/>
      <c r="MZV88" s="567"/>
      <c r="MZW88" s="567"/>
      <c r="MZX88" s="567"/>
      <c r="MZY88" s="567"/>
      <c r="MZZ88" s="567"/>
      <c r="NAA88" s="567"/>
      <c r="NAB88" s="567"/>
      <c r="NAC88" s="567"/>
      <c r="NAD88" s="567"/>
      <c r="NAE88" s="567"/>
      <c r="NAF88" s="567"/>
      <c r="NAG88" s="567"/>
      <c r="NAH88" s="567"/>
      <c r="NAI88" s="567"/>
      <c r="NAJ88" s="567"/>
      <c r="NAK88" s="567"/>
      <c r="NAL88" s="567"/>
      <c r="NAM88" s="567"/>
      <c r="NAN88" s="567"/>
      <c r="NAO88" s="567"/>
      <c r="NAP88" s="567"/>
      <c r="NAQ88" s="567"/>
      <c r="NAR88" s="567"/>
      <c r="NAS88" s="567"/>
      <c r="NAT88" s="567"/>
      <c r="NAU88" s="567"/>
      <c r="NAV88" s="567"/>
      <c r="NAW88" s="567"/>
      <c r="NAX88" s="567"/>
      <c r="NAY88" s="567"/>
      <c r="NAZ88" s="567"/>
      <c r="NBA88" s="567"/>
      <c r="NBB88" s="567"/>
      <c r="NBC88" s="567"/>
      <c r="NBD88" s="567"/>
      <c r="NBE88" s="567"/>
      <c r="NBF88" s="567"/>
      <c r="NBG88" s="567"/>
      <c r="NBH88" s="567"/>
      <c r="NBI88" s="567"/>
      <c r="NBJ88" s="567"/>
      <c r="NBK88" s="567"/>
      <c r="NBL88" s="567"/>
      <c r="NBM88" s="567"/>
      <c r="NBN88" s="567"/>
      <c r="NBO88" s="567"/>
      <c r="NBP88" s="567"/>
      <c r="NBQ88" s="567"/>
      <c r="NBR88" s="567"/>
      <c r="NBS88" s="567"/>
      <c r="NBT88" s="567"/>
      <c r="NBU88" s="567"/>
      <c r="NBV88" s="567"/>
      <c r="NBW88" s="567"/>
      <c r="NBX88" s="567"/>
      <c r="NBY88" s="567"/>
      <c r="NBZ88" s="567"/>
      <c r="NCA88" s="567"/>
      <c r="NCB88" s="567"/>
      <c r="NCC88" s="567"/>
      <c r="NCD88" s="567"/>
      <c r="NCE88" s="567"/>
      <c r="NCF88" s="567"/>
      <c r="NCG88" s="567"/>
      <c r="NCH88" s="567"/>
      <c r="NCI88" s="567"/>
      <c r="NCJ88" s="567"/>
      <c r="NCK88" s="567"/>
      <c r="NCL88" s="567"/>
      <c r="NCM88" s="567"/>
      <c r="NCN88" s="567"/>
      <c r="NCO88" s="567"/>
      <c r="NCP88" s="567"/>
      <c r="NCQ88" s="567"/>
      <c r="NCR88" s="567"/>
      <c r="NCS88" s="567"/>
      <c r="NCT88" s="567"/>
      <c r="NCU88" s="567"/>
      <c r="NCV88" s="567"/>
      <c r="NCW88" s="567"/>
      <c r="NCX88" s="567"/>
      <c r="NCY88" s="567"/>
      <c r="NCZ88" s="567"/>
      <c r="NDA88" s="567"/>
      <c r="NDB88" s="567"/>
      <c r="NDC88" s="567"/>
      <c r="NDD88" s="567"/>
      <c r="NDE88" s="567"/>
      <c r="NDF88" s="567"/>
      <c r="NDG88" s="567"/>
      <c r="NDH88" s="567"/>
      <c r="NDI88" s="567"/>
      <c r="NDJ88" s="567"/>
      <c r="NDK88" s="567"/>
      <c r="NDL88" s="567"/>
      <c r="NDM88" s="567"/>
      <c r="NDN88" s="567"/>
      <c r="NDO88" s="567"/>
      <c r="NDP88" s="567"/>
      <c r="NDQ88" s="567"/>
      <c r="NDR88" s="567"/>
      <c r="NDS88" s="567"/>
      <c r="NDT88" s="567"/>
      <c r="NDU88" s="567"/>
      <c r="NDV88" s="567"/>
      <c r="NDW88" s="567"/>
      <c r="NDX88" s="567"/>
      <c r="NDY88" s="567"/>
      <c r="NDZ88" s="567"/>
      <c r="NEA88" s="567"/>
      <c r="NEB88" s="567"/>
      <c r="NEC88" s="567"/>
      <c r="NED88" s="567"/>
      <c r="NEE88" s="567"/>
      <c r="NEF88" s="567"/>
      <c r="NEG88" s="567"/>
      <c r="NEH88" s="567"/>
      <c r="NEI88" s="567"/>
      <c r="NEJ88" s="567"/>
      <c r="NEK88" s="567"/>
      <c r="NEL88" s="567"/>
      <c r="NEM88" s="567"/>
      <c r="NEN88" s="567"/>
      <c r="NEO88" s="567"/>
      <c r="NEP88" s="567"/>
      <c r="NEQ88" s="567"/>
      <c r="NER88" s="567"/>
      <c r="NES88" s="567"/>
      <c r="NET88" s="567"/>
      <c r="NEU88" s="567"/>
      <c r="NEV88" s="567"/>
      <c r="NEW88" s="567"/>
      <c r="NEX88" s="567"/>
      <c r="NEY88" s="567"/>
      <c r="NEZ88" s="567"/>
      <c r="NFA88" s="567"/>
      <c r="NFB88" s="567"/>
      <c r="NFC88" s="567"/>
      <c r="NFD88" s="567"/>
      <c r="NFE88" s="567"/>
      <c r="NFF88" s="567"/>
      <c r="NFG88" s="567"/>
      <c r="NFH88" s="567"/>
      <c r="NFI88" s="567"/>
      <c r="NFJ88" s="567"/>
      <c r="NFK88" s="567"/>
      <c r="NFL88" s="567"/>
      <c r="NFM88" s="567"/>
      <c r="NFN88" s="567"/>
      <c r="NFO88" s="567"/>
      <c r="NFP88" s="567"/>
      <c r="NFQ88" s="567"/>
      <c r="NFR88" s="567"/>
      <c r="NFS88" s="567"/>
      <c r="NFT88" s="567"/>
      <c r="NFU88" s="567"/>
      <c r="NFV88" s="567"/>
      <c r="NFW88" s="567"/>
      <c r="NFX88" s="567"/>
      <c r="NFY88" s="567"/>
      <c r="NFZ88" s="567"/>
      <c r="NGA88" s="567"/>
      <c r="NGB88" s="567"/>
      <c r="NGC88" s="567"/>
      <c r="NGD88" s="567"/>
      <c r="NGE88" s="567"/>
      <c r="NGF88" s="567"/>
      <c r="NGG88" s="567"/>
      <c r="NGH88" s="567"/>
      <c r="NGI88" s="567"/>
      <c r="NGJ88" s="567"/>
      <c r="NGK88" s="567"/>
      <c r="NGL88" s="567"/>
      <c r="NGM88" s="567"/>
      <c r="NGN88" s="567"/>
      <c r="NGO88" s="567"/>
      <c r="NGP88" s="567"/>
      <c r="NGQ88" s="567"/>
      <c r="NGR88" s="567"/>
      <c r="NGS88" s="567"/>
      <c r="NGT88" s="567"/>
      <c r="NGU88" s="567"/>
      <c r="NGV88" s="567"/>
      <c r="NGW88" s="567"/>
      <c r="NGX88" s="567"/>
      <c r="NGY88" s="567"/>
      <c r="NGZ88" s="567"/>
      <c r="NHA88" s="567"/>
      <c r="NHB88" s="567"/>
      <c r="NHC88" s="567"/>
      <c r="NHD88" s="567"/>
      <c r="NHE88" s="567"/>
      <c r="NHF88" s="567"/>
      <c r="NHG88" s="567"/>
      <c r="NHH88" s="567"/>
      <c r="NHI88" s="567"/>
      <c r="NHJ88" s="567"/>
      <c r="NHK88" s="567"/>
      <c r="NHL88" s="567"/>
      <c r="NHM88" s="567"/>
      <c r="NHN88" s="567"/>
      <c r="NHO88" s="567"/>
      <c r="NHP88" s="567"/>
      <c r="NHQ88" s="567"/>
      <c r="NHR88" s="567"/>
      <c r="NHS88" s="567"/>
      <c r="NHT88" s="567"/>
      <c r="NHU88" s="567"/>
      <c r="NHV88" s="567"/>
      <c r="NHW88" s="567"/>
      <c r="NHX88" s="567"/>
      <c r="NHY88" s="567"/>
      <c r="NHZ88" s="567"/>
      <c r="NIA88" s="567"/>
      <c r="NIB88" s="567"/>
      <c r="NIC88" s="567"/>
      <c r="NID88" s="567"/>
      <c r="NIE88" s="567"/>
      <c r="NIF88" s="567"/>
      <c r="NIG88" s="567"/>
      <c r="NIH88" s="567"/>
      <c r="NII88" s="567"/>
      <c r="NIJ88" s="567"/>
      <c r="NIK88" s="567"/>
      <c r="NIL88" s="567"/>
      <c r="NIM88" s="567"/>
      <c r="NIN88" s="567"/>
      <c r="NIO88" s="567"/>
      <c r="NIP88" s="567"/>
      <c r="NIQ88" s="567"/>
      <c r="NIR88" s="567"/>
      <c r="NIS88" s="567"/>
      <c r="NIT88" s="567"/>
      <c r="NIU88" s="567"/>
      <c r="NIV88" s="567"/>
      <c r="NIW88" s="567"/>
      <c r="NIX88" s="567"/>
      <c r="NIY88" s="567"/>
      <c r="NIZ88" s="567"/>
      <c r="NJA88" s="567"/>
      <c r="NJB88" s="567"/>
      <c r="NJC88" s="567"/>
      <c r="NJD88" s="567"/>
      <c r="NJE88" s="567"/>
      <c r="NJF88" s="567"/>
      <c r="NJG88" s="567"/>
      <c r="NJH88" s="567"/>
      <c r="NJI88" s="567"/>
      <c r="NJJ88" s="567"/>
      <c r="NJK88" s="567"/>
      <c r="NJL88" s="567"/>
      <c r="NJM88" s="567"/>
      <c r="NJN88" s="567"/>
      <c r="NJO88" s="567"/>
      <c r="NJP88" s="567"/>
      <c r="NJQ88" s="567"/>
      <c r="NJR88" s="567"/>
      <c r="NJS88" s="567"/>
      <c r="NJT88" s="567"/>
      <c r="NJU88" s="567"/>
      <c r="NJV88" s="567"/>
      <c r="NJW88" s="567"/>
      <c r="NJX88" s="567"/>
      <c r="NJY88" s="567"/>
      <c r="NJZ88" s="567"/>
      <c r="NKA88" s="567"/>
      <c r="NKB88" s="567"/>
      <c r="NKC88" s="567"/>
      <c r="NKD88" s="567"/>
      <c r="NKE88" s="567"/>
      <c r="NKF88" s="567"/>
      <c r="NKG88" s="567"/>
      <c r="NKH88" s="567"/>
      <c r="NKI88" s="567"/>
      <c r="NKJ88" s="567"/>
      <c r="NKK88" s="567"/>
      <c r="NKL88" s="567"/>
      <c r="NKM88" s="567"/>
      <c r="NKN88" s="567"/>
      <c r="NKO88" s="567"/>
      <c r="NKP88" s="567"/>
      <c r="NKQ88" s="567"/>
      <c r="NKR88" s="567"/>
      <c r="NKS88" s="567"/>
      <c r="NKT88" s="567"/>
      <c r="NKU88" s="567"/>
      <c r="NKV88" s="567"/>
      <c r="NKW88" s="567"/>
      <c r="NKX88" s="567"/>
      <c r="NKY88" s="567"/>
      <c r="NKZ88" s="567"/>
      <c r="NLA88" s="567"/>
      <c r="NLB88" s="567"/>
      <c r="NLC88" s="567"/>
      <c r="NLD88" s="567"/>
      <c r="NLE88" s="567"/>
      <c r="NLF88" s="567"/>
      <c r="NLG88" s="567"/>
      <c r="NLH88" s="567"/>
      <c r="NLI88" s="567"/>
      <c r="NLJ88" s="567"/>
      <c r="NLK88" s="567"/>
      <c r="NLL88" s="567"/>
      <c r="NLM88" s="567"/>
      <c r="NLN88" s="567"/>
      <c r="NLO88" s="567"/>
      <c r="NLP88" s="567"/>
      <c r="NLQ88" s="567"/>
      <c r="NLR88" s="567"/>
      <c r="NLS88" s="567"/>
      <c r="NLT88" s="567"/>
      <c r="NLU88" s="567"/>
      <c r="NLV88" s="567"/>
      <c r="NLW88" s="567"/>
      <c r="NLX88" s="567"/>
      <c r="NLY88" s="567"/>
      <c r="NLZ88" s="567"/>
      <c r="NMA88" s="567"/>
      <c r="NMB88" s="567"/>
      <c r="NMC88" s="567"/>
      <c r="NMD88" s="567"/>
      <c r="NME88" s="567"/>
      <c r="NMF88" s="567"/>
      <c r="NMG88" s="567"/>
      <c r="NMH88" s="567"/>
      <c r="NMI88" s="567"/>
      <c r="NMJ88" s="567"/>
      <c r="NMK88" s="567"/>
      <c r="NML88" s="567"/>
      <c r="NMM88" s="567"/>
      <c r="NMN88" s="567"/>
      <c r="NMO88" s="567"/>
      <c r="NMP88" s="567"/>
      <c r="NMQ88" s="567"/>
      <c r="NMR88" s="567"/>
      <c r="NMS88" s="567"/>
      <c r="NMT88" s="567"/>
      <c r="NMU88" s="567"/>
      <c r="NMV88" s="567"/>
      <c r="NMW88" s="567"/>
      <c r="NMX88" s="567"/>
      <c r="NMY88" s="567"/>
      <c r="NMZ88" s="567"/>
      <c r="NNA88" s="567"/>
      <c r="NNB88" s="567"/>
      <c r="NNC88" s="567"/>
      <c r="NND88" s="567"/>
      <c r="NNE88" s="567"/>
      <c r="NNF88" s="567"/>
      <c r="NNG88" s="567"/>
      <c r="NNH88" s="567"/>
      <c r="NNI88" s="567"/>
      <c r="NNJ88" s="567"/>
      <c r="NNK88" s="567"/>
      <c r="NNL88" s="567"/>
      <c r="NNM88" s="567"/>
      <c r="NNN88" s="567"/>
      <c r="NNO88" s="567"/>
      <c r="NNP88" s="567"/>
      <c r="NNQ88" s="567"/>
      <c r="NNR88" s="567"/>
      <c r="NNS88" s="567"/>
      <c r="NNT88" s="567"/>
      <c r="NNU88" s="567"/>
      <c r="NNV88" s="567"/>
      <c r="NNW88" s="567"/>
      <c r="NNX88" s="567"/>
      <c r="NNY88" s="567"/>
      <c r="NNZ88" s="567"/>
      <c r="NOA88" s="567"/>
      <c r="NOB88" s="567"/>
      <c r="NOC88" s="567"/>
      <c r="NOD88" s="567"/>
      <c r="NOE88" s="567"/>
      <c r="NOF88" s="567"/>
      <c r="NOG88" s="567"/>
      <c r="NOH88" s="567"/>
      <c r="NOI88" s="567"/>
      <c r="NOJ88" s="567"/>
      <c r="NOK88" s="567"/>
      <c r="NOL88" s="567"/>
      <c r="NOM88" s="567"/>
      <c r="NON88" s="567"/>
      <c r="NOO88" s="567"/>
      <c r="NOP88" s="567"/>
      <c r="NOQ88" s="567"/>
      <c r="NOR88" s="567"/>
      <c r="NOS88" s="567"/>
      <c r="NOT88" s="567"/>
      <c r="NOU88" s="567"/>
      <c r="NOV88" s="567"/>
      <c r="NOW88" s="567"/>
      <c r="NOX88" s="567"/>
      <c r="NOY88" s="567"/>
      <c r="NOZ88" s="567"/>
      <c r="NPA88" s="567"/>
      <c r="NPB88" s="567"/>
      <c r="NPC88" s="567"/>
      <c r="NPD88" s="567"/>
      <c r="NPE88" s="567"/>
      <c r="NPF88" s="567"/>
      <c r="NPG88" s="567"/>
      <c r="NPH88" s="567"/>
      <c r="NPI88" s="567"/>
      <c r="NPJ88" s="567"/>
      <c r="NPK88" s="567"/>
      <c r="NPL88" s="567"/>
      <c r="NPM88" s="567"/>
      <c r="NPN88" s="567"/>
      <c r="NPO88" s="567"/>
      <c r="NPP88" s="567"/>
      <c r="NPQ88" s="567"/>
      <c r="NPR88" s="567"/>
      <c r="NPS88" s="567"/>
      <c r="NPT88" s="567"/>
      <c r="NPU88" s="567"/>
      <c r="NPV88" s="567"/>
      <c r="NPW88" s="567"/>
      <c r="NPX88" s="567"/>
      <c r="NPY88" s="567"/>
      <c r="NPZ88" s="567"/>
      <c r="NQA88" s="567"/>
      <c r="NQB88" s="567"/>
      <c r="NQC88" s="567"/>
      <c r="NQD88" s="567"/>
      <c r="NQE88" s="567"/>
      <c r="NQF88" s="567"/>
      <c r="NQG88" s="567"/>
      <c r="NQH88" s="567"/>
      <c r="NQI88" s="567"/>
      <c r="NQJ88" s="567"/>
      <c r="NQK88" s="567"/>
      <c r="NQL88" s="567"/>
      <c r="NQM88" s="567"/>
      <c r="NQN88" s="567"/>
      <c r="NQO88" s="567"/>
      <c r="NQP88" s="567"/>
      <c r="NQQ88" s="567"/>
      <c r="NQR88" s="567"/>
      <c r="NQS88" s="567"/>
      <c r="NQT88" s="567"/>
      <c r="NQU88" s="567"/>
      <c r="NQV88" s="567"/>
      <c r="NQW88" s="567"/>
      <c r="NQX88" s="567"/>
      <c r="NQY88" s="567"/>
      <c r="NQZ88" s="567"/>
      <c r="NRA88" s="567"/>
      <c r="NRB88" s="567"/>
      <c r="NRC88" s="567"/>
      <c r="NRD88" s="567"/>
      <c r="NRE88" s="567"/>
      <c r="NRF88" s="567"/>
      <c r="NRG88" s="567"/>
      <c r="NRH88" s="567"/>
      <c r="NRI88" s="567"/>
      <c r="NRJ88" s="567"/>
      <c r="NRK88" s="567"/>
      <c r="NRL88" s="567"/>
      <c r="NRM88" s="567"/>
      <c r="NRN88" s="567"/>
      <c r="NRO88" s="567"/>
      <c r="NRP88" s="567"/>
      <c r="NRQ88" s="567"/>
      <c r="NRR88" s="567"/>
      <c r="NRS88" s="567"/>
      <c r="NRT88" s="567"/>
      <c r="NRU88" s="567"/>
      <c r="NRV88" s="567"/>
      <c r="NRW88" s="567"/>
      <c r="NRX88" s="567"/>
      <c r="NRY88" s="567"/>
      <c r="NRZ88" s="567"/>
      <c r="NSA88" s="567"/>
      <c r="NSB88" s="567"/>
      <c r="NSC88" s="567"/>
      <c r="NSD88" s="567"/>
      <c r="NSE88" s="567"/>
      <c r="NSF88" s="567"/>
      <c r="NSG88" s="567"/>
      <c r="NSH88" s="567"/>
      <c r="NSI88" s="567"/>
      <c r="NSJ88" s="567"/>
      <c r="NSK88" s="567"/>
      <c r="NSL88" s="567"/>
      <c r="NSM88" s="567"/>
      <c r="NSN88" s="567"/>
      <c r="NSO88" s="567"/>
      <c r="NSP88" s="567"/>
      <c r="NSQ88" s="567"/>
      <c r="NSR88" s="567"/>
      <c r="NSS88" s="567"/>
      <c r="NST88" s="567"/>
      <c r="NSU88" s="567"/>
      <c r="NSV88" s="567"/>
      <c r="NSW88" s="567"/>
      <c r="NSX88" s="567"/>
      <c r="NSY88" s="567"/>
      <c r="NSZ88" s="567"/>
      <c r="NTA88" s="567"/>
      <c r="NTB88" s="567"/>
      <c r="NTC88" s="567"/>
      <c r="NTD88" s="567"/>
      <c r="NTE88" s="567"/>
      <c r="NTF88" s="567"/>
      <c r="NTG88" s="567"/>
      <c r="NTH88" s="567"/>
      <c r="NTI88" s="567"/>
      <c r="NTJ88" s="567"/>
      <c r="NTK88" s="567"/>
      <c r="NTL88" s="567"/>
      <c r="NTM88" s="567"/>
      <c r="NTN88" s="567"/>
      <c r="NTO88" s="567"/>
      <c r="NTP88" s="567"/>
      <c r="NTQ88" s="567"/>
      <c r="NTR88" s="567"/>
      <c r="NTS88" s="567"/>
      <c r="NTT88" s="567"/>
      <c r="NTU88" s="567"/>
      <c r="NTV88" s="567"/>
      <c r="NTW88" s="567"/>
      <c r="NTX88" s="567"/>
      <c r="NTY88" s="567"/>
      <c r="NTZ88" s="567"/>
      <c r="NUA88" s="567"/>
      <c r="NUB88" s="567"/>
      <c r="NUC88" s="567"/>
      <c r="NUD88" s="567"/>
      <c r="NUE88" s="567"/>
      <c r="NUF88" s="567"/>
      <c r="NUG88" s="567"/>
      <c r="NUH88" s="567"/>
      <c r="NUI88" s="567"/>
      <c r="NUJ88" s="567"/>
      <c r="NUK88" s="567"/>
      <c r="NUL88" s="567"/>
      <c r="NUM88" s="567"/>
      <c r="NUN88" s="567"/>
      <c r="NUO88" s="567"/>
      <c r="NUP88" s="567"/>
      <c r="NUQ88" s="567"/>
      <c r="NUR88" s="567"/>
      <c r="NUS88" s="567"/>
      <c r="NUT88" s="567"/>
      <c r="NUU88" s="567"/>
      <c r="NUV88" s="567"/>
      <c r="NUW88" s="567"/>
      <c r="NUX88" s="567"/>
      <c r="NUY88" s="567"/>
      <c r="NUZ88" s="567"/>
      <c r="NVA88" s="567"/>
      <c r="NVB88" s="567"/>
      <c r="NVC88" s="567"/>
      <c r="NVD88" s="567"/>
      <c r="NVE88" s="567"/>
      <c r="NVF88" s="567"/>
      <c r="NVG88" s="567"/>
      <c r="NVH88" s="567"/>
      <c r="NVI88" s="567"/>
      <c r="NVJ88" s="567"/>
      <c r="NVK88" s="567"/>
      <c r="NVL88" s="567"/>
      <c r="NVM88" s="567"/>
      <c r="NVN88" s="567"/>
      <c r="NVO88" s="567"/>
      <c r="NVP88" s="567"/>
      <c r="NVQ88" s="567"/>
      <c r="NVR88" s="567"/>
      <c r="NVS88" s="567"/>
      <c r="NVT88" s="567"/>
      <c r="NVU88" s="567"/>
      <c r="NVV88" s="567"/>
      <c r="NVW88" s="567"/>
      <c r="NVX88" s="567"/>
      <c r="NVY88" s="567"/>
      <c r="NVZ88" s="567"/>
      <c r="NWA88" s="567"/>
      <c r="NWB88" s="567"/>
      <c r="NWC88" s="567"/>
      <c r="NWD88" s="567"/>
      <c r="NWE88" s="567"/>
      <c r="NWF88" s="567"/>
      <c r="NWG88" s="567"/>
      <c r="NWH88" s="567"/>
      <c r="NWI88" s="567"/>
      <c r="NWJ88" s="567"/>
      <c r="NWK88" s="567"/>
      <c r="NWL88" s="567"/>
      <c r="NWM88" s="567"/>
      <c r="NWN88" s="567"/>
      <c r="NWO88" s="567"/>
      <c r="NWP88" s="567"/>
      <c r="NWQ88" s="567"/>
      <c r="NWR88" s="567"/>
      <c r="NWS88" s="567"/>
      <c r="NWT88" s="567"/>
      <c r="NWU88" s="567"/>
      <c r="NWV88" s="567"/>
      <c r="NWW88" s="567"/>
      <c r="NWX88" s="567"/>
      <c r="NWY88" s="567"/>
      <c r="NWZ88" s="567"/>
      <c r="NXA88" s="567"/>
      <c r="NXB88" s="567"/>
      <c r="NXC88" s="567"/>
      <c r="NXD88" s="567"/>
      <c r="NXE88" s="567"/>
      <c r="NXF88" s="567"/>
      <c r="NXG88" s="567"/>
      <c r="NXH88" s="567"/>
      <c r="NXI88" s="567"/>
      <c r="NXJ88" s="567"/>
      <c r="NXK88" s="567"/>
      <c r="NXL88" s="567"/>
      <c r="NXM88" s="567"/>
      <c r="NXN88" s="567"/>
      <c r="NXO88" s="567"/>
      <c r="NXP88" s="567"/>
      <c r="NXQ88" s="567"/>
      <c r="NXR88" s="567"/>
      <c r="NXS88" s="567"/>
      <c r="NXT88" s="567"/>
      <c r="NXU88" s="567"/>
      <c r="NXV88" s="567"/>
      <c r="NXW88" s="567"/>
      <c r="NXX88" s="567"/>
      <c r="NXY88" s="567"/>
      <c r="NXZ88" s="567"/>
      <c r="NYA88" s="567"/>
      <c r="NYB88" s="567"/>
      <c r="NYC88" s="567"/>
      <c r="NYD88" s="567"/>
      <c r="NYE88" s="567"/>
      <c r="NYF88" s="567"/>
      <c r="NYG88" s="567"/>
      <c r="NYH88" s="567"/>
      <c r="NYI88" s="567"/>
      <c r="NYJ88" s="567"/>
      <c r="NYK88" s="567"/>
      <c r="NYL88" s="567"/>
      <c r="NYM88" s="567"/>
      <c r="NYN88" s="567"/>
      <c r="NYO88" s="567"/>
      <c r="NYP88" s="567"/>
      <c r="NYQ88" s="567"/>
      <c r="NYR88" s="567"/>
      <c r="NYS88" s="567"/>
      <c r="NYT88" s="567"/>
      <c r="NYU88" s="567"/>
      <c r="NYV88" s="567"/>
      <c r="NYW88" s="567"/>
      <c r="NYX88" s="567"/>
      <c r="NYY88" s="567"/>
      <c r="NYZ88" s="567"/>
      <c r="NZA88" s="567"/>
      <c r="NZB88" s="567"/>
      <c r="NZC88" s="567"/>
      <c r="NZD88" s="567"/>
      <c r="NZE88" s="567"/>
      <c r="NZF88" s="567"/>
      <c r="NZG88" s="567"/>
      <c r="NZH88" s="567"/>
      <c r="NZI88" s="567"/>
      <c r="NZJ88" s="567"/>
      <c r="NZK88" s="567"/>
      <c r="NZL88" s="567"/>
      <c r="NZM88" s="567"/>
      <c r="NZN88" s="567"/>
      <c r="NZO88" s="567"/>
      <c r="NZP88" s="567"/>
      <c r="NZQ88" s="567"/>
      <c r="NZR88" s="567"/>
      <c r="NZS88" s="567"/>
      <c r="NZT88" s="567"/>
      <c r="NZU88" s="567"/>
      <c r="NZV88" s="567"/>
      <c r="NZW88" s="567"/>
      <c r="NZX88" s="567"/>
      <c r="NZY88" s="567"/>
      <c r="NZZ88" s="567"/>
      <c r="OAA88" s="567"/>
      <c r="OAB88" s="567"/>
      <c r="OAC88" s="567"/>
      <c r="OAD88" s="567"/>
      <c r="OAE88" s="567"/>
      <c r="OAF88" s="567"/>
      <c r="OAG88" s="567"/>
      <c r="OAH88" s="567"/>
      <c r="OAI88" s="567"/>
      <c r="OAJ88" s="567"/>
      <c r="OAK88" s="567"/>
      <c r="OAL88" s="567"/>
      <c r="OAM88" s="567"/>
      <c r="OAN88" s="567"/>
      <c r="OAO88" s="567"/>
      <c r="OAP88" s="567"/>
      <c r="OAQ88" s="567"/>
      <c r="OAR88" s="567"/>
      <c r="OAS88" s="567"/>
      <c r="OAT88" s="567"/>
      <c r="OAU88" s="567"/>
      <c r="OAV88" s="567"/>
      <c r="OAW88" s="567"/>
      <c r="OAX88" s="567"/>
      <c r="OAY88" s="567"/>
      <c r="OAZ88" s="567"/>
      <c r="OBA88" s="567"/>
      <c r="OBB88" s="567"/>
      <c r="OBC88" s="567"/>
      <c r="OBD88" s="567"/>
      <c r="OBE88" s="567"/>
      <c r="OBF88" s="567"/>
      <c r="OBG88" s="567"/>
      <c r="OBH88" s="567"/>
      <c r="OBI88" s="567"/>
      <c r="OBJ88" s="567"/>
      <c r="OBK88" s="567"/>
      <c r="OBL88" s="567"/>
      <c r="OBM88" s="567"/>
      <c r="OBN88" s="567"/>
      <c r="OBO88" s="567"/>
      <c r="OBP88" s="567"/>
      <c r="OBQ88" s="567"/>
      <c r="OBR88" s="567"/>
      <c r="OBS88" s="567"/>
      <c r="OBT88" s="567"/>
      <c r="OBU88" s="567"/>
      <c r="OBV88" s="567"/>
      <c r="OBW88" s="567"/>
      <c r="OBX88" s="567"/>
      <c r="OBY88" s="567"/>
      <c r="OBZ88" s="567"/>
      <c r="OCA88" s="567"/>
      <c r="OCB88" s="567"/>
      <c r="OCC88" s="567"/>
      <c r="OCD88" s="567"/>
      <c r="OCE88" s="567"/>
      <c r="OCF88" s="567"/>
      <c r="OCG88" s="567"/>
      <c r="OCH88" s="567"/>
      <c r="OCI88" s="567"/>
      <c r="OCJ88" s="567"/>
      <c r="OCK88" s="567"/>
      <c r="OCL88" s="567"/>
      <c r="OCM88" s="567"/>
      <c r="OCN88" s="567"/>
      <c r="OCO88" s="567"/>
      <c r="OCP88" s="567"/>
      <c r="OCQ88" s="567"/>
      <c r="OCR88" s="567"/>
      <c r="OCS88" s="567"/>
      <c r="OCT88" s="567"/>
      <c r="OCU88" s="567"/>
      <c r="OCV88" s="567"/>
      <c r="OCW88" s="567"/>
      <c r="OCX88" s="567"/>
      <c r="OCY88" s="567"/>
      <c r="OCZ88" s="567"/>
      <c r="ODA88" s="567"/>
      <c r="ODB88" s="567"/>
      <c r="ODC88" s="567"/>
      <c r="ODD88" s="567"/>
      <c r="ODE88" s="567"/>
      <c r="ODF88" s="567"/>
      <c r="ODG88" s="567"/>
      <c r="ODH88" s="567"/>
      <c r="ODI88" s="567"/>
      <c r="ODJ88" s="567"/>
      <c r="ODK88" s="567"/>
      <c r="ODL88" s="567"/>
      <c r="ODM88" s="567"/>
      <c r="ODN88" s="567"/>
      <c r="ODO88" s="567"/>
      <c r="ODP88" s="567"/>
      <c r="ODQ88" s="567"/>
      <c r="ODR88" s="567"/>
      <c r="ODS88" s="567"/>
      <c r="ODT88" s="567"/>
      <c r="ODU88" s="567"/>
      <c r="ODV88" s="567"/>
      <c r="ODW88" s="567"/>
      <c r="ODX88" s="567"/>
      <c r="ODY88" s="567"/>
      <c r="ODZ88" s="567"/>
      <c r="OEA88" s="567"/>
      <c r="OEB88" s="567"/>
      <c r="OEC88" s="567"/>
      <c r="OED88" s="567"/>
      <c r="OEE88" s="567"/>
      <c r="OEF88" s="567"/>
      <c r="OEG88" s="567"/>
      <c r="OEH88" s="567"/>
      <c r="OEI88" s="567"/>
      <c r="OEJ88" s="567"/>
      <c r="OEK88" s="567"/>
      <c r="OEL88" s="567"/>
      <c r="OEM88" s="567"/>
      <c r="OEN88" s="567"/>
      <c r="OEO88" s="567"/>
      <c r="OEP88" s="567"/>
      <c r="OEQ88" s="567"/>
      <c r="OER88" s="567"/>
      <c r="OES88" s="567"/>
      <c r="OET88" s="567"/>
      <c r="OEU88" s="567"/>
      <c r="OEV88" s="567"/>
      <c r="OEW88" s="567"/>
      <c r="OEX88" s="567"/>
      <c r="OEY88" s="567"/>
      <c r="OEZ88" s="567"/>
      <c r="OFA88" s="567"/>
      <c r="OFB88" s="567"/>
      <c r="OFC88" s="567"/>
      <c r="OFD88" s="567"/>
      <c r="OFE88" s="567"/>
      <c r="OFF88" s="567"/>
      <c r="OFG88" s="567"/>
      <c r="OFH88" s="567"/>
      <c r="OFI88" s="567"/>
      <c r="OFJ88" s="567"/>
      <c r="OFK88" s="567"/>
      <c r="OFL88" s="567"/>
      <c r="OFM88" s="567"/>
      <c r="OFN88" s="567"/>
      <c r="OFO88" s="567"/>
      <c r="OFP88" s="567"/>
      <c r="OFQ88" s="567"/>
      <c r="OFR88" s="567"/>
      <c r="OFS88" s="567"/>
      <c r="OFT88" s="567"/>
      <c r="OFU88" s="567"/>
      <c r="OFV88" s="567"/>
      <c r="OFW88" s="567"/>
      <c r="OFX88" s="567"/>
      <c r="OFY88" s="567"/>
      <c r="OFZ88" s="567"/>
      <c r="OGA88" s="567"/>
      <c r="OGB88" s="567"/>
      <c r="OGC88" s="567"/>
      <c r="OGD88" s="567"/>
      <c r="OGE88" s="567"/>
      <c r="OGF88" s="567"/>
      <c r="OGG88" s="567"/>
      <c r="OGH88" s="567"/>
      <c r="OGI88" s="567"/>
      <c r="OGJ88" s="567"/>
      <c r="OGK88" s="567"/>
      <c r="OGL88" s="567"/>
      <c r="OGM88" s="567"/>
      <c r="OGN88" s="567"/>
      <c r="OGO88" s="567"/>
      <c r="OGP88" s="567"/>
      <c r="OGQ88" s="567"/>
      <c r="OGR88" s="567"/>
      <c r="OGS88" s="567"/>
      <c r="OGT88" s="567"/>
      <c r="OGU88" s="567"/>
      <c r="OGV88" s="567"/>
      <c r="OGW88" s="567"/>
      <c r="OGX88" s="567"/>
      <c r="OGY88" s="567"/>
      <c r="OGZ88" s="567"/>
      <c r="OHA88" s="567"/>
      <c r="OHB88" s="567"/>
      <c r="OHC88" s="567"/>
      <c r="OHD88" s="567"/>
      <c r="OHE88" s="567"/>
      <c r="OHF88" s="567"/>
      <c r="OHG88" s="567"/>
      <c r="OHH88" s="567"/>
      <c r="OHI88" s="567"/>
      <c r="OHJ88" s="567"/>
      <c r="OHK88" s="567"/>
      <c r="OHL88" s="567"/>
      <c r="OHM88" s="567"/>
      <c r="OHN88" s="567"/>
      <c r="OHO88" s="567"/>
      <c r="OHP88" s="567"/>
      <c r="OHQ88" s="567"/>
      <c r="OHR88" s="567"/>
      <c r="OHS88" s="567"/>
      <c r="OHT88" s="567"/>
      <c r="OHU88" s="567"/>
      <c r="OHV88" s="567"/>
      <c r="OHW88" s="567"/>
      <c r="OHX88" s="567"/>
      <c r="OHY88" s="567"/>
      <c r="OHZ88" s="567"/>
      <c r="OIA88" s="567"/>
      <c r="OIB88" s="567"/>
      <c r="OIC88" s="567"/>
      <c r="OID88" s="567"/>
      <c r="OIE88" s="567"/>
      <c r="OIF88" s="567"/>
      <c r="OIG88" s="567"/>
      <c r="OIH88" s="567"/>
      <c r="OII88" s="567"/>
      <c r="OIJ88" s="567"/>
      <c r="OIK88" s="567"/>
      <c r="OIL88" s="567"/>
      <c r="OIM88" s="567"/>
      <c r="OIN88" s="567"/>
      <c r="OIO88" s="567"/>
      <c r="OIP88" s="567"/>
      <c r="OIQ88" s="567"/>
      <c r="OIR88" s="567"/>
      <c r="OIS88" s="567"/>
      <c r="OIT88" s="567"/>
      <c r="OIU88" s="567"/>
      <c r="OIV88" s="567"/>
      <c r="OIW88" s="567"/>
      <c r="OIX88" s="567"/>
      <c r="OIY88" s="567"/>
      <c r="OIZ88" s="567"/>
      <c r="OJA88" s="567"/>
      <c r="OJB88" s="567"/>
      <c r="OJC88" s="567"/>
      <c r="OJD88" s="567"/>
      <c r="OJE88" s="567"/>
      <c r="OJF88" s="567"/>
      <c r="OJG88" s="567"/>
      <c r="OJH88" s="567"/>
      <c r="OJI88" s="567"/>
      <c r="OJJ88" s="567"/>
      <c r="OJK88" s="567"/>
      <c r="OJL88" s="567"/>
      <c r="OJM88" s="567"/>
      <c r="OJN88" s="567"/>
      <c r="OJO88" s="567"/>
      <c r="OJP88" s="567"/>
      <c r="OJQ88" s="567"/>
      <c r="OJR88" s="567"/>
      <c r="OJS88" s="567"/>
      <c r="OJT88" s="567"/>
      <c r="OJU88" s="567"/>
      <c r="OJV88" s="567"/>
      <c r="OJW88" s="567"/>
      <c r="OJX88" s="567"/>
      <c r="OJY88" s="567"/>
      <c r="OJZ88" s="567"/>
      <c r="OKA88" s="567"/>
      <c r="OKB88" s="567"/>
      <c r="OKC88" s="567"/>
      <c r="OKD88" s="567"/>
      <c r="OKE88" s="567"/>
      <c r="OKF88" s="567"/>
      <c r="OKG88" s="567"/>
      <c r="OKH88" s="567"/>
      <c r="OKI88" s="567"/>
      <c r="OKJ88" s="567"/>
      <c r="OKK88" s="567"/>
      <c r="OKL88" s="567"/>
      <c r="OKM88" s="567"/>
      <c r="OKN88" s="567"/>
      <c r="OKO88" s="567"/>
      <c r="OKP88" s="567"/>
      <c r="OKQ88" s="567"/>
      <c r="OKR88" s="567"/>
      <c r="OKS88" s="567"/>
      <c r="OKT88" s="567"/>
      <c r="OKU88" s="567"/>
      <c r="OKV88" s="567"/>
      <c r="OKW88" s="567"/>
      <c r="OKX88" s="567"/>
      <c r="OKY88" s="567"/>
      <c r="OKZ88" s="567"/>
      <c r="OLA88" s="567"/>
      <c r="OLB88" s="567"/>
      <c r="OLC88" s="567"/>
      <c r="OLD88" s="567"/>
      <c r="OLE88" s="567"/>
      <c r="OLF88" s="567"/>
      <c r="OLG88" s="567"/>
      <c r="OLH88" s="567"/>
      <c r="OLI88" s="567"/>
      <c r="OLJ88" s="567"/>
      <c r="OLK88" s="567"/>
      <c r="OLL88" s="567"/>
      <c r="OLM88" s="567"/>
      <c r="OLN88" s="567"/>
      <c r="OLO88" s="567"/>
      <c r="OLP88" s="567"/>
      <c r="OLQ88" s="567"/>
      <c r="OLR88" s="567"/>
      <c r="OLS88" s="567"/>
      <c r="OLT88" s="567"/>
      <c r="OLU88" s="567"/>
      <c r="OLV88" s="567"/>
      <c r="OLW88" s="567"/>
      <c r="OLX88" s="567"/>
      <c r="OLY88" s="567"/>
      <c r="OLZ88" s="567"/>
      <c r="OMA88" s="567"/>
      <c r="OMB88" s="567"/>
      <c r="OMC88" s="567"/>
      <c r="OMD88" s="567"/>
      <c r="OME88" s="567"/>
      <c r="OMF88" s="567"/>
      <c r="OMG88" s="567"/>
      <c r="OMH88" s="567"/>
      <c r="OMI88" s="567"/>
      <c r="OMJ88" s="567"/>
      <c r="OMK88" s="567"/>
      <c r="OML88" s="567"/>
      <c r="OMM88" s="567"/>
      <c r="OMN88" s="567"/>
      <c r="OMO88" s="567"/>
      <c r="OMP88" s="567"/>
      <c r="OMQ88" s="567"/>
      <c r="OMR88" s="567"/>
      <c r="OMS88" s="567"/>
      <c r="OMT88" s="567"/>
      <c r="OMU88" s="567"/>
      <c r="OMV88" s="567"/>
      <c r="OMW88" s="567"/>
      <c r="OMX88" s="567"/>
      <c r="OMY88" s="567"/>
      <c r="OMZ88" s="567"/>
      <c r="ONA88" s="567"/>
      <c r="ONB88" s="567"/>
      <c r="ONC88" s="567"/>
      <c r="OND88" s="567"/>
      <c r="ONE88" s="567"/>
      <c r="ONF88" s="567"/>
      <c r="ONG88" s="567"/>
      <c r="ONH88" s="567"/>
      <c r="ONI88" s="567"/>
      <c r="ONJ88" s="567"/>
      <c r="ONK88" s="567"/>
      <c r="ONL88" s="567"/>
      <c r="ONM88" s="567"/>
      <c r="ONN88" s="567"/>
      <c r="ONO88" s="567"/>
      <c r="ONP88" s="567"/>
      <c r="ONQ88" s="567"/>
      <c r="ONR88" s="567"/>
      <c r="ONS88" s="567"/>
      <c r="ONT88" s="567"/>
      <c r="ONU88" s="567"/>
      <c r="ONV88" s="567"/>
      <c r="ONW88" s="567"/>
      <c r="ONX88" s="567"/>
      <c r="ONY88" s="567"/>
      <c r="ONZ88" s="567"/>
      <c r="OOA88" s="567"/>
      <c r="OOB88" s="567"/>
      <c r="OOC88" s="567"/>
      <c r="OOD88" s="567"/>
      <c r="OOE88" s="567"/>
      <c r="OOF88" s="567"/>
      <c r="OOG88" s="567"/>
      <c r="OOH88" s="567"/>
      <c r="OOI88" s="567"/>
      <c r="OOJ88" s="567"/>
      <c r="OOK88" s="567"/>
      <c r="OOL88" s="567"/>
      <c r="OOM88" s="567"/>
      <c r="OON88" s="567"/>
      <c r="OOO88" s="567"/>
      <c r="OOP88" s="567"/>
      <c r="OOQ88" s="567"/>
      <c r="OOR88" s="567"/>
      <c r="OOS88" s="567"/>
      <c r="OOT88" s="567"/>
      <c r="OOU88" s="567"/>
      <c r="OOV88" s="567"/>
      <c r="OOW88" s="567"/>
      <c r="OOX88" s="567"/>
      <c r="OOY88" s="567"/>
      <c r="OOZ88" s="567"/>
      <c r="OPA88" s="567"/>
      <c r="OPB88" s="567"/>
      <c r="OPC88" s="567"/>
      <c r="OPD88" s="567"/>
      <c r="OPE88" s="567"/>
      <c r="OPF88" s="567"/>
      <c r="OPG88" s="567"/>
      <c r="OPH88" s="567"/>
      <c r="OPI88" s="567"/>
      <c r="OPJ88" s="567"/>
      <c r="OPK88" s="567"/>
      <c r="OPL88" s="567"/>
      <c r="OPM88" s="567"/>
      <c r="OPN88" s="567"/>
      <c r="OPO88" s="567"/>
      <c r="OPP88" s="567"/>
      <c r="OPQ88" s="567"/>
      <c r="OPR88" s="567"/>
      <c r="OPS88" s="567"/>
      <c r="OPT88" s="567"/>
      <c r="OPU88" s="567"/>
      <c r="OPV88" s="567"/>
      <c r="OPW88" s="567"/>
      <c r="OPX88" s="567"/>
      <c r="OPY88" s="567"/>
      <c r="OPZ88" s="567"/>
      <c r="OQA88" s="567"/>
      <c r="OQB88" s="567"/>
      <c r="OQC88" s="567"/>
      <c r="OQD88" s="567"/>
      <c r="OQE88" s="567"/>
      <c r="OQF88" s="567"/>
      <c r="OQG88" s="567"/>
      <c r="OQH88" s="567"/>
      <c r="OQI88" s="567"/>
      <c r="OQJ88" s="567"/>
      <c r="OQK88" s="567"/>
      <c r="OQL88" s="567"/>
      <c r="OQM88" s="567"/>
      <c r="OQN88" s="567"/>
      <c r="OQO88" s="567"/>
      <c r="OQP88" s="567"/>
      <c r="OQQ88" s="567"/>
      <c r="OQR88" s="567"/>
      <c r="OQS88" s="567"/>
      <c r="OQT88" s="567"/>
      <c r="OQU88" s="567"/>
      <c r="OQV88" s="567"/>
      <c r="OQW88" s="567"/>
      <c r="OQX88" s="567"/>
      <c r="OQY88" s="567"/>
      <c r="OQZ88" s="567"/>
      <c r="ORA88" s="567"/>
      <c r="ORB88" s="567"/>
      <c r="ORC88" s="567"/>
      <c r="ORD88" s="567"/>
      <c r="ORE88" s="567"/>
      <c r="ORF88" s="567"/>
      <c r="ORG88" s="567"/>
      <c r="ORH88" s="567"/>
      <c r="ORI88" s="567"/>
      <c r="ORJ88" s="567"/>
      <c r="ORK88" s="567"/>
      <c r="ORL88" s="567"/>
      <c r="ORM88" s="567"/>
      <c r="ORN88" s="567"/>
      <c r="ORO88" s="567"/>
      <c r="ORP88" s="567"/>
      <c r="ORQ88" s="567"/>
      <c r="ORR88" s="567"/>
      <c r="ORS88" s="567"/>
      <c r="ORT88" s="567"/>
      <c r="ORU88" s="567"/>
      <c r="ORV88" s="567"/>
      <c r="ORW88" s="567"/>
      <c r="ORX88" s="567"/>
      <c r="ORY88" s="567"/>
      <c r="ORZ88" s="567"/>
      <c r="OSA88" s="567"/>
      <c r="OSB88" s="567"/>
      <c r="OSC88" s="567"/>
      <c r="OSD88" s="567"/>
      <c r="OSE88" s="567"/>
      <c r="OSF88" s="567"/>
      <c r="OSG88" s="567"/>
      <c r="OSH88" s="567"/>
      <c r="OSI88" s="567"/>
      <c r="OSJ88" s="567"/>
      <c r="OSK88" s="567"/>
      <c r="OSL88" s="567"/>
      <c r="OSM88" s="567"/>
      <c r="OSN88" s="567"/>
      <c r="OSO88" s="567"/>
      <c r="OSP88" s="567"/>
      <c r="OSQ88" s="567"/>
      <c r="OSR88" s="567"/>
      <c r="OSS88" s="567"/>
      <c r="OST88" s="567"/>
      <c r="OSU88" s="567"/>
      <c r="OSV88" s="567"/>
      <c r="OSW88" s="567"/>
      <c r="OSX88" s="567"/>
      <c r="OSY88" s="567"/>
      <c r="OSZ88" s="567"/>
      <c r="OTA88" s="567"/>
      <c r="OTB88" s="567"/>
      <c r="OTC88" s="567"/>
      <c r="OTD88" s="567"/>
      <c r="OTE88" s="567"/>
      <c r="OTF88" s="567"/>
      <c r="OTG88" s="567"/>
      <c r="OTH88" s="567"/>
      <c r="OTI88" s="567"/>
      <c r="OTJ88" s="567"/>
      <c r="OTK88" s="567"/>
      <c r="OTL88" s="567"/>
      <c r="OTM88" s="567"/>
      <c r="OTN88" s="567"/>
      <c r="OTO88" s="567"/>
      <c r="OTP88" s="567"/>
      <c r="OTQ88" s="567"/>
      <c r="OTR88" s="567"/>
      <c r="OTS88" s="567"/>
      <c r="OTT88" s="567"/>
      <c r="OTU88" s="567"/>
      <c r="OTV88" s="567"/>
      <c r="OTW88" s="567"/>
      <c r="OTX88" s="567"/>
      <c r="OTY88" s="567"/>
      <c r="OTZ88" s="567"/>
      <c r="OUA88" s="567"/>
      <c r="OUB88" s="567"/>
      <c r="OUC88" s="567"/>
      <c r="OUD88" s="567"/>
      <c r="OUE88" s="567"/>
      <c r="OUF88" s="567"/>
      <c r="OUG88" s="567"/>
      <c r="OUH88" s="567"/>
      <c r="OUI88" s="567"/>
      <c r="OUJ88" s="567"/>
      <c r="OUK88" s="567"/>
      <c r="OUL88" s="567"/>
      <c r="OUM88" s="567"/>
      <c r="OUN88" s="567"/>
      <c r="OUO88" s="567"/>
      <c r="OUP88" s="567"/>
      <c r="OUQ88" s="567"/>
      <c r="OUR88" s="567"/>
      <c r="OUS88" s="567"/>
      <c r="OUT88" s="567"/>
      <c r="OUU88" s="567"/>
      <c r="OUV88" s="567"/>
      <c r="OUW88" s="567"/>
      <c r="OUX88" s="567"/>
      <c r="OUY88" s="567"/>
      <c r="OUZ88" s="567"/>
      <c r="OVA88" s="567"/>
      <c r="OVB88" s="567"/>
      <c r="OVC88" s="567"/>
      <c r="OVD88" s="567"/>
      <c r="OVE88" s="567"/>
      <c r="OVF88" s="567"/>
      <c r="OVG88" s="567"/>
      <c r="OVH88" s="567"/>
      <c r="OVI88" s="567"/>
      <c r="OVJ88" s="567"/>
      <c r="OVK88" s="567"/>
      <c r="OVL88" s="567"/>
      <c r="OVM88" s="567"/>
      <c r="OVN88" s="567"/>
      <c r="OVO88" s="567"/>
      <c r="OVP88" s="567"/>
      <c r="OVQ88" s="567"/>
      <c r="OVR88" s="567"/>
      <c r="OVS88" s="567"/>
      <c r="OVT88" s="567"/>
      <c r="OVU88" s="567"/>
      <c r="OVV88" s="567"/>
      <c r="OVW88" s="567"/>
      <c r="OVX88" s="567"/>
      <c r="OVY88" s="567"/>
      <c r="OVZ88" s="567"/>
      <c r="OWA88" s="567"/>
      <c r="OWB88" s="567"/>
      <c r="OWC88" s="567"/>
      <c r="OWD88" s="567"/>
      <c r="OWE88" s="567"/>
      <c r="OWF88" s="567"/>
      <c r="OWG88" s="567"/>
      <c r="OWH88" s="567"/>
      <c r="OWI88" s="567"/>
      <c r="OWJ88" s="567"/>
      <c r="OWK88" s="567"/>
      <c r="OWL88" s="567"/>
      <c r="OWM88" s="567"/>
      <c r="OWN88" s="567"/>
      <c r="OWO88" s="567"/>
      <c r="OWP88" s="567"/>
      <c r="OWQ88" s="567"/>
      <c r="OWR88" s="567"/>
      <c r="OWS88" s="567"/>
      <c r="OWT88" s="567"/>
      <c r="OWU88" s="567"/>
      <c r="OWV88" s="567"/>
      <c r="OWW88" s="567"/>
      <c r="OWX88" s="567"/>
      <c r="OWY88" s="567"/>
      <c r="OWZ88" s="567"/>
      <c r="OXA88" s="567"/>
      <c r="OXB88" s="567"/>
      <c r="OXC88" s="567"/>
      <c r="OXD88" s="567"/>
      <c r="OXE88" s="567"/>
      <c r="OXF88" s="567"/>
      <c r="OXG88" s="567"/>
      <c r="OXH88" s="567"/>
      <c r="OXI88" s="567"/>
      <c r="OXJ88" s="567"/>
      <c r="OXK88" s="567"/>
      <c r="OXL88" s="567"/>
      <c r="OXM88" s="567"/>
      <c r="OXN88" s="567"/>
      <c r="OXO88" s="567"/>
      <c r="OXP88" s="567"/>
      <c r="OXQ88" s="567"/>
      <c r="OXR88" s="567"/>
      <c r="OXS88" s="567"/>
      <c r="OXT88" s="567"/>
      <c r="OXU88" s="567"/>
      <c r="OXV88" s="567"/>
      <c r="OXW88" s="567"/>
      <c r="OXX88" s="567"/>
      <c r="OXY88" s="567"/>
      <c r="OXZ88" s="567"/>
      <c r="OYA88" s="567"/>
      <c r="OYB88" s="567"/>
      <c r="OYC88" s="567"/>
      <c r="OYD88" s="567"/>
      <c r="OYE88" s="567"/>
      <c r="OYF88" s="567"/>
      <c r="OYG88" s="567"/>
      <c r="OYH88" s="567"/>
      <c r="OYI88" s="567"/>
      <c r="OYJ88" s="567"/>
      <c r="OYK88" s="567"/>
      <c r="OYL88" s="567"/>
      <c r="OYM88" s="567"/>
      <c r="OYN88" s="567"/>
      <c r="OYO88" s="567"/>
      <c r="OYP88" s="567"/>
      <c r="OYQ88" s="567"/>
      <c r="OYR88" s="567"/>
      <c r="OYS88" s="567"/>
      <c r="OYT88" s="567"/>
      <c r="OYU88" s="567"/>
      <c r="OYV88" s="567"/>
      <c r="OYW88" s="567"/>
      <c r="OYX88" s="567"/>
      <c r="OYY88" s="567"/>
      <c r="OYZ88" s="567"/>
      <c r="OZA88" s="567"/>
      <c r="OZB88" s="567"/>
      <c r="OZC88" s="567"/>
      <c r="OZD88" s="567"/>
      <c r="OZE88" s="567"/>
      <c r="OZF88" s="567"/>
      <c r="OZG88" s="567"/>
      <c r="OZH88" s="567"/>
      <c r="OZI88" s="567"/>
      <c r="OZJ88" s="567"/>
      <c r="OZK88" s="567"/>
      <c r="OZL88" s="567"/>
      <c r="OZM88" s="567"/>
      <c r="OZN88" s="567"/>
      <c r="OZO88" s="567"/>
      <c r="OZP88" s="567"/>
      <c r="OZQ88" s="567"/>
      <c r="OZR88" s="567"/>
      <c r="OZS88" s="567"/>
      <c r="OZT88" s="567"/>
      <c r="OZU88" s="567"/>
      <c r="OZV88" s="567"/>
      <c r="OZW88" s="567"/>
      <c r="OZX88" s="567"/>
      <c r="OZY88" s="567"/>
      <c r="OZZ88" s="567"/>
      <c r="PAA88" s="567"/>
      <c r="PAB88" s="567"/>
      <c r="PAC88" s="567"/>
      <c r="PAD88" s="567"/>
      <c r="PAE88" s="567"/>
      <c r="PAF88" s="567"/>
      <c r="PAG88" s="567"/>
      <c r="PAH88" s="567"/>
      <c r="PAI88" s="567"/>
      <c r="PAJ88" s="567"/>
      <c r="PAK88" s="567"/>
      <c r="PAL88" s="567"/>
      <c r="PAM88" s="567"/>
      <c r="PAN88" s="567"/>
      <c r="PAO88" s="567"/>
      <c r="PAP88" s="567"/>
      <c r="PAQ88" s="567"/>
      <c r="PAR88" s="567"/>
      <c r="PAS88" s="567"/>
      <c r="PAT88" s="567"/>
      <c r="PAU88" s="567"/>
      <c r="PAV88" s="567"/>
      <c r="PAW88" s="567"/>
      <c r="PAX88" s="567"/>
      <c r="PAY88" s="567"/>
      <c r="PAZ88" s="567"/>
      <c r="PBA88" s="567"/>
      <c r="PBB88" s="567"/>
      <c r="PBC88" s="567"/>
      <c r="PBD88" s="567"/>
      <c r="PBE88" s="567"/>
      <c r="PBF88" s="567"/>
      <c r="PBG88" s="567"/>
      <c r="PBH88" s="567"/>
      <c r="PBI88" s="567"/>
      <c r="PBJ88" s="567"/>
      <c r="PBK88" s="567"/>
      <c r="PBL88" s="567"/>
      <c r="PBM88" s="567"/>
      <c r="PBN88" s="567"/>
      <c r="PBO88" s="567"/>
      <c r="PBP88" s="567"/>
      <c r="PBQ88" s="567"/>
      <c r="PBR88" s="567"/>
      <c r="PBS88" s="567"/>
      <c r="PBT88" s="567"/>
      <c r="PBU88" s="567"/>
      <c r="PBV88" s="567"/>
      <c r="PBW88" s="567"/>
      <c r="PBX88" s="567"/>
      <c r="PBY88" s="567"/>
      <c r="PBZ88" s="567"/>
      <c r="PCA88" s="567"/>
      <c r="PCB88" s="567"/>
      <c r="PCC88" s="567"/>
      <c r="PCD88" s="567"/>
      <c r="PCE88" s="567"/>
      <c r="PCF88" s="567"/>
      <c r="PCG88" s="567"/>
      <c r="PCH88" s="567"/>
      <c r="PCI88" s="567"/>
      <c r="PCJ88" s="567"/>
      <c r="PCK88" s="567"/>
      <c r="PCL88" s="567"/>
      <c r="PCM88" s="567"/>
      <c r="PCN88" s="567"/>
      <c r="PCO88" s="567"/>
      <c r="PCP88" s="567"/>
      <c r="PCQ88" s="567"/>
      <c r="PCR88" s="567"/>
      <c r="PCS88" s="567"/>
      <c r="PCT88" s="567"/>
      <c r="PCU88" s="567"/>
      <c r="PCV88" s="567"/>
      <c r="PCW88" s="567"/>
      <c r="PCX88" s="567"/>
      <c r="PCY88" s="567"/>
      <c r="PCZ88" s="567"/>
      <c r="PDA88" s="567"/>
      <c r="PDB88" s="567"/>
      <c r="PDC88" s="567"/>
      <c r="PDD88" s="567"/>
      <c r="PDE88" s="567"/>
      <c r="PDF88" s="567"/>
      <c r="PDG88" s="567"/>
      <c r="PDH88" s="567"/>
      <c r="PDI88" s="567"/>
      <c r="PDJ88" s="567"/>
      <c r="PDK88" s="567"/>
      <c r="PDL88" s="567"/>
      <c r="PDM88" s="567"/>
      <c r="PDN88" s="567"/>
      <c r="PDO88" s="567"/>
      <c r="PDP88" s="567"/>
      <c r="PDQ88" s="567"/>
      <c r="PDR88" s="567"/>
      <c r="PDS88" s="567"/>
      <c r="PDT88" s="567"/>
      <c r="PDU88" s="567"/>
      <c r="PDV88" s="567"/>
      <c r="PDW88" s="567"/>
      <c r="PDX88" s="567"/>
      <c r="PDY88" s="567"/>
      <c r="PDZ88" s="567"/>
      <c r="PEA88" s="567"/>
      <c r="PEB88" s="567"/>
      <c r="PEC88" s="567"/>
      <c r="PED88" s="567"/>
      <c r="PEE88" s="567"/>
      <c r="PEF88" s="567"/>
      <c r="PEG88" s="567"/>
      <c r="PEH88" s="567"/>
      <c r="PEI88" s="567"/>
      <c r="PEJ88" s="567"/>
      <c r="PEK88" s="567"/>
      <c r="PEL88" s="567"/>
      <c r="PEM88" s="567"/>
      <c r="PEN88" s="567"/>
      <c r="PEO88" s="567"/>
      <c r="PEP88" s="567"/>
      <c r="PEQ88" s="567"/>
      <c r="PER88" s="567"/>
      <c r="PES88" s="567"/>
      <c r="PET88" s="567"/>
      <c r="PEU88" s="567"/>
      <c r="PEV88" s="567"/>
      <c r="PEW88" s="567"/>
      <c r="PEX88" s="567"/>
      <c r="PEY88" s="567"/>
      <c r="PEZ88" s="567"/>
      <c r="PFA88" s="567"/>
      <c r="PFB88" s="567"/>
      <c r="PFC88" s="567"/>
      <c r="PFD88" s="567"/>
      <c r="PFE88" s="567"/>
      <c r="PFF88" s="567"/>
      <c r="PFG88" s="567"/>
      <c r="PFH88" s="567"/>
      <c r="PFI88" s="567"/>
      <c r="PFJ88" s="567"/>
      <c r="PFK88" s="567"/>
      <c r="PFL88" s="567"/>
      <c r="PFM88" s="567"/>
      <c r="PFN88" s="567"/>
      <c r="PFO88" s="567"/>
      <c r="PFP88" s="567"/>
      <c r="PFQ88" s="567"/>
      <c r="PFR88" s="567"/>
      <c r="PFS88" s="567"/>
      <c r="PFT88" s="567"/>
      <c r="PFU88" s="567"/>
      <c r="PFV88" s="567"/>
      <c r="PFW88" s="567"/>
      <c r="PFX88" s="567"/>
      <c r="PFY88" s="567"/>
      <c r="PFZ88" s="567"/>
      <c r="PGA88" s="567"/>
      <c r="PGB88" s="567"/>
      <c r="PGC88" s="567"/>
      <c r="PGD88" s="567"/>
      <c r="PGE88" s="567"/>
      <c r="PGF88" s="567"/>
      <c r="PGG88" s="567"/>
      <c r="PGH88" s="567"/>
      <c r="PGI88" s="567"/>
      <c r="PGJ88" s="567"/>
      <c r="PGK88" s="567"/>
      <c r="PGL88" s="567"/>
      <c r="PGM88" s="567"/>
      <c r="PGN88" s="567"/>
      <c r="PGO88" s="567"/>
      <c r="PGP88" s="567"/>
      <c r="PGQ88" s="567"/>
      <c r="PGR88" s="567"/>
      <c r="PGS88" s="567"/>
      <c r="PGT88" s="567"/>
      <c r="PGU88" s="567"/>
      <c r="PGV88" s="567"/>
      <c r="PGW88" s="567"/>
      <c r="PGX88" s="567"/>
      <c r="PGY88" s="567"/>
      <c r="PGZ88" s="567"/>
      <c r="PHA88" s="567"/>
      <c r="PHB88" s="567"/>
      <c r="PHC88" s="567"/>
      <c r="PHD88" s="567"/>
      <c r="PHE88" s="567"/>
      <c r="PHF88" s="567"/>
      <c r="PHG88" s="567"/>
      <c r="PHH88" s="567"/>
      <c r="PHI88" s="567"/>
      <c r="PHJ88" s="567"/>
      <c r="PHK88" s="567"/>
      <c r="PHL88" s="567"/>
      <c r="PHM88" s="567"/>
      <c r="PHN88" s="567"/>
      <c r="PHO88" s="567"/>
      <c r="PHP88" s="567"/>
      <c r="PHQ88" s="567"/>
      <c r="PHR88" s="567"/>
      <c r="PHS88" s="567"/>
      <c r="PHT88" s="567"/>
      <c r="PHU88" s="567"/>
      <c r="PHV88" s="567"/>
      <c r="PHW88" s="567"/>
      <c r="PHX88" s="567"/>
      <c r="PHY88" s="567"/>
      <c r="PHZ88" s="567"/>
      <c r="PIA88" s="567"/>
      <c r="PIB88" s="567"/>
      <c r="PIC88" s="567"/>
      <c r="PID88" s="567"/>
      <c r="PIE88" s="567"/>
      <c r="PIF88" s="567"/>
      <c r="PIG88" s="567"/>
      <c r="PIH88" s="567"/>
      <c r="PII88" s="567"/>
      <c r="PIJ88" s="567"/>
      <c r="PIK88" s="567"/>
      <c r="PIL88" s="567"/>
      <c r="PIM88" s="567"/>
      <c r="PIN88" s="567"/>
      <c r="PIO88" s="567"/>
      <c r="PIP88" s="567"/>
      <c r="PIQ88" s="567"/>
      <c r="PIR88" s="567"/>
      <c r="PIS88" s="567"/>
      <c r="PIT88" s="567"/>
      <c r="PIU88" s="567"/>
      <c r="PIV88" s="567"/>
      <c r="PIW88" s="567"/>
      <c r="PIX88" s="567"/>
      <c r="PIY88" s="567"/>
      <c r="PIZ88" s="567"/>
      <c r="PJA88" s="567"/>
      <c r="PJB88" s="567"/>
      <c r="PJC88" s="567"/>
      <c r="PJD88" s="567"/>
      <c r="PJE88" s="567"/>
      <c r="PJF88" s="567"/>
      <c r="PJG88" s="567"/>
      <c r="PJH88" s="567"/>
      <c r="PJI88" s="567"/>
      <c r="PJJ88" s="567"/>
      <c r="PJK88" s="567"/>
      <c r="PJL88" s="567"/>
      <c r="PJM88" s="567"/>
      <c r="PJN88" s="567"/>
      <c r="PJO88" s="567"/>
      <c r="PJP88" s="567"/>
      <c r="PJQ88" s="567"/>
      <c r="PJR88" s="567"/>
      <c r="PJS88" s="567"/>
      <c r="PJT88" s="567"/>
      <c r="PJU88" s="567"/>
      <c r="PJV88" s="567"/>
      <c r="PJW88" s="567"/>
      <c r="PJX88" s="567"/>
      <c r="PJY88" s="567"/>
      <c r="PJZ88" s="567"/>
      <c r="PKA88" s="567"/>
      <c r="PKB88" s="567"/>
      <c r="PKC88" s="567"/>
      <c r="PKD88" s="567"/>
      <c r="PKE88" s="567"/>
      <c r="PKF88" s="567"/>
      <c r="PKG88" s="567"/>
      <c r="PKH88" s="567"/>
      <c r="PKI88" s="567"/>
      <c r="PKJ88" s="567"/>
      <c r="PKK88" s="567"/>
      <c r="PKL88" s="567"/>
      <c r="PKM88" s="567"/>
      <c r="PKN88" s="567"/>
      <c r="PKO88" s="567"/>
      <c r="PKP88" s="567"/>
      <c r="PKQ88" s="567"/>
      <c r="PKR88" s="567"/>
      <c r="PKS88" s="567"/>
      <c r="PKT88" s="567"/>
      <c r="PKU88" s="567"/>
      <c r="PKV88" s="567"/>
      <c r="PKW88" s="567"/>
      <c r="PKX88" s="567"/>
      <c r="PKY88" s="567"/>
      <c r="PKZ88" s="567"/>
      <c r="PLA88" s="567"/>
      <c r="PLB88" s="567"/>
      <c r="PLC88" s="567"/>
      <c r="PLD88" s="567"/>
      <c r="PLE88" s="567"/>
      <c r="PLF88" s="567"/>
      <c r="PLG88" s="567"/>
      <c r="PLH88" s="567"/>
      <c r="PLI88" s="567"/>
      <c r="PLJ88" s="567"/>
      <c r="PLK88" s="567"/>
      <c r="PLL88" s="567"/>
      <c r="PLM88" s="567"/>
      <c r="PLN88" s="567"/>
      <c r="PLO88" s="567"/>
      <c r="PLP88" s="567"/>
      <c r="PLQ88" s="567"/>
      <c r="PLR88" s="567"/>
      <c r="PLS88" s="567"/>
      <c r="PLT88" s="567"/>
      <c r="PLU88" s="567"/>
      <c r="PLV88" s="567"/>
      <c r="PLW88" s="567"/>
      <c r="PLX88" s="567"/>
      <c r="PLY88" s="567"/>
      <c r="PLZ88" s="567"/>
      <c r="PMA88" s="567"/>
      <c r="PMB88" s="567"/>
      <c r="PMC88" s="567"/>
      <c r="PMD88" s="567"/>
      <c r="PME88" s="567"/>
      <c r="PMF88" s="567"/>
      <c r="PMG88" s="567"/>
      <c r="PMH88" s="567"/>
      <c r="PMI88" s="567"/>
      <c r="PMJ88" s="567"/>
      <c r="PMK88" s="567"/>
      <c r="PML88" s="567"/>
      <c r="PMM88" s="567"/>
      <c r="PMN88" s="567"/>
      <c r="PMO88" s="567"/>
      <c r="PMP88" s="567"/>
      <c r="PMQ88" s="567"/>
      <c r="PMR88" s="567"/>
      <c r="PMS88" s="567"/>
      <c r="PMT88" s="567"/>
      <c r="PMU88" s="567"/>
      <c r="PMV88" s="567"/>
      <c r="PMW88" s="567"/>
      <c r="PMX88" s="567"/>
      <c r="PMY88" s="567"/>
      <c r="PMZ88" s="567"/>
      <c r="PNA88" s="567"/>
      <c r="PNB88" s="567"/>
      <c r="PNC88" s="567"/>
      <c r="PND88" s="567"/>
      <c r="PNE88" s="567"/>
      <c r="PNF88" s="567"/>
      <c r="PNG88" s="567"/>
      <c r="PNH88" s="567"/>
      <c r="PNI88" s="567"/>
      <c r="PNJ88" s="567"/>
      <c r="PNK88" s="567"/>
      <c r="PNL88" s="567"/>
      <c r="PNM88" s="567"/>
      <c r="PNN88" s="567"/>
      <c r="PNO88" s="567"/>
      <c r="PNP88" s="567"/>
      <c r="PNQ88" s="567"/>
      <c r="PNR88" s="567"/>
      <c r="PNS88" s="567"/>
      <c r="PNT88" s="567"/>
      <c r="PNU88" s="567"/>
      <c r="PNV88" s="567"/>
      <c r="PNW88" s="567"/>
      <c r="PNX88" s="567"/>
      <c r="PNY88" s="567"/>
      <c r="PNZ88" s="567"/>
      <c r="POA88" s="567"/>
      <c r="POB88" s="567"/>
      <c r="POC88" s="567"/>
      <c r="POD88" s="567"/>
      <c r="POE88" s="567"/>
      <c r="POF88" s="567"/>
      <c r="POG88" s="567"/>
      <c r="POH88" s="567"/>
      <c r="POI88" s="567"/>
      <c r="POJ88" s="567"/>
      <c r="POK88" s="567"/>
      <c r="POL88" s="567"/>
      <c r="POM88" s="567"/>
      <c r="PON88" s="567"/>
      <c r="POO88" s="567"/>
      <c r="POP88" s="567"/>
      <c r="POQ88" s="567"/>
      <c r="POR88" s="567"/>
      <c r="POS88" s="567"/>
      <c r="POT88" s="567"/>
      <c r="POU88" s="567"/>
      <c r="POV88" s="567"/>
      <c r="POW88" s="567"/>
      <c r="POX88" s="567"/>
      <c r="POY88" s="567"/>
      <c r="POZ88" s="567"/>
      <c r="PPA88" s="567"/>
      <c r="PPB88" s="567"/>
      <c r="PPC88" s="567"/>
      <c r="PPD88" s="567"/>
      <c r="PPE88" s="567"/>
      <c r="PPF88" s="567"/>
      <c r="PPG88" s="567"/>
      <c r="PPH88" s="567"/>
      <c r="PPI88" s="567"/>
      <c r="PPJ88" s="567"/>
      <c r="PPK88" s="567"/>
      <c r="PPL88" s="567"/>
      <c r="PPM88" s="567"/>
      <c r="PPN88" s="567"/>
      <c r="PPO88" s="567"/>
      <c r="PPP88" s="567"/>
      <c r="PPQ88" s="567"/>
      <c r="PPR88" s="567"/>
      <c r="PPS88" s="567"/>
      <c r="PPT88" s="567"/>
      <c r="PPU88" s="567"/>
      <c r="PPV88" s="567"/>
      <c r="PPW88" s="567"/>
      <c r="PPX88" s="567"/>
      <c r="PPY88" s="567"/>
      <c r="PPZ88" s="567"/>
      <c r="PQA88" s="567"/>
      <c r="PQB88" s="567"/>
      <c r="PQC88" s="567"/>
      <c r="PQD88" s="567"/>
      <c r="PQE88" s="567"/>
      <c r="PQF88" s="567"/>
      <c r="PQG88" s="567"/>
      <c r="PQH88" s="567"/>
      <c r="PQI88" s="567"/>
      <c r="PQJ88" s="567"/>
      <c r="PQK88" s="567"/>
      <c r="PQL88" s="567"/>
      <c r="PQM88" s="567"/>
      <c r="PQN88" s="567"/>
      <c r="PQO88" s="567"/>
      <c r="PQP88" s="567"/>
      <c r="PQQ88" s="567"/>
      <c r="PQR88" s="567"/>
      <c r="PQS88" s="567"/>
      <c r="PQT88" s="567"/>
      <c r="PQU88" s="567"/>
      <c r="PQV88" s="567"/>
      <c r="PQW88" s="567"/>
      <c r="PQX88" s="567"/>
      <c r="PQY88" s="567"/>
      <c r="PQZ88" s="567"/>
      <c r="PRA88" s="567"/>
      <c r="PRB88" s="567"/>
      <c r="PRC88" s="567"/>
      <c r="PRD88" s="567"/>
      <c r="PRE88" s="567"/>
      <c r="PRF88" s="567"/>
      <c r="PRG88" s="567"/>
      <c r="PRH88" s="567"/>
      <c r="PRI88" s="567"/>
      <c r="PRJ88" s="567"/>
      <c r="PRK88" s="567"/>
      <c r="PRL88" s="567"/>
      <c r="PRM88" s="567"/>
      <c r="PRN88" s="567"/>
      <c r="PRO88" s="567"/>
      <c r="PRP88" s="567"/>
      <c r="PRQ88" s="567"/>
      <c r="PRR88" s="567"/>
      <c r="PRS88" s="567"/>
      <c r="PRT88" s="567"/>
      <c r="PRU88" s="567"/>
      <c r="PRV88" s="567"/>
      <c r="PRW88" s="567"/>
      <c r="PRX88" s="567"/>
      <c r="PRY88" s="567"/>
      <c r="PRZ88" s="567"/>
      <c r="PSA88" s="567"/>
      <c r="PSB88" s="567"/>
      <c r="PSC88" s="567"/>
      <c r="PSD88" s="567"/>
      <c r="PSE88" s="567"/>
      <c r="PSF88" s="567"/>
      <c r="PSG88" s="567"/>
      <c r="PSH88" s="567"/>
      <c r="PSI88" s="567"/>
      <c r="PSJ88" s="567"/>
      <c r="PSK88" s="567"/>
      <c r="PSL88" s="567"/>
      <c r="PSM88" s="567"/>
      <c r="PSN88" s="567"/>
      <c r="PSO88" s="567"/>
      <c r="PSP88" s="567"/>
      <c r="PSQ88" s="567"/>
      <c r="PSR88" s="567"/>
      <c r="PSS88" s="567"/>
      <c r="PST88" s="567"/>
      <c r="PSU88" s="567"/>
      <c r="PSV88" s="567"/>
      <c r="PSW88" s="567"/>
      <c r="PSX88" s="567"/>
      <c r="PSY88" s="567"/>
      <c r="PSZ88" s="567"/>
      <c r="PTA88" s="567"/>
      <c r="PTB88" s="567"/>
      <c r="PTC88" s="567"/>
      <c r="PTD88" s="567"/>
      <c r="PTE88" s="567"/>
      <c r="PTF88" s="567"/>
      <c r="PTG88" s="567"/>
      <c r="PTH88" s="567"/>
      <c r="PTI88" s="567"/>
      <c r="PTJ88" s="567"/>
      <c r="PTK88" s="567"/>
      <c r="PTL88" s="567"/>
      <c r="PTM88" s="567"/>
      <c r="PTN88" s="567"/>
      <c r="PTO88" s="567"/>
      <c r="PTP88" s="567"/>
      <c r="PTQ88" s="567"/>
      <c r="PTR88" s="567"/>
      <c r="PTS88" s="567"/>
      <c r="PTT88" s="567"/>
      <c r="PTU88" s="567"/>
      <c r="PTV88" s="567"/>
      <c r="PTW88" s="567"/>
      <c r="PTX88" s="567"/>
      <c r="PTY88" s="567"/>
      <c r="PTZ88" s="567"/>
      <c r="PUA88" s="567"/>
      <c r="PUB88" s="567"/>
      <c r="PUC88" s="567"/>
      <c r="PUD88" s="567"/>
      <c r="PUE88" s="567"/>
      <c r="PUF88" s="567"/>
      <c r="PUG88" s="567"/>
      <c r="PUH88" s="567"/>
      <c r="PUI88" s="567"/>
      <c r="PUJ88" s="567"/>
      <c r="PUK88" s="567"/>
      <c r="PUL88" s="567"/>
      <c r="PUM88" s="567"/>
      <c r="PUN88" s="567"/>
      <c r="PUO88" s="567"/>
      <c r="PUP88" s="567"/>
      <c r="PUQ88" s="567"/>
      <c r="PUR88" s="567"/>
      <c r="PUS88" s="567"/>
      <c r="PUT88" s="567"/>
      <c r="PUU88" s="567"/>
      <c r="PUV88" s="567"/>
      <c r="PUW88" s="567"/>
      <c r="PUX88" s="567"/>
      <c r="PUY88" s="567"/>
      <c r="PUZ88" s="567"/>
      <c r="PVA88" s="567"/>
      <c r="PVB88" s="567"/>
      <c r="PVC88" s="567"/>
      <c r="PVD88" s="567"/>
      <c r="PVE88" s="567"/>
      <c r="PVF88" s="567"/>
      <c r="PVG88" s="567"/>
      <c r="PVH88" s="567"/>
      <c r="PVI88" s="567"/>
      <c r="PVJ88" s="567"/>
      <c r="PVK88" s="567"/>
      <c r="PVL88" s="567"/>
      <c r="PVM88" s="567"/>
      <c r="PVN88" s="567"/>
      <c r="PVO88" s="567"/>
      <c r="PVP88" s="567"/>
      <c r="PVQ88" s="567"/>
      <c r="PVR88" s="567"/>
      <c r="PVS88" s="567"/>
      <c r="PVT88" s="567"/>
      <c r="PVU88" s="567"/>
      <c r="PVV88" s="567"/>
      <c r="PVW88" s="567"/>
      <c r="PVX88" s="567"/>
      <c r="PVY88" s="567"/>
      <c r="PVZ88" s="567"/>
      <c r="PWA88" s="567"/>
      <c r="PWB88" s="567"/>
      <c r="PWC88" s="567"/>
      <c r="PWD88" s="567"/>
      <c r="PWE88" s="567"/>
      <c r="PWF88" s="567"/>
      <c r="PWG88" s="567"/>
      <c r="PWH88" s="567"/>
      <c r="PWI88" s="567"/>
      <c r="PWJ88" s="567"/>
      <c r="PWK88" s="567"/>
      <c r="PWL88" s="567"/>
      <c r="PWM88" s="567"/>
      <c r="PWN88" s="567"/>
      <c r="PWO88" s="567"/>
      <c r="PWP88" s="567"/>
      <c r="PWQ88" s="567"/>
      <c r="PWR88" s="567"/>
      <c r="PWS88" s="567"/>
      <c r="PWT88" s="567"/>
      <c r="PWU88" s="567"/>
      <c r="PWV88" s="567"/>
      <c r="PWW88" s="567"/>
      <c r="PWX88" s="567"/>
      <c r="PWY88" s="567"/>
      <c r="PWZ88" s="567"/>
      <c r="PXA88" s="567"/>
      <c r="PXB88" s="567"/>
      <c r="PXC88" s="567"/>
      <c r="PXD88" s="567"/>
      <c r="PXE88" s="567"/>
      <c r="PXF88" s="567"/>
      <c r="PXG88" s="567"/>
      <c r="PXH88" s="567"/>
      <c r="PXI88" s="567"/>
      <c r="PXJ88" s="567"/>
      <c r="PXK88" s="567"/>
      <c r="PXL88" s="567"/>
      <c r="PXM88" s="567"/>
      <c r="PXN88" s="567"/>
      <c r="PXO88" s="567"/>
      <c r="PXP88" s="567"/>
      <c r="PXQ88" s="567"/>
      <c r="PXR88" s="567"/>
      <c r="PXS88" s="567"/>
      <c r="PXT88" s="567"/>
      <c r="PXU88" s="567"/>
      <c r="PXV88" s="567"/>
      <c r="PXW88" s="567"/>
      <c r="PXX88" s="567"/>
      <c r="PXY88" s="567"/>
      <c r="PXZ88" s="567"/>
      <c r="PYA88" s="567"/>
      <c r="PYB88" s="567"/>
      <c r="PYC88" s="567"/>
      <c r="PYD88" s="567"/>
      <c r="PYE88" s="567"/>
      <c r="PYF88" s="567"/>
      <c r="PYG88" s="567"/>
      <c r="PYH88" s="567"/>
      <c r="PYI88" s="567"/>
      <c r="PYJ88" s="567"/>
      <c r="PYK88" s="567"/>
      <c r="PYL88" s="567"/>
      <c r="PYM88" s="567"/>
      <c r="PYN88" s="567"/>
      <c r="PYO88" s="567"/>
      <c r="PYP88" s="567"/>
      <c r="PYQ88" s="567"/>
      <c r="PYR88" s="567"/>
      <c r="PYS88" s="567"/>
      <c r="PYT88" s="567"/>
      <c r="PYU88" s="567"/>
      <c r="PYV88" s="567"/>
      <c r="PYW88" s="567"/>
      <c r="PYX88" s="567"/>
      <c r="PYY88" s="567"/>
      <c r="PYZ88" s="567"/>
      <c r="PZA88" s="567"/>
      <c r="PZB88" s="567"/>
      <c r="PZC88" s="567"/>
      <c r="PZD88" s="567"/>
      <c r="PZE88" s="567"/>
      <c r="PZF88" s="567"/>
      <c r="PZG88" s="567"/>
      <c r="PZH88" s="567"/>
      <c r="PZI88" s="567"/>
      <c r="PZJ88" s="567"/>
      <c r="PZK88" s="567"/>
      <c r="PZL88" s="567"/>
      <c r="PZM88" s="567"/>
      <c r="PZN88" s="567"/>
      <c r="PZO88" s="567"/>
      <c r="PZP88" s="567"/>
      <c r="PZQ88" s="567"/>
      <c r="PZR88" s="567"/>
      <c r="PZS88" s="567"/>
      <c r="PZT88" s="567"/>
      <c r="PZU88" s="567"/>
      <c r="PZV88" s="567"/>
      <c r="PZW88" s="567"/>
      <c r="PZX88" s="567"/>
      <c r="PZY88" s="567"/>
      <c r="PZZ88" s="567"/>
      <c r="QAA88" s="567"/>
      <c r="QAB88" s="567"/>
      <c r="QAC88" s="567"/>
      <c r="QAD88" s="567"/>
      <c r="QAE88" s="567"/>
      <c r="QAF88" s="567"/>
      <c r="QAG88" s="567"/>
      <c r="QAH88" s="567"/>
      <c r="QAI88" s="567"/>
      <c r="QAJ88" s="567"/>
      <c r="QAK88" s="567"/>
      <c r="QAL88" s="567"/>
      <c r="QAM88" s="567"/>
      <c r="QAN88" s="567"/>
      <c r="QAO88" s="567"/>
      <c r="QAP88" s="567"/>
      <c r="QAQ88" s="567"/>
      <c r="QAR88" s="567"/>
      <c r="QAS88" s="567"/>
      <c r="QAT88" s="567"/>
      <c r="QAU88" s="567"/>
      <c r="QAV88" s="567"/>
      <c r="QAW88" s="567"/>
      <c r="QAX88" s="567"/>
      <c r="QAY88" s="567"/>
      <c r="QAZ88" s="567"/>
      <c r="QBA88" s="567"/>
      <c r="QBB88" s="567"/>
      <c r="QBC88" s="567"/>
      <c r="QBD88" s="567"/>
      <c r="QBE88" s="567"/>
      <c r="QBF88" s="567"/>
      <c r="QBG88" s="567"/>
      <c r="QBH88" s="567"/>
      <c r="QBI88" s="567"/>
      <c r="QBJ88" s="567"/>
      <c r="QBK88" s="567"/>
      <c r="QBL88" s="567"/>
      <c r="QBM88" s="567"/>
      <c r="QBN88" s="567"/>
      <c r="QBO88" s="567"/>
      <c r="QBP88" s="567"/>
      <c r="QBQ88" s="567"/>
      <c r="QBR88" s="567"/>
      <c r="QBS88" s="567"/>
      <c r="QBT88" s="567"/>
      <c r="QBU88" s="567"/>
      <c r="QBV88" s="567"/>
      <c r="QBW88" s="567"/>
      <c r="QBX88" s="567"/>
      <c r="QBY88" s="567"/>
      <c r="QBZ88" s="567"/>
      <c r="QCA88" s="567"/>
      <c r="QCB88" s="567"/>
      <c r="QCC88" s="567"/>
      <c r="QCD88" s="567"/>
      <c r="QCE88" s="567"/>
      <c r="QCF88" s="567"/>
      <c r="QCG88" s="567"/>
      <c r="QCH88" s="567"/>
      <c r="QCI88" s="567"/>
      <c r="QCJ88" s="567"/>
      <c r="QCK88" s="567"/>
      <c r="QCL88" s="567"/>
      <c r="QCM88" s="567"/>
      <c r="QCN88" s="567"/>
      <c r="QCO88" s="567"/>
      <c r="QCP88" s="567"/>
      <c r="QCQ88" s="567"/>
      <c r="QCR88" s="567"/>
      <c r="QCS88" s="567"/>
      <c r="QCT88" s="567"/>
      <c r="QCU88" s="567"/>
      <c r="QCV88" s="567"/>
      <c r="QCW88" s="567"/>
      <c r="QCX88" s="567"/>
      <c r="QCY88" s="567"/>
      <c r="QCZ88" s="567"/>
      <c r="QDA88" s="567"/>
      <c r="QDB88" s="567"/>
      <c r="QDC88" s="567"/>
      <c r="QDD88" s="567"/>
      <c r="QDE88" s="567"/>
      <c r="QDF88" s="567"/>
      <c r="QDG88" s="567"/>
      <c r="QDH88" s="567"/>
      <c r="QDI88" s="567"/>
      <c r="QDJ88" s="567"/>
      <c r="QDK88" s="567"/>
      <c r="QDL88" s="567"/>
      <c r="QDM88" s="567"/>
      <c r="QDN88" s="567"/>
      <c r="QDO88" s="567"/>
      <c r="QDP88" s="567"/>
      <c r="QDQ88" s="567"/>
      <c r="QDR88" s="567"/>
      <c r="QDS88" s="567"/>
      <c r="QDT88" s="567"/>
      <c r="QDU88" s="567"/>
      <c r="QDV88" s="567"/>
      <c r="QDW88" s="567"/>
      <c r="QDX88" s="567"/>
      <c r="QDY88" s="567"/>
      <c r="QDZ88" s="567"/>
      <c r="QEA88" s="567"/>
      <c r="QEB88" s="567"/>
      <c r="QEC88" s="567"/>
      <c r="QED88" s="567"/>
      <c r="QEE88" s="567"/>
      <c r="QEF88" s="567"/>
      <c r="QEG88" s="567"/>
      <c r="QEH88" s="567"/>
      <c r="QEI88" s="567"/>
      <c r="QEJ88" s="567"/>
      <c r="QEK88" s="567"/>
      <c r="QEL88" s="567"/>
      <c r="QEM88" s="567"/>
      <c r="QEN88" s="567"/>
      <c r="QEO88" s="567"/>
      <c r="QEP88" s="567"/>
      <c r="QEQ88" s="567"/>
      <c r="QER88" s="567"/>
      <c r="QES88" s="567"/>
      <c r="QET88" s="567"/>
      <c r="QEU88" s="567"/>
      <c r="QEV88" s="567"/>
      <c r="QEW88" s="567"/>
      <c r="QEX88" s="567"/>
      <c r="QEY88" s="567"/>
      <c r="QEZ88" s="567"/>
      <c r="QFA88" s="567"/>
      <c r="QFB88" s="567"/>
      <c r="QFC88" s="567"/>
      <c r="QFD88" s="567"/>
      <c r="QFE88" s="567"/>
      <c r="QFF88" s="567"/>
      <c r="QFG88" s="567"/>
      <c r="QFH88" s="567"/>
      <c r="QFI88" s="567"/>
      <c r="QFJ88" s="567"/>
      <c r="QFK88" s="567"/>
      <c r="QFL88" s="567"/>
      <c r="QFM88" s="567"/>
      <c r="QFN88" s="567"/>
      <c r="QFO88" s="567"/>
      <c r="QFP88" s="567"/>
      <c r="QFQ88" s="567"/>
      <c r="QFR88" s="567"/>
      <c r="QFS88" s="567"/>
      <c r="QFT88" s="567"/>
      <c r="QFU88" s="567"/>
      <c r="QFV88" s="567"/>
      <c r="QFW88" s="567"/>
      <c r="QFX88" s="567"/>
      <c r="QFY88" s="567"/>
      <c r="QFZ88" s="567"/>
      <c r="QGA88" s="567"/>
      <c r="QGB88" s="567"/>
      <c r="QGC88" s="567"/>
      <c r="QGD88" s="567"/>
      <c r="QGE88" s="567"/>
      <c r="QGF88" s="567"/>
      <c r="QGG88" s="567"/>
      <c r="QGH88" s="567"/>
      <c r="QGI88" s="567"/>
      <c r="QGJ88" s="567"/>
      <c r="QGK88" s="567"/>
      <c r="QGL88" s="567"/>
      <c r="QGM88" s="567"/>
      <c r="QGN88" s="567"/>
      <c r="QGO88" s="567"/>
      <c r="QGP88" s="567"/>
      <c r="QGQ88" s="567"/>
      <c r="QGR88" s="567"/>
      <c r="QGS88" s="567"/>
      <c r="QGT88" s="567"/>
      <c r="QGU88" s="567"/>
      <c r="QGV88" s="567"/>
      <c r="QGW88" s="567"/>
      <c r="QGX88" s="567"/>
      <c r="QGY88" s="567"/>
      <c r="QGZ88" s="567"/>
      <c r="QHA88" s="567"/>
      <c r="QHB88" s="567"/>
      <c r="QHC88" s="567"/>
      <c r="QHD88" s="567"/>
      <c r="QHE88" s="567"/>
      <c r="QHF88" s="567"/>
      <c r="QHG88" s="567"/>
      <c r="QHH88" s="567"/>
      <c r="QHI88" s="567"/>
      <c r="QHJ88" s="567"/>
      <c r="QHK88" s="567"/>
      <c r="QHL88" s="567"/>
      <c r="QHM88" s="567"/>
      <c r="QHN88" s="567"/>
      <c r="QHO88" s="567"/>
      <c r="QHP88" s="567"/>
      <c r="QHQ88" s="567"/>
      <c r="QHR88" s="567"/>
      <c r="QHS88" s="567"/>
      <c r="QHT88" s="567"/>
      <c r="QHU88" s="567"/>
      <c r="QHV88" s="567"/>
      <c r="QHW88" s="567"/>
      <c r="QHX88" s="567"/>
      <c r="QHY88" s="567"/>
      <c r="QHZ88" s="567"/>
      <c r="QIA88" s="567"/>
      <c r="QIB88" s="567"/>
      <c r="QIC88" s="567"/>
      <c r="QID88" s="567"/>
      <c r="QIE88" s="567"/>
      <c r="QIF88" s="567"/>
      <c r="QIG88" s="567"/>
      <c r="QIH88" s="567"/>
      <c r="QII88" s="567"/>
      <c r="QIJ88" s="567"/>
      <c r="QIK88" s="567"/>
      <c r="QIL88" s="567"/>
      <c r="QIM88" s="567"/>
      <c r="QIN88" s="567"/>
      <c r="QIO88" s="567"/>
      <c r="QIP88" s="567"/>
      <c r="QIQ88" s="567"/>
      <c r="QIR88" s="567"/>
      <c r="QIS88" s="567"/>
      <c r="QIT88" s="567"/>
      <c r="QIU88" s="567"/>
      <c r="QIV88" s="567"/>
      <c r="QIW88" s="567"/>
      <c r="QIX88" s="567"/>
      <c r="QIY88" s="567"/>
      <c r="QIZ88" s="567"/>
      <c r="QJA88" s="567"/>
      <c r="QJB88" s="567"/>
      <c r="QJC88" s="567"/>
      <c r="QJD88" s="567"/>
      <c r="QJE88" s="567"/>
      <c r="QJF88" s="567"/>
      <c r="QJG88" s="567"/>
      <c r="QJH88" s="567"/>
      <c r="QJI88" s="567"/>
      <c r="QJJ88" s="567"/>
      <c r="QJK88" s="567"/>
      <c r="QJL88" s="567"/>
      <c r="QJM88" s="567"/>
      <c r="QJN88" s="567"/>
      <c r="QJO88" s="567"/>
      <c r="QJP88" s="567"/>
      <c r="QJQ88" s="567"/>
      <c r="QJR88" s="567"/>
      <c r="QJS88" s="567"/>
      <c r="QJT88" s="567"/>
      <c r="QJU88" s="567"/>
      <c r="QJV88" s="567"/>
      <c r="QJW88" s="567"/>
      <c r="QJX88" s="567"/>
      <c r="QJY88" s="567"/>
      <c r="QJZ88" s="567"/>
      <c r="QKA88" s="567"/>
      <c r="QKB88" s="567"/>
      <c r="QKC88" s="567"/>
      <c r="QKD88" s="567"/>
      <c r="QKE88" s="567"/>
      <c r="QKF88" s="567"/>
      <c r="QKG88" s="567"/>
      <c r="QKH88" s="567"/>
      <c r="QKI88" s="567"/>
      <c r="QKJ88" s="567"/>
      <c r="QKK88" s="567"/>
      <c r="QKL88" s="567"/>
      <c r="QKM88" s="567"/>
      <c r="QKN88" s="567"/>
      <c r="QKO88" s="567"/>
      <c r="QKP88" s="567"/>
      <c r="QKQ88" s="567"/>
      <c r="QKR88" s="567"/>
      <c r="QKS88" s="567"/>
      <c r="QKT88" s="567"/>
      <c r="QKU88" s="567"/>
      <c r="QKV88" s="567"/>
      <c r="QKW88" s="567"/>
      <c r="QKX88" s="567"/>
      <c r="QKY88" s="567"/>
      <c r="QKZ88" s="567"/>
      <c r="QLA88" s="567"/>
      <c r="QLB88" s="567"/>
      <c r="QLC88" s="567"/>
      <c r="QLD88" s="567"/>
      <c r="QLE88" s="567"/>
      <c r="QLF88" s="567"/>
      <c r="QLG88" s="567"/>
      <c r="QLH88" s="567"/>
      <c r="QLI88" s="567"/>
      <c r="QLJ88" s="567"/>
      <c r="QLK88" s="567"/>
      <c r="QLL88" s="567"/>
      <c r="QLM88" s="567"/>
      <c r="QLN88" s="567"/>
      <c r="QLO88" s="567"/>
      <c r="QLP88" s="567"/>
      <c r="QLQ88" s="567"/>
      <c r="QLR88" s="567"/>
      <c r="QLS88" s="567"/>
      <c r="QLT88" s="567"/>
      <c r="QLU88" s="567"/>
      <c r="QLV88" s="567"/>
      <c r="QLW88" s="567"/>
      <c r="QLX88" s="567"/>
      <c r="QLY88" s="567"/>
      <c r="QLZ88" s="567"/>
      <c r="QMA88" s="567"/>
      <c r="QMB88" s="567"/>
      <c r="QMC88" s="567"/>
      <c r="QMD88" s="567"/>
      <c r="QME88" s="567"/>
      <c r="QMF88" s="567"/>
      <c r="QMG88" s="567"/>
      <c r="QMH88" s="567"/>
      <c r="QMI88" s="567"/>
      <c r="QMJ88" s="567"/>
      <c r="QMK88" s="567"/>
      <c r="QML88" s="567"/>
      <c r="QMM88" s="567"/>
      <c r="QMN88" s="567"/>
      <c r="QMO88" s="567"/>
      <c r="QMP88" s="567"/>
      <c r="QMQ88" s="567"/>
      <c r="QMR88" s="567"/>
      <c r="QMS88" s="567"/>
      <c r="QMT88" s="567"/>
      <c r="QMU88" s="567"/>
      <c r="QMV88" s="567"/>
      <c r="QMW88" s="567"/>
      <c r="QMX88" s="567"/>
      <c r="QMY88" s="567"/>
      <c r="QMZ88" s="567"/>
      <c r="QNA88" s="567"/>
      <c r="QNB88" s="567"/>
      <c r="QNC88" s="567"/>
      <c r="QND88" s="567"/>
      <c r="QNE88" s="567"/>
      <c r="QNF88" s="567"/>
      <c r="QNG88" s="567"/>
      <c r="QNH88" s="567"/>
      <c r="QNI88" s="567"/>
      <c r="QNJ88" s="567"/>
      <c r="QNK88" s="567"/>
      <c r="QNL88" s="567"/>
      <c r="QNM88" s="567"/>
      <c r="QNN88" s="567"/>
      <c r="QNO88" s="567"/>
      <c r="QNP88" s="567"/>
      <c r="QNQ88" s="567"/>
      <c r="QNR88" s="567"/>
      <c r="QNS88" s="567"/>
      <c r="QNT88" s="567"/>
      <c r="QNU88" s="567"/>
      <c r="QNV88" s="567"/>
      <c r="QNW88" s="567"/>
      <c r="QNX88" s="567"/>
      <c r="QNY88" s="567"/>
      <c r="QNZ88" s="567"/>
      <c r="QOA88" s="567"/>
      <c r="QOB88" s="567"/>
      <c r="QOC88" s="567"/>
      <c r="QOD88" s="567"/>
      <c r="QOE88" s="567"/>
      <c r="QOF88" s="567"/>
      <c r="QOG88" s="567"/>
      <c r="QOH88" s="567"/>
      <c r="QOI88" s="567"/>
      <c r="QOJ88" s="567"/>
      <c r="QOK88" s="567"/>
      <c r="QOL88" s="567"/>
      <c r="QOM88" s="567"/>
      <c r="QON88" s="567"/>
      <c r="QOO88" s="567"/>
      <c r="QOP88" s="567"/>
      <c r="QOQ88" s="567"/>
      <c r="QOR88" s="567"/>
      <c r="QOS88" s="567"/>
      <c r="QOT88" s="567"/>
      <c r="QOU88" s="567"/>
      <c r="QOV88" s="567"/>
      <c r="QOW88" s="567"/>
      <c r="QOX88" s="567"/>
      <c r="QOY88" s="567"/>
      <c r="QOZ88" s="567"/>
      <c r="QPA88" s="567"/>
      <c r="QPB88" s="567"/>
      <c r="QPC88" s="567"/>
      <c r="QPD88" s="567"/>
      <c r="QPE88" s="567"/>
      <c r="QPF88" s="567"/>
      <c r="QPG88" s="567"/>
      <c r="QPH88" s="567"/>
      <c r="QPI88" s="567"/>
      <c r="QPJ88" s="567"/>
      <c r="QPK88" s="567"/>
      <c r="QPL88" s="567"/>
      <c r="QPM88" s="567"/>
      <c r="QPN88" s="567"/>
      <c r="QPO88" s="567"/>
      <c r="QPP88" s="567"/>
      <c r="QPQ88" s="567"/>
      <c r="QPR88" s="567"/>
      <c r="QPS88" s="567"/>
      <c r="QPT88" s="567"/>
      <c r="QPU88" s="567"/>
      <c r="QPV88" s="567"/>
      <c r="QPW88" s="567"/>
      <c r="QPX88" s="567"/>
      <c r="QPY88" s="567"/>
      <c r="QPZ88" s="567"/>
      <c r="QQA88" s="567"/>
      <c r="QQB88" s="567"/>
      <c r="QQC88" s="567"/>
      <c r="QQD88" s="567"/>
      <c r="QQE88" s="567"/>
      <c r="QQF88" s="567"/>
      <c r="QQG88" s="567"/>
      <c r="QQH88" s="567"/>
      <c r="QQI88" s="567"/>
      <c r="QQJ88" s="567"/>
      <c r="QQK88" s="567"/>
      <c r="QQL88" s="567"/>
      <c r="QQM88" s="567"/>
      <c r="QQN88" s="567"/>
      <c r="QQO88" s="567"/>
      <c r="QQP88" s="567"/>
      <c r="QQQ88" s="567"/>
      <c r="QQR88" s="567"/>
      <c r="QQS88" s="567"/>
      <c r="QQT88" s="567"/>
      <c r="QQU88" s="567"/>
      <c r="QQV88" s="567"/>
      <c r="QQW88" s="567"/>
      <c r="QQX88" s="567"/>
      <c r="QQY88" s="567"/>
      <c r="QQZ88" s="567"/>
      <c r="QRA88" s="567"/>
      <c r="QRB88" s="567"/>
      <c r="QRC88" s="567"/>
      <c r="QRD88" s="567"/>
      <c r="QRE88" s="567"/>
      <c r="QRF88" s="567"/>
      <c r="QRG88" s="567"/>
      <c r="QRH88" s="567"/>
      <c r="QRI88" s="567"/>
      <c r="QRJ88" s="567"/>
      <c r="QRK88" s="567"/>
      <c r="QRL88" s="567"/>
      <c r="QRM88" s="567"/>
      <c r="QRN88" s="567"/>
      <c r="QRO88" s="567"/>
      <c r="QRP88" s="567"/>
      <c r="QRQ88" s="567"/>
      <c r="QRR88" s="567"/>
      <c r="QRS88" s="567"/>
      <c r="QRT88" s="567"/>
      <c r="QRU88" s="567"/>
      <c r="QRV88" s="567"/>
      <c r="QRW88" s="567"/>
      <c r="QRX88" s="567"/>
      <c r="QRY88" s="567"/>
      <c r="QRZ88" s="567"/>
      <c r="QSA88" s="567"/>
      <c r="QSB88" s="567"/>
      <c r="QSC88" s="567"/>
      <c r="QSD88" s="567"/>
      <c r="QSE88" s="567"/>
      <c r="QSF88" s="567"/>
      <c r="QSG88" s="567"/>
      <c r="QSH88" s="567"/>
      <c r="QSI88" s="567"/>
      <c r="QSJ88" s="567"/>
      <c r="QSK88" s="567"/>
      <c r="QSL88" s="567"/>
      <c r="QSM88" s="567"/>
      <c r="QSN88" s="567"/>
      <c r="QSO88" s="567"/>
      <c r="QSP88" s="567"/>
      <c r="QSQ88" s="567"/>
      <c r="QSR88" s="567"/>
      <c r="QSS88" s="567"/>
      <c r="QST88" s="567"/>
      <c r="QSU88" s="567"/>
      <c r="QSV88" s="567"/>
      <c r="QSW88" s="567"/>
      <c r="QSX88" s="567"/>
      <c r="QSY88" s="567"/>
      <c r="QSZ88" s="567"/>
      <c r="QTA88" s="567"/>
      <c r="QTB88" s="567"/>
      <c r="QTC88" s="567"/>
      <c r="QTD88" s="567"/>
      <c r="QTE88" s="567"/>
      <c r="QTF88" s="567"/>
      <c r="QTG88" s="567"/>
      <c r="QTH88" s="567"/>
      <c r="QTI88" s="567"/>
      <c r="QTJ88" s="567"/>
      <c r="QTK88" s="567"/>
      <c r="QTL88" s="567"/>
      <c r="QTM88" s="567"/>
      <c r="QTN88" s="567"/>
      <c r="QTO88" s="567"/>
      <c r="QTP88" s="567"/>
      <c r="QTQ88" s="567"/>
      <c r="QTR88" s="567"/>
      <c r="QTS88" s="567"/>
      <c r="QTT88" s="567"/>
      <c r="QTU88" s="567"/>
      <c r="QTV88" s="567"/>
      <c r="QTW88" s="567"/>
      <c r="QTX88" s="567"/>
      <c r="QTY88" s="567"/>
      <c r="QTZ88" s="567"/>
      <c r="QUA88" s="567"/>
      <c r="QUB88" s="567"/>
      <c r="QUC88" s="567"/>
      <c r="QUD88" s="567"/>
      <c r="QUE88" s="567"/>
      <c r="QUF88" s="567"/>
      <c r="QUG88" s="567"/>
      <c r="QUH88" s="567"/>
      <c r="QUI88" s="567"/>
      <c r="QUJ88" s="567"/>
      <c r="QUK88" s="567"/>
      <c r="QUL88" s="567"/>
      <c r="QUM88" s="567"/>
      <c r="QUN88" s="567"/>
      <c r="QUO88" s="567"/>
      <c r="QUP88" s="567"/>
      <c r="QUQ88" s="567"/>
      <c r="QUR88" s="567"/>
      <c r="QUS88" s="567"/>
      <c r="QUT88" s="567"/>
      <c r="QUU88" s="567"/>
      <c r="QUV88" s="567"/>
      <c r="QUW88" s="567"/>
      <c r="QUX88" s="567"/>
      <c r="QUY88" s="567"/>
      <c r="QUZ88" s="567"/>
      <c r="QVA88" s="567"/>
      <c r="QVB88" s="567"/>
      <c r="QVC88" s="567"/>
      <c r="QVD88" s="567"/>
      <c r="QVE88" s="567"/>
      <c r="QVF88" s="567"/>
      <c r="QVG88" s="567"/>
      <c r="QVH88" s="567"/>
      <c r="QVI88" s="567"/>
      <c r="QVJ88" s="567"/>
      <c r="QVK88" s="567"/>
      <c r="QVL88" s="567"/>
      <c r="QVM88" s="567"/>
      <c r="QVN88" s="567"/>
      <c r="QVO88" s="567"/>
      <c r="QVP88" s="567"/>
      <c r="QVQ88" s="567"/>
      <c r="QVR88" s="567"/>
      <c r="QVS88" s="567"/>
      <c r="QVT88" s="567"/>
      <c r="QVU88" s="567"/>
      <c r="QVV88" s="567"/>
      <c r="QVW88" s="567"/>
      <c r="QVX88" s="567"/>
      <c r="QVY88" s="567"/>
      <c r="QVZ88" s="567"/>
      <c r="QWA88" s="567"/>
      <c r="QWB88" s="567"/>
      <c r="QWC88" s="567"/>
      <c r="QWD88" s="567"/>
      <c r="QWE88" s="567"/>
      <c r="QWF88" s="567"/>
      <c r="QWG88" s="567"/>
      <c r="QWH88" s="567"/>
      <c r="QWI88" s="567"/>
      <c r="QWJ88" s="567"/>
      <c r="QWK88" s="567"/>
      <c r="QWL88" s="567"/>
      <c r="QWM88" s="567"/>
      <c r="QWN88" s="567"/>
      <c r="QWO88" s="567"/>
      <c r="QWP88" s="567"/>
      <c r="QWQ88" s="567"/>
      <c r="QWR88" s="567"/>
      <c r="QWS88" s="567"/>
      <c r="QWT88" s="567"/>
      <c r="QWU88" s="567"/>
      <c r="QWV88" s="567"/>
      <c r="QWW88" s="567"/>
      <c r="QWX88" s="567"/>
      <c r="QWY88" s="567"/>
      <c r="QWZ88" s="567"/>
      <c r="QXA88" s="567"/>
      <c r="QXB88" s="567"/>
      <c r="QXC88" s="567"/>
      <c r="QXD88" s="567"/>
      <c r="QXE88" s="567"/>
      <c r="QXF88" s="567"/>
      <c r="QXG88" s="567"/>
      <c r="QXH88" s="567"/>
      <c r="QXI88" s="567"/>
      <c r="QXJ88" s="567"/>
      <c r="QXK88" s="567"/>
      <c r="QXL88" s="567"/>
      <c r="QXM88" s="567"/>
      <c r="QXN88" s="567"/>
      <c r="QXO88" s="567"/>
      <c r="QXP88" s="567"/>
      <c r="QXQ88" s="567"/>
      <c r="QXR88" s="567"/>
      <c r="QXS88" s="567"/>
      <c r="QXT88" s="567"/>
      <c r="QXU88" s="567"/>
      <c r="QXV88" s="567"/>
      <c r="QXW88" s="567"/>
      <c r="QXX88" s="567"/>
      <c r="QXY88" s="567"/>
      <c r="QXZ88" s="567"/>
      <c r="QYA88" s="567"/>
      <c r="QYB88" s="567"/>
      <c r="QYC88" s="567"/>
      <c r="QYD88" s="567"/>
      <c r="QYE88" s="567"/>
      <c r="QYF88" s="567"/>
      <c r="QYG88" s="567"/>
      <c r="QYH88" s="567"/>
      <c r="QYI88" s="567"/>
      <c r="QYJ88" s="567"/>
      <c r="QYK88" s="567"/>
      <c r="QYL88" s="567"/>
      <c r="QYM88" s="567"/>
      <c r="QYN88" s="567"/>
      <c r="QYO88" s="567"/>
      <c r="QYP88" s="567"/>
      <c r="QYQ88" s="567"/>
      <c r="QYR88" s="567"/>
      <c r="QYS88" s="567"/>
      <c r="QYT88" s="567"/>
      <c r="QYU88" s="567"/>
      <c r="QYV88" s="567"/>
      <c r="QYW88" s="567"/>
      <c r="QYX88" s="567"/>
      <c r="QYY88" s="567"/>
      <c r="QYZ88" s="567"/>
      <c r="QZA88" s="567"/>
      <c r="QZB88" s="567"/>
      <c r="QZC88" s="567"/>
      <c r="QZD88" s="567"/>
      <c r="QZE88" s="567"/>
      <c r="QZF88" s="567"/>
      <c r="QZG88" s="567"/>
      <c r="QZH88" s="567"/>
      <c r="QZI88" s="567"/>
      <c r="QZJ88" s="567"/>
      <c r="QZK88" s="567"/>
      <c r="QZL88" s="567"/>
      <c r="QZM88" s="567"/>
      <c r="QZN88" s="567"/>
      <c r="QZO88" s="567"/>
      <c r="QZP88" s="567"/>
      <c r="QZQ88" s="567"/>
      <c r="QZR88" s="567"/>
      <c r="QZS88" s="567"/>
      <c r="QZT88" s="567"/>
      <c r="QZU88" s="567"/>
      <c r="QZV88" s="567"/>
      <c r="QZW88" s="567"/>
      <c r="QZX88" s="567"/>
      <c r="QZY88" s="567"/>
      <c r="QZZ88" s="567"/>
      <c r="RAA88" s="567"/>
      <c r="RAB88" s="567"/>
      <c r="RAC88" s="567"/>
      <c r="RAD88" s="567"/>
      <c r="RAE88" s="567"/>
      <c r="RAF88" s="567"/>
      <c r="RAG88" s="567"/>
      <c r="RAH88" s="567"/>
      <c r="RAI88" s="567"/>
      <c r="RAJ88" s="567"/>
      <c r="RAK88" s="567"/>
      <c r="RAL88" s="567"/>
      <c r="RAM88" s="567"/>
      <c r="RAN88" s="567"/>
      <c r="RAO88" s="567"/>
      <c r="RAP88" s="567"/>
      <c r="RAQ88" s="567"/>
      <c r="RAR88" s="567"/>
      <c r="RAS88" s="567"/>
      <c r="RAT88" s="567"/>
      <c r="RAU88" s="567"/>
      <c r="RAV88" s="567"/>
      <c r="RAW88" s="567"/>
      <c r="RAX88" s="567"/>
      <c r="RAY88" s="567"/>
      <c r="RAZ88" s="567"/>
      <c r="RBA88" s="567"/>
      <c r="RBB88" s="567"/>
      <c r="RBC88" s="567"/>
      <c r="RBD88" s="567"/>
      <c r="RBE88" s="567"/>
      <c r="RBF88" s="567"/>
      <c r="RBG88" s="567"/>
      <c r="RBH88" s="567"/>
      <c r="RBI88" s="567"/>
      <c r="RBJ88" s="567"/>
      <c r="RBK88" s="567"/>
      <c r="RBL88" s="567"/>
      <c r="RBM88" s="567"/>
      <c r="RBN88" s="567"/>
      <c r="RBO88" s="567"/>
      <c r="RBP88" s="567"/>
      <c r="RBQ88" s="567"/>
      <c r="RBR88" s="567"/>
      <c r="RBS88" s="567"/>
      <c r="RBT88" s="567"/>
      <c r="RBU88" s="567"/>
      <c r="RBV88" s="567"/>
      <c r="RBW88" s="567"/>
      <c r="RBX88" s="567"/>
      <c r="RBY88" s="567"/>
      <c r="RBZ88" s="567"/>
      <c r="RCA88" s="567"/>
      <c r="RCB88" s="567"/>
      <c r="RCC88" s="567"/>
      <c r="RCD88" s="567"/>
      <c r="RCE88" s="567"/>
      <c r="RCF88" s="567"/>
      <c r="RCG88" s="567"/>
      <c r="RCH88" s="567"/>
      <c r="RCI88" s="567"/>
      <c r="RCJ88" s="567"/>
      <c r="RCK88" s="567"/>
      <c r="RCL88" s="567"/>
      <c r="RCM88" s="567"/>
      <c r="RCN88" s="567"/>
      <c r="RCO88" s="567"/>
      <c r="RCP88" s="567"/>
      <c r="RCQ88" s="567"/>
      <c r="RCR88" s="567"/>
      <c r="RCS88" s="567"/>
      <c r="RCT88" s="567"/>
      <c r="RCU88" s="567"/>
      <c r="RCV88" s="567"/>
      <c r="RCW88" s="567"/>
      <c r="RCX88" s="567"/>
      <c r="RCY88" s="567"/>
      <c r="RCZ88" s="567"/>
      <c r="RDA88" s="567"/>
      <c r="RDB88" s="567"/>
      <c r="RDC88" s="567"/>
      <c r="RDD88" s="567"/>
      <c r="RDE88" s="567"/>
      <c r="RDF88" s="567"/>
      <c r="RDG88" s="567"/>
      <c r="RDH88" s="567"/>
      <c r="RDI88" s="567"/>
      <c r="RDJ88" s="567"/>
      <c r="RDK88" s="567"/>
      <c r="RDL88" s="567"/>
      <c r="RDM88" s="567"/>
      <c r="RDN88" s="567"/>
      <c r="RDO88" s="567"/>
      <c r="RDP88" s="567"/>
      <c r="RDQ88" s="567"/>
      <c r="RDR88" s="567"/>
      <c r="RDS88" s="567"/>
      <c r="RDT88" s="567"/>
      <c r="RDU88" s="567"/>
      <c r="RDV88" s="567"/>
      <c r="RDW88" s="567"/>
      <c r="RDX88" s="567"/>
      <c r="RDY88" s="567"/>
      <c r="RDZ88" s="567"/>
      <c r="REA88" s="567"/>
      <c r="REB88" s="567"/>
      <c r="REC88" s="567"/>
      <c r="RED88" s="567"/>
      <c r="REE88" s="567"/>
      <c r="REF88" s="567"/>
      <c r="REG88" s="567"/>
      <c r="REH88" s="567"/>
      <c r="REI88" s="567"/>
      <c r="REJ88" s="567"/>
      <c r="REK88" s="567"/>
      <c r="REL88" s="567"/>
      <c r="REM88" s="567"/>
      <c r="REN88" s="567"/>
      <c r="REO88" s="567"/>
      <c r="REP88" s="567"/>
      <c r="REQ88" s="567"/>
      <c r="RER88" s="567"/>
      <c r="RES88" s="567"/>
      <c r="RET88" s="567"/>
      <c r="REU88" s="567"/>
      <c r="REV88" s="567"/>
      <c r="REW88" s="567"/>
      <c r="REX88" s="567"/>
      <c r="REY88" s="567"/>
      <c r="REZ88" s="567"/>
      <c r="RFA88" s="567"/>
      <c r="RFB88" s="567"/>
      <c r="RFC88" s="567"/>
      <c r="RFD88" s="567"/>
      <c r="RFE88" s="567"/>
      <c r="RFF88" s="567"/>
      <c r="RFG88" s="567"/>
      <c r="RFH88" s="567"/>
      <c r="RFI88" s="567"/>
      <c r="RFJ88" s="567"/>
      <c r="RFK88" s="567"/>
      <c r="RFL88" s="567"/>
      <c r="RFM88" s="567"/>
      <c r="RFN88" s="567"/>
      <c r="RFO88" s="567"/>
      <c r="RFP88" s="567"/>
      <c r="RFQ88" s="567"/>
      <c r="RFR88" s="567"/>
      <c r="RFS88" s="567"/>
      <c r="RFT88" s="567"/>
      <c r="RFU88" s="567"/>
      <c r="RFV88" s="567"/>
      <c r="RFW88" s="567"/>
      <c r="RFX88" s="567"/>
      <c r="RFY88" s="567"/>
      <c r="RFZ88" s="567"/>
      <c r="RGA88" s="567"/>
      <c r="RGB88" s="567"/>
      <c r="RGC88" s="567"/>
      <c r="RGD88" s="567"/>
      <c r="RGE88" s="567"/>
      <c r="RGF88" s="567"/>
      <c r="RGG88" s="567"/>
      <c r="RGH88" s="567"/>
      <c r="RGI88" s="567"/>
      <c r="RGJ88" s="567"/>
      <c r="RGK88" s="567"/>
      <c r="RGL88" s="567"/>
      <c r="RGM88" s="567"/>
      <c r="RGN88" s="567"/>
      <c r="RGO88" s="567"/>
      <c r="RGP88" s="567"/>
      <c r="RGQ88" s="567"/>
      <c r="RGR88" s="567"/>
      <c r="RGS88" s="567"/>
      <c r="RGT88" s="567"/>
      <c r="RGU88" s="567"/>
      <c r="RGV88" s="567"/>
      <c r="RGW88" s="567"/>
      <c r="RGX88" s="567"/>
      <c r="RGY88" s="567"/>
      <c r="RGZ88" s="567"/>
      <c r="RHA88" s="567"/>
      <c r="RHB88" s="567"/>
      <c r="RHC88" s="567"/>
      <c r="RHD88" s="567"/>
      <c r="RHE88" s="567"/>
      <c r="RHF88" s="567"/>
      <c r="RHG88" s="567"/>
      <c r="RHH88" s="567"/>
      <c r="RHI88" s="567"/>
      <c r="RHJ88" s="567"/>
      <c r="RHK88" s="567"/>
      <c r="RHL88" s="567"/>
      <c r="RHM88" s="567"/>
      <c r="RHN88" s="567"/>
      <c r="RHO88" s="567"/>
      <c r="RHP88" s="567"/>
      <c r="RHQ88" s="567"/>
      <c r="RHR88" s="567"/>
      <c r="RHS88" s="567"/>
      <c r="RHT88" s="567"/>
      <c r="RHU88" s="567"/>
      <c r="RHV88" s="567"/>
      <c r="RHW88" s="567"/>
      <c r="RHX88" s="567"/>
      <c r="RHY88" s="567"/>
      <c r="RHZ88" s="567"/>
      <c r="RIA88" s="567"/>
      <c r="RIB88" s="567"/>
      <c r="RIC88" s="567"/>
      <c r="RID88" s="567"/>
      <c r="RIE88" s="567"/>
      <c r="RIF88" s="567"/>
      <c r="RIG88" s="567"/>
      <c r="RIH88" s="567"/>
      <c r="RII88" s="567"/>
      <c r="RIJ88" s="567"/>
      <c r="RIK88" s="567"/>
      <c r="RIL88" s="567"/>
      <c r="RIM88" s="567"/>
      <c r="RIN88" s="567"/>
      <c r="RIO88" s="567"/>
      <c r="RIP88" s="567"/>
      <c r="RIQ88" s="567"/>
      <c r="RIR88" s="567"/>
      <c r="RIS88" s="567"/>
      <c r="RIT88" s="567"/>
      <c r="RIU88" s="567"/>
      <c r="RIV88" s="567"/>
      <c r="RIW88" s="567"/>
      <c r="RIX88" s="567"/>
      <c r="RIY88" s="567"/>
      <c r="RIZ88" s="567"/>
      <c r="RJA88" s="567"/>
      <c r="RJB88" s="567"/>
      <c r="RJC88" s="567"/>
      <c r="RJD88" s="567"/>
      <c r="RJE88" s="567"/>
      <c r="RJF88" s="567"/>
      <c r="RJG88" s="567"/>
      <c r="RJH88" s="567"/>
      <c r="RJI88" s="567"/>
      <c r="RJJ88" s="567"/>
      <c r="RJK88" s="567"/>
      <c r="RJL88" s="567"/>
      <c r="RJM88" s="567"/>
      <c r="RJN88" s="567"/>
      <c r="RJO88" s="567"/>
      <c r="RJP88" s="567"/>
      <c r="RJQ88" s="567"/>
      <c r="RJR88" s="567"/>
      <c r="RJS88" s="567"/>
      <c r="RJT88" s="567"/>
      <c r="RJU88" s="567"/>
      <c r="RJV88" s="567"/>
      <c r="RJW88" s="567"/>
      <c r="RJX88" s="567"/>
      <c r="RJY88" s="567"/>
      <c r="RJZ88" s="567"/>
      <c r="RKA88" s="567"/>
      <c r="RKB88" s="567"/>
      <c r="RKC88" s="567"/>
      <c r="RKD88" s="567"/>
      <c r="RKE88" s="567"/>
      <c r="RKF88" s="567"/>
      <c r="RKG88" s="567"/>
      <c r="RKH88" s="567"/>
      <c r="RKI88" s="567"/>
      <c r="RKJ88" s="567"/>
      <c r="RKK88" s="567"/>
      <c r="RKL88" s="567"/>
      <c r="RKM88" s="567"/>
      <c r="RKN88" s="567"/>
      <c r="RKO88" s="567"/>
      <c r="RKP88" s="567"/>
      <c r="RKQ88" s="567"/>
      <c r="RKR88" s="567"/>
      <c r="RKS88" s="567"/>
      <c r="RKT88" s="567"/>
      <c r="RKU88" s="567"/>
      <c r="RKV88" s="567"/>
      <c r="RKW88" s="567"/>
      <c r="RKX88" s="567"/>
      <c r="RKY88" s="567"/>
      <c r="RKZ88" s="567"/>
      <c r="RLA88" s="567"/>
      <c r="RLB88" s="567"/>
      <c r="RLC88" s="567"/>
      <c r="RLD88" s="567"/>
      <c r="RLE88" s="567"/>
      <c r="RLF88" s="567"/>
      <c r="RLG88" s="567"/>
      <c r="RLH88" s="567"/>
      <c r="RLI88" s="567"/>
      <c r="RLJ88" s="567"/>
      <c r="RLK88" s="567"/>
      <c r="RLL88" s="567"/>
      <c r="RLM88" s="567"/>
      <c r="RLN88" s="567"/>
      <c r="RLO88" s="567"/>
      <c r="RLP88" s="567"/>
      <c r="RLQ88" s="567"/>
      <c r="RLR88" s="567"/>
      <c r="RLS88" s="567"/>
      <c r="RLT88" s="567"/>
      <c r="RLU88" s="567"/>
      <c r="RLV88" s="567"/>
      <c r="RLW88" s="567"/>
      <c r="RLX88" s="567"/>
      <c r="RLY88" s="567"/>
      <c r="RLZ88" s="567"/>
      <c r="RMA88" s="567"/>
      <c r="RMB88" s="567"/>
      <c r="RMC88" s="567"/>
      <c r="RMD88" s="567"/>
      <c r="RME88" s="567"/>
      <c r="RMF88" s="567"/>
      <c r="RMG88" s="567"/>
      <c r="RMH88" s="567"/>
      <c r="RMI88" s="567"/>
      <c r="RMJ88" s="567"/>
      <c r="RMK88" s="567"/>
      <c r="RML88" s="567"/>
      <c r="RMM88" s="567"/>
      <c r="RMN88" s="567"/>
      <c r="RMO88" s="567"/>
      <c r="RMP88" s="567"/>
      <c r="RMQ88" s="567"/>
      <c r="RMR88" s="567"/>
      <c r="RMS88" s="567"/>
      <c r="RMT88" s="567"/>
      <c r="RMU88" s="567"/>
      <c r="RMV88" s="567"/>
      <c r="RMW88" s="567"/>
      <c r="RMX88" s="567"/>
      <c r="RMY88" s="567"/>
      <c r="RMZ88" s="567"/>
      <c r="RNA88" s="567"/>
      <c r="RNB88" s="567"/>
      <c r="RNC88" s="567"/>
      <c r="RND88" s="567"/>
      <c r="RNE88" s="567"/>
      <c r="RNF88" s="567"/>
      <c r="RNG88" s="567"/>
      <c r="RNH88" s="567"/>
      <c r="RNI88" s="567"/>
      <c r="RNJ88" s="567"/>
      <c r="RNK88" s="567"/>
      <c r="RNL88" s="567"/>
      <c r="RNM88" s="567"/>
      <c r="RNN88" s="567"/>
      <c r="RNO88" s="567"/>
      <c r="RNP88" s="567"/>
      <c r="RNQ88" s="567"/>
      <c r="RNR88" s="567"/>
      <c r="RNS88" s="567"/>
      <c r="RNT88" s="567"/>
      <c r="RNU88" s="567"/>
      <c r="RNV88" s="567"/>
      <c r="RNW88" s="567"/>
      <c r="RNX88" s="567"/>
      <c r="RNY88" s="567"/>
      <c r="RNZ88" s="567"/>
      <c r="ROA88" s="567"/>
      <c r="ROB88" s="567"/>
      <c r="ROC88" s="567"/>
      <c r="ROD88" s="567"/>
      <c r="ROE88" s="567"/>
      <c r="ROF88" s="567"/>
      <c r="ROG88" s="567"/>
      <c r="ROH88" s="567"/>
      <c r="ROI88" s="567"/>
      <c r="ROJ88" s="567"/>
      <c r="ROK88" s="567"/>
      <c r="ROL88" s="567"/>
      <c r="ROM88" s="567"/>
      <c r="RON88" s="567"/>
      <c r="ROO88" s="567"/>
      <c r="ROP88" s="567"/>
      <c r="ROQ88" s="567"/>
      <c r="ROR88" s="567"/>
      <c r="ROS88" s="567"/>
      <c r="ROT88" s="567"/>
      <c r="ROU88" s="567"/>
      <c r="ROV88" s="567"/>
      <c r="ROW88" s="567"/>
      <c r="ROX88" s="567"/>
      <c r="ROY88" s="567"/>
      <c r="ROZ88" s="567"/>
      <c r="RPA88" s="567"/>
      <c r="RPB88" s="567"/>
      <c r="RPC88" s="567"/>
      <c r="RPD88" s="567"/>
      <c r="RPE88" s="567"/>
      <c r="RPF88" s="567"/>
      <c r="RPG88" s="567"/>
      <c r="RPH88" s="567"/>
      <c r="RPI88" s="567"/>
      <c r="RPJ88" s="567"/>
      <c r="RPK88" s="567"/>
      <c r="RPL88" s="567"/>
      <c r="RPM88" s="567"/>
      <c r="RPN88" s="567"/>
      <c r="RPO88" s="567"/>
      <c r="RPP88" s="567"/>
      <c r="RPQ88" s="567"/>
      <c r="RPR88" s="567"/>
      <c r="RPS88" s="567"/>
      <c r="RPT88" s="567"/>
      <c r="RPU88" s="567"/>
      <c r="RPV88" s="567"/>
      <c r="RPW88" s="567"/>
      <c r="RPX88" s="567"/>
      <c r="RPY88" s="567"/>
      <c r="RPZ88" s="567"/>
      <c r="RQA88" s="567"/>
      <c r="RQB88" s="567"/>
      <c r="RQC88" s="567"/>
      <c r="RQD88" s="567"/>
      <c r="RQE88" s="567"/>
      <c r="RQF88" s="567"/>
      <c r="RQG88" s="567"/>
      <c r="RQH88" s="567"/>
      <c r="RQI88" s="567"/>
      <c r="RQJ88" s="567"/>
      <c r="RQK88" s="567"/>
      <c r="RQL88" s="567"/>
      <c r="RQM88" s="567"/>
      <c r="RQN88" s="567"/>
      <c r="RQO88" s="567"/>
      <c r="RQP88" s="567"/>
      <c r="RQQ88" s="567"/>
      <c r="RQR88" s="567"/>
      <c r="RQS88" s="567"/>
      <c r="RQT88" s="567"/>
      <c r="RQU88" s="567"/>
      <c r="RQV88" s="567"/>
      <c r="RQW88" s="567"/>
      <c r="RQX88" s="567"/>
      <c r="RQY88" s="567"/>
      <c r="RQZ88" s="567"/>
      <c r="RRA88" s="567"/>
      <c r="RRB88" s="567"/>
      <c r="RRC88" s="567"/>
      <c r="RRD88" s="567"/>
      <c r="RRE88" s="567"/>
      <c r="RRF88" s="567"/>
      <c r="RRG88" s="567"/>
      <c r="RRH88" s="567"/>
      <c r="RRI88" s="567"/>
      <c r="RRJ88" s="567"/>
      <c r="RRK88" s="567"/>
      <c r="RRL88" s="567"/>
      <c r="RRM88" s="567"/>
      <c r="RRN88" s="567"/>
      <c r="RRO88" s="567"/>
      <c r="RRP88" s="567"/>
      <c r="RRQ88" s="567"/>
      <c r="RRR88" s="567"/>
      <c r="RRS88" s="567"/>
      <c r="RRT88" s="567"/>
      <c r="RRU88" s="567"/>
      <c r="RRV88" s="567"/>
      <c r="RRW88" s="567"/>
      <c r="RRX88" s="567"/>
      <c r="RRY88" s="567"/>
      <c r="RRZ88" s="567"/>
      <c r="RSA88" s="567"/>
      <c r="RSB88" s="567"/>
      <c r="RSC88" s="567"/>
      <c r="RSD88" s="567"/>
      <c r="RSE88" s="567"/>
      <c r="RSF88" s="567"/>
      <c r="RSG88" s="567"/>
      <c r="RSH88" s="567"/>
      <c r="RSI88" s="567"/>
      <c r="RSJ88" s="567"/>
      <c r="RSK88" s="567"/>
      <c r="RSL88" s="567"/>
      <c r="RSM88" s="567"/>
      <c r="RSN88" s="567"/>
      <c r="RSO88" s="567"/>
      <c r="RSP88" s="567"/>
      <c r="RSQ88" s="567"/>
      <c r="RSR88" s="567"/>
      <c r="RSS88" s="567"/>
      <c r="RST88" s="567"/>
      <c r="RSU88" s="567"/>
      <c r="RSV88" s="567"/>
      <c r="RSW88" s="567"/>
      <c r="RSX88" s="567"/>
      <c r="RSY88" s="567"/>
      <c r="RSZ88" s="567"/>
      <c r="RTA88" s="567"/>
      <c r="RTB88" s="567"/>
      <c r="RTC88" s="567"/>
      <c r="RTD88" s="567"/>
      <c r="RTE88" s="567"/>
      <c r="RTF88" s="567"/>
      <c r="RTG88" s="567"/>
      <c r="RTH88" s="567"/>
      <c r="RTI88" s="567"/>
      <c r="RTJ88" s="567"/>
      <c r="RTK88" s="567"/>
      <c r="RTL88" s="567"/>
      <c r="RTM88" s="567"/>
      <c r="RTN88" s="567"/>
      <c r="RTO88" s="567"/>
      <c r="RTP88" s="567"/>
      <c r="RTQ88" s="567"/>
      <c r="RTR88" s="567"/>
      <c r="RTS88" s="567"/>
      <c r="RTT88" s="567"/>
      <c r="RTU88" s="567"/>
      <c r="RTV88" s="567"/>
      <c r="RTW88" s="567"/>
      <c r="RTX88" s="567"/>
      <c r="RTY88" s="567"/>
      <c r="RTZ88" s="567"/>
      <c r="RUA88" s="567"/>
      <c r="RUB88" s="567"/>
      <c r="RUC88" s="567"/>
      <c r="RUD88" s="567"/>
      <c r="RUE88" s="567"/>
      <c r="RUF88" s="567"/>
      <c r="RUG88" s="567"/>
      <c r="RUH88" s="567"/>
      <c r="RUI88" s="567"/>
      <c r="RUJ88" s="567"/>
      <c r="RUK88" s="567"/>
      <c r="RUL88" s="567"/>
      <c r="RUM88" s="567"/>
      <c r="RUN88" s="567"/>
      <c r="RUO88" s="567"/>
      <c r="RUP88" s="567"/>
      <c r="RUQ88" s="567"/>
      <c r="RUR88" s="567"/>
      <c r="RUS88" s="567"/>
      <c r="RUT88" s="567"/>
      <c r="RUU88" s="567"/>
      <c r="RUV88" s="567"/>
      <c r="RUW88" s="567"/>
      <c r="RUX88" s="567"/>
      <c r="RUY88" s="567"/>
      <c r="RUZ88" s="567"/>
      <c r="RVA88" s="567"/>
      <c r="RVB88" s="567"/>
      <c r="RVC88" s="567"/>
      <c r="RVD88" s="567"/>
      <c r="RVE88" s="567"/>
      <c r="RVF88" s="567"/>
      <c r="RVG88" s="567"/>
      <c r="RVH88" s="567"/>
      <c r="RVI88" s="567"/>
      <c r="RVJ88" s="567"/>
      <c r="RVK88" s="567"/>
      <c r="RVL88" s="567"/>
      <c r="RVM88" s="567"/>
      <c r="RVN88" s="567"/>
      <c r="RVO88" s="567"/>
      <c r="RVP88" s="567"/>
      <c r="RVQ88" s="567"/>
      <c r="RVR88" s="567"/>
      <c r="RVS88" s="567"/>
      <c r="RVT88" s="567"/>
      <c r="RVU88" s="567"/>
      <c r="RVV88" s="567"/>
      <c r="RVW88" s="567"/>
      <c r="RVX88" s="567"/>
      <c r="RVY88" s="567"/>
      <c r="RVZ88" s="567"/>
      <c r="RWA88" s="567"/>
      <c r="RWB88" s="567"/>
      <c r="RWC88" s="567"/>
      <c r="RWD88" s="567"/>
      <c r="RWE88" s="567"/>
      <c r="RWF88" s="567"/>
      <c r="RWG88" s="567"/>
      <c r="RWH88" s="567"/>
      <c r="RWI88" s="567"/>
      <c r="RWJ88" s="567"/>
      <c r="RWK88" s="567"/>
      <c r="RWL88" s="567"/>
      <c r="RWM88" s="567"/>
      <c r="RWN88" s="567"/>
      <c r="RWO88" s="567"/>
      <c r="RWP88" s="567"/>
      <c r="RWQ88" s="567"/>
      <c r="RWR88" s="567"/>
      <c r="RWS88" s="567"/>
      <c r="RWT88" s="567"/>
      <c r="RWU88" s="567"/>
      <c r="RWV88" s="567"/>
      <c r="RWW88" s="567"/>
      <c r="RWX88" s="567"/>
      <c r="RWY88" s="567"/>
      <c r="RWZ88" s="567"/>
      <c r="RXA88" s="567"/>
      <c r="RXB88" s="567"/>
      <c r="RXC88" s="567"/>
      <c r="RXD88" s="567"/>
      <c r="RXE88" s="567"/>
      <c r="RXF88" s="567"/>
      <c r="RXG88" s="567"/>
      <c r="RXH88" s="567"/>
      <c r="RXI88" s="567"/>
      <c r="RXJ88" s="567"/>
      <c r="RXK88" s="567"/>
      <c r="RXL88" s="567"/>
      <c r="RXM88" s="567"/>
      <c r="RXN88" s="567"/>
      <c r="RXO88" s="567"/>
      <c r="RXP88" s="567"/>
      <c r="RXQ88" s="567"/>
      <c r="RXR88" s="567"/>
      <c r="RXS88" s="567"/>
      <c r="RXT88" s="567"/>
      <c r="RXU88" s="567"/>
      <c r="RXV88" s="567"/>
      <c r="RXW88" s="567"/>
      <c r="RXX88" s="567"/>
      <c r="RXY88" s="567"/>
      <c r="RXZ88" s="567"/>
      <c r="RYA88" s="567"/>
      <c r="RYB88" s="567"/>
      <c r="RYC88" s="567"/>
      <c r="RYD88" s="567"/>
      <c r="RYE88" s="567"/>
      <c r="RYF88" s="567"/>
      <c r="RYG88" s="567"/>
      <c r="RYH88" s="567"/>
      <c r="RYI88" s="567"/>
      <c r="RYJ88" s="567"/>
      <c r="RYK88" s="567"/>
      <c r="RYL88" s="567"/>
      <c r="RYM88" s="567"/>
      <c r="RYN88" s="567"/>
      <c r="RYO88" s="567"/>
      <c r="RYP88" s="567"/>
      <c r="RYQ88" s="567"/>
      <c r="RYR88" s="567"/>
      <c r="RYS88" s="567"/>
      <c r="RYT88" s="567"/>
      <c r="RYU88" s="567"/>
      <c r="RYV88" s="567"/>
      <c r="RYW88" s="567"/>
      <c r="RYX88" s="567"/>
      <c r="RYY88" s="567"/>
      <c r="RYZ88" s="567"/>
      <c r="RZA88" s="567"/>
      <c r="RZB88" s="567"/>
      <c r="RZC88" s="567"/>
      <c r="RZD88" s="567"/>
      <c r="RZE88" s="567"/>
      <c r="RZF88" s="567"/>
      <c r="RZG88" s="567"/>
      <c r="RZH88" s="567"/>
      <c r="RZI88" s="567"/>
      <c r="RZJ88" s="567"/>
      <c r="RZK88" s="567"/>
      <c r="RZL88" s="567"/>
      <c r="RZM88" s="567"/>
      <c r="RZN88" s="567"/>
      <c r="RZO88" s="567"/>
      <c r="RZP88" s="567"/>
      <c r="RZQ88" s="567"/>
      <c r="RZR88" s="567"/>
      <c r="RZS88" s="567"/>
      <c r="RZT88" s="567"/>
      <c r="RZU88" s="567"/>
      <c r="RZV88" s="567"/>
      <c r="RZW88" s="567"/>
      <c r="RZX88" s="567"/>
      <c r="RZY88" s="567"/>
      <c r="RZZ88" s="567"/>
      <c r="SAA88" s="567"/>
      <c r="SAB88" s="567"/>
      <c r="SAC88" s="567"/>
      <c r="SAD88" s="567"/>
      <c r="SAE88" s="567"/>
      <c r="SAF88" s="567"/>
      <c r="SAG88" s="567"/>
      <c r="SAH88" s="567"/>
      <c r="SAI88" s="567"/>
      <c r="SAJ88" s="567"/>
      <c r="SAK88" s="567"/>
      <c r="SAL88" s="567"/>
      <c r="SAM88" s="567"/>
      <c r="SAN88" s="567"/>
      <c r="SAO88" s="567"/>
      <c r="SAP88" s="567"/>
      <c r="SAQ88" s="567"/>
      <c r="SAR88" s="567"/>
      <c r="SAS88" s="567"/>
      <c r="SAT88" s="567"/>
      <c r="SAU88" s="567"/>
      <c r="SAV88" s="567"/>
      <c r="SAW88" s="567"/>
      <c r="SAX88" s="567"/>
      <c r="SAY88" s="567"/>
      <c r="SAZ88" s="567"/>
      <c r="SBA88" s="567"/>
      <c r="SBB88" s="567"/>
      <c r="SBC88" s="567"/>
      <c r="SBD88" s="567"/>
      <c r="SBE88" s="567"/>
      <c r="SBF88" s="567"/>
      <c r="SBG88" s="567"/>
      <c r="SBH88" s="567"/>
      <c r="SBI88" s="567"/>
      <c r="SBJ88" s="567"/>
      <c r="SBK88" s="567"/>
      <c r="SBL88" s="567"/>
      <c r="SBM88" s="567"/>
      <c r="SBN88" s="567"/>
      <c r="SBO88" s="567"/>
      <c r="SBP88" s="567"/>
      <c r="SBQ88" s="567"/>
      <c r="SBR88" s="567"/>
      <c r="SBS88" s="567"/>
      <c r="SBT88" s="567"/>
      <c r="SBU88" s="567"/>
      <c r="SBV88" s="567"/>
      <c r="SBW88" s="567"/>
      <c r="SBX88" s="567"/>
      <c r="SBY88" s="567"/>
      <c r="SBZ88" s="567"/>
      <c r="SCA88" s="567"/>
      <c r="SCB88" s="567"/>
      <c r="SCC88" s="567"/>
      <c r="SCD88" s="567"/>
      <c r="SCE88" s="567"/>
      <c r="SCF88" s="567"/>
      <c r="SCG88" s="567"/>
      <c r="SCH88" s="567"/>
      <c r="SCI88" s="567"/>
      <c r="SCJ88" s="567"/>
      <c r="SCK88" s="567"/>
      <c r="SCL88" s="567"/>
      <c r="SCM88" s="567"/>
      <c r="SCN88" s="567"/>
      <c r="SCO88" s="567"/>
      <c r="SCP88" s="567"/>
      <c r="SCQ88" s="567"/>
      <c r="SCR88" s="567"/>
      <c r="SCS88" s="567"/>
      <c r="SCT88" s="567"/>
      <c r="SCU88" s="567"/>
      <c r="SCV88" s="567"/>
      <c r="SCW88" s="567"/>
      <c r="SCX88" s="567"/>
      <c r="SCY88" s="567"/>
      <c r="SCZ88" s="567"/>
      <c r="SDA88" s="567"/>
      <c r="SDB88" s="567"/>
      <c r="SDC88" s="567"/>
      <c r="SDD88" s="567"/>
      <c r="SDE88" s="567"/>
      <c r="SDF88" s="567"/>
      <c r="SDG88" s="567"/>
      <c r="SDH88" s="567"/>
      <c r="SDI88" s="567"/>
      <c r="SDJ88" s="567"/>
      <c r="SDK88" s="567"/>
      <c r="SDL88" s="567"/>
      <c r="SDM88" s="567"/>
      <c r="SDN88" s="567"/>
      <c r="SDO88" s="567"/>
      <c r="SDP88" s="567"/>
      <c r="SDQ88" s="567"/>
      <c r="SDR88" s="567"/>
      <c r="SDS88" s="567"/>
      <c r="SDT88" s="567"/>
      <c r="SDU88" s="567"/>
      <c r="SDV88" s="567"/>
      <c r="SDW88" s="567"/>
      <c r="SDX88" s="567"/>
      <c r="SDY88" s="567"/>
      <c r="SDZ88" s="567"/>
      <c r="SEA88" s="567"/>
      <c r="SEB88" s="567"/>
      <c r="SEC88" s="567"/>
      <c r="SED88" s="567"/>
      <c r="SEE88" s="567"/>
      <c r="SEF88" s="567"/>
      <c r="SEG88" s="567"/>
      <c r="SEH88" s="567"/>
      <c r="SEI88" s="567"/>
      <c r="SEJ88" s="567"/>
      <c r="SEK88" s="567"/>
      <c r="SEL88" s="567"/>
      <c r="SEM88" s="567"/>
      <c r="SEN88" s="567"/>
      <c r="SEO88" s="567"/>
      <c r="SEP88" s="567"/>
      <c r="SEQ88" s="567"/>
      <c r="SER88" s="567"/>
      <c r="SES88" s="567"/>
      <c r="SET88" s="567"/>
      <c r="SEU88" s="567"/>
      <c r="SEV88" s="567"/>
      <c r="SEW88" s="567"/>
      <c r="SEX88" s="567"/>
      <c r="SEY88" s="567"/>
      <c r="SEZ88" s="567"/>
      <c r="SFA88" s="567"/>
      <c r="SFB88" s="567"/>
      <c r="SFC88" s="567"/>
      <c r="SFD88" s="567"/>
      <c r="SFE88" s="567"/>
      <c r="SFF88" s="567"/>
      <c r="SFG88" s="567"/>
      <c r="SFH88" s="567"/>
      <c r="SFI88" s="567"/>
      <c r="SFJ88" s="567"/>
      <c r="SFK88" s="567"/>
      <c r="SFL88" s="567"/>
      <c r="SFM88" s="567"/>
      <c r="SFN88" s="567"/>
      <c r="SFO88" s="567"/>
      <c r="SFP88" s="567"/>
      <c r="SFQ88" s="567"/>
      <c r="SFR88" s="567"/>
      <c r="SFS88" s="567"/>
      <c r="SFT88" s="567"/>
      <c r="SFU88" s="567"/>
      <c r="SFV88" s="567"/>
      <c r="SFW88" s="567"/>
      <c r="SFX88" s="567"/>
      <c r="SFY88" s="567"/>
      <c r="SFZ88" s="567"/>
      <c r="SGA88" s="567"/>
      <c r="SGB88" s="567"/>
      <c r="SGC88" s="567"/>
      <c r="SGD88" s="567"/>
      <c r="SGE88" s="567"/>
      <c r="SGF88" s="567"/>
      <c r="SGG88" s="567"/>
      <c r="SGH88" s="567"/>
      <c r="SGI88" s="567"/>
      <c r="SGJ88" s="567"/>
      <c r="SGK88" s="567"/>
      <c r="SGL88" s="567"/>
      <c r="SGM88" s="567"/>
      <c r="SGN88" s="567"/>
      <c r="SGO88" s="567"/>
      <c r="SGP88" s="567"/>
      <c r="SGQ88" s="567"/>
      <c r="SGR88" s="567"/>
      <c r="SGS88" s="567"/>
      <c r="SGT88" s="567"/>
      <c r="SGU88" s="567"/>
      <c r="SGV88" s="567"/>
      <c r="SGW88" s="567"/>
      <c r="SGX88" s="567"/>
      <c r="SGY88" s="567"/>
      <c r="SGZ88" s="567"/>
      <c r="SHA88" s="567"/>
      <c r="SHB88" s="567"/>
      <c r="SHC88" s="567"/>
      <c r="SHD88" s="567"/>
      <c r="SHE88" s="567"/>
      <c r="SHF88" s="567"/>
      <c r="SHG88" s="567"/>
      <c r="SHH88" s="567"/>
      <c r="SHI88" s="567"/>
      <c r="SHJ88" s="567"/>
      <c r="SHK88" s="567"/>
      <c r="SHL88" s="567"/>
      <c r="SHM88" s="567"/>
      <c r="SHN88" s="567"/>
      <c r="SHO88" s="567"/>
      <c r="SHP88" s="567"/>
      <c r="SHQ88" s="567"/>
      <c r="SHR88" s="567"/>
      <c r="SHS88" s="567"/>
      <c r="SHT88" s="567"/>
      <c r="SHU88" s="567"/>
      <c r="SHV88" s="567"/>
      <c r="SHW88" s="567"/>
      <c r="SHX88" s="567"/>
      <c r="SHY88" s="567"/>
      <c r="SHZ88" s="567"/>
      <c r="SIA88" s="567"/>
      <c r="SIB88" s="567"/>
      <c r="SIC88" s="567"/>
      <c r="SID88" s="567"/>
      <c r="SIE88" s="567"/>
      <c r="SIF88" s="567"/>
      <c r="SIG88" s="567"/>
      <c r="SIH88" s="567"/>
      <c r="SII88" s="567"/>
      <c r="SIJ88" s="567"/>
      <c r="SIK88" s="567"/>
      <c r="SIL88" s="567"/>
      <c r="SIM88" s="567"/>
      <c r="SIN88" s="567"/>
      <c r="SIO88" s="567"/>
      <c r="SIP88" s="567"/>
      <c r="SIQ88" s="567"/>
      <c r="SIR88" s="567"/>
      <c r="SIS88" s="567"/>
      <c r="SIT88" s="567"/>
      <c r="SIU88" s="567"/>
      <c r="SIV88" s="567"/>
      <c r="SIW88" s="567"/>
      <c r="SIX88" s="567"/>
      <c r="SIY88" s="567"/>
      <c r="SIZ88" s="567"/>
      <c r="SJA88" s="567"/>
      <c r="SJB88" s="567"/>
      <c r="SJC88" s="567"/>
      <c r="SJD88" s="567"/>
      <c r="SJE88" s="567"/>
      <c r="SJF88" s="567"/>
      <c r="SJG88" s="567"/>
      <c r="SJH88" s="567"/>
      <c r="SJI88" s="567"/>
      <c r="SJJ88" s="567"/>
      <c r="SJK88" s="567"/>
      <c r="SJL88" s="567"/>
      <c r="SJM88" s="567"/>
      <c r="SJN88" s="567"/>
      <c r="SJO88" s="567"/>
      <c r="SJP88" s="567"/>
      <c r="SJQ88" s="567"/>
      <c r="SJR88" s="567"/>
      <c r="SJS88" s="567"/>
      <c r="SJT88" s="567"/>
      <c r="SJU88" s="567"/>
      <c r="SJV88" s="567"/>
      <c r="SJW88" s="567"/>
      <c r="SJX88" s="567"/>
      <c r="SJY88" s="567"/>
      <c r="SJZ88" s="567"/>
      <c r="SKA88" s="567"/>
      <c r="SKB88" s="567"/>
      <c r="SKC88" s="567"/>
      <c r="SKD88" s="567"/>
      <c r="SKE88" s="567"/>
      <c r="SKF88" s="567"/>
      <c r="SKG88" s="567"/>
      <c r="SKH88" s="567"/>
      <c r="SKI88" s="567"/>
      <c r="SKJ88" s="567"/>
      <c r="SKK88" s="567"/>
      <c r="SKL88" s="567"/>
      <c r="SKM88" s="567"/>
      <c r="SKN88" s="567"/>
      <c r="SKO88" s="567"/>
      <c r="SKP88" s="567"/>
      <c r="SKQ88" s="567"/>
      <c r="SKR88" s="567"/>
      <c r="SKS88" s="567"/>
      <c r="SKT88" s="567"/>
      <c r="SKU88" s="567"/>
      <c r="SKV88" s="567"/>
      <c r="SKW88" s="567"/>
      <c r="SKX88" s="567"/>
      <c r="SKY88" s="567"/>
      <c r="SKZ88" s="567"/>
      <c r="SLA88" s="567"/>
      <c r="SLB88" s="567"/>
      <c r="SLC88" s="567"/>
      <c r="SLD88" s="567"/>
      <c r="SLE88" s="567"/>
      <c r="SLF88" s="567"/>
      <c r="SLG88" s="567"/>
      <c r="SLH88" s="567"/>
      <c r="SLI88" s="567"/>
      <c r="SLJ88" s="567"/>
      <c r="SLK88" s="567"/>
      <c r="SLL88" s="567"/>
      <c r="SLM88" s="567"/>
      <c r="SLN88" s="567"/>
      <c r="SLO88" s="567"/>
      <c r="SLP88" s="567"/>
      <c r="SLQ88" s="567"/>
      <c r="SLR88" s="567"/>
      <c r="SLS88" s="567"/>
      <c r="SLT88" s="567"/>
      <c r="SLU88" s="567"/>
      <c r="SLV88" s="567"/>
      <c r="SLW88" s="567"/>
      <c r="SLX88" s="567"/>
      <c r="SLY88" s="567"/>
      <c r="SLZ88" s="567"/>
      <c r="SMA88" s="567"/>
      <c r="SMB88" s="567"/>
      <c r="SMC88" s="567"/>
      <c r="SMD88" s="567"/>
      <c r="SME88" s="567"/>
      <c r="SMF88" s="567"/>
      <c r="SMG88" s="567"/>
      <c r="SMH88" s="567"/>
      <c r="SMI88" s="567"/>
      <c r="SMJ88" s="567"/>
      <c r="SMK88" s="567"/>
      <c r="SML88" s="567"/>
      <c r="SMM88" s="567"/>
      <c r="SMN88" s="567"/>
      <c r="SMO88" s="567"/>
      <c r="SMP88" s="567"/>
      <c r="SMQ88" s="567"/>
      <c r="SMR88" s="567"/>
      <c r="SMS88" s="567"/>
      <c r="SMT88" s="567"/>
      <c r="SMU88" s="567"/>
      <c r="SMV88" s="567"/>
      <c r="SMW88" s="567"/>
      <c r="SMX88" s="567"/>
      <c r="SMY88" s="567"/>
      <c r="SMZ88" s="567"/>
      <c r="SNA88" s="567"/>
      <c r="SNB88" s="567"/>
      <c r="SNC88" s="567"/>
      <c r="SND88" s="567"/>
      <c r="SNE88" s="567"/>
      <c r="SNF88" s="567"/>
      <c r="SNG88" s="567"/>
      <c r="SNH88" s="567"/>
      <c r="SNI88" s="567"/>
      <c r="SNJ88" s="567"/>
      <c r="SNK88" s="567"/>
      <c r="SNL88" s="567"/>
      <c r="SNM88" s="567"/>
      <c r="SNN88" s="567"/>
      <c r="SNO88" s="567"/>
      <c r="SNP88" s="567"/>
      <c r="SNQ88" s="567"/>
      <c r="SNR88" s="567"/>
      <c r="SNS88" s="567"/>
      <c r="SNT88" s="567"/>
      <c r="SNU88" s="567"/>
      <c r="SNV88" s="567"/>
      <c r="SNW88" s="567"/>
      <c r="SNX88" s="567"/>
      <c r="SNY88" s="567"/>
      <c r="SNZ88" s="567"/>
      <c r="SOA88" s="567"/>
      <c r="SOB88" s="567"/>
      <c r="SOC88" s="567"/>
      <c r="SOD88" s="567"/>
      <c r="SOE88" s="567"/>
      <c r="SOF88" s="567"/>
      <c r="SOG88" s="567"/>
      <c r="SOH88" s="567"/>
      <c r="SOI88" s="567"/>
      <c r="SOJ88" s="567"/>
      <c r="SOK88" s="567"/>
      <c r="SOL88" s="567"/>
      <c r="SOM88" s="567"/>
      <c r="SON88" s="567"/>
      <c r="SOO88" s="567"/>
      <c r="SOP88" s="567"/>
      <c r="SOQ88" s="567"/>
      <c r="SOR88" s="567"/>
      <c r="SOS88" s="567"/>
      <c r="SOT88" s="567"/>
      <c r="SOU88" s="567"/>
      <c r="SOV88" s="567"/>
      <c r="SOW88" s="567"/>
      <c r="SOX88" s="567"/>
      <c r="SOY88" s="567"/>
      <c r="SOZ88" s="567"/>
      <c r="SPA88" s="567"/>
      <c r="SPB88" s="567"/>
      <c r="SPC88" s="567"/>
      <c r="SPD88" s="567"/>
      <c r="SPE88" s="567"/>
      <c r="SPF88" s="567"/>
      <c r="SPG88" s="567"/>
      <c r="SPH88" s="567"/>
      <c r="SPI88" s="567"/>
      <c r="SPJ88" s="567"/>
      <c r="SPK88" s="567"/>
      <c r="SPL88" s="567"/>
      <c r="SPM88" s="567"/>
      <c r="SPN88" s="567"/>
      <c r="SPO88" s="567"/>
      <c r="SPP88" s="567"/>
      <c r="SPQ88" s="567"/>
      <c r="SPR88" s="567"/>
      <c r="SPS88" s="567"/>
      <c r="SPT88" s="567"/>
      <c r="SPU88" s="567"/>
      <c r="SPV88" s="567"/>
      <c r="SPW88" s="567"/>
      <c r="SPX88" s="567"/>
      <c r="SPY88" s="567"/>
      <c r="SPZ88" s="567"/>
      <c r="SQA88" s="567"/>
      <c r="SQB88" s="567"/>
      <c r="SQC88" s="567"/>
      <c r="SQD88" s="567"/>
      <c r="SQE88" s="567"/>
      <c r="SQF88" s="567"/>
      <c r="SQG88" s="567"/>
      <c r="SQH88" s="567"/>
      <c r="SQI88" s="567"/>
      <c r="SQJ88" s="567"/>
      <c r="SQK88" s="567"/>
      <c r="SQL88" s="567"/>
      <c r="SQM88" s="567"/>
      <c r="SQN88" s="567"/>
      <c r="SQO88" s="567"/>
      <c r="SQP88" s="567"/>
      <c r="SQQ88" s="567"/>
      <c r="SQR88" s="567"/>
      <c r="SQS88" s="567"/>
      <c r="SQT88" s="567"/>
      <c r="SQU88" s="567"/>
      <c r="SQV88" s="567"/>
      <c r="SQW88" s="567"/>
      <c r="SQX88" s="567"/>
      <c r="SQY88" s="567"/>
      <c r="SQZ88" s="567"/>
      <c r="SRA88" s="567"/>
      <c r="SRB88" s="567"/>
      <c r="SRC88" s="567"/>
      <c r="SRD88" s="567"/>
      <c r="SRE88" s="567"/>
      <c r="SRF88" s="567"/>
      <c r="SRG88" s="567"/>
      <c r="SRH88" s="567"/>
      <c r="SRI88" s="567"/>
      <c r="SRJ88" s="567"/>
      <c r="SRK88" s="567"/>
      <c r="SRL88" s="567"/>
      <c r="SRM88" s="567"/>
      <c r="SRN88" s="567"/>
      <c r="SRO88" s="567"/>
      <c r="SRP88" s="567"/>
      <c r="SRQ88" s="567"/>
      <c r="SRR88" s="567"/>
      <c r="SRS88" s="567"/>
      <c r="SRT88" s="567"/>
      <c r="SRU88" s="567"/>
      <c r="SRV88" s="567"/>
      <c r="SRW88" s="567"/>
      <c r="SRX88" s="567"/>
      <c r="SRY88" s="567"/>
      <c r="SRZ88" s="567"/>
      <c r="SSA88" s="567"/>
      <c r="SSB88" s="567"/>
      <c r="SSC88" s="567"/>
      <c r="SSD88" s="567"/>
      <c r="SSE88" s="567"/>
      <c r="SSF88" s="567"/>
      <c r="SSG88" s="567"/>
      <c r="SSH88" s="567"/>
      <c r="SSI88" s="567"/>
      <c r="SSJ88" s="567"/>
      <c r="SSK88" s="567"/>
      <c r="SSL88" s="567"/>
      <c r="SSM88" s="567"/>
      <c r="SSN88" s="567"/>
      <c r="SSO88" s="567"/>
      <c r="SSP88" s="567"/>
      <c r="SSQ88" s="567"/>
      <c r="SSR88" s="567"/>
      <c r="SSS88" s="567"/>
      <c r="SST88" s="567"/>
      <c r="SSU88" s="567"/>
      <c r="SSV88" s="567"/>
      <c r="SSW88" s="567"/>
      <c r="SSX88" s="567"/>
      <c r="SSY88" s="567"/>
      <c r="SSZ88" s="567"/>
      <c r="STA88" s="567"/>
      <c r="STB88" s="567"/>
      <c r="STC88" s="567"/>
      <c r="STD88" s="567"/>
      <c r="STE88" s="567"/>
      <c r="STF88" s="567"/>
      <c r="STG88" s="567"/>
      <c r="STH88" s="567"/>
      <c r="STI88" s="567"/>
      <c r="STJ88" s="567"/>
      <c r="STK88" s="567"/>
      <c r="STL88" s="567"/>
      <c r="STM88" s="567"/>
      <c r="STN88" s="567"/>
      <c r="STO88" s="567"/>
      <c r="STP88" s="567"/>
      <c r="STQ88" s="567"/>
      <c r="STR88" s="567"/>
      <c r="STS88" s="567"/>
      <c r="STT88" s="567"/>
      <c r="STU88" s="567"/>
      <c r="STV88" s="567"/>
      <c r="STW88" s="567"/>
      <c r="STX88" s="567"/>
      <c r="STY88" s="567"/>
      <c r="STZ88" s="567"/>
      <c r="SUA88" s="567"/>
      <c r="SUB88" s="567"/>
      <c r="SUC88" s="567"/>
      <c r="SUD88" s="567"/>
      <c r="SUE88" s="567"/>
      <c r="SUF88" s="567"/>
      <c r="SUG88" s="567"/>
      <c r="SUH88" s="567"/>
      <c r="SUI88" s="567"/>
      <c r="SUJ88" s="567"/>
      <c r="SUK88" s="567"/>
      <c r="SUL88" s="567"/>
      <c r="SUM88" s="567"/>
      <c r="SUN88" s="567"/>
      <c r="SUO88" s="567"/>
      <c r="SUP88" s="567"/>
      <c r="SUQ88" s="567"/>
      <c r="SUR88" s="567"/>
      <c r="SUS88" s="567"/>
      <c r="SUT88" s="567"/>
      <c r="SUU88" s="567"/>
      <c r="SUV88" s="567"/>
      <c r="SUW88" s="567"/>
      <c r="SUX88" s="567"/>
      <c r="SUY88" s="567"/>
      <c r="SUZ88" s="567"/>
      <c r="SVA88" s="567"/>
      <c r="SVB88" s="567"/>
      <c r="SVC88" s="567"/>
      <c r="SVD88" s="567"/>
      <c r="SVE88" s="567"/>
      <c r="SVF88" s="567"/>
      <c r="SVG88" s="567"/>
      <c r="SVH88" s="567"/>
      <c r="SVI88" s="567"/>
      <c r="SVJ88" s="567"/>
      <c r="SVK88" s="567"/>
      <c r="SVL88" s="567"/>
      <c r="SVM88" s="567"/>
      <c r="SVN88" s="567"/>
      <c r="SVO88" s="567"/>
      <c r="SVP88" s="567"/>
      <c r="SVQ88" s="567"/>
      <c r="SVR88" s="567"/>
      <c r="SVS88" s="567"/>
      <c r="SVT88" s="567"/>
      <c r="SVU88" s="567"/>
      <c r="SVV88" s="567"/>
      <c r="SVW88" s="567"/>
      <c r="SVX88" s="567"/>
      <c r="SVY88" s="567"/>
      <c r="SVZ88" s="567"/>
      <c r="SWA88" s="567"/>
      <c r="SWB88" s="567"/>
      <c r="SWC88" s="567"/>
      <c r="SWD88" s="567"/>
      <c r="SWE88" s="567"/>
      <c r="SWF88" s="567"/>
      <c r="SWG88" s="567"/>
      <c r="SWH88" s="567"/>
      <c r="SWI88" s="567"/>
      <c r="SWJ88" s="567"/>
      <c r="SWK88" s="567"/>
      <c r="SWL88" s="567"/>
      <c r="SWM88" s="567"/>
      <c r="SWN88" s="567"/>
      <c r="SWO88" s="567"/>
      <c r="SWP88" s="567"/>
      <c r="SWQ88" s="567"/>
      <c r="SWR88" s="567"/>
      <c r="SWS88" s="567"/>
      <c r="SWT88" s="567"/>
      <c r="SWU88" s="567"/>
      <c r="SWV88" s="567"/>
      <c r="SWW88" s="567"/>
      <c r="SWX88" s="567"/>
      <c r="SWY88" s="567"/>
      <c r="SWZ88" s="567"/>
      <c r="SXA88" s="567"/>
      <c r="SXB88" s="567"/>
      <c r="SXC88" s="567"/>
      <c r="SXD88" s="567"/>
      <c r="SXE88" s="567"/>
      <c r="SXF88" s="567"/>
      <c r="SXG88" s="567"/>
      <c r="SXH88" s="567"/>
      <c r="SXI88" s="567"/>
      <c r="SXJ88" s="567"/>
      <c r="SXK88" s="567"/>
      <c r="SXL88" s="567"/>
      <c r="SXM88" s="567"/>
      <c r="SXN88" s="567"/>
      <c r="SXO88" s="567"/>
      <c r="SXP88" s="567"/>
      <c r="SXQ88" s="567"/>
      <c r="SXR88" s="567"/>
      <c r="SXS88" s="567"/>
      <c r="SXT88" s="567"/>
      <c r="SXU88" s="567"/>
      <c r="SXV88" s="567"/>
      <c r="SXW88" s="567"/>
      <c r="SXX88" s="567"/>
      <c r="SXY88" s="567"/>
      <c r="SXZ88" s="567"/>
      <c r="SYA88" s="567"/>
      <c r="SYB88" s="567"/>
      <c r="SYC88" s="567"/>
      <c r="SYD88" s="567"/>
      <c r="SYE88" s="567"/>
      <c r="SYF88" s="567"/>
      <c r="SYG88" s="567"/>
      <c r="SYH88" s="567"/>
      <c r="SYI88" s="567"/>
      <c r="SYJ88" s="567"/>
      <c r="SYK88" s="567"/>
      <c r="SYL88" s="567"/>
      <c r="SYM88" s="567"/>
      <c r="SYN88" s="567"/>
      <c r="SYO88" s="567"/>
      <c r="SYP88" s="567"/>
      <c r="SYQ88" s="567"/>
      <c r="SYR88" s="567"/>
      <c r="SYS88" s="567"/>
      <c r="SYT88" s="567"/>
      <c r="SYU88" s="567"/>
      <c r="SYV88" s="567"/>
      <c r="SYW88" s="567"/>
      <c r="SYX88" s="567"/>
      <c r="SYY88" s="567"/>
      <c r="SYZ88" s="567"/>
      <c r="SZA88" s="567"/>
      <c r="SZB88" s="567"/>
      <c r="SZC88" s="567"/>
      <c r="SZD88" s="567"/>
      <c r="SZE88" s="567"/>
      <c r="SZF88" s="567"/>
      <c r="SZG88" s="567"/>
      <c r="SZH88" s="567"/>
      <c r="SZI88" s="567"/>
      <c r="SZJ88" s="567"/>
      <c r="SZK88" s="567"/>
      <c r="SZL88" s="567"/>
      <c r="SZM88" s="567"/>
      <c r="SZN88" s="567"/>
      <c r="SZO88" s="567"/>
      <c r="SZP88" s="567"/>
      <c r="SZQ88" s="567"/>
      <c r="SZR88" s="567"/>
      <c r="SZS88" s="567"/>
      <c r="SZT88" s="567"/>
      <c r="SZU88" s="567"/>
      <c r="SZV88" s="567"/>
      <c r="SZW88" s="567"/>
      <c r="SZX88" s="567"/>
      <c r="SZY88" s="567"/>
      <c r="SZZ88" s="567"/>
      <c r="TAA88" s="567"/>
      <c r="TAB88" s="567"/>
      <c r="TAC88" s="567"/>
      <c r="TAD88" s="567"/>
      <c r="TAE88" s="567"/>
      <c r="TAF88" s="567"/>
      <c r="TAG88" s="567"/>
      <c r="TAH88" s="567"/>
      <c r="TAI88" s="567"/>
      <c r="TAJ88" s="567"/>
      <c r="TAK88" s="567"/>
      <c r="TAL88" s="567"/>
      <c r="TAM88" s="567"/>
      <c r="TAN88" s="567"/>
      <c r="TAO88" s="567"/>
      <c r="TAP88" s="567"/>
      <c r="TAQ88" s="567"/>
      <c r="TAR88" s="567"/>
      <c r="TAS88" s="567"/>
      <c r="TAT88" s="567"/>
      <c r="TAU88" s="567"/>
      <c r="TAV88" s="567"/>
      <c r="TAW88" s="567"/>
      <c r="TAX88" s="567"/>
      <c r="TAY88" s="567"/>
      <c r="TAZ88" s="567"/>
      <c r="TBA88" s="567"/>
      <c r="TBB88" s="567"/>
      <c r="TBC88" s="567"/>
      <c r="TBD88" s="567"/>
      <c r="TBE88" s="567"/>
      <c r="TBF88" s="567"/>
      <c r="TBG88" s="567"/>
      <c r="TBH88" s="567"/>
      <c r="TBI88" s="567"/>
      <c r="TBJ88" s="567"/>
      <c r="TBK88" s="567"/>
      <c r="TBL88" s="567"/>
      <c r="TBM88" s="567"/>
      <c r="TBN88" s="567"/>
      <c r="TBO88" s="567"/>
      <c r="TBP88" s="567"/>
      <c r="TBQ88" s="567"/>
      <c r="TBR88" s="567"/>
      <c r="TBS88" s="567"/>
      <c r="TBT88" s="567"/>
      <c r="TBU88" s="567"/>
      <c r="TBV88" s="567"/>
      <c r="TBW88" s="567"/>
      <c r="TBX88" s="567"/>
      <c r="TBY88" s="567"/>
      <c r="TBZ88" s="567"/>
      <c r="TCA88" s="567"/>
      <c r="TCB88" s="567"/>
      <c r="TCC88" s="567"/>
      <c r="TCD88" s="567"/>
      <c r="TCE88" s="567"/>
      <c r="TCF88" s="567"/>
      <c r="TCG88" s="567"/>
      <c r="TCH88" s="567"/>
      <c r="TCI88" s="567"/>
      <c r="TCJ88" s="567"/>
      <c r="TCK88" s="567"/>
      <c r="TCL88" s="567"/>
      <c r="TCM88" s="567"/>
      <c r="TCN88" s="567"/>
      <c r="TCO88" s="567"/>
      <c r="TCP88" s="567"/>
      <c r="TCQ88" s="567"/>
      <c r="TCR88" s="567"/>
      <c r="TCS88" s="567"/>
      <c r="TCT88" s="567"/>
      <c r="TCU88" s="567"/>
      <c r="TCV88" s="567"/>
      <c r="TCW88" s="567"/>
      <c r="TCX88" s="567"/>
      <c r="TCY88" s="567"/>
      <c r="TCZ88" s="567"/>
      <c r="TDA88" s="567"/>
      <c r="TDB88" s="567"/>
      <c r="TDC88" s="567"/>
      <c r="TDD88" s="567"/>
      <c r="TDE88" s="567"/>
      <c r="TDF88" s="567"/>
      <c r="TDG88" s="567"/>
      <c r="TDH88" s="567"/>
      <c r="TDI88" s="567"/>
      <c r="TDJ88" s="567"/>
      <c r="TDK88" s="567"/>
      <c r="TDL88" s="567"/>
      <c r="TDM88" s="567"/>
      <c r="TDN88" s="567"/>
      <c r="TDO88" s="567"/>
      <c r="TDP88" s="567"/>
      <c r="TDQ88" s="567"/>
      <c r="TDR88" s="567"/>
      <c r="TDS88" s="567"/>
      <c r="TDT88" s="567"/>
      <c r="TDU88" s="567"/>
      <c r="TDV88" s="567"/>
      <c r="TDW88" s="567"/>
      <c r="TDX88" s="567"/>
      <c r="TDY88" s="567"/>
      <c r="TDZ88" s="567"/>
      <c r="TEA88" s="567"/>
      <c r="TEB88" s="567"/>
      <c r="TEC88" s="567"/>
      <c r="TED88" s="567"/>
      <c r="TEE88" s="567"/>
      <c r="TEF88" s="567"/>
      <c r="TEG88" s="567"/>
      <c r="TEH88" s="567"/>
      <c r="TEI88" s="567"/>
      <c r="TEJ88" s="567"/>
      <c r="TEK88" s="567"/>
      <c r="TEL88" s="567"/>
      <c r="TEM88" s="567"/>
      <c r="TEN88" s="567"/>
      <c r="TEO88" s="567"/>
      <c r="TEP88" s="567"/>
      <c r="TEQ88" s="567"/>
      <c r="TER88" s="567"/>
      <c r="TES88" s="567"/>
      <c r="TET88" s="567"/>
      <c r="TEU88" s="567"/>
      <c r="TEV88" s="567"/>
      <c r="TEW88" s="567"/>
      <c r="TEX88" s="567"/>
      <c r="TEY88" s="567"/>
      <c r="TEZ88" s="567"/>
      <c r="TFA88" s="567"/>
      <c r="TFB88" s="567"/>
      <c r="TFC88" s="567"/>
      <c r="TFD88" s="567"/>
      <c r="TFE88" s="567"/>
      <c r="TFF88" s="567"/>
      <c r="TFG88" s="567"/>
      <c r="TFH88" s="567"/>
      <c r="TFI88" s="567"/>
      <c r="TFJ88" s="567"/>
      <c r="TFK88" s="567"/>
      <c r="TFL88" s="567"/>
      <c r="TFM88" s="567"/>
      <c r="TFN88" s="567"/>
      <c r="TFO88" s="567"/>
      <c r="TFP88" s="567"/>
      <c r="TFQ88" s="567"/>
      <c r="TFR88" s="567"/>
      <c r="TFS88" s="567"/>
      <c r="TFT88" s="567"/>
      <c r="TFU88" s="567"/>
      <c r="TFV88" s="567"/>
      <c r="TFW88" s="567"/>
      <c r="TFX88" s="567"/>
      <c r="TFY88" s="567"/>
      <c r="TFZ88" s="567"/>
      <c r="TGA88" s="567"/>
      <c r="TGB88" s="567"/>
      <c r="TGC88" s="567"/>
      <c r="TGD88" s="567"/>
      <c r="TGE88" s="567"/>
      <c r="TGF88" s="567"/>
      <c r="TGG88" s="567"/>
      <c r="TGH88" s="567"/>
      <c r="TGI88" s="567"/>
      <c r="TGJ88" s="567"/>
      <c r="TGK88" s="567"/>
      <c r="TGL88" s="567"/>
      <c r="TGM88" s="567"/>
      <c r="TGN88" s="567"/>
      <c r="TGO88" s="567"/>
      <c r="TGP88" s="567"/>
      <c r="TGQ88" s="567"/>
      <c r="TGR88" s="567"/>
      <c r="TGS88" s="567"/>
      <c r="TGT88" s="567"/>
      <c r="TGU88" s="567"/>
      <c r="TGV88" s="567"/>
      <c r="TGW88" s="567"/>
      <c r="TGX88" s="567"/>
      <c r="TGY88" s="567"/>
      <c r="TGZ88" s="567"/>
      <c r="THA88" s="567"/>
      <c r="THB88" s="567"/>
      <c r="THC88" s="567"/>
      <c r="THD88" s="567"/>
      <c r="THE88" s="567"/>
      <c r="THF88" s="567"/>
      <c r="THG88" s="567"/>
      <c r="THH88" s="567"/>
      <c r="THI88" s="567"/>
      <c r="THJ88" s="567"/>
      <c r="THK88" s="567"/>
      <c r="THL88" s="567"/>
      <c r="THM88" s="567"/>
      <c r="THN88" s="567"/>
      <c r="THO88" s="567"/>
      <c r="THP88" s="567"/>
      <c r="THQ88" s="567"/>
      <c r="THR88" s="567"/>
      <c r="THS88" s="567"/>
      <c r="THT88" s="567"/>
      <c r="THU88" s="567"/>
      <c r="THV88" s="567"/>
      <c r="THW88" s="567"/>
      <c r="THX88" s="567"/>
      <c r="THY88" s="567"/>
      <c r="THZ88" s="567"/>
      <c r="TIA88" s="567"/>
      <c r="TIB88" s="567"/>
      <c r="TIC88" s="567"/>
      <c r="TID88" s="567"/>
      <c r="TIE88" s="567"/>
      <c r="TIF88" s="567"/>
      <c r="TIG88" s="567"/>
      <c r="TIH88" s="567"/>
      <c r="TII88" s="567"/>
      <c r="TIJ88" s="567"/>
      <c r="TIK88" s="567"/>
      <c r="TIL88" s="567"/>
      <c r="TIM88" s="567"/>
      <c r="TIN88" s="567"/>
      <c r="TIO88" s="567"/>
      <c r="TIP88" s="567"/>
      <c r="TIQ88" s="567"/>
      <c r="TIR88" s="567"/>
      <c r="TIS88" s="567"/>
      <c r="TIT88" s="567"/>
      <c r="TIU88" s="567"/>
      <c r="TIV88" s="567"/>
      <c r="TIW88" s="567"/>
      <c r="TIX88" s="567"/>
      <c r="TIY88" s="567"/>
      <c r="TIZ88" s="567"/>
      <c r="TJA88" s="567"/>
      <c r="TJB88" s="567"/>
      <c r="TJC88" s="567"/>
      <c r="TJD88" s="567"/>
      <c r="TJE88" s="567"/>
      <c r="TJF88" s="567"/>
      <c r="TJG88" s="567"/>
      <c r="TJH88" s="567"/>
      <c r="TJI88" s="567"/>
      <c r="TJJ88" s="567"/>
      <c r="TJK88" s="567"/>
      <c r="TJL88" s="567"/>
      <c r="TJM88" s="567"/>
      <c r="TJN88" s="567"/>
      <c r="TJO88" s="567"/>
      <c r="TJP88" s="567"/>
      <c r="TJQ88" s="567"/>
      <c r="TJR88" s="567"/>
      <c r="TJS88" s="567"/>
      <c r="TJT88" s="567"/>
      <c r="TJU88" s="567"/>
      <c r="TJV88" s="567"/>
      <c r="TJW88" s="567"/>
      <c r="TJX88" s="567"/>
      <c r="TJY88" s="567"/>
      <c r="TJZ88" s="567"/>
      <c r="TKA88" s="567"/>
      <c r="TKB88" s="567"/>
      <c r="TKC88" s="567"/>
      <c r="TKD88" s="567"/>
      <c r="TKE88" s="567"/>
      <c r="TKF88" s="567"/>
      <c r="TKG88" s="567"/>
      <c r="TKH88" s="567"/>
      <c r="TKI88" s="567"/>
      <c r="TKJ88" s="567"/>
      <c r="TKK88" s="567"/>
      <c r="TKL88" s="567"/>
      <c r="TKM88" s="567"/>
      <c r="TKN88" s="567"/>
      <c r="TKO88" s="567"/>
      <c r="TKP88" s="567"/>
      <c r="TKQ88" s="567"/>
      <c r="TKR88" s="567"/>
      <c r="TKS88" s="567"/>
      <c r="TKT88" s="567"/>
      <c r="TKU88" s="567"/>
      <c r="TKV88" s="567"/>
      <c r="TKW88" s="567"/>
      <c r="TKX88" s="567"/>
      <c r="TKY88" s="567"/>
      <c r="TKZ88" s="567"/>
      <c r="TLA88" s="567"/>
      <c r="TLB88" s="567"/>
      <c r="TLC88" s="567"/>
      <c r="TLD88" s="567"/>
      <c r="TLE88" s="567"/>
      <c r="TLF88" s="567"/>
      <c r="TLG88" s="567"/>
      <c r="TLH88" s="567"/>
      <c r="TLI88" s="567"/>
      <c r="TLJ88" s="567"/>
      <c r="TLK88" s="567"/>
      <c r="TLL88" s="567"/>
      <c r="TLM88" s="567"/>
      <c r="TLN88" s="567"/>
      <c r="TLO88" s="567"/>
      <c r="TLP88" s="567"/>
      <c r="TLQ88" s="567"/>
      <c r="TLR88" s="567"/>
      <c r="TLS88" s="567"/>
      <c r="TLT88" s="567"/>
      <c r="TLU88" s="567"/>
      <c r="TLV88" s="567"/>
      <c r="TLW88" s="567"/>
      <c r="TLX88" s="567"/>
      <c r="TLY88" s="567"/>
      <c r="TLZ88" s="567"/>
      <c r="TMA88" s="567"/>
      <c r="TMB88" s="567"/>
      <c r="TMC88" s="567"/>
      <c r="TMD88" s="567"/>
      <c r="TME88" s="567"/>
      <c r="TMF88" s="567"/>
      <c r="TMG88" s="567"/>
      <c r="TMH88" s="567"/>
      <c r="TMI88" s="567"/>
      <c r="TMJ88" s="567"/>
      <c r="TMK88" s="567"/>
      <c r="TML88" s="567"/>
      <c r="TMM88" s="567"/>
      <c r="TMN88" s="567"/>
      <c r="TMO88" s="567"/>
      <c r="TMP88" s="567"/>
      <c r="TMQ88" s="567"/>
      <c r="TMR88" s="567"/>
      <c r="TMS88" s="567"/>
      <c r="TMT88" s="567"/>
      <c r="TMU88" s="567"/>
      <c r="TMV88" s="567"/>
      <c r="TMW88" s="567"/>
      <c r="TMX88" s="567"/>
      <c r="TMY88" s="567"/>
      <c r="TMZ88" s="567"/>
      <c r="TNA88" s="567"/>
      <c r="TNB88" s="567"/>
      <c r="TNC88" s="567"/>
      <c r="TND88" s="567"/>
      <c r="TNE88" s="567"/>
      <c r="TNF88" s="567"/>
      <c r="TNG88" s="567"/>
      <c r="TNH88" s="567"/>
      <c r="TNI88" s="567"/>
      <c r="TNJ88" s="567"/>
      <c r="TNK88" s="567"/>
      <c r="TNL88" s="567"/>
      <c r="TNM88" s="567"/>
      <c r="TNN88" s="567"/>
      <c r="TNO88" s="567"/>
      <c r="TNP88" s="567"/>
      <c r="TNQ88" s="567"/>
      <c r="TNR88" s="567"/>
      <c r="TNS88" s="567"/>
      <c r="TNT88" s="567"/>
      <c r="TNU88" s="567"/>
      <c r="TNV88" s="567"/>
      <c r="TNW88" s="567"/>
      <c r="TNX88" s="567"/>
      <c r="TNY88" s="567"/>
      <c r="TNZ88" s="567"/>
      <c r="TOA88" s="567"/>
      <c r="TOB88" s="567"/>
      <c r="TOC88" s="567"/>
      <c r="TOD88" s="567"/>
      <c r="TOE88" s="567"/>
      <c r="TOF88" s="567"/>
      <c r="TOG88" s="567"/>
      <c r="TOH88" s="567"/>
      <c r="TOI88" s="567"/>
      <c r="TOJ88" s="567"/>
      <c r="TOK88" s="567"/>
      <c r="TOL88" s="567"/>
      <c r="TOM88" s="567"/>
      <c r="TON88" s="567"/>
      <c r="TOO88" s="567"/>
      <c r="TOP88" s="567"/>
      <c r="TOQ88" s="567"/>
      <c r="TOR88" s="567"/>
      <c r="TOS88" s="567"/>
      <c r="TOT88" s="567"/>
      <c r="TOU88" s="567"/>
      <c r="TOV88" s="567"/>
      <c r="TOW88" s="567"/>
      <c r="TOX88" s="567"/>
      <c r="TOY88" s="567"/>
      <c r="TOZ88" s="567"/>
      <c r="TPA88" s="567"/>
      <c r="TPB88" s="567"/>
      <c r="TPC88" s="567"/>
      <c r="TPD88" s="567"/>
      <c r="TPE88" s="567"/>
      <c r="TPF88" s="567"/>
      <c r="TPG88" s="567"/>
      <c r="TPH88" s="567"/>
      <c r="TPI88" s="567"/>
      <c r="TPJ88" s="567"/>
      <c r="TPK88" s="567"/>
      <c r="TPL88" s="567"/>
      <c r="TPM88" s="567"/>
      <c r="TPN88" s="567"/>
      <c r="TPO88" s="567"/>
      <c r="TPP88" s="567"/>
      <c r="TPQ88" s="567"/>
      <c r="TPR88" s="567"/>
      <c r="TPS88" s="567"/>
      <c r="TPT88" s="567"/>
      <c r="TPU88" s="567"/>
      <c r="TPV88" s="567"/>
      <c r="TPW88" s="567"/>
      <c r="TPX88" s="567"/>
      <c r="TPY88" s="567"/>
      <c r="TPZ88" s="567"/>
      <c r="TQA88" s="567"/>
      <c r="TQB88" s="567"/>
      <c r="TQC88" s="567"/>
      <c r="TQD88" s="567"/>
      <c r="TQE88" s="567"/>
      <c r="TQF88" s="567"/>
      <c r="TQG88" s="567"/>
      <c r="TQH88" s="567"/>
      <c r="TQI88" s="567"/>
      <c r="TQJ88" s="567"/>
      <c r="TQK88" s="567"/>
      <c r="TQL88" s="567"/>
      <c r="TQM88" s="567"/>
      <c r="TQN88" s="567"/>
      <c r="TQO88" s="567"/>
      <c r="TQP88" s="567"/>
      <c r="TQQ88" s="567"/>
      <c r="TQR88" s="567"/>
      <c r="TQS88" s="567"/>
      <c r="TQT88" s="567"/>
      <c r="TQU88" s="567"/>
      <c r="TQV88" s="567"/>
      <c r="TQW88" s="567"/>
      <c r="TQX88" s="567"/>
      <c r="TQY88" s="567"/>
      <c r="TQZ88" s="567"/>
      <c r="TRA88" s="567"/>
      <c r="TRB88" s="567"/>
      <c r="TRC88" s="567"/>
      <c r="TRD88" s="567"/>
      <c r="TRE88" s="567"/>
      <c r="TRF88" s="567"/>
      <c r="TRG88" s="567"/>
      <c r="TRH88" s="567"/>
      <c r="TRI88" s="567"/>
      <c r="TRJ88" s="567"/>
      <c r="TRK88" s="567"/>
      <c r="TRL88" s="567"/>
      <c r="TRM88" s="567"/>
      <c r="TRN88" s="567"/>
      <c r="TRO88" s="567"/>
      <c r="TRP88" s="567"/>
      <c r="TRQ88" s="567"/>
      <c r="TRR88" s="567"/>
      <c r="TRS88" s="567"/>
      <c r="TRT88" s="567"/>
      <c r="TRU88" s="567"/>
      <c r="TRV88" s="567"/>
      <c r="TRW88" s="567"/>
      <c r="TRX88" s="567"/>
      <c r="TRY88" s="567"/>
      <c r="TRZ88" s="567"/>
      <c r="TSA88" s="567"/>
      <c r="TSB88" s="567"/>
      <c r="TSC88" s="567"/>
      <c r="TSD88" s="567"/>
      <c r="TSE88" s="567"/>
      <c r="TSF88" s="567"/>
      <c r="TSG88" s="567"/>
      <c r="TSH88" s="567"/>
      <c r="TSI88" s="567"/>
      <c r="TSJ88" s="567"/>
      <c r="TSK88" s="567"/>
      <c r="TSL88" s="567"/>
      <c r="TSM88" s="567"/>
      <c r="TSN88" s="567"/>
      <c r="TSO88" s="567"/>
      <c r="TSP88" s="567"/>
      <c r="TSQ88" s="567"/>
      <c r="TSR88" s="567"/>
      <c r="TSS88" s="567"/>
      <c r="TST88" s="567"/>
      <c r="TSU88" s="567"/>
      <c r="TSV88" s="567"/>
      <c r="TSW88" s="567"/>
      <c r="TSX88" s="567"/>
      <c r="TSY88" s="567"/>
      <c r="TSZ88" s="567"/>
      <c r="TTA88" s="567"/>
      <c r="TTB88" s="567"/>
      <c r="TTC88" s="567"/>
      <c r="TTD88" s="567"/>
      <c r="TTE88" s="567"/>
      <c r="TTF88" s="567"/>
      <c r="TTG88" s="567"/>
      <c r="TTH88" s="567"/>
      <c r="TTI88" s="567"/>
      <c r="TTJ88" s="567"/>
      <c r="TTK88" s="567"/>
      <c r="TTL88" s="567"/>
      <c r="TTM88" s="567"/>
      <c r="TTN88" s="567"/>
      <c r="TTO88" s="567"/>
      <c r="TTP88" s="567"/>
      <c r="TTQ88" s="567"/>
      <c r="TTR88" s="567"/>
      <c r="TTS88" s="567"/>
      <c r="TTT88" s="567"/>
      <c r="TTU88" s="567"/>
      <c r="TTV88" s="567"/>
      <c r="TTW88" s="567"/>
      <c r="TTX88" s="567"/>
      <c r="TTY88" s="567"/>
      <c r="TTZ88" s="567"/>
      <c r="TUA88" s="567"/>
      <c r="TUB88" s="567"/>
      <c r="TUC88" s="567"/>
      <c r="TUD88" s="567"/>
      <c r="TUE88" s="567"/>
      <c r="TUF88" s="567"/>
      <c r="TUG88" s="567"/>
      <c r="TUH88" s="567"/>
      <c r="TUI88" s="567"/>
      <c r="TUJ88" s="567"/>
      <c r="TUK88" s="567"/>
      <c r="TUL88" s="567"/>
      <c r="TUM88" s="567"/>
      <c r="TUN88" s="567"/>
      <c r="TUO88" s="567"/>
      <c r="TUP88" s="567"/>
      <c r="TUQ88" s="567"/>
      <c r="TUR88" s="567"/>
      <c r="TUS88" s="567"/>
      <c r="TUT88" s="567"/>
      <c r="TUU88" s="567"/>
      <c r="TUV88" s="567"/>
      <c r="TUW88" s="567"/>
      <c r="TUX88" s="567"/>
      <c r="TUY88" s="567"/>
      <c r="TUZ88" s="567"/>
      <c r="TVA88" s="567"/>
      <c r="TVB88" s="567"/>
      <c r="TVC88" s="567"/>
      <c r="TVD88" s="567"/>
      <c r="TVE88" s="567"/>
      <c r="TVF88" s="567"/>
      <c r="TVG88" s="567"/>
      <c r="TVH88" s="567"/>
      <c r="TVI88" s="567"/>
      <c r="TVJ88" s="567"/>
      <c r="TVK88" s="567"/>
      <c r="TVL88" s="567"/>
      <c r="TVM88" s="567"/>
      <c r="TVN88" s="567"/>
      <c r="TVO88" s="567"/>
      <c r="TVP88" s="567"/>
      <c r="TVQ88" s="567"/>
      <c r="TVR88" s="567"/>
      <c r="TVS88" s="567"/>
      <c r="TVT88" s="567"/>
      <c r="TVU88" s="567"/>
      <c r="TVV88" s="567"/>
      <c r="TVW88" s="567"/>
      <c r="TVX88" s="567"/>
      <c r="TVY88" s="567"/>
      <c r="TVZ88" s="567"/>
      <c r="TWA88" s="567"/>
      <c r="TWB88" s="567"/>
      <c r="TWC88" s="567"/>
      <c r="TWD88" s="567"/>
      <c r="TWE88" s="567"/>
      <c r="TWF88" s="567"/>
      <c r="TWG88" s="567"/>
      <c r="TWH88" s="567"/>
      <c r="TWI88" s="567"/>
      <c r="TWJ88" s="567"/>
      <c r="TWK88" s="567"/>
      <c r="TWL88" s="567"/>
      <c r="TWM88" s="567"/>
      <c r="TWN88" s="567"/>
      <c r="TWO88" s="567"/>
      <c r="TWP88" s="567"/>
      <c r="TWQ88" s="567"/>
      <c r="TWR88" s="567"/>
      <c r="TWS88" s="567"/>
      <c r="TWT88" s="567"/>
      <c r="TWU88" s="567"/>
      <c r="TWV88" s="567"/>
      <c r="TWW88" s="567"/>
      <c r="TWX88" s="567"/>
      <c r="TWY88" s="567"/>
      <c r="TWZ88" s="567"/>
      <c r="TXA88" s="567"/>
      <c r="TXB88" s="567"/>
      <c r="TXC88" s="567"/>
      <c r="TXD88" s="567"/>
      <c r="TXE88" s="567"/>
      <c r="TXF88" s="567"/>
      <c r="TXG88" s="567"/>
      <c r="TXH88" s="567"/>
      <c r="TXI88" s="567"/>
      <c r="TXJ88" s="567"/>
      <c r="TXK88" s="567"/>
      <c r="TXL88" s="567"/>
      <c r="TXM88" s="567"/>
      <c r="TXN88" s="567"/>
      <c r="TXO88" s="567"/>
      <c r="TXP88" s="567"/>
      <c r="TXQ88" s="567"/>
      <c r="TXR88" s="567"/>
      <c r="TXS88" s="567"/>
      <c r="TXT88" s="567"/>
      <c r="TXU88" s="567"/>
      <c r="TXV88" s="567"/>
      <c r="TXW88" s="567"/>
      <c r="TXX88" s="567"/>
      <c r="TXY88" s="567"/>
      <c r="TXZ88" s="567"/>
      <c r="TYA88" s="567"/>
      <c r="TYB88" s="567"/>
      <c r="TYC88" s="567"/>
      <c r="TYD88" s="567"/>
      <c r="TYE88" s="567"/>
      <c r="TYF88" s="567"/>
      <c r="TYG88" s="567"/>
      <c r="TYH88" s="567"/>
      <c r="TYI88" s="567"/>
      <c r="TYJ88" s="567"/>
      <c r="TYK88" s="567"/>
      <c r="TYL88" s="567"/>
      <c r="TYM88" s="567"/>
      <c r="TYN88" s="567"/>
      <c r="TYO88" s="567"/>
      <c r="TYP88" s="567"/>
      <c r="TYQ88" s="567"/>
      <c r="TYR88" s="567"/>
      <c r="TYS88" s="567"/>
      <c r="TYT88" s="567"/>
      <c r="TYU88" s="567"/>
      <c r="TYV88" s="567"/>
      <c r="TYW88" s="567"/>
      <c r="TYX88" s="567"/>
      <c r="TYY88" s="567"/>
      <c r="TYZ88" s="567"/>
      <c r="TZA88" s="567"/>
      <c r="TZB88" s="567"/>
      <c r="TZC88" s="567"/>
      <c r="TZD88" s="567"/>
      <c r="TZE88" s="567"/>
      <c r="TZF88" s="567"/>
      <c r="TZG88" s="567"/>
      <c r="TZH88" s="567"/>
      <c r="TZI88" s="567"/>
      <c r="TZJ88" s="567"/>
      <c r="TZK88" s="567"/>
      <c r="TZL88" s="567"/>
      <c r="TZM88" s="567"/>
      <c r="TZN88" s="567"/>
      <c r="TZO88" s="567"/>
      <c r="TZP88" s="567"/>
      <c r="TZQ88" s="567"/>
      <c r="TZR88" s="567"/>
      <c r="TZS88" s="567"/>
      <c r="TZT88" s="567"/>
      <c r="TZU88" s="567"/>
      <c r="TZV88" s="567"/>
      <c r="TZW88" s="567"/>
      <c r="TZX88" s="567"/>
      <c r="TZY88" s="567"/>
      <c r="TZZ88" s="567"/>
      <c r="UAA88" s="567"/>
      <c r="UAB88" s="567"/>
      <c r="UAC88" s="567"/>
      <c r="UAD88" s="567"/>
      <c r="UAE88" s="567"/>
      <c r="UAF88" s="567"/>
      <c r="UAG88" s="567"/>
      <c r="UAH88" s="567"/>
      <c r="UAI88" s="567"/>
      <c r="UAJ88" s="567"/>
      <c r="UAK88" s="567"/>
      <c r="UAL88" s="567"/>
      <c r="UAM88" s="567"/>
      <c r="UAN88" s="567"/>
      <c r="UAO88" s="567"/>
      <c r="UAP88" s="567"/>
      <c r="UAQ88" s="567"/>
      <c r="UAR88" s="567"/>
      <c r="UAS88" s="567"/>
      <c r="UAT88" s="567"/>
      <c r="UAU88" s="567"/>
      <c r="UAV88" s="567"/>
      <c r="UAW88" s="567"/>
      <c r="UAX88" s="567"/>
      <c r="UAY88" s="567"/>
      <c r="UAZ88" s="567"/>
      <c r="UBA88" s="567"/>
      <c r="UBB88" s="567"/>
      <c r="UBC88" s="567"/>
      <c r="UBD88" s="567"/>
      <c r="UBE88" s="567"/>
      <c r="UBF88" s="567"/>
      <c r="UBG88" s="567"/>
      <c r="UBH88" s="567"/>
      <c r="UBI88" s="567"/>
      <c r="UBJ88" s="567"/>
      <c r="UBK88" s="567"/>
      <c r="UBL88" s="567"/>
      <c r="UBM88" s="567"/>
      <c r="UBN88" s="567"/>
      <c r="UBO88" s="567"/>
      <c r="UBP88" s="567"/>
      <c r="UBQ88" s="567"/>
      <c r="UBR88" s="567"/>
      <c r="UBS88" s="567"/>
      <c r="UBT88" s="567"/>
      <c r="UBU88" s="567"/>
      <c r="UBV88" s="567"/>
      <c r="UBW88" s="567"/>
      <c r="UBX88" s="567"/>
      <c r="UBY88" s="567"/>
      <c r="UBZ88" s="567"/>
      <c r="UCA88" s="567"/>
      <c r="UCB88" s="567"/>
      <c r="UCC88" s="567"/>
      <c r="UCD88" s="567"/>
      <c r="UCE88" s="567"/>
      <c r="UCF88" s="567"/>
      <c r="UCG88" s="567"/>
      <c r="UCH88" s="567"/>
      <c r="UCI88" s="567"/>
      <c r="UCJ88" s="567"/>
      <c r="UCK88" s="567"/>
      <c r="UCL88" s="567"/>
      <c r="UCM88" s="567"/>
      <c r="UCN88" s="567"/>
      <c r="UCO88" s="567"/>
      <c r="UCP88" s="567"/>
      <c r="UCQ88" s="567"/>
      <c r="UCR88" s="567"/>
      <c r="UCS88" s="567"/>
      <c r="UCT88" s="567"/>
      <c r="UCU88" s="567"/>
      <c r="UCV88" s="567"/>
      <c r="UCW88" s="567"/>
      <c r="UCX88" s="567"/>
      <c r="UCY88" s="567"/>
      <c r="UCZ88" s="567"/>
      <c r="UDA88" s="567"/>
      <c r="UDB88" s="567"/>
      <c r="UDC88" s="567"/>
      <c r="UDD88" s="567"/>
      <c r="UDE88" s="567"/>
      <c r="UDF88" s="567"/>
      <c r="UDG88" s="567"/>
      <c r="UDH88" s="567"/>
      <c r="UDI88" s="567"/>
      <c r="UDJ88" s="567"/>
      <c r="UDK88" s="567"/>
      <c r="UDL88" s="567"/>
      <c r="UDM88" s="567"/>
      <c r="UDN88" s="567"/>
      <c r="UDO88" s="567"/>
      <c r="UDP88" s="567"/>
      <c r="UDQ88" s="567"/>
      <c r="UDR88" s="567"/>
      <c r="UDS88" s="567"/>
      <c r="UDT88" s="567"/>
      <c r="UDU88" s="567"/>
      <c r="UDV88" s="567"/>
      <c r="UDW88" s="567"/>
      <c r="UDX88" s="567"/>
      <c r="UDY88" s="567"/>
      <c r="UDZ88" s="567"/>
      <c r="UEA88" s="567"/>
      <c r="UEB88" s="567"/>
      <c r="UEC88" s="567"/>
      <c r="UED88" s="567"/>
      <c r="UEE88" s="567"/>
      <c r="UEF88" s="567"/>
      <c r="UEG88" s="567"/>
      <c r="UEH88" s="567"/>
      <c r="UEI88" s="567"/>
      <c r="UEJ88" s="567"/>
      <c r="UEK88" s="567"/>
      <c r="UEL88" s="567"/>
      <c r="UEM88" s="567"/>
      <c r="UEN88" s="567"/>
      <c r="UEO88" s="567"/>
      <c r="UEP88" s="567"/>
      <c r="UEQ88" s="567"/>
      <c r="UER88" s="567"/>
      <c r="UES88" s="567"/>
      <c r="UET88" s="567"/>
      <c r="UEU88" s="567"/>
      <c r="UEV88" s="567"/>
      <c r="UEW88" s="567"/>
      <c r="UEX88" s="567"/>
      <c r="UEY88" s="567"/>
      <c r="UEZ88" s="567"/>
      <c r="UFA88" s="567"/>
      <c r="UFB88" s="567"/>
      <c r="UFC88" s="567"/>
      <c r="UFD88" s="567"/>
      <c r="UFE88" s="567"/>
      <c r="UFF88" s="567"/>
      <c r="UFG88" s="567"/>
      <c r="UFH88" s="567"/>
      <c r="UFI88" s="567"/>
      <c r="UFJ88" s="567"/>
      <c r="UFK88" s="567"/>
      <c r="UFL88" s="567"/>
      <c r="UFM88" s="567"/>
      <c r="UFN88" s="567"/>
      <c r="UFO88" s="567"/>
      <c r="UFP88" s="567"/>
      <c r="UFQ88" s="567"/>
      <c r="UFR88" s="567"/>
      <c r="UFS88" s="567"/>
      <c r="UFT88" s="567"/>
      <c r="UFU88" s="567"/>
      <c r="UFV88" s="567"/>
      <c r="UFW88" s="567"/>
      <c r="UFX88" s="567"/>
      <c r="UFY88" s="567"/>
      <c r="UFZ88" s="567"/>
      <c r="UGA88" s="567"/>
      <c r="UGB88" s="567"/>
      <c r="UGC88" s="567"/>
      <c r="UGD88" s="567"/>
      <c r="UGE88" s="567"/>
      <c r="UGF88" s="567"/>
      <c r="UGG88" s="567"/>
      <c r="UGH88" s="567"/>
      <c r="UGI88" s="567"/>
      <c r="UGJ88" s="567"/>
      <c r="UGK88" s="567"/>
      <c r="UGL88" s="567"/>
      <c r="UGM88" s="567"/>
      <c r="UGN88" s="567"/>
      <c r="UGO88" s="567"/>
      <c r="UGP88" s="567"/>
      <c r="UGQ88" s="567"/>
      <c r="UGR88" s="567"/>
      <c r="UGS88" s="567"/>
      <c r="UGT88" s="567"/>
      <c r="UGU88" s="567"/>
      <c r="UGV88" s="567"/>
      <c r="UGW88" s="567"/>
      <c r="UGX88" s="567"/>
      <c r="UGY88" s="567"/>
      <c r="UGZ88" s="567"/>
      <c r="UHA88" s="567"/>
      <c r="UHB88" s="567"/>
      <c r="UHC88" s="567"/>
      <c r="UHD88" s="567"/>
      <c r="UHE88" s="567"/>
      <c r="UHF88" s="567"/>
      <c r="UHG88" s="567"/>
      <c r="UHH88" s="567"/>
      <c r="UHI88" s="567"/>
      <c r="UHJ88" s="567"/>
      <c r="UHK88" s="567"/>
      <c r="UHL88" s="567"/>
      <c r="UHM88" s="567"/>
      <c r="UHN88" s="567"/>
      <c r="UHO88" s="567"/>
      <c r="UHP88" s="567"/>
      <c r="UHQ88" s="567"/>
      <c r="UHR88" s="567"/>
      <c r="UHS88" s="567"/>
      <c r="UHT88" s="567"/>
      <c r="UHU88" s="567"/>
      <c r="UHV88" s="567"/>
      <c r="UHW88" s="567"/>
      <c r="UHX88" s="567"/>
      <c r="UHY88" s="567"/>
      <c r="UHZ88" s="567"/>
      <c r="UIA88" s="567"/>
      <c r="UIB88" s="567"/>
      <c r="UIC88" s="567"/>
      <c r="UID88" s="567"/>
      <c r="UIE88" s="567"/>
      <c r="UIF88" s="567"/>
      <c r="UIG88" s="567"/>
      <c r="UIH88" s="567"/>
      <c r="UII88" s="567"/>
      <c r="UIJ88" s="567"/>
      <c r="UIK88" s="567"/>
      <c r="UIL88" s="567"/>
      <c r="UIM88" s="567"/>
      <c r="UIN88" s="567"/>
      <c r="UIO88" s="567"/>
      <c r="UIP88" s="567"/>
      <c r="UIQ88" s="567"/>
      <c r="UIR88" s="567"/>
      <c r="UIS88" s="567"/>
      <c r="UIT88" s="567"/>
      <c r="UIU88" s="567"/>
      <c r="UIV88" s="567"/>
      <c r="UIW88" s="567"/>
      <c r="UIX88" s="567"/>
      <c r="UIY88" s="567"/>
      <c r="UIZ88" s="567"/>
      <c r="UJA88" s="567"/>
      <c r="UJB88" s="567"/>
      <c r="UJC88" s="567"/>
      <c r="UJD88" s="567"/>
      <c r="UJE88" s="567"/>
      <c r="UJF88" s="567"/>
      <c r="UJG88" s="567"/>
      <c r="UJH88" s="567"/>
      <c r="UJI88" s="567"/>
      <c r="UJJ88" s="567"/>
      <c r="UJK88" s="567"/>
      <c r="UJL88" s="567"/>
      <c r="UJM88" s="567"/>
      <c r="UJN88" s="567"/>
      <c r="UJO88" s="567"/>
      <c r="UJP88" s="567"/>
      <c r="UJQ88" s="567"/>
      <c r="UJR88" s="567"/>
      <c r="UJS88" s="567"/>
      <c r="UJT88" s="567"/>
      <c r="UJU88" s="567"/>
      <c r="UJV88" s="567"/>
      <c r="UJW88" s="567"/>
      <c r="UJX88" s="567"/>
      <c r="UJY88" s="567"/>
      <c r="UJZ88" s="567"/>
      <c r="UKA88" s="567"/>
      <c r="UKB88" s="567"/>
      <c r="UKC88" s="567"/>
      <c r="UKD88" s="567"/>
      <c r="UKE88" s="567"/>
      <c r="UKF88" s="567"/>
      <c r="UKG88" s="567"/>
      <c r="UKH88" s="567"/>
      <c r="UKI88" s="567"/>
      <c r="UKJ88" s="567"/>
      <c r="UKK88" s="567"/>
      <c r="UKL88" s="567"/>
      <c r="UKM88" s="567"/>
      <c r="UKN88" s="567"/>
      <c r="UKO88" s="567"/>
      <c r="UKP88" s="567"/>
      <c r="UKQ88" s="567"/>
      <c r="UKR88" s="567"/>
      <c r="UKS88" s="567"/>
      <c r="UKT88" s="567"/>
      <c r="UKU88" s="567"/>
      <c r="UKV88" s="567"/>
      <c r="UKW88" s="567"/>
      <c r="UKX88" s="567"/>
      <c r="UKY88" s="567"/>
      <c r="UKZ88" s="567"/>
      <c r="ULA88" s="567"/>
      <c r="ULB88" s="567"/>
      <c r="ULC88" s="567"/>
      <c r="ULD88" s="567"/>
      <c r="ULE88" s="567"/>
      <c r="ULF88" s="567"/>
      <c r="ULG88" s="567"/>
      <c r="ULH88" s="567"/>
      <c r="ULI88" s="567"/>
      <c r="ULJ88" s="567"/>
      <c r="ULK88" s="567"/>
      <c r="ULL88" s="567"/>
      <c r="ULM88" s="567"/>
      <c r="ULN88" s="567"/>
      <c r="ULO88" s="567"/>
      <c r="ULP88" s="567"/>
      <c r="ULQ88" s="567"/>
      <c r="ULR88" s="567"/>
      <c r="ULS88" s="567"/>
      <c r="ULT88" s="567"/>
      <c r="ULU88" s="567"/>
      <c r="ULV88" s="567"/>
      <c r="ULW88" s="567"/>
      <c r="ULX88" s="567"/>
      <c r="ULY88" s="567"/>
      <c r="ULZ88" s="567"/>
      <c r="UMA88" s="567"/>
      <c r="UMB88" s="567"/>
      <c r="UMC88" s="567"/>
      <c r="UMD88" s="567"/>
      <c r="UME88" s="567"/>
      <c r="UMF88" s="567"/>
      <c r="UMG88" s="567"/>
      <c r="UMH88" s="567"/>
      <c r="UMI88" s="567"/>
      <c r="UMJ88" s="567"/>
      <c r="UMK88" s="567"/>
      <c r="UML88" s="567"/>
      <c r="UMM88" s="567"/>
      <c r="UMN88" s="567"/>
      <c r="UMO88" s="567"/>
      <c r="UMP88" s="567"/>
      <c r="UMQ88" s="567"/>
      <c r="UMR88" s="567"/>
      <c r="UMS88" s="567"/>
      <c r="UMT88" s="567"/>
      <c r="UMU88" s="567"/>
      <c r="UMV88" s="567"/>
      <c r="UMW88" s="567"/>
      <c r="UMX88" s="567"/>
      <c r="UMY88" s="567"/>
      <c r="UMZ88" s="567"/>
      <c r="UNA88" s="567"/>
      <c r="UNB88" s="567"/>
      <c r="UNC88" s="567"/>
      <c r="UND88" s="567"/>
      <c r="UNE88" s="567"/>
      <c r="UNF88" s="567"/>
      <c r="UNG88" s="567"/>
      <c r="UNH88" s="567"/>
      <c r="UNI88" s="567"/>
      <c r="UNJ88" s="567"/>
      <c r="UNK88" s="567"/>
      <c r="UNL88" s="567"/>
      <c r="UNM88" s="567"/>
      <c r="UNN88" s="567"/>
      <c r="UNO88" s="567"/>
      <c r="UNP88" s="567"/>
      <c r="UNQ88" s="567"/>
      <c r="UNR88" s="567"/>
      <c r="UNS88" s="567"/>
      <c r="UNT88" s="567"/>
      <c r="UNU88" s="567"/>
      <c r="UNV88" s="567"/>
      <c r="UNW88" s="567"/>
      <c r="UNX88" s="567"/>
      <c r="UNY88" s="567"/>
      <c r="UNZ88" s="567"/>
      <c r="UOA88" s="567"/>
      <c r="UOB88" s="567"/>
      <c r="UOC88" s="567"/>
      <c r="UOD88" s="567"/>
      <c r="UOE88" s="567"/>
      <c r="UOF88" s="567"/>
      <c r="UOG88" s="567"/>
      <c r="UOH88" s="567"/>
      <c r="UOI88" s="567"/>
      <c r="UOJ88" s="567"/>
      <c r="UOK88" s="567"/>
      <c r="UOL88" s="567"/>
      <c r="UOM88" s="567"/>
      <c r="UON88" s="567"/>
      <c r="UOO88" s="567"/>
      <c r="UOP88" s="567"/>
      <c r="UOQ88" s="567"/>
      <c r="UOR88" s="567"/>
      <c r="UOS88" s="567"/>
      <c r="UOT88" s="567"/>
      <c r="UOU88" s="567"/>
      <c r="UOV88" s="567"/>
      <c r="UOW88" s="567"/>
      <c r="UOX88" s="567"/>
      <c r="UOY88" s="567"/>
      <c r="UOZ88" s="567"/>
      <c r="UPA88" s="567"/>
      <c r="UPB88" s="567"/>
      <c r="UPC88" s="567"/>
      <c r="UPD88" s="567"/>
      <c r="UPE88" s="567"/>
      <c r="UPF88" s="567"/>
      <c r="UPG88" s="567"/>
      <c r="UPH88" s="567"/>
      <c r="UPI88" s="567"/>
      <c r="UPJ88" s="567"/>
      <c r="UPK88" s="567"/>
      <c r="UPL88" s="567"/>
      <c r="UPM88" s="567"/>
      <c r="UPN88" s="567"/>
      <c r="UPO88" s="567"/>
      <c r="UPP88" s="567"/>
      <c r="UPQ88" s="567"/>
      <c r="UPR88" s="567"/>
      <c r="UPS88" s="567"/>
      <c r="UPT88" s="567"/>
      <c r="UPU88" s="567"/>
      <c r="UPV88" s="567"/>
      <c r="UPW88" s="567"/>
      <c r="UPX88" s="567"/>
      <c r="UPY88" s="567"/>
      <c r="UPZ88" s="567"/>
      <c r="UQA88" s="567"/>
      <c r="UQB88" s="567"/>
      <c r="UQC88" s="567"/>
      <c r="UQD88" s="567"/>
      <c r="UQE88" s="567"/>
      <c r="UQF88" s="567"/>
      <c r="UQG88" s="567"/>
      <c r="UQH88" s="567"/>
      <c r="UQI88" s="567"/>
      <c r="UQJ88" s="567"/>
      <c r="UQK88" s="567"/>
      <c r="UQL88" s="567"/>
      <c r="UQM88" s="567"/>
      <c r="UQN88" s="567"/>
      <c r="UQO88" s="567"/>
      <c r="UQP88" s="567"/>
      <c r="UQQ88" s="567"/>
      <c r="UQR88" s="567"/>
      <c r="UQS88" s="567"/>
      <c r="UQT88" s="567"/>
      <c r="UQU88" s="567"/>
      <c r="UQV88" s="567"/>
      <c r="UQW88" s="567"/>
      <c r="UQX88" s="567"/>
      <c r="UQY88" s="567"/>
      <c r="UQZ88" s="567"/>
      <c r="URA88" s="567"/>
      <c r="URB88" s="567"/>
      <c r="URC88" s="567"/>
      <c r="URD88" s="567"/>
      <c r="URE88" s="567"/>
      <c r="URF88" s="567"/>
      <c r="URG88" s="567"/>
      <c r="URH88" s="567"/>
      <c r="URI88" s="567"/>
      <c r="URJ88" s="567"/>
      <c r="URK88" s="567"/>
      <c r="URL88" s="567"/>
      <c r="URM88" s="567"/>
      <c r="URN88" s="567"/>
      <c r="URO88" s="567"/>
      <c r="URP88" s="567"/>
      <c r="URQ88" s="567"/>
      <c r="URR88" s="567"/>
      <c r="URS88" s="567"/>
      <c r="URT88" s="567"/>
      <c r="URU88" s="567"/>
      <c r="URV88" s="567"/>
      <c r="URW88" s="567"/>
      <c r="URX88" s="567"/>
      <c r="URY88" s="567"/>
      <c r="URZ88" s="567"/>
      <c r="USA88" s="567"/>
      <c r="USB88" s="567"/>
      <c r="USC88" s="567"/>
      <c r="USD88" s="567"/>
      <c r="USE88" s="567"/>
      <c r="USF88" s="567"/>
      <c r="USG88" s="567"/>
      <c r="USH88" s="567"/>
      <c r="USI88" s="567"/>
      <c r="USJ88" s="567"/>
      <c r="USK88" s="567"/>
      <c r="USL88" s="567"/>
      <c r="USM88" s="567"/>
      <c r="USN88" s="567"/>
      <c r="USO88" s="567"/>
      <c r="USP88" s="567"/>
      <c r="USQ88" s="567"/>
      <c r="USR88" s="567"/>
      <c r="USS88" s="567"/>
      <c r="UST88" s="567"/>
      <c r="USU88" s="567"/>
      <c r="USV88" s="567"/>
      <c r="USW88" s="567"/>
      <c r="USX88" s="567"/>
      <c r="USY88" s="567"/>
      <c r="USZ88" s="567"/>
      <c r="UTA88" s="567"/>
      <c r="UTB88" s="567"/>
      <c r="UTC88" s="567"/>
      <c r="UTD88" s="567"/>
      <c r="UTE88" s="567"/>
      <c r="UTF88" s="567"/>
      <c r="UTG88" s="567"/>
      <c r="UTH88" s="567"/>
      <c r="UTI88" s="567"/>
      <c r="UTJ88" s="567"/>
      <c r="UTK88" s="567"/>
      <c r="UTL88" s="567"/>
      <c r="UTM88" s="567"/>
      <c r="UTN88" s="567"/>
      <c r="UTO88" s="567"/>
      <c r="UTP88" s="567"/>
      <c r="UTQ88" s="567"/>
      <c r="UTR88" s="567"/>
      <c r="UTS88" s="567"/>
      <c r="UTT88" s="567"/>
      <c r="UTU88" s="567"/>
      <c r="UTV88" s="567"/>
      <c r="UTW88" s="567"/>
      <c r="UTX88" s="567"/>
      <c r="UTY88" s="567"/>
      <c r="UTZ88" s="567"/>
      <c r="UUA88" s="567"/>
      <c r="UUB88" s="567"/>
      <c r="UUC88" s="567"/>
      <c r="UUD88" s="567"/>
      <c r="UUE88" s="567"/>
      <c r="UUF88" s="567"/>
      <c r="UUG88" s="567"/>
      <c r="UUH88" s="567"/>
      <c r="UUI88" s="567"/>
      <c r="UUJ88" s="567"/>
      <c r="UUK88" s="567"/>
      <c r="UUL88" s="567"/>
      <c r="UUM88" s="567"/>
      <c r="UUN88" s="567"/>
      <c r="UUO88" s="567"/>
      <c r="UUP88" s="567"/>
      <c r="UUQ88" s="567"/>
      <c r="UUR88" s="567"/>
      <c r="UUS88" s="567"/>
      <c r="UUT88" s="567"/>
      <c r="UUU88" s="567"/>
      <c r="UUV88" s="567"/>
      <c r="UUW88" s="567"/>
      <c r="UUX88" s="567"/>
      <c r="UUY88" s="567"/>
      <c r="UUZ88" s="567"/>
      <c r="UVA88" s="567"/>
      <c r="UVB88" s="567"/>
      <c r="UVC88" s="567"/>
      <c r="UVD88" s="567"/>
      <c r="UVE88" s="567"/>
      <c r="UVF88" s="567"/>
      <c r="UVG88" s="567"/>
      <c r="UVH88" s="567"/>
      <c r="UVI88" s="567"/>
      <c r="UVJ88" s="567"/>
      <c r="UVK88" s="567"/>
      <c r="UVL88" s="567"/>
      <c r="UVM88" s="567"/>
      <c r="UVN88" s="567"/>
      <c r="UVO88" s="567"/>
      <c r="UVP88" s="567"/>
      <c r="UVQ88" s="567"/>
      <c r="UVR88" s="567"/>
      <c r="UVS88" s="567"/>
      <c r="UVT88" s="567"/>
      <c r="UVU88" s="567"/>
      <c r="UVV88" s="567"/>
      <c r="UVW88" s="567"/>
      <c r="UVX88" s="567"/>
      <c r="UVY88" s="567"/>
      <c r="UVZ88" s="567"/>
      <c r="UWA88" s="567"/>
      <c r="UWB88" s="567"/>
      <c r="UWC88" s="567"/>
      <c r="UWD88" s="567"/>
      <c r="UWE88" s="567"/>
      <c r="UWF88" s="567"/>
      <c r="UWG88" s="567"/>
      <c r="UWH88" s="567"/>
      <c r="UWI88" s="567"/>
      <c r="UWJ88" s="567"/>
      <c r="UWK88" s="567"/>
      <c r="UWL88" s="567"/>
      <c r="UWM88" s="567"/>
      <c r="UWN88" s="567"/>
      <c r="UWO88" s="567"/>
      <c r="UWP88" s="567"/>
      <c r="UWQ88" s="567"/>
      <c r="UWR88" s="567"/>
      <c r="UWS88" s="567"/>
      <c r="UWT88" s="567"/>
      <c r="UWU88" s="567"/>
      <c r="UWV88" s="567"/>
      <c r="UWW88" s="567"/>
      <c r="UWX88" s="567"/>
      <c r="UWY88" s="567"/>
      <c r="UWZ88" s="567"/>
      <c r="UXA88" s="567"/>
      <c r="UXB88" s="567"/>
      <c r="UXC88" s="567"/>
      <c r="UXD88" s="567"/>
      <c r="UXE88" s="567"/>
      <c r="UXF88" s="567"/>
      <c r="UXG88" s="567"/>
      <c r="UXH88" s="567"/>
      <c r="UXI88" s="567"/>
      <c r="UXJ88" s="567"/>
      <c r="UXK88" s="567"/>
      <c r="UXL88" s="567"/>
      <c r="UXM88" s="567"/>
      <c r="UXN88" s="567"/>
      <c r="UXO88" s="567"/>
      <c r="UXP88" s="567"/>
      <c r="UXQ88" s="567"/>
      <c r="UXR88" s="567"/>
      <c r="UXS88" s="567"/>
      <c r="UXT88" s="567"/>
      <c r="UXU88" s="567"/>
      <c r="UXV88" s="567"/>
      <c r="UXW88" s="567"/>
      <c r="UXX88" s="567"/>
      <c r="UXY88" s="567"/>
      <c r="UXZ88" s="567"/>
      <c r="UYA88" s="567"/>
      <c r="UYB88" s="567"/>
      <c r="UYC88" s="567"/>
      <c r="UYD88" s="567"/>
      <c r="UYE88" s="567"/>
      <c r="UYF88" s="567"/>
      <c r="UYG88" s="567"/>
      <c r="UYH88" s="567"/>
      <c r="UYI88" s="567"/>
      <c r="UYJ88" s="567"/>
      <c r="UYK88" s="567"/>
      <c r="UYL88" s="567"/>
      <c r="UYM88" s="567"/>
      <c r="UYN88" s="567"/>
      <c r="UYO88" s="567"/>
      <c r="UYP88" s="567"/>
      <c r="UYQ88" s="567"/>
      <c r="UYR88" s="567"/>
      <c r="UYS88" s="567"/>
      <c r="UYT88" s="567"/>
      <c r="UYU88" s="567"/>
      <c r="UYV88" s="567"/>
      <c r="UYW88" s="567"/>
      <c r="UYX88" s="567"/>
      <c r="UYY88" s="567"/>
      <c r="UYZ88" s="567"/>
      <c r="UZA88" s="567"/>
      <c r="UZB88" s="567"/>
      <c r="UZC88" s="567"/>
      <c r="UZD88" s="567"/>
      <c r="UZE88" s="567"/>
      <c r="UZF88" s="567"/>
      <c r="UZG88" s="567"/>
      <c r="UZH88" s="567"/>
      <c r="UZI88" s="567"/>
      <c r="UZJ88" s="567"/>
      <c r="UZK88" s="567"/>
      <c r="UZL88" s="567"/>
      <c r="UZM88" s="567"/>
      <c r="UZN88" s="567"/>
      <c r="UZO88" s="567"/>
      <c r="UZP88" s="567"/>
      <c r="UZQ88" s="567"/>
      <c r="UZR88" s="567"/>
      <c r="UZS88" s="567"/>
      <c r="UZT88" s="567"/>
      <c r="UZU88" s="567"/>
      <c r="UZV88" s="567"/>
      <c r="UZW88" s="567"/>
      <c r="UZX88" s="567"/>
      <c r="UZY88" s="567"/>
      <c r="UZZ88" s="567"/>
      <c r="VAA88" s="567"/>
      <c r="VAB88" s="567"/>
      <c r="VAC88" s="567"/>
      <c r="VAD88" s="567"/>
      <c r="VAE88" s="567"/>
      <c r="VAF88" s="567"/>
      <c r="VAG88" s="567"/>
      <c r="VAH88" s="567"/>
      <c r="VAI88" s="567"/>
      <c r="VAJ88" s="567"/>
      <c r="VAK88" s="567"/>
      <c r="VAL88" s="567"/>
      <c r="VAM88" s="567"/>
      <c r="VAN88" s="567"/>
      <c r="VAO88" s="567"/>
      <c r="VAP88" s="567"/>
      <c r="VAQ88" s="567"/>
      <c r="VAR88" s="567"/>
      <c r="VAS88" s="567"/>
      <c r="VAT88" s="567"/>
      <c r="VAU88" s="567"/>
      <c r="VAV88" s="567"/>
      <c r="VAW88" s="567"/>
      <c r="VAX88" s="567"/>
      <c r="VAY88" s="567"/>
      <c r="VAZ88" s="567"/>
      <c r="VBA88" s="567"/>
      <c r="VBB88" s="567"/>
      <c r="VBC88" s="567"/>
      <c r="VBD88" s="567"/>
      <c r="VBE88" s="567"/>
      <c r="VBF88" s="567"/>
      <c r="VBG88" s="567"/>
      <c r="VBH88" s="567"/>
      <c r="VBI88" s="567"/>
      <c r="VBJ88" s="567"/>
      <c r="VBK88" s="567"/>
      <c r="VBL88" s="567"/>
      <c r="VBM88" s="567"/>
      <c r="VBN88" s="567"/>
      <c r="VBO88" s="567"/>
      <c r="VBP88" s="567"/>
      <c r="VBQ88" s="567"/>
      <c r="VBR88" s="567"/>
      <c r="VBS88" s="567"/>
      <c r="VBT88" s="567"/>
      <c r="VBU88" s="567"/>
      <c r="VBV88" s="567"/>
      <c r="VBW88" s="567"/>
      <c r="VBX88" s="567"/>
      <c r="VBY88" s="567"/>
      <c r="VBZ88" s="567"/>
      <c r="VCA88" s="567"/>
      <c r="VCB88" s="567"/>
      <c r="VCC88" s="567"/>
      <c r="VCD88" s="567"/>
      <c r="VCE88" s="567"/>
      <c r="VCF88" s="567"/>
      <c r="VCG88" s="567"/>
      <c r="VCH88" s="567"/>
      <c r="VCI88" s="567"/>
      <c r="VCJ88" s="567"/>
      <c r="VCK88" s="567"/>
      <c r="VCL88" s="567"/>
      <c r="VCM88" s="567"/>
      <c r="VCN88" s="567"/>
      <c r="VCO88" s="567"/>
      <c r="VCP88" s="567"/>
      <c r="VCQ88" s="567"/>
      <c r="VCR88" s="567"/>
      <c r="VCS88" s="567"/>
      <c r="VCT88" s="567"/>
      <c r="VCU88" s="567"/>
      <c r="VCV88" s="567"/>
      <c r="VCW88" s="567"/>
      <c r="VCX88" s="567"/>
      <c r="VCY88" s="567"/>
      <c r="VCZ88" s="567"/>
      <c r="VDA88" s="567"/>
      <c r="VDB88" s="567"/>
      <c r="VDC88" s="567"/>
      <c r="VDD88" s="567"/>
      <c r="VDE88" s="567"/>
      <c r="VDF88" s="567"/>
      <c r="VDG88" s="567"/>
      <c r="VDH88" s="567"/>
      <c r="VDI88" s="567"/>
      <c r="VDJ88" s="567"/>
      <c r="VDK88" s="567"/>
      <c r="VDL88" s="567"/>
      <c r="VDM88" s="567"/>
      <c r="VDN88" s="567"/>
      <c r="VDO88" s="567"/>
      <c r="VDP88" s="567"/>
      <c r="VDQ88" s="567"/>
      <c r="VDR88" s="567"/>
      <c r="VDS88" s="567"/>
      <c r="VDT88" s="567"/>
      <c r="VDU88" s="567"/>
      <c r="VDV88" s="567"/>
      <c r="VDW88" s="567"/>
      <c r="VDX88" s="567"/>
      <c r="VDY88" s="567"/>
      <c r="VDZ88" s="567"/>
      <c r="VEA88" s="567"/>
      <c r="VEB88" s="567"/>
      <c r="VEC88" s="567"/>
      <c r="VED88" s="567"/>
      <c r="VEE88" s="567"/>
      <c r="VEF88" s="567"/>
      <c r="VEG88" s="567"/>
      <c r="VEH88" s="567"/>
      <c r="VEI88" s="567"/>
      <c r="VEJ88" s="567"/>
      <c r="VEK88" s="567"/>
      <c r="VEL88" s="567"/>
      <c r="VEM88" s="567"/>
      <c r="VEN88" s="567"/>
      <c r="VEO88" s="567"/>
      <c r="VEP88" s="567"/>
      <c r="VEQ88" s="567"/>
      <c r="VER88" s="567"/>
      <c r="VES88" s="567"/>
      <c r="VET88" s="567"/>
      <c r="VEU88" s="567"/>
      <c r="VEV88" s="567"/>
      <c r="VEW88" s="567"/>
      <c r="VEX88" s="567"/>
      <c r="VEY88" s="567"/>
      <c r="VEZ88" s="567"/>
      <c r="VFA88" s="567"/>
      <c r="VFB88" s="567"/>
      <c r="VFC88" s="567"/>
      <c r="VFD88" s="567"/>
      <c r="VFE88" s="567"/>
      <c r="VFF88" s="567"/>
      <c r="VFG88" s="567"/>
      <c r="VFH88" s="567"/>
      <c r="VFI88" s="567"/>
      <c r="VFJ88" s="567"/>
      <c r="VFK88" s="567"/>
      <c r="VFL88" s="567"/>
      <c r="VFM88" s="567"/>
      <c r="VFN88" s="567"/>
      <c r="VFO88" s="567"/>
      <c r="VFP88" s="567"/>
      <c r="VFQ88" s="567"/>
      <c r="VFR88" s="567"/>
      <c r="VFS88" s="567"/>
      <c r="VFT88" s="567"/>
      <c r="VFU88" s="567"/>
      <c r="VFV88" s="567"/>
      <c r="VFW88" s="567"/>
      <c r="VFX88" s="567"/>
      <c r="VFY88" s="567"/>
      <c r="VFZ88" s="567"/>
      <c r="VGA88" s="567"/>
      <c r="VGB88" s="567"/>
      <c r="VGC88" s="567"/>
      <c r="VGD88" s="567"/>
      <c r="VGE88" s="567"/>
      <c r="VGF88" s="567"/>
      <c r="VGG88" s="567"/>
      <c r="VGH88" s="567"/>
      <c r="VGI88" s="567"/>
      <c r="VGJ88" s="567"/>
      <c r="VGK88" s="567"/>
      <c r="VGL88" s="567"/>
      <c r="VGM88" s="567"/>
      <c r="VGN88" s="567"/>
      <c r="VGO88" s="567"/>
      <c r="VGP88" s="567"/>
      <c r="VGQ88" s="567"/>
      <c r="VGR88" s="567"/>
      <c r="VGS88" s="567"/>
      <c r="VGT88" s="567"/>
      <c r="VGU88" s="567"/>
      <c r="VGV88" s="567"/>
      <c r="VGW88" s="567"/>
      <c r="VGX88" s="567"/>
      <c r="VGY88" s="567"/>
      <c r="VGZ88" s="567"/>
      <c r="VHA88" s="567"/>
      <c r="VHB88" s="567"/>
      <c r="VHC88" s="567"/>
      <c r="VHD88" s="567"/>
      <c r="VHE88" s="567"/>
      <c r="VHF88" s="567"/>
      <c r="VHG88" s="567"/>
      <c r="VHH88" s="567"/>
      <c r="VHI88" s="567"/>
      <c r="VHJ88" s="567"/>
      <c r="VHK88" s="567"/>
      <c r="VHL88" s="567"/>
      <c r="VHM88" s="567"/>
      <c r="VHN88" s="567"/>
      <c r="VHO88" s="567"/>
      <c r="VHP88" s="567"/>
      <c r="VHQ88" s="567"/>
      <c r="VHR88" s="567"/>
      <c r="VHS88" s="567"/>
      <c r="VHT88" s="567"/>
      <c r="VHU88" s="567"/>
      <c r="VHV88" s="567"/>
      <c r="VHW88" s="567"/>
      <c r="VHX88" s="567"/>
      <c r="VHY88" s="567"/>
      <c r="VHZ88" s="567"/>
      <c r="VIA88" s="567"/>
      <c r="VIB88" s="567"/>
      <c r="VIC88" s="567"/>
      <c r="VID88" s="567"/>
      <c r="VIE88" s="567"/>
      <c r="VIF88" s="567"/>
      <c r="VIG88" s="567"/>
      <c r="VIH88" s="567"/>
      <c r="VII88" s="567"/>
      <c r="VIJ88" s="567"/>
      <c r="VIK88" s="567"/>
      <c r="VIL88" s="567"/>
      <c r="VIM88" s="567"/>
      <c r="VIN88" s="567"/>
      <c r="VIO88" s="567"/>
      <c r="VIP88" s="567"/>
      <c r="VIQ88" s="567"/>
      <c r="VIR88" s="567"/>
      <c r="VIS88" s="567"/>
      <c r="VIT88" s="567"/>
      <c r="VIU88" s="567"/>
      <c r="VIV88" s="567"/>
      <c r="VIW88" s="567"/>
      <c r="VIX88" s="567"/>
      <c r="VIY88" s="567"/>
      <c r="VIZ88" s="567"/>
      <c r="VJA88" s="567"/>
      <c r="VJB88" s="567"/>
      <c r="VJC88" s="567"/>
      <c r="VJD88" s="567"/>
      <c r="VJE88" s="567"/>
      <c r="VJF88" s="567"/>
      <c r="VJG88" s="567"/>
      <c r="VJH88" s="567"/>
      <c r="VJI88" s="567"/>
      <c r="VJJ88" s="567"/>
      <c r="VJK88" s="567"/>
      <c r="VJL88" s="567"/>
      <c r="VJM88" s="567"/>
      <c r="VJN88" s="567"/>
      <c r="VJO88" s="567"/>
      <c r="VJP88" s="567"/>
      <c r="VJQ88" s="567"/>
      <c r="VJR88" s="567"/>
      <c r="VJS88" s="567"/>
      <c r="VJT88" s="567"/>
      <c r="VJU88" s="567"/>
      <c r="VJV88" s="567"/>
      <c r="VJW88" s="567"/>
      <c r="VJX88" s="567"/>
      <c r="VJY88" s="567"/>
      <c r="VJZ88" s="567"/>
      <c r="VKA88" s="567"/>
      <c r="VKB88" s="567"/>
      <c r="VKC88" s="567"/>
      <c r="VKD88" s="567"/>
      <c r="VKE88" s="567"/>
      <c r="VKF88" s="567"/>
      <c r="VKG88" s="567"/>
      <c r="VKH88" s="567"/>
      <c r="VKI88" s="567"/>
      <c r="VKJ88" s="567"/>
      <c r="VKK88" s="567"/>
      <c r="VKL88" s="567"/>
      <c r="VKM88" s="567"/>
      <c r="VKN88" s="567"/>
      <c r="VKO88" s="567"/>
      <c r="VKP88" s="567"/>
      <c r="VKQ88" s="567"/>
      <c r="VKR88" s="567"/>
      <c r="VKS88" s="567"/>
      <c r="VKT88" s="567"/>
      <c r="VKU88" s="567"/>
      <c r="VKV88" s="567"/>
      <c r="VKW88" s="567"/>
      <c r="VKX88" s="567"/>
      <c r="VKY88" s="567"/>
      <c r="VKZ88" s="567"/>
      <c r="VLA88" s="567"/>
      <c r="VLB88" s="567"/>
      <c r="VLC88" s="567"/>
      <c r="VLD88" s="567"/>
      <c r="VLE88" s="567"/>
      <c r="VLF88" s="567"/>
      <c r="VLG88" s="567"/>
      <c r="VLH88" s="567"/>
      <c r="VLI88" s="567"/>
      <c r="VLJ88" s="567"/>
      <c r="VLK88" s="567"/>
      <c r="VLL88" s="567"/>
      <c r="VLM88" s="567"/>
      <c r="VLN88" s="567"/>
      <c r="VLO88" s="567"/>
      <c r="VLP88" s="567"/>
      <c r="VLQ88" s="567"/>
      <c r="VLR88" s="567"/>
      <c r="VLS88" s="567"/>
      <c r="VLT88" s="567"/>
      <c r="VLU88" s="567"/>
      <c r="VLV88" s="567"/>
      <c r="VLW88" s="567"/>
      <c r="VLX88" s="567"/>
      <c r="VLY88" s="567"/>
      <c r="VLZ88" s="567"/>
      <c r="VMA88" s="567"/>
      <c r="VMB88" s="567"/>
      <c r="VMC88" s="567"/>
      <c r="VMD88" s="567"/>
      <c r="VME88" s="567"/>
      <c r="VMF88" s="567"/>
      <c r="VMG88" s="567"/>
      <c r="VMH88" s="567"/>
      <c r="VMI88" s="567"/>
      <c r="VMJ88" s="567"/>
      <c r="VMK88" s="567"/>
      <c r="VML88" s="567"/>
      <c r="VMM88" s="567"/>
      <c r="VMN88" s="567"/>
      <c r="VMO88" s="567"/>
      <c r="VMP88" s="567"/>
      <c r="VMQ88" s="567"/>
      <c r="VMR88" s="567"/>
      <c r="VMS88" s="567"/>
      <c r="VMT88" s="567"/>
      <c r="VMU88" s="567"/>
      <c r="VMV88" s="567"/>
      <c r="VMW88" s="567"/>
      <c r="VMX88" s="567"/>
      <c r="VMY88" s="567"/>
      <c r="VMZ88" s="567"/>
      <c r="VNA88" s="567"/>
      <c r="VNB88" s="567"/>
      <c r="VNC88" s="567"/>
      <c r="VND88" s="567"/>
      <c r="VNE88" s="567"/>
      <c r="VNF88" s="567"/>
      <c r="VNG88" s="567"/>
      <c r="VNH88" s="567"/>
      <c r="VNI88" s="567"/>
      <c r="VNJ88" s="567"/>
      <c r="VNK88" s="567"/>
      <c r="VNL88" s="567"/>
      <c r="VNM88" s="567"/>
      <c r="VNN88" s="567"/>
      <c r="VNO88" s="567"/>
      <c r="VNP88" s="567"/>
      <c r="VNQ88" s="567"/>
      <c r="VNR88" s="567"/>
      <c r="VNS88" s="567"/>
      <c r="VNT88" s="567"/>
      <c r="VNU88" s="567"/>
      <c r="VNV88" s="567"/>
      <c r="VNW88" s="567"/>
      <c r="VNX88" s="567"/>
      <c r="VNY88" s="567"/>
      <c r="VNZ88" s="567"/>
      <c r="VOA88" s="567"/>
      <c r="VOB88" s="567"/>
      <c r="VOC88" s="567"/>
      <c r="VOD88" s="567"/>
      <c r="VOE88" s="567"/>
      <c r="VOF88" s="567"/>
      <c r="VOG88" s="567"/>
      <c r="VOH88" s="567"/>
      <c r="VOI88" s="567"/>
      <c r="VOJ88" s="567"/>
      <c r="VOK88" s="567"/>
      <c r="VOL88" s="567"/>
      <c r="VOM88" s="567"/>
      <c r="VON88" s="567"/>
      <c r="VOO88" s="567"/>
      <c r="VOP88" s="567"/>
      <c r="VOQ88" s="567"/>
      <c r="VOR88" s="567"/>
      <c r="VOS88" s="567"/>
      <c r="VOT88" s="567"/>
      <c r="VOU88" s="567"/>
      <c r="VOV88" s="567"/>
      <c r="VOW88" s="567"/>
      <c r="VOX88" s="567"/>
      <c r="VOY88" s="567"/>
      <c r="VOZ88" s="567"/>
      <c r="VPA88" s="567"/>
      <c r="VPB88" s="567"/>
      <c r="VPC88" s="567"/>
      <c r="VPD88" s="567"/>
      <c r="VPE88" s="567"/>
      <c r="VPF88" s="567"/>
      <c r="VPG88" s="567"/>
      <c r="VPH88" s="567"/>
      <c r="VPI88" s="567"/>
      <c r="VPJ88" s="567"/>
      <c r="VPK88" s="567"/>
      <c r="VPL88" s="567"/>
      <c r="VPM88" s="567"/>
      <c r="VPN88" s="567"/>
      <c r="VPO88" s="567"/>
      <c r="VPP88" s="567"/>
      <c r="VPQ88" s="567"/>
      <c r="VPR88" s="567"/>
      <c r="VPS88" s="567"/>
      <c r="VPT88" s="567"/>
      <c r="VPU88" s="567"/>
      <c r="VPV88" s="567"/>
      <c r="VPW88" s="567"/>
      <c r="VPX88" s="567"/>
      <c r="VPY88" s="567"/>
      <c r="VPZ88" s="567"/>
      <c r="VQA88" s="567"/>
      <c r="VQB88" s="567"/>
      <c r="VQC88" s="567"/>
      <c r="VQD88" s="567"/>
      <c r="VQE88" s="567"/>
      <c r="VQF88" s="567"/>
      <c r="VQG88" s="567"/>
      <c r="VQH88" s="567"/>
      <c r="VQI88" s="567"/>
      <c r="VQJ88" s="567"/>
      <c r="VQK88" s="567"/>
      <c r="VQL88" s="567"/>
      <c r="VQM88" s="567"/>
      <c r="VQN88" s="567"/>
      <c r="VQO88" s="567"/>
      <c r="VQP88" s="567"/>
      <c r="VQQ88" s="567"/>
      <c r="VQR88" s="567"/>
      <c r="VQS88" s="567"/>
      <c r="VQT88" s="567"/>
      <c r="VQU88" s="567"/>
      <c r="VQV88" s="567"/>
      <c r="VQW88" s="567"/>
      <c r="VQX88" s="567"/>
      <c r="VQY88" s="567"/>
      <c r="VQZ88" s="567"/>
      <c r="VRA88" s="567"/>
      <c r="VRB88" s="567"/>
      <c r="VRC88" s="567"/>
      <c r="VRD88" s="567"/>
      <c r="VRE88" s="567"/>
      <c r="VRF88" s="567"/>
      <c r="VRG88" s="567"/>
      <c r="VRH88" s="567"/>
      <c r="VRI88" s="567"/>
      <c r="VRJ88" s="567"/>
      <c r="VRK88" s="567"/>
      <c r="VRL88" s="567"/>
      <c r="VRM88" s="567"/>
      <c r="VRN88" s="567"/>
      <c r="VRO88" s="567"/>
      <c r="VRP88" s="567"/>
      <c r="VRQ88" s="567"/>
      <c r="VRR88" s="567"/>
      <c r="VRS88" s="567"/>
      <c r="VRT88" s="567"/>
      <c r="VRU88" s="567"/>
      <c r="VRV88" s="567"/>
      <c r="VRW88" s="567"/>
      <c r="VRX88" s="567"/>
      <c r="VRY88" s="567"/>
      <c r="VRZ88" s="567"/>
      <c r="VSA88" s="567"/>
      <c r="VSB88" s="567"/>
      <c r="VSC88" s="567"/>
      <c r="VSD88" s="567"/>
      <c r="VSE88" s="567"/>
      <c r="VSF88" s="567"/>
      <c r="VSG88" s="567"/>
      <c r="VSH88" s="567"/>
      <c r="VSI88" s="567"/>
      <c r="VSJ88" s="567"/>
      <c r="VSK88" s="567"/>
      <c r="VSL88" s="567"/>
      <c r="VSM88" s="567"/>
      <c r="VSN88" s="567"/>
      <c r="VSO88" s="567"/>
      <c r="VSP88" s="567"/>
      <c r="VSQ88" s="567"/>
      <c r="VSR88" s="567"/>
      <c r="VSS88" s="567"/>
      <c r="VST88" s="567"/>
      <c r="VSU88" s="567"/>
      <c r="VSV88" s="567"/>
      <c r="VSW88" s="567"/>
      <c r="VSX88" s="567"/>
      <c r="VSY88" s="567"/>
      <c r="VSZ88" s="567"/>
      <c r="VTA88" s="567"/>
      <c r="VTB88" s="567"/>
      <c r="VTC88" s="567"/>
      <c r="VTD88" s="567"/>
      <c r="VTE88" s="567"/>
      <c r="VTF88" s="567"/>
      <c r="VTG88" s="567"/>
      <c r="VTH88" s="567"/>
      <c r="VTI88" s="567"/>
      <c r="VTJ88" s="567"/>
      <c r="VTK88" s="567"/>
      <c r="VTL88" s="567"/>
      <c r="VTM88" s="567"/>
      <c r="VTN88" s="567"/>
      <c r="VTO88" s="567"/>
      <c r="VTP88" s="567"/>
      <c r="VTQ88" s="567"/>
      <c r="VTR88" s="567"/>
      <c r="VTS88" s="567"/>
      <c r="VTT88" s="567"/>
      <c r="VTU88" s="567"/>
      <c r="VTV88" s="567"/>
      <c r="VTW88" s="567"/>
      <c r="VTX88" s="567"/>
      <c r="VTY88" s="567"/>
      <c r="VTZ88" s="567"/>
      <c r="VUA88" s="567"/>
      <c r="VUB88" s="567"/>
      <c r="VUC88" s="567"/>
      <c r="VUD88" s="567"/>
      <c r="VUE88" s="567"/>
      <c r="VUF88" s="567"/>
      <c r="VUG88" s="567"/>
      <c r="VUH88" s="567"/>
      <c r="VUI88" s="567"/>
      <c r="VUJ88" s="567"/>
      <c r="VUK88" s="567"/>
      <c r="VUL88" s="567"/>
      <c r="VUM88" s="567"/>
      <c r="VUN88" s="567"/>
      <c r="VUO88" s="567"/>
      <c r="VUP88" s="567"/>
      <c r="VUQ88" s="567"/>
      <c r="VUR88" s="567"/>
      <c r="VUS88" s="567"/>
      <c r="VUT88" s="567"/>
      <c r="VUU88" s="567"/>
      <c r="VUV88" s="567"/>
      <c r="VUW88" s="567"/>
      <c r="VUX88" s="567"/>
      <c r="VUY88" s="567"/>
      <c r="VUZ88" s="567"/>
      <c r="VVA88" s="567"/>
      <c r="VVB88" s="567"/>
      <c r="VVC88" s="567"/>
      <c r="VVD88" s="567"/>
      <c r="VVE88" s="567"/>
      <c r="VVF88" s="567"/>
      <c r="VVG88" s="567"/>
      <c r="VVH88" s="567"/>
      <c r="VVI88" s="567"/>
      <c r="VVJ88" s="567"/>
      <c r="VVK88" s="567"/>
      <c r="VVL88" s="567"/>
      <c r="VVM88" s="567"/>
      <c r="VVN88" s="567"/>
      <c r="VVO88" s="567"/>
      <c r="VVP88" s="567"/>
      <c r="VVQ88" s="567"/>
      <c r="VVR88" s="567"/>
      <c r="VVS88" s="567"/>
      <c r="VVT88" s="567"/>
      <c r="VVU88" s="567"/>
      <c r="VVV88" s="567"/>
      <c r="VVW88" s="567"/>
      <c r="VVX88" s="567"/>
      <c r="VVY88" s="567"/>
      <c r="VVZ88" s="567"/>
      <c r="VWA88" s="567"/>
      <c r="VWB88" s="567"/>
      <c r="VWC88" s="567"/>
      <c r="VWD88" s="567"/>
      <c r="VWE88" s="567"/>
      <c r="VWF88" s="567"/>
      <c r="VWG88" s="567"/>
      <c r="VWH88" s="567"/>
      <c r="VWI88" s="567"/>
      <c r="VWJ88" s="567"/>
      <c r="VWK88" s="567"/>
      <c r="VWL88" s="567"/>
      <c r="VWM88" s="567"/>
      <c r="VWN88" s="567"/>
      <c r="VWO88" s="567"/>
      <c r="VWP88" s="567"/>
      <c r="VWQ88" s="567"/>
      <c r="VWR88" s="567"/>
      <c r="VWS88" s="567"/>
      <c r="VWT88" s="567"/>
      <c r="VWU88" s="567"/>
      <c r="VWV88" s="567"/>
      <c r="VWW88" s="567"/>
      <c r="VWX88" s="567"/>
      <c r="VWY88" s="567"/>
      <c r="VWZ88" s="567"/>
      <c r="VXA88" s="567"/>
      <c r="VXB88" s="567"/>
      <c r="VXC88" s="567"/>
      <c r="VXD88" s="567"/>
      <c r="VXE88" s="567"/>
      <c r="VXF88" s="567"/>
      <c r="VXG88" s="567"/>
      <c r="VXH88" s="567"/>
      <c r="VXI88" s="567"/>
      <c r="VXJ88" s="567"/>
      <c r="VXK88" s="567"/>
      <c r="VXL88" s="567"/>
      <c r="VXM88" s="567"/>
      <c r="VXN88" s="567"/>
      <c r="VXO88" s="567"/>
      <c r="VXP88" s="567"/>
      <c r="VXQ88" s="567"/>
      <c r="VXR88" s="567"/>
      <c r="VXS88" s="567"/>
      <c r="VXT88" s="567"/>
      <c r="VXU88" s="567"/>
      <c r="VXV88" s="567"/>
      <c r="VXW88" s="567"/>
      <c r="VXX88" s="567"/>
      <c r="VXY88" s="567"/>
      <c r="VXZ88" s="567"/>
      <c r="VYA88" s="567"/>
      <c r="VYB88" s="567"/>
      <c r="VYC88" s="567"/>
      <c r="VYD88" s="567"/>
      <c r="VYE88" s="567"/>
      <c r="VYF88" s="567"/>
      <c r="VYG88" s="567"/>
      <c r="VYH88" s="567"/>
      <c r="VYI88" s="567"/>
      <c r="VYJ88" s="567"/>
      <c r="VYK88" s="567"/>
      <c r="VYL88" s="567"/>
      <c r="VYM88" s="567"/>
      <c r="VYN88" s="567"/>
      <c r="VYO88" s="567"/>
      <c r="VYP88" s="567"/>
      <c r="VYQ88" s="567"/>
      <c r="VYR88" s="567"/>
      <c r="VYS88" s="567"/>
      <c r="VYT88" s="567"/>
      <c r="VYU88" s="567"/>
      <c r="VYV88" s="567"/>
      <c r="VYW88" s="567"/>
      <c r="VYX88" s="567"/>
      <c r="VYY88" s="567"/>
      <c r="VYZ88" s="567"/>
      <c r="VZA88" s="567"/>
      <c r="VZB88" s="567"/>
      <c r="VZC88" s="567"/>
      <c r="VZD88" s="567"/>
      <c r="VZE88" s="567"/>
      <c r="VZF88" s="567"/>
      <c r="VZG88" s="567"/>
      <c r="VZH88" s="567"/>
      <c r="VZI88" s="567"/>
      <c r="VZJ88" s="567"/>
      <c r="VZK88" s="567"/>
      <c r="VZL88" s="567"/>
      <c r="VZM88" s="567"/>
      <c r="VZN88" s="567"/>
      <c r="VZO88" s="567"/>
      <c r="VZP88" s="567"/>
      <c r="VZQ88" s="567"/>
      <c r="VZR88" s="567"/>
      <c r="VZS88" s="567"/>
      <c r="VZT88" s="567"/>
      <c r="VZU88" s="567"/>
      <c r="VZV88" s="567"/>
      <c r="VZW88" s="567"/>
      <c r="VZX88" s="567"/>
      <c r="VZY88" s="567"/>
      <c r="VZZ88" s="567"/>
      <c r="WAA88" s="567"/>
      <c r="WAB88" s="567"/>
      <c r="WAC88" s="567"/>
      <c r="WAD88" s="567"/>
      <c r="WAE88" s="567"/>
      <c r="WAF88" s="567"/>
      <c r="WAG88" s="567"/>
      <c r="WAH88" s="567"/>
      <c r="WAI88" s="567"/>
      <c r="WAJ88" s="567"/>
      <c r="WAK88" s="567"/>
      <c r="WAL88" s="567"/>
      <c r="WAM88" s="567"/>
      <c r="WAN88" s="567"/>
      <c r="WAO88" s="567"/>
      <c r="WAP88" s="567"/>
      <c r="WAQ88" s="567"/>
      <c r="WAR88" s="567"/>
      <c r="WAS88" s="567"/>
      <c r="WAT88" s="567"/>
      <c r="WAU88" s="567"/>
      <c r="WAV88" s="567"/>
      <c r="WAW88" s="567"/>
      <c r="WAX88" s="567"/>
      <c r="WAY88" s="567"/>
      <c r="WAZ88" s="567"/>
      <c r="WBA88" s="567"/>
      <c r="WBB88" s="567"/>
      <c r="WBC88" s="567"/>
      <c r="WBD88" s="567"/>
      <c r="WBE88" s="567"/>
      <c r="WBF88" s="567"/>
      <c r="WBG88" s="567"/>
      <c r="WBH88" s="567"/>
      <c r="WBI88" s="567"/>
      <c r="WBJ88" s="567"/>
      <c r="WBK88" s="567"/>
      <c r="WBL88" s="567"/>
      <c r="WBM88" s="567"/>
      <c r="WBN88" s="567"/>
      <c r="WBO88" s="567"/>
      <c r="WBP88" s="567"/>
      <c r="WBQ88" s="567"/>
      <c r="WBR88" s="567"/>
      <c r="WBS88" s="567"/>
      <c r="WBT88" s="567"/>
      <c r="WBU88" s="567"/>
      <c r="WBV88" s="567"/>
      <c r="WBW88" s="567"/>
      <c r="WBX88" s="567"/>
      <c r="WBY88" s="567"/>
      <c r="WBZ88" s="567"/>
      <c r="WCA88" s="567"/>
      <c r="WCB88" s="567"/>
      <c r="WCC88" s="567"/>
      <c r="WCD88" s="567"/>
      <c r="WCE88" s="567"/>
      <c r="WCF88" s="567"/>
      <c r="WCG88" s="567"/>
      <c r="WCH88" s="567"/>
      <c r="WCI88" s="567"/>
      <c r="WCJ88" s="567"/>
      <c r="WCK88" s="567"/>
      <c r="WCL88" s="567"/>
      <c r="WCM88" s="567"/>
      <c r="WCN88" s="567"/>
      <c r="WCO88" s="567"/>
      <c r="WCP88" s="567"/>
      <c r="WCQ88" s="567"/>
      <c r="WCR88" s="567"/>
      <c r="WCS88" s="567"/>
      <c r="WCT88" s="567"/>
      <c r="WCU88" s="567"/>
      <c r="WCV88" s="567"/>
      <c r="WCW88" s="567"/>
      <c r="WCX88" s="567"/>
      <c r="WCY88" s="567"/>
      <c r="WCZ88" s="567"/>
      <c r="WDA88" s="567"/>
      <c r="WDB88" s="567"/>
      <c r="WDC88" s="567"/>
      <c r="WDD88" s="567"/>
      <c r="WDE88" s="567"/>
      <c r="WDF88" s="567"/>
      <c r="WDG88" s="567"/>
      <c r="WDH88" s="567"/>
      <c r="WDI88" s="567"/>
      <c r="WDJ88" s="567"/>
      <c r="WDK88" s="567"/>
      <c r="WDL88" s="567"/>
      <c r="WDM88" s="567"/>
      <c r="WDN88" s="567"/>
      <c r="WDO88" s="567"/>
      <c r="WDP88" s="567"/>
      <c r="WDQ88" s="567"/>
      <c r="WDR88" s="567"/>
      <c r="WDS88" s="567"/>
      <c r="WDT88" s="567"/>
      <c r="WDU88" s="567"/>
      <c r="WDV88" s="567"/>
      <c r="WDW88" s="567"/>
      <c r="WDX88" s="567"/>
      <c r="WDY88" s="567"/>
      <c r="WDZ88" s="567"/>
      <c r="WEA88" s="567"/>
      <c r="WEB88" s="567"/>
      <c r="WEC88" s="567"/>
      <c r="WED88" s="567"/>
      <c r="WEE88" s="567"/>
      <c r="WEF88" s="567"/>
      <c r="WEG88" s="567"/>
      <c r="WEH88" s="567"/>
      <c r="WEI88" s="567"/>
      <c r="WEJ88" s="567"/>
      <c r="WEK88" s="567"/>
      <c r="WEL88" s="567"/>
      <c r="WEM88" s="567"/>
      <c r="WEN88" s="567"/>
      <c r="WEO88" s="567"/>
      <c r="WEP88" s="567"/>
      <c r="WEQ88" s="567"/>
      <c r="WER88" s="567"/>
      <c r="WES88" s="567"/>
      <c r="WET88" s="567"/>
      <c r="WEU88" s="567"/>
      <c r="WEV88" s="567"/>
      <c r="WEW88" s="567"/>
      <c r="WEX88" s="567"/>
      <c r="WEY88" s="567"/>
      <c r="WEZ88" s="567"/>
      <c r="WFA88" s="567"/>
      <c r="WFB88" s="567"/>
      <c r="WFC88" s="567"/>
      <c r="WFD88" s="567"/>
      <c r="WFE88" s="567"/>
      <c r="WFF88" s="567"/>
      <c r="WFG88" s="567"/>
      <c r="WFH88" s="567"/>
      <c r="WFI88" s="567"/>
      <c r="WFJ88" s="567"/>
      <c r="WFK88" s="567"/>
      <c r="WFL88" s="567"/>
      <c r="WFM88" s="567"/>
      <c r="WFN88" s="567"/>
      <c r="WFO88" s="567"/>
      <c r="WFP88" s="567"/>
      <c r="WFQ88" s="567"/>
      <c r="WFR88" s="567"/>
      <c r="WFS88" s="567"/>
      <c r="WFT88" s="567"/>
      <c r="WFU88" s="567"/>
      <c r="WFV88" s="567"/>
      <c r="WFW88" s="567"/>
      <c r="WFX88" s="567"/>
      <c r="WFY88" s="567"/>
      <c r="WFZ88" s="567"/>
      <c r="WGA88" s="567"/>
      <c r="WGB88" s="567"/>
      <c r="WGC88" s="567"/>
      <c r="WGD88" s="567"/>
      <c r="WGE88" s="567"/>
      <c r="WGF88" s="567"/>
      <c r="WGG88" s="567"/>
      <c r="WGH88" s="567"/>
      <c r="WGI88" s="567"/>
      <c r="WGJ88" s="567"/>
      <c r="WGK88" s="567"/>
      <c r="WGL88" s="567"/>
      <c r="WGM88" s="567"/>
      <c r="WGN88" s="567"/>
      <c r="WGO88" s="567"/>
      <c r="WGP88" s="567"/>
      <c r="WGQ88" s="567"/>
      <c r="WGR88" s="567"/>
      <c r="WGS88" s="567"/>
      <c r="WGT88" s="567"/>
      <c r="WGU88" s="567"/>
      <c r="WGV88" s="567"/>
      <c r="WGW88" s="567"/>
      <c r="WGX88" s="567"/>
      <c r="WGY88" s="567"/>
      <c r="WGZ88" s="567"/>
      <c r="WHA88" s="567"/>
      <c r="WHB88" s="567"/>
      <c r="WHC88" s="567"/>
      <c r="WHD88" s="567"/>
      <c r="WHE88" s="567"/>
      <c r="WHF88" s="567"/>
      <c r="WHG88" s="567"/>
      <c r="WHH88" s="567"/>
      <c r="WHI88" s="567"/>
      <c r="WHJ88" s="567"/>
      <c r="WHK88" s="567"/>
      <c r="WHL88" s="567"/>
      <c r="WHM88" s="567"/>
      <c r="WHN88" s="567"/>
      <c r="WHO88" s="567"/>
      <c r="WHP88" s="567"/>
      <c r="WHQ88" s="567"/>
      <c r="WHR88" s="567"/>
      <c r="WHS88" s="567"/>
      <c r="WHT88" s="567"/>
      <c r="WHU88" s="567"/>
      <c r="WHV88" s="567"/>
      <c r="WHW88" s="567"/>
      <c r="WHX88" s="567"/>
      <c r="WHY88" s="567"/>
      <c r="WHZ88" s="567"/>
      <c r="WIA88" s="567"/>
      <c r="WIB88" s="567"/>
      <c r="WIC88" s="567"/>
      <c r="WID88" s="567"/>
      <c r="WIE88" s="567"/>
      <c r="WIF88" s="567"/>
      <c r="WIG88" s="567"/>
      <c r="WIH88" s="567"/>
      <c r="WII88" s="567"/>
      <c r="WIJ88" s="567"/>
      <c r="WIK88" s="567"/>
      <c r="WIL88" s="567"/>
      <c r="WIM88" s="567"/>
      <c r="WIN88" s="567"/>
      <c r="WIO88" s="567"/>
      <c r="WIP88" s="567"/>
      <c r="WIQ88" s="567"/>
      <c r="WIR88" s="567"/>
      <c r="WIS88" s="567"/>
      <c r="WIT88" s="567"/>
      <c r="WIU88" s="567"/>
      <c r="WIV88" s="567"/>
      <c r="WIW88" s="567"/>
      <c r="WIX88" s="567"/>
      <c r="WIY88" s="567"/>
      <c r="WIZ88" s="567"/>
      <c r="WJA88" s="567"/>
      <c r="WJB88" s="567"/>
      <c r="WJC88" s="567"/>
      <c r="WJD88" s="567"/>
      <c r="WJE88" s="567"/>
      <c r="WJF88" s="567"/>
      <c r="WJG88" s="567"/>
      <c r="WJH88" s="567"/>
      <c r="WJI88" s="567"/>
      <c r="WJJ88" s="567"/>
      <c r="WJK88" s="567"/>
      <c r="WJL88" s="567"/>
      <c r="WJM88" s="567"/>
      <c r="WJN88" s="567"/>
      <c r="WJO88" s="567"/>
      <c r="WJP88" s="567"/>
      <c r="WJQ88" s="567"/>
      <c r="WJR88" s="567"/>
      <c r="WJS88" s="567"/>
      <c r="WJT88" s="567"/>
      <c r="WJU88" s="567"/>
      <c r="WJV88" s="567"/>
      <c r="WJW88" s="567"/>
      <c r="WJX88" s="567"/>
      <c r="WJY88" s="567"/>
      <c r="WJZ88" s="567"/>
      <c r="WKA88" s="567"/>
      <c r="WKB88" s="567"/>
      <c r="WKC88" s="567"/>
      <c r="WKD88" s="567"/>
      <c r="WKE88" s="567"/>
      <c r="WKF88" s="567"/>
      <c r="WKG88" s="567"/>
      <c r="WKH88" s="567"/>
      <c r="WKI88" s="567"/>
      <c r="WKJ88" s="567"/>
      <c r="WKK88" s="567"/>
      <c r="WKL88" s="567"/>
      <c r="WKM88" s="567"/>
      <c r="WKN88" s="567"/>
      <c r="WKO88" s="567"/>
      <c r="WKP88" s="567"/>
      <c r="WKQ88" s="567"/>
      <c r="WKR88" s="567"/>
      <c r="WKS88" s="567"/>
      <c r="WKT88" s="567"/>
      <c r="WKU88" s="567"/>
      <c r="WKV88" s="567"/>
      <c r="WKW88" s="567"/>
      <c r="WKX88" s="567"/>
      <c r="WKY88" s="567"/>
      <c r="WKZ88" s="567"/>
      <c r="WLA88" s="567"/>
      <c r="WLB88" s="567"/>
      <c r="WLC88" s="567"/>
      <c r="WLD88" s="567"/>
      <c r="WLE88" s="567"/>
      <c r="WLF88" s="567"/>
      <c r="WLG88" s="567"/>
      <c r="WLH88" s="567"/>
      <c r="WLI88" s="567"/>
      <c r="WLJ88" s="567"/>
      <c r="WLK88" s="567"/>
      <c r="WLL88" s="567"/>
      <c r="WLM88" s="567"/>
      <c r="WLN88" s="567"/>
      <c r="WLO88" s="567"/>
      <c r="WLP88" s="567"/>
      <c r="WLQ88" s="567"/>
      <c r="WLR88" s="567"/>
      <c r="WLS88" s="567"/>
      <c r="WLT88" s="567"/>
      <c r="WLU88" s="567"/>
      <c r="WLV88" s="567"/>
      <c r="WLW88" s="567"/>
      <c r="WLX88" s="567"/>
      <c r="WLY88" s="567"/>
      <c r="WLZ88" s="567"/>
      <c r="WMA88" s="567"/>
      <c r="WMB88" s="567"/>
      <c r="WMC88" s="567"/>
      <c r="WMD88" s="567"/>
      <c r="WME88" s="567"/>
      <c r="WMF88" s="567"/>
      <c r="WMG88" s="567"/>
      <c r="WMH88" s="567"/>
      <c r="WMI88" s="567"/>
      <c r="WMJ88" s="567"/>
      <c r="WMK88" s="567"/>
      <c r="WML88" s="567"/>
      <c r="WMM88" s="567"/>
      <c r="WMN88" s="567"/>
      <c r="WMO88" s="567"/>
      <c r="WMP88" s="567"/>
      <c r="WMQ88" s="567"/>
      <c r="WMR88" s="567"/>
      <c r="WMS88" s="567"/>
      <c r="WMT88" s="567"/>
      <c r="WMU88" s="567"/>
      <c r="WMV88" s="567"/>
      <c r="WMW88" s="567"/>
      <c r="WMX88" s="567"/>
      <c r="WMY88" s="567"/>
      <c r="WMZ88" s="567"/>
      <c r="WNA88" s="567"/>
      <c r="WNB88" s="567"/>
      <c r="WNC88" s="567"/>
      <c r="WND88" s="567"/>
      <c r="WNE88" s="567"/>
      <c r="WNF88" s="567"/>
      <c r="WNG88" s="567"/>
      <c r="WNH88" s="567"/>
      <c r="WNI88" s="567"/>
      <c r="WNJ88" s="567"/>
      <c r="WNK88" s="567"/>
      <c r="WNL88" s="567"/>
      <c r="WNM88" s="567"/>
      <c r="WNN88" s="567"/>
      <c r="WNO88" s="567"/>
      <c r="WNP88" s="567"/>
      <c r="WNQ88" s="567"/>
      <c r="WNR88" s="567"/>
      <c r="WNS88" s="567"/>
      <c r="WNT88" s="567"/>
      <c r="WNU88" s="567"/>
      <c r="WNV88" s="567"/>
      <c r="WNW88" s="567"/>
      <c r="WNX88" s="567"/>
      <c r="WNY88" s="567"/>
      <c r="WNZ88" s="567"/>
      <c r="WOA88" s="567"/>
      <c r="WOB88" s="567"/>
      <c r="WOC88" s="567"/>
      <c r="WOD88" s="567"/>
      <c r="WOE88" s="567"/>
      <c r="WOF88" s="567"/>
      <c r="WOG88" s="567"/>
      <c r="WOH88" s="567"/>
      <c r="WOI88" s="567"/>
      <c r="WOJ88" s="567"/>
      <c r="WOK88" s="567"/>
      <c r="WOL88" s="567"/>
      <c r="WOM88" s="567"/>
      <c r="WON88" s="567"/>
      <c r="WOO88" s="567"/>
      <c r="WOP88" s="567"/>
      <c r="WOQ88" s="567"/>
      <c r="WOR88" s="567"/>
      <c r="WOS88" s="567"/>
      <c r="WOT88" s="567"/>
      <c r="WOU88" s="567"/>
      <c r="WOV88" s="567"/>
      <c r="WOW88" s="567"/>
      <c r="WOX88" s="567"/>
      <c r="WOY88" s="567"/>
      <c r="WOZ88" s="567"/>
      <c r="WPA88" s="567"/>
      <c r="WPB88" s="567"/>
      <c r="WPC88" s="567"/>
      <c r="WPD88" s="567"/>
      <c r="WPE88" s="567"/>
      <c r="WPF88" s="567"/>
      <c r="WPG88" s="567"/>
      <c r="WPH88" s="567"/>
      <c r="WPI88" s="567"/>
      <c r="WPJ88" s="567"/>
      <c r="WPK88" s="567"/>
      <c r="WPL88" s="567"/>
      <c r="WPM88" s="567"/>
      <c r="WPN88" s="567"/>
      <c r="WPO88" s="567"/>
      <c r="WPP88" s="567"/>
      <c r="WPQ88" s="567"/>
      <c r="WPR88" s="567"/>
      <c r="WPS88" s="567"/>
      <c r="WPT88" s="567"/>
      <c r="WPU88" s="567"/>
      <c r="WPV88" s="567"/>
      <c r="WPW88" s="567"/>
      <c r="WPX88" s="567"/>
      <c r="WPY88" s="567"/>
      <c r="WPZ88" s="567"/>
      <c r="WQA88" s="567"/>
      <c r="WQB88" s="567"/>
      <c r="WQC88" s="567"/>
      <c r="WQD88" s="567"/>
      <c r="WQE88" s="567"/>
      <c r="WQF88" s="567"/>
      <c r="WQG88" s="567"/>
      <c r="WQH88" s="567"/>
      <c r="WQI88" s="567"/>
      <c r="WQJ88" s="567"/>
      <c r="WQK88" s="567"/>
      <c r="WQL88" s="567"/>
      <c r="WQM88" s="567"/>
      <c r="WQN88" s="567"/>
      <c r="WQO88" s="567"/>
      <c r="WQP88" s="567"/>
      <c r="WQQ88" s="567"/>
      <c r="WQR88" s="567"/>
      <c r="WQS88" s="567"/>
      <c r="WQT88" s="567"/>
      <c r="WQU88" s="567"/>
      <c r="WQV88" s="567"/>
      <c r="WQW88" s="567"/>
      <c r="WQX88" s="567"/>
      <c r="WQY88" s="567"/>
      <c r="WQZ88" s="567"/>
      <c r="WRA88" s="567"/>
      <c r="WRB88" s="567"/>
      <c r="WRC88" s="567"/>
      <c r="WRD88" s="567"/>
      <c r="WRE88" s="567"/>
      <c r="WRF88" s="567"/>
      <c r="WRG88" s="567"/>
      <c r="WRH88" s="567"/>
      <c r="WRI88" s="567"/>
      <c r="WRJ88" s="567"/>
      <c r="WRK88" s="567"/>
      <c r="WRL88" s="567"/>
      <c r="WRM88" s="567"/>
      <c r="WRN88" s="567"/>
      <c r="WRO88" s="567"/>
      <c r="WRP88" s="567"/>
      <c r="WRQ88" s="567"/>
      <c r="WRR88" s="567"/>
      <c r="WRS88" s="567"/>
      <c r="WRT88" s="567"/>
      <c r="WRU88" s="567"/>
      <c r="WRV88" s="567"/>
      <c r="WRW88" s="567"/>
      <c r="WRX88" s="567"/>
      <c r="WRY88" s="567"/>
      <c r="WRZ88" s="567"/>
      <c r="WSA88" s="567"/>
      <c r="WSB88" s="567"/>
      <c r="WSC88" s="567"/>
      <c r="WSD88" s="567"/>
      <c r="WSE88" s="567"/>
      <c r="WSF88" s="567"/>
      <c r="WSG88" s="567"/>
      <c r="WSH88" s="567"/>
      <c r="WSI88" s="567"/>
      <c r="WSJ88" s="567"/>
      <c r="WSK88" s="567"/>
      <c r="WSL88" s="567"/>
      <c r="WSM88" s="567"/>
      <c r="WSN88" s="567"/>
      <c r="WSO88" s="567"/>
      <c r="WSP88" s="567"/>
      <c r="WSQ88" s="567"/>
      <c r="WSR88" s="567"/>
      <c r="WSS88" s="567"/>
      <c r="WST88" s="567"/>
      <c r="WSU88" s="567"/>
      <c r="WSV88" s="567"/>
      <c r="WSW88" s="567"/>
      <c r="WSX88" s="567"/>
      <c r="WSY88" s="567"/>
      <c r="WSZ88" s="567"/>
      <c r="WTA88" s="567"/>
      <c r="WTB88" s="567"/>
      <c r="WTC88" s="567"/>
      <c r="WTD88" s="567"/>
      <c r="WTE88" s="567"/>
      <c r="WTF88" s="567"/>
      <c r="WTG88" s="567"/>
      <c r="WTH88" s="567"/>
      <c r="WTI88" s="567"/>
      <c r="WTJ88" s="567"/>
      <c r="WTK88" s="567"/>
      <c r="WTL88" s="567"/>
      <c r="WTM88" s="567"/>
      <c r="WTN88" s="567"/>
      <c r="WTO88" s="567"/>
      <c r="WTP88" s="567"/>
      <c r="WTQ88" s="567"/>
      <c r="WTR88" s="567"/>
      <c r="WTS88" s="567"/>
      <c r="WTT88" s="567"/>
      <c r="WTU88" s="567"/>
      <c r="WTV88" s="567"/>
      <c r="WTW88" s="567"/>
      <c r="WTX88" s="567"/>
      <c r="WTY88" s="567"/>
      <c r="WTZ88" s="567"/>
      <c r="WUA88" s="567"/>
      <c r="WUB88" s="567"/>
      <c r="WUC88" s="567"/>
      <c r="WUD88" s="567"/>
      <c r="WUE88" s="567"/>
      <c r="WUF88" s="567"/>
      <c r="WUG88" s="567"/>
      <c r="WUH88" s="567"/>
      <c r="WUI88" s="567"/>
      <c r="WUJ88" s="567"/>
      <c r="WUK88" s="567"/>
      <c r="WUL88" s="567"/>
      <c r="WUM88" s="567"/>
      <c r="WUN88" s="567"/>
      <c r="WUO88" s="567"/>
      <c r="WUP88" s="567"/>
      <c r="WUQ88" s="567"/>
      <c r="WUR88" s="567"/>
      <c r="WUS88" s="567"/>
      <c r="WUT88" s="567"/>
      <c r="WUU88" s="567"/>
      <c r="WUV88" s="567"/>
      <c r="WUW88" s="567"/>
      <c r="WUX88" s="567"/>
      <c r="WUY88" s="567"/>
      <c r="WUZ88" s="567"/>
      <c r="WVA88" s="567"/>
      <c r="WVB88" s="567"/>
      <c r="WVC88" s="567"/>
      <c r="WVD88" s="567"/>
      <c r="WVE88" s="567"/>
      <c r="WVF88" s="567"/>
      <c r="WVG88" s="567"/>
      <c r="WVH88" s="567"/>
      <c r="WVI88" s="567"/>
      <c r="WVJ88" s="567"/>
      <c r="WVK88" s="567"/>
      <c r="WVL88" s="567"/>
      <c r="WVM88" s="567"/>
      <c r="WVN88" s="567"/>
      <c r="WVO88" s="567"/>
      <c r="WVP88" s="567"/>
      <c r="WVQ88" s="567"/>
      <c r="WVR88" s="567"/>
      <c r="WVS88" s="567"/>
      <c r="WVT88" s="567"/>
      <c r="WVU88" s="567"/>
      <c r="WVV88" s="567"/>
      <c r="WVW88" s="567"/>
      <c r="WVX88" s="567"/>
      <c r="WVY88" s="567"/>
      <c r="WVZ88" s="567"/>
      <c r="WWA88" s="567"/>
      <c r="WWB88" s="567"/>
      <c r="WWC88" s="567"/>
      <c r="WWD88" s="567"/>
      <c r="WWE88" s="567"/>
      <c r="WWF88" s="567"/>
      <c r="WWG88" s="567"/>
      <c r="WWH88" s="567"/>
      <c r="WWI88" s="567"/>
      <c r="WWJ88" s="567"/>
      <c r="WWK88" s="567"/>
      <c r="WWL88" s="567"/>
      <c r="WWM88" s="567"/>
      <c r="WWN88" s="567"/>
      <c r="WWO88" s="567"/>
      <c r="WWP88" s="567"/>
      <c r="WWQ88" s="567"/>
      <c r="WWR88" s="567"/>
      <c r="WWS88" s="567"/>
      <c r="WWT88" s="567"/>
      <c r="WWU88" s="567"/>
      <c r="WWV88" s="567"/>
      <c r="WWW88" s="567"/>
      <c r="WWX88" s="567"/>
      <c r="WWY88" s="567"/>
      <c r="WWZ88" s="567"/>
      <c r="WXA88" s="567"/>
      <c r="WXB88" s="567"/>
      <c r="WXC88" s="567"/>
      <c r="WXD88" s="567"/>
      <c r="WXE88" s="567"/>
      <c r="WXF88" s="567"/>
      <c r="WXG88" s="567"/>
      <c r="WXH88" s="567"/>
      <c r="WXI88" s="567"/>
      <c r="WXJ88" s="567"/>
      <c r="WXK88" s="567"/>
      <c r="WXL88" s="567"/>
      <c r="WXM88" s="567"/>
      <c r="WXN88" s="567"/>
      <c r="WXO88" s="567"/>
      <c r="WXP88" s="567"/>
      <c r="WXQ88" s="567"/>
      <c r="WXR88" s="567"/>
      <c r="WXS88" s="567"/>
      <c r="WXT88" s="567"/>
      <c r="WXU88" s="567"/>
      <c r="WXV88" s="567"/>
      <c r="WXW88" s="567"/>
      <c r="WXX88" s="567"/>
      <c r="WXY88" s="567"/>
      <c r="WXZ88" s="567"/>
      <c r="WYA88" s="567"/>
      <c r="WYB88" s="567"/>
      <c r="WYC88" s="567"/>
      <c r="WYD88" s="567"/>
      <c r="WYE88" s="567"/>
      <c r="WYF88" s="567"/>
      <c r="WYG88" s="567"/>
      <c r="WYH88" s="567"/>
      <c r="WYI88" s="567"/>
      <c r="WYJ88" s="567"/>
      <c r="WYK88" s="567"/>
      <c r="WYL88" s="567"/>
      <c r="WYM88" s="567"/>
      <c r="WYN88" s="567"/>
      <c r="WYO88" s="567"/>
      <c r="WYP88" s="567"/>
      <c r="WYQ88" s="567"/>
      <c r="WYR88" s="567"/>
      <c r="WYS88" s="567"/>
      <c r="WYT88" s="567"/>
      <c r="WYU88" s="567"/>
      <c r="WYV88" s="567"/>
      <c r="WYW88" s="567"/>
      <c r="WYX88" s="567"/>
      <c r="WYY88" s="567"/>
      <c r="WYZ88" s="567"/>
      <c r="WZA88" s="567"/>
      <c r="WZB88" s="567"/>
      <c r="WZC88" s="567"/>
      <c r="WZD88" s="567"/>
      <c r="WZE88" s="567"/>
      <c r="WZF88" s="567"/>
      <c r="WZG88" s="567"/>
      <c r="WZH88" s="567"/>
      <c r="WZI88" s="567"/>
      <c r="WZJ88" s="567"/>
      <c r="WZK88" s="567"/>
      <c r="WZL88" s="567"/>
      <c r="WZM88" s="567"/>
      <c r="WZN88" s="567"/>
      <c r="WZO88" s="567"/>
      <c r="WZP88" s="567"/>
      <c r="WZQ88" s="567"/>
      <c r="WZR88" s="567"/>
      <c r="WZS88" s="567"/>
      <c r="WZT88" s="567"/>
      <c r="WZU88" s="567"/>
      <c r="WZV88" s="567"/>
      <c r="WZW88" s="567"/>
      <c r="WZX88" s="567"/>
      <c r="WZY88" s="567"/>
      <c r="WZZ88" s="567"/>
      <c r="XAA88" s="567"/>
      <c r="XAB88" s="567"/>
      <c r="XAC88" s="567"/>
      <c r="XAD88" s="567"/>
      <c r="XAE88" s="567"/>
      <c r="XAF88" s="567"/>
      <c r="XAG88" s="567"/>
      <c r="XAH88" s="567"/>
      <c r="XAI88" s="567"/>
      <c r="XAJ88" s="567"/>
      <c r="XAK88" s="567"/>
      <c r="XAL88" s="567"/>
      <c r="XAM88" s="567"/>
      <c r="XAN88" s="567"/>
      <c r="XAO88" s="567"/>
      <c r="XAP88" s="567"/>
      <c r="XAQ88" s="567"/>
      <c r="XAR88" s="567"/>
      <c r="XAS88" s="567"/>
      <c r="XAT88" s="567"/>
      <c r="XAU88" s="567"/>
      <c r="XAV88" s="567"/>
      <c r="XAW88" s="567"/>
      <c r="XAX88" s="567"/>
      <c r="XAY88" s="567"/>
      <c r="XAZ88" s="567"/>
      <c r="XBA88" s="567"/>
      <c r="XBB88" s="567"/>
      <c r="XBC88" s="567"/>
      <c r="XBD88" s="567"/>
      <c r="XBE88" s="567"/>
      <c r="XBF88" s="567"/>
      <c r="XBG88" s="567"/>
      <c r="XBH88" s="567"/>
      <c r="XBI88" s="567"/>
      <c r="XBJ88" s="567"/>
      <c r="XBK88" s="567"/>
      <c r="XBL88" s="567"/>
      <c r="XBM88" s="567"/>
      <c r="XBN88" s="567"/>
      <c r="XBO88" s="567"/>
      <c r="XBP88" s="567"/>
      <c r="XBQ88" s="567"/>
      <c r="XBR88" s="567"/>
      <c r="XBS88" s="567"/>
      <c r="XBT88" s="567"/>
      <c r="XBU88" s="567"/>
      <c r="XBV88" s="567"/>
      <c r="XBW88" s="567"/>
      <c r="XBX88" s="567"/>
      <c r="XBY88" s="567"/>
      <c r="XBZ88" s="567"/>
      <c r="XCA88" s="567"/>
      <c r="XCB88" s="567"/>
      <c r="XCC88" s="567"/>
      <c r="XCD88" s="567"/>
      <c r="XCE88" s="567"/>
      <c r="XCF88" s="567"/>
      <c r="XCG88" s="567"/>
      <c r="XCH88" s="567"/>
      <c r="XCI88" s="567"/>
      <c r="XCJ88" s="567"/>
      <c r="XCK88" s="567"/>
      <c r="XCL88" s="567"/>
      <c r="XCM88" s="567"/>
      <c r="XCN88" s="567"/>
      <c r="XCO88" s="567"/>
      <c r="XCP88" s="567"/>
      <c r="XCQ88" s="567"/>
      <c r="XCR88" s="567"/>
      <c r="XCS88" s="567"/>
      <c r="XCT88" s="567"/>
      <c r="XCU88" s="567"/>
      <c r="XCV88" s="567"/>
      <c r="XCW88" s="567"/>
      <c r="XCX88" s="567"/>
      <c r="XCY88" s="567"/>
      <c r="XCZ88" s="567"/>
      <c r="XDA88" s="567"/>
      <c r="XDB88" s="567"/>
      <c r="XDC88" s="567"/>
      <c r="XDD88" s="567"/>
      <c r="XDE88" s="567"/>
      <c r="XDF88" s="567"/>
      <c r="XDG88" s="567"/>
      <c r="XDH88" s="567"/>
      <c r="XDI88" s="567"/>
      <c r="XDJ88" s="567"/>
      <c r="XDK88" s="567"/>
      <c r="XDL88" s="567"/>
      <c r="XDM88" s="567"/>
      <c r="XDN88" s="567"/>
      <c r="XDO88" s="567"/>
      <c r="XDP88" s="567"/>
      <c r="XDQ88" s="567"/>
      <c r="XDR88" s="567"/>
      <c r="XDS88" s="567"/>
      <c r="XDT88" s="567"/>
      <c r="XDU88" s="567"/>
      <c r="XDV88" s="567"/>
      <c r="XDW88" s="567"/>
      <c r="XDX88" s="567"/>
      <c r="XDY88" s="567"/>
      <c r="XDZ88" s="567"/>
      <c r="XEA88" s="567"/>
      <c r="XEB88" s="567"/>
      <c r="XEC88" s="567"/>
      <c r="XED88" s="567"/>
      <c r="XEE88" s="567"/>
      <c r="XEF88" s="567"/>
      <c r="XEG88" s="567"/>
      <c r="XEH88" s="567"/>
      <c r="XEI88" s="567"/>
      <c r="XEJ88" s="567"/>
      <c r="XEK88" s="567"/>
      <c r="XEL88" s="567"/>
      <c r="XEM88" s="567"/>
      <c r="XEN88" s="567"/>
      <c r="XEO88" s="567"/>
      <c r="XEP88" s="567"/>
      <c r="XEQ88" s="567"/>
      <c r="XER88" s="567"/>
      <c r="XES88" s="567"/>
      <c r="XET88" s="567"/>
      <c r="XEU88" s="567"/>
      <c r="XEV88" s="567"/>
      <c r="XEW88" s="567"/>
      <c r="XEX88" s="567"/>
      <c r="XEY88" s="567"/>
      <c r="XEZ88" s="567"/>
      <c r="XFA88" s="567"/>
      <c r="XFB88" s="567"/>
      <c r="XFC88" s="567"/>
      <c r="XFD88" s="567"/>
    </row>
    <row r="89" spans="1:16384" s="247" customFormat="1" ht="12.6" customHeight="1" x14ac:dyDescent="0.3">
      <c r="A89" s="755" t="s">
        <v>2922</v>
      </c>
      <c r="B89" s="756"/>
      <c r="C89" s="756"/>
      <c r="D89" s="756"/>
      <c r="E89" s="756"/>
      <c r="F89" s="756"/>
      <c r="G89" s="756"/>
      <c r="H89" s="756"/>
      <c r="I89" s="756"/>
      <c r="J89" s="756"/>
      <c r="K89" s="756"/>
      <c r="L89" s="756"/>
      <c r="M89" s="756"/>
      <c r="N89" s="756"/>
      <c r="O89" s="756"/>
      <c r="P89" s="756"/>
      <c r="Q89" s="756"/>
      <c r="R89" s="756"/>
      <c r="S89" s="756"/>
      <c r="T89" s="756"/>
      <c r="U89" s="756"/>
      <c r="V89" s="756"/>
      <c r="W89" s="756"/>
      <c r="X89" s="756"/>
      <c r="Y89" s="756"/>
      <c r="Z89" s="756"/>
      <c r="AA89" s="756"/>
      <c r="AB89" s="756"/>
      <c r="AC89" s="756"/>
      <c r="AD89" s="756"/>
      <c r="AE89" s="756"/>
      <c r="AF89" s="756"/>
      <c r="AG89" s="756"/>
      <c r="AH89" s="756"/>
      <c r="AI89" s="756"/>
      <c r="AJ89" s="756"/>
      <c r="AK89" s="756"/>
      <c r="AL89" s="756"/>
      <c r="AM89" s="756"/>
      <c r="AN89" s="756"/>
      <c r="AO89" s="756"/>
      <c r="AP89" s="756"/>
      <c r="AQ89" s="756"/>
      <c r="AR89" s="756"/>
      <c r="AS89" s="756"/>
      <c r="AT89" s="756"/>
      <c r="AU89" s="756"/>
      <c r="AV89" s="756"/>
      <c r="AW89" s="756"/>
      <c r="AX89" s="756"/>
      <c r="AY89" s="756"/>
      <c r="AZ89" s="724"/>
      <c r="BA89" s="724"/>
      <c r="BB89" s="724"/>
    </row>
    <row r="90" spans="1:16384" s="247" customFormat="1" ht="253.5" customHeight="1" x14ac:dyDescent="0.3">
      <c r="A90" s="754" t="s">
        <v>2840</v>
      </c>
      <c r="B90" s="754"/>
      <c r="C90" s="754"/>
      <c r="D90" s="754"/>
      <c r="E90" s="754"/>
      <c r="F90" s="754"/>
      <c r="G90" s="754"/>
      <c r="H90" s="754"/>
      <c r="I90" s="754"/>
      <c r="J90" s="754"/>
      <c r="K90" s="754"/>
      <c r="L90" s="754"/>
      <c r="M90" s="754"/>
      <c r="N90" s="754"/>
      <c r="O90" s="754"/>
      <c r="P90" s="754"/>
      <c r="Q90" s="754"/>
      <c r="R90" s="754"/>
      <c r="S90" s="754"/>
      <c r="T90" s="754"/>
      <c r="U90" s="754"/>
      <c r="V90" s="754"/>
      <c r="W90" s="754"/>
      <c r="X90" s="754"/>
      <c r="Y90" s="754"/>
      <c r="Z90" s="754"/>
      <c r="AA90" s="754"/>
      <c r="AB90" s="754"/>
      <c r="AC90" s="754"/>
      <c r="AD90" s="754"/>
      <c r="AE90" s="754"/>
      <c r="AF90" s="754"/>
      <c r="AG90" s="754"/>
      <c r="AH90" s="754"/>
      <c r="AI90" s="754"/>
      <c r="AJ90" s="754"/>
      <c r="AK90" s="754"/>
      <c r="AL90" s="754"/>
      <c r="AM90" s="754"/>
      <c r="AN90" s="754"/>
      <c r="AO90" s="754"/>
      <c r="AP90" s="754"/>
      <c r="AQ90" s="754"/>
      <c r="AR90" s="754"/>
      <c r="AS90" s="754"/>
      <c r="AT90" s="754"/>
      <c r="AU90" s="754"/>
      <c r="AV90" s="754"/>
      <c r="AW90" s="754"/>
      <c r="AX90" s="754"/>
      <c r="AY90" s="754"/>
      <c r="AZ90" s="724"/>
      <c r="BA90" s="724"/>
      <c r="BB90" s="724"/>
    </row>
    <row r="91" spans="1:16384" s="247" customFormat="1" ht="13.2" x14ac:dyDescent="0.3">
      <c r="A91" s="755" t="s">
        <v>2923</v>
      </c>
      <c r="B91" s="756"/>
      <c r="C91" s="756"/>
      <c r="D91" s="756"/>
      <c r="E91" s="756"/>
      <c r="F91" s="756"/>
      <c r="G91" s="756"/>
      <c r="H91" s="756"/>
      <c r="I91" s="756"/>
      <c r="J91" s="756"/>
      <c r="K91" s="756"/>
      <c r="L91" s="756"/>
      <c r="M91" s="756"/>
      <c r="N91" s="756"/>
      <c r="O91" s="756"/>
      <c r="P91" s="756"/>
      <c r="Q91" s="756"/>
      <c r="R91" s="756"/>
      <c r="S91" s="756"/>
      <c r="T91" s="756"/>
      <c r="U91" s="756"/>
      <c r="V91" s="756"/>
      <c r="W91" s="756"/>
      <c r="X91" s="756"/>
      <c r="Y91" s="756"/>
      <c r="Z91" s="756"/>
      <c r="AA91" s="756"/>
      <c r="AB91" s="756"/>
      <c r="AC91" s="756"/>
      <c r="AD91" s="756"/>
      <c r="AE91" s="756"/>
      <c r="AF91" s="756"/>
      <c r="AG91" s="756"/>
      <c r="AH91" s="756"/>
      <c r="AI91" s="756"/>
      <c r="AJ91" s="756"/>
      <c r="AK91" s="756"/>
      <c r="AL91" s="756"/>
      <c r="AM91" s="756"/>
      <c r="AN91" s="756"/>
      <c r="AO91" s="756"/>
      <c r="AP91" s="756"/>
      <c r="AQ91" s="756"/>
      <c r="AR91" s="756"/>
      <c r="AS91" s="756"/>
      <c r="AT91" s="756"/>
      <c r="AU91" s="756"/>
      <c r="AV91" s="756"/>
      <c r="AW91" s="756"/>
      <c r="AX91" s="756"/>
      <c r="AY91" s="756"/>
      <c r="AZ91" s="566"/>
      <c r="BA91" s="566"/>
      <c r="BB91" s="566"/>
    </row>
    <row r="92" spans="1:16384" s="247" customFormat="1" ht="13.2" x14ac:dyDescent="0.3">
      <c r="A92" s="754" t="s">
        <v>2924</v>
      </c>
      <c r="B92" s="754"/>
      <c r="C92" s="754"/>
      <c r="D92" s="754"/>
      <c r="E92" s="754"/>
      <c r="F92" s="754"/>
      <c r="G92" s="754"/>
      <c r="H92" s="754"/>
      <c r="I92" s="754"/>
      <c r="J92" s="754"/>
      <c r="K92" s="754"/>
      <c r="L92" s="754"/>
      <c r="M92" s="754"/>
      <c r="N92" s="754"/>
      <c r="O92" s="754"/>
      <c r="P92" s="754"/>
      <c r="Q92" s="754"/>
      <c r="R92" s="754"/>
      <c r="S92" s="754"/>
      <c r="T92" s="754"/>
      <c r="U92" s="754"/>
      <c r="V92" s="754"/>
      <c r="W92" s="754"/>
      <c r="X92" s="754"/>
      <c r="Y92" s="754"/>
      <c r="Z92" s="754"/>
      <c r="AA92" s="754"/>
      <c r="AB92" s="754"/>
      <c r="AC92" s="754"/>
      <c r="AD92" s="754"/>
      <c r="AE92" s="754"/>
      <c r="AF92" s="754"/>
      <c r="AG92" s="754"/>
      <c r="AH92" s="754"/>
      <c r="AI92" s="754"/>
      <c r="AJ92" s="754"/>
      <c r="AK92" s="754"/>
      <c r="AL92" s="754"/>
      <c r="AM92" s="754"/>
      <c r="AN92" s="754"/>
      <c r="AO92" s="754"/>
      <c r="AP92" s="754"/>
      <c r="AQ92" s="754"/>
      <c r="AR92" s="754"/>
      <c r="AS92" s="754"/>
      <c r="AT92" s="754"/>
      <c r="AU92" s="754"/>
      <c r="AV92" s="754"/>
      <c r="AW92" s="754"/>
      <c r="AX92" s="754"/>
      <c r="AY92" s="754"/>
      <c r="AZ92" s="566"/>
      <c r="BA92" s="566"/>
      <c r="BB92" s="566"/>
    </row>
    <row r="93" spans="1:16384" s="285" customFormat="1" ht="24" customHeight="1" x14ac:dyDescent="0.2">
      <c r="A93" s="1135" t="s">
        <v>2925</v>
      </c>
      <c r="B93" s="1136"/>
      <c r="C93" s="1136"/>
      <c r="D93" s="1136"/>
      <c r="E93" s="1136"/>
      <c r="F93" s="1136"/>
      <c r="G93" s="1136"/>
      <c r="H93" s="1136"/>
      <c r="I93" s="1136"/>
      <c r="J93" s="1136"/>
      <c r="K93" s="1136"/>
      <c r="L93" s="1136"/>
      <c r="M93" s="1136"/>
      <c r="N93" s="1136"/>
      <c r="O93" s="1136"/>
      <c r="P93" s="1136"/>
      <c r="Q93" s="1136"/>
      <c r="R93" s="1136"/>
      <c r="S93" s="1137"/>
      <c r="T93" s="307"/>
      <c r="U93" s="1132" t="s">
        <v>2842</v>
      </c>
      <c r="V93" s="1132"/>
      <c r="W93" s="1132"/>
      <c r="X93" s="1132"/>
      <c r="Y93" s="1132"/>
      <c r="Z93" s="1132"/>
      <c r="AA93" s="1132"/>
      <c r="AB93" s="1133"/>
      <c r="AC93" s="764" t="s">
        <v>2843</v>
      </c>
      <c r="AD93" s="765"/>
      <c r="AE93" s="765"/>
      <c r="AF93" s="765"/>
      <c r="AG93" s="765"/>
      <c r="AH93" s="765"/>
      <c r="AI93" s="765"/>
      <c r="AJ93" s="766"/>
      <c r="AK93" s="1138" t="s">
        <v>2844</v>
      </c>
      <c r="AL93" s="1139"/>
      <c r="AM93" s="1139"/>
      <c r="AN93" s="1139"/>
      <c r="AO93" s="1139"/>
      <c r="AP93" s="1139"/>
      <c r="AQ93" s="1139"/>
      <c r="AR93" s="1139"/>
      <c r="AS93" s="1139"/>
      <c r="AT93" s="1139"/>
      <c r="AU93" s="1140"/>
      <c r="AV93" s="308"/>
      <c r="AW93" s="308"/>
      <c r="AX93" s="308"/>
      <c r="AY93" s="308"/>
      <c r="AZ93" s="308"/>
      <c r="BA93" s="308"/>
      <c r="BB93" s="308"/>
    </row>
    <row r="94" spans="1:16384" s="285" customFormat="1" ht="12.75" customHeight="1" x14ac:dyDescent="0.2">
      <c r="A94" s="730" t="s">
        <v>943</v>
      </c>
      <c r="B94" s="731"/>
      <c r="C94" s="731"/>
      <c r="D94" s="731"/>
      <c r="E94" s="731"/>
      <c r="F94" s="731"/>
      <c r="G94" s="731"/>
      <c r="H94" s="731"/>
      <c r="I94" s="731"/>
      <c r="J94" s="731"/>
      <c r="K94" s="731"/>
      <c r="L94" s="731"/>
      <c r="M94" s="731"/>
      <c r="N94" s="731"/>
      <c r="O94" s="731"/>
      <c r="P94" s="731"/>
      <c r="Q94" s="731"/>
      <c r="R94" s="731"/>
      <c r="S94" s="732"/>
      <c r="T94" s="1116">
        <v>4</v>
      </c>
      <c r="U94" s="1117"/>
      <c r="V94" s="1117"/>
      <c r="W94" s="1117"/>
      <c r="X94" s="1117"/>
      <c r="Y94" s="1117"/>
      <c r="Z94" s="1117"/>
      <c r="AA94" s="1117"/>
      <c r="AB94" s="1118"/>
      <c r="AC94" s="1116" t="s">
        <v>2845</v>
      </c>
      <c r="AD94" s="1117"/>
      <c r="AE94" s="1117"/>
      <c r="AF94" s="1117"/>
      <c r="AG94" s="1117"/>
      <c r="AH94" s="1117"/>
      <c r="AI94" s="1117"/>
      <c r="AJ94" s="1118"/>
      <c r="AK94" s="1116">
        <v>25</v>
      </c>
      <c r="AL94" s="1117"/>
      <c r="AM94" s="1117"/>
      <c r="AN94" s="1117"/>
      <c r="AO94" s="1117"/>
      <c r="AP94" s="1117"/>
      <c r="AQ94" s="1117"/>
      <c r="AR94" s="1117"/>
      <c r="AS94" s="1117"/>
      <c r="AT94" s="1117"/>
      <c r="AU94" s="1118"/>
      <c r="AV94" s="309"/>
      <c r="AW94" s="309"/>
      <c r="AX94" s="309"/>
      <c r="AY94" s="309"/>
      <c r="AZ94" s="309"/>
      <c r="BA94" s="309"/>
      <c r="BB94" s="309"/>
    </row>
    <row r="95" spans="1:16384" s="302" customFormat="1" ht="13.5" customHeight="1" x14ac:dyDescent="0.2">
      <c r="A95" s="730" t="s">
        <v>2841</v>
      </c>
      <c r="B95" s="731"/>
      <c r="C95" s="731"/>
      <c r="D95" s="731"/>
      <c r="E95" s="731"/>
      <c r="F95" s="731"/>
      <c r="G95" s="731"/>
      <c r="H95" s="731"/>
      <c r="I95" s="731"/>
      <c r="J95" s="731"/>
      <c r="K95" s="731"/>
      <c r="L95" s="731"/>
      <c r="M95" s="731"/>
      <c r="N95" s="731"/>
      <c r="O95" s="731"/>
      <c r="P95" s="731"/>
      <c r="Q95" s="731"/>
      <c r="R95" s="731"/>
      <c r="S95" s="732"/>
      <c r="T95" s="767" t="s">
        <v>2846</v>
      </c>
      <c r="U95" s="767"/>
      <c r="V95" s="767"/>
      <c r="W95" s="767"/>
      <c r="X95" s="767"/>
      <c r="Y95" s="767"/>
      <c r="Z95" s="767"/>
      <c r="AA95" s="767"/>
      <c r="AB95" s="767"/>
      <c r="AC95" s="767" t="s">
        <v>2847</v>
      </c>
      <c r="AD95" s="767"/>
      <c r="AE95" s="767"/>
      <c r="AF95" s="767"/>
      <c r="AG95" s="767"/>
      <c r="AH95" s="767"/>
      <c r="AI95" s="767"/>
      <c r="AJ95" s="767"/>
      <c r="AK95" s="767">
        <v>100</v>
      </c>
      <c r="AL95" s="767"/>
      <c r="AM95" s="767"/>
      <c r="AN95" s="767"/>
      <c r="AO95" s="767"/>
      <c r="AP95" s="767"/>
      <c r="AQ95" s="767"/>
      <c r="AR95" s="767"/>
      <c r="AS95" s="767"/>
      <c r="AT95" s="767"/>
      <c r="AU95" s="767"/>
      <c r="AV95" s="309"/>
      <c r="AW95" s="309"/>
      <c r="AX95" s="309"/>
      <c r="AY95" s="309"/>
      <c r="AZ95" s="724"/>
      <c r="BA95" s="724"/>
      <c r="BB95" s="724"/>
      <c r="BC95" s="724"/>
      <c r="BD95" s="724"/>
      <c r="BE95" s="724"/>
      <c r="BF95" s="724"/>
      <c r="BG95" s="724"/>
      <c r="BH95" s="724"/>
      <c r="BI95" s="724"/>
      <c r="BJ95" s="724"/>
      <c r="BK95" s="724"/>
      <c r="BL95" s="724"/>
      <c r="BM95" s="724"/>
      <c r="BN95" s="724"/>
      <c r="BO95" s="724"/>
      <c r="BP95" s="724"/>
      <c r="BQ95" s="724"/>
      <c r="BR95" s="724"/>
      <c r="BS95" s="724"/>
      <c r="BT95" s="724"/>
      <c r="BU95" s="724"/>
      <c r="BV95" s="724"/>
      <c r="BW95" s="724"/>
      <c r="BX95" s="724"/>
      <c r="BY95" s="724"/>
      <c r="BZ95" s="724"/>
      <c r="CA95" s="724"/>
      <c r="CB95" s="724"/>
      <c r="CC95" s="724"/>
      <c r="CD95" s="724"/>
      <c r="CE95" s="724"/>
      <c r="CF95" s="724"/>
      <c r="CG95" s="724"/>
      <c r="CH95" s="724"/>
      <c r="CI95" s="724"/>
      <c r="CJ95" s="724"/>
      <c r="CK95" s="724"/>
      <c r="CL95" s="724"/>
      <c r="CM95" s="724"/>
      <c r="CN95" s="724"/>
      <c r="CO95" s="724"/>
      <c r="CP95" s="724"/>
      <c r="CQ95" s="724"/>
      <c r="CR95" s="724"/>
      <c r="CS95" s="724"/>
      <c r="CT95" s="724"/>
      <c r="CU95" s="724"/>
      <c r="CV95" s="724"/>
      <c r="CW95" s="724"/>
      <c r="CX95" s="724"/>
      <c r="CY95" s="724"/>
      <c r="CZ95" s="724"/>
      <c r="DA95" s="724"/>
      <c r="DB95" s="724"/>
      <c r="DC95" s="724"/>
      <c r="DD95" s="724"/>
      <c r="DE95" s="724"/>
      <c r="DF95" s="724"/>
      <c r="DG95" s="724"/>
      <c r="DH95" s="724"/>
      <c r="DI95" s="724"/>
      <c r="DJ95" s="724"/>
      <c r="DK95" s="724"/>
      <c r="DL95" s="724"/>
      <c r="DM95" s="724"/>
      <c r="DN95" s="724"/>
      <c r="DO95" s="724"/>
      <c r="DP95" s="724"/>
      <c r="DQ95" s="724"/>
      <c r="DR95" s="724"/>
      <c r="DS95" s="724"/>
      <c r="DT95" s="724"/>
      <c r="DU95" s="724"/>
      <c r="DV95" s="724"/>
      <c r="DW95" s="724"/>
      <c r="DX95" s="724"/>
      <c r="DY95" s="724"/>
      <c r="DZ95" s="724"/>
      <c r="EA95" s="724"/>
      <c r="EB95" s="724"/>
      <c r="EC95" s="724"/>
      <c r="ED95" s="724"/>
      <c r="EE95" s="724"/>
      <c r="EF95" s="724"/>
      <c r="EG95" s="724"/>
      <c r="EH95" s="724"/>
      <c r="EI95" s="724"/>
      <c r="EJ95" s="724"/>
      <c r="EK95" s="724"/>
      <c r="EL95" s="724"/>
      <c r="EM95" s="724"/>
      <c r="EN95" s="724"/>
      <c r="EO95" s="724"/>
      <c r="EP95" s="724"/>
      <c r="EQ95" s="724"/>
      <c r="ER95" s="724"/>
      <c r="ES95" s="724"/>
      <c r="ET95" s="724"/>
      <c r="EU95" s="724"/>
      <c r="EV95" s="724"/>
      <c r="EW95" s="724"/>
      <c r="EX95" s="724"/>
      <c r="EY95" s="724"/>
      <c r="EZ95" s="724"/>
      <c r="FA95" s="724"/>
      <c r="FB95" s="724"/>
      <c r="FC95" s="724"/>
      <c r="FD95" s="724"/>
      <c r="FE95" s="724"/>
      <c r="FF95" s="724"/>
      <c r="FG95" s="724"/>
      <c r="FH95" s="724"/>
      <c r="FI95" s="724"/>
      <c r="FJ95" s="724"/>
      <c r="FK95" s="724"/>
      <c r="FL95" s="724"/>
      <c r="FM95" s="724"/>
      <c r="FN95" s="724"/>
      <c r="FO95" s="724"/>
      <c r="FP95" s="724"/>
      <c r="FQ95" s="724"/>
      <c r="FR95" s="724"/>
      <c r="FS95" s="724"/>
      <c r="FT95" s="724"/>
      <c r="FU95" s="724"/>
      <c r="FV95" s="724"/>
      <c r="FW95" s="724"/>
      <c r="FX95" s="724"/>
      <c r="FY95" s="724"/>
      <c r="FZ95" s="724"/>
      <c r="GA95" s="724"/>
      <c r="GB95" s="724"/>
      <c r="GC95" s="724"/>
      <c r="GD95" s="724"/>
      <c r="GE95" s="724"/>
      <c r="GF95" s="724"/>
      <c r="GG95" s="724"/>
      <c r="GH95" s="724"/>
      <c r="GI95" s="724"/>
      <c r="GJ95" s="724"/>
      <c r="GK95" s="724"/>
      <c r="GL95" s="724"/>
      <c r="GM95" s="724"/>
      <c r="GN95" s="724"/>
      <c r="GO95" s="724"/>
      <c r="GP95" s="724"/>
      <c r="GQ95" s="724"/>
      <c r="GR95" s="724"/>
      <c r="GS95" s="724"/>
      <c r="GT95" s="724"/>
      <c r="GU95" s="724"/>
      <c r="GV95" s="724"/>
      <c r="GW95" s="724"/>
      <c r="GX95" s="724"/>
      <c r="GY95" s="724"/>
      <c r="GZ95" s="724"/>
      <c r="HA95" s="724"/>
      <c r="HB95" s="724"/>
      <c r="HC95" s="724"/>
      <c r="HD95" s="724"/>
      <c r="HE95" s="724"/>
      <c r="HF95" s="724"/>
      <c r="HG95" s="724"/>
      <c r="HH95" s="724"/>
      <c r="HI95" s="724"/>
      <c r="HJ95" s="724"/>
      <c r="HK95" s="724"/>
      <c r="HL95" s="724"/>
      <c r="HM95" s="724"/>
      <c r="HN95" s="724"/>
      <c r="HO95" s="724"/>
      <c r="HP95" s="724"/>
      <c r="HQ95" s="724"/>
      <c r="HR95" s="724"/>
      <c r="HS95" s="724"/>
      <c r="HT95" s="724"/>
      <c r="HU95" s="724"/>
      <c r="HV95" s="724"/>
      <c r="HW95" s="724"/>
      <c r="HX95" s="724"/>
      <c r="HY95" s="724"/>
      <c r="HZ95" s="724"/>
      <c r="IA95" s="724"/>
      <c r="IB95" s="724"/>
      <c r="IC95" s="724"/>
      <c r="ID95" s="724"/>
      <c r="IE95" s="724"/>
      <c r="IF95" s="724"/>
      <c r="IG95" s="724"/>
      <c r="IH95" s="724"/>
      <c r="II95" s="724"/>
      <c r="IJ95" s="724"/>
      <c r="IK95" s="724"/>
      <c r="IL95" s="724"/>
      <c r="IM95" s="724"/>
      <c r="IN95" s="724"/>
      <c r="IO95" s="724"/>
      <c r="IP95" s="724"/>
      <c r="IQ95" s="724"/>
      <c r="IR95" s="724"/>
      <c r="IS95" s="724"/>
      <c r="IT95" s="724"/>
      <c r="IU95" s="724"/>
      <c r="IV95" s="724"/>
      <c r="IW95" s="724"/>
      <c r="IX95" s="724"/>
      <c r="IY95" s="724"/>
      <c r="IZ95" s="724"/>
      <c r="JA95" s="724"/>
      <c r="JB95" s="724"/>
      <c r="JC95" s="724"/>
      <c r="JD95" s="724"/>
      <c r="JE95" s="724"/>
      <c r="JF95" s="724"/>
      <c r="JG95" s="724"/>
      <c r="JH95" s="724"/>
      <c r="JI95" s="724"/>
      <c r="JJ95" s="724"/>
      <c r="JK95" s="724"/>
      <c r="JL95" s="724"/>
      <c r="JM95" s="724"/>
      <c r="JN95" s="724"/>
      <c r="JO95" s="724"/>
      <c r="JP95" s="724"/>
      <c r="JQ95" s="724"/>
      <c r="JR95" s="724"/>
      <c r="JS95" s="724"/>
      <c r="JT95" s="724"/>
      <c r="JU95" s="724"/>
      <c r="JV95" s="724"/>
      <c r="JW95" s="724"/>
      <c r="JX95" s="724"/>
      <c r="JY95" s="724"/>
      <c r="JZ95" s="724"/>
      <c r="KA95" s="724"/>
      <c r="KB95" s="724"/>
      <c r="KC95" s="724"/>
      <c r="KD95" s="724"/>
      <c r="KE95" s="724"/>
      <c r="KF95" s="724"/>
      <c r="KG95" s="724"/>
      <c r="KH95" s="724"/>
      <c r="KI95" s="724"/>
      <c r="KJ95" s="724"/>
      <c r="KK95" s="724"/>
      <c r="KL95" s="724"/>
      <c r="KM95" s="724"/>
      <c r="KN95" s="724"/>
      <c r="KO95" s="724"/>
      <c r="KP95" s="724"/>
      <c r="KQ95" s="724"/>
      <c r="KR95" s="724"/>
      <c r="KS95" s="724"/>
      <c r="KT95" s="724"/>
      <c r="KU95" s="724"/>
      <c r="KV95" s="724"/>
      <c r="KW95" s="724"/>
      <c r="KX95" s="724"/>
      <c r="KY95" s="724"/>
      <c r="KZ95" s="724"/>
      <c r="LA95" s="724"/>
      <c r="LB95" s="724"/>
      <c r="LC95" s="724"/>
      <c r="LD95" s="724"/>
      <c r="LE95" s="724"/>
      <c r="LF95" s="724"/>
      <c r="LG95" s="724"/>
      <c r="LH95" s="724"/>
      <c r="LI95" s="724"/>
      <c r="LJ95" s="724"/>
      <c r="LK95" s="724"/>
      <c r="LL95" s="724"/>
      <c r="LM95" s="724"/>
      <c r="LN95" s="724"/>
      <c r="LO95" s="724"/>
      <c r="LP95" s="724"/>
      <c r="LQ95" s="724"/>
      <c r="LR95" s="724"/>
      <c r="LS95" s="724"/>
      <c r="LT95" s="724"/>
      <c r="LU95" s="724"/>
      <c r="LV95" s="724"/>
      <c r="LW95" s="724"/>
      <c r="LX95" s="724"/>
      <c r="LY95" s="724"/>
      <c r="LZ95" s="724"/>
      <c r="MA95" s="724"/>
      <c r="MB95" s="724"/>
      <c r="MC95" s="724"/>
      <c r="MD95" s="724"/>
      <c r="ME95" s="724"/>
      <c r="MF95" s="724"/>
      <c r="MG95" s="724"/>
      <c r="MH95" s="724"/>
      <c r="MI95" s="724"/>
      <c r="MJ95" s="724"/>
      <c r="MK95" s="724"/>
      <c r="ML95" s="724"/>
      <c r="MM95" s="724"/>
      <c r="MN95" s="724"/>
      <c r="MO95" s="724"/>
      <c r="MP95" s="724"/>
      <c r="MQ95" s="724"/>
      <c r="MR95" s="724"/>
      <c r="MS95" s="724"/>
      <c r="MT95" s="724"/>
      <c r="MU95" s="724"/>
      <c r="MV95" s="724"/>
      <c r="MW95" s="724"/>
      <c r="MX95" s="724"/>
      <c r="MY95" s="724"/>
      <c r="MZ95" s="724"/>
      <c r="NA95" s="724"/>
      <c r="NB95" s="724"/>
      <c r="NC95" s="724"/>
      <c r="ND95" s="724"/>
      <c r="NE95" s="724"/>
      <c r="NF95" s="724"/>
      <c r="NG95" s="724"/>
      <c r="NH95" s="724"/>
      <c r="NI95" s="724"/>
      <c r="NJ95" s="724"/>
      <c r="NK95" s="724"/>
      <c r="NL95" s="724"/>
      <c r="NM95" s="724"/>
      <c r="NN95" s="724"/>
      <c r="NO95" s="724"/>
      <c r="NP95" s="724"/>
      <c r="NQ95" s="724"/>
      <c r="NR95" s="724"/>
      <c r="NS95" s="724"/>
      <c r="NT95" s="724"/>
      <c r="NU95" s="724"/>
      <c r="NV95" s="724"/>
      <c r="NW95" s="724"/>
      <c r="NX95" s="724"/>
      <c r="NY95" s="724"/>
      <c r="NZ95" s="724"/>
      <c r="OA95" s="724"/>
      <c r="OB95" s="724"/>
      <c r="OC95" s="724"/>
      <c r="OD95" s="724"/>
      <c r="OE95" s="724"/>
      <c r="OF95" s="724"/>
      <c r="OG95" s="724"/>
      <c r="OH95" s="724"/>
      <c r="OI95" s="724"/>
      <c r="OJ95" s="724"/>
      <c r="OK95" s="724"/>
      <c r="OL95" s="724"/>
      <c r="OM95" s="724"/>
      <c r="ON95" s="724"/>
      <c r="OO95" s="724"/>
      <c r="OP95" s="724"/>
      <c r="OQ95" s="724"/>
      <c r="OR95" s="724"/>
      <c r="OS95" s="724"/>
      <c r="OT95" s="724"/>
      <c r="OU95" s="724"/>
      <c r="OV95" s="724"/>
      <c r="OW95" s="724"/>
      <c r="OX95" s="724"/>
      <c r="OY95" s="724"/>
      <c r="OZ95" s="724"/>
      <c r="PA95" s="724"/>
      <c r="PB95" s="724"/>
      <c r="PC95" s="724"/>
      <c r="PD95" s="724"/>
      <c r="PE95" s="724"/>
      <c r="PF95" s="724"/>
      <c r="PG95" s="724"/>
      <c r="PH95" s="724"/>
      <c r="PI95" s="724"/>
      <c r="PJ95" s="724"/>
      <c r="PK95" s="724"/>
      <c r="PL95" s="724"/>
      <c r="PM95" s="724"/>
      <c r="PN95" s="724"/>
      <c r="PO95" s="724"/>
      <c r="PP95" s="724"/>
      <c r="PQ95" s="724"/>
      <c r="PR95" s="724"/>
      <c r="PS95" s="724"/>
      <c r="PT95" s="724"/>
      <c r="PU95" s="724"/>
      <c r="PV95" s="724"/>
      <c r="PW95" s="724"/>
      <c r="PX95" s="724"/>
      <c r="PY95" s="724"/>
      <c r="PZ95" s="724"/>
      <c r="QA95" s="724"/>
      <c r="QB95" s="724"/>
      <c r="QC95" s="724"/>
      <c r="QD95" s="724"/>
      <c r="QE95" s="724"/>
      <c r="QF95" s="724"/>
      <c r="QG95" s="724"/>
      <c r="QH95" s="724"/>
      <c r="QI95" s="724"/>
      <c r="QJ95" s="724"/>
      <c r="QK95" s="724"/>
      <c r="QL95" s="724"/>
      <c r="QM95" s="724"/>
      <c r="QN95" s="724"/>
      <c r="QO95" s="724"/>
      <c r="QP95" s="724"/>
      <c r="QQ95" s="724"/>
      <c r="QR95" s="724"/>
      <c r="QS95" s="724"/>
      <c r="QT95" s="724"/>
      <c r="QU95" s="724"/>
      <c r="QV95" s="724"/>
      <c r="QW95" s="724"/>
      <c r="QX95" s="724"/>
      <c r="QY95" s="724"/>
      <c r="QZ95" s="724"/>
      <c r="RA95" s="724"/>
      <c r="RB95" s="724"/>
      <c r="RC95" s="724"/>
      <c r="RD95" s="724"/>
      <c r="RE95" s="724"/>
      <c r="RF95" s="724"/>
      <c r="RG95" s="724"/>
      <c r="RH95" s="724"/>
      <c r="RI95" s="724"/>
      <c r="RJ95" s="724"/>
      <c r="RK95" s="724"/>
      <c r="RL95" s="724"/>
      <c r="RM95" s="724"/>
      <c r="RN95" s="724"/>
      <c r="RO95" s="724"/>
      <c r="RP95" s="724"/>
      <c r="RQ95" s="724"/>
      <c r="RR95" s="724"/>
      <c r="RS95" s="724"/>
      <c r="RT95" s="724"/>
      <c r="RU95" s="724"/>
      <c r="RV95" s="724"/>
      <c r="RW95" s="724"/>
      <c r="RX95" s="724"/>
      <c r="RY95" s="724"/>
      <c r="RZ95" s="724"/>
      <c r="SA95" s="724"/>
      <c r="SB95" s="724"/>
      <c r="SC95" s="724"/>
      <c r="SD95" s="724"/>
      <c r="SE95" s="724"/>
      <c r="SF95" s="724"/>
      <c r="SG95" s="724"/>
      <c r="SH95" s="724"/>
      <c r="SI95" s="724"/>
      <c r="SJ95" s="724"/>
      <c r="SK95" s="724"/>
      <c r="SL95" s="724"/>
      <c r="SM95" s="724"/>
      <c r="SN95" s="724"/>
      <c r="SO95" s="724"/>
      <c r="SP95" s="724"/>
      <c r="SQ95" s="724"/>
      <c r="SR95" s="724"/>
      <c r="SS95" s="724"/>
      <c r="ST95" s="724"/>
      <c r="SU95" s="724"/>
      <c r="SV95" s="724"/>
      <c r="SW95" s="724"/>
      <c r="SX95" s="724"/>
      <c r="SY95" s="724"/>
      <c r="SZ95" s="724"/>
      <c r="TA95" s="724"/>
      <c r="TB95" s="724"/>
      <c r="TC95" s="724"/>
      <c r="TD95" s="724"/>
      <c r="TE95" s="724"/>
      <c r="TF95" s="724"/>
      <c r="TG95" s="724"/>
      <c r="TH95" s="724"/>
      <c r="TI95" s="724"/>
      <c r="TJ95" s="724"/>
      <c r="TK95" s="724"/>
      <c r="TL95" s="724"/>
      <c r="TM95" s="724"/>
      <c r="TN95" s="724"/>
      <c r="TO95" s="724"/>
      <c r="TP95" s="724"/>
      <c r="TQ95" s="724"/>
      <c r="TR95" s="724"/>
      <c r="TS95" s="724"/>
      <c r="TT95" s="724"/>
      <c r="TU95" s="724"/>
      <c r="TV95" s="724"/>
      <c r="TW95" s="724"/>
      <c r="TX95" s="724"/>
      <c r="TY95" s="724"/>
      <c r="TZ95" s="724"/>
      <c r="UA95" s="724"/>
      <c r="UB95" s="724"/>
      <c r="UC95" s="724"/>
      <c r="UD95" s="724"/>
      <c r="UE95" s="724"/>
      <c r="UF95" s="724"/>
      <c r="UG95" s="724"/>
      <c r="UH95" s="724"/>
      <c r="UI95" s="724"/>
      <c r="UJ95" s="724"/>
      <c r="UK95" s="724"/>
      <c r="UL95" s="724"/>
      <c r="UM95" s="724"/>
      <c r="UN95" s="724"/>
      <c r="UO95" s="724"/>
      <c r="UP95" s="724"/>
      <c r="UQ95" s="724"/>
      <c r="UR95" s="724"/>
      <c r="US95" s="724"/>
      <c r="UT95" s="724"/>
      <c r="UU95" s="724"/>
      <c r="UV95" s="724"/>
      <c r="UW95" s="724"/>
      <c r="UX95" s="724"/>
      <c r="UY95" s="724"/>
      <c r="UZ95" s="724"/>
      <c r="VA95" s="724"/>
      <c r="VB95" s="724"/>
      <c r="VC95" s="724"/>
      <c r="VD95" s="724"/>
      <c r="VE95" s="724"/>
      <c r="VF95" s="724"/>
      <c r="VG95" s="724"/>
      <c r="VH95" s="724"/>
      <c r="VI95" s="724"/>
      <c r="VJ95" s="724"/>
      <c r="VK95" s="724"/>
      <c r="VL95" s="724"/>
      <c r="VM95" s="724"/>
      <c r="VN95" s="724"/>
      <c r="VO95" s="724"/>
      <c r="VP95" s="724"/>
      <c r="VQ95" s="724"/>
      <c r="VR95" s="724"/>
      <c r="VS95" s="724"/>
      <c r="VT95" s="724"/>
      <c r="VU95" s="724"/>
      <c r="VV95" s="724"/>
      <c r="VW95" s="724"/>
      <c r="VX95" s="724"/>
      <c r="VY95" s="724"/>
      <c r="VZ95" s="724"/>
      <c r="WA95" s="724"/>
      <c r="WB95" s="724"/>
      <c r="WC95" s="724"/>
      <c r="WD95" s="724"/>
      <c r="WE95" s="724"/>
      <c r="WF95" s="724"/>
      <c r="WG95" s="724"/>
      <c r="WH95" s="724"/>
      <c r="WI95" s="724"/>
      <c r="WJ95" s="724"/>
      <c r="WK95" s="724"/>
      <c r="WL95" s="724"/>
      <c r="WM95" s="724"/>
      <c r="WN95" s="724"/>
      <c r="WO95" s="724"/>
      <c r="WP95" s="724"/>
      <c r="WQ95" s="724"/>
      <c r="WR95" s="724"/>
      <c r="WS95" s="724"/>
      <c r="WT95" s="724"/>
      <c r="WU95" s="724"/>
      <c r="WV95" s="724"/>
      <c r="WW95" s="724"/>
      <c r="WX95" s="724"/>
      <c r="WY95" s="724"/>
      <c r="WZ95" s="724"/>
      <c r="XA95" s="724"/>
      <c r="XB95" s="724"/>
      <c r="XC95" s="724"/>
      <c r="XD95" s="724"/>
      <c r="XE95" s="724"/>
      <c r="XF95" s="724"/>
      <c r="XG95" s="724"/>
      <c r="XH95" s="724"/>
      <c r="XI95" s="724"/>
      <c r="XJ95" s="724"/>
      <c r="XK95" s="724"/>
      <c r="XL95" s="724"/>
      <c r="XM95" s="724"/>
      <c r="XN95" s="724"/>
      <c r="XO95" s="724"/>
      <c r="XP95" s="724"/>
      <c r="XQ95" s="724"/>
      <c r="XR95" s="724"/>
      <c r="XS95" s="724"/>
      <c r="XT95" s="724"/>
      <c r="XU95" s="724"/>
      <c r="XV95" s="724"/>
      <c r="XW95" s="724"/>
      <c r="XX95" s="724"/>
      <c r="XY95" s="724"/>
      <c r="XZ95" s="724"/>
      <c r="YA95" s="724"/>
      <c r="YB95" s="724"/>
      <c r="YC95" s="724"/>
      <c r="YD95" s="724"/>
      <c r="YE95" s="724"/>
      <c r="YF95" s="724"/>
      <c r="YG95" s="724"/>
      <c r="YH95" s="724"/>
      <c r="YI95" s="724"/>
      <c r="YJ95" s="724"/>
      <c r="YK95" s="724"/>
      <c r="YL95" s="724"/>
      <c r="YM95" s="724"/>
      <c r="YN95" s="724"/>
      <c r="YO95" s="724"/>
      <c r="YP95" s="724"/>
      <c r="YQ95" s="724"/>
      <c r="YR95" s="724"/>
      <c r="YS95" s="724"/>
      <c r="YT95" s="724"/>
      <c r="YU95" s="724"/>
      <c r="YV95" s="724"/>
      <c r="YW95" s="724"/>
      <c r="YX95" s="724"/>
      <c r="YY95" s="724"/>
      <c r="YZ95" s="724"/>
      <c r="ZA95" s="724"/>
      <c r="ZB95" s="724"/>
      <c r="ZC95" s="724"/>
      <c r="ZD95" s="724"/>
      <c r="ZE95" s="724"/>
      <c r="ZF95" s="724"/>
      <c r="ZG95" s="724"/>
      <c r="ZH95" s="724"/>
      <c r="ZI95" s="724"/>
      <c r="ZJ95" s="724"/>
      <c r="ZK95" s="724"/>
      <c r="ZL95" s="724"/>
      <c r="ZM95" s="724"/>
      <c r="ZN95" s="724"/>
      <c r="ZO95" s="724"/>
      <c r="ZP95" s="724"/>
      <c r="ZQ95" s="724"/>
      <c r="ZR95" s="724"/>
      <c r="ZS95" s="724"/>
      <c r="ZT95" s="724"/>
      <c r="ZU95" s="724"/>
      <c r="ZV95" s="724"/>
      <c r="ZW95" s="724"/>
      <c r="ZX95" s="724"/>
      <c r="ZY95" s="724"/>
      <c r="ZZ95" s="724"/>
      <c r="AAA95" s="724"/>
      <c r="AAB95" s="724"/>
      <c r="AAC95" s="724"/>
      <c r="AAD95" s="724"/>
      <c r="AAE95" s="724"/>
      <c r="AAF95" s="724"/>
      <c r="AAG95" s="724"/>
      <c r="AAH95" s="724"/>
      <c r="AAI95" s="724"/>
      <c r="AAJ95" s="724"/>
      <c r="AAK95" s="724"/>
      <c r="AAL95" s="724"/>
      <c r="AAM95" s="724"/>
      <c r="AAN95" s="724"/>
      <c r="AAO95" s="724"/>
      <c r="AAP95" s="724"/>
      <c r="AAQ95" s="724"/>
      <c r="AAR95" s="724"/>
      <c r="AAS95" s="724"/>
      <c r="AAT95" s="724"/>
      <c r="AAU95" s="724"/>
      <c r="AAV95" s="724"/>
      <c r="AAW95" s="724"/>
      <c r="AAX95" s="724"/>
      <c r="AAY95" s="724"/>
      <c r="AAZ95" s="724"/>
      <c r="ABA95" s="724"/>
      <c r="ABB95" s="724"/>
      <c r="ABC95" s="724"/>
      <c r="ABD95" s="724"/>
      <c r="ABE95" s="724"/>
      <c r="ABF95" s="724"/>
      <c r="ABG95" s="724"/>
      <c r="ABH95" s="724"/>
      <c r="ABI95" s="724"/>
      <c r="ABJ95" s="724"/>
      <c r="ABK95" s="724"/>
      <c r="ABL95" s="724"/>
      <c r="ABM95" s="724"/>
      <c r="ABN95" s="724"/>
      <c r="ABO95" s="724"/>
      <c r="ABP95" s="724"/>
      <c r="ABQ95" s="724"/>
      <c r="ABR95" s="724"/>
      <c r="ABS95" s="724"/>
      <c r="ABT95" s="724"/>
      <c r="ABU95" s="724"/>
      <c r="ABV95" s="724"/>
      <c r="ABW95" s="724"/>
      <c r="ABX95" s="724"/>
      <c r="ABY95" s="724"/>
      <c r="ABZ95" s="724"/>
      <c r="ACA95" s="724"/>
      <c r="ACB95" s="724"/>
      <c r="ACC95" s="724"/>
      <c r="ACD95" s="724"/>
      <c r="ACE95" s="724"/>
      <c r="ACF95" s="724"/>
      <c r="ACG95" s="724"/>
      <c r="ACH95" s="724"/>
      <c r="ACI95" s="724"/>
      <c r="ACJ95" s="724"/>
      <c r="ACK95" s="724"/>
      <c r="ACL95" s="724"/>
      <c r="ACM95" s="724"/>
      <c r="ACN95" s="724"/>
      <c r="ACO95" s="724"/>
      <c r="ACP95" s="724"/>
      <c r="ACQ95" s="724"/>
      <c r="ACR95" s="724"/>
      <c r="ACS95" s="724"/>
      <c r="ACT95" s="724"/>
      <c r="ACU95" s="724"/>
      <c r="ACV95" s="724"/>
      <c r="ACW95" s="724"/>
      <c r="ACX95" s="724"/>
      <c r="ACY95" s="724"/>
      <c r="ACZ95" s="724"/>
      <c r="ADA95" s="724"/>
      <c r="ADB95" s="724"/>
      <c r="ADC95" s="724"/>
      <c r="ADD95" s="724"/>
      <c r="ADE95" s="724"/>
      <c r="ADF95" s="724"/>
      <c r="ADG95" s="724"/>
      <c r="ADH95" s="724"/>
      <c r="ADI95" s="724"/>
      <c r="ADJ95" s="724"/>
      <c r="ADK95" s="724"/>
      <c r="ADL95" s="724"/>
      <c r="ADM95" s="724"/>
      <c r="ADN95" s="724"/>
      <c r="ADO95" s="724"/>
      <c r="ADP95" s="724"/>
      <c r="ADQ95" s="724"/>
      <c r="ADR95" s="724"/>
      <c r="ADS95" s="724"/>
      <c r="ADT95" s="724"/>
      <c r="ADU95" s="724"/>
      <c r="ADV95" s="724"/>
      <c r="ADW95" s="724"/>
      <c r="ADX95" s="724"/>
      <c r="ADY95" s="724"/>
      <c r="ADZ95" s="724"/>
      <c r="AEA95" s="724"/>
      <c r="AEB95" s="724"/>
      <c r="AEC95" s="724"/>
      <c r="AED95" s="724"/>
      <c r="AEE95" s="724"/>
      <c r="AEF95" s="724"/>
      <c r="AEG95" s="724"/>
      <c r="AEH95" s="724"/>
      <c r="AEI95" s="724"/>
      <c r="AEJ95" s="724"/>
      <c r="AEK95" s="724"/>
      <c r="AEL95" s="724"/>
      <c r="AEM95" s="724"/>
      <c r="AEN95" s="724"/>
      <c r="AEO95" s="724"/>
      <c r="AEP95" s="724"/>
      <c r="AEQ95" s="724"/>
      <c r="AER95" s="724"/>
      <c r="AES95" s="724"/>
      <c r="AET95" s="724"/>
      <c r="AEU95" s="724"/>
      <c r="AEV95" s="724"/>
      <c r="AEW95" s="724"/>
      <c r="AEX95" s="724"/>
      <c r="AEY95" s="724"/>
      <c r="AEZ95" s="724"/>
      <c r="AFA95" s="724"/>
      <c r="AFB95" s="724"/>
      <c r="AFC95" s="724"/>
      <c r="AFD95" s="724"/>
      <c r="AFE95" s="724"/>
      <c r="AFF95" s="724"/>
      <c r="AFG95" s="724"/>
      <c r="AFH95" s="724"/>
      <c r="AFI95" s="724"/>
      <c r="AFJ95" s="724"/>
      <c r="AFK95" s="724"/>
      <c r="AFL95" s="724"/>
      <c r="AFM95" s="724"/>
      <c r="AFN95" s="724"/>
      <c r="AFO95" s="724"/>
      <c r="AFP95" s="724"/>
      <c r="AFQ95" s="724"/>
      <c r="AFR95" s="724"/>
      <c r="AFS95" s="724"/>
      <c r="AFT95" s="724"/>
      <c r="AFU95" s="724"/>
      <c r="AFV95" s="724"/>
      <c r="AFW95" s="724"/>
      <c r="AFX95" s="724"/>
      <c r="AFY95" s="724"/>
      <c r="AFZ95" s="724"/>
      <c r="AGA95" s="724"/>
      <c r="AGB95" s="724"/>
      <c r="AGC95" s="724"/>
      <c r="AGD95" s="724"/>
      <c r="AGE95" s="724"/>
      <c r="AGF95" s="724"/>
      <c r="AGG95" s="724"/>
      <c r="AGH95" s="724"/>
      <c r="AGI95" s="724"/>
      <c r="AGJ95" s="724"/>
      <c r="AGK95" s="724"/>
      <c r="AGL95" s="724"/>
      <c r="AGM95" s="724"/>
      <c r="AGN95" s="724"/>
      <c r="AGO95" s="724"/>
      <c r="AGP95" s="724"/>
      <c r="AGQ95" s="724"/>
      <c r="AGR95" s="724"/>
      <c r="AGS95" s="724"/>
      <c r="AGT95" s="724"/>
      <c r="AGU95" s="724"/>
      <c r="AGV95" s="724"/>
      <c r="AGW95" s="724"/>
      <c r="AGX95" s="724"/>
      <c r="AGY95" s="724"/>
      <c r="AGZ95" s="724"/>
      <c r="AHA95" s="724"/>
      <c r="AHB95" s="724"/>
      <c r="AHC95" s="724"/>
      <c r="AHD95" s="724"/>
      <c r="AHE95" s="724"/>
      <c r="AHF95" s="724"/>
      <c r="AHG95" s="724"/>
      <c r="AHH95" s="724"/>
      <c r="AHI95" s="724"/>
      <c r="AHJ95" s="724"/>
      <c r="AHK95" s="724"/>
      <c r="AHL95" s="724"/>
      <c r="AHM95" s="724"/>
      <c r="AHN95" s="724"/>
      <c r="AHO95" s="724"/>
      <c r="AHP95" s="724"/>
      <c r="AHQ95" s="724"/>
      <c r="AHR95" s="724"/>
      <c r="AHS95" s="724"/>
      <c r="AHT95" s="724"/>
      <c r="AHU95" s="724"/>
      <c r="AHV95" s="724"/>
      <c r="AHW95" s="724"/>
      <c r="AHX95" s="724"/>
      <c r="AHY95" s="724"/>
      <c r="AHZ95" s="724"/>
      <c r="AIA95" s="724"/>
      <c r="AIB95" s="724"/>
      <c r="AIC95" s="724"/>
      <c r="AID95" s="724"/>
      <c r="AIE95" s="724"/>
      <c r="AIF95" s="724"/>
      <c r="AIG95" s="724"/>
      <c r="AIH95" s="724"/>
      <c r="AII95" s="724"/>
      <c r="AIJ95" s="724"/>
      <c r="AIK95" s="724"/>
      <c r="AIL95" s="724"/>
      <c r="AIM95" s="724"/>
      <c r="AIN95" s="724"/>
      <c r="AIO95" s="724"/>
      <c r="AIP95" s="724"/>
      <c r="AIQ95" s="724"/>
      <c r="AIR95" s="724"/>
      <c r="AIS95" s="724"/>
      <c r="AIT95" s="724"/>
      <c r="AIU95" s="724"/>
      <c r="AIV95" s="724"/>
      <c r="AIW95" s="724"/>
      <c r="AIX95" s="724"/>
      <c r="AIY95" s="724"/>
      <c r="AIZ95" s="724"/>
      <c r="AJA95" s="724"/>
      <c r="AJB95" s="724"/>
      <c r="AJC95" s="724"/>
      <c r="AJD95" s="724"/>
      <c r="AJE95" s="724"/>
      <c r="AJF95" s="724"/>
      <c r="AJG95" s="724"/>
      <c r="AJH95" s="724"/>
      <c r="AJI95" s="724"/>
      <c r="AJJ95" s="724"/>
      <c r="AJK95" s="724"/>
      <c r="AJL95" s="724"/>
      <c r="AJM95" s="724"/>
      <c r="AJN95" s="724"/>
      <c r="AJO95" s="724"/>
      <c r="AJP95" s="724"/>
      <c r="AJQ95" s="724"/>
      <c r="AJR95" s="724"/>
      <c r="AJS95" s="724"/>
      <c r="AJT95" s="724"/>
      <c r="AJU95" s="724"/>
      <c r="AJV95" s="724"/>
      <c r="AJW95" s="724"/>
      <c r="AJX95" s="724"/>
      <c r="AJY95" s="724"/>
      <c r="AJZ95" s="724"/>
      <c r="AKA95" s="724"/>
      <c r="AKB95" s="724"/>
      <c r="AKC95" s="724"/>
      <c r="AKD95" s="724"/>
      <c r="AKE95" s="724"/>
      <c r="AKF95" s="724"/>
      <c r="AKG95" s="724"/>
      <c r="AKH95" s="724"/>
      <c r="AKI95" s="724"/>
      <c r="AKJ95" s="724"/>
      <c r="AKK95" s="724"/>
      <c r="AKL95" s="724"/>
      <c r="AKM95" s="724"/>
      <c r="AKN95" s="724"/>
      <c r="AKO95" s="724"/>
      <c r="AKP95" s="724"/>
      <c r="AKQ95" s="724"/>
      <c r="AKR95" s="724"/>
      <c r="AKS95" s="724"/>
      <c r="AKT95" s="724"/>
      <c r="AKU95" s="724"/>
      <c r="AKV95" s="724"/>
      <c r="AKW95" s="724"/>
      <c r="AKX95" s="724"/>
      <c r="AKY95" s="724"/>
      <c r="AKZ95" s="724"/>
      <c r="ALA95" s="724"/>
      <c r="ALB95" s="724"/>
      <c r="ALC95" s="724"/>
      <c r="ALD95" s="724"/>
      <c r="ALE95" s="724"/>
      <c r="ALF95" s="724"/>
      <c r="ALG95" s="724"/>
      <c r="ALH95" s="724"/>
      <c r="ALI95" s="724"/>
      <c r="ALJ95" s="724"/>
      <c r="ALK95" s="724"/>
      <c r="ALL95" s="724"/>
      <c r="ALM95" s="724"/>
      <c r="ALN95" s="724"/>
      <c r="ALO95" s="724"/>
      <c r="ALP95" s="724"/>
      <c r="ALQ95" s="724"/>
      <c r="ALR95" s="724"/>
      <c r="ALS95" s="724"/>
      <c r="ALT95" s="724"/>
      <c r="ALU95" s="724"/>
      <c r="ALV95" s="724"/>
      <c r="ALW95" s="724"/>
      <c r="ALX95" s="724"/>
      <c r="ALY95" s="724"/>
      <c r="ALZ95" s="724"/>
      <c r="AMA95" s="724"/>
      <c r="AMB95" s="724"/>
      <c r="AMC95" s="724"/>
      <c r="AMD95" s="724"/>
      <c r="AME95" s="724"/>
      <c r="AMF95" s="724"/>
      <c r="AMG95" s="724"/>
      <c r="AMH95" s="724"/>
      <c r="AMI95" s="724"/>
      <c r="AMJ95" s="724"/>
      <c r="AMK95" s="724"/>
      <c r="AML95" s="724"/>
      <c r="AMM95" s="724"/>
      <c r="AMN95" s="724"/>
      <c r="AMO95" s="724"/>
      <c r="AMP95" s="724"/>
      <c r="AMQ95" s="724"/>
      <c r="AMR95" s="724"/>
      <c r="AMS95" s="724"/>
      <c r="AMT95" s="724"/>
      <c r="AMU95" s="724"/>
      <c r="AMV95" s="724"/>
      <c r="AMW95" s="724"/>
      <c r="AMX95" s="724"/>
      <c r="AMY95" s="724"/>
      <c r="AMZ95" s="724"/>
      <c r="ANA95" s="724"/>
      <c r="ANB95" s="724"/>
      <c r="ANC95" s="724"/>
      <c r="AND95" s="724"/>
      <c r="ANE95" s="724"/>
      <c r="ANF95" s="724"/>
      <c r="ANG95" s="724"/>
      <c r="ANH95" s="724"/>
      <c r="ANI95" s="724"/>
      <c r="ANJ95" s="724"/>
      <c r="ANK95" s="724"/>
      <c r="ANL95" s="724"/>
      <c r="ANM95" s="724"/>
      <c r="ANN95" s="724"/>
      <c r="ANO95" s="724"/>
      <c r="ANP95" s="724"/>
      <c r="ANQ95" s="724"/>
      <c r="ANR95" s="724"/>
      <c r="ANS95" s="724"/>
      <c r="ANT95" s="724"/>
      <c r="ANU95" s="724"/>
      <c r="ANV95" s="724"/>
      <c r="ANW95" s="724"/>
      <c r="ANX95" s="724"/>
      <c r="ANY95" s="724"/>
      <c r="ANZ95" s="724"/>
      <c r="AOA95" s="724"/>
      <c r="AOB95" s="724"/>
      <c r="AOC95" s="724"/>
      <c r="AOD95" s="724"/>
      <c r="AOE95" s="724"/>
      <c r="AOF95" s="724"/>
      <c r="AOG95" s="724"/>
      <c r="AOH95" s="724"/>
      <c r="AOI95" s="724"/>
      <c r="AOJ95" s="724"/>
      <c r="AOK95" s="724"/>
      <c r="AOL95" s="724"/>
      <c r="AOM95" s="724"/>
      <c r="AON95" s="724"/>
      <c r="AOO95" s="724"/>
      <c r="AOP95" s="724"/>
      <c r="AOQ95" s="724"/>
      <c r="AOR95" s="724"/>
      <c r="AOS95" s="724"/>
      <c r="AOT95" s="724"/>
      <c r="AOU95" s="724"/>
      <c r="AOV95" s="724"/>
      <c r="AOW95" s="724"/>
      <c r="AOX95" s="724"/>
      <c r="AOY95" s="724"/>
      <c r="AOZ95" s="724"/>
      <c r="APA95" s="724"/>
      <c r="APB95" s="724"/>
      <c r="APC95" s="724"/>
      <c r="APD95" s="724"/>
      <c r="APE95" s="724"/>
      <c r="APF95" s="724"/>
      <c r="APG95" s="724"/>
      <c r="APH95" s="724"/>
      <c r="API95" s="724"/>
      <c r="APJ95" s="724"/>
      <c r="APK95" s="724"/>
      <c r="APL95" s="724"/>
      <c r="APM95" s="724"/>
      <c r="APN95" s="724"/>
      <c r="APO95" s="724"/>
      <c r="APP95" s="724"/>
      <c r="APQ95" s="724"/>
      <c r="APR95" s="724"/>
      <c r="APS95" s="724"/>
      <c r="APT95" s="724"/>
      <c r="APU95" s="724"/>
      <c r="APV95" s="724"/>
      <c r="APW95" s="724"/>
      <c r="APX95" s="724"/>
      <c r="APY95" s="724"/>
      <c r="APZ95" s="724"/>
      <c r="AQA95" s="724"/>
      <c r="AQB95" s="724"/>
      <c r="AQC95" s="724"/>
      <c r="AQD95" s="724"/>
      <c r="AQE95" s="724"/>
      <c r="AQF95" s="724"/>
      <c r="AQG95" s="724"/>
      <c r="AQH95" s="724"/>
      <c r="AQI95" s="724"/>
      <c r="AQJ95" s="724"/>
      <c r="AQK95" s="724"/>
      <c r="AQL95" s="724"/>
      <c r="AQM95" s="724"/>
      <c r="AQN95" s="724"/>
      <c r="AQO95" s="724"/>
      <c r="AQP95" s="724"/>
      <c r="AQQ95" s="724"/>
      <c r="AQR95" s="724"/>
      <c r="AQS95" s="724"/>
      <c r="AQT95" s="724"/>
      <c r="AQU95" s="724"/>
      <c r="AQV95" s="724"/>
      <c r="AQW95" s="724"/>
      <c r="AQX95" s="724"/>
      <c r="AQY95" s="724"/>
      <c r="AQZ95" s="724"/>
      <c r="ARA95" s="724"/>
      <c r="ARB95" s="724"/>
      <c r="ARC95" s="724"/>
      <c r="ARD95" s="724"/>
      <c r="ARE95" s="724"/>
      <c r="ARF95" s="724"/>
      <c r="ARG95" s="724"/>
      <c r="ARH95" s="724"/>
      <c r="ARI95" s="724"/>
      <c r="ARJ95" s="724"/>
      <c r="ARK95" s="724"/>
      <c r="ARL95" s="724"/>
      <c r="ARM95" s="724"/>
      <c r="ARN95" s="724"/>
      <c r="ARO95" s="724"/>
      <c r="ARP95" s="724"/>
      <c r="ARQ95" s="724"/>
      <c r="ARR95" s="724"/>
      <c r="ARS95" s="724"/>
      <c r="ART95" s="724"/>
      <c r="ARU95" s="724"/>
      <c r="ARV95" s="724"/>
      <c r="ARW95" s="724"/>
      <c r="ARX95" s="724"/>
      <c r="ARY95" s="724"/>
      <c r="ARZ95" s="724"/>
      <c r="ASA95" s="724"/>
      <c r="ASB95" s="724"/>
      <c r="ASC95" s="724"/>
      <c r="ASD95" s="724"/>
      <c r="ASE95" s="724"/>
      <c r="ASF95" s="724"/>
      <c r="ASG95" s="724"/>
      <c r="ASH95" s="724"/>
      <c r="ASI95" s="724"/>
      <c r="ASJ95" s="724"/>
      <c r="ASK95" s="724"/>
      <c r="ASL95" s="724"/>
      <c r="ASM95" s="724"/>
      <c r="ASN95" s="724"/>
      <c r="ASO95" s="724"/>
      <c r="ASP95" s="724"/>
      <c r="ASQ95" s="724"/>
      <c r="ASR95" s="724"/>
      <c r="ASS95" s="724"/>
      <c r="AST95" s="724"/>
      <c r="ASU95" s="724"/>
      <c r="ASV95" s="724"/>
      <c r="ASW95" s="724"/>
      <c r="ASX95" s="724"/>
      <c r="ASY95" s="724"/>
      <c r="ASZ95" s="724"/>
      <c r="ATA95" s="724"/>
      <c r="ATB95" s="724"/>
      <c r="ATC95" s="724"/>
      <c r="ATD95" s="724"/>
      <c r="ATE95" s="724"/>
      <c r="ATF95" s="724"/>
      <c r="ATG95" s="724"/>
      <c r="ATH95" s="724"/>
      <c r="ATI95" s="724"/>
      <c r="ATJ95" s="724"/>
      <c r="ATK95" s="724"/>
      <c r="ATL95" s="724"/>
      <c r="ATM95" s="724"/>
      <c r="ATN95" s="724"/>
      <c r="ATO95" s="724"/>
      <c r="ATP95" s="724"/>
      <c r="ATQ95" s="724"/>
      <c r="ATR95" s="724"/>
      <c r="ATS95" s="724"/>
      <c r="ATT95" s="724"/>
      <c r="ATU95" s="724"/>
      <c r="ATV95" s="724"/>
      <c r="ATW95" s="724"/>
      <c r="ATX95" s="724"/>
      <c r="ATY95" s="724"/>
      <c r="ATZ95" s="724"/>
      <c r="AUA95" s="724"/>
      <c r="AUB95" s="724"/>
      <c r="AUC95" s="724"/>
      <c r="AUD95" s="724"/>
      <c r="AUE95" s="724"/>
      <c r="AUF95" s="724"/>
      <c r="AUG95" s="724"/>
      <c r="AUH95" s="724"/>
      <c r="AUI95" s="724"/>
      <c r="AUJ95" s="724"/>
      <c r="AUK95" s="724"/>
      <c r="AUL95" s="724"/>
      <c r="AUM95" s="724"/>
      <c r="AUN95" s="724"/>
      <c r="AUO95" s="724"/>
      <c r="AUP95" s="724"/>
      <c r="AUQ95" s="724"/>
      <c r="AUR95" s="724"/>
      <c r="AUS95" s="724"/>
      <c r="AUT95" s="724"/>
      <c r="AUU95" s="724"/>
      <c r="AUV95" s="724"/>
      <c r="AUW95" s="724"/>
      <c r="AUX95" s="724"/>
      <c r="AUY95" s="724"/>
      <c r="AUZ95" s="724"/>
      <c r="AVA95" s="724"/>
      <c r="AVB95" s="724"/>
      <c r="AVC95" s="724"/>
      <c r="AVD95" s="724"/>
      <c r="AVE95" s="724"/>
      <c r="AVF95" s="724"/>
      <c r="AVG95" s="724"/>
      <c r="AVH95" s="724"/>
      <c r="AVI95" s="724"/>
      <c r="AVJ95" s="724"/>
      <c r="AVK95" s="724"/>
      <c r="AVL95" s="724"/>
      <c r="AVM95" s="724"/>
      <c r="AVN95" s="724"/>
      <c r="AVO95" s="724"/>
      <c r="AVP95" s="724"/>
      <c r="AVQ95" s="724"/>
      <c r="AVR95" s="724"/>
      <c r="AVS95" s="724"/>
      <c r="AVT95" s="724"/>
      <c r="AVU95" s="724"/>
      <c r="AVV95" s="724"/>
      <c r="AVW95" s="724"/>
      <c r="AVX95" s="724"/>
      <c r="AVY95" s="724"/>
      <c r="AVZ95" s="724"/>
      <c r="AWA95" s="724"/>
      <c r="AWB95" s="724"/>
      <c r="AWC95" s="724"/>
      <c r="AWD95" s="724"/>
      <c r="AWE95" s="724"/>
      <c r="AWF95" s="724"/>
      <c r="AWG95" s="724"/>
      <c r="AWH95" s="724"/>
      <c r="AWI95" s="724"/>
      <c r="AWJ95" s="724"/>
      <c r="AWK95" s="724"/>
      <c r="AWL95" s="724"/>
      <c r="AWM95" s="724"/>
      <c r="AWN95" s="724"/>
      <c r="AWO95" s="724"/>
      <c r="AWP95" s="724"/>
      <c r="AWQ95" s="724"/>
      <c r="AWR95" s="724"/>
      <c r="AWS95" s="724"/>
      <c r="AWT95" s="724"/>
      <c r="AWU95" s="724"/>
      <c r="AWV95" s="724"/>
      <c r="AWW95" s="724"/>
      <c r="AWX95" s="724"/>
      <c r="AWY95" s="724"/>
      <c r="AWZ95" s="724"/>
      <c r="AXA95" s="724"/>
      <c r="AXB95" s="724"/>
      <c r="AXC95" s="724"/>
      <c r="AXD95" s="724"/>
      <c r="AXE95" s="724"/>
      <c r="AXF95" s="724"/>
      <c r="AXG95" s="724"/>
      <c r="AXH95" s="724"/>
      <c r="AXI95" s="724"/>
      <c r="AXJ95" s="724"/>
      <c r="AXK95" s="724"/>
      <c r="AXL95" s="724"/>
      <c r="AXM95" s="724"/>
      <c r="AXN95" s="724"/>
      <c r="AXO95" s="724"/>
      <c r="AXP95" s="724"/>
      <c r="AXQ95" s="724"/>
      <c r="AXR95" s="724"/>
      <c r="AXS95" s="724"/>
      <c r="AXT95" s="724"/>
      <c r="AXU95" s="724"/>
      <c r="AXV95" s="724"/>
      <c r="AXW95" s="724"/>
      <c r="AXX95" s="724"/>
      <c r="AXY95" s="724"/>
      <c r="AXZ95" s="724"/>
      <c r="AYA95" s="724"/>
      <c r="AYB95" s="724"/>
      <c r="AYC95" s="724"/>
      <c r="AYD95" s="724"/>
      <c r="AYE95" s="724"/>
      <c r="AYF95" s="724"/>
      <c r="AYG95" s="724"/>
      <c r="AYH95" s="724"/>
      <c r="AYI95" s="724"/>
      <c r="AYJ95" s="724"/>
      <c r="AYK95" s="724"/>
      <c r="AYL95" s="724"/>
      <c r="AYM95" s="724"/>
      <c r="AYN95" s="724"/>
      <c r="AYO95" s="724"/>
      <c r="AYP95" s="724"/>
      <c r="AYQ95" s="724"/>
      <c r="AYR95" s="724"/>
      <c r="AYS95" s="724"/>
      <c r="AYT95" s="724"/>
      <c r="AYU95" s="724"/>
      <c r="AYV95" s="724"/>
      <c r="AYW95" s="724"/>
      <c r="AYX95" s="724"/>
      <c r="AYY95" s="724"/>
      <c r="AYZ95" s="724"/>
      <c r="AZA95" s="724"/>
      <c r="AZB95" s="724"/>
      <c r="AZC95" s="724"/>
      <c r="AZD95" s="724"/>
      <c r="AZE95" s="724"/>
      <c r="AZF95" s="724"/>
      <c r="AZG95" s="724"/>
      <c r="AZH95" s="724"/>
      <c r="AZI95" s="724"/>
      <c r="AZJ95" s="724"/>
      <c r="AZK95" s="724"/>
      <c r="AZL95" s="724"/>
      <c r="AZM95" s="724"/>
      <c r="AZN95" s="724"/>
      <c r="AZO95" s="724"/>
      <c r="AZP95" s="724"/>
      <c r="AZQ95" s="724"/>
      <c r="AZR95" s="724"/>
      <c r="AZS95" s="724"/>
      <c r="AZT95" s="724"/>
      <c r="AZU95" s="724"/>
      <c r="AZV95" s="724"/>
      <c r="AZW95" s="724"/>
      <c r="AZX95" s="724"/>
      <c r="AZY95" s="724"/>
      <c r="AZZ95" s="724"/>
      <c r="BAA95" s="724"/>
      <c r="BAB95" s="724"/>
      <c r="BAC95" s="724"/>
      <c r="BAD95" s="724"/>
      <c r="BAE95" s="724"/>
      <c r="BAF95" s="724"/>
      <c r="BAG95" s="724"/>
      <c r="BAH95" s="724"/>
      <c r="BAI95" s="724"/>
      <c r="BAJ95" s="724"/>
      <c r="BAK95" s="724"/>
      <c r="BAL95" s="724"/>
      <c r="BAM95" s="724"/>
      <c r="BAN95" s="724"/>
      <c r="BAO95" s="724"/>
      <c r="BAP95" s="724"/>
      <c r="BAQ95" s="724"/>
      <c r="BAR95" s="724"/>
      <c r="BAS95" s="724"/>
      <c r="BAT95" s="724"/>
      <c r="BAU95" s="724"/>
      <c r="BAV95" s="724"/>
      <c r="BAW95" s="724"/>
      <c r="BAX95" s="724"/>
      <c r="BAY95" s="724"/>
      <c r="BAZ95" s="724"/>
      <c r="BBA95" s="724"/>
      <c r="BBB95" s="724"/>
      <c r="BBC95" s="724"/>
      <c r="BBD95" s="724"/>
      <c r="BBE95" s="724"/>
      <c r="BBF95" s="724"/>
      <c r="BBG95" s="724"/>
      <c r="BBH95" s="724"/>
      <c r="BBI95" s="724"/>
      <c r="BBJ95" s="724"/>
      <c r="BBK95" s="724"/>
      <c r="BBL95" s="724"/>
      <c r="BBM95" s="724"/>
      <c r="BBN95" s="724"/>
      <c r="BBO95" s="724"/>
      <c r="BBP95" s="724"/>
      <c r="BBQ95" s="724"/>
      <c r="BBR95" s="724"/>
      <c r="BBS95" s="724"/>
      <c r="BBT95" s="724"/>
      <c r="BBU95" s="724"/>
      <c r="BBV95" s="724"/>
      <c r="BBW95" s="724"/>
      <c r="BBX95" s="724"/>
      <c r="BBY95" s="724"/>
      <c r="BBZ95" s="724"/>
      <c r="BCA95" s="724"/>
      <c r="BCB95" s="724"/>
      <c r="BCC95" s="724"/>
      <c r="BCD95" s="724"/>
      <c r="BCE95" s="724"/>
      <c r="BCF95" s="724"/>
      <c r="BCG95" s="724"/>
      <c r="BCH95" s="724"/>
      <c r="BCI95" s="724"/>
      <c r="BCJ95" s="724"/>
      <c r="BCK95" s="724"/>
      <c r="BCL95" s="724"/>
      <c r="BCM95" s="724"/>
      <c r="BCN95" s="724"/>
      <c r="BCO95" s="724"/>
      <c r="BCP95" s="724"/>
      <c r="BCQ95" s="724"/>
      <c r="BCR95" s="724"/>
      <c r="BCS95" s="724"/>
      <c r="BCT95" s="724"/>
      <c r="BCU95" s="724"/>
      <c r="BCV95" s="724"/>
      <c r="BCW95" s="724"/>
      <c r="BCX95" s="724"/>
      <c r="BCY95" s="724"/>
      <c r="BCZ95" s="724"/>
      <c r="BDA95" s="724"/>
      <c r="BDB95" s="724"/>
      <c r="BDC95" s="724"/>
      <c r="BDD95" s="724"/>
      <c r="BDE95" s="724"/>
      <c r="BDF95" s="724"/>
      <c r="BDG95" s="724"/>
      <c r="BDH95" s="724"/>
      <c r="BDI95" s="724"/>
      <c r="BDJ95" s="724"/>
      <c r="BDK95" s="724"/>
      <c r="BDL95" s="724"/>
      <c r="BDM95" s="724"/>
      <c r="BDN95" s="724"/>
      <c r="BDO95" s="724"/>
      <c r="BDP95" s="724"/>
      <c r="BDQ95" s="724"/>
      <c r="BDR95" s="724"/>
      <c r="BDS95" s="724"/>
      <c r="BDT95" s="724"/>
      <c r="BDU95" s="724"/>
      <c r="BDV95" s="724"/>
      <c r="BDW95" s="724"/>
      <c r="BDX95" s="724"/>
      <c r="BDY95" s="724"/>
      <c r="BDZ95" s="724"/>
      <c r="BEA95" s="724"/>
      <c r="BEB95" s="724"/>
      <c r="BEC95" s="724"/>
      <c r="BED95" s="724"/>
      <c r="BEE95" s="724"/>
      <c r="BEF95" s="724"/>
      <c r="BEG95" s="724"/>
      <c r="BEH95" s="724"/>
      <c r="BEI95" s="724"/>
      <c r="BEJ95" s="724"/>
      <c r="BEK95" s="724"/>
      <c r="BEL95" s="724"/>
      <c r="BEM95" s="724"/>
      <c r="BEN95" s="724"/>
      <c r="BEO95" s="724"/>
      <c r="BEP95" s="724"/>
      <c r="BEQ95" s="724"/>
      <c r="BER95" s="724"/>
      <c r="BES95" s="724"/>
      <c r="BET95" s="724"/>
      <c r="BEU95" s="724"/>
      <c r="BEV95" s="724"/>
      <c r="BEW95" s="724"/>
      <c r="BEX95" s="724"/>
      <c r="BEY95" s="724"/>
      <c r="BEZ95" s="724"/>
      <c r="BFA95" s="724"/>
      <c r="BFB95" s="724"/>
      <c r="BFC95" s="724"/>
      <c r="BFD95" s="724"/>
      <c r="BFE95" s="724"/>
      <c r="BFF95" s="724"/>
      <c r="BFG95" s="724"/>
      <c r="BFH95" s="724"/>
      <c r="BFI95" s="724"/>
      <c r="BFJ95" s="724"/>
      <c r="BFK95" s="724"/>
      <c r="BFL95" s="724"/>
      <c r="BFM95" s="724"/>
      <c r="BFN95" s="724"/>
      <c r="BFO95" s="724"/>
      <c r="BFP95" s="724"/>
      <c r="BFQ95" s="724"/>
      <c r="BFR95" s="724"/>
      <c r="BFS95" s="724"/>
      <c r="BFT95" s="724"/>
      <c r="BFU95" s="724"/>
      <c r="BFV95" s="724"/>
      <c r="BFW95" s="724"/>
      <c r="BFX95" s="724"/>
      <c r="BFY95" s="724"/>
      <c r="BFZ95" s="724"/>
      <c r="BGA95" s="724"/>
      <c r="BGB95" s="724"/>
      <c r="BGC95" s="724"/>
      <c r="BGD95" s="724"/>
      <c r="BGE95" s="724"/>
      <c r="BGF95" s="724"/>
      <c r="BGG95" s="724"/>
      <c r="BGH95" s="724"/>
      <c r="BGI95" s="724"/>
      <c r="BGJ95" s="724"/>
      <c r="BGK95" s="724"/>
      <c r="BGL95" s="724"/>
      <c r="BGM95" s="724"/>
      <c r="BGN95" s="724"/>
      <c r="BGO95" s="724"/>
      <c r="BGP95" s="724"/>
      <c r="BGQ95" s="724"/>
      <c r="BGR95" s="724"/>
      <c r="BGS95" s="724"/>
      <c r="BGT95" s="724"/>
      <c r="BGU95" s="724"/>
      <c r="BGV95" s="724"/>
      <c r="BGW95" s="724"/>
      <c r="BGX95" s="724"/>
      <c r="BGY95" s="724"/>
      <c r="BGZ95" s="724"/>
      <c r="BHA95" s="724"/>
      <c r="BHB95" s="724"/>
      <c r="BHC95" s="724"/>
      <c r="BHD95" s="724"/>
      <c r="BHE95" s="724"/>
      <c r="BHF95" s="724"/>
      <c r="BHG95" s="724"/>
      <c r="BHH95" s="724"/>
      <c r="BHI95" s="724"/>
      <c r="BHJ95" s="724"/>
      <c r="BHK95" s="724"/>
      <c r="BHL95" s="724"/>
      <c r="BHM95" s="724"/>
      <c r="BHN95" s="724"/>
      <c r="BHO95" s="724"/>
      <c r="BHP95" s="724"/>
      <c r="BHQ95" s="724"/>
      <c r="BHR95" s="724"/>
      <c r="BHS95" s="724"/>
      <c r="BHT95" s="724"/>
      <c r="BHU95" s="724"/>
      <c r="BHV95" s="724"/>
      <c r="BHW95" s="724"/>
      <c r="BHX95" s="724"/>
      <c r="BHY95" s="724"/>
      <c r="BHZ95" s="724"/>
      <c r="BIA95" s="724"/>
      <c r="BIB95" s="724"/>
      <c r="BIC95" s="724"/>
      <c r="BID95" s="724"/>
      <c r="BIE95" s="724"/>
      <c r="BIF95" s="724"/>
      <c r="BIG95" s="724"/>
      <c r="BIH95" s="724"/>
      <c r="BII95" s="724"/>
      <c r="BIJ95" s="724"/>
      <c r="BIK95" s="724"/>
      <c r="BIL95" s="724"/>
      <c r="BIM95" s="724"/>
      <c r="BIN95" s="724"/>
      <c r="BIO95" s="724"/>
      <c r="BIP95" s="724"/>
      <c r="BIQ95" s="724"/>
      <c r="BIR95" s="724"/>
      <c r="BIS95" s="724"/>
      <c r="BIT95" s="724"/>
      <c r="BIU95" s="724"/>
      <c r="BIV95" s="724"/>
      <c r="BIW95" s="724"/>
      <c r="BIX95" s="724"/>
      <c r="BIY95" s="724"/>
      <c r="BIZ95" s="724"/>
      <c r="BJA95" s="724"/>
      <c r="BJB95" s="724"/>
      <c r="BJC95" s="724"/>
      <c r="BJD95" s="724"/>
      <c r="BJE95" s="724"/>
      <c r="BJF95" s="724"/>
      <c r="BJG95" s="724"/>
      <c r="BJH95" s="724"/>
      <c r="BJI95" s="724"/>
      <c r="BJJ95" s="724"/>
      <c r="BJK95" s="724"/>
      <c r="BJL95" s="724"/>
      <c r="BJM95" s="724"/>
      <c r="BJN95" s="724"/>
      <c r="BJO95" s="724"/>
      <c r="BJP95" s="724"/>
      <c r="BJQ95" s="724"/>
      <c r="BJR95" s="724"/>
      <c r="BJS95" s="724"/>
      <c r="BJT95" s="724"/>
      <c r="BJU95" s="724"/>
      <c r="BJV95" s="724"/>
      <c r="BJW95" s="724"/>
      <c r="BJX95" s="724"/>
      <c r="BJY95" s="724"/>
      <c r="BJZ95" s="724"/>
      <c r="BKA95" s="724"/>
      <c r="BKB95" s="724"/>
      <c r="BKC95" s="724"/>
      <c r="BKD95" s="724"/>
      <c r="BKE95" s="724"/>
      <c r="BKF95" s="724"/>
      <c r="BKG95" s="724"/>
      <c r="BKH95" s="724"/>
      <c r="BKI95" s="724"/>
      <c r="BKJ95" s="724"/>
      <c r="BKK95" s="724"/>
      <c r="BKL95" s="724"/>
      <c r="BKM95" s="724"/>
      <c r="BKN95" s="724"/>
      <c r="BKO95" s="724"/>
      <c r="BKP95" s="724"/>
      <c r="BKQ95" s="724"/>
      <c r="BKR95" s="724"/>
      <c r="BKS95" s="724"/>
      <c r="BKT95" s="724"/>
      <c r="BKU95" s="724"/>
      <c r="BKV95" s="724"/>
      <c r="BKW95" s="724"/>
      <c r="BKX95" s="724"/>
      <c r="BKY95" s="724"/>
      <c r="BKZ95" s="724"/>
      <c r="BLA95" s="724"/>
      <c r="BLB95" s="724"/>
      <c r="BLC95" s="724"/>
      <c r="BLD95" s="724"/>
      <c r="BLE95" s="724"/>
      <c r="BLF95" s="724"/>
      <c r="BLG95" s="724"/>
      <c r="BLH95" s="724"/>
      <c r="BLI95" s="724"/>
      <c r="BLJ95" s="724"/>
      <c r="BLK95" s="724"/>
      <c r="BLL95" s="724"/>
      <c r="BLM95" s="724"/>
      <c r="BLN95" s="724"/>
      <c r="BLO95" s="724"/>
      <c r="BLP95" s="724"/>
      <c r="BLQ95" s="724"/>
      <c r="BLR95" s="724"/>
      <c r="BLS95" s="724"/>
      <c r="BLT95" s="724"/>
      <c r="BLU95" s="724"/>
      <c r="BLV95" s="724"/>
      <c r="BLW95" s="724"/>
      <c r="BLX95" s="724"/>
      <c r="BLY95" s="724"/>
      <c r="BLZ95" s="724"/>
      <c r="BMA95" s="724"/>
      <c r="BMB95" s="724"/>
      <c r="BMC95" s="724"/>
      <c r="BMD95" s="724"/>
      <c r="BME95" s="724"/>
      <c r="BMF95" s="724"/>
      <c r="BMG95" s="724"/>
      <c r="BMH95" s="724"/>
      <c r="BMI95" s="724"/>
      <c r="BMJ95" s="724"/>
      <c r="BMK95" s="724"/>
      <c r="BML95" s="724"/>
      <c r="BMM95" s="724"/>
      <c r="BMN95" s="724"/>
      <c r="BMO95" s="724"/>
      <c r="BMP95" s="724"/>
      <c r="BMQ95" s="724"/>
      <c r="BMR95" s="724"/>
      <c r="BMS95" s="724"/>
      <c r="BMT95" s="724"/>
      <c r="BMU95" s="724"/>
      <c r="BMV95" s="724"/>
      <c r="BMW95" s="724"/>
      <c r="BMX95" s="724"/>
      <c r="BMY95" s="724"/>
      <c r="BMZ95" s="724"/>
      <c r="BNA95" s="724"/>
      <c r="BNB95" s="724"/>
      <c r="BNC95" s="724"/>
      <c r="BND95" s="724"/>
      <c r="BNE95" s="724"/>
      <c r="BNF95" s="724"/>
      <c r="BNG95" s="724"/>
      <c r="BNH95" s="724"/>
      <c r="BNI95" s="724"/>
      <c r="BNJ95" s="724"/>
      <c r="BNK95" s="724"/>
      <c r="BNL95" s="724"/>
      <c r="BNM95" s="724"/>
      <c r="BNN95" s="724"/>
      <c r="BNO95" s="724"/>
      <c r="BNP95" s="724"/>
      <c r="BNQ95" s="724"/>
      <c r="BNR95" s="724"/>
      <c r="BNS95" s="724"/>
      <c r="BNT95" s="724"/>
      <c r="BNU95" s="724"/>
      <c r="BNV95" s="724"/>
      <c r="BNW95" s="724"/>
      <c r="BNX95" s="724"/>
      <c r="BNY95" s="724"/>
      <c r="BNZ95" s="724"/>
      <c r="BOA95" s="724"/>
      <c r="BOB95" s="724"/>
      <c r="BOC95" s="724"/>
      <c r="BOD95" s="724"/>
      <c r="BOE95" s="724"/>
      <c r="BOF95" s="724"/>
      <c r="BOG95" s="724"/>
      <c r="BOH95" s="724"/>
      <c r="BOI95" s="724"/>
      <c r="BOJ95" s="724"/>
      <c r="BOK95" s="724"/>
      <c r="BOL95" s="724"/>
      <c r="BOM95" s="724"/>
      <c r="BON95" s="724"/>
      <c r="BOO95" s="724"/>
      <c r="BOP95" s="724"/>
      <c r="BOQ95" s="724"/>
      <c r="BOR95" s="724"/>
      <c r="BOS95" s="724"/>
      <c r="BOT95" s="724"/>
      <c r="BOU95" s="724"/>
      <c r="BOV95" s="724"/>
      <c r="BOW95" s="724"/>
      <c r="BOX95" s="724"/>
      <c r="BOY95" s="724"/>
      <c r="BOZ95" s="724"/>
      <c r="BPA95" s="724"/>
      <c r="BPB95" s="724"/>
      <c r="BPC95" s="724"/>
      <c r="BPD95" s="724"/>
      <c r="BPE95" s="724"/>
      <c r="BPF95" s="724"/>
      <c r="BPG95" s="724"/>
      <c r="BPH95" s="724"/>
      <c r="BPI95" s="724"/>
      <c r="BPJ95" s="724"/>
      <c r="BPK95" s="724"/>
      <c r="BPL95" s="724"/>
      <c r="BPM95" s="724"/>
      <c r="BPN95" s="724"/>
      <c r="BPO95" s="724"/>
      <c r="BPP95" s="724"/>
      <c r="BPQ95" s="724"/>
      <c r="BPR95" s="724"/>
      <c r="BPS95" s="724"/>
      <c r="BPT95" s="724"/>
      <c r="BPU95" s="724"/>
      <c r="BPV95" s="724"/>
      <c r="BPW95" s="724"/>
      <c r="BPX95" s="724"/>
      <c r="BPY95" s="724"/>
      <c r="BPZ95" s="724"/>
      <c r="BQA95" s="724"/>
      <c r="BQB95" s="724"/>
      <c r="BQC95" s="724"/>
      <c r="BQD95" s="724"/>
      <c r="BQE95" s="724"/>
      <c r="BQF95" s="724"/>
      <c r="BQG95" s="724"/>
      <c r="BQH95" s="724"/>
      <c r="BQI95" s="724"/>
      <c r="BQJ95" s="724"/>
      <c r="BQK95" s="724"/>
      <c r="BQL95" s="724"/>
      <c r="BQM95" s="724"/>
      <c r="BQN95" s="724"/>
      <c r="BQO95" s="724"/>
      <c r="BQP95" s="724"/>
      <c r="BQQ95" s="724"/>
      <c r="BQR95" s="724"/>
      <c r="BQS95" s="724"/>
      <c r="BQT95" s="724"/>
      <c r="BQU95" s="724"/>
      <c r="BQV95" s="724"/>
      <c r="BQW95" s="724"/>
      <c r="BQX95" s="724"/>
      <c r="BQY95" s="724"/>
      <c r="BQZ95" s="724"/>
      <c r="BRA95" s="724"/>
      <c r="BRB95" s="724"/>
      <c r="BRC95" s="724"/>
      <c r="BRD95" s="724"/>
      <c r="BRE95" s="724"/>
      <c r="BRF95" s="724"/>
      <c r="BRG95" s="724"/>
      <c r="BRH95" s="724"/>
      <c r="BRI95" s="724"/>
      <c r="BRJ95" s="724"/>
      <c r="BRK95" s="724"/>
      <c r="BRL95" s="724"/>
      <c r="BRM95" s="724"/>
      <c r="BRN95" s="724"/>
      <c r="BRO95" s="724"/>
      <c r="BRP95" s="724"/>
      <c r="BRQ95" s="724"/>
      <c r="BRR95" s="724"/>
      <c r="BRS95" s="724"/>
      <c r="BRT95" s="724"/>
      <c r="BRU95" s="724"/>
      <c r="BRV95" s="724"/>
      <c r="BRW95" s="724"/>
      <c r="BRX95" s="724"/>
      <c r="BRY95" s="724"/>
      <c r="BRZ95" s="724"/>
      <c r="BSA95" s="724"/>
      <c r="BSB95" s="724"/>
      <c r="BSC95" s="724"/>
      <c r="BSD95" s="724"/>
      <c r="BSE95" s="724"/>
      <c r="BSF95" s="724"/>
      <c r="BSG95" s="724"/>
      <c r="BSH95" s="724"/>
      <c r="BSI95" s="724"/>
      <c r="BSJ95" s="724"/>
      <c r="BSK95" s="724"/>
      <c r="BSL95" s="724"/>
      <c r="BSM95" s="724"/>
      <c r="BSN95" s="724"/>
      <c r="BSO95" s="724"/>
      <c r="BSP95" s="724"/>
      <c r="BSQ95" s="724"/>
      <c r="BSR95" s="724"/>
      <c r="BSS95" s="724"/>
      <c r="BST95" s="724"/>
      <c r="BSU95" s="724"/>
      <c r="BSV95" s="724"/>
      <c r="BSW95" s="724"/>
      <c r="BSX95" s="724"/>
      <c r="BSY95" s="724"/>
      <c r="BSZ95" s="724"/>
      <c r="BTA95" s="724"/>
      <c r="BTB95" s="724"/>
      <c r="BTC95" s="724"/>
      <c r="BTD95" s="724"/>
      <c r="BTE95" s="724"/>
      <c r="BTF95" s="724"/>
      <c r="BTG95" s="724"/>
      <c r="BTH95" s="724"/>
      <c r="BTI95" s="724"/>
      <c r="BTJ95" s="724"/>
      <c r="BTK95" s="724"/>
      <c r="BTL95" s="724"/>
      <c r="BTM95" s="724"/>
      <c r="BTN95" s="724"/>
      <c r="BTO95" s="724"/>
      <c r="BTP95" s="724"/>
      <c r="BTQ95" s="724"/>
      <c r="BTR95" s="724"/>
      <c r="BTS95" s="724"/>
      <c r="BTT95" s="724"/>
      <c r="BTU95" s="724"/>
      <c r="BTV95" s="724"/>
      <c r="BTW95" s="724"/>
      <c r="BTX95" s="724"/>
      <c r="BTY95" s="724"/>
      <c r="BTZ95" s="724"/>
      <c r="BUA95" s="724"/>
      <c r="BUB95" s="724"/>
      <c r="BUC95" s="724"/>
      <c r="BUD95" s="724"/>
      <c r="BUE95" s="724"/>
      <c r="BUF95" s="724"/>
      <c r="BUG95" s="724"/>
      <c r="BUH95" s="724"/>
      <c r="BUI95" s="724"/>
      <c r="BUJ95" s="724"/>
      <c r="BUK95" s="724"/>
      <c r="BUL95" s="724"/>
      <c r="BUM95" s="724"/>
      <c r="BUN95" s="724"/>
      <c r="BUO95" s="724"/>
      <c r="BUP95" s="724"/>
      <c r="BUQ95" s="724"/>
      <c r="BUR95" s="724"/>
      <c r="BUS95" s="724"/>
      <c r="BUT95" s="724"/>
      <c r="BUU95" s="724"/>
      <c r="BUV95" s="724"/>
      <c r="BUW95" s="724"/>
      <c r="BUX95" s="724"/>
      <c r="BUY95" s="724"/>
      <c r="BUZ95" s="724"/>
      <c r="BVA95" s="724"/>
      <c r="BVB95" s="724"/>
      <c r="BVC95" s="724"/>
      <c r="BVD95" s="724"/>
      <c r="BVE95" s="724"/>
      <c r="BVF95" s="724"/>
      <c r="BVG95" s="724"/>
      <c r="BVH95" s="724"/>
      <c r="BVI95" s="724"/>
      <c r="BVJ95" s="724"/>
      <c r="BVK95" s="724"/>
      <c r="BVL95" s="724"/>
      <c r="BVM95" s="724"/>
      <c r="BVN95" s="724"/>
      <c r="BVO95" s="724"/>
      <c r="BVP95" s="724"/>
      <c r="BVQ95" s="724"/>
      <c r="BVR95" s="724"/>
      <c r="BVS95" s="724"/>
      <c r="BVT95" s="724"/>
      <c r="BVU95" s="724"/>
      <c r="BVV95" s="724"/>
      <c r="BVW95" s="724"/>
      <c r="BVX95" s="724"/>
      <c r="BVY95" s="724"/>
      <c r="BVZ95" s="724"/>
      <c r="BWA95" s="724"/>
      <c r="BWB95" s="724"/>
      <c r="BWC95" s="724"/>
      <c r="BWD95" s="724"/>
      <c r="BWE95" s="724"/>
      <c r="BWF95" s="724"/>
      <c r="BWG95" s="724"/>
      <c r="BWH95" s="724"/>
      <c r="BWI95" s="724"/>
      <c r="BWJ95" s="724"/>
      <c r="BWK95" s="724"/>
      <c r="BWL95" s="724"/>
      <c r="BWM95" s="724"/>
      <c r="BWN95" s="724"/>
      <c r="BWO95" s="724"/>
      <c r="BWP95" s="724"/>
      <c r="BWQ95" s="724"/>
      <c r="BWR95" s="724"/>
      <c r="BWS95" s="724"/>
      <c r="BWT95" s="724"/>
      <c r="BWU95" s="724"/>
      <c r="BWV95" s="724"/>
      <c r="BWW95" s="724"/>
      <c r="BWX95" s="724"/>
      <c r="BWY95" s="724"/>
      <c r="BWZ95" s="724"/>
      <c r="BXA95" s="724"/>
      <c r="BXB95" s="724"/>
      <c r="BXC95" s="724"/>
      <c r="BXD95" s="724"/>
      <c r="BXE95" s="724"/>
      <c r="BXF95" s="724"/>
      <c r="BXG95" s="724"/>
      <c r="BXH95" s="724"/>
      <c r="BXI95" s="724"/>
      <c r="BXJ95" s="724"/>
      <c r="BXK95" s="724"/>
      <c r="BXL95" s="724"/>
      <c r="BXM95" s="724"/>
      <c r="BXN95" s="724"/>
      <c r="BXO95" s="724"/>
      <c r="BXP95" s="724"/>
      <c r="BXQ95" s="724"/>
      <c r="BXR95" s="724"/>
      <c r="BXS95" s="724"/>
      <c r="BXT95" s="724"/>
      <c r="BXU95" s="724"/>
      <c r="BXV95" s="724"/>
      <c r="BXW95" s="724"/>
      <c r="BXX95" s="724"/>
      <c r="BXY95" s="724"/>
      <c r="BXZ95" s="724"/>
      <c r="BYA95" s="724"/>
      <c r="BYB95" s="724"/>
      <c r="BYC95" s="724"/>
      <c r="BYD95" s="724"/>
      <c r="BYE95" s="724"/>
      <c r="BYF95" s="724"/>
      <c r="BYG95" s="724"/>
      <c r="BYH95" s="724"/>
      <c r="BYI95" s="724"/>
      <c r="BYJ95" s="724"/>
      <c r="BYK95" s="724"/>
      <c r="BYL95" s="724"/>
      <c r="BYM95" s="724"/>
      <c r="BYN95" s="724"/>
      <c r="BYO95" s="724"/>
      <c r="BYP95" s="724"/>
      <c r="BYQ95" s="724"/>
      <c r="BYR95" s="724"/>
      <c r="BYS95" s="724"/>
      <c r="BYT95" s="724"/>
      <c r="BYU95" s="724"/>
      <c r="BYV95" s="724"/>
      <c r="BYW95" s="724"/>
      <c r="BYX95" s="724"/>
      <c r="BYY95" s="724"/>
      <c r="BYZ95" s="724"/>
      <c r="BZA95" s="724"/>
      <c r="BZB95" s="724"/>
      <c r="BZC95" s="724"/>
      <c r="BZD95" s="724"/>
      <c r="BZE95" s="724"/>
      <c r="BZF95" s="724"/>
      <c r="BZG95" s="724"/>
      <c r="BZH95" s="724"/>
      <c r="BZI95" s="724"/>
      <c r="BZJ95" s="724"/>
      <c r="BZK95" s="724"/>
      <c r="BZL95" s="724"/>
      <c r="BZM95" s="724"/>
      <c r="BZN95" s="724"/>
      <c r="BZO95" s="724"/>
      <c r="BZP95" s="724"/>
      <c r="BZQ95" s="724"/>
      <c r="BZR95" s="724"/>
      <c r="BZS95" s="724"/>
      <c r="BZT95" s="724"/>
      <c r="BZU95" s="724"/>
      <c r="BZV95" s="724"/>
      <c r="BZW95" s="724"/>
      <c r="BZX95" s="724"/>
      <c r="BZY95" s="724"/>
      <c r="BZZ95" s="724"/>
      <c r="CAA95" s="724"/>
      <c r="CAB95" s="724"/>
      <c r="CAC95" s="724"/>
      <c r="CAD95" s="724"/>
      <c r="CAE95" s="724"/>
      <c r="CAF95" s="724"/>
      <c r="CAG95" s="724"/>
      <c r="CAH95" s="724"/>
      <c r="CAI95" s="724"/>
      <c r="CAJ95" s="724"/>
      <c r="CAK95" s="724"/>
      <c r="CAL95" s="724"/>
      <c r="CAM95" s="724"/>
      <c r="CAN95" s="724"/>
      <c r="CAO95" s="724"/>
      <c r="CAP95" s="724"/>
      <c r="CAQ95" s="724"/>
      <c r="CAR95" s="724"/>
      <c r="CAS95" s="724"/>
      <c r="CAT95" s="724"/>
      <c r="CAU95" s="724"/>
      <c r="CAV95" s="724"/>
      <c r="CAW95" s="724"/>
      <c r="CAX95" s="724"/>
      <c r="CAY95" s="724"/>
      <c r="CAZ95" s="724"/>
      <c r="CBA95" s="724"/>
      <c r="CBB95" s="724"/>
      <c r="CBC95" s="724"/>
      <c r="CBD95" s="724"/>
      <c r="CBE95" s="724"/>
      <c r="CBF95" s="724"/>
      <c r="CBG95" s="724"/>
      <c r="CBH95" s="724"/>
      <c r="CBI95" s="724"/>
      <c r="CBJ95" s="724"/>
      <c r="CBK95" s="724"/>
      <c r="CBL95" s="724"/>
      <c r="CBM95" s="724"/>
      <c r="CBN95" s="724"/>
      <c r="CBO95" s="724"/>
      <c r="CBP95" s="724"/>
      <c r="CBQ95" s="724"/>
      <c r="CBR95" s="724"/>
      <c r="CBS95" s="724"/>
      <c r="CBT95" s="724"/>
      <c r="CBU95" s="724"/>
      <c r="CBV95" s="724"/>
      <c r="CBW95" s="724"/>
      <c r="CBX95" s="724"/>
      <c r="CBY95" s="724"/>
      <c r="CBZ95" s="724"/>
      <c r="CCA95" s="724"/>
      <c r="CCB95" s="724"/>
      <c r="CCC95" s="724"/>
      <c r="CCD95" s="724"/>
      <c r="CCE95" s="724"/>
      <c r="CCF95" s="724"/>
      <c r="CCG95" s="724"/>
      <c r="CCH95" s="724"/>
      <c r="CCI95" s="724"/>
      <c r="CCJ95" s="724"/>
      <c r="CCK95" s="724"/>
      <c r="CCL95" s="724"/>
      <c r="CCM95" s="724"/>
      <c r="CCN95" s="724"/>
      <c r="CCO95" s="724"/>
      <c r="CCP95" s="724"/>
      <c r="CCQ95" s="724"/>
      <c r="CCR95" s="724"/>
      <c r="CCS95" s="724"/>
      <c r="CCT95" s="724"/>
      <c r="CCU95" s="724"/>
      <c r="CCV95" s="724"/>
      <c r="CCW95" s="724"/>
      <c r="CCX95" s="724"/>
      <c r="CCY95" s="724"/>
      <c r="CCZ95" s="724"/>
      <c r="CDA95" s="724"/>
      <c r="CDB95" s="724"/>
      <c r="CDC95" s="724"/>
      <c r="CDD95" s="724"/>
      <c r="CDE95" s="724"/>
      <c r="CDF95" s="724"/>
      <c r="CDG95" s="724"/>
      <c r="CDH95" s="724"/>
      <c r="CDI95" s="724"/>
      <c r="CDJ95" s="724"/>
      <c r="CDK95" s="724"/>
      <c r="CDL95" s="724"/>
      <c r="CDM95" s="724"/>
      <c r="CDN95" s="724"/>
      <c r="CDO95" s="724"/>
      <c r="CDP95" s="724"/>
      <c r="CDQ95" s="724"/>
      <c r="CDR95" s="724"/>
      <c r="CDS95" s="724"/>
      <c r="CDT95" s="724"/>
      <c r="CDU95" s="724"/>
      <c r="CDV95" s="724"/>
      <c r="CDW95" s="724"/>
      <c r="CDX95" s="724"/>
      <c r="CDY95" s="724"/>
      <c r="CDZ95" s="724"/>
      <c r="CEA95" s="724"/>
      <c r="CEB95" s="724"/>
      <c r="CEC95" s="724"/>
      <c r="CED95" s="724"/>
      <c r="CEE95" s="724"/>
      <c r="CEF95" s="724"/>
      <c r="CEG95" s="724"/>
      <c r="CEH95" s="724"/>
      <c r="CEI95" s="724"/>
      <c r="CEJ95" s="724"/>
      <c r="CEK95" s="724"/>
      <c r="CEL95" s="724"/>
      <c r="CEM95" s="724"/>
      <c r="CEN95" s="724"/>
      <c r="CEO95" s="724"/>
      <c r="CEP95" s="724"/>
      <c r="CEQ95" s="724"/>
      <c r="CER95" s="724"/>
      <c r="CES95" s="724"/>
      <c r="CET95" s="724"/>
      <c r="CEU95" s="724"/>
      <c r="CEV95" s="724"/>
      <c r="CEW95" s="724"/>
      <c r="CEX95" s="724"/>
      <c r="CEY95" s="724"/>
      <c r="CEZ95" s="724"/>
      <c r="CFA95" s="724"/>
      <c r="CFB95" s="724"/>
      <c r="CFC95" s="724"/>
      <c r="CFD95" s="724"/>
      <c r="CFE95" s="724"/>
      <c r="CFF95" s="724"/>
      <c r="CFG95" s="724"/>
      <c r="CFH95" s="724"/>
      <c r="CFI95" s="724"/>
      <c r="CFJ95" s="724"/>
      <c r="CFK95" s="724"/>
      <c r="CFL95" s="724"/>
      <c r="CFM95" s="724"/>
      <c r="CFN95" s="724"/>
      <c r="CFO95" s="724"/>
      <c r="CFP95" s="724"/>
      <c r="CFQ95" s="724"/>
      <c r="CFR95" s="724"/>
      <c r="CFS95" s="724"/>
      <c r="CFT95" s="724"/>
      <c r="CFU95" s="724"/>
      <c r="CFV95" s="724"/>
      <c r="CFW95" s="724"/>
      <c r="CFX95" s="724"/>
      <c r="CFY95" s="724"/>
      <c r="CFZ95" s="724"/>
      <c r="CGA95" s="724"/>
      <c r="CGB95" s="724"/>
      <c r="CGC95" s="724"/>
      <c r="CGD95" s="724"/>
      <c r="CGE95" s="724"/>
      <c r="CGF95" s="724"/>
      <c r="CGG95" s="724"/>
      <c r="CGH95" s="724"/>
      <c r="CGI95" s="724"/>
      <c r="CGJ95" s="724"/>
      <c r="CGK95" s="724"/>
      <c r="CGL95" s="724"/>
      <c r="CGM95" s="724"/>
      <c r="CGN95" s="724"/>
      <c r="CGO95" s="724"/>
      <c r="CGP95" s="724"/>
      <c r="CGQ95" s="724"/>
      <c r="CGR95" s="724"/>
      <c r="CGS95" s="724"/>
      <c r="CGT95" s="724"/>
      <c r="CGU95" s="724"/>
      <c r="CGV95" s="724"/>
      <c r="CGW95" s="724"/>
      <c r="CGX95" s="724"/>
      <c r="CGY95" s="724"/>
      <c r="CGZ95" s="724"/>
      <c r="CHA95" s="724"/>
      <c r="CHB95" s="724"/>
      <c r="CHC95" s="724"/>
      <c r="CHD95" s="724"/>
      <c r="CHE95" s="724"/>
      <c r="CHF95" s="724"/>
      <c r="CHG95" s="724"/>
      <c r="CHH95" s="724"/>
      <c r="CHI95" s="724"/>
      <c r="CHJ95" s="724"/>
      <c r="CHK95" s="724"/>
      <c r="CHL95" s="724"/>
      <c r="CHM95" s="724"/>
      <c r="CHN95" s="724"/>
      <c r="CHO95" s="724"/>
      <c r="CHP95" s="724"/>
      <c r="CHQ95" s="724"/>
      <c r="CHR95" s="724"/>
      <c r="CHS95" s="724"/>
      <c r="CHT95" s="724"/>
      <c r="CHU95" s="724"/>
      <c r="CHV95" s="724"/>
      <c r="CHW95" s="724"/>
      <c r="CHX95" s="724"/>
      <c r="CHY95" s="724"/>
      <c r="CHZ95" s="724"/>
      <c r="CIA95" s="724"/>
      <c r="CIB95" s="724"/>
      <c r="CIC95" s="724"/>
      <c r="CID95" s="724"/>
      <c r="CIE95" s="724"/>
      <c r="CIF95" s="724"/>
      <c r="CIG95" s="724"/>
      <c r="CIH95" s="724"/>
      <c r="CII95" s="724"/>
      <c r="CIJ95" s="724"/>
      <c r="CIK95" s="724"/>
      <c r="CIL95" s="724"/>
      <c r="CIM95" s="724"/>
      <c r="CIN95" s="724"/>
      <c r="CIO95" s="724"/>
      <c r="CIP95" s="724"/>
      <c r="CIQ95" s="724"/>
      <c r="CIR95" s="724"/>
      <c r="CIS95" s="724"/>
      <c r="CIT95" s="724"/>
      <c r="CIU95" s="724"/>
      <c r="CIV95" s="724"/>
      <c r="CIW95" s="724"/>
      <c r="CIX95" s="724"/>
      <c r="CIY95" s="724"/>
      <c r="CIZ95" s="724"/>
      <c r="CJA95" s="724"/>
      <c r="CJB95" s="724"/>
      <c r="CJC95" s="724"/>
      <c r="CJD95" s="724"/>
      <c r="CJE95" s="724"/>
      <c r="CJF95" s="724"/>
      <c r="CJG95" s="724"/>
      <c r="CJH95" s="724"/>
      <c r="CJI95" s="724"/>
      <c r="CJJ95" s="724"/>
      <c r="CJK95" s="724"/>
      <c r="CJL95" s="724"/>
      <c r="CJM95" s="724"/>
      <c r="CJN95" s="724"/>
      <c r="CJO95" s="724"/>
      <c r="CJP95" s="724"/>
      <c r="CJQ95" s="724"/>
      <c r="CJR95" s="724"/>
      <c r="CJS95" s="724"/>
      <c r="CJT95" s="724"/>
      <c r="CJU95" s="724"/>
      <c r="CJV95" s="724"/>
      <c r="CJW95" s="724"/>
      <c r="CJX95" s="724"/>
      <c r="CJY95" s="724"/>
      <c r="CJZ95" s="724"/>
      <c r="CKA95" s="724"/>
      <c r="CKB95" s="724"/>
      <c r="CKC95" s="724"/>
      <c r="CKD95" s="724"/>
      <c r="CKE95" s="724"/>
      <c r="CKF95" s="724"/>
      <c r="CKG95" s="724"/>
      <c r="CKH95" s="724"/>
      <c r="CKI95" s="724"/>
      <c r="CKJ95" s="724"/>
      <c r="CKK95" s="724"/>
      <c r="CKL95" s="724"/>
      <c r="CKM95" s="724"/>
      <c r="CKN95" s="724"/>
      <c r="CKO95" s="724"/>
      <c r="CKP95" s="724"/>
      <c r="CKQ95" s="724"/>
      <c r="CKR95" s="724"/>
      <c r="CKS95" s="724"/>
      <c r="CKT95" s="724"/>
      <c r="CKU95" s="724"/>
      <c r="CKV95" s="724"/>
      <c r="CKW95" s="724"/>
      <c r="CKX95" s="724"/>
      <c r="CKY95" s="724"/>
      <c r="CKZ95" s="724"/>
      <c r="CLA95" s="724"/>
      <c r="CLB95" s="724"/>
      <c r="CLC95" s="724"/>
      <c r="CLD95" s="724"/>
      <c r="CLE95" s="724"/>
      <c r="CLF95" s="724"/>
      <c r="CLG95" s="724"/>
      <c r="CLH95" s="724"/>
      <c r="CLI95" s="724"/>
      <c r="CLJ95" s="724"/>
      <c r="CLK95" s="724"/>
      <c r="CLL95" s="724"/>
      <c r="CLM95" s="724"/>
      <c r="CLN95" s="724"/>
      <c r="CLO95" s="724"/>
      <c r="CLP95" s="724"/>
      <c r="CLQ95" s="724"/>
      <c r="CLR95" s="724"/>
      <c r="CLS95" s="724"/>
      <c r="CLT95" s="724"/>
      <c r="CLU95" s="724"/>
      <c r="CLV95" s="724"/>
      <c r="CLW95" s="724"/>
      <c r="CLX95" s="724"/>
      <c r="CLY95" s="724"/>
      <c r="CLZ95" s="724"/>
      <c r="CMA95" s="724"/>
      <c r="CMB95" s="724"/>
      <c r="CMC95" s="724"/>
      <c r="CMD95" s="724"/>
      <c r="CME95" s="724"/>
      <c r="CMF95" s="724"/>
      <c r="CMG95" s="724"/>
      <c r="CMH95" s="724"/>
      <c r="CMI95" s="724"/>
      <c r="CMJ95" s="724"/>
      <c r="CMK95" s="724"/>
      <c r="CML95" s="724"/>
      <c r="CMM95" s="724"/>
      <c r="CMN95" s="724"/>
      <c r="CMO95" s="724"/>
      <c r="CMP95" s="724"/>
      <c r="CMQ95" s="724"/>
      <c r="CMR95" s="724"/>
      <c r="CMS95" s="724"/>
      <c r="CMT95" s="724"/>
      <c r="CMU95" s="724"/>
      <c r="CMV95" s="724"/>
      <c r="CMW95" s="724"/>
      <c r="CMX95" s="724"/>
      <c r="CMY95" s="724"/>
      <c r="CMZ95" s="724"/>
      <c r="CNA95" s="724"/>
      <c r="CNB95" s="724"/>
      <c r="CNC95" s="724"/>
      <c r="CND95" s="724"/>
      <c r="CNE95" s="724"/>
      <c r="CNF95" s="724"/>
      <c r="CNG95" s="724"/>
      <c r="CNH95" s="724"/>
      <c r="CNI95" s="724"/>
      <c r="CNJ95" s="724"/>
      <c r="CNK95" s="724"/>
      <c r="CNL95" s="724"/>
      <c r="CNM95" s="724"/>
      <c r="CNN95" s="724"/>
      <c r="CNO95" s="724"/>
      <c r="CNP95" s="724"/>
      <c r="CNQ95" s="724"/>
      <c r="CNR95" s="724"/>
      <c r="CNS95" s="724"/>
      <c r="CNT95" s="724"/>
      <c r="CNU95" s="724"/>
      <c r="CNV95" s="724"/>
      <c r="CNW95" s="724"/>
      <c r="CNX95" s="724"/>
      <c r="CNY95" s="724"/>
      <c r="CNZ95" s="724"/>
      <c r="COA95" s="724"/>
      <c r="COB95" s="724"/>
      <c r="COC95" s="724"/>
      <c r="COD95" s="724"/>
      <c r="COE95" s="724"/>
      <c r="COF95" s="724"/>
      <c r="COG95" s="724"/>
      <c r="COH95" s="724"/>
      <c r="COI95" s="724"/>
      <c r="COJ95" s="724"/>
      <c r="COK95" s="724"/>
      <c r="COL95" s="724"/>
      <c r="COM95" s="724"/>
      <c r="CON95" s="724"/>
      <c r="COO95" s="724"/>
      <c r="COP95" s="724"/>
      <c r="COQ95" s="724"/>
      <c r="COR95" s="724"/>
      <c r="COS95" s="724"/>
      <c r="COT95" s="724"/>
      <c r="COU95" s="724"/>
      <c r="COV95" s="724"/>
      <c r="COW95" s="724"/>
      <c r="COX95" s="724"/>
      <c r="COY95" s="724"/>
      <c r="COZ95" s="724"/>
      <c r="CPA95" s="724"/>
      <c r="CPB95" s="724"/>
      <c r="CPC95" s="724"/>
      <c r="CPD95" s="724"/>
      <c r="CPE95" s="724"/>
      <c r="CPF95" s="724"/>
      <c r="CPG95" s="724"/>
      <c r="CPH95" s="724"/>
      <c r="CPI95" s="724"/>
      <c r="CPJ95" s="724"/>
      <c r="CPK95" s="724"/>
      <c r="CPL95" s="724"/>
      <c r="CPM95" s="724"/>
      <c r="CPN95" s="724"/>
      <c r="CPO95" s="724"/>
      <c r="CPP95" s="724"/>
      <c r="CPQ95" s="724"/>
      <c r="CPR95" s="724"/>
      <c r="CPS95" s="724"/>
      <c r="CPT95" s="724"/>
      <c r="CPU95" s="724"/>
      <c r="CPV95" s="724"/>
      <c r="CPW95" s="724"/>
      <c r="CPX95" s="724"/>
      <c r="CPY95" s="724"/>
      <c r="CPZ95" s="724"/>
      <c r="CQA95" s="724"/>
      <c r="CQB95" s="724"/>
      <c r="CQC95" s="724"/>
      <c r="CQD95" s="724"/>
      <c r="CQE95" s="724"/>
      <c r="CQF95" s="724"/>
      <c r="CQG95" s="724"/>
      <c r="CQH95" s="724"/>
      <c r="CQI95" s="724"/>
      <c r="CQJ95" s="724"/>
      <c r="CQK95" s="724"/>
      <c r="CQL95" s="724"/>
      <c r="CQM95" s="724"/>
      <c r="CQN95" s="724"/>
      <c r="CQO95" s="724"/>
      <c r="CQP95" s="724"/>
      <c r="CQQ95" s="724"/>
      <c r="CQR95" s="724"/>
      <c r="CQS95" s="724"/>
      <c r="CQT95" s="724"/>
      <c r="CQU95" s="724"/>
      <c r="CQV95" s="724"/>
      <c r="CQW95" s="724"/>
      <c r="CQX95" s="724"/>
      <c r="CQY95" s="724"/>
      <c r="CQZ95" s="724"/>
      <c r="CRA95" s="724"/>
      <c r="CRB95" s="724"/>
      <c r="CRC95" s="724"/>
      <c r="CRD95" s="724"/>
      <c r="CRE95" s="724"/>
      <c r="CRF95" s="724"/>
      <c r="CRG95" s="724"/>
      <c r="CRH95" s="724"/>
      <c r="CRI95" s="724"/>
      <c r="CRJ95" s="724"/>
      <c r="CRK95" s="724"/>
      <c r="CRL95" s="724"/>
      <c r="CRM95" s="724"/>
      <c r="CRN95" s="724"/>
      <c r="CRO95" s="724"/>
      <c r="CRP95" s="724"/>
      <c r="CRQ95" s="724"/>
      <c r="CRR95" s="724"/>
      <c r="CRS95" s="724"/>
      <c r="CRT95" s="724"/>
      <c r="CRU95" s="724"/>
      <c r="CRV95" s="724"/>
      <c r="CRW95" s="724"/>
      <c r="CRX95" s="724"/>
      <c r="CRY95" s="724"/>
      <c r="CRZ95" s="724"/>
      <c r="CSA95" s="724"/>
      <c r="CSB95" s="724"/>
      <c r="CSC95" s="724"/>
      <c r="CSD95" s="724"/>
      <c r="CSE95" s="724"/>
      <c r="CSF95" s="724"/>
      <c r="CSG95" s="724"/>
      <c r="CSH95" s="724"/>
      <c r="CSI95" s="724"/>
      <c r="CSJ95" s="724"/>
      <c r="CSK95" s="724"/>
      <c r="CSL95" s="724"/>
      <c r="CSM95" s="724"/>
      <c r="CSN95" s="724"/>
      <c r="CSO95" s="724"/>
      <c r="CSP95" s="724"/>
      <c r="CSQ95" s="724"/>
      <c r="CSR95" s="724"/>
      <c r="CSS95" s="724"/>
      <c r="CST95" s="724"/>
      <c r="CSU95" s="724"/>
      <c r="CSV95" s="724"/>
      <c r="CSW95" s="724"/>
      <c r="CSX95" s="724"/>
      <c r="CSY95" s="724"/>
      <c r="CSZ95" s="724"/>
      <c r="CTA95" s="724"/>
      <c r="CTB95" s="724"/>
      <c r="CTC95" s="724"/>
      <c r="CTD95" s="724"/>
      <c r="CTE95" s="724"/>
      <c r="CTF95" s="724"/>
      <c r="CTG95" s="724"/>
      <c r="CTH95" s="724"/>
      <c r="CTI95" s="724"/>
      <c r="CTJ95" s="724"/>
      <c r="CTK95" s="724"/>
      <c r="CTL95" s="724"/>
      <c r="CTM95" s="724"/>
      <c r="CTN95" s="724"/>
      <c r="CTO95" s="724"/>
      <c r="CTP95" s="724"/>
      <c r="CTQ95" s="724"/>
      <c r="CTR95" s="724"/>
      <c r="CTS95" s="724"/>
      <c r="CTT95" s="724"/>
      <c r="CTU95" s="724"/>
      <c r="CTV95" s="724"/>
      <c r="CTW95" s="724"/>
      <c r="CTX95" s="724"/>
      <c r="CTY95" s="724"/>
      <c r="CTZ95" s="724"/>
      <c r="CUA95" s="724"/>
      <c r="CUB95" s="724"/>
      <c r="CUC95" s="724"/>
      <c r="CUD95" s="724"/>
      <c r="CUE95" s="724"/>
      <c r="CUF95" s="724"/>
      <c r="CUG95" s="724"/>
      <c r="CUH95" s="724"/>
      <c r="CUI95" s="724"/>
      <c r="CUJ95" s="724"/>
      <c r="CUK95" s="724"/>
      <c r="CUL95" s="724"/>
      <c r="CUM95" s="724"/>
      <c r="CUN95" s="724"/>
      <c r="CUO95" s="724"/>
      <c r="CUP95" s="724"/>
      <c r="CUQ95" s="724"/>
      <c r="CUR95" s="724"/>
      <c r="CUS95" s="724"/>
      <c r="CUT95" s="724"/>
      <c r="CUU95" s="724"/>
      <c r="CUV95" s="724"/>
      <c r="CUW95" s="724"/>
      <c r="CUX95" s="724"/>
      <c r="CUY95" s="724"/>
      <c r="CUZ95" s="724"/>
      <c r="CVA95" s="724"/>
      <c r="CVB95" s="724"/>
      <c r="CVC95" s="724"/>
      <c r="CVD95" s="724"/>
      <c r="CVE95" s="724"/>
      <c r="CVF95" s="724"/>
      <c r="CVG95" s="724"/>
      <c r="CVH95" s="724"/>
      <c r="CVI95" s="724"/>
      <c r="CVJ95" s="724"/>
      <c r="CVK95" s="724"/>
      <c r="CVL95" s="724"/>
      <c r="CVM95" s="724"/>
      <c r="CVN95" s="724"/>
      <c r="CVO95" s="724"/>
      <c r="CVP95" s="724"/>
      <c r="CVQ95" s="724"/>
      <c r="CVR95" s="724"/>
      <c r="CVS95" s="724"/>
      <c r="CVT95" s="724"/>
      <c r="CVU95" s="724"/>
      <c r="CVV95" s="724"/>
      <c r="CVW95" s="724"/>
      <c r="CVX95" s="724"/>
      <c r="CVY95" s="724"/>
      <c r="CVZ95" s="724"/>
      <c r="CWA95" s="724"/>
      <c r="CWB95" s="724"/>
      <c r="CWC95" s="724"/>
      <c r="CWD95" s="724"/>
      <c r="CWE95" s="724"/>
      <c r="CWF95" s="724"/>
      <c r="CWG95" s="724"/>
      <c r="CWH95" s="724"/>
      <c r="CWI95" s="724"/>
      <c r="CWJ95" s="724"/>
      <c r="CWK95" s="724"/>
      <c r="CWL95" s="724"/>
      <c r="CWM95" s="724"/>
      <c r="CWN95" s="724"/>
      <c r="CWO95" s="724"/>
      <c r="CWP95" s="724"/>
      <c r="CWQ95" s="724"/>
      <c r="CWR95" s="724"/>
      <c r="CWS95" s="724"/>
      <c r="CWT95" s="724"/>
      <c r="CWU95" s="724"/>
      <c r="CWV95" s="724"/>
      <c r="CWW95" s="724"/>
      <c r="CWX95" s="724"/>
      <c r="CWY95" s="724"/>
      <c r="CWZ95" s="724"/>
      <c r="CXA95" s="724"/>
      <c r="CXB95" s="724"/>
      <c r="CXC95" s="724"/>
      <c r="CXD95" s="724"/>
      <c r="CXE95" s="724"/>
      <c r="CXF95" s="724"/>
      <c r="CXG95" s="724"/>
      <c r="CXH95" s="724"/>
      <c r="CXI95" s="724"/>
      <c r="CXJ95" s="724"/>
      <c r="CXK95" s="724"/>
      <c r="CXL95" s="724"/>
      <c r="CXM95" s="724"/>
      <c r="CXN95" s="724"/>
      <c r="CXO95" s="724"/>
      <c r="CXP95" s="724"/>
      <c r="CXQ95" s="724"/>
      <c r="CXR95" s="724"/>
      <c r="CXS95" s="724"/>
      <c r="CXT95" s="724"/>
      <c r="CXU95" s="724"/>
      <c r="CXV95" s="724"/>
      <c r="CXW95" s="724"/>
      <c r="CXX95" s="724"/>
      <c r="CXY95" s="724"/>
      <c r="CXZ95" s="724"/>
      <c r="CYA95" s="724"/>
      <c r="CYB95" s="724"/>
      <c r="CYC95" s="724"/>
      <c r="CYD95" s="724"/>
      <c r="CYE95" s="724"/>
      <c r="CYF95" s="724"/>
      <c r="CYG95" s="724"/>
      <c r="CYH95" s="724"/>
      <c r="CYI95" s="724"/>
      <c r="CYJ95" s="724"/>
      <c r="CYK95" s="724"/>
      <c r="CYL95" s="724"/>
      <c r="CYM95" s="724"/>
      <c r="CYN95" s="724"/>
      <c r="CYO95" s="724"/>
      <c r="CYP95" s="724"/>
      <c r="CYQ95" s="724"/>
      <c r="CYR95" s="724"/>
      <c r="CYS95" s="724"/>
      <c r="CYT95" s="724"/>
      <c r="CYU95" s="724"/>
      <c r="CYV95" s="724"/>
      <c r="CYW95" s="724"/>
      <c r="CYX95" s="724"/>
      <c r="CYY95" s="724"/>
      <c r="CYZ95" s="724"/>
      <c r="CZA95" s="724"/>
      <c r="CZB95" s="724"/>
      <c r="CZC95" s="724"/>
      <c r="CZD95" s="724"/>
      <c r="CZE95" s="724"/>
      <c r="CZF95" s="724"/>
      <c r="CZG95" s="724"/>
      <c r="CZH95" s="724"/>
      <c r="CZI95" s="724"/>
      <c r="CZJ95" s="724"/>
      <c r="CZK95" s="724"/>
      <c r="CZL95" s="724"/>
      <c r="CZM95" s="724"/>
      <c r="CZN95" s="724"/>
      <c r="CZO95" s="724"/>
      <c r="CZP95" s="724"/>
      <c r="CZQ95" s="724"/>
      <c r="CZR95" s="724"/>
      <c r="CZS95" s="724"/>
      <c r="CZT95" s="724"/>
      <c r="CZU95" s="724"/>
      <c r="CZV95" s="724"/>
      <c r="CZW95" s="724"/>
      <c r="CZX95" s="724"/>
      <c r="CZY95" s="724"/>
      <c r="CZZ95" s="724"/>
      <c r="DAA95" s="724"/>
      <c r="DAB95" s="724"/>
      <c r="DAC95" s="724"/>
      <c r="DAD95" s="724"/>
      <c r="DAE95" s="724"/>
      <c r="DAF95" s="724"/>
      <c r="DAG95" s="724"/>
      <c r="DAH95" s="724"/>
      <c r="DAI95" s="724"/>
      <c r="DAJ95" s="724"/>
      <c r="DAK95" s="724"/>
      <c r="DAL95" s="724"/>
      <c r="DAM95" s="724"/>
      <c r="DAN95" s="724"/>
      <c r="DAO95" s="724"/>
      <c r="DAP95" s="724"/>
      <c r="DAQ95" s="724"/>
      <c r="DAR95" s="724"/>
      <c r="DAS95" s="724"/>
      <c r="DAT95" s="724"/>
      <c r="DAU95" s="724"/>
      <c r="DAV95" s="724"/>
      <c r="DAW95" s="724"/>
      <c r="DAX95" s="724"/>
      <c r="DAY95" s="724"/>
      <c r="DAZ95" s="724"/>
      <c r="DBA95" s="724"/>
      <c r="DBB95" s="724"/>
      <c r="DBC95" s="724"/>
      <c r="DBD95" s="724"/>
      <c r="DBE95" s="724"/>
      <c r="DBF95" s="724"/>
      <c r="DBG95" s="724"/>
      <c r="DBH95" s="724"/>
      <c r="DBI95" s="724"/>
      <c r="DBJ95" s="724"/>
      <c r="DBK95" s="724"/>
      <c r="DBL95" s="724"/>
      <c r="DBM95" s="724"/>
      <c r="DBN95" s="724"/>
      <c r="DBO95" s="724"/>
      <c r="DBP95" s="724"/>
      <c r="DBQ95" s="724"/>
      <c r="DBR95" s="724"/>
      <c r="DBS95" s="724"/>
      <c r="DBT95" s="724"/>
      <c r="DBU95" s="724"/>
      <c r="DBV95" s="724"/>
      <c r="DBW95" s="724"/>
      <c r="DBX95" s="724"/>
      <c r="DBY95" s="724"/>
      <c r="DBZ95" s="724"/>
      <c r="DCA95" s="724"/>
      <c r="DCB95" s="724"/>
      <c r="DCC95" s="724"/>
      <c r="DCD95" s="724"/>
      <c r="DCE95" s="724"/>
      <c r="DCF95" s="724"/>
      <c r="DCG95" s="724"/>
      <c r="DCH95" s="724"/>
      <c r="DCI95" s="724"/>
      <c r="DCJ95" s="724"/>
      <c r="DCK95" s="724"/>
      <c r="DCL95" s="724"/>
      <c r="DCM95" s="724"/>
      <c r="DCN95" s="724"/>
      <c r="DCO95" s="724"/>
      <c r="DCP95" s="724"/>
      <c r="DCQ95" s="724"/>
      <c r="DCR95" s="724"/>
      <c r="DCS95" s="724"/>
      <c r="DCT95" s="724"/>
      <c r="DCU95" s="724"/>
      <c r="DCV95" s="724"/>
      <c r="DCW95" s="724"/>
      <c r="DCX95" s="724"/>
      <c r="DCY95" s="724"/>
      <c r="DCZ95" s="724"/>
      <c r="DDA95" s="724"/>
      <c r="DDB95" s="724"/>
      <c r="DDC95" s="724"/>
      <c r="DDD95" s="724"/>
      <c r="DDE95" s="724"/>
      <c r="DDF95" s="724"/>
      <c r="DDG95" s="724"/>
      <c r="DDH95" s="724"/>
      <c r="DDI95" s="724"/>
      <c r="DDJ95" s="724"/>
      <c r="DDK95" s="724"/>
      <c r="DDL95" s="724"/>
      <c r="DDM95" s="724"/>
      <c r="DDN95" s="724"/>
      <c r="DDO95" s="724"/>
      <c r="DDP95" s="724"/>
      <c r="DDQ95" s="724"/>
      <c r="DDR95" s="724"/>
      <c r="DDS95" s="724"/>
      <c r="DDT95" s="724"/>
      <c r="DDU95" s="724"/>
      <c r="DDV95" s="724"/>
      <c r="DDW95" s="724"/>
      <c r="DDX95" s="724"/>
      <c r="DDY95" s="724"/>
      <c r="DDZ95" s="724"/>
      <c r="DEA95" s="724"/>
      <c r="DEB95" s="724"/>
      <c r="DEC95" s="724"/>
      <c r="DED95" s="724"/>
      <c r="DEE95" s="724"/>
      <c r="DEF95" s="724"/>
      <c r="DEG95" s="724"/>
      <c r="DEH95" s="724"/>
      <c r="DEI95" s="724"/>
      <c r="DEJ95" s="724"/>
      <c r="DEK95" s="724"/>
      <c r="DEL95" s="724"/>
      <c r="DEM95" s="724"/>
      <c r="DEN95" s="724"/>
      <c r="DEO95" s="724"/>
      <c r="DEP95" s="724"/>
      <c r="DEQ95" s="724"/>
      <c r="DER95" s="724"/>
      <c r="DES95" s="724"/>
      <c r="DET95" s="724"/>
      <c r="DEU95" s="724"/>
      <c r="DEV95" s="724"/>
      <c r="DEW95" s="724"/>
      <c r="DEX95" s="724"/>
      <c r="DEY95" s="724"/>
      <c r="DEZ95" s="724"/>
      <c r="DFA95" s="724"/>
      <c r="DFB95" s="724"/>
      <c r="DFC95" s="724"/>
      <c r="DFD95" s="724"/>
      <c r="DFE95" s="724"/>
      <c r="DFF95" s="724"/>
      <c r="DFG95" s="724"/>
      <c r="DFH95" s="724"/>
      <c r="DFI95" s="724"/>
      <c r="DFJ95" s="724"/>
      <c r="DFK95" s="724"/>
      <c r="DFL95" s="724"/>
      <c r="DFM95" s="724"/>
      <c r="DFN95" s="724"/>
      <c r="DFO95" s="724"/>
      <c r="DFP95" s="724"/>
      <c r="DFQ95" s="724"/>
      <c r="DFR95" s="724"/>
      <c r="DFS95" s="724"/>
      <c r="DFT95" s="724"/>
      <c r="DFU95" s="724"/>
      <c r="DFV95" s="724"/>
      <c r="DFW95" s="724"/>
      <c r="DFX95" s="724"/>
      <c r="DFY95" s="724"/>
      <c r="DFZ95" s="724"/>
      <c r="DGA95" s="724"/>
      <c r="DGB95" s="724"/>
      <c r="DGC95" s="724"/>
      <c r="DGD95" s="724"/>
      <c r="DGE95" s="724"/>
      <c r="DGF95" s="724"/>
      <c r="DGG95" s="724"/>
      <c r="DGH95" s="724"/>
      <c r="DGI95" s="724"/>
      <c r="DGJ95" s="724"/>
      <c r="DGK95" s="724"/>
      <c r="DGL95" s="724"/>
      <c r="DGM95" s="724"/>
      <c r="DGN95" s="724"/>
      <c r="DGO95" s="724"/>
      <c r="DGP95" s="724"/>
      <c r="DGQ95" s="724"/>
      <c r="DGR95" s="724"/>
      <c r="DGS95" s="724"/>
      <c r="DGT95" s="724"/>
      <c r="DGU95" s="724"/>
      <c r="DGV95" s="724"/>
      <c r="DGW95" s="724"/>
      <c r="DGX95" s="724"/>
      <c r="DGY95" s="724"/>
      <c r="DGZ95" s="724"/>
      <c r="DHA95" s="724"/>
      <c r="DHB95" s="724"/>
      <c r="DHC95" s="724"/>
      <c r="DHD95" s="724"/>
      <c r="DHE95" s="724"/>
      <c r="DHF95" s="724"/>
      <c r="DHG95" s="724"/>
      <c r="DHH95" s="724"/>
      <c r="DHI95" s="724"/>
      <c r="DHJ95" s="724"/>
      <c r="DHK95" s="724"/>
      <c r="DHL95" s="724"/>
      <c r="DHM95" s="724"/>
      <c r="DHN95" s="724"/>
      <c r="DHO95" s="724"/>
      <c r="DHP95" s="724"/>
      <c r="DHQ95" s="724"/>
      <c r="DHR95" s="724"/>
      <c r="DHS95" s="724"/>
      <c r="DHT95" s="724"/>
      <c r="DHU95" s="724"/>
      <c r="DHV95" s="724"/>
      <c r="DHW95" s="724"/>
      <c r="DHX95" s="724"/>
      <c r="DHY95" s="724"/>
      <c r="DHZ95" s="724"/>
      <c r="DIA95" s="724"/>
      <c r="DIB95" s="724"/>
      <c r="DIC95" s="724"/>
      <c r="DID95" s="724"/>
      <c r="DIE95" s="724"/>
      <c r="DIF95" s="724"/>
      <c r="DIG95" s="724"/>
      <c r="DIH95" s="724"/>
      <c r="DII95" s="724"/>
      <c r="DIJ95" s="724"/>
      <c r="DIK95" s="724"/>
      <c r="DIL95" s="724"/>
      <c r="DIM95" s="724"/>
      <c r="DIN95" s="724"/>
      <c r="DIO95" s="724"/>
      <c r="DIP95" s="724"/>
      <c r="DIQ95" s="724"/>
      <c r="DIR95" s="724"/>
      <c r="DIS95" s="724"/>
      <c r="DIT95" s="724"/>
      <c r="DIU95" s="724"/>
      <c r="DIV95" s="724"/>
      <c r="DIW95" s="724"/>
      <c r="DIX95" s="724"/>
      <c r="DIY95" s="724"/>
      <c r="DIZ95" s="724"/>
      <c r="DJA95" s="724"/>
      <c r="DJB95" s="724"/>
      <c r="DJC95" s="724"/>
      <c r="DJD95" s="724"/>
      <c r="DJE95" s="724"/>
      <c r="DJF95" s="724"/>
      <c r="DJG95" s="724"/>
      <c r="DJH95" s="724"/>
      <c r="DJI95" s="724"/>
      <c r="DJJ95" s="724"/>
      <c r="DJK95" s="724"/>
      <c r="DJL95" s="724"/>
      <c r="DJM95" s="724"/>
      <c r="DJN95" s="724"/>
      <c r="DJO95" s="724"/>
      <c r="DJP95" s="724"/>
      <c r="DJQ95" s="724"/>
      <c r="DJR95" s="724"/>
      <c r="DJS95" s="724"/>
      <c r="DJT95" s="724"/>
      <c r="DJU95" s="724"/>
      <c r="DJV95" s="724"/>
      <c r="DJW95" s="724"/>
      <c r="DJX95" s="724"/>
      <c r="DJY95" s="724"/>
      <c r="DJZ95" s="724"/>
      <c r="DKA95" s="724"/>
      <c r="DKB95" s="724"/>
      <c r="DKC95" s="724"/>
      <c r="DKD95" s="724"/>
      <c r="DKE95" s="724"/>
      <c r="DKF95" s="724"/>
      <c r="DKG95" s="724"/>
      <c r="DKH95" s="724"/>
      <c r="DKI95" s="724"/>
      <c r="DKJ95" s="724"/>
      <c r="DKK95" s="724"/>
      <c r="DKL95" s="724"/>
      <c r="DKM95" s="724"/>
      <c r="DKN95" s="724"/>
      <c r="DKO95" s="724"/>
      <c r="DKP95" s="724"/>
      <c r="DKQ95" s="724"/>
      <c r="DKR95" s="724"/>
      <c r="DKS95" s="724"/>
      <c r="DKT95" s="724"/>
      <c r="DKU95" s="724"/>
      <c r="DKV95" s="724"/>
      <c r="DKW95" s="724"/>
      <c r="DKX95" s="724"/>
      <c r="DKY95" s="724"/>
      <c r="DKZ95" s="724"/>
      <c r="DLA95" s="724"/>
      <c r="DLB95" s="724"/>
      <c r="DLC95" s="724"/>
      <c r="DLD95" s="724"/>
      <c r="DLE95" s="724"/>
      <c r="DLF95" s="724"/>
      <c r="DLG95" s="724"/>
      <c r="DLH95" s="724"/>
      <c r="DLI95" s="724"/>
      <c r="DLJ95" s="724"/>
      <c r="DLK95" s="724"/>
      <c r="DLL95" s="724"/>
      <c r="DLM95" s="724"/>
      <c r="DLN95" s="724"/>
      <c r="DLO95" s="724"/>
      <c r="DLP95" s="724"/>
      <c r="DLQ95" s="724"/>
      <c r="DLR95" s="724"/>
      <c r="DLS95" s="724"/>
      <c r="DLT95" s="724"/>
      <c r="DLU95" s="724"/>
      <c r="DLV95" s="724"/>
      <c r="DLW95" s="724"/>
      <c r="DLX95" s="724"/>
      <c r="DLY95" s="724"/>
      <c r="DLZ95" s="724"/>
      <c r="DMA95" s="724"/>
      <c r="DMB95" s="724"/>
      <c r="DMC95" s="724"/>
      <c r="DMD95" s="724"/>
      <c r="DME95" s="724"/>
      <c r="DMF95" s="724"/>
      <c r="DMG95" s="724"/>
      <c r="DMH95" s="724"/>
      <c r="DMI95" s="724"/>
      <c r="DMJ95" s="724"/>
      <c r="DMK95" s="724"/>
      <c r="DML95" s="724"/>
      <c r="DMM95" s="724"/>
      <c r="DMN95" s="724"/>
      <c r="DMO95" s="724"/>
      <c r="DMP95" s="724"/>
      <c r="DMQ95" s="724"/>
      <c r="DMR95" s="724"/>
      <c r="DMS95" s="724"/>
      <c r="DMT95" s="724"/>
      <c r="DMU95" s="724"/>
      <c r="DMV95" s="724"/>
      <c r="DMW95" s="724"/>
      <c r="DMX95" s="724"/>
      <c r="DMY95" s="724"/>
      <c r="DMZ95" s="724"/>
      <c r="DNA95" s="724"/>
      <c r="DNB95" s="724"/>
      <c r="DNC95" s="724"/>
      <c r="DND95" s="724"/>
      <c r="DNE95" s="724"/>
      <c r="DNF95" s="724"/>
      <c r="DNG95" s="724"/>
      <c r="DNH95" s="724"/>
      <c r="DNI95" s="724"/>
      <c r="DNJ95" s="724"/>
      <c r="DNK95" s="724"/>
      <c r="DNL95" s="724"/>
      <c r="DNM95" s="724"/>
      <c r="DNN95" s="724"/>
      <c r="DNO95" s="724"/>
      <c r="DNP95" s="724"/>
      <c r="DNQ95" s="724"/>
      <c r="DNR95" s="724"/>
      <c r="DNS95" s="724"/>
      <c r="DNT95" s="724"/>
      <c r="DNU95" s="724"/>
      <c r="DNV95" s="724"/>
      <c r="DNW95" s="724"/>
      <c r="DNX95" s="724"/>
      <c r="DNY95" s="724"/>
      <c r="DNZ95" s="724"/>
      <c r="DOA95" s="724"/>
      <c r="DOB95" s="724"/>
      <c r="DOC95" s="724"/>
      <c r="DOD95" s="724"/>
      <c r="DOE95" s="724"/>
      <c r="DOF95" s="724"/>
      <c r="DOG95" s="724"/>
      <c r="DOH95" s="724"/>
      <c r="DOI95" s="724"/>
      <c r="DOJ95" s="724"/>
      <c r="DOK95" s="724"/>
      <c r="DOL95" s="724"/>
      <c r="DOM95" s="724"/>
      <c r="DON95" s="724"/>
      <c r="DOO95" s="724"/>
      <c r="DOP95" s="724"/>
      <c r="DOQ95" s="724"/>
      <c r="DOR95" s="724"/>
      <c r="DOS95" s="724"/>
      <c r="DOT95" s="724"/>
      <c r="DOU95" s="724"/>
      <c r="DOV95" s="724"/>
      <c r="DOW95" s="724"/>
      <c r="DOX95" s="724"/>
      <c r="DOY95" s="724"/>
      <c r="DOZ95" s="724"/>
      <c r="DPA95" s="724"/>
      <c r="DPB95" s="724"/>
      <c r="DPC95" s="724"/>
      <c r="DPD95" s="724"/>
      <c r="DPE95" s="724"/>
      <c r="DPF95" s="724"/>
      <c r="DPG95" s="724"/>
      <c r="DPH95" s="724"/>
      <c r="DPI95" s="724"/>
      <c r="DPJ95" s="724"/>
      <c r="DPK95" s="724"/>
      <c r="DPL95" s="724"/>
      <c r="DPM95" s="724"/>
      <c r="DPN95" s="724"/>
      <c r="DPO95" s="724"/>
      <c r="DPP95" s="724"/>
      <c r="DPQ95" s="724"/>
      <c r="DPR95" s="724"/>
      <c r="DPS95" s="724"/>
      <c r="DPT95" s="724"/>
      <c r="DPU95" s="724"/>
      <c r="DPV95" s="724"/>
      <c r="DPW95" s="724"/>
      <c r="DPX95" s="724"/>
      <c r="DPY95" s="724"/>
      <c r="DPZ95" s="724"/>
      <c r="DQA95" s="724"/>
      <c r="DQB95" s="724"/>
      <c r="DQC95" s="724"/>
      <c r="DQD95" s="724"/>
      <c r="DQE95" s="724"/>
      <c r="DQF95" s="724"/>
      <c r="DQG95" s="724"/>
      <c r="DQH95" s="724"/>
      <c r="DQI95" s="724"/>
      <c r="DQJ95" s="724"/>
      <c r="DQK95" s="724"/>
      <c r="DQL95" s="724"/>
      <c r="DQM95" s="724"/>
      <c r="DQN95" s="724"/>
      <c r="DQO95" s="724"/>
      <c r="DQP95" s="724"/>
      <c r="DQQ95" s="724"/>
      <c r="DQR95" s="724"/>
      <c r="DQS95" s="724"/>
      <c r="DQT95" s="724"/>
      <c r="DQU95" s="724"/>
      <c r="DQV95" s="724"/>
      <c r="DQW95" s="724"/>
      <c r="DQX95" s="724"/>
      <c r="DQY95" s="724"/>
      <c r="DQZ95" s="724"/>
      <c r="DRA95" s="724"/>
      <c r="DRB95" s="724"/>
      <c r="DRC95" s="724"/>
      <c r="DRD95" s="724"/>
      <c r="DRE95" s="724"/>
      <c r="DRF95" s="724"/>
      <c r="DRG95" s="724"/>
      <c r="DRH95" s="724"/>
      <c r="DRI95" s="724"/>
      <c r="DRJ95" s="724"/>
      <c r="DRK95" s="724"/>
      <c r="DRL95" s="724"/>
      <c r="DRM95" s="724"/>
      <c r="DRN95" s="724"/>
      <c r="DRO95" s="724"/>
      <c r="DRP95" s="724"/>
      <c r="DRQ95" s="724"/>
      <c r="DRR95" s="724"/>
      <c r="DRS95" s="724"/>
      <c r="DRT95" s="724"/>
      <c r="DRU95" s="724"/>
      <c r="DRV95" s="724"/>
      <c r="DRW95" s="724"/>
      <c r="DRX95" s="724"/>
      <c r="DRY95" s="724"/>
      <c r="DRZ95" s="724"/>
      <c r="DSA95" s="724"/>
      <c r="DSB95" s="724"/>
      <c r="DSC95" s="724"/>
      <c r="DSD95" s="724"/>
      <c r="DSE95" s="724"/>
      <c r="DSF95" s="724"/>
      <c r="DSG95" s="724"/>
      <c r="DSH95" s="724"/>
      <c r="DSI95" s="724"/>
      <c r="DSJ95" s="724"/>
      <c r="DSK95" s="724"/>
      <c r="DSL95" s="724"/>
      <c r="DSM95" s="724"/>
      <c r="DSN95" s="724"/>
      <c r="DSO95" s="724"/>
      <c r="DSP95" s="724"/>
      <c r="DSQ95" s="724"/>
      <c r="DSR95" s="724"/>
      <c r="DSS95" s="724"/>
      <c r="DST95" s="724"/>
      <c r="DSU95" s="724"/>
      <c r="DSV95" s="724"/>
      <c r="DSW95" s="724"/>
      <c r="DSX95" s="724"/>
      <c r="DSY95" s="724"/>
      <c r="DSZ95" s="724"/>
      <c r="DTA95" s="724"/>
      <c r="DTB95" s="724"/>
      <c r="DTC95" s="724"/>
      <c r="DTD95" s="724"/>
      <c r="DTE95" s="724"/>
      <c r="DTF95" s="724"/>
      <c r="DTG95" s="724"/>
      <c r="DTH95" s="724"/>
      <c r="DTI95" s="724"/>
      <c r="DTJ95" s="724"/>
      <c r="DTK95" s="724"/>
      <c r="DTL95" s="724"/>
      <c r="DTM95" s="724"/>
      <c r="DTN95" s="724"/>
      <c r="DTO95" s="724"/>
      <c r="DTP95" s="724"/>
      <c r="DTQ95" s="724"/>
      <c r="DTR95" s="724"/>
      <c r="DTS95" s="724"/>
      <c r="DTT95" s="724"/>
      <c r="DTU95" s="724"/>
      <c r="DTV95" s="724"/>
      <c r="DTW95" s="724"/>
      <c r="DTX95" s="724"/>
      <c r="DTY95" s="724"/>
      <c r="DTZ95" s="724"/>
      <c r="DUA95" s="724"/>
      <c r="DUB95" s="724"/>
      <c r="DUC95" s="724"/>
      <c r="DUD95" s="724"/>
      <c r="DUE95" s="724"/>
      <c r="DUF95" s="724"/>
      <c r="DUG95" s="724"/>
      <c r="DUH95" s="724"/>
      <c r="DUI95" s="724"/>
      <c r="DUJ95" s="724"/>
      <c r="DUK95" s="724"/>
      <c r="DUL95" s="724"/>
      <c r="DUM95" s="724"/>
      <c r="DUN95" s="724"/>
      <c r="DUO95" s="724"/>
      <c r="DUP95" s="724"/>
      <c r="DUQ95" s="724"/>
      <c r="DUR95" s="724"/>
      <c r="DUS95" s="724"/>
      <c r="DUT95" s="724"/>
      <c r="DUU95" s="724"/>
      <c r="DUV95" s="724"/>
      <c r="DUW95" s="724"/>
      <c r="DUX95" s="724"/>
      <c r="DUY95" s="724"/>
      <c r="DUZ95" s="724"/>
      <c r="DVA95" s="724"/>
      <c r="DVB95" s="724"/>
      <c r="DVC95" s="724"/>
      <c r="DVD95" s="724"/>
      <c r="DVE95" s="724"/>
      <c r="DVF95" s="724"/>
      <c r="DVG95" s="724"/>
      <c r="DVH95" s="724"/>
      <c r="DVI95" s="724"/>
      <c r="DVJ95" s="724"/>
      <c r="DVK95" s="724"/>
      <c r="DVL95" s="724"/>
      <c r="DVM95" s="724"/>
      <c r="DVN95" s="724"/>
      <c r="DVO95" s="724"/>
      <c r="DVP95" s="724"/>
      <c r="DVQ95" s="724"/>
      <c r="DVR95" s="724"/>
      <c r="DVS95" s="724"/>
      <c r="DVT95" s="724"/>
      <c r="DVU95" s="724"/>
      <c r="DVV95" s="724"/>
      <c r="DVW95" s="724"/>
      <c r="DVX95" s="724"/>
      <c r="DVY95" s="724"/>
      <c r="DVZ95" s="724"/>
      <c r="DWA95" s="724"/>
      <c r="DWB95" s="724"/>
      <c r="DWC95" s="724"/>
      <c r="DWD95" s="724"/>
      <c r="DWE95" s="724"/>
      <c r="DWF95" s="724"/>
      <c r="DWG95" s="724"/>
      <c r="DWH95" s="724"/>
      <c r="DWI95" s="724"/>
      <c r="DWJ95" s="724"/>
      <c r="DWK95" s="724"/>
      <c r="DWL95" s="724"/>
      <c r="DWM95" s="724"/>
      <c r="DWN95" s="724"/>
      <c r="DWO95" s="724"/>
      <c r="DWP95" s="724"/>
      <c r="DWQ95" s="724"/>
      <c r="DWR95" s="724"/>
      <c r="DWS95" s="724"/>
      <c r="DWT95" s="724"/>
      <c r="DWU95" s="724"/>
      <c r="DWV95" s="724"/>
      <c r="DWW95" s="724"/>
      <c r="DWX95" s="724"/>
      <c r="DWY95" s="724"/>
      <c r="DWZ95" s="724"/>
      <c r="DXA95" s="724"/>
      <c r="DXB95" s="724"/>
      <c r="DXC95" s="724"/>
      <c r="DXD95" s="724"/>
      <c r="DXE95" s="724"/>
      <c r="DXF95" s="724"/>
      <c r="DXG95" s="724"/>
      <c r="DXH95" s="724"/>
      <c r="DXI95" s="724"/>
      <c r="DXJ95" s="724"/>
      <c r="DXK95" s="724"/>
      <c r="DXL95" s="724"/>
      <c r="DXM95" s="724"/>
      <c r="DXN95" s="724"/>
      <c r="DXO95" s="724"/>
      <c r="DXP95" s="724"/>
      <c r="DXQ95" s="724"/>
      <c r="DXR95" s="724"/>
      <c r="DXS95" s="724"/>
      <c r="DXT95" s="724"/>
      <c r="DXU95" s="724"/>
      <c r="DXV95" s="724"/>
      <c r="DXW95" s="724"/>
      <c r="DXX95" s="724"/>
      <c r="DXY95" s="724"/>
      <c r="DXZ95" s="724"/>
      <c r="DYA95" s="724"/>
      <c r="DYB95" s="724"/>
      <c r="DYC95" s="724"/>
      <c r="DYD95" s="724"/>
      <c r="DYE95" s="724"/>
      <c r="DYF95" s="724"/>
      <c r="DYG95" s="724"/>
      <c r="DYH95" s="724"/>
      <c r="DYI95" s="724"/>
      <c r="DYJ95" s="724"/>
      <c r="DYK95" s="724"/>
      <c r="DYL95" s="724"/>
      <c r="DYM95" s="724"/>
      <c r="DYN95" s="724"/>
      <c r="DYO95" s="724"/>
      <c r="DYP95" s="724"/>
      <c r="DYQ95" s="724"/>
      <c r="DYR95" s="724"/>
      <c r="DYS95" s="724"/>
      <c r="DYT95" s="724"/>
      <c r="DYU95" s="724"/>
      <c r="DYV95" s="724"/>
      <c r="DYW95" s="724"/>
      <c r="DYX95" s="724"/>
      <c r="DYY95" s="724"/>
      <c r="DYZ95" s="724"/>
      <c r="DZA95" s="724"/>
      <c r="DZB95" s="724"/>
      <c r="DZC95" s="724"/>
      <c r="DZD95" s="724"/>
      <c r="DZE95" s="724"/>
      <c r="DZF95" s="724"/>
      <c r="DZG95" s="724"/>
      <c r="DZH95" s="724"/>
      <c r="DZI95" s="724"/>
      <c r="DZJ95" s="724"/>
      <c r="DZK95" s="724"/>
      <c r="DZL95" s="724"/>
      <c r="DZM95" s="724"/>
      <c r="DZN95" s="724"/>
      <c r="DZO95" s="724"/>
      <c r="DZP95" s="724"/>
      <c r="DZQ95" s="724"/>
      <c r="DZR95" s="724"/>
      <c r="DZS95" s="724"/>
      <c r="DZT95" s="724"/>
      <c r="DZU95" s="724"/>
      <c r="DZV95" s="724"/>
      <c r="DZW95" s="724"/>
      <c r="DZX95" s="724"/>
      <c r="DZY95" s="724"/>
      <c r="DZZ95" s="724"/>
      <c r="EAA95" s="724"/>
      <c r="EAB95" s="724"/>
      <c r="EAC95" s="724"/>
      <c r="EAD95" s="724"/>
      <c r="EAE95" s="724"/>
      <c r="EAF95" s="724"/>
      <c r="EAG95" s="724"/>
      <c r="EAH95" s="724"/>
      <c r="EAI95" s="724"/>
      <c r="EAJ95" s="724"/>
      <c r="EAK95" s="724"/>
      <c r="EAL95" s="724"/>
      <c r="EAM95" s="724"/>
      <c r="EAN95" s="724"/>
      <c r="EAO95" s="724"/>
      <c r="EAP95" s="724"/>
      <c r="EAQ95" s="724"/>
      <c r="EAR95" s="724"/>
      <c r="EAS95" s="724"/>
      <c r="EAT95" s="724"/>
      <c r="EAU95" s="724"/>
      <c r="EAV95" s="724"/>
      <c r="EAW95" s="724"/>
      <c r="EAX95" s="724"/>
      <c r="EAY95" s="724"/>
      <c r="EAZ95" s="724"/>
      <c r="EBA95" s="724"/>
      <c r="EBB95" s="724"/>
      <c r="EBC95" s="724"/>
      <c r="EBD95" s="724"/>
      <c r="EBE95" s="724"/>
      <c r="EBF95" s="724"/>
      <c r="EBG95" s="724"/>
      <c r="EBH95" s="724"/>
      <c r="EBI95" s="724"/>
      <c r="EBJ95" s="724"/>
      <c r="EBK95" s="724"/>
      <c r="EBL95" s="724"/>
      <c r="EBM95" s="724"/>
      <c r="EBN95" s="724"/>
      <c r="EBO95" s="724"/>
      <c r="EBP95" s="724"/>
      <c r="EBQ95" s="724"/>
      <c r="EBR95" s="724"/>
      <c r="EBS95" s="724"/>
      <c r="EBT95" s="724"/>
      <c r="EBU95" s="724"/>
      <c r="EBV95" s="724"/>
      <c r="EBW95" s="724"/>
      <c r="EBX95" s="724"/>
      <c r="EBY95" s="724"/>
      <c r="EBZ95" s="724"/>
      <c r="ECA95" s="724"/>
      <c r="ECB95" s="724"/>
      <c r="ECC95" s="724"/>
      <c r="ECD95" s="724"/>
      <c r="ECE95" s="724"/>
      <c r="ECF95" s="724"/>
      <c r="ECG95" s="724"/>
      <c r="ECH95" s="724"/>
      <c r="ECI95" s="724"/>
      <c r="ECJ95" s="724"/>
      <c r="ECK95" s="724"/>
      <c r="ECL95" s="724"/>
      <c r="ECM95" s="724"/>
      <c r="ECN95" s="724"/>
      <c r="ECO95" s="724"/>
      <c r="ECP95" s="724"/>
      <c r="ECQ95" s="724"/>
      <c r="ECR95" s="724"/>
      <c r="ECS95" s="724"/>
      <c r="ECT95" s="724"/>
      <c r="ECU95" s="724"/>
      <c r="ECV95" s="724"/>
      <c r="ECW95" s="724"/>
      <c r="ECX95" s="724"/>
      <c r="ECY95" s="724"/>
      <c r="ECZ95" s="724"/>
      <c r="EDA95" s="724"/>
      <c r="EDB95" s="724"/>
      <c r="EDC95" s="724"/>
      <c r="EDD95" s="724"/>
      <c r="EDE95" s="724"/>
      <c r="EDF95" s="724"/>
      <c r="EDG95" s="724"/>
      <c r="EDH95" s="724"/>
      <c r="EDI95" s="724"/>
      <c r="EDJ95" s="724"/>
      <c r="EDK95" s="724"/>
      <c r="EDL95" s="724"/>
      <c r="EDM95" s="724"/>
      <c r="EDN95" s="724"/>
      <c r="EDO95" s="724"/>
      <c r="EDP95" s="724"/>
      <c r="EDQ95" s="724"/>
      <c r="EDR95" s="724"/>
      <c r="EDS95" s="724"/>
      <c r="EDT95" s="724"/>
      <c r="EDU95" s="724"/>
      <c r="EDV95" s="724"/>
      <c r="EDW95" s="724"/>
      <c r="EDX95" s="724"/>
      <c r="EDY95" s="724"/>
      <c r="EDZ95" s="724"/>
      <c r="EEA95" s="724"/>
      <c r="EEB95" s="724"/>
      <c r="EEC95" s="724"/>
      <c r="EED95" s="724"/>
      <c r="EEE95" s="724"/>
      <c r="EEF95" s="724"/>
      <c r="EEG95" s="724"/>
      <c r="EEH95" s="724"/>
      <c r="EEI95" s="724"/>
      <c r="EEJ95" s="724"/>
      <c r="EEK95" s="724"/>
      <c r="EEL95" s="724"/>
      <c r="EEM95" s="724"/>
      <c r="EEN95" s="724"/>
      <c r="EEO95" s="724"/>
      <c r="EEP95" s="724"/>
      <c r="EEQ95" s="724"/>
      <c r="EER95" s="724"/>
      <c r="EES95" s="724"/>
      <c r="EET95" s="724"/>
      <c r="EEU95" s="724"/>
      <c r="EEV95" s="724"/>
      <c r="EEW95" s="724"/>
      <c r="EEX95" s="724"/>
      <c r="EEY95" s="724"/>
      <c r="EEZ95" s="724"/>
      <c r="EFA95" s="724"/>
      <c r="EFB95" s="724"/>
      <c r="EFC95" s="724"/>
      <c r="EFD95" s="724"/>
      <c r="EFE95" s="724"/>
      <c r="EFF95" s="724"/>
      <c r="EFG95" s="724"/>
      <c r="EFH95" s="724"/>
      <c r="EFI95" s="724"/>
      <c r="EFJ95" s="724"/>
      <c r="EFK95" s="724"/>
      <c r="EFL95" s="724"/>
      <c r="EFM95" s="724"/>
      <c r="EFN95" s="724"/>
      <c r="EFO95" s="724"/>
      <c r="EFP95" s="724"/>
      <c r="EFQ95" s="724"/>
      <c r="EFR95" s="724"/>
      <c r="EFS95" s="724"/>
      <c r="EFT95" s="724"/>
      <c r="EFU95" s="724"/>
      <c r="EFV95" s="724"/>
      <c r="EFW95" s="724"/>
      <c r="EFX95" s="724"/>
      <c r="EFY95" s="724"/>
      <c r="EFZ95" s="724"/>
      <c r="EGA95" s="724"/>
      <c r="EGB95" s="724"/>
      <c r="EGC95" s="724"/>
      <c r="EGD95" s="724"/>
      <c r="EGE95" s="724"/>
      <c r="EGF95" s="724"/>
      <c r="EGG95" s="724"/>
      <c r="EGH95" s="724"/>
      <c r="EGI95" s="724"/>
      <c r="EGJ95" s="724"/>
      <c r="EGK95" s="724"/>
      <c r="EGL95" s="724"/>
      <c r="EGM95" s="724"/>
      <c r="EGN95" s="724"/>
      <c r="EGO95" s="724"/>
      <c r="EGP95" s="724"/>
      <c r="EGQ95" s="724"/>
      <c r="EGR95" s="724"/>
      <c r="EGS95" s="724"/>
      <c r="EGT95" s="724"/>
      <c r="EGU95" s="724"/>
      <c r="EGV95" s="724"/>
      <c r="EGW95" s="724"/>
      <c r="EGX95" s="724"/>
      <c r="EGY95" s="724"/>
      <c r="EGZ95" s="724"/>
      <c r="EHA95" s="724"/>
      <c r="EHB95" s="724"/>
      <c r="EHC95" s="724"/>
      <c r="EHD95" s="724"/>
      <c r="EHE95" s="724"/>
      <c r="EHF95" s="724"/>
      <c r="EHG95" s="724"/>
      <c r="EHH95" s="724"/>
      <c r="EHI95" s="724"/>
      <c r="EHJ95" s="724"/>
      <c r="EHK95" s="724"/>
      <c r="EHL95" s="724"/>
      <c r="EHM95" s="724"/>
      <c r="EHN95" s="724"/>
      <c r="EHO95" s="724"/>
      <c r="EHP95" s="724"/>
      <c r="EHQ95" s="724"/>
      <c r="EHR95" s="724"/>
      <c r="EHS95" s="724"/>
      <c r="EHT95" s="724"/>
      <c r="EHU95" s="724"/>
      <c r="EHV95" s="724"/>
      <c r="EHW95" s="724"/>
      <c r="EHX95" s="724"/>
      <c r="EHY95" s="724"/>
      <c r="EHZ95" s="724"/>
      <c r="EIA95" s="724"/>
      <c r="EIB95" s="724"/>
      <c r="EIC95" s="724"/>
      <c r="EID95" s="724"/>
      <c r="EIE95" s="724"/>
      <c r="EIF95" s="724"/>
      <c r="EIG95" s="724"/>
      <c r="EIH95" s="724"/>
      <c r="EII95" s="724"/>
      <c r="EIJ95" s="724"/>
      <c r="EIK95" s="724"/>
      <c r="EIL95" s="724"/>
      <c r="EIM95" s="724"/>
      <c r="EIN95" s="724"/>
      <c r="EIO95" s="724"/>
      <c r="EIP95" s="724"/>
      <c r="EIQ95" s="724"/>
      <c r="EIR95" s="724"/>
      <c r="EIS95" s="724"/>
      <c r="EIT95" s="724"/>
      <c r="EIU95" s="724"/>
      <c r="EIV95" s="724"/>
      <c r="EIW95" s="724"/>
      <c r="EIX95" s="724"/>
      <c r="EIY95" s="724"/>
      <c r="EIZ95" s="724"/>
      <c r="EJA95" s="724"/>
      <c r="EJB95" s="724"/>
      <c r="EJC95" s="724"/>
      <c r="EJD95" s="724"/>
      <c r="EJE95" s="724"/>
      <c r="EJF95" s="724"/>
      <c r="EJG95" s="724"/>
      <c r="EJH95" s="724"/>
      <c r="EJI95" s="724"/>
      <c r="EJJ95" s="724"/>
      <c r="EJK95" s="724"/>
      <c r="EJL95" s="724"/>
      <c r="EJM95" s="724"/>
      <c r="EJN95" s="724"/>
      <c r="EJO95" s="724"/>
      <c r="EJP95" s="724"/>
      <c r="EJQ95" s="724"/>
      <c r="EJR95" s="724"/>
      <c r="EJS95" s="724"/>
      <c r="EJT95" s="724"/>
      <c r="EJU95" s="724"/>
      <c r="EJV95" s="724"/>
      <c r="EJW95" s="724"/>
      <c r="EJX95" s="724"/>
      <c r="EJY95" s="724"/>
      <c r="EJZ95" s="724"/>
      <c r="EKA95" s="724"/>
      <c r="EKB95" s="724"/>
      <c r="EKC95" s="724"/>
      <c r="EKD95" s="724"/>
      <c r="EKE95" s="724"/>
      <c r="EKF95" s="724"/>
      <c r="EKG95" s="724"/>
      <c r="EKH95" s="724"/>
      <c r="EKI95" s="724"/>
      <c r="EKJ95" s="724"/>
      <c r="EKK95" s="724"/>
      <c r="EKL95" s="724"/>
      <c r="EKM95" s="724"/>
      <c r="EKN95" s="724"/>
      <c r="EKO95" s="724"/>
      <c r="EKP95" s="724"/>
      <c r="EKQ95" s="724"/>
      <c r="EKR95" s="724"/>
      <c r="EKS95" s="724"/>
      <c r="EKT95" s="724"/>
      <c r="EKU95" s="724"/>
      <c r="EKV95" s="724"/>
      <c r="EKW95" s="724"/>
      <c r="EKX95" s="724"/>
      <c r="EKY95" s="724"/>
      <c r="EKZ95" s="724"/>
      <c r="ELA95" s="724"/>
      <c r="ELB95" s="724"/>
      <c r="ELC95" s="724"/>
      <c r="ELD95" s="724"/>
      <c r="ELE95" s="724"/>
      <c r="ELF95" s="724"/>
      <c r="ELG95" s="724"/>
      <c r="ELH95" s="724"/>
      <c r="ELI95" s="724"/>
      <c r="ELJ95" s="724"/>
      <c r="ELK95" s="724"/>
      <c r="ELL95" s="724"/>
      <c r="ELM95" s="724"/>
      <c r="ELN95" s="724"/>
      <c r="ELO95" s="724"/>
      <c r="ELP95" s="724"/>
      <c r="ELQ95" s="724"/>
      <c r="ELR95" s="724"/>
      <c r="ELS95" s="724"/>
      <c r="ELT95" s="724"/>
      <c r="ELU95" s="724"/>
      <c r="ELV95" s="724"/>
      <c r="ELW95" s="724"/>
      <c r="ELX95" s="724"/>
      <c r="ELY95" s="724"/>
      <c r="ELZ95" s="724"/>
      <c r="EMA95" s="724"/>
      <c r="EMB95" s="724"/>
      <c r="EMC95" s="724"/>
      <c r="EMD95" s="724"/>
      <c r="EME95" s="724"/>
      <c r="EMF95" s="724"/>
      <c r="EMG95" s="724"/>
      <c r="EMH95" s="724"/>
      <c r="EMI95" s="724"/>
      <c r="EMJ95" s="724"/>
      <c r="EMK95" s="724"/>
      <c r="EML95" s="724"/>
      <c r="EMM95" s="724"/>
      <c r="EMN95" s="724"/>
      <c r="EMO95" s="724"/>
      <c r="EMP95" s="724"/>
      <c r="EMQ95" s="724"/>
      <c r="EMR95" s="724"/>
      <c r="EMS95" s="724"/>
      <c r="EMT95" s="724"/>
      <c r="EMU95" s="724"/>
      <c r="EMV95" s="724"/>
      <c r="EMW95" s="724"/>
      <c r="EMX95" s="724"/>
      <c r="EMY95" s="724"/>
      <c r="EMZ95" s="724"/>
      <c r="ENA95" s="724"/>
      <c r="ENB95" s="724"/>
      <c r="ENC95" s="724"/>
      <c r="END95" s="724"/>
      <c r="ENE95" s="724"/>
      <c r="ENF95" s="724"/>
      <c r="ENG95" s="724"/>
      <c r="ENH95" s="724"/>
      <c r="ENI95" s="724"/>
      <c r="ENJ95" s="724"/>
      <c r="ENK95" s="724"/>
      <c r="ENL95" s="724"/>
      <c r="ENM95" s="724"/>
      <c r="ENN95" s="724"/>
      <c r="ENO95" s="724"/>
      <c r="ENP95" s="724"/>
      <c r="ENQ95" s="724"/>
      <c r="ENR95" s="724"/>
      <c r="ENS95" s="724"/>
      <c r="ENT95" s="724"/>
      <c r="ENU95" s="724"/>
      <c r="ENV95" s="724"/>
      <c r="ENW95" s="724"/>
      <c r="ENX95" s="724"/>
      <c r="ENY95" s="724"/>
      <c r="ENZ95" s="724"/>
      <c r="EOA95" s="724"/>
      <c r="EOB95" s="724"/>
      <c r="EOC95" s="724"/>
      <c r="EOD95" s="724"/>
      <c r="EOE95" s="724"/>
      <c r="EOF95" s="724"/>
      <c r="EOG95" s="724"/>
      <c r="EOH95" s="724"/>
      <c r="EOI95" s="724"/>
      <c r="EOJ95" s="724"/>
      <c r="EOK95" s="724"/>
      <c r="EOL95" s="724"/>
      <c r="EOM95" s="724"/>
      <c r="EON95" s="724"/>
      <c r="EOO95" s="724"/>
      <c r="EOP95" s="724"/>
      <c r="EOQ95" s="724"/>
      <c r="EOR95" s="724"/>
      <c r="EOS95" s="724"/>
      <c r="EOT95" s="724"/>
      <c r="EOU95" s="724"/>
      <c r="EOV95" s="724"/>
      <c r="EOW95" s="724"/>
      <c r="EOX95" s="724"/>
      <c r="EOY95" s="724"/>
      <c r="EOZ95" s="724"/>
      <c r="EPA95" s="724"/>
      <c r="EPB95" s="724"/>
      <c r="EPC95" s="724"/>
      <c r="EPD95" s="724"/>
      <c r="EPE95" s="724"/>
      <c r="EPF95" s="724"/>
      <c r="EPG95" s="724"/>
      <c r="EPH95" s="724"/>
      <c r="EPI95" s="724"/>
      <c r="EPJ95" s="724"/>
      <c r="EPK95" s="724"/>
      <c r="EPL95" s="724"/>
      <c r="EPM95" s="724"/>
      <c r="EPN95" s="724"/>
      <c r="EPO95" s="724"/>
      <c r="EPP95" s="724"/>
      <c r="EPQ95" s="724"/>
      <c r="EPR95" s="724"/>
      <c r="EPS95" s="724"/>
      <c r="EPT95" s="724"/>
      <c r="EPU95" s="724"/>
      <c r="EPV95" s="724"/>
      <c r="EPW95" s="724"/>
      <c r="EPX95" s="724"/>
      <c r="EPY95" s="724"/>
      <c r="EPZ95" s="724"/>
      <c r="EQA95" s="724"/>
      <c r="EQB95" s="724"/>
      <c r="EQC95" s="724"/>
      <c r="EQD95" s="724"/>
      <c r="EQE95" s="724"/>
      <c r="EQF95" s="724"/>
      <c r="EQG95" s="724"/>
      <c r="EQH95" s="724"/>
      <c r="EQI95" s="724"/>
      <c r="EQJ95" s="724"/>
      <c r="EQK95" s="724"/>
      <c r="EQL95" s="724"/>
      <c r="EQM95" s="724"/>
      <c r="EQN95" s="724"/>
      <c r="EQO95" s="724"/>
      <c r="EQP95" s="724"/>
      <c r="EQQ95" s="724"/>
      <c r="EQR95" s="724"/>
      <c r="EQS95" s="724"/>
      <c r="EQT95" s="724"/>
      <c r="EQU95" s="724"/>
      <c r="EQV95" s="724"/>
      <c r="EQW95" s="724"/>
      <c r="EQX95" s="724"/>
      <c r="EQY95" s="724"/>
      <c r="EQZ95" s="724"/>
      <c r="ERA95" s="724"/>
      <c r="ERB95" s="724"/>
      <c r="ERC95" s="724"/>
      <c r="ERD95" s="724"/>
      <c r="ERE95" s="724"/>
      <c r="ERF95" s="724"/>
      <c r="ERG95" s="724"/>
      <c r="ERH95" s="724"/>
      <c r="ERI95" s="724"/>
      <c r="ERJ95" s="724"/>
      <c r="ERK95" s="724"/>
      <c r="ERL95" s="724"/>
      <c r="ERM95" s="724"/>
      <c r="ERN95" s="724"/>
      <c r="ERO95" s="724"/>
      <c r="ERP95" s="724"/>
      <c r="ERQ95" s="724"/>
      <c r="ERR95" s="724"/>
      <c r="ERS95" s="724"/>
      <c r="ERT95" s="724"/>
      <c r="ERU95" s="724"/>
      <c r="ERV95" s="724"/>
      <c r="ERW95" s="724"/>
      <c r="ERX95" s="724"/>
      <c r="ERY95" s="724"/>
      <c r="ERZ95" s="724"/>
      <c r="ESA95" s="724"/>
      <c r="ESB95" s="724"/>
      <c r="ESC95" s="724"/>
      <c r="ESD95" s="724"/>
      <c r="ESE95" s="724"/>
      <c r="ESF95" s="724"/>
      <c r="ESG95" s="724"/>
      <c r="ESH95" s="724"/>
      <c r="ESI95" s="724"/>
      <c r="ESJ95" s="724"/>
      <c r="ESK95" s="724"/>
      <c r="ESL95" s="724"/>
      <c r="ESM95" s="724"/>
      <c r="ESN95" s="724"/>
      <c r="ESO95" s="724"/>
      <c r="ESP95" s="724"/>
      <c r="ESQ95" s="724"/>
      <c r="ESR95" s="724"/>
      <c r="ESS95" s="724"/>
      <c r="EST95" s="724"/>
      <c r="ESU95" s="724"/>
      <c r="ESV95" s="724"/>
      <c r="ESW95" s="724"/>
      <c r="ESX95" s="724"/>
      <c r="ESY95" s="724"/>
      <c r="ESZ95" s="724"/>
      <c r="ETA95" s="724"/>
      <c r="ETB95" s="724"/>
      <c r="ETC95" s="724"/>
      <c r="ETD95" s="724"/>
      <c r="ETE95" s="724"/>
      <c r="ETF95" s="724"/>
      <c r="ETG95" s="724"/>
      <c r="ETH95" s="724"/>
      <c r="ETI95" s="724"/>
      <c r="ETJ95" s="724"/>
      <c r="ETK95" s="724"/>
      <c r="ETL95" s="724"/>
      <c r="ETM95" s="724"/>
      <c r="ETN95" s="724"/>
      <c r="ETO95" s="724"/>
      <c r="ETP95" s="724"/>
      <c r="ETQ95" s="724"/>
      <c r="ETR95" s="724"/>
      <c r="ETS95" s="724"/>
      <c r="ETT95" s="724"/>
      <c r="ETU95" s="724"/>
      <c r="ETV95" s="724"/>
      <c r="ETW95" s="724"/>
      <c r="ETX95" s="724"/>
      <c r="ETY95" s="724"/>
      <c r="ETZ95" s="724"/>
      <c r="EUA95" s="724"/>
      <c r="EUB95" s="724"/>
      <c r="EUC95" s="724"/>
      <c r="EUD95" s="724"/>
      <c r="EUE95" s="724"/>
      <c r="EUF95" s="724"/>
      <c r="EUG95" s="724"/>
      <c r="EUH95" s="724"/>
      <c r="EUI95" s="724"/>
      <c r="EUJ95" s="724"/>
      <c r="EUK95" s="724"/>
      <c r="EUL95" s="724"/>
      <c r="EUM95" s="724"/>
      <c r="EUN95" s="724"/>
      <c r="EUO95" s="724"/>
      <c r="EUP95" s="724"/>
      <c r="EUQ95" s="724"/>
      <c r="EUR95" s="724"/>
      <c r="EUS95" s="724"/>
      <c r="EUT95" s="724"/>
      <c r="EUU95" s="724"/>
      <c r="EUV95" s="724"/>
      <c r="EUW95" s="724"/>
      <c r="EUX95" s="724"/>
      <c r="EUY95" s="724"/>
      <c r="EUZ95" s="724"/>
      <c r="EVA95" s="724"/>
      <c r="EVB95" s="724"/>
      <c r="EVC95" s="724"/>
      <c r="EVD95" s="724"/>
      <c r="EVE95" s="724"/>
      <c r="EVF95" s="724"/>
      <c r="EVG95" s="724"/>
      <c r="EVH95" s="724"/>
      <c r="EVI95" s="724"/>
      <c r="EVJ95" s="724"/>
      <c r="EVK95" s="724"/>
      <c r="EVL95" s="724"/>
      <c r="EVM95" s="724"/>
      <c r="EVN95" s="724"/>
      <c r="EVO95" s="724"/>
      <c r="EVP95" s="724"/>
      <c r="EVQ95" s="724"/>
      <c r="EVR95" s="724"/>
      <c r="EVS95" s="724"/>
      <c r="EVT95" s="724"/>
      <c r="EVU95" s="724"/>
      <c r="EVV95" s="724"/>
      <c r="EVW95" s="724"/>
      <c r="EVX95" s="724"/>
      <c r="EVY95" s="724"/>
      <c r="EVZ95" s="724"/>
      <c r="EWA95" s="724"/>
      <c r="EWB95" s="724"/>
      <c r="EWC95" s="724"/>
      <c r="EWD95" s="724"/>
      <c r="EWE95" s="724"/>
      <c r="EWF95" s="724"/>
      <c r="EWG95" s="724"/>
      <c r="EWH95" s="724"/>
      <c r="EWI95" s="724"/>
      <c r="EWJ95" s="724"/>
      <c r="EWK95" s="724"/>
      <c r="EWL95" s="724"/>
      <c r="EWM95" s="724"/>
      <c r="EWN95" s="724"/>
      <c r="EWO95" s="724"/>
      <c r="EWP95" s="724"/>
      <c r="EWQ95" s="724"/>
      <c r="EWR95" s="724"/>
      <c r="EWS95" s="724"/>
      <c r="EWT95" s="724"/>
      <c r="EWU95" s="724"/>
      <c r="EWV95" s="724"/>
      <c r="EWW95" s="724"/>
      <c r="EWX95" s="724"/>
      <c r="EWY95" s="724"/>
      <c r="EWZ95" s="724"/>
      <c r="EXA95" s="724"/>
      <c r="EXB95" s="724"/>
      <c r="EXC95" s="724"/>
      <c r="EXD95" s="724"/>
      <c r="EXE95" s="724"/>
      <c r="EXF95" s="724"/>
      <c r="EXG95" s="724"/>
      <c r="EXH95" s="724"/>
      <c r="EXI95" s="724"/>
      <c r="EXJ95" s="724"/>
      <c r="EXK95" s="724"/>
      <c r="EXL95" s="724"/>
      <c r="EXM95" s="724"/>
      <c r="EXN95" s="724"/>
      <c r="EXO95" s="724"/>
      <c r="EXP95" s="724"/>
      <c r="EXQ95" s="724"/>
      <c r="EXR95" s="724"/>
      <c r="EXS95" s="724"/>
      <c r="EXT95" s="724"/>
      <c r="EXU95" s="724"/>
      <c r="EXV95" s="724"/>
      <c r="EXW95" s="724"/>
      <c r="EXX95" s="724"/>
      <c r="EXY95" s="724"/>
      <c r="EXZ95" s="724"/>
      <c r="EYA95" s="724"/>
      <c r="EYB95" s="724"/>
      <c r="EYC95" s="724"/>
      <c r="EYD95" s="724"/>
      <c r="EYE95" s="724"/>
      <c r="EYF95" s="724"/>
      <c r="EYG95" s="724"/>
      <c r="EYH95" s="724"/>
      <c r="EYI95" s="724"/>
      <c r="EYJ95" s="724"/>
      <c r="EYK95" s="724"/>
      <c r="EYL95" s="724"/>
      <c r="EYM95" s="724"/>
      <c r="EYN95" s="724"/>
      <c r="EYO95" s="724"/>
      <c r="EYP95" s="724"/>
      <c r="EYQ95" s="724"/>
      <c r="EYR95" s="724"/>
      <c r="EYS95" s="724"/>
      <c r="EYT95" s="724"/>
      <c r="EYU95" s="724"/>
      <c r="EYV95" s="724"/>
      <c r="EYW95" s="724"/>
      <c r="EYX95" s="724"/>
      <c r="EYY95" s="724"/>
      <c r="EYZ95" s="724"/>
      <c r="EZA95" s="724"/>
      <c r="EZB95" s="724"/>
      <c r="EZC95" s="724"/>
      <c r="EZD95" s="724"/>
      <c r="EZE95" s="724"/>
      <c r="EZF95" s="724"/>
      <c r="EZG95" s="724"/>
      <c r="EZH95" s="724"/>
      <c r="EZI95" s="724"/>
      <c r="EZJ95" s="724"/>
      <c r="EZK95" s="724"/>
      <c r="EZL95" s="724"/>
      <c r="EZM95" s="724"/>
      <c r="EZN95" s="724"/>
      <c r="EZO95" s="724"/>
      <c r="EZP95" s="724"/>
      <c r="EZQ95" s="724"/>
      <c r="EZR95" s="724"/>
      <c r="EZS95" s="724"/>
      <c r="EZT95" s="724"/>
      <c r="EZU95" s="724"/>
      <c r="EZV95" s="724"/>
      <c r="EZW95" s="724"/>
      <c r="EZX95" s="724"/>
      <c r="EZY95" s="724"/>
      <c r="EZZ95" s="724"/>
      <c r="FAA95" s="724"/>
      <c r="FAB95" s="724"/>
      <c r="FAC95" s="724"/>
      <c r="FAD95" s="724"/>
      <c r="FAE95" s="724"/>
      <c r="FAF95" s="724"/>
      <c r="FAG95" s="724"/>
      <c r="FAH95" s="724"/>
      <c r="FAI95" s="724"/>
      <c r="FAJ95" s="724"/>
      <c r="FAK95" s="724"/>
      <c r="FAL95" s="724"/>
      <c r="FAM95" s="724"/>
      <c r="FAN95" s="724"/>
      <c r="FAO95" s="724"/>
      <c r="FAP95" s="724"/>
      <c r="FAQ95" s="724"/>
      <c r="FAR95" s="724"/>
      <c r="FAS95" s="724"/>
      <c r="FAT95" s="724"/>
      <c r="FAU95" s="724"/>
      <c r="FAV95" s="724"/>
      <c r="FAW95" s="724"/>
      <c r="FAX95" s="724"/>
      <c r="FAY95" s="724"/>
      <c r="FAZ95" s="724"/>
      <c r="FBA95" s="724"/>
      <c r="FBB95" s="724"/>
      <c r="FBC95" s="724"/>
      <c r="FBD95" s="724"/>
      <c r="FBE95" s="724"/>
      <c r="FBF95" s="724"/>
      <c r="FBG95" s="724"/>
      <c r="FBH95" s="724"/>
      <c r="FBI95" s="724"/>
      <c r="FBJ95" s="724"/>
      <c r="FBK95" s="724"/>
      <c r="FBL95" s="724"/>
      <c r="FBM95" s="724"/>
      <c r="FBN95" s="724"/>
      <c r="FBO95" s="724"/>
      <c r="FBP95" s="724"/>
      <c r="FBQ95" s="724"/>
      <c r="FBR95" s="724"/>
      <c r="FBS95" s="724"/>
      <c r="FBT95" s="724"/>
      <c r="FBU95" s="724"/>
      <c r="FBV95" s="724"/>
      <c r="FBW95" s="724"/>
      <c r="FBX95" s="724"/>
      <c r="FBY95" s="724"/>
      <c r="FBZ95" s="724"/>
      <c r="FCA95" s="724"/>
      <c r="FCB95" s="724"/>
      <c r="FCC95" s="724"/>
      <c r="FCD95" s="724"/>
      <c r="FCE95" s="724"/>
      <c r="FCF95" s="724"/>
      <c r="FCG95" s="724"/>
      <c r="FCH95" s="724"/>
      <c r="FCI95" s="724"/>
      <c r="FCJ95" s="724"/>
      <c r="FCK95" s="724"/>
      <c r="FCL95" s="724"/>
      <c r="FCM95" s="724"/>
      <c r="FCN95" s="724"/>
      <c r="FCO95" s="724"/>
      <c r="FCP95" s="724"/>
      <c r="FCQ95" s="724"/>
      <c r="FCR95" s="724"/>
      <c r="FCS95" s="724"/>
      <c r="FCT95" s="724"/>
      <c r="FCU95" s="724"/>
      <c r="FCV95" s="724"/>
      <c r="FCW95" s="724"/>
      <c r="FCX95" s="724"/>
      <c r="FCY95" s="724"/>
      <c r="FCZ95" s="724"/>
      <c r="FDA95" s="724"/>
      <c r="FDB95" s="724"/>
      <c r="FDC95" s="724"/>
      <c r="FDD95" s="724"/>
      <c r="FDE95" s="724"/>
      <c r="FDF95" s="724"/>
      <c r="FDG95" s="724"/>
      <c r="FDH95" s="724"/>
      <c r="FDI95" s="724"/>
      <c r="FDJ95" s="724"/>
      <c r="FDK95" s="724"/>
      <c r="FDL95" s="724"/>
      <c r="FDM95" s="724"/>
      <c r="FDN95" s="724"/>
      <c r="FDO95" s="724"/>
      <c r="FDP95" s="724"/>
      <c r="FDQ95" s="724"/>
      <c r="FDR95" s="724"/>
      <c r="FDS95" s="724"/>
      <c r="FDT95" s="724"/>
      <c r="FDU95" s="724"/>
      <c r="FDV95" s="724"/>
      <c r="FDW95" s="724"/>
      <c r="FDX95" s="724"/>
      <c r="FDY95" s="724"/>
      <c r="FDZ95" s="724"/>
      <c r="FEA95" s="724"/>
      <c r="FEB95" s="724"/>
      <c r="FEC95" s="724"/>
      <c r="FED95" s="724"/>
      <c r="FEE95" s="724"/>
      <c r="FEF95" s="724"/>
      <c r="FEG95" s="724"/>
      <c r="FEH95" s="724"/>
      <c r="FEI95" s="724"/>
      <c r="FEJ95" s="724"/>
      <c r="FEK95" s="724"/>
      <c r="FEL95" s="724"/>
      <c r="FEM95" s="724"/>
      <c r="FEN95" s="724"/>
      <c r="FEO95" s="724"/>
      <c r="FEP95" s="724"/>
      <c r="FEQ95" s="724"/>
      <c r="FER95" s="724"/>
      <c r="FES95" s="724"/>
      <c r="FET95" s="724"/>
      <c r="FEU95" s="724"/>
      <c r="FEV95" s="724"/>
      <c r="FEW95" s="724"/>
      <c r="FEX95" s="724"/>
      <c r="FEY95" s="724"/>
      <c r="FEZ95" s="724"/>
      <c r="FFA95" s="724"/>
      <c r="FFB95" s="724"/>
      <c r="FFC95" s="724"/>
      <c r="FFD95" s="724"/>
      <c r="FFE95" s="724"/>
      <c r="FFF95" s="724"/>
      <c r="FFG95" s="724"/>
      <c r="FFH95" s="724"/>
      <c r="FFI95" s="724"/>
      <c r="FFJ95" s="724"/>
      <c r="FFK95" s="724"/>
      <c r="FFL95" s="724"/>
      <c r="FFM95" s="724"/>
      <c r="FFN95" s="724"/>
      <c r="FFO95" s="724"/>
      <c r="FFP95" s="724"/>
      <c r="FFQ95" s="724"/>
      <c r="FFR95" s="724"/>
      <c r="FFS95" s="724"/>
      <c r="FFT95" s="724"/>
      <c r="FFU95" s="724"/>
      <c r="FFV95" s="724"/>
      <c r="FFW95" s="724"/>
      <c r="FFX95" s="724"/>
      <c r="FFY95" s="724"/>
      <c r="FFZ95" s="724"/>
      <c r="FGA95" s="724"/>
      <c r="FGB95" s="724"/>
      <c r="FGC95" s="724"/>
      <c r="FGD95" s="724"/>
      <c r="FGE95" s="724"/>
      <c r="FGF95" s="724"/>
      <c r="FGG95" s="724"/>
      <c r="FGH95" s="724"/>
      <c r="FGI95" s="724"/>
      <c r="FGJ95" s="724"/>
      <c r="FGK95" s="724"/>
      <c r="FGL95" s="724"/>
      <c r="FGM95" s="724"/>
      <c r="FGN95" s="724"/>
      <c r="FGO95" s="724"/>
      <c r="FGP95" s="724"/>
      <c r="FGQ95" s="724"/>
      <c r="FGR95" s="724"/>
      <c r="FGS95" s="724"/>
      <c r="FGT95" s="724"/>
      <c r="FGU95" s="724"/>
      <c r="FGV95" s="724"/>
      <c r="FGW95" s="724"/>
      <c r="FGX95" s="724"/>
      <c r="FGY95" s="724"/>
      <c r="FGZ95" s="724"/>
      <c r="FHA95" s="724"/>
      <c r="FHB95" s="724"/>
      <c r="FHC95" s="724"/>
      <c r="FHD95" s="724"/>
      <c r="FHE95" s="724"/>
      <c r="FHF95" s="724"/>
      <c r="FHG95" s="724"/>
      <c r="FHH95" s="724"/>
      <c r="FHI95" s="724"/>
      <c r="FHJ95" s="724"/>
      <c r="FHK95" s="724"/>
      <c r="FHL95" s="724"/>
      <c r="FHM95" s="724"/>
      <c r="FHN95" s="724"/>
      <c r="FHO95" s="724"/>
      <c r="FHP95" s="724"/>
      <c r="FHQ95" s="724"/>
      <c r="FHR95" s="724"/>
      <c r="FHS95" s="724"/>
      <c r="FHT95" s="724"/>
      <c r="FHU95" s="724"/>
      <c r="FHV95" s="724"/>
      <c r="FHW95" s="724"/>
      <c r="FHX95" s="724"/>
      <c r="FHY95" s="724"/>
      <c r="FHZ95" s="724"/>
      <c r="FIA95" s="724"/>
      <c r="FIB95" s="724"/>
      <c r="FIC95" s="724"/>
      <c r="FID95" s="724"/>
      <c r="FIE95" s="724"/>
      <c r="FIF95" s="724"/>
      <c r="FIG95" s="724"/>
      <c r="FIH95" s="724"/>
      <c r="FII95" s="724"/>
      <c r="FIJ95" s="724"/>
      <c r="FIK95" s="724"/>
      <c r="FIL95" s="724"/>
      <c r="FIM95" s="724"/>
      <c r="FIN95" s="724"/>
      <c r="FIO95" s="724"/>
      <c r="FIP95" s="724"/>
      <c r="FIQ95" s="724"/>
      <c r="FIR95" s="724"/>
      <c r="FIS95" s="724"/>
      <c r="FIT95" s="724"/>
      <c r="FIU95" s="724"/>
      <c r="FIV95" s="724"/>
      <c r="FIW95" s="724"/>
      <c r="FIX95" s="724"/>
      <c r="FIY95" s="724"/>
      <c r="FIZ95" s="724"/>
      <c r="FJA95" s="724"/>
      <c r="FJB95" s="724"/>
      <c r="FJC95" s="724"/>
      <c r="FJD95" s="724"/>
      <c r="FJE95" s="724"/>
      <c r="FJF95" s="724"/>
      <c r="FJG95" s="724"/>
      <c r="FJH95" s="724"/>
      <c r="FJI95" s="724"/>
      <c r="FJJ95" s="724"/>
      <c r="FJK95" s="724"/>
      <c r="FJL95" s="724"/>
      <c r="FJM95" s="724"/>
      <c r="FJN95" s="724"/>
      <c r="FJO95" s="724"/>
      <c r="FJP95" s="724"/>
      <c r="FJQ95" s="724"/>
      <c r="FJR95" s="724"/>
      <c r="FJS95" s="724"/>
      <c r="FJT95" s="724"/>
      <c r="FJU95" s="724"/>
      <c r="FJV95" s="724"/>
      <c r="FJW95" s="724"/>
      <c r="FJX95" s="724"/>
      <c r="FJY95" s="724"/>
      <c r="FJZ95" s="724"/>
      <c r="FKA95" s="724"/>
      <c r="FKB95" s="724"/>
      <c r="FKC95" s="724"/>
      <c r="FKD95" s="724"/>
      <c r="FKE95" s="724"/>
      <c r="FKF95" s="724"/>
      <c r="FKG95" s="724"/>
      <c r="FKH95" s="724"/>
      <c r="FKI95" s="724"/>
      <c r="FKJ95" s="724"/>
      <c r="FKK95" s="724"/>
      <c r="FKL95" s="724"/>
      <c r="FKM95" s="724"/>
      <c r="FKN95" s="724"/>
      <c r="FKO95" s="724"/>
      <c r="FKP95" s="724"/>
      <c r="FKQ95" s="724"/>
      <c r="FKR95" s="724"/>
      <c r="FKS95" s="724"/>
      <c r="FKT95" s="724"/>
      <c r="FKU95" s="724"/>
      <c r="FKV95" s="724"/>
      <c r="FKW95" s="724"/>
      <c r="FKX95" s="724"/>
      <c r="FKY95" s="724"/>
      <c r="FKZ95" s="724"/>
      <c r="FLA95" s="724"/>
      <c r="FLB95" s="724"/>
      <c r="FLC95" s="724"/>
      <c r="FLD95" s="724"/>
      <c r="FLE95" s="724"/>
      <c r="FLF95" s="724"/>
      <c r="FLG95" s="724"/>
      <c r="FLH95" s="724"/>
      <c r="FLI95" s="724"/>
      <c r="FLJ95" s="724"/>
      <c r="FLK95" s="724"/>
      <c r="FLL95" s="724"/>
      <c r="FLM95" s="724"/>
      <c r="FLN95" s="724"/>
      <c r="FLO95" s="724"/>
      <c r="FLP95" s="724"/>
      <c r="FLQ95" s="724"/>
      <c r="FLR95" s="724"/>
      <c r="FLS95" s="724"/>
      <c r="FLT95" s="724"/>
      <c r="FLU95" s="724"/>
      <c r="FLV95" s="724"/>
      <c r="FLW95" s="724"/>
      <c r="FLX95" s="724"/>
      <c r="FLY95" s="724"/>
      <c r="FLZ95" s="724"/>
      <c r="FMA95" s="724"/>
      <c r="FMB95" s="724"/>
      <c r="FMC95" s="724"/>
      <c r="FMD95" s="724"/>
      <c r="FME95" s="724"/>
      <c r="FMF95" s="724"/>
      <c r="FMG95" s="724"/>
      <c r="FMH95" s="724"/>
      <c r="FMI95" s="724"/>
      <c r="FMJ95" s="724"/>
      <c r="FMK95" s="724"/>
      <c r="FML95" s="724"/>
      <c r="FMM95" s="724"/>
      <c r="FMN95" s="724"/>
      <c r="FMO95" s="724"/>
      <c r="FMP95" s="724"/>
      <c r="FMQ95" s="724"/>
      <c r="FMR95" s="724"/>
      <c r="FMS95" s="724"/>
      <c r="FMT95" s="724"/>
      <c r="FMU95" s="724"/>
      <c r="FMV95" s="724"/>
      <c r="FMW95" s="724"/>
      <c r="FMX95" s="724"/>
      <c r="FMY95" s="724"/>
      <c r="FMZ95" s="724"/>
      <c r="FNA95" s="724"/>
      <c r="FNB95" s="724"/>
      <c r="FNC95" s="724"/>
      <c r="FND95" s="724"/>
      <c r="FNE95" s="724"/>
      <c r="FNF95" s="724"/>
      <c r="FNG95" s="724"/>
      <c r="FNH95" s="724"/>
      <c r="FNI95" s="724"/>
      <c r="FNJ95" s="724"/>
      <c r="FNK95" s="724"/>
      <c r="FNL95" s="724"/>
      <c r="FNM95" s="724"/>
      <c r="FNN95" s="724"/>
      <c r="FNO95" s="724"/>
      <c r="FNP95" s="724"/>
      <c r="FNQ95" s="724"/>
      <c r="FNR95" s="724"/>
      <c r="FNS95" s="724"/>
      <c r="FNT95" s="724"/>
      <c r="FNU95" s="724"/>
      <c r="FNV95" s="724"/>
      <c r="FNW95" s="724"/>
      <c r="FNX95" s="724"/>
      <c r="FNY95" s="724"/>
      <c r="FNZ95" s="724"/>
      <c r="FOA95" s="724"/>
      <c r="FOB95" s="724"/>
      <c r="FOC95" s="724"/>
      <c r="FOD95" s="724"/>
      <c r="FOE95" s="724"/>
      <c r="FOF95" s="724"/>
      <c r="FOG95" s="724"/>
      <c r="FOH95" s="724"/>
      <c r="FOI95" s="724"/>
      <c r="FOJ95" s="724"/>
      <c r="FOK95" s="724"/>
      <c r="FOL95" s="724"/>
      <c r="FOM95" s="724"/>
      <c r="FON95" s="724"/>
      <c r="FOO95" s="724"/>
      <c r="FOP95" s="724"/>
      <c r="FOQ95" s="724"/>
      <c r="FOR95" s="724"/>
      <c r="FOS95" s="724"/>
      <c r="FOT95" s="724"/>
      <c r="FOU95" s="724"/>
      <c r="FOV95" s="724"/>
      <c r="FOW95" s="724"/>
      <c r="FOX95" s="724"/>
      <c r="FOY95" s="724"/>
      <c r="FOZ95" s="724"/>
      <c r="FPA95" s="724"/>
      <c r="FPB95" s="724"/>
      <c r="FPC95" s="724"/>
      <c r="FPD95" s="724"/>
      <c r="FPE95" s="724"/>
      <c r="FPF95" s="724"/>
      <c r="FPG95" s="724"/>
      <c r="FPH95" s="724"/>
      <c r="FPI95" s="724"/>
      <c r="FPJ95" s="724"/>
      <c r="FPK95" s="724"/>
      <c r="FPL95" s="724"/>
      <c r="FPM95" s="724"/>
      <c r="FPN95" s="724"/>
      <c r="FPO95" s="724"/>
      <c r="FPP95" s="724"/>
      <c r="FPQ95" s="724"/>
      <c r="FPR95" s="724"/>
      <c r="FPS95" s="724"/>
      <c r="FPT95" s="724"/>
      <c r="FPU95" s="724"/>
      <c r="FPV95" s="724"/>
      <c r="FPW95" s="724"/>
      <c r="FPX95" s="724"/>
      <c r="FPY95" s="724"/>
      <c r="FPZ95" s="724"/>
      <c r="FQA95" s="724"/>
      <c r="FQB95" s="724"/>
      <c r="FQC95" s="724"/>
      <c r="FQD95" s="724"/>
      <c r="FQE95" s="724"/>
      <c r="FQF95" s="724"/>
      <c r="FQG95" s="724"/>
      <c r="FQH95" s="724"/>
      <c r="FQI95" s="724"/>
      <c r="FQJ95" s="724"/>
      <c r="FQK95" s="724"/>
      <c r="FQL95" s="724"/>
      <c r="FQM95" s="724"/>
      <c r="FQN95" s="724"/>
      <c r="FQO95" s="724"/>
      <c r="FQP95" s="724"/>
      <c r="FQQ95" s="724"/>
      <c r="FQR95" s="724"/>
      <c r="FQS95" s="724"/>
      <c r="FQT95" s="724"/>
      <c r="FQU95" s="724"/>
      <c r="FQV95" s="724"/>
      <c r="FQW95" s="724"/>
      <c r="FQX95" s="724"/>
      <c r="FQY95" s="724"/>
      <c r="FQZ95" s="724"/>
      <c r="FRA95" s="724"/>
      <c r="FRB95" s="724"/>
      <c r="FRC95" s="724"/>
      <c r="FRD95" s="724"/>
      <c r="FRE95" s="724"/>
      <c r="FRF95" s="724"/>
      <c r="FRG95" s="724"/>
      <c r="FRH95" s="724"/>
      <c r="FRI95" s="724"/>
      <c r="FRJ95" s="724"/>
      <c r="FRK95" s="724"/>
      <c r="FRL95" s="724"/>
      <c r="FRM95" s="724"/>
      <c r="FRN95" s="724"/>
      <c r="FRO95" s="724"/>
      <c r="FRP95" s="724"/>
      <c r="FRQ95" s="724"/>
      <c r="FRR95" s="724"/>
      <c r="FRS95" s="724"/>
      <c r="FRT95" s="724"/>
      <c r="FRU95" s="724"/>
      <c r="FRV95" s="724"/>
      <c r="FRW95" s="724"/>
      <c r="FRX95" s="724"/>
      <c r="FRY95" s="724"/>
      <c r="FRZ95" s="724"/>
      <c r="FSA95" s="724"/>
      <c r="FSB95" s="724"/>
      <c r="FSC95" s="724"/>
      <c r="FSD95" s="724"/>
      <c r="FSE95" s="724"/>
      <c r="FSF95" s="724"/>
      <c r="FSG95" s="724"/>
      <c r="FSH95" s="724"/>
      <c r="FSI95" s="724"/>
      <c r="FSJ95" s="724"/>
      <c r="FSK95" s="724"/>
      <c r="FSL95" s="724"/>
      <c r="FSM95" s="724"/>
      <c r="FSN95" s="724"/>
      <c r="FSO95" s="724"/>
      <c r="FSP95" s="724"/>
      <c r="FSQ95" s="724"/>
      <c r="FSR95" s="724"/>
      <c r="FSS95" s="724"/>
      <c r="FST95" s="724"/>
      <c r="FSU95" s="724"/>
      <c r="FSV95" s="724"/>
      <c r="FSW95" s="724"/>
      <c r="FSX95" s="724"/>
      <c r="FSY95" s="724"/>
      <c r="FSZ95" s="724"/>
      <c r="FTA95" s="724"/>
      <c r="FTB95" s="724"/>
      <c r="FTC95" s="724"/>
      <c r="FTD95" s="724"/>
      <c r="FTE95" s="724"/>
      <c r="FTF95" s="724"/>
      <c r="FTG95" s="724"/>
      <c r="FTH95" s="724"/>
      <c r="FTI95" s="724"/>
      <c r="FTJ95" s="724"/>
      <c r="FTK95" s="724"/>
      <c r="FTL95" s="724"/>
      <c r="FTM95" s="724"/>
      <c r="FTN95" s="724"/>
      <c r="FTO95" s="724"/>
      <c r="FTP95" s="724"/>
      <c r="FTQ95" s="724"/>
      <c r="FTR95" s="724"/>
      <c r="FTS95" s="724"/>
      <c r="FTT95" s="724"/>
      <c r="FTU95" s="724"/>
      <c r="FTV95" s="724"/>
      <c r="FTW95" s="724"/>
      <c r="FTX95" s="724"/>
      <c r="FTY95" s="724"/>
      <c r="FTZ95" s="724"/>
      <c r="FUA95" s="724"/>
      <c r="FUB95" s="724"/>
      <c r="FUC95" s="724"/>
      <c r="FUD95" s="724"/>
      <c r="FUE95" s="724"/>
      <c r="FUF95" s="724"/>
      <c r="FUG95" s="724"/>
      <c r="FUH95" s="724"/>
      <c r="FUI95" s="724"/>
      <c r="FUJ95" s="724"/>
      <c r="FUK95" s="724"/>
      <c r="FUL95" s="724"/>
      <c r="FUM95" s="724"/>
      <c r="FUN95" s="724"/>
      <c r="FUO95" s="724"/>
      <c r="FUP95" s="724"/>
      <c r="FUQ95" s="724"/>
      <c r="FUR95" s="724"/>
      <c r="FUS95" s="724"/>
      <c r="FUT95" s="724"/>
      <c r="FUU95" s="724"/>
      <c r="FUV95" s="724"/>
      <c r="FUW95" s="724"/>
      <c r="FUX95" s="724"/>
      <c r="FUY95" s="724"/>
      <c r="FUZ95" s="724"/>
      <c r="FVA95" s="724"/>
      <c r="FVB95" s="724"/>
      <c r="FVC95" s="724"/>
      <c r="FVD95" s="724"/>
      <c r="FVE95" s="724"/>
      <c r="FVF95" s="724"/>
      <c r="FVG95" s="724"/>
      <c r="FVH95" s="724"/>
      <c r="FVI95" s="724"/>
      <c r="FVJ95" s="724"/>
      <c r="FVK95" s="724"/>
      <c r="FVL95" s="724"/>
      <c r="FVM95" s="724"/>
      <c r="FVN95" s="724"/>
      <c r="FVO95" s="724"/>
      <c r="FVP95" s="724"/>
      <c r="FVQ95" s="724"/>
      <c r="FVR95" s="724"/>
      <c r="FVS95" s="724"/>
      <c r="FVT95" s="724"/>
      <c r="FVU95" s="724"/>
      <c r="FVV95" s="724"/>
      <c r="FVW95" s="724"/>
      <c r="FVX95" s="724"/>
      <c r="FVY95" s="724"/>
      <c r="FVZ95" s="724"/>
      <c r="FWA95" s="724"/>
      <c r="FWB95" s="724"/>
      <c r="FWC95" s="724"/>
      <c r="FWD95" s="724"/>
      <c r="FWE95" s="724"/>
      <c r="FWF95" s="724"/>
      <c r="FWG95" s="724"/>
      <c r="FWH95" s="724"/>
      <c r="FWI95" s="724"/>
      <c r="FWJ95" s="724"/>
      <c r="FWK95" s="724"/>
      <c r="FWL95" s="724"/>
      <c r="FWM95" s="724"/>
      <c r="FWN95" s="724"/>
      <c r="FWO95" s="724"/>
      <c r="FWP95" s="724"/>
      <c r="FWQ95" s="724"/>
      <c r="FWR95" s="724"/>
      <c r="FWS95" s="724"/>
      <c r="FWT95" s="724"/>
      <c r="FWU95" s="724"/>
      <c r="FWV95" s="724"/>
      <c r="FWW95" s="724"/>
      <c r="FWX95" s="724"/>
      <c r="FWY95" s="724"/>
      <c r="FWZ95" s="724"/>
      <c r="FXA95" s="724"/>
      <c r="FXB95" s="724"/>
      <c r="FXC95" s="724"/>
      <c r="FXD95" s="724"/>
      <c r="FXE95" s="724"/>
      <c r="FXF95" s="724"/>
      <c r="FXG95" s="724"/>
      <c r="FXH95" s="724"/>
      <c r="FXI95" s="724"/>
      <c r="FXJ95" s="724"/>
      <c r="FXK95" s="724"/>
      <c r="FXL95" s="724"/>
      <c r="FXM95" s="724"/>
      <c r="FXN95" s="724"/>
      <c r="FXO95" s="724"/>
      <c r="FXP95" s="724"/>
      <c r="FXQ95" s="724"/>
      <c r="FXR95" s="724"/>
      <c r="FXS95" s="724"/>
      <c r="FXT95" s="724"/>
      <c r="FXU95" s="724"/>
      <c r="FXV95" s="724"/>
      <c r="FXW95" s="724"/>
      <c r="FXX95" s="724"/>
      <c r="FXY95" s="724"/>
      <c r="FXZ95" s="724"/>
      <c r="FYA95" s="724"/>
      <c r="FYB95" s="724"/>
      <c r="FYC95" s="724"/>
      <c r="FYD95" s="724"/>
      <c r="FYE95" s="724"/>
      <c r="FYF95" s="724"/>
      <c r="FYG95" s="724"/>
      <c r="FYH95" s="724"/>
      <c r="FYI95" s="724"/>
      <c r="FYJ95" s="724"/>
      <c r="FYK95" s="724"/>
      <c r="FYL95" s="724"/>
      <c r="FYM95" s="724"/>
      <c r="FYN95" s="724"/>
      <c r="FYO95" s="724"/>
      <c r="FYP95" s="724"/>
      <c r="FYQ95" s="724"/>
      <c r="FYR95" s="724"/>
      <c r="FYS95" s="724"/>
      <c r="FYT95" s="724"/>
      <c r="FYU95" s="724"/>
      <c r="FYV95" s="724"/>
      <c r="FYW95" s="724"/>
      <c r="FYX95" s="724"/>
      <c r="FYY95" s="724"/>
      <c r="FYZ95" s="724"/>
      <c r="FZA95" s="724"/>
      <c r="FZB95" s="724"/>
      <c r="FZC95" s="724"/>
      <c r="FZD95" s="724"/>
      <c r="FZE95" s="724"/>
      <c r="FZF95" s="724"/>
      <c r="FZG95" s="724"/>
      <c r="FZH95" s="724"/>
      <c r="FZI95" s="724"/>
      <c r="FZJ95" s="724"/>
      <c r="FZK95" s="724"/>
      <c r="FZL95" s="724"/>
      <c r="FZM95" s="724"/>
      <c r="FZN95" s="724"/>
      <c r="FZO95" s="724"/>
      <c r="FZP95" s="724"/>
      <c r="FZQ95" s="724"/>
      <c r="FZR95" s="724"/>
      <c r="FZS95" s="724"/>
      <c r="FZT95" s="724"/>
      <c r="FZU95" s="724"/>
      <c r="FZV95" s="724"/>
      <c r="FZW95" s="724"/>
      <c r="FZX95" s="724"/>
      <c r="FZY95" s="724"/>
      <c r="FZZ95" s="724"/>
      <c r="GAA95" s="724"/>
      <c r="GAB95" s="724"/>
      <c r="GAC95" s="724"/>
      <c r="GAD95" s="724"/>
      <c r="GAE95" s="724"/>
      <c r="GAF95" s="724"/>
      <c r="GAG95" s="724"/>
      <c r="GAH95" s="724"/>
      <c r="GAI95" s="724"/>
      <c r="GAJ95" s="724"/>
      <c r="GAK95" s="724"/>
      <c r="GAL95" s="724"/>
      <c r="GAM95" s="724"/>
      <c r="GAN95" s="724"/>
      <c r="GAO95" s="724"/>
      <c r="GAP95" s="724"/>
      <c r="GAQ95" s="724"/>
      <c r="GAR95" s="724"/>
      <c r="GAS95" s="724"/>
      <c r="GAT95" s="724"/>
      <c r="GAU95" s="724"/>
      <c r="GAV95" s="724"/>
      <c r="GAW95" s="724"/>
      <c r="GAX95" s="724"/>
      <c r="GAY95" s="724"/>
      <c r="GAZ95" s="724"/>
      <c r="GBA95" s="724"/>
      <c r="GBB95" s="724"/>
      <c r="GBC95" s="724"/>
      <c r="GBD95" s="724"/>
      <c r="GBE95" s="724"/>
      <c r="GBF95" s="724"/>
      <c r="GBG95" s="724"/>
      <c r="GBH95" s="724"/>
      <c r="GBI95" s="724"/>
      <c r="GBJ95" s="724"/>
      <c r="GBK95" s="724"/>
      <c r="GBL95" s="724"/>
      <c r="GBM95" s="724"/>
      <c r="GBN95" s="724"/>
      <c r="GBO95" s="724"/>
      <c r="GBP95" s="724"/>
      <c r="GBQ95" s="724"/>
      <c r="GBR95" s="724"/>
      <c r="GBS95" s="724"/>
      <c r="GBT95" s="724"/>
      <c r="GBU95" s="724"/>
      <c r="GBV95" s="724"/>
      <c r="GBW95" s="724"/>
      <c r="GBX95" s="724"/>
      <c r="GBY95" s="724"/>
      <c r="GBZ95" s="724"/>
      <c r="GCA95" s="724"/>
      <c r="GCB95" s="724"/>
      <c r="GCC95" s="724"/>
      <c r="GCD95" s="724"/>
      <c r="GCE95" s="724"/>
      <c r="GCF95" s="724"/>
      <c r="GCG95" s="724"/>
      <c r="GCH95" s="724"/>
      <c r="GCI95" s="724"/>
      <c r="GCJ95" s="724"/>
      <c r="GCK95" s="724"/>
      <c r="GCL95" s="724"/>
      <c r="GCM95" s="724"/>
      <c r="GCN95" s="724"/>
      <c r="GCO95" s="724"/>
      <c r="GCP95" s="724"/>
      <c r="GCQ95" s="724"/>
      <c r="GCR95" s="724"/>
      <c r="GCS95" s="724"/>
      <c r="GCT95" s="724"/>
      <c r="GCU95" s="724"/>
      <c r="GCV95" s="724"/>
      <c r="GCW95" s="724"/>
      <c r="GCX95" s="724"/>
      <c r="GCY95" s="724"/>
      <c r="GCZ95" s="724"/>
      <c r="GDA95" s="724"/>
      <c r="GDB95" s="724"/>
      <c r="GDC95" s="724"/>
      <c r="GDD95" s="724"/>
      <c r="GDE95" s="724"/>
      <c r="GDF95" s="724"/>
      <c r="GDG95" s="724"/>
      <c r="GDH95" s="724"/>
      <c r="GDI95" s="724"/>
      <c r="GDJ95" s="724"/>
      <c r="GDK95" s="724"/>
      <c r="GDL95" s="724"/>
      <c r="GDM95" s="724"/>
      <c r="GDN95" s="724"/>
      <c r="GDO95" s="724"/>
      <c r="GDP95" s="724"/>
      <c r="GDQ95" s="724"/>
      <c r="GDR95" s="724"/>
      <c r="GDS95" s="724"/>
      <c r="GDT95" s="724"/>
      <c r="GDU95" s="724"/>
      <c r="GDV95" s="724"/>
      <c r="GDW95" s="724"/>
      <c r="GDX95" s="724"/>
      <c r="GDY95" s="724"/>
      <c r="GDZ95" s="724"/>
      <c r="GEA95" s="724"/>
      <c r="GEB95" s="724"/>
      <c r="GEC95" s="724"/>
      <c r="GED95" s="724"/>
      <c r="GEE95" s="724"/>
      <c r="GEF95" s="724"/>
      <c r="GEG95" s="724"/>
      <c r="GEH95" s="724"/>
      <c r="GEI95" s="724"/>
      <c r="GEJ95" s="724"/>
      <c r="GEK95" s="724"/>
      <c r="GEL95" s="724"/>
      <c r="GEM95" s="724"/>
      <c r="GEN95" s="724"/>
      <c r="GEO95" s="724"/>
      <c r="GEP95" s="724"/>
      <c r="GEQ95" s="724"/>
      <c r="GER95" s="724"/>
      <c r="GES95" s="724"/>
      <c r="GET95" s="724"/>
      <c r="GEU95" s="724"/>
      <c r="GEV95" s="724"/>
      <c r="GEW95" s="724"/>
      <c r="GEX95" s="724"/>
      <c r="GEY95" s="724"/>
      <c r="GEZ95" s="724"/>
      <c r="GFA95" s="724"/>
      <c r="GFB95" s="724"/>
      <c r="GFC95" s="724"/>
      <c r="GFD95" s="724"/>
      <c r="GFE95" s="724"/>
      <c r="GFF95" s="724"/>
      <c r="GFG95" s="724"/>
      <c r="GFH95" s="724"/>
      <c r="GFI95" s="724"/>
      <c r="GFJ95" s="724"/>
      <c r="GFK95" s="724"/>
      <c r="GFL95" s="724"/>
      <c r="GFM95" s="724"/>
      <c r="GFN95" s="724"/>
      <c r="GFO95" s="724"/>
      <c r="GFP95" s="724"/>
      <c r="GFQ95" s="724"/>
      <c r="GFR95" s="724"/>
      <c r="GFS95" s="724"/>
      <c r="GFT95" s="724"/>
      <c r="GFU95" s="724"/>
      <c r="GFV95" s="724"/>
      <c r="GFW95" s="724"/>
      <c r="GFX95" s="724"/>
      <c r="GFY95" s="724"/>
      <c r="GFZ95" s="724"/>
      <c r="GGA95" s="724"/>
      <c r="GGB95" s="724"/>
      <c r="GGC95" s="724"/>
      <c r="GGD95" s="724"/>
      <c r="GGE95" s="724"/>
      <c r="GGF95" s="724"/>
      <c r="GGG95" s="724"/>
      <c r="GGH95" s="724"/>
      <c r="GGI95" s="724"/>
      <c r="GGJ95" s="724"/>
      <c r="GGK95" s="724"/>
      <c r="GGL95" s="724"/>
      <c r="GGM95" s="724"/>
      <c r="GGN95" s="724"/>
      <c r="GGO95" s="724"/>
      <c r="GGP95" s="724"/>
      <c r="GGQ95" s="724"/>
      <c r="GGR95" s="724"/>
      <c r="GGS95" s="724"/>
      <c r="GGT95" s="724"/>
      <c r="GGU95" s="724"/>
      <c r="GGV95" s="724"/>
      <c r="GGW95" s="724"/>
      <c r="GGX95" s="724"/>
      <c r="GGY95" s="724"/>
      <c r="GGZ95" s="724"/>
      <c r="GHA95" s="724"/>
      <c r="GHB95" s="724"/>
      <c r="GHC95" s="724"/>
      <c r="GHD95" s="724"/>
      <c r="GHE95" s="724"/>
      <c r="GHF95" s="724"/>
      <c r="GHG95" s="724"/>
      <c r="GHH95" s="724"/>
      <c r="GHI95" s="724"/>
      <c r="GHJ95" s="724"/>
      <c r="GHK95" s="724"/>
      <c r="GHL95" s="724"/>
      <c r="GHM95" s="724"/>
      <c r="GHN95" s="724"/>
      <c r="GHO95" s="724"/>
      <c r="GHP95" s="724"/>
      <c r="GHQ95" s="724"/>
      <c r="GHR95" s="724"/>
      <c r="GHS95" s="724"/>
      <c r="GHT95" s="724"/>
      <c r="GHU95" s="724"/>
      <c r="GHV95" s="724"/>
      <c r="GHW95" s="724"/>
      <c r="GHX95" s="724"/>
      <c r="GHY95" s="724"/>
      <c r="GHZ95" s="724"/>
      <c r="GIA95" s="724"/>
      <c r="GIB95" s="724"/>
      <c r="GIC95" s="724"/>
      <c r="GID95" s="724"/>
      <c r="GIE95" s="724"/>
      <c r="GIF95" s="724"/>
      <c r="GIG95" s="724"/>
      <c r="GIH95" s="724"/>
      <c r="GII95" s="724"/>
      <c r="GIJ95" s="724"/>
      <c r="GIK95" s="724"/>
      <c r="GIL95" s="724"/>
      <c r="GIM95" s="724"/>
      <c r="GIN95" s="724"/>
      <c r="GIO95" s="724"/>
      <c r="GIP95" s="724"/>
      <c r="GIQ95" s="724"/>
      <c r="GIR95" s="724"/>
      <c r="GIS95" s="724"/>
      <c r="GIT95" s="724"/>
      <c r="GIU95" s="724"/>
      <c r="GIV95" s="724"/>
      <c r="GIW95" s="724"/>
      <c r="GIX95" s="724"/>
      <c r="GIY95" s="724"/>
      <c r="GIZ95" s="724"/>
      <c r="GJA95" s="724"/>
      <c r="GJB95" s="724"/>
      <c r="GJC95" s="724"/>
      <c r="GJD95" s="724"/>
      <c r="GJE95" s="724"/>
      <c r="GJF95" s="724"/>
      <c r="GJG95" s="724"/>
      <c r="GJH95" s="724"/>
      <c r="GJI95" s="724"/>
      <c r="GJJ95" s="724"/>
      <c r="GJK95" s="724"/>
      <c r="GJL95" s="724"/>
      <c r="GJM95" s="724"/>
      <c r="GJN95" s="724"/>
      <c r="GJO95" s="724"/>
      <c r="GJP95" s="724"/>
      <c r="GJQ95" s="724"/>
      <c r="GJR95" s="724"/>
      <c r="GJS95" s="724"/>
      <c r="GJT95" s="724"/>
      <c r="GJU95" s="724"/>
      <c r="GJV95" s="724"/>
      <c r="GJW95" s="724"/>
      <c r="GJX95" s="724"/>
      <c r="GJY95" s="724"/>
      <c r="GJZ95" s="724"/>
      <c r="GKA95" s="724"/>
      <c r="GKB95" s="724"/>
      <c r="GKC95" s="724"/>
      <c r="GKD95" s="724"/>
      <c r="GKE95" s="724"/>
      <c r="GKF95" s="724"/>
      <c r="GKG95" s="724"/>
      <c r="GKH95" s="724"/>
      <c r="GKI95" s="724"/>
      <c r="GKJ95" s="724"/>
      <c r="GKK95" s="724"/>
      <c r="GKL95" s="724"/>
      <c r="GKM95" s="724"/>
      <c r="GKN95" s="724"/>
      <c r="GKO95" s="724"/>
      <c r="GKP95" s="724"/>
      <c r="GKQ95" s="724"/>
      <c r="GKR95" s="724"/>
      <c r="GKS95" s="724"/>
      <c r="GKT95" s="724"/>
      <c r="GKU95" s="724"/>
      <c r="GKV95" s="724"/>
      <c r="GKW95" s="724"/>
      <c r="GKX95" s="724"/>
      <c r="GKY95" s="724"/>
      <c r="GKZ95" s="724"/>
      <c r="GLA95" s="724"/>
      <c r="GLB95" s="724"/>
      <c r="GLC95" s="724"/>
      <c r="GLD95" s="724"/>
      <c r="GLE95" s="724"/>
      <c r="GLF95" s="724"/>
      <c r="GLG95" s="724"/>
      <c r="GLH95" s="724"/>
      <c r="GLI95" s="724"/>
      <c r="GLJ95" s="724"/>
      <c r="GLK95" s="724"/>
      <c r="GLL95" s="724"/>
      <c r="GLM95" s="724"/>
      <c r="GLN95" s="724"/>
      <c r="GLO95" s="724"/>
      <c r="GLP95" s="724"/>
      <c r="GLQ95" s="724"/>
      <c r="GLR95" s="724"/>
      <c r="GLS95" s="724"/>
      <c r="GLT95" s="724"/>
      <c r="GLU95" s="724"/>
      <c r="GLV95" s="724"/>
      <c r="GLW95" s="724"/>
      <c r="GLX95" s="724"/>
      <c r="GLY95" s="724"/>
      <c r="GLZ95" s="724"/>
      <c r="GMA95" s="724"/>
      <c r="GMB95" s="724"/>
      <c r="GMC95" s="724"/>
      <c r="GMD95" s="724"/>
      <c r="GME95" s="724"/>
      <c r="GMF95" s="724"/>
      <c r="GMG95" s="724"/>
      <c r="GMH95" s="724"/>
      <c r="GMI95" s="724"/>
      <c r="GMJ95" s="724"/>
      <c r="GMK95" s="724"/>
      <c r="GML95" s="724"/>
      <c r="GMM95" s="724"/>
      <c r="GMN95" s="724"/>
      <c r="GMO95" s="724"/>
      <c r="GMP95" s="724"/>
      <c r="GMQ95" s="724"/>
      <c r="GMR95" s="724"/>
      <c r="GMS95" s="724"/>
      <c r="GMT95" s="724"/>
      <c r="GMU95" s="724"/>
      <c r="GMV95" s="724"/>
      <c r="GMW95" s="724"/>
      <c r="GMX95" s="724"/>
      <c r="GMY95" s="724"/>
      <c r="GMZ95" s="724"/>
      <c r="GNA95" s="724"/>
      <c r="GNB95" s="724"/>
      <c r="GNC95" s="724"/>
      <c r="GND95" s="724"/>
      <c r="GNE95" s="724"/>
      <c r="GNF95" s="724"/>
      <c r="GNG95" s="724"/>
      <c r="GNH95" s="724"/>
      <c r="GNI95" s="724"/>
      <c r="GNJ95" s="724"/>
      <c r="GNK95" s="724"/>
      <c r="GNL95" s="724"/>
      <c r="GNM95" s="724"/>
      <c r="GNN95" s="724"/>
      <c r="GNO95" s="724"/>
      <c r="GNP95" s="724"/>
      <c r="GNQ95" s="724"/>
      <c r="GNR95" s="724"/>
      <c r="GNS95" s="724"/>
      <c r="GNT95" s="724"/>
      <c r="GNU95" s="724"/>
      <c r="GNV95" s="724"/>
      <c r="GNW95" s="724"/>
      <c r="GNX95" s="724"/>
      <c r="GNY95" s="724"/>
      <c r="GNZ95" s="724"/>
      <c r="GOA95" s="724"/>
      <c r="GOB95" s="724"/>
      <c r="GOC95" s="724"/>
      <c r="GOD95" s="724"/>
      <c r="GOE95" s="724"/>
      <c r="GOF95" s="724"/>
      <c r="GOG95" s="724"/>
      <c r="GOH95" s="724"/>
      <c r="GOI95" s="724"/>
      <c r="GOJ95" s="724"/>
      <c r="GOK95" s="724"/>
      <c r="GOL95" s="724"/>
      <c r="GOM95" s="724"/>
      <c r="GON95" s="724"/>
      <c r="GOO95" s="724"/>
      <c r="GOP95" s="724"/>
      <c r="GOQ95" s="724"/>
      <c r="GOR95" s="724"/>
      <c r="GOS95" s="724"/>
      <c r="GOT95" s="724"/>
      <c r="GOU95" s="724"/>
      <c r="GOV95" s="724"/>
      <c r="GOW95" s="724"/>
      <c r="GOX95" s="724"/>
      <c r="GOY95" s="724"/>
      <c r="GOZ95" s="724"/>
      <c r="GPA95" s="724"/>
      <c r="GPB95" s="724"/>
      <c r="GPC95" s="724"/>
      <c r="GPD95" s="724"/>
      <c r="GPE95" s="724"/>
      <c r="GPF95" s="724"/>
      <c r="GPG95" s="724"/>
      <c r="GPH95" s="724"/>
      <c r="GPI95" s="724"/>
      <c r="GPJ95" s="724"/>
      <c r="GPK95" s="724"/>
      <c r="GPL95" s="724"/>
      <c r="GPM95" s="724"/>
      <c r="GPN95" s="724"/>
      <c r="GPO95" s="724"/>
      <c r="GPP95" s="724"/>
      <c r="GPQ95" s="724"/>
      <c r="GPR95" s="724"/>
      <c r="GPS95" s="724"/>
      <c r="GPT95" s="724"/>
      <c r="GPU95" s="724"/>
      <c r="GPV95" s="724"/>
      <c r="GPW95" s="724"/>
      <c r="GPX95" s="724"/>
      <c r="GPY95" s="724"/>
      <c r="GPZ95" s="724"/>
      <c r="GQA95" s="724"/>
      <c r="GQB95" s="724"/>
      <c r="GQC95" s="724"/>
      <c r="GQD95" s="724"/>
      <c r="GQE95" s="724"/>
      <c r="GQF95" s="724"/>
      <c r="GQG95" s="724"/>
      <c r="GQH95" s="724"/>
      <c r="GQI95" s="724"/>
      <c r="GQJ95" s="724"/>
      <c r="GQK95" s="724"/>
      <c r="GQL95" s="724"/>
      <c r="GQM95" s="724"/>
      <c r="GQN95" s="724"/>
      <c r="GQO95" s="724"/>
      <c r="GQP95" s="724"/>
      <c r="GQQ95" s="724"/>
      <c r="GQR95" s="724"/>
      <c r="GQS95" s="724"/>
      <c r="GQT95" s="724"/>
      <c r="GQU95" s="724"/>
      <c r="GQV95" s="724"/>
      <c r="GQW95" s="724"/>
      <c r="GQX95" s="724"/>
      <c r="GQY95" s="724"/>
      <c r="GQZ95" s="724"/>
      <c r="GRA95" s="724"/>
      <c r="GRB95" s="724"/>
      <c r="GRC95" s="724"/>
      <c r="GRD95" s="724"/>
      <c r="GRE95" s="724"/>
      <c r="GRF95" s="724"/>
      <c r="GRG95" s="724"/>
      <c r="GRH95" s="724"/>
      <c r="GRI95" s="724"/>
      <c r="GRJ95" s="724"/>
      <c r="GRK95" s="724"/>
      <c r="GRL95" s="724"/>
      <c r="GRM95" s="724"/>
      <c r="GRN95" s="724"/>
      <c r="GRO95" s="724"/>
      <c r="GRP95" s="724"/>
      <c r="GRQ95" s="724"/>
      <c r="GRR95" s="724"/>
      <c r="GRS95" s="724"/>
      <c r="GRT95" s="724"/>
      <c r="GRU95" s="724"/>
      <c r="GRV95" s="724"/>
      <c r="GRW95" s="724"/>
      <c r="GRX95" s="724"/>
      <c r="GRY95" s="724"/>
      <c r="GRZ95" s="724"/>
      <c r="GSA95" s="724"/>
      <c r="GSB95" s="724"/>
      <c r="GSC95" s="724"/>
      <c r="GSD95" s="724"/>
      <c r="GSE95" s="724"/>
      <c r="GSF95" s="724"/>
      <c r="GSG95" s="724"/>
      <c r="GSH95" s="724"/>
      <c r="GSI95" s="724"/>
      <c r="GSJ95" s="724"/>
      <c r="GSK95" s="724"/>
      <c r="GSL95" s="724"/>
      <c r="GSM95" s="724"/>
      <c r="GSN95" s="724"/>
      <c r="GSO95" s="724"/>
      <c r="GSP95" s="724"/>
      <c r="GSQ95" s="724"/>
      <c r="GSR95" s="724"/>
      <c r="GSS95" s="724"/>
      <c r="GST95" s="724"/>
      <c r="GSU95" s="724"/>
      <c r="GSV95" s="724"/>
      <c r="GSW95" s="724"/>
      <c r="GSX95" s="724"/>
      <c r="GSY95" s="724"/>
      <c r="GSZ95" s="724"/>
      <c r="GTA95" s="724"/>
      <c r="GTB95" s="724"/>
      <c r="GTC95" s="724"/>
      <c r="GTD95" s="724"/>
      <c r="GTE95" s="724"/>
      <c r="GTF95" s="724"/>
      <c r="GTG95" s="724"/>
      <c r="GTH95" s="724"/>
      <c r="GTI95" s="724"/>
      <c r="GTJ95" s="724"/>
      <c r="GTK95" s="724"/>
      <c r="GTL95" s="724"/>
      <c r="GTM95" s="724"/>
      <c r="GTN95" s="724"/>
      <c r="GTO95" s="724"/>
      <c r="GTP95" s="724"/>
      <c r="GTQ95" s="724"/>
      <c r="GTR95" s="724"/>
      <c r="GTS95" s="724"/>
      <c r="GTT95" s="724"/>
      <c r="GTU95" s="724"/>
      <c r="GTV95" s="724"/>
      <c r="GTW95" s="724"/>
      <c r="GTX95" s="724"/>
      <c r="GTY95" s="724"/>
      <c r="GTZ95" s="724"/>
      <c r="GUA95" s="724"/>
      <c r="GUB95" s="724"/>
      <c r="GUC95" s="724"/>
      <c r="GUD95" s="724"/>
      <c r="GUE95" s="724"/>
      <c r="GUF95" s="724"/>
      <c r="GUG95" s="724"/>
      <c r="GUH95" s="724"/>
      <c r="GUI95" s="724"/>
      <c r="GUJ95" s="724"/>
      <c r="GUK95" s="724"/>
      <c r="GUL95" s="724"/>
      <c r="GUM95" s="724"/>
      <c r="GUN95" s="724"/>
      <c r="GUO95" s="724"/>
      <c r="GUP95" s="724"/>
      <c r="GUQ95" s="724"/>
      <c r="GUR95" s="724"/>
      <c r="GUS95" s="724"/>
      <c r="GUT95" s="724"/>
      <c r="GUU95" s="724"/>
      <c r="GUV95" s="724"/>
      <c r="GUW95" s="724"/>
      <c r="GUX95" s="724"/>
      <c r="GUY95" s="724"/>
      <c r="GUZ95" s="724"/>
      <c r="GVA95" s="724"/>
      <c r="GVB95" s="724"/>
      <c r="GVC95" s="724"/>
      <c r="GVD95" s="724"/>
      <c r="GVE95" s="724"/>
      <c r="GVF95" s="724"/>
      <c r="GVG95" s="724"/>
      <c r="GVH95" s="724"/>
      <c r="GVI95" s="724"/>
      <c r="GVJ95" s="724"/>
      <c r="GVK95" s="724"/>
      <c r="GVL95" s="724"/>
      <c r="GVM95" s="724"/>
      <c r="GVN95" s="724"/>
      <c r="GVO95" s="724"/>
      <c r="GVP95" s="724"/>
      <c r="GVQ95" s="724"/>
      <c r="GVR95" s="724"/>
      <c r="GVS95" s="724"/>
      <c r="GVT95" s="724"/>
      <c r="GVU95" s="724"/>
      <c r="GVV95" s="724"/>
      <c r="GVW95" s="724"/>
      <c r="GVX95" s="724"/>
      <c r="GVY95" s="724"/>
      <c r="GVZ95" s="724"/>
      <c r="GWA95" s="724"/>
      <c r="GWB95" s="724"/>
      <c r="GWC95" s="724"/>
      <c r="GWD95" s="724"/>
      <c r="GWE95" s="724"/>
      <c r="GWF95" s="724"/>
      <c r="GWG95" s="724"/>
      <c r="GWH95" s="724"/>
      <c r="GWI95" s="724"/>
      <c r="GWJ95" s="724"/>
      <c r="GWK95" s="724"/>
      <c r="GWL95" s="724"/>
      <c r="GWM95" s="724"/>
      <c r="GWN95" s="724"/>
      <c r="GWO95" s="724"/>
      <c r="GWP95" s="724"/>
      <c r="GWQ95" s="724"/>
      <c r="GWR95" s="724"/>
      <c r="GWS95" s="724"/>
      <c r="GWT95" s="724"/>
      <c r="GWU95" s="724"/>
      <c r="GWV95" s="724"/>
      <c r="GWW95" s="724"/>
      <c r="GWX95" s="724"/>
      <c r="GWY95" s="724"/>
      <c r="GWZ95" s="724"/>
      <c r="GXA95" s="724"/>
      <c r="GXB95" s="724"/>
      <c r="GXC95" s="724"/>
      <c r="GXD95" s="724"/>
      <c r="GXE95" s="724"/>
      <c r="GXF95" s="724"/>
      <c r="GXG95" s="724"/>
      <c r="GXH95" s="724"/>
      <c r="GXI95" s="724"/>
      <c r="GXJ95" s="724"/>
      <c r="GXK95" s="724"/>
      <c r="GXL95" s="724"/>
      <c r="GXM95" s="724"/>
      <c r="GXN95" s="724"/>
      <c r="GXO95" s="724"/>
      <c r="GXP95" s="724"/>
      <c r="GXQ95" s="724"/>
      <c r="GXR95" s="724"/>
      <c r="GXS95" s="724"/>
      <c r="GXT95" s="724"/>
      <c r="GXU95" s="724"/>
      <c r="GXV95" s="724"/>
      <c r="GXW95" s="724"/>
      <c r="GXX95" s="724"/>
      <c r="GXY95" s="724"/>
      <c r="GXZ95" s="724"/>
      <c r="GYA95" s="724"/>
      <c r="GYB95" s="724"/>
      <c r="GYC95" s="724"/>
      <c r="GYD95" s="724"/>
      <c r="GYE95" s="724"/>
      <c r="GYF95" s="724"/>
      <c r="GYG95" s="724"/>
      <c r="GYH95" s="724"/>
      <c r="GYI95" s="724"/>
      <c r="GYJ95" s="724"/>
      <c r="GYK95" s="724"/>
      <c r="GYL95" s="724"/>
      <c r="GYM95" s="724"/>
      <c r="GYN95" s="724"/>
      <c r="GYO95" s="724"/>
      <c r="GYP95" s="724"/>
      <c r="GYQ95" s="724"/>
      <c r="GYR95" s="724"/>
      <c r="GYS95" s="724"/>
      <c r="GYT95" s="724"/>
      <c r="GYU95" s="724"/>
      <c r="GYV95" s="724"/>
      <c r="GYW95" s="724"/>
      <c r="GYX95" s="724"/>
      <c r="GYY95" s="724"/>
      <c r="GYZ95" s="724"/>
      <c r="GZA95" s="724"/>
      <c r="GZB95" s="724"/>
      <c r="GZC95" s="724"/>
      <c r="GZD95" s="724"/>
      <c r="GZE95" s="724"/>
      <c r="GZF95" s="724"/>
      <c r="GZG95" s="724"/>
      <c r="GZH95" s="724"/>
      <c r="GZI95" s="724"/>
      <c r="GZJ95" s="724"/>
      <c r="GZK95" s="724"/>
      <c r="GZL95" s="724"/>
      <c r="GZM95" s="724"/>
      <c r="GZN95" s="724"/>
      <c r="GZO95" s="724"/>
      <c r="GZP95" s="724"/>
      <c r="GZQ95" s="724"/>
      <c r="GZR95" s="724"/>
      <c r="GZS95" s="724"/>
      <c r="GZT95" s="724"/>
      <c r="GZU95" s="724"/>
      <c r="GZV95" s="724"/>
      <c r="GZW95" s="724"/>
      <c r="GZX95" s="724"/>
      <c r="GZY95" s="724"/>
      <c r="GZZ95" s="724"/>
      <c r="HAA95" s="724"/>
      <c r="HAB95" s="724"/>
      <c r="HAC95" s="724"/>
      <c r="HAD95" s="724"/>
      <c r="HAE95" s="724"/>
      <c r="HAF95" s="724"/>
      <c r="HAG95" s="724"/>
      <c r="HAH95" s="724"/>
      <c r="HAI95" s="724"/>
      <c r="HAJ95" s="724"/>
      <c r="HAK95" s="724"/>
      <c r="HAL95" s="724"/>
      <c r="HAM95" s="724"/>
      <c r="HAN95" s="724"/>
      <c r="HAO95" s="724"/>
      <c r="HAP95" s="724"/>
      <c r="HAQ95" s="724"/>
      <c r="HAR95" s="724"/>
      <c r="HAS95" s="724"/>
      <c r="HAT95" s="724"/>
      <c r="HAU95" s="724"/>
      <c r="HAV95" s="724"/>
      <c r="HAW95" s="724"/>
      <c r="HAX95" s="724"/>
      <c r="HAY95" s="724"/>
      <c r="HAZ95" s="724"/>
      <c r="HBA95" s="724"/>
      <c r="HBB95" s="724"/>
      <c r="HBC95" s="724"/>
      <c r="HBD95" s="724"/>
      <c r="HBE95" s="724"/>
      <c r="HBF95" s="724"/>
      <c r="HBG95" s="724"/>
      <c r="HBH95" s="724"/>
      <c r="HBI95" s="724"/>
      <c r="HBJ95" s="724"/>
      <c r="HBK95" s="724"/>
      <c r="HBL95" s="724"/>
      <c r="HBM95" s="724"/>
      <c r="HBN95" s="724"/>
      <c r="HBO95" s="724"/>
      <c r="HBP95" s="724"/>
      <c r="HBQ95" s="724"/>
      <c r="HBR95" s="724"/>
      <c r="HBS95" s="724"/>
      <c r="HBT95" s="724"/>
      <c r="HBU95" s="724"/>
      <c r="HBV95" s="724"/>
      <c r="HBW95" s="724"/>
      <c r="HBX95" s="724"/>
      <c r="HBY95" s="724"/>
      <c r="HBZ95" s="724"/>
      <c r="HCA95" s="724"/>
      <c r="HCB95" s="724"/>
      <c r="HCC95" s="724"/>
      <c r="HCD95" s="724"/>
      <c r="HCE95" s="724"/>
      <c r="HCF95" s="724"/>
      <c r="HCG95" s="724"/>
      <c r="HCH95" s="724"/>
      <c r="HCI95" s="724"/>
      <c r="HCJ95" s="724"/>
      <c r="HCK95" s="724"/>
      <c r="HCL95" s="724"/>
      <c r="HCM95" s="724"/>
      <c r="HCN95" s="724"/>
      <c r="HCO95" s="724"/>
      <c r="HCP95" s="724"/>
      <c r="HCQ95" s="724"/>
      <c r="HCR95" s="724"/>
      <c r="HCS95" s="724"/>
      <c r="HCT95" s="724"/>
      <c r="HCU95" s="724"/>
      <c r="HCV95" s="724"/>
      <c r="HCW95" s="724"/>
      <c r="HCX95" s="724"/>
      <c r="HCY95" s="724"/>
      <c r="HCZ95" s="724"/>
      <c r="HDA95" s="724"/>
      <c r="HDB95" s="724"/>
      <c r="HDC95" s="724"/>
      <c r="HDD95" s="724"/>
      <c r="HDE95" s="724"/>
      <c r="HDF95" s="724"/>
      <c r="HDG95" s="724"/>
      <c r="HDH95" s="724"/>
      <c r="HDI95" s="724"/>
      <c r="HDJ95" s="724"/>
      <c r="HDK95" s="724"/>
      <c r="HDL95" s="724"/>
      <c r="HDM95" s="724"/>
      <c r="HDN95" s="724"/>
      <c r="HDO95" s="724"/>
      <c r="HDP95" s="724"/>
      <c r="HDQ95" s="724"/>
      <c r="HDR95" s="724"/>
      <c r="HDS95" s="724"/>
      <c r="HDT95" s="724"/>
      <c r="HDU95" s="724"/>
      <c r="HDV95" s="724"/>
      <c r="HDW95" s="724"/>
      <c r="HDX95" s="724"/>
      <c r="HDY95" s="724"/>
      <c r="HDZ95" s="724"/>
      <c r="HEA95" s="724"/>
      <c r="HEB95" s="724"/>
      <c r="HEC95" s="724"/>
      <c r="HED95" s="724"/>
      <c r="HEE95" s="724"/>
      <c r="HEF95" s="724"/>
      <c r="HEG95" s="724"/>
      <c r="HEH95" s="724"/>
      <c r="HEI95" s="724"/>
      <c r="HEJ95" s="724"/>
      <c r="HEK95" s="724"/>
      <c r="HEL95" s="724"/>
      <c r="HEM95" s="724"/>
      <c r="HEN95" s="724"/>
      <c r="HEO95" s="724"/>
      <c r="HEP95" s="724"/>
      <c r="HEQ95" s="724"/>
      <c r="HER95" s="724"/>
      <c r="HES95" s="724"/>
      <c r="HET95" s="724"/>
      <c r="HEU95" s="724"/>
      <c r="HEV95" s="724"/>
      <c r="HEW95" s="724"/>
      <c r="HEX95" s="724"/>
      <c r="HEY95" s="724"/>
      <c r="HEZ95" s="724"/>
      <c r="HFA95" s="724"/>
      <c r="HFB95" s="724"/>
      <c r="HFC95" s="724"/>
      <c r="HFD95" s="724"/>
      <c r="HFE95" s="724"/>
      <c r="HFF95" s="724"/>
      <c r="HFG95" s="724"/>
      <c r="HFH95" s="724"/>
      <c r="HFI95" s="724"/>
      <c r="HFJ95" s="724"/>
      <c r="HFK95" s="724"/>
      <c r="HFL95" s="724"/>
      <c r="HFM95" s="724"/>
      <c r="HFN95" s="724"/>
      <c r="HFO95" s="724"/>
      <c r="HFP95" s="724"/>
      <c r="HFQ95" s="724"/>
      <c r="HFR95" s="724"/>
      <c r="HFS95" s="724"/>
      <c r="HFT95" s="724"/>
      <c r="HFU95" s="724"/>
      <c r="HFV95" s="724"/>
      <c r="HFW95" s="724"/>
      <c r="HFX95" s="724"/>
      <c r="HFY95" s="724"/>
      <c r="HFZ95" s="724"/>
      <c r="HGA95" s="724"/>
      <c r="HGB95" s="724"/>
      <c r="HGC95" s="724"/>
      <c r="HGD95" s="724"/>
      <c r="HGE95" s="724"/>
      <c r="HGF95" s="724"/>
      <c r="HGG95" s="724"/>
      <c r="HGH95" s="724"/>
      <c r="HGI95" s="724"/>
      <c r="HGJ95" s="724"/>
      <c r="HGK95" s="724"/>
      <c r="HGL95" s="724"/>
      <c r="HGM95" s="724"/>
      <c r="HGN95" s="724"/>
      <c r="HGO95" s="724"/>
      <c r="HGP95" s="724"/>
      <c r="HGQ95" s="724"/>
      <c r="HGR95" s="724"/>
      <c r="HGS95" s="724"/>
      <c r="HGT95" s="724"/>
      <c r="HGU95" s="724"/>
      <c r="HGV95" s="724"/>
      <c r="HGW95" s="724"/>
      <c r="HGX95" s="724"/>
      <c r="HGY95" s="724"/>
      <c r="HGZ95" s="724"/>
      <c r="HHA95" s="724"/>
      <c r="HHB95" s="724"/>
      <c r="HHC95" s="724"/>
      <c r="HHD95" s="724"/>
      <c r="HHE95" s="724"/>
      <c r="HHF95" s="724"/>
      <c r="HHG95" s="724"/>
      <c r="HHH95" s="724"/>
      <c r="HHI95" s="724"/>
      <c r="HHJ95" s="724"/>
      <c r="HHK95" s="724"/>
      <c r="HHL95" s="724"/>
      <c r="HHM95" s="724"/>
      <c r="HHN95" s="724"/>
      <c r="HHO95" s="724"/>
      <c r="HHP95" s="724"/>
      <c r="HHQ95" s="724"/>
      <c r="HHR95" s="724"/>
      <c r="HHS95" s="724"/>
      <c r="HHT95" s="724"/>
      <c r="HHU95" s="724"/>
      <c r="HHV95" s="724"/>
      <c r="HHW95" s="724"/>
      <c r="HHX95" s="724"/>
      <c r="HHY95" s="724"/>
      <c r="HHZ95" s="724"/>
      <c r="HIA95" s="724"/>
      <c r="HIB95" s="724"/>
      <c r="HIC95" s="724"/>
      <c r="HID95" s="724"/>
      <c r="HIE95" s="724"/>
      <c r="HIF95" s="724"/>
      <c r="HIG95" s="724"/>
      <c r="HIH95" s="724"/>
      <c r="HII95" s="724"/>
      <c r="HIJ95" s="724"/>
      <c r="HIK95" s="724"/>
      <c r="HIL95" s="724"/>
      <c r="HIM95" s="724"/>
      <c r="HIN95" s="724"/>
      <c r="HIO95" s="724"/>
      <c r="HIP95" s="724"/>
      <c r="HIQ95" s="724"/>
      <c r="HIR95" s="724"/>
      <c r="HIS95" s="724"/>
      <c r="HIT95" s="724"/>
      <c r="HIU95" s="724"/>
      <c r="HIV95" s="724"/>
      <c r="HIW95" s="724"/>
      <c r="HIX95" s="724"/>
      <c r="HIY95" s="724"/>
      <c r="HIZ95" s="724"/>
      <c r="HJA95" s="724"/>
      <c r="HJB95" s="724"/>
      <c r="HJC95" s="724"/>
      <c r="HJD95" s="724"/>
      <c r="HJE95" s="724"/>
      <c r="HJF95" s="724"/>
      <c r="HJG95" s="724"/>
      <c r="HJH95" s="724"/>
      <c r="HJI95" s="724"/>
      <c r="HJJ95" s="724"/>
      <c r="HJK95" s="724"/>
      <c r="HJL95" s="724"/>
      <c r="HJM95" s="724"/>
      <c r="HJN95" s="724"/>
      <c r="HJO95" s="724"/>
      <c r="HJP95" s="724"/>
      <c r="HJQ95" s="724"/>
      <c r="HJR95" s="724"/>
      <c r="HJS95" s="724"/>
      <c r="HJT95" s="724"/>
      <c r="HJU95" s="724"/>
      <c r="HJV95" s="724"/>
      <c r="HJW95" s="724"/>
      <c r="HJX95" s="724"/>
      <c r="HJY95" s="724"/>
      <c r="HJZ95" s="724"/>
      <c r="HKA95" s="724"/>
      <c r="HKB95" s="724"/>
      <c r="HKC95" s="724"/>
      <c r="HKD95" s="724"/>
      <c r="HKE95" s="724"/>
      <c r="HKF95" s="724"/>
      <c r="HKG95" s="724"/>
      <c r="HKH95" s="724"/>
      <c r="HKI95" s="724"/>
      <c r="HKJ95" s="724"/>
      <c r="HKK95" s="724"/>
      <c r="HKL95" s="724"/>
      <c r="HKM95" s="724"/>
      <c r="HKN95" s="724"/>
      <c r="HKO95" s="724"/>
      <c r="HKP95" s="724"/>
      <c r="HKQ95" s="724"/>
      <c r="HKR95" s="724"/>
      <c r="HKS95" s="724"/>
      <c r="HKT95" s="724"/>
      <c r="HKU95" s="724"/>
      <c r="HKV95" s="724"/>
      <c r="HKW95" s="724"/>
      <c r="HKX95" s="724"/>
      <c r="HKY95" s="724"/>
      <c r="HKZ95" s="724"/>
      <c r="HLA95" s="724"/>
      <c r="HLB95" s="724"/>
      <c r="HLC95" s="724"/>
      <c r="HLD95" s="724"/>
      <c r="HLE95" s="724"/>
      <c r="HLF95" s="724"/>
      <c r="HLG95" s="724"/>
      <c r="HLH95" s="724"/>
      <c r="HLI95" s="724"/>
      <c r="HLJ95" s="724"/>
      <c r="HLK95" s="724"/>
      <c r="HLL95" s="724"/>
      <c r="HLM95" s="724"/>
      <c r="HLN95" s="724"/>
      <c r="HLO95" s="724"/>
      <c r="HLP95" s="724"/>
      <c r="HLQ95" s="724"/>
      <c r="HLR95" s="724"/>
      <c r="HLS95" s="724"/>
      <c r="HLT95" s="724"/>
      <c r="HLU95" s="724"/>
      <c r="HLV95" s="724"/>
      <c r="HLW95" s="724"/>
      <c r="HLX95" s="724"/>
      <c r="HLY95" s="724"/>
      <c r="HLZ95" s="724"/>
      <c r="HMA95" s="724"/>
      <c r="HMB95" s="724"/>
      <c r="HMC95" s="724"/>
      <c r="HMD95" s="724"/>
      <c r="HME95" s="724"/>
      <c r="HMF95" s="724"/>
      <c r="HMG95" s="724"/>
      <c r="HMH95" s="724"/>
      <c r="HMI95" s="724"/>
      <c r="HMJ95" s="724"/>
      <c r="HMK95" s="724"/>
      <c r="HML95" s="724"/>
      <c r="HMM95" s="724"/>
      <c r="HMN95" s="724"/>
      <c r="HMO95" s="724"/>
      <c r="HMP95" s="724"/>
      <c r="HMQ95" s="724"/>
      <c r="HMR95" s="724"/>
      <c r="HMS95" s="724"/>
      <c r="HMT95" s="724"/>
      <c r="HMU95" s="724"/>
      <c r="HMV95" s="724"/>
      <c r="HMW95" s="724"/>
      <c r="HMX95" s="724"/>
      <c r="HMY95" s="724"/>
      <c r="HMZ95" s="724"/>
      <c r="HNA95" s="724"/>
      <c r="HNB95" s="724"/>
      <c r="HNC95" s="724"/>
      <c r="HND95" s="724"/>
      <c r="HNE95" s="724"/>
      <c r="HNF95" s="724"/>
      <c r="HNG95" s="724"/>
      <c r="HNH95" s="724"/>
      <c r="HNI95" s="724"/>
      <c r="HNJ95" s="724"/>
      <c r="HNK95" s="724"/>
      <c r="HNL95" s="724"/>
      <c r="HNM95" s="724"/>
      <c r="HNN95" s="724"/>
      <c r="HNO95" s="724"/>
      <c r="HNP95" s="724"/>
      <c r="HNQ95" s="724"/>
      <c r="HNR95" s="724"/>
      <c r="HNS95" s="724"/>
      <c r="HNT95" s="724"/>
      <c r="HNU95" s="724"/>
      <c r="HNV95" s="724"/>
      <c r="HNW95" s="724"/>
      <c r="HNX95" s="724"/>
      <c r="HNY95" s="724"/>
      <c r="HNZ95" s="724"/>
      <c r="HOA95" s="724"/>
      <c r="HOB95" s="724"/>
      <c r="HOC95" s="724"/>
      <c r="HOD95" s="724"/>
      <c r="HOE95" s="724"/>
      <c r="HOF95" s="724"/>
      <c r="HOG95" s="724"/>
      <c r="HOH95" s="724"/>
      <c r="HOI95" s="724"/>
      <c r="HOJ95" s="724"/>
      <c r="HOK95" s="724"/>
      <c r="HOL95" s="724"/>
      <c r="HOM95" s="724"/>
      <c r="HON95" s="724"/>
      <c r="HOO95" s="724"/>
      <c r="HOP95" s="724"/>
      <c r="HOQ95" s="724"/>
      <c r="HOR95" s="724"/>
      <c r="HOS95" s="724"/>
      <c r="HOT95" s="724"/>
      <c r="HOU95" s="724"/>
      <c r="HOV95" s="724"/>
      <c r="HOW95" s="724"/>
      <c r="HOX95" s="724"/>
      <c r="HOY95" s="724"/>
      <c r="HOZ95" s="724"/>
      <c r="HPA95" s="724"/>
      <c r="HPB95" s="724"/>
      <c r="HPC95" s="724"/>
      <c r="HPD95" s="724"/>
      <c r="HPE95" s="724"/>
      <c r="HPF95" s="724"/>
      <c r="HPG95" s="724"/>
      <c r="HPH95" s="724"/>
      <c r="HPI95" s="724"/>
      <c r="HPJ95" s="724"/>
      <c r="HPK95" s="724"/>
      <c r="HPL95" s="724"/>
      <c r="HPM95" s="724"/>
      <c r="HPN95" s="724"/>
      <c r="HPO95" s="724"/>
      <c r="HPP95" s="724"/>
      <c r="HPQ95" s="724"/>
      <c r="HPR95" s="724"/>
      <c r="HPS95" s="724"/>
      <c r="HPT95" s="724"/>
      <c r="HPU95" s="724"/>
      <c r="HPV95" s="724"/>
      <c r="HPW95" s="724"/>
      <c r="HPX95" s="724"/>
      <c r="HPY95" s="724"/>
      <c r="HPZ95" s="724"/>
      <c r="HQA95" s="724"/>
      <c r="HQB95" s="724"/>
      <c r="HQC95" s="724"/>
      <c r="HQD95" s="724"/>
      <c r="HQE95" s="724"/>
      <c r="HQF95" s="724"/>
      <c r="HQG95" s="724"/>
      <c r="HQH95" s="724"/>
      <c r="HQI95" s="724"/>
      <c r="HQJ95" s="724"/>
      <c r="HQK95" s="724"/>
      <c r="HQL95" s="724"/>
      <c r="HQM95" s="724"/>
      <c r="HQN95" s="724"/>
      <c r="HQO95" s="724"/>
      <c r="HQP95" s="724"/>
      <c r="HQQ95" s="724"/>
      <c r="HQR95" s="724"/>
      <c r="HQS95" s="724"/>
      <c r="HQT95" s="724"/>
      <c r="HQU95" s="724"/>
      <c r="HQV95" s="724"/>
      <c r="HQW95" s="724"/>
      <c r="HQX95" s="724"/>
      <c r="HQY95" s="724"/>
      <c r="HQZ95" s="724"/>
      <c r="HRA95" s="724"/>
      <c r="HRB95" s="724"/>
      <c r="HRC95" s="724"/>
      <c r="HRD95" s="724"/>
      <c r="HRE95" s="724"/>
      <c r="HRF95" s="724"/>
      <c r="HRG95" s="724"/>
      <c r="HRH95" s="724"/>
      <c r="HRI95" s="724"/>
      <c r="HRJ95" s="724"/>
      <c r="HRK95" s="724"/>
      <c r="HRL95" s="724"/>
      <c r="HRM95" s="724"/>
      <c r="HRN95" s="724"/>
      <c r="HRO95" s="724"/>
      <c r="HRP95" s="724"/>
      <c r="HRQ95" s="724"/>
      <c r="HRR95" s="724"/>
      <c r="HRS95" s="724"/>
      <c r="HRT95" s="724"/>
      <c r="HRU95" s="724"/>
      <c r="HRV95" s="724"/>
      <c r="HRW95" s="724"/>
      <c r="HRX95" s="724"/>
      <c r="HRY95" s="724"/>
      <c r="HRZ95" s="724"/>
      <c r="HSA95" s="724"/>
      <c r="HSB95" s="724"/>
      <c r="HSC95" s="724"/>
      <c r="HSD95" s="724"/>
      <c r="HSE95" s="724"/>
      <c r="HSF95" s="724"/>
      <c r="HSG95" s="724"/>
      <c r="HSH95" s="724"/>
      <c r="HSI95" s="724"/>
      <c r="HSJ95" s="724"/>
      <c r="HSK95" s="724"/>
      <c r="HSL95" s="724"/>
      <c r="HSM95" s="724"/>
      <c r="HSN95" s="724"/>
      <c r="HSO95" s="724"/>
      <c r="HSP95" s="724"/>
      <c r="HSQ95" s="724"/>
      <c r="HSR95" s="724"/>
      <c r="HSS95" s="724"/>
      <c r="HST95" s="724"/>
      <c r="HSU95" s="724"/>
      <c r="HSV95" s="724"/>
      <c r="HSW95" s="724"/>
      <c r="HSX95" s="724"/>
      <c r="HSY95" s="724"/>
      <c r="HSZ95" s="724"/>
      <c r="HTA95" s="724"/>
      <c r="HTB95" s="724"/>
      <c r="HTC95" s="724"/>
      <c r="HTD95" s="724"/>
      <c r="HTE95" s="724"/>
      <c r="HTF95" s="724"/>
      <c r="HTG95" s="724"/>
      <c r="HTH95" s="724"/>
      <c r="HTI95" s="724"/>
      <c r="HTJ95" s="724"/>
      <c r="HTK95" s="724"/>
      <c r="HTL95" s="724"/>
      <c r="HTM95" s="724"/>
      <c r="HTN95" s="724"/>
      <c r="HTO95" s="724"/>
      <c r="HTP95" s="724"/>
      <c r="HTQ95" s="724"/>
      <c r="HTR95" s="724"/>
      <c r="HTS95" s="724"/>
      <c r="HTT95" s="724"/>
      <c r="HTU95" s="724"/>
      <c r="HTV95" s="724"/>
      <c r="HTW95" s="724"/>
      <c r="HTX95" s="724"/>
      <c r="HTY95" s="724"/>
      <c r="HTZ95" s="724"/>
      <c r="HUA95" s="724"/>
      <c r="HUB95" s="724"/>
      <c r="HUC95" s="724"/>
      <c r="HUD95" s="724"/>
      <c r="HUE95" s="724"/>
      <c r="HUF95" s="724"/>
      <c r="HUG95" s="724"/>
      <c r="HUH95" s="724"/>
      <c r="HUI95" s="724"/>
      <c r="HUJ95" s="724"/>
      <c r="HUK95" s="724"/>
      <c r="HUL95" s="724"/>
      <c r="HUM95" s="724"/>
      <c r="HUN95" s="724"/>
      <c r="HUO95" s="724"/>
      <c r="HUP95" s="724"/>
      <c r="HUQ95" s="724"/>
      <c r="HUR95" s="724"/>
      <c r="HUS95" s="724"/>
      <c r="HUT95" s="724"/>
      <c r="HUU95" s="724"/>
      <c r="HUV95" s="724"/>
      <c r="HUW95" s="724"/>
      <c r="HUX95" s="724"/>
      <c r="HUY95" s="724"/>
      <c r="HUZ95" s="724"/>
      <c r="HVA95" s="724"/>
      <c r="HVB95" s="724"/>
      <c r="HVC95" s="724"/>
      <c r="HVD95" s="724"/>
      <c r="HVE95" s="724"/>
      <c r="HVF95" s="724"/>
      <c r="HVG95" s="724"/>
      <c r="HVH95" s="724"/>
      <c r="HVI95" s="724"/>
      <c r="HVJ95" s="724"/>
      <c r="HVK95" s="724"/>
      <c r="HVL95" s="724"/>
      <c r="HVM95" s="724"/>
      <c r="HVN95" s="724"/>
      <c r="HVO95" s="724"/>
      <c r="HVP95" s="724"/>
      <c r="HVQ95" s="724"/>
      <c r="HVR95" s="724"/>
      <c r="HVS95" s="724"/>
      <c r="HVT95" s="724"/>
      <c r="HVU95" s="724"/>
      <c r="HVV95" s="724"/>
      <c r="HVW95" s="724"/>
      <c r="HVX95" s="724"/>
      <c r="HVY95" s="724"/>
      <c r="HVZ95" s="724"/>
      <c r="HWA95" s="724"/>
      <c r="HWB95" s="724"/>
      <c r="HWC95" s="724"/>
      <c r="HWD95" s="724"/>
      <c r="HWE95" s="724"/>
      <c r="HWF95" s="724"/>
      <c r="HWG95" s="724"/>
      <c r="HWH95" s="724"/>
      <c r="HWI95" s="724"/>
      <c r="HWJ95" s="724"/>
      <c r="HWK95" s="724"/>
      <c r="HWL95" s="724"/>
      <c r="HWM95" s="724"/>
      <c r="HWN95" s="724"/>
      <c r="HWO95" s="724"/>
      <c r="HWP95" s="724"/>
      <c r="HWQ95" s="724"/>
      <c r="HWR95" s="724"/>
      <c r="HWS95" s="724"/>
      <c r="HWT95" s="724"/>
      <c r="HWU95" s="724"/>
      <c r="HWV95" s="724"/>
      <c r="HWW95" s="724"/>
      <c r="HWX95" s="724"/>
      <c r="HWY95" s="724"/>
      <c r="HWZ95" s="724"/>
      <c r="HXA95" s="724"/>
      <c r="HXB95" s="724"/>
      <c r="HXC95" s="724"/>
      <c r="HXD95" s="724"/>
      <c r="HXE95" s="724"/>
      <c r="HXF95" s="724"/>
      <c r="HXG95" s="724"/>
      <c r="HXH95" s="724"/>
      <c r="HXI95" s="724"/>
      <c r="HXJ95" s="724"/>
      <c r="HXK95" s="724"/>
      <c r="HXL95" s="724"/>
      <c r="HXM95" s="724"/>
      <c r="HXN95" s="724"/>
      <c r="HXO95" s="724"/>
      <c r="HXP95" s="724"/>
      <c r="HXQ95" s="724"/>
      <c r="HXR95" s="724"/>
      <c r="HXS95" s="724"/>
      <c r="HXT95" s="724"/>
      <c r="HXU95" s="724"/>
      <c r="HXV95" s="724"/>
      <c r="HXW95" s="724"/>
      <c r="HXX95" s="724"/>
      <c r="HXY95" s="724"/>
      <c r="HXZ95" s="724"/>
      <c r="HYA95" s="724"/>
      <c r="HYB95" s="724"/>
      <c r="HYC95" s="724"/>
      <c r="HYD95" s="724"/>
      <c r="HYE95" s="724"/>
      <c r="HYF95" s="724"/>
      <c r="HYG95" s="724"/>
      <c r="HYH95" s="724"/>
      <c r="HYI95" s="724"/>
      <c r="HYJ95" s="724"/>
      <c r="HYK95" s="724"/>
      <c r="HYL95" s="724"/>
      <c r="HYM95" s="724"/>
      <c r="HYN95" s="724"/>
      <c r="HYO95" s="724"/>
      <c r="HYP95" s="724"/>
      <c r="HYQ95" s="724"/>
      <c r="HYR95" s="724"/>
      <c r="HYS95" s="724"/>
      <c r="HYT95" s="724"/>
      <c r="HYU95" s="724"/>
      <c r="HYV95" s="724"/>
      <c r="HYW95" s="724"/>
      <c r="HYX95" s="724"/>
      <c r="HYY95" s="724"/>
      <c r="HYZ95" s="724"/>
      <c r="HZA95" s="724"/>
      <c r="HZB95" s="724"/>
      <c r="HZC95" s="724"/>
      <c r="HZD95" s="724"/>
      <c r="HZE95" s="724"/>
      <c r="HZF95" s="724"/>
      <c r="HZG95" s="724"/>
      <c r="HZH95" s="724"/>
      <c r="HZI95" s="724"/>
      <c r="HZJ95" s="724"/>
      <c r="HZK95" s="724"/>
      <c r="HZL95" s="724"/>
      <c r="HZM95" s="724"/>
      <c r="HZN95" s="724"/>
      <c r="HZO95" s="724"/>
      <c r="HZP95" s="724"/>
      <c r="HZQ95" s="724"/>
      <c r="HZR95" s="724"/>
      <c r="HZS95" s="724"/>
      <c r="HZT95" s="724"/>
      <c r="HZU95" s="724"/>
      <c r="HZV95" s="724"/>
      <c r="HZW95" s="724"/>
      <c r="HZX95" s="724"/>
      <c r="HZY95" s="724"/>
      <c r="HZZ95" s="724"/>
      <c r="IAA95" s="724"/>
      <c r="IAB95" s="724"/>
      <c r="IAC95" s="724"/>
      <c r="IAD95" s="724"/>
      <c r="IAE95" s="724"/>
      <c r="IAF95" s="724"/>
      <c r="IAG95" s="724"/>
      <c r="IAH95" s="724"/>
      <c r="IAI95" s="724"/>
      <c r="IAJ95" s="724"/>
      <c r="IAK95" s="724"/>
      <c r="IAL95" s="724"/>
      <c r="IAM95" s="724"/>
      <c r="IAN95" s="724"/>
      <c r="IAO95" s="724"/>
      <c r="IAP95" s="724"/>
      <c r="IAQ95" s="724"/>
      <c r="IAR95" s="724"/>
      <c r="IAS95" s="724"/>
      <c r="IAT95" s="724"/>
      <c r="IAU95" s="724"/>
      <c r="IAV95" s="724"/>
      <c r="IAW95" s="724"/>
      <c r="IAX95" s="724"/>
      <c r="IAY95" s="724"/>
      <c r="IAZ95" s="724"/>
      <c r="IBA95" s="724"/>
      <c r="IBB95" s="724"/>
      <c r="IBC95" s="724"/>
      <c r="IBD95" s="724"/>
      <c r="IBE95" s="724"/>
      <c r="IBF95" s="724"/>
      <c r="IBG95" s="724"/>
      <c r="IBH95" s="724"/>
      <c r="IBI95" s="724"/>
      <c r="IBJ95" s="724"/>
      <c r="IBK95" s="724"/>
      <c r="IBL95" s="724"/>
      <c r="IBM95" s="724"/>
      <c r="IBN95" s="724"/>
      <c r="IBO95" s="724"/>
      <c r="IBP95" s="724"/>
      <c r="IBQ95" s="724"/>
      <c r="IBR95" s="724"/>
      <c r="IBS95" s="724"/>
      <c r="IBT95" s="724"/>
      <c r="IBU95" s="724"/>
      <c r="IBV95" s="724"/>
      <c r="IBW95" s="724"/>
      <c r="IBX95" s="724"/>
      <c r="IBY95" s="724"/>
      <c r="IBZ95" s="724"/>
      <c r="ICA95" s="724"/>
      <c r="ICB95" s="724"/>
      <c r="ICC95" s="724"/>
      <c r="ICD95" s="724"/>
      <c r="ICE95" s="724"/>
      <c r="ICF95" s="724"/>
      <c r="ICG95" s="724"/>
      <c r="ICH95" s="724"/>
      <c r="ICI95" s="724"/>
      <c r="ICJ95" s="724"/>
      <c r="ICK95" s="724"/>
      <c r="ICL95" s="724"/>
      <c r="ICM95" s="724"/>
      <c r="ICN95" s="724"/>
      <c r="ICO95" s="724"/>
      <c r="ICP95" s="724"/>
      <c r="ICQ95" s="724"/>
      <c r="ICR95" s="724"/>
      <c r="ICS95" s="724"/>
      <c r="ICT95" s="724"/>
      <c r="ICU95" s="724"/>
      <c r="ICV95" s="724"/>
      <c r="ICW95" s="724"/>
      <c r="ICX95" s="724"/>
      <c r="ICY95" s="724"/>
      <c r="ICZ95" s="724"/>
      <c r="IDA95" s="724"/>
      <c r="IDB95" s="724"/>
      <c r="IDC95" s="724"/>
      <c r="IDD95" s="724"/>
      <c r="IDE95" s="724"/>
      <c r="IDF95" s="724"/>
      <c r="IDG95" s="724"/>
      <c r="IDH95" s="724"/>
      <c r="IDI95" s="724"/>
      <c r="IDJ95" s="724"/>
      <c r="IDK95" s="724"/>
      <c r="IDL95" s="724"/>
      <c r="IDM95" s="724"/>
      <c r="IDN95" s="724"/>
      <c r="IDO95" s="724"/>
      <c r="IDP95" s="724"/>
      <c r="IDQ95" s="724"/>
      <c r="IDR95" s="724"/>
      <c r="IDS95" s="724"/>
      <c r="IDT95" s="724"/>
      <c r="IDU95" s="724"/>
      <c r="IDV95" s="724"/>
      <c r="IDW95" s="724"/>
      <c r="IDX95" s="724"/>
      <c r="IDY95" s="724"/>
      <c r="IDZ95" s="724"/>
      <c r="IEA95" s="724"/>
      <c r="IEB95" s="724"/>
      <c r="IEC95" s="724"/>
      <c r="IED95" s="724"/>
      <c r="IEE95" s="724"/>
      <c r="IEF95" s="724"/>
      <c r="IEG95" s="724"/>
      <c r="IEH95" s="724"/>
      <c r="IEI95" s="724"/>
      <c r="IEJ95" s="724"/>
      <c r="IEK95" s="724"/>
      <c r="IEL95" s="724"/>
      <c r="IEM95" s="724"/>
      <c r="IEN95" s="724"/>
      <c r="IEO95" s="724"/>
      <c r="IEP95" s="724"/>
      <c r="IEQ95" s="724"/>
      <c r="IER95" s="724"/>
      <c r="IES95" s="724"/>
      <c r="IET95" s="724"/>
      <c r="IEU95" s="724"/>
      <c r="IEV95" s="724"/>
      <c r="IEW95" s="724"/>
      <c r="IEX95" s="724"/>
      <c r="IEY95" s="724"/>
      <c r="IEZ95" s="724"/>
      <c r="IFA95" s="724"/>
      <c r="IFB95" s="724"/>
      <c r="IFC95" s="724"/>
      <c r="IFD95" s="724"/>
      <c r="IFE95" s="724"/>
      <c r="IFF95" s="724"/>
      <c r="IFG95" s="724"/>
      <c r="IFH95" s="724"/>
      <c r="IFI95" s="724"/>
      <c r="IFJ95" s="724"/>
      <c r="IFK95" s="724"/>
      <c r="IFL95" s="724"/>
      <c r="IFM95" s="724"/>
      <c r="IFN95" s="724"/>
      <c r="IFO95" s="724"/>
      <c r="IFP95" s="724"/>
      <c r="IFQ95" s="724"/>
      <c r="IFR95" s="724"/>
      <c r="IFS95" s="724"/>
      <c r="IFT95" s="724"/>
      <c r="IFU95" s="724"/>
      <c r="IFV95" s="724"/>
      <c r="IFW95" s="724"/>
      <c r="IFX95" s="724"/>
      <c r="IFY95" s="724"/>
      <c r="IFZ95" s="724"/>
      <c r="IGA95" s="724"/>
      <c r="IGB95" s="724"/>
      <c r="IGC95" s="724"/>
      <c r="IGD95" s="724"/>
      <c r="IGE95" s="724"/>
      <c r="IGF95" s="724"/>
      <c r="IGG95" s="724"/>
      <c r="IGH95" s="724"/>
      <c r="IGI95" s="724"/>
      <c r="IGJ95" s="724"/>
      <c r="IGK95" s="724"/>
      <c r="IGL95" s="724"/>
      <c r="IGM95" s="724"/>
      <c r="IGN95" s="724"/>
      <c r="IGO95" s="724"/>
      <c r="IGP95" s="724"/>
      <c r="IGQ95" s="724"/>
      <c r="IGR95" s="724"/>
      <c r="IGS95" s="724"/>
      <c r="IGT95" s="724"/>
      <c r="IGU95" s="724"/>
      <c r="IGV95" s="724"/>
      <c r="IGW95" s="724"/>
      <c r="IGX95" s="724"/>
      <c r="IGY95" s="724"/>
      <c r="IGZ95" s="724"/>
      <c r="IHA95" s="724"/>
      <c r="IHB95" s="724"/>
      <c r="IHC95" s="724"/>
      <c r="IHD95" s="724"/>
      <c r="IHE95" s="724"/>
      <c r="IHF95" s="724"/>
      <c r="IHG95" s="724"/>
      <c r="IHH95" s="724"/>
      <c r="IHI95" s="724"/>
      <c r="IHJ95" s="724"/>
      <c r="IHK95" s="724"/>
      <c r="IHL95" s="724"/>
      <c r="IHM95" s="724"/>
      <c r="IHN95" s="724"/>
      <c r="IHO95" s="724"/>
      <c r="IHP95" s="724"/>
      <c r="IHQ95" s="724"/>
      <c r="IHR95" s="724"/>
      <c r="IHS95" s="724"/>
      <c r="IHT95" s="724"/>
      <c r="IHU95" s="724"/>
      <c r="IHV95" s="724"/>
      <c r="IHW95" s="724"/>
      <c r="IHX95" s="724"/>
      <c r="IHY95" s="724"/>
      <c r="IHZ95" s="724"/>
      <c r="IIA95" s="724"/>
      <c r="IIB95" s="724"/>
      <c r="IIC95" s="724"/>
      <c r="IID95" s="724"/>
      <c r="IIE95" s="724"/>
      <c r="IIF95" s="724"/>
      <c r="IIG95" s="724"/>
      <c r="IIH95" s="724"/>
      <c r="III95" s="724"/>
      <c r="IIJ95" s="724"/>
      <c r="IIK95" s="724"/>
      <c r="IIL95" s="724"/>
      <c r="IIM95" s="724"/>
      <c r="IIN95" s="724"/>
      <c r="IIO95" s="724"/>
      <c r="IIP95" s="724"/>
      <c r="IIQ95" s="724"/>
      <c r="IIR95" s="724"/>
      <c r="IIS95" s="724"/>
      <c r="IIT95" s="724"/>
      <c r="IIU95" s="724"/>
      <c r="IIV95" s="724"/>
      <c r="IIW95" s="724"/>
      <c r="IIX95" s="724"/>
      <c r="IIY95" s="724"/>
      <c r="IIZ95" s="724"/>
      <c r="IJA95" s="724"/>
      <c r="IJB95" s="724"/>
      <c r="IJC95" s="724"/>
      <c r="IJD95" s="724"/>
      <c r="IJE95" s="724"/>
      <c r="IJF95" s="724"/>
      <c r="IJG95" s="724"/>
      <c r="IJH95" s="724"/>
      <c r="IJI95" s="724"/>
      <c r="IJJ95" s="724"/>
      <c r="IJK95" s="724"/>
      <c r="IJL95" s="724"/>
      <c r="IJM95" s="724"/>
      <c r="IJN95" s="724"/>
      <c r="IJO95" s="724"/>
      <c r="IJP95" s="724"/>
      <c r="IJQ95" s="724"/>
      <c r="IJR95" s="724"/>
      <c r="IJS95" s="724"/>
      <c r="IJT95" s="724"/>
      <c r="IJU95" s="724"/>
      <c r="IJV95" s="724"/>
      <c r="IJW95" s="724"/>
      <c r="IJX95" s="724"/>
      <c r="IJY95" s="724"/>
      <c r="IJZ95" s="724"/>
      <c r="IKA95" s="724"/>
      <c r="IKB95" s="724"/>
      <c r="IKC95" s="724"/>
      <c r="IKD95" s="724"/>
      <c r="IKE95" s="724"/>
      <c r="IKF95" s="724"/>
      <c r="IKG95" s="724"/>
      <c r="IKH95" s="724"/>
      <c r="IKI95" s="724"/>
      <c r="IKJ95" s="724"/>
      <c r="IKK95" s="724"/>
      <c r="IKL95" s="724"/>
      <c r="IKM95" s="724"/>
      <c r="IKN95" s="724"/>
      <c r="IKO95" s="724"/>
      <c r="IKP95" s="724"/>
      <c r="IKQ95" s="724"/>
      <c r="IKR95" s="724"/>
      <c r="IKS95" s="724"/>
      <c r="IKT95" s="724"/>
      <c r="IKU95" s="724"/>
      <c r="IKV95" s="724"/>
      <c r="IKW95" s="724"/>
      <c r="IKX95" s="724"/>
      <c r="IKY95" s="724"/>
      <c r="IKZ95" s="724"/>
      <c r="ILA95" s="724"/>
      <c r="ILB95" s="724"/>
      <c r="ILC95" s="724"/>
      <c r="ILD95" s="724"/>
      <c r="ILE95" s="724"/>
      <c r="ILF95" s="724"/>
      <c r="ILG95" s="724"/>
      <c r="ILH95" s="724"/>
      <c r="ILI95" s="724"/>
      <c r="ILJ95" s="724"/>
      <c r="ILK95" s="724"/>
      <c r="ILL95" s="724"/>
      <c r="ILM95" s="724"/>
      <c r="ILN95" s="724"/>
      <c r="ILO95" s="724"/>
      <c r="ILP95" s="724"/>
      <c r="ILQ95" s="724"/>
      <c r="ILR95" s="724"/>
      <c r="ILS95" s="724"/>
      <c r="ILT95" s="724"/>
      <c r="ILU95" s="724"/>
      <c r="ILV95" s="724"/>
      <c r="ILW95" s="724"/>
      <c r="ILX95" s="724"/>
      <c r="ILY95" s="724"/>
      <c r="ILZ95" s="724"/>
      <c r="IMA95" s="724"/>
      <c r="IMB95" s="724"/>
      <c r="IMC95" s="724"/>
      <c r="IMD95" s="724"/>
      <c r="IME95" s="724"/>
      <c r="IMF95" s="724"/>
      <c r="IMG95" s="724"/>
      <c r="IMH95" s="724"/>
      <c r="IMI95" s="724"/>
      <c r="IMJ95" s="724"/>
      <c r="IMK95" s="724"/>
      <c r="IML95" s="724"/>
      <c r="IMM95" s="724"/>
      <c r="IMN95" s="724"/>
      <c r="IMO95" s="724"/>
      <c r="IMP95" s="724"/>
      <c r="IMQ95" s="724"/>
      <c r="IMR95" s="724"/>
      <c r="IMS95" s="724"/>
      <c r="IMT95" s="724"/>
      <c r="IMU95" s="724"/>
      <c r="IMV95" s="724"/>
      <c r="IMW95" s="724"/>
      <c r="IMX95" s="724"/>
      <c r="IMY95" s="724"/>
      <c r="IMZ95" s="724"/>
      <c r="INA95" s="724"/>
      <c r="INB95" s="724"/>
      <c r="INC95" s="724"/>
      <c r="IND95" s="724"/>
      <c r="INE95" s="724"/>
      <c r="INF95" s="724"/>
      <c r="ING95" s="724"/>
      <c r="INH95" s="724"/>
      <c r="INI95" s="724"/>
      <c r="INJ95" s="724"/>
      <c r="INK95" s="724"/>
      <c r="INL95" s="724"/>
      <c r="INM95" s="724"/>
      <c r="INN95" s="724"/>
      <c r="INO95" s="724"/>
      <c r="INP95" s="724"/>
      <c r="INQ95" s="724"/>
      <c r="INR95" s="724"/>
      <c r="INS95" s="724"/>
      <c r="INT95" s="724"/>
      <c r="INU95" s="724"/>
      <c r="INV95" s="724"/>
      <c r="INW95" s="724"/>
      <c r="INX95" s="724"/>
      <c r="INY95" s="724"/>
      <c r="INZ95" s="724"/>
      <c r="IOA95" s="724"/>
      <c r="IOB95" s="724"/>
      <c r="IOC95" s="724"/>
      <c r="IOD95" s="724"/>
      <c r="IOE95" s="724"/>
      <c r="IOF95" s="724"/>
      <c r="IOG95" s="724"/>
      <c r="IOH95" s="724"/>
      <c r="IOI95" s="724"/>
      <c r="IOJ95" s="724"/>
      <c r="IOK95" s="724"/>
      <c r="IOL95" s="724"/>
      <c r="IOM95" s="724"/>
      <c r="ION95" s="724"/>
      <c r="IOO95" s="724"/>
      <c r="IOP95" s="724"/>
      <c r="IOQ95" s="724"/>
      <c r="IOR95" s="724"/>
      <c r="IOS95" s="724"/>
      <c r="IOT95" s="724"/>
      <c r="IOU95" s="724"/>
      <c r="IOV95" s="724"/>
      <c r="IOW95" s="724"/>
      <c r="IOX95" s="724"/>
      <c r="IOY95" s="724"/>
      <c r="IOZ95" s="724"/>
      <c r="IPA95" s="724"/>
      <c r="IPB95" s="724"/>
      <c r="IPC95" s="724"/>
      <c r="IPD95" s="724"/>
      <c r="IPE95" s="724"/>
      <c r="IPF95" s="724"/>
      <c r="IPG95" s="724"/>
      <c r="IPH95" s="724"/>
      <c r="IPI95" s="724"/>
      <c r="IPJ95" s="724"/>
      <c r="IPK95" s="724"/>
      <c r="IPL95" s="724"/>
      <c r="IPM95" s="724"/>
      <c r="IPN95" s="724"/>
      <c r="IPO95" s="724"/>
      <c r="IPP95" s="724"/>
      <c r="IPQ95" s="724"/>
      <c r="IPR95" s="724"/>
      <c r="IPS95" s="724"/>
      <c r="IPT95" s="724"/>
      <c r="IPU95" s="724"/>
      <c r="IPV95" s="724"/>
      <c r="IPW95" s="724"/>
      <c r="IPX95" s="724"/>
      <c r="IPY95" s="724"/>
      <c r="IPZ95" s="724"/>
      <c r="IQA95" s="724"/>
      <c r="IQB95" s="724"/>
      <c r="IQC95" s="724"/>
      <c r="IQD95" s="724"/>
      <c r="IQE95" s="724"/>
      <c r="IQF95" s="724"/>
      <c r="IQG95" s="724"/>
      <c r="IQH95" s="724"/>
      <c r="IQI95" s="724"/>
      <c r="IQJ95" s="724"/>
      <c r="IQK95" s="724"/>
      <c r="IQL95" s="724"/>
      <c r="IQM95" s="724"/>
      <c r="IQN95" s="724"/>
      <c r="IQO95" s="724"/>
      <c r="IQP95" s="724"/>
      <c r="IQQ95" s="724"/>
      <c r="IQR95" s="724"/>
      <c r="IQS95" s="724"/>
      <c r="IQT95" s="724"/>
      <c r="IQU95" s="724"/>
      <c r="IQV95" s="724"/>
      <c r="IQW95" s="724"/>
      <c r="IQX95" s="724"/>
      <c r="IQY95" s="724"/>
      <c r="IQZ95" s="724"/>
      <c r="IRA95" s="724"/>
      <c r="IRB95" s="724"/>
      <c r="IRC95" s="724"/>
      <c r="IRD95" s="724"/>
      <c r="IRE95" s="724"/>
      <c r="IRF95" s="724"/>
      <c r="IRG95" s="724"/>
      <c r="IRH95" s="724"/>
      <c r="IRI95" s="724"/>
      <c r="IRJ95" s="724"/>
      <c r="IRK95" s="724"/>
      <c r="IRL95" s="724"/>
      <c r="IRM95" s="724"/>
      <c r="IRN95" s="724"/>
      <c r="IRO95" s="724"/>
      <c r="IRP95" s="724"/>
      <c r="IRQ95" s="724"/>
      <c r="IRR95" s="724"/>
      <c r="IRS95" s="724"/>
      <c r="IRT95" s="724"/>
      <c r="IRU95" s="724"/>
      <c r="IRV95" s="724"/>
      <c r="IRW95" s="724"/>
      <c r="IRX95" s="724"/>
      <c r="IRY95" s="724"/>
      <c r="IRZ95" s="724"/>
      <c r="ISA95" s="724"/>
      <c r="ISB95" s="724"/>
      <c r="ISC95" s="724"/>
      <c r="ISD95" s="724"/>
      <c r="ISE95" s="724"/>
      <c r="ISF95" s="724"/>
      <c r="ISG95" s="724"/>
      <c r="ISH95" s="724"/>
      <c r="ISI95" s="724"/>
      <c r="ISJ95" s="724"/>
      <c r="ISK95" s="724"/>
      <c r="ISL95" s="724"/>
      <c r="ISM95" s="724"/>
      <c r="ISN95" s="724"/>
      <c r="ISO95" s="724"/>
      <c r="ISP95" s="724"/>
      <c r="ISQ95" s="724"/>
      <c r="ISR95" s="724"/>
      <c r="ISS95" s="724"/>
      <c r="IST95" s="724"/>
      <c r="ISU95" s="724"/>
      <c r="ISV95" s="724"/>
      <c r="ISW95" s="724"/>
      <c r="ISX95" s="724"/>
      <c r="ISY95" s="724"/>
      <c r="ISZ95" s="724"/>
      <c r="ITA95" s="724"/>
      <c r="ITB95" s="724"/>
      <c r="ITC95" s="724"/>
      <c r="ITD95" s="724"/>
      <c r="ITE95" s="724"/>
      <c r="ITF95" s="724"/>
      <c r="ITG95" s="724"/>
      <c r="ITH95" s="724"/>
      <c r="ITI95" s="724"/>
      <c r="ITJ95" s="724"/>
      <c r="ITK95" s="724"/>
      <c r="ITL95" s="724"/>
      <c r="ITM95" s="724"/>
      <c r="ITN95" s="724"/>
      <c r="ITO95" s="724"/>
      <c r="ITP95" s="724"/>
      <c r="ITQ95" s="724"/>
      <c r="ITR95" s="724"/>
      <c r="ITS95" s="724"/>
      <c r="ITT95" s="724"/>
      <c r="ITU95" s="724"/>
      <c r="ITV95" s="724"/>
      <c r="ITW95" s="724"/>
      <c r="ITX95" s="724"/>
      <c r="ITY95" s="724"/>
      <c r="ITZ95" s="724"/>
      <c r="IUA95" s="724"/>
      <c r="IUB95" s="724"/>
      <c r="IUC95" s="724"/>
      <c r="IUD95" s="724"/>
      <c r="IUE95" s="724"/>
      <c r="IUF95" s="724"/>
      <c r="IUG95" s="724"/>
      <c r="IUH95" s="724"/>
      <c r="IUI95" s="724"/>
      <c r="IUJ95" s="724"/>
      <c r="IUK95" s="724"/>
      <c r="IUL95" s="724"/>
      <c r="IUM95" s="724"/>
      <c r="IUN95" s="724"/>
      <c r="IUO95" s="724"/>
      <c r="IUP95" s="724"/>
      <c r="IUQ95" s="724"/>
      <c r="IUR95" s="724"/>
      <c r="IUS95" s="724"/>
      <c r="IUT95" s="724"/>
      <c r="IUU95" s="724"/>
      <c r="IUV95" s="724"/>
      <c r="IUW95" s="724"/>
      <c r="IUX95" s="724"/>
      <c r="IUY95" s="724"/>
      <c r="IUZ95" s="724"/>
      <c r="IVA95" s="724"/>
      <c r="IVB95" s="724"/>
      <c r="IVC95" s="724"/>
      <c r="IVD95" s="724"/>
      <c r="IVE95" s="724"/>
      <c r="IVF95" s="724"/>
      <c r="IVG95" s="724"/>
      <c r="IVH95" s="724"/>
      <c r="IVI95" s="724"/>
      <c r="IVJ95" s="724"/>
      <c r="IVK95" s="724"/>
      <c r="IVL95" s="724"/>
      <c r="IVM95" s="724"/>
      <c r="IVN95" s="724"/>
      <c r="IVO95" s="724"/>
      <c r="IVP95" s="724"/>
      <c r="IVQ95" s="724"/>
      <c r="IVR95" s="724"/>
      <c r="IVS95" s="724"/>
      <c r="IVT95" s="724"/>
      <c r="IVU95" s="724"/>
      <c r="IVV95" s="724"/>
      <c r="IVW95" s="724"/>
      <c r="IVX95" s="724"/>
      <c r="IVY95" s="724"/>
      <c r="IVZ95" s="724"/>
      <c r="IWA95" s="724"/>
      <c r="IWB95" s="724"/>
      <c r="IWC95" s="724"/>
      <c r="IWD95" s="724"/>
      <c r="IWE95" s="724"/>
      <c r="IWF95" s="724"/>
      <c r="IWG95" s="724"/>
      <c r="IWH95" s="724"/>
      <c r="IWI95" s="724"/>
      <c r="IWJ95" s="724"/>
      <c r="IWK95" s="724"/>
      <c r="IWL95" s="724"/>
      <c r="IWM95" s="724"/>
      <c r="IWN95" s="724"/>
      <c r="IWO95" s="724"/>
      <c r="IWP95" s="724"/>
      <c r="IWQ95" s="724"/>
      <c r="IWR95" s="724"/>
      <c r="IWS95" s="724"/>
      <c r="IWT95" s="724"/>
      <c r="IWU95" s="724"/>
      <c r="IWV95" s="724"/>
      <c r="IWW95" s="724"/>
      <c r="IWX95" s="724"/>
      <c r="IWY95" s="724"/>
      <c r="IWZ95" s="724"/>
      <c r="IXA95" s="724"/>
      <c r="IXB95" s="724"/>
      <c r="IXC95" s="724"/>
      <c r="IXD95" s="724"/>
      <c r="IXE95" s="724"/>
      <c r="IXF95" s="724"/>
      <c r="IXG95" s="724"/>
      <c r="IXH95" s="724"/>
      <c r="IXI95" s="724"/>
      <c r="IXJ95" s="724"/>
      <c r="IXK95" s="724"/>
      <c r="IXL95" s="724"/>
      <c r="IXM95" s="724"/>
      <c r="IXN95" s="724"/>
      <c r="IXO95" s="724"/>
      <c r="IXP95" s="724"/>
      <c r="IXQ95" s="724"/>
      <c r="IXR95" s="724"/>
      <c r="IXS95" s="724"/>
      <c r="IXT95" s="724"/>
      <c r="IXU95" s="724"/>
      <c r="IXV95" s="724"/>
      <c r="IXW95" s="724"/>
      <c r="IXX95" s="724"/>
      <c r="IXY95" s="724"/>
      <c r="IXZ95" s="724"/>
      <c r="IYA95" s="724"/>
      <c r="IYB95" s="724"/>
      <c r="IYC95" s="724"/>
      <c r="IYD95" s="724"/>
      <c r="IYE95" s="724"/>
      <c r="IYF95" s="724"/>
      <c r="IYG95" s="724"/>
      <c r="IYH95" s="724"/>
      <c r="IYI95" s="724"/>
      <c r="IYJ95" s="724"/>
      <c r="IYK95" s="724"/>
      <c r="IYL95" s="724"/>
      <c r="IYM95" s="724"/>
      <c r="IYN95" s="724"/>
      <c r="IYO95" s="724"/>
      <c r="IYP95" s="724"/>
      <c r="IYQ95" s="724"/>
      <c r="IYR95" s="724"/>
      <c r="IYS95" s="724"/>
      <c r="IYT95" s="724"/>
      <c r="IYU95" s="724"/>
      <c r="IYV95" s="724"/>
      <c r="IYW95" s="724"/>
      <c r="IYX95" s="724"/>
      <c r="IYY95" s="724"/>
      <c r="IYZ95" s="724"/>
      <c r="IZA95" s="724"/>
      <c r="IZB95" s="724"/>
      <c r="IZC95" s="724"/>
      <c r="IZD95" s="724"/>
      <c r="IZE95" s="724"/>
      <c r="IZF95" s="724"/>
      <c r="IZG95" s="724"/>
      <c r="IZH95" s="724"/>
      <c r="IZI95" s="724"/>
      <c r="IZJ95" s="724"/>
      <c r="IZK95" s="724"/>
      <c r="IZL95" s="724"/>
      <c r="IZM95" s="724"/>
      <c r="IZN95" s="724"/>
      <c r="IZO95" s="724"/>
      <c r="IZP95" s="724"/>
      <c r="IZQ95" s="724"/>
      <c r="IZR95" s="724"/>
      <c r="IZS95" s="724"/>
      <c r="IZT95" s="724"/>
      <c r="IZU95" s="724"/>
      <c r="IZV95" s="724"/>
      <c r="IZW95" s="724"/>
      <c r="IZX95" s="724"/>
      <c r="IZY95" s="724"/>
      <c r="IZZ95" s="724"/>
      <c r="JAA95" s="724"/>
      <c r="JAB95" s="724"/>
      <c r="JAC95" s="724"/>
      <c r="JAD95" s="724"/>
      <c r="JAE95" s="724"/>
      <c r="JAF95" s="724"/>
      <c r="JAG95" s="724"/>
      <c r="JAH95" s="724"/>
      <c r="JAI95" s="724"/>
      <c r="JAJ95" s="724"/>
      <c r="JAK95" s="724"/>
      <c r="JAL95" s="724"/>
      <c r="JAM95" s="724"/>
      <c r="JAN95" s="724"/>
      <c r="JAO95" s="724"/>
      <c r="JAP95" s="724"/>
      <c r="JAQ95" s="724"/>
      <c r="JAR95" s="724"/>
      <c r="JAS95" s="724"/>
      <c r="JAT95" s="724"/>
      <c r="JAU95" s="724"/>
      <c r="JAV95" s="724"/>
      <c r="JAW95" s="724"/>
      <c r="JAX95" s="724"/>
      <c r="JAY95" s="724"/>
      <c r="JAZ95" s="724"/>
      <c r="JBA95" s="724"/>
      <c r="JBB95" s="724"/>
      <c r="JBC95" s="724"/>
      <c r="JBD95" s="724"/>
      <c r="JBE95" s="724"/>
      <c r="JBF95" s="724"/>
      <c r="JBG95" s="724"/>
      <c r="JBH95" s="724"/>
      <c r="JBI95" s="724"/>
      <c r="JBJ95" s="724"/>
      <c r="JBK95" s="724"/>
      <c r="JBL95" s="724"/>
      <c r="JBM95" s="724"/>
      <c r="JBN95" s="724"/>
      <c r="JBO95" s="724"/>
      <c r="JBP95" s="724"/>
      <c r="JBQ95" s="724"/>
      <c r="JBR95" s="724"/>
      <c r="JBS95" s="724"/>
      <c r="JBT95" s="724"/>
      <c r="JBU95" s="724"/>
      <c r="JBV95" s="724"/>
      <c r="JBW95" s="724"/>
      <c r="JBX95" s="724"/>
      <c r="JBY95" s="724"/>
      <c r="JBZ95" s="724"/>
      <c r="JCA95" s="724"/>
      <c r="JCB95" s="724"/>
      <c r="JCC95" s="724"/>
      <c r="JCD95" s="724"/>
      <c r="JCE95" s="724"/>
      <c r="JCF95" s="724"/>
      <c r="JCG95" s="724"/>
      <c r="JCH95" s="724"/>
      <c r="JCI95" s="724"/>
      <c r="JCJ95" s="724"/>
      <c r="JCK95" s="724"/>
      <c r="JCL95" s="724"/>
      <c r="JCM95" s="724"/>
      <c r="JCN95" s="724"/>
      <c r="JCO95" s="724"/>
      <c r="JCP95" s="724"/>
      <c r="JCQ95" s="724"/>
      <c r="JCR95" s="724"/>
      <c r="JCS95" s="724"/>
      <c r="JCT95" s="724"/>
      <c r="JCU95" s="724"/>
      <c r="JCV95" s="724"/>
      <c r="JCW95" s="724"/>
      <c r="JCX95" s="724"/>
      <c r="JCY95" s="724"/>
      <c r="JCZ95" s="724"/>
      <c r="JDA95" s="724"/>
      <c r="JDB95" s="724"/>
      <c r="JDC95" s="724"/>
      <c r="JDD95" s="724"/>
      <c r="JDE95" s="724"/>
      <c r="JDF95" s="724"/>
      <c r="JDG95" s="724"/>
      <c r="JDH95" s="724"/>
      <c r="JDI95" s="724"/>
      <c r="JDJ95" s="724"/>
      <c r="JDK95" s="724"/>
      <c r="JDL95" s="724"/>
      <c r="JDM95" s="724"/>
      <c r="JDN95" s="724"/>
      <c r="JDO95" s="724"/>
      <c r="JDP95" s="724"/>
      <c r="JDQ95" s="724"/>
      <c r="JDR95" s="724"/>
      <c r="JDS95" s="724"/>
      <c r="JDT95" s="724"/>
      <c r="JDU95" s="724"/>
      <c r="JDV95" s="724"/>
      <c r="JDW95" s="724"/>
      <c r="JDX95" s="724"/>
      <c r="JDY95" s="724"/>
      <c r="JDZ95" s="724"/>
      <c r="JEA95" s="724"/>
      <c r="JEB95" s="724"/>
      <c r="JEC95" s="724"/>
      <c r="JED95" s="724"/>
      <c r="JEE95" s="724"/>
      <c r="JEF95" s="724"/>
      <c r="JEG95" s="724"/>
      <c r="JEH95" s="724"/>
      <c r="JEI95" s="724"/>
      <c r="JEJ95" s="724"/>
      <c r="JEK95" s="724"/>
      <c r="JEL95" s="724"/>
      <c r="JEM95" s="724"/>
      <c r="JEN95" s="724"/>
      <c r="JEO95" s="724"/>
      <c r="JEP95" s="724"/>
      <c r="JEQ95" s="724"/>
      <c r="JER95" s="724"/>
      <c r="JES95" s="724"/>
      <c r="JET95" s="724"/>
      <c r="JEU95" s="724"/>
      <c r="JEV95" s="724"/>
      <c r="JEW95" s="724"/>
      <c r="JEX95" s="724"/>
      <c r="JEY95" s="724"/>
      <c r="JEZ95" s="724"/>
      <c r="JFA95" s="724"/>
      <c r="JFB95" s="724"/>
      <c r="JFC95" s="724"/>
      <c r="JFD95" s="724"/>
      <c r="JFE95" s="724"/>
      <c r="JFF95" s="724"/>
      <c r="JFG95" s="724"/>
      <c r="JFH95" s="724"/>
      <c r="JFI95" s="724"/>
      <c r="JFJ95" s="724"/>
      <c r="JFK95" s="724"/>
      <c r="JFL95" s="724"/>
      <c r="JFM95" s="724"/>
      <c r="JFN95" s="724"/>
      <c r="JFO95" s="724"/>
      <c r="JFP95" s="724"/>
      <c r="JFQ95" s="724"/>
      <c r="JFR95" s="724"/>
      <c r="JFS95" s="724"/>
      <c r="JFT95" s="724"/>
      <c r="JFU95" s="724"/>
      <c r="JFV95" s="724"/>
      <c r="JFW95" s="724"/>
      <c r="JFX95" s="724"/>
      <c r="JFY95" s="724"/>
      <c r="JFZ95" s="724"/>
      <c r="JGA95" s="724"/>
      <c r="JGB95" s="724"/>
      <c r="JGC95" s="724"/>
      <c r="JGD95" s="724"/>
      <c r="JGE95" s="724"/>
      <c r="JGF95" s="724"/>
      <c r="JGG95" s="724"/>
      <c r="JGH95" s="724"/>
      <c r="JGI95" s="724"/>
      <c r="JGJ95" s="724"/>
      <c r="JGK95" s="724"/>
      <c r="JGL95" s="724"/>
      <c r="JGM95" s="724"/>
      <c r="JGN95" s="724"/>
      <c r="JGO95" s="724"/>
      <c r="JGP95" s="724"/>
      <c r="JGQ95" s="724"/>
      <c r="JGR95" s="724"/>
      <c r="JGS95" s="724"/>
      <c r="JGT95" s="724"/>
      <c r="JGU95" s="724"/>
      <c r="JGV95" s="724"/>
      <c r="JGW95" s="724"/>
      <c r="JGX95" s="724"/>
      <c r="JGY95" s="724"/>
      <c r="JGZ95" s="724"/>
      <c r="JHA95" s="724"/>
      <c r="JHB95" s="724"/>
      <c r="JHC95" s="724"/>
      <c r="JHD95" s="724"/>
      <c r="JHE95" s="724"/>
      <c r="JHF95" s="724"/>
      <c r="JHG95" s="724"/>
      <c r="JHH95" s="724"/>
      <c r="JHI95" s="724"/>
      <c r="JHJ95" s="724"/>
      <c r="JHK95" s="724"/>
      <c r="JHL95" s="724"/>
      <c r="JHM95" s="724"/>
      <c r="JHN95" s="724"/>
      <c r="JHO95" s="724"/>
      <c r="JHP95" s="724"/>
      <c r="JHQ95" s="724"/>
      <c r="JHR95" s="724"/>
      <c r="JHS95" s="724"/>
      <c r="JHT95" s="724"/>
      <c r="JHU95" s="724"/>
      <c r="JHV95" s="724"/>
      <c r="JHW95" s="724"/>
      <c r="JHX95" s="724"/>
      <c r="JHY95" s="724"/>
      <c r="JHZ95" s="724"/>
      <c r="JIA95" s="724"/>
      <c r="JIB95" s="724"/>
      <c r="JIC95" s="724"/>
      <c r="JID95" s="724"/>
      <c r="JIE95" s="724"/>
      <c r="JIF95" s="724"/>
      <c r="JIG95" s="724"/>
      <c r="JIH95" s="724"/>
      <c r="JII95" s="724"/>
      <c r="JIJ95" s="724"/>
      <c r="JIK95" s="724"/>
      <c r="JIL95" s="724"/>
      <c r="JIM95" s="724"/>
      <c r="JIN95" s="724"/>
      <c r="JIO95" s="724"/>
      <c r="JIP95" s="724"/>
      <c r="JIQ95" s="724"/>
      <c r="JIR95" s="724"/>
      <c r="JIS95" s="724"/>
      <c r="JIT95" s="724"/>
      <c r="JIU95" s="724"/>
      <c r="JIV95" s="724"/>
      <c r="JIW95" s="724"/>
      <c r="JIX95" s="724"/>
      <c r="JIY95" s="724"/>
      <c r="JIZ95" s="724"/>
      <c r="JJA95" s="724"/>
      <c r="JJB95" s="724"/>
      <c r="JJC95" s="724"/>
      <c r="JJD95" s="724"/>
      <c r="JJE95" s="724"/>
      <c r="JJF95" s="724"/>
      <c r="JJG95" s="724"/>
      <c r="JJH95" s="724"/>
      <c r="JJI95" s="724"/>
      <c r="JJJ95" s="724"/>
      <c r="JJK95" s="724"/>
      <c r="JJL95" s="724"/>
      <c r="JJM95" s="724"/>
      <c r="JJN95" s="724"/>
      <c r="JJO95" s="724"/>
      <c r="JJP95" s="724"/>
      <c r="JJQ95" s="724"/>
      <c r="JJR95" s="724"/>
      <c r="JJS95" s="724"/>
      <c r="JJT95" s="724"/>
      <c r="JJU95" s="724"/>
      <c r="JJV95" s="724"/>
      <c r="JJW95" s="724"/>
      <c r="JJX95" s="724"/>
      <c r="JJY95" s="724"/>
      <c r="JJZ95" s="724"/>
      <c r="JKA95" s="724"/>
      <c r="JKB95" s="724"/>
      <c r="JKC95" s="724"/>
      <c r="JKD95" s="724"/>
      <c r="JKE95" s="724"/>
      <c r="JKF95" s="724"/>
      <c r="JKG95" s="724"/>
      <c r="JKH95" s="724"/>
      <c r="JKI95" s="724"/>
      <c r="JKJ95" s="724"/>
      <c r="JKK95" s="724"/>
      <c r="JKL95" s="724"/>
      <c r="JKM95" s="724"/>
      <c r="JKN95" s="724"/>
      <c r="JKO95" s="724"/>
      <c r="JKP95" s="724"/>
      <c r="JKQ95" s="724"/>
      <c r="JKR95" s="724"/>
      <c r="JKS95" s="724"/>
      <c r="JKT95" s="724"/>
      <c r="JKU95" s="724"/>
      <c r="JKV95" s="724"/>
      <c r="JKW95" s="724"/>
      <c r="JKX95" s="724"/>
      <c r="JKY95" s="724"/>
      <c r="JKZ95" s="724"/>
      <c r="JLA95" s="724"/>
      <c r="JLB95" s="724"/>
      <c r="JLC95" s="724"/>
      <c r="JLD95" s="724"/>
      <c r="JLE95" s="724"/>
      <c r="JLF95" s="724"/>
      <c r="JLG95" s="724"/>
      <c r="JLH95" s="724"/>
      <c r="JLI95" s="724"/>
      <c r="JLJ95" s="724"/>
      <c r="JLK95" s="724"/>
      <c r="JLL95" s="724"/>
      <c r="JLM95" s="724"/>
      <c r="JLN95" s="724"/>
      <c r="JLO95" s="724"/>
      <c r="JLP95" s="724"/>
      <c r="JLQ95" s="724"/>
      <c r="JLR95" s="724"/>
      <c r="JLS95" s="724"/>
      <c r="JLT95" s="724"/>
      <c r="JLU95" s="724"/>
      <c r="JLV95" s="724"/>
      <c r="JLW95" s="724"/>
      <c r="JLX95" s="724"/>
      <c r="JLY95" s="724"/>
      <c r="JLZ95" s="724"/>
      <c r="JMA95" s="724"/>
      <c r="JMB95" s="724"/>
      <c r="JMC95" s="724"/>
      <c r="JMD95" s="724"/>
      <c r="JME95" s="724"/>
      <c r="JMF95" s="724"/>
      <c r="JMG95" s="724"/>
      <c r="JMH95" s="724"/>
      <c r="JMI95" s="724"/>
      <c r="JMJ95" s="724"/>
      <c r="JMK95" s="724"/>
      <c r="JML95" s="724"/>
      <c r="JMM95" s="724"/>
      <c r="JMN95" s="724"/>
      <c r="JMO95" s="724"/>
      <c r="JMP95" s="724"/>
      <c r="JMQ95" s="724"/>
      <c r="JMR95" s="724"/>
      <c r="JMS95" s="724"/>
      <c r="JMT95" s="724"/>
      <c r="JMU95" s="724"/>
      <c r="JMV95" s="724"/>
      <c r="JMW95" s="724"/>
      <c r="JMX95" s="724"/>
      <c r="JMY95" s="724"/>
      <c r="JMZ95" s="724"/>
      <c r="JNA95" s="724"/>
      <c r="JNB95" s="724"/>
      <c r="JNC95" s="724"/>
      <c r="JND95" s="724"/>
      <c r="JNE95" s="724"/>
      <c r="JNF95" s="724"/>
      <c r="JNG95" s="724"/>
      <c r="JNH95" s="724"/>
      <c r="JNI95" s="724"/>
      <c r="JNJ95" s="724"/>
      <c r="JNK95" s="724"/>
      <c r="JNL95" s="724"/>
      <c r="JNM95" s="724"/>
      <c r="JNN95" s="724"/>
      <c r="JNO95" s="724"/>
      <c r="JNP95" s="724"/>
      <c r="JNQ95" s="724"/>
      <c r="JNR95" s="724"/>
      <c r="JNS95" s="724"/>
      <c r="JNT95" s="724"/>
      <c r="JNU95" s="724"/>
      <c r="JNV95" s="724"/>
      <c r="JNW95" s="724"/>
      <c r="JNX95" s="724"/>
      <c r="JNY95" s="724"/>
      <c r="JNZ95" s="724"/>
      <c r="JOA95" s="724"/>
      <c r="JOB95" s="724"/>
      <c r="JOC95" s="724"/>
      <c r="JOD95" s="724"/>
      <c r="JOE95" s="724"/>
      <c r="JOF95" s="724"/>
      <c r="JOG95" s="724"/>
      <c r="JOH95" s="724"/>
      <c r="JOI95" s="724"/>
      <c r="JOJ95" s="724"/>
      <c r="JOK95" s="724"/>
      <c r="JOL95" s="724"/>
      <c r="JOM95" s="724"/>
      <c r="JON95" s="724"/>
      <c r="JOO95" s="724"/>
      <c r="JOP95" s="724"/>
      <c r="JOQ95" s="724"/>
      <c r="JOR95" s="724"/>
      <c r="JOS95" s="724"/>
      <c r="JOT95" s="724"/>
      <c r="JOU95" s="724"/>
      <c r="JOV95" s="724"/>
      <c r="JOW95" s="724"/>
      <c r="JOX95" s="724"/>
      <c r="JOY95" s="724"/>
      <c r="JOZ95" s="724"/>
      <c r="JPA95" s="724"/>
      <c r="JPB95" s="724"/>
      <c r="JPC95" s="724"/>
      <c r="JPD95" s="724"/>
      <c r="JPE95" s="724"/>
      <c r="JPF95" s="724"/>
      <c r="JPG95" s="724"/>
      <c r="JPH95" s="724"/>
      <c r="JPI95" s="724"/>
      <c r="JPJ95" s="724"/>
      <c r="JPK95" s="724"/>
      <c r="JPL95" s="724"/>
      <c r="JPM95" s="724"/>
      <c r="JPN95" s="724"/>
      <c r="JPO95" s="724"/>
      <c r="JPP95" s="724"/>
      <c r="JPQ95" s="724"/>
      <c r="JPR95" s="724"/>
      <c r="JPS95" s="724"/>
      <c r="JPT95" s="724"/>
      <c r="JPU95" s="724"/>
      <c r="JPV95" s="724"/>
      <c r="JPW95" s="724"/>
      <c r="JPX95" s="724"/>
      <c r="JPY95" s="724"/>
      <c r="JPZ95" s="724"/>
      <c r="JQA95" s="724"/>
      <c r="JQB95" s="724"/>
      <c r="JQC95" s="724"/>
      <c r="JQD95" s="724"/>
      <c r="JQE95" s="724"/>
      <c r="JQF95" s="724"/>
      <c r="JQG95" s="724"/>
      <c r="JQH95" s="724"/>
      <c r="JQI95" s="724"/>
      <c r="JQJ95" s="724"/>
      <c r="JQK95" s="724"/>
      <c r="JQL95" s="724"/>
      <c r="JQM95" s="724"/>
      <c r="JQN95" s="724"/>
      <c r="JQO95" s="724"/>
      <c r="JQP95" s="724"/>
      <c r="JQQ95" s="724"/>
      <c r="JQR95" s="724"/>
      <c r="JQS95" s="724"/>
      <c r="JQT95" s="724"/>
      <c r="JQU95" s="724"/>
      <c r="JQV95" s="724"/>
      <c r="JQW95" s="724"/>
      <c r="JQX95" s="724"/>
      <c r="JQY95" s="724"/>
      <c r="JQZ95" s="724"/>
      <c r="JRA95" s="724"/>
      <c r="JRB95" s="724"/>
      <c r="JRC95" s="724"/>
      <c r="JRD95" s="724"/>
      <c r="JRE95" s="724"/>
      <c r="JRF95" s="724"/>
      <c r="JRG95" s="724"/>
      <c r="JRH95" s="724"/>
      <c r="JRI95" s="724"/>
      <c r="JRJ95" s="724"/>
      <c r="JRK95" s="724"/>
      <c r="JRL95" s="724"/>
      <c r="JRM95" s="724"/>
      <c r="JRN95" s="724"/>
      <c r="JRO95" s="724"/>
      <c r="JRP95" s="724"/>
      <c r="JRQ95" s="724"/>
      <c r="JRR95" s="724"/>
      <c r="JRS95" s="724"/>
      <c r="JRT95" s="724"/>
      <c r="JRU95" s="724"/>
      <c r="JRV95" s="724"/>
      <c r="JRW95" s="724"/>
      <c r="JRX95" s="724"/>
      <c r="JRY95" s="724"/>
      <c r="JRZ95" s="724"/>
      <c r="JSA95" s="724"/>
      <c r="JSB95" s="724"/>
      <c r="JSC95" s="724"/>
      <c r="JSD95" s="724"/>
      <c r="JSE95" s="724"/>
      <c r="JSF95" s="724"/>
      <c r="JSG95" s="724"/>
      <c r="JSH95" s="724"/>
      <c r="JSI95" s="724"/>
      <c r="JSJ95" s="724"/>
      <c r="JSK95" s="724"/>
      <c r="JSL95" s="724"/>
      <c r="JSM95" s="724"/>
      <c r="JSN95" s="724"/>
      <c r="JSO95" s="724"/>
      <c r="JSP95" s="724"/>
      <c r="JSQ95" s="724"/>
      <c r="JSR95" s="724"/>
      <c r="JSS95" s="724"/>
      <c r="JST95" s="724"/>
      <c r="JSU95" s="724"/>
      <c r="JSV95" s="724"/>
      <c r="JSW95" s="724"/>
      <c r="JSX95" s="724"/>
      <c r="JSY95" s="724"/>
      <c r="JSZ95" s="724"/>
      <c r="JTA95" s="724"/>
      <c r="JTB95" s="724"/>
      <c r="JTC95" s="724"/>
      <c r="JTD95" s="724"/>
      <c r="JTE95" s="724"/>
      <c r="JTF95" s="724"/>
      <c r="JTG95" s="724"/>
      <c r="JTH95" s="724"/>
      <c r="JTI95" s="724"/>
      <c r="JTJ95" s="724"/>
      <c r="JTK95" s="724"/>
      <c r="JTL95" s="724"/>
      <c r="JTM95" s="724"/>
      <c r="JTN95" s="724"/>
      <c r="JTO95" s="724"/>
      <c r="JTP95" s="724"/>
      <c r="JTQ95" s="724"/>
      <c r="JTR95" s="724"/>
      <c r="JTS95" s="724"/>
      <c r="JTT95" s="724"/>
      <c r="JTU95" s="724"/>
      <c r="JTV95" s="724"/>
      <c r="JTW95" s="724"/>
      <c r="JTX95" s="724"/>
      <c r="JTY95" s="724"/>
      <c r="JTZ95" s="724"/>
      <c r="JUA95" s="724"/>
      <c r="JUB95" s="724"/>
      <c r="JUC95" s="724"/>
      <c r="JUD95" s="724"/>
      <c r="JUE95" s="724"/>
      <c r="JUF95" s="724"/>
      <c r="JUG95" s="724"/>
      <c r="JUH95" s="724"/>
      <c r="JUI95" s="724"/>
      <c r="JUJ95" s="724"/>
      <c r="JUK95" s="724"/>
      <c r="JUL95" s="724"/>
      <c r="JUM95" s="724"/>
      <c r="JUN95" s="724"/>
      <c r="JUO95" s="724"/>
      <c r="JUP95" s="724"/>
      <c r="JUQ95" s="724"/>
      <c r="JUR95" s="724"/>
      <c r="JUS95" s="724"/>
      <c r="JUT95" s="724"/>
      <c r="JUU95" s="724"/>
      <c r="JUV95" s="724"/>
      <c r="JUW95" s="724"/>
      <c r="JUX95" s="724"/>
      <c r="JUY95" s="724"/>
      <c r="JUZ95" s="724"/>
      <c r="JVA95" s="724"/>
      <c r="JVB95" s="724"/>
      <c r="JVC95" s="724"/>
      <c r="JVD95" s="724"/>
      <c r="JVE95" s="724"/>
      <c r="JVF95" s="724"/>
      <c r="JVG95" s="724"/>
      <c r="JVH95" s="724"/>
      <c r="JVI95" s="724"/>
      <c r="JVJ95" s="724"/>
      <c r="JVK95" s="724"/>
      <c r="JVL95" s="724"/>
      <c r="JVM95" s="724"/>
      <c r="JVN95" s="724"/>
      <c r="JVO95" s="724"/>
      <c r="JVP95" s="724"/>
      <c r="JVQ95" s="724"/>
      <c r="JVR95" s="724"/>
      <c r="JVS95" s="724"/>
      <c r="JVT95" s="724"/>
      <c r="JVU95" s="724"/>
      <c r="JVV95" s="724"/>
      <c r="JVW95" s="724"/>
      <c r="JVX95" s="724"/>
      <c r="JVY95" s="724"/>
      <c r="JVZ95" s="724"/>
      <c r="JWA95" s="724"/>
      <c r="JWB95" s="724"/>
      <c r="JWC95" s="724"/>
      <c r="JWD95" s="724"/>
      <c r="JWE95" s="724"/>
      <c r="JWF95" s="724"/>
      <c r="JWG95" s="724"/>
      <c r="JWH95" s="724"/>
      <c r="JWI95" s="724"/>
      <c r="JWJ95" s="724"/>
      <c r="JWK95" s="724"/>
      <c r="JWL95" s="724"/>
      <c r="JWM95" s="724"/>
      <c r="JWN95" s="724"/>
      <c r="JWO95" s="724"/>
      <c r="JWP95" s="724"/>
      <c r="JWQ95" s="724"/>
      <c r="JWR95" s="724"/>
      <c r="JWS95" s="724"/>
      <c r="JWT95" s="724"/>
      <c r="JWU95" s="724"/>
      <c r="JWV95" s="724"/>
      <c r="JWW95" s="724"/>
      <c r="JWX95" s="724"/>
      <c r="JWY95" s="724"/>
      <c r="JWZ95" s="724"/>
      <c r="JXA95" s="724"/>
      <c r="JXB95" s="724"/>
      <c r="JXC95" s="724"/>
      <c r="JXD95" s="724"/>
      <c r="JXE95" s="724"/>
      <c r="JXF95" s="724"/>
      <c r="JXG95" s="724"/>
      <c r="JXH95" s="724"/>
      <c r="JXI95" s="724"/>
      <c r="JXJ95" s="724"/>
      <c r="JXK95" s="724"/>
      <c r="JXL95" s="724"/>
      <c r="JXM95" s="724"/>
      <c r="JXN95" s="724"/>
      <c r="JXO95" s="724"/>
      <c r="JXP95" s="724"/>
      <c r="JXQ95" s="724"/>
      <c r="JXR95" s="724"/>
      <c r="JXS95" s="724"/>
      <c r="JXT95" s="724"/>
      <c r="JXU95" s="724"/>
      <c r="JXV95" s="724"/>
      <c r="JXW95" s="724"/>
      <c r="JXX95" s="724"/>
      <c r="JXY95" s="724"/>
      <c r="JXZ95" s="724"/>
      <c r="JYA95" s="724"/>
      <c r="JYB95" s="724"/>
      <c r="JYC95" s="724"/>
      <c r="JYD95" s="724"/>
      <c r="JYE95" s="724"/>
      <c r="JYF95" s="724"/>
      <c r="JYG95" s="724"/>
      <c r="JYH95" s="724"/>
      <c r="JYI95" s="724"/>
      <c r="JYJ95" s="724"/>
      <c r="JYK95" s="724"/>
      <c r="JYL95" s="724"/>
      <c r="JYM95" s="724"/>
      <c r="JYN95" s="724"/>
      <c r="JYO95" s="724"/>
      <c r="JYP95" s="724"/>
      <c r="JYQ95" s="724"/>
      <c r="JYR95" s="724"/>
      <c r="JYS95" s="724"/>
      <c r="JYT95" s="724"/>
      <c r="JYU95" s="724"/>
      <c r="JYV95" s="724"/>
      <c r="JYW95" s="724"/>
      <c r="JYX95" s="724"/>
      <c r="JYY95" s="724"/>
      <c r="JYZ95" s="724"/>
      <c r="JZA95" s="724"/>
      <c r="JZB95" s="724"/>
      <c r="JZC95" s="724"/>
      <c r="JZD95" s="724"/>
      <c r="JZE95" s="724"/>
      <c r="JZF95" s="724"/>
      <c r="JZG95" s="724"/>
      <c r="JZH95" s="724"/>
      <c r="JZI95" s="724"/>
      <c r="JZJ95" s="724"/>
      <c r="JZK95" s="724"/>
      <c r="JZL95" s="724"/>
      <c r="JZM95" s="724"/>
      <c r="JZN95" s="724"/>
      <c r="JZO95" s="724"/>
      <c r="JZP95" s="724"/>
      <c r="JZQ95" s="724"/>
      <c r="JZR95" s="724"/>
      <c r="JZS95" s="724"/>
      <c r="JZT95" s="724"/>
      <c r="JZU95" s="724"/>
      <c r="JZV95" s="724"/>
      <c r="JZW95" s="724"/>
      <c r="JZX95" s="724"/>
      <c r="JZY95" s="724"/>
      <c r="JZZ95" s="724"/>
      <c r="KAA95" s="724"/>
      <c r="KAB95" s="724"/>
      <c r="KAC95" s="724"/>
      <c r="KAD95" s="724"/>
      <c r="KAE95" s="724"/>
      <c r="KAF95" s="724"/>
      <c r="KAG95" s="724"/>
      <c r="KAH95" s="724"/>
      <c r="KAI95" s="724"/>
      <c r="KAJ95" s="724"/>
      <c r="KAK95" s="724"/>
      <c r="KAL95" s="724"/>
      <c r="KAM95" s="724"/>
      <c r="KAN95" s="724"/>
      <c r="KAO95" s="724"/>
      <c r="KAP95" s="724"/>
      <c r="KAQ95" s="724"/>
      <c r="KAR95" s="724"/>
      <c r="KAS95" s="724"/>
      <c r="KAT95" s="724"/>
      <c r="KAU95" s="724"/>
      <c r="KAV95" s="724"/>
      <c r="KAW95" s="724"/>
      <c r="KAX95" s="724"/>
      <c r="KAY95" s="724"/>
      <c r="KAZ95" s="724"/>
      <c r="KBA95" s="724"/>
      <c r="KBB95" s="724"/>
      <c r="KBC95" s="724"/>
      <c r="KBD95" s="724"/>
      <c r="KBE95" s="724"/>
      <c r="KBF95" s="724"/>
      <c r="KBG95" s="724"/>
      <c r="KBH95" s="724"/>
      <c r="KBI95" s="724"/>
      <c r="KBJ95" s="724"/>
      <c r="KBK95" s="724"/>
      <c r="KBL95" s="724"/>
      <c r="KBM95" s="724"/>
      <c r="KBN95" s="724"/>
      <c r="KBO95" s="724"/>
      <c r="KBP95" s="724"/>
      <c r="KBQ95" s="724"/>
      <c r="KBR95" s="724"/>
      <c r="KBS95" s="724"/>
      <c r="KBT95" s="724"/>
      <c r="KBU95" s="724"/>
      <c r="KBV95" s="724"/>
      <c r="KBW95" s="724"/>
      <c r="KBX95" s="724"/>
      <c r="KBY95" s="724"/>
      <c r="KBZ95" s="724"/>
      <c r="KCA95" s="724"/>
      <c r="KCB95" s="724"/>
      <c r="KCC95" s="724"/>
      <c r="KCD95" s="724"/>
      <c r="KCE95" s="724"/>
      <c r="KCF95" s="724"/>
      <c r="KCG95" s="724"/>
      <c r="KCH95" s="724"/>
      <c r="KCI95" s="724"/>
      <c r="KCJ95" s="724"/>
      <c r="KCK95" s="724"/>
      <c r="KCL95" s="724"/>
      <c r="KCM95" s="724"/>
      <c r="KCN95" s="724"/>
      <c r="KCO95" s="724"/>
      <c r="KCP95" s="724"/>
      <c r="KCQ95" s="724"/>
      <c r="KCR95" s="724"/>
      <c r="KCS95" s="724"/>
      <c r="KCT95" s="724"/>
      <c r="KCU95" s="724"/>
      <c r="KCV95" s="724"/>
      <c r="KCW95" s="724"/>
      <c r="KCX95" s="724"/>
      <c r="KCY95" s="724"/>
      <c r="KCZ95" s="724"/>
      <c r="KDA95" s="724"/>
      <c r="KDB95" s="724"/>
      <c r="KDC95" s="724"/>
      <c r="KDD95" s="724"/>
      <c r="KDE95" s="724"/>
      <c r="KDF95" s="724"/>
      <c r="KDG95" s="724"/>
      <c r="KDH95" s="724"/>
      <c r="KDI95" s="724"/>
      <c r="KDJ95" s="724"/>
      <c r="KDK95" s="724"/>
      <c r="KDL95" s="724"/>
      <c r="KDM95" s="724"/>
      <c r="KDN95" s="724"/>
      <c r="KDO95" s="724"/>
      <c r="KDP95" s="724"/>
      <c r="KDQ95" s="724"/>
      <c r="KDR95" s="724"/>
      <c r="KDS95" s="724"/>
      <c r="KDT95" s="724"/>
      <c r="KDU95" s="724"/>
      <c r="KDV95" s="724"/>
      <c r="KDW95" s="724"/>
      <c r="KDX95" s="724"/>
      <c r="KDY95" s="724"/>
      <c r="KDZ95" s="724"/>
      <c r="KEA95" s="724"/>
      <c r="KEB95" s="724"/>
      <c r="KEC95" s="724"/>
      <c r="KED95" s="724"/>
      <c r="KEE95" s="724"/>
      <c r="KEF95" s="724"/>
      <c r="KEG95" s="724"/>
      <c r="KEH95" s="724"/>
      <c r="KEI95" s="724"/>
      <c r="KEJ95" s="724"/>
      <c r="KEK95" s="724"/>
      <c r="KEL95" s="724"/>
      <c r="KEM95" s="724"/>
      <c r="KEN95" s="724"/>
      <c r="KEO95" s="724"/>
      <c r="KEP95" s="724"/>
      <c r="KEQ95" s="724"/>
      <c r="KER95" s="724"/>
      <c r="KES95" s="724"/>
      <c r="KET95" s="724"/>
      <c r="KEU95" s="724"/>
      <c r="KEV95" s="724"/>
      <c r="KEW95" s="724"/>
      <c r="KEX95" s="724"/>
      <c r="KEY95" s="724"/>
      <c r="KEZ95" s="724"/>
      <c r="KFA95" s="724"/>
      <c r="KFB95" s="724"/>
      <c r="KFC95" s="724"/>
      <c r="KFD95" s="724"/>
      <c r="KFE95" s="724"/>
      <c r="KFF95" s="724"/>
      <c r="KFG95" s="724"/>
      <c r="KFH95" s="724"/>
      <c r="KFI95" s="724"/>
      <c r="KFJ95" s="724"/>
      <c r="KFK95" s="724"/>
      <c r="KFL95" s="724"/>
      <c r="KFM95" s="724"/>
      <c r="KFN95" s="724"/>
      <c r="KFO95" s="724"/>
      <c r="KFP95" s="724"/>
      <c r="KFQ95" s="724"/>
      <c r="KFR95" s="724"/>
      <c r="KFS95" s="724"/>
      <c r="KFT95" s="724"/>
      <c r="KFU95" s="724"/>
      <c r="KFV95" s="724"/>
      <c r="KFW95" s="724"/>
      <c r="KFX95" s="724"/>
      <c r="KFY95" s="724"/>
      <c r="KFZ95" s="724"/>
      <c r="KGA95" s="724"/>
      <c r="KGB95" s="724"/>
      <c r="KGC95" s="724"/>
      <c r="KGD95" s="724"/>
      <c r="KGE95" s="724"/>
      <c r="KGF95" s="724"/>
      <c r="KGG95" s="724"/>
      <c r="KGH95" s="724"/>
      <c r="KGI95" s="724"/>
      <c r="KGJ95" s="724"/>
      <c r="KGK95" s="724"/>
      <c r="KGL95" s="724"/>
      <c r="KGM95" s="724"/>
      <c r="KGN95" s="724"/>
      <c r="KGO95" s="724"/>
      <c r="KGP95" s="724"/>
      <c r="KGQ95" s="724"/>
      <c r="KGR95" s="724"/>
      <c r="KGS95" s="724"/>
      <c r="KGT95" s="724"/>
      <c r="KGU95" s="724"/>
      <c r="KGV95" s="724"/>
      <c r="KGW95" s="724"/>
      <c r="KGX95" s="724"/>
      <c r="KGY95" s="724"/>
      <c r="KGZ95" s="724"/>
      <c r="KHA95" s="724"/>
      <c r="KHB95" s="724"/>
      <c r="KHC95" s="724"/>
      <c r="KHD95" s="724"/>
      <c r="KHE95" s="724"/>
      <c r="KHF95" s="724"/>
      <c r="KHG95" s="724"/>
      <c r="KHH95" s="724"/>
      <c r="KHI95" s="724"/>
      <c r="KHJ95" s="724"/>
      <c r="KHK95" s="724"/>
      <c r="KHL95" s="724"/>
      <c r="KHM95" s="724"/>
      <c r="KHN95" s="724"/>
      <c r="KHO95" s="724"/>
      <c r="KHP95" s="724"/>
      <c r="KHQ95" s="724"/>
      <c r="KHR95" s="724"/>
      <c r="KHS95" s="724"/>
      <c r="KHT95" s="724"/>
      <c r="KHU95" s="724"/>
      <c r="KHV95" s="724"/>
      <c r="KHW95" s="724"/>
      <c r="KHX95" s="724"/>
      <c r="KHY95" s="724"/>
      <c r="KHZ95" s="724"/>
      <c r="KIA95" s="724"/>
      <c r="KIB95" s="724"/>
      <c r="KIC95" s="724"/>
      <c r="KID95" s="724"/>
      <c r="KIE95" s="724"/>
      <c r="KIF95" s="724"/>
      <c r="KIG95" s="724"/>
      <c r="KIH95" s="724"/>
      <c r="KII95" s="724"/>
      <c r="KIJ95" s="724"/>
      <c r="KIK95" s="724"/>
      <c r="KIL95" s="724"/>
      <c r="KIM95" s="724"/>
      <c r="KIN95" s="724"/>
      <c r="KIO95" s="724"/>
      <c r="KIP95" s="724"/>
      <c r="KIQ95" s="724"/>
      <c r="KIR95" s="724"/>
      <c r="KIS95" s="724"/>
      <c r="KIT95" s="724"/>
      <c r="KIU95" s="724"/>
      <c r="KIV95" s="724"/>
      <c r="KIW95" s="724"/>
      <c r="KIX95" s="724"/>
      <c r="KIY95" s="724"/>
      <c r="KIZ95" s="724"/>
      <c r="KJA95" s="724"/>
      <c r="KJB95" s="724"/>
      <c r="KJC95" s="724"/>
      <c r="KJD95" s="724"/>
      <c r="KJE95" s="724"/>
      <c r="KJF95" s="724"/>
      <c r="KJG95" s="724"/>
      <c r="KJH95" s="724"/>
      <c r="KJI95" s="724"/>
      <c r="KJJ95" s="724"/>
      <c r="KJK95" s="724"/>
      <c r="KJL95" s="724"/>
      <c r="KJM95" s="724"/>
      <c r="KJN95" s="724"/>
      <c r="KJO95" s="724"/>
      <c r="KJP95" s="724"/>
      <c r="KJQ95" s="724"/>
      <c r="KJR95" s="724"/>
      <c r="KJS95" s="724"/>
      <c r="KJT95" s="724"/>
      <c r="KJU95" s="724"/>
      <c r="KJV95" s="724"/>
      <c r="KJW95" s="724"/>
      <c r="KJX95" s="724"/>
      <c r="KJY95" s="724"/>
      <c r="KJZ95" s="724"/>
      <c r="KKA95" s="724"/>
      <c r="KKB95" s="724"/>
      <c r="KKC95" s="724"/>
      <c r="KKD95" s="724"/>
      <c r="KKE95" s="724"/>
      <c r="KKF95" s="724"/>
      <c r="KKG95" s="724"/>
      <c r="KKH95" s="724"/>
      <c r="KKI95" s="724"/>
      <c r="KKJ95" s="724"/>
      <c r="KKK95" s="724"/>
      <c r="KKL95" s="724"/>
      <c r="KKM95" s="724"/>
      <c r="KKN95" s="724"/>
      <c r="KKO95" s="724"/>
      <c r="KKP95" s="724"/>
      <c r="KKQ95" s="724"/>
      <c r="KKR95" s="724"/>
      <c r="KKS95" s="724"/>
      <c r="KKT95" s="724"/>
      <c r="KKU95" s="724"/>
      <c r="KKV95" s="724"/>
      <c r="KKW95" s="724"/>
      <c r="KKX95" s="724"/>
      <c r="KKY95" s="724"/>
      <c r="KKZ95" s="724"/>
      <c r="KLA95" s="724"/>
      <c r="KLB95" s="724"/>
      <c r="KLC95" s="724"/>
      <c r="KLD95" s="724"/>
      <c r="KLE95" s="724"/>
      <c r="KLF95" s="724"/>
      <c r="KLG95" s="724"/>
      <c r="KLH95" s="724"/>
      <c r="KLI95" s="724"/>
      <c r="KLJ95" s="724"/>
      <c r="KLK95" s="724"/>
      <c r="KLL95" s="724"/>
      <c r="KLM95" s="724"/>
      <c r="KLN95" s="724"/>
      <c r="KLO95" s="724"/>
      <c r="KLP95" s="724"/>
      <c r="KLQ95" s="724"/>
      <c r="KLR95" s="724"/>
      <c r="KLS95" s="724"/>
      <c r="KLT95" s="724"/>
      <c r="KLU95" s="724"/>
      <c r="KLV95" s="724"/>
      <c r="KLW95" s="724"/>
      <c r="KLX95" s="724"/>
      <c r="KLY95" s="724"/>
      <c r="KLZ95" s="724"/>
      <c r="KMA95" s="724"/>
      <c r="KMB95" s="724"/>
      <c r="KMC95" s="724"/>
      <c r="KMD95" s="724"/>
      <c r="KME95" s="724"/>
      <c r="KMF95" s="724"/>
      <c r="KMG95" s="724"/>
      <c r="KMH95" s="724"/>
      <c r="KMI95" s="724"/>
      <c r="KMJ95" s="724"/>
      <c r="KMK95" s="724"/>
      <c r="KML95" s="724"/>
      <c r="KMM95" s="724"/>
      <c r="KMN95" s="724"/>
      <c r="KMO95" s="724"/>
      <c r="KMP95" s="724"/>
      <c r="KMQ95" s="724"/>
      <c r="KMR95" s="724"/>
      <c r="KMS95" s="724"/>
      <c r="KMT95" s="724"/>
      <c r="KMU95" s="724"/>
      <c r="KMV95" s="724"/>
      <c r="KMW95" s="724"/>
      <c r="KMX95" s="724"/>
      <c r="KMY95" s="724"/>
      <c r="KMZ95" s="724"/>
      <c r="KNA95" s="724"/>
      <c r="KNB95" s="724"/>
      <c r="KNC95" s="724"/>
      <c r="KND95" s="724"/>
      <c r="KNE95" s="724"/>
      <c r="KNF95" s="724"/>
      <c r="KNG95" s="724"/>
      <c r="KNH95" s="724"/>
      <c r="KNI95" s="724"/>
      <c r="KNJ95" s="724"/>
      <c r="KNK95" s="724"/>
      <c r="KNL95" s="724"/>
      <c r="KNM95" s="724"/>
      <c r="KNN95" s="724"/>
      <c r="KNO95" s="724"/>
      <c r="KNP95" s="724"/>
      <c r="KNQ95" s="724"/>
      <c r="KNR95" s="724"/>
      <c r="KNS95" s="724"/>
      <c r="KNT95" s="724"/>
      <c r="KNU95" s="724"/>
      <c r="KNV95" s="724"/>
      <c r="KNW95" s="724"/>
      <c r="KNX95" s="724"/>
      <c r="KNY95" s="724"/>
      <c r="KNZ95" s="724"/>
      <c r="KOA95" s="724"/>
      <c r="KOB95" s="724"/>
      <c r="KOC95" s="724"/>
      <c r="KOD95" s="724"/>
      <c r="KOE95" s="724"/>
      <c r="KOF95" s="724"/>
      <c r="KOG95" s="724"/>
      <c r="KOH95" s="724"/>
      <c r="KOI95" s="724"/>
      <c r="KOJ95" s="724"/>
      <c r="KOK95" s="724"/>
      <c r="KOL95" s="724"/>
      <c r="KOM95" s="724"/>
      <c r="KON95" s="724"/>
      <c r="KOO95" s="724"/>
      <c r="KOP95" s="724"/>
      <c r="KOQ95" s="724"/>
      <c r="KOR95" s="724"/>
      <c r="KOS95" s="724"/>
      <c r="KOT95" s="724"/>
      <c r="KOU95" s="724"/>
      <c r="KOV95" s="724"/>
      <c r="KOW95" s="724"/>
      <c r="KOX95" s="724"/>
      <c r="KOY95" s="724"/>
      <c r="KOZ95" s="724"/>
      <c r="KPA95" s="724"/>
      <c r="KPB95" s="724"/>
      <c r="KPC95" s="724"/>
      <c r="KPD95" s="724"/>
      <c r="KPE95" s="724"/>
      <c r="KPF95" s="724"/>
      <c r="KPG95" s="724"/>
      <c r="KPH95" s="724"/>
      <c r="KPI95" s="724"/>
      <c r="KPJ95" s="724"/>
      <c r="KPK95" s="724"/>
      <c r="KPL95" s="724"/>
      <c r="KPM95" s="724"/>
      <c r="KPN95" s="724"/>
      <c r="KPO95" s="724"/>
      <c r="KPP95" s="724"/>
      <c r="KPQ95" s="724"/>
      <c r="KPR95" s="724"/>
      <c r="KPS95" s="724"/>
      <c r="KPT95" s="724"/>
      <c r="KPU95" s="724"/>
      <c r="KPV95" s="724"/>
      <c r="KPW95" s="724"/>
      <c r="KPX95" s="724"/>
      <c r="KPY95" s="724"/>
      <c r="KPZ95" s="724"/>
      <c r="KQA95" s="724"/>
      <c r="KQB95" s="724"/>
      <c r="KQC95" s="724"/>
      <c r="KQD95" s="724"/>
      <c r="KQE95" s="724"/>
      <c r="KQF95" s="724"/>
      <c r="KQG95" s="724"/>
      <c r="KQH95" s="724"/>
      <c r="KQI95" s="724"/>
      <c r="KQJ95" s="724"/>
      <c r="KQK95" s="724"/>
      <c r="KQL95" s="724"/>
      <c r="KQM95" s="724"/>
      <c r="KQN95" s="724"/>
      <c r="KQO95" s="724"/>
      <c r="KQP95" s="724"/>
      <c r="KQQ95" s="724"/>
      <c r="KQR95" s="724"/>
      <c r="KQS95" s="724"/>
      <c r="KQT95" s="724"/>
      <c r="KQU95" s="724"/>
      <c r="KQV95" s="724"/>
      <c r="KQW95" s="724"/>
      <c r="KQX95" s="724"/>
      <c r="KQY95" s="724"/>
      <c r="KQZ95" s="724"/>
      <c r="KRA95" s="724"/>
      <c r="KRB95" s="724"/>
      <c r="KRC95" s="724"/>
      <c r="KRD95" s="724"/>
      <c r="KRE95" s="724"/>
      <c r="KRF95" s="724"/>
      <c r="KRG95" s="724"/>
      <c r="KRH95" s="724"/>
      <c r="KRI95" s="724"/>
      <c r="KRJ95" s="724"/>
      <c r="KRK95" s="724"/>
      <c r="KRL95" s="724"/>
      <c r="KRM95" s="724"/>
      <c r="KRN95" s="724"/>
      <c r="KRO95" s="724"/>
      <c r="KRP95" s="724"/>
      <c r="KRQ95" s="724"/>
      <c r="KRR95" s="724"/>
      <c r="KRS95" s="724"/>
      <c r="KRT95" s="724"/>
      <c r="KRU95" s="724"/>
      <c r="KRV95" s="724"/>
      <c r="KRW95" s="724"/>
      <c r="KRX95" s="724"/>
      <c r="KRY95" s="724"/>
      <c r="KRZ95" s="724"/>
      <c r="KSA95" s="724"/>
      <c r="KSB95" s="724"/>
      <c r="KSC95" s="724"/>
      <c r="KSD95" s="724"/>
      <c r="KSE95" s="724"/>
      <c r="KSF95" s="724"/>
      <c r="KSG95" s="724"/>
      <c r="KSH95" s="724"/>
      <c r="KSI95" s="724"/>
      <c r="KSJ95" s="724"/>
      <c r="KSK95" s="724"/>
      <c r="KSL95" s="724"/>
      <c r="KSM95" s="724"/>
      <c r="KSN95" s="724"/>
      <c r="KSO95" s="724"/>
      <c r="KSP95" s="724"/>
      <c r="KSQ95" s="724"/>
      <c r="KSR95" s="724"/>
      <c r="KSS95" s="724"/>
      <c r="KST95" s="724"/>
      <c r="KSU95" s="724"/>
      <c r="KSV95" s="724"/>
      <c r="KSW95" s="724"/>
      <c r="KSX95" s="724"/>
      <c r="KSY95" s="724"/>
      <c r="KSZ95" s="724"/>
      <c r="KTA95" s="724"/>
      <c r="KTB95" s="724"/>
      <c r="KTC95" s="724"/>
      <c r="KTD95" s="724"/>
      <c r="KTE95" s="724"/>
      <c r="KTF95" s="724"/>
      <c r="KTG95" s="724"/>
      <c r="KTH95" s="724"/>
      <c r="KTI95" s="724"/>
      <c r="KTJ95" s="724"/>
      <c r="KTK95" s="724"/>
      <c r="KTL95" s="724"/>
      <c r="KTM95" s="724"/>
      <c r="KTN95" s="724"/>
      <c r="KTO95" s="724"/>
      <c r="KTP95" s="724"/>
      <c r="KTQ95" s="724"/>
      <c r="KTR95" s="724"/>
      <c r="KTS95" s="724"/>
      <c r="KTT95" s="724"/>
      <c r="KTU95" s="724"/>
      <c r="KTV95" s="724"/>
      <c r="KTW95" s="724"/>
      <c r="KTX95" s="724"/>
      <c r="KTY95" s="724"/>
      <c r="KTZ95" s="724"/>
      <c r="KUA95" s="724"/>
      <c r="KUB95" s="724"/>
      <c r="KUC95" s="724"/>
      <c r="KUD95" s="724"/>
      <c r="KUE95" s="724"/>
      <c r="KUF95" s="724"/>
      <c r="KUG95" s="724"/>
      <c r="KUH95" s="724"/>
      <c r="KUI95" s="724"/>
      <c r="KUJ95" s="724"/>
      <c r="KUK95" s="724"/>
      <c r="KUL95" s="724"/>
      <c r="KUM95" s="724"/>
      <c r="KUN95" s="724"/>
      <c r="KUO95" s="724"/>
      <c r="KUP95" s="724"/>
      <c r="KUQ95" s="724"/>
      <c r="KUR95" s="724"/>
      <c r="KUS95" s="724"/>
      <c r="KUT95" s="724"/>
      <c r="KUU95" s="724"/>
      <c r="KUV95" s="724"/>
      <c r="KUW95" s="724"/>
      <c r="KUX95" s="724"/>
      <c r="KUY95" s="724"/>
      <c r="KUZ95" s="724"/>
      <c r="KVA95" s="724"/>
      <c r="KVB95" s="724"/>
      <c r="KVC95" s="724"/>
      <c r="KVD95" s="724"/>
      <c r="KVE95" s="724"/>
      <c r="KVF95" s="724"/>
      <c r="KVG95" s="724"/>
      <c r="KVH95" s="724"/>
      <c r="KVI95" s="724"/>
      <c r="KVJ95" s="724"/>
      <c r="KVK95" s="724"/>
      <c r="KVL95" s="724"/>
      <c r="KVM95" s="724"/>
      <c r="KVN95" s="724"/>
      <c r="KVO95" s="724"/>
      <c r="KVP95" s="724"/>
      <c r="KVQ95" s="724"/>
      <c r="KVR95" s="724"/>
      <c r="KVS95" s="724"/>
      <c r="KVT95" s="724"/>
      <c r="KVU95" s="724"/>
      <c r="KVV95" s="724"/>
      <c r="KVW95" s="724"/>
      <c r="KVX95" s="724"/>
      <c r="KVY95" s="724"/>
      <c r="KVZ95" s="724"/>
      <c r="KWA95" s="724"/>
      <c r="KWB95" s="724"/>
      <c r="KWC95" s="724"/>
      <c r="KWD95" s="724"/>
      <c r="KWE95" s="724"/>
      <c r="KWF95" s="724"/>
      <c r="KWG95" s="724"/>
      <c r="KWH95" s="724"/>
      <c r="KWI95" s="724"/>
      <c r="KWJ95" s="724"/>
      <c r="KWK95" s="724"/>
      <c r="KWL95" s="724"/>
      <c r="KWM95" s="724"/>
      <c r="KWN95" s="724"/>
      <c r="KWO95" s="724"/>
      <c r="KWP95" s="724"/>
      <c r="KWQ95" s="724"/>
      <c r="KWR95" s="724"/>
      <c r="KWS95" s="724"/>
      <c r="KWT95" s="724"/>
      <c r="KWU95" s="724"/>
      <c r="KWV95" s="724"/>
      <c r="KWW95" s="724"/>
      <c r="KWX95" s="724"/>
      <c r="KWY95" s="724"/>
      <c r="KWZ95" s="724"/>
      <c r="KXA95" s="724"/>
      <c r="KXB95" s="724"/>
      <c r="KXC95" s="724"/>
      <c r="KXD95" s="724"/>
      <c r="KXE95" s="724"/>
      <c r="KXF95" s="724"/>
      <c r="KXG95" s="724"/>
      <c r="KXH95" s="724"/>
      <c r="KXI95" s="724"/>
      <c r="KXJ95" s="724"/>
      <c r="KXK95" s="724"/>
      <c r="KXL95" s="724"/>
      <c r="KXM95" s="724"/>
      <c r="KXN95" s="724"/>
      <c r="KXO95" s="724"/>
      <c r="KXP95" s="724"/>
      <c r="KXQ95" s="724"/>
      <c r="KXR95" s="724"/>
      <c r="KXS95" s="724"/>
      <c r="KXT95" s="724"/>
      <c r="KXU95" s="724"/>
      <c r="KXV95" s="724"/>
      <c r="KXW95" s="724"/>
      <c r="KXX95" s="724"/>
      <c r="KXY95" s="724"/>
      <c r="KXZ95" s="724"/>
      <c r="KYA95" s="724"/>
      <c r="KYB95" s="724"/>
      <c r="KYC95" s="724"/>
      <c r="KYD95" s="724"/>
      <c r="KYE95" s="724"/>
      <c r="KYF95" s="724"/>
      <c r="KYG95" s="724"/>
      <c r="KYH95" s="724"/>
      <c r="KYI95" s="724"/>
      <c r="KYJ95" s="724"/>
      <c r="KYK95" s="724"/>
      <c r="KYL95" s="724"/>
      <c r="KYM95" s="724"/>
      <c r="KYN95" s="724"/>
      <c r="KYO95" s="724"/>
      <c r="KYP95" s="724"/>
      <c r="KYQ95" s="724"/>
      <c r="KYR95" s="724"/>
      <c r="KYS95" s="724"/>
      <c r="KYT95" s="724"/>
      <c r="KYU95" s="724"/>
      <c r="KYV95" s="724"/>
      <c r="KYW95" s="724"/>
      <c r="KYX95" s="724"/>
      <c r="KYY95" s="724"/>
      <c r="KYZ95" s="724"/>
      <c r="KZA95" s="724"/>
      <c r="KZB95" s="724"/>
      <c r="KZC95" s="724"/>
      <c r="KZD95" s="724"/>
      <c r="KZE95" s="724"/>
      <c r="KZF95" s="724"/>
      <c r="KZG95" s="724"/>
      <c r="KZH95" s="724"/>
      <c r="KZI95" s="724"/>
      <c r="KZJ95" s="724"/>
      <c r="KZK95" s="724"/>
      <c r="KZL95" s="724"/>
      <c r="KZM95" s="724"/>
      <c r="KZN95" s="724"/>
      <c r="KZO95" s="724"/>
      <c r="KZP95" s="724"/>
      <c r="KZQ95" s="724"/>
      <c r="KZR95" s="724"/>
      <c r="KZS95" s="724"/>
      <c r="KZT95" s="724"/>
      <c r="KZU95" s="724"/>
      <c r="KZV95" s="724"/>
      <c r="KZW95" s="724"/>
      <c r="KZX95" s="724"/>
      <c r="KZY95" s="724"/>
      <c r="KZZ95" s="724"/>
      <c r="LAA95" s="724"/>
      <c r="LAB95" s="724"/>
      <c r="LAC95" s="724"/>
      <c r="LAD95" s="724"/>
      <c r="LAE95" s="724"/>
      <c r="LAF95" s="724"/>
      <c r="LAG95" s="724"/>
      <c r="LAH95" s="724"/>
      <c r="LAI95" s="724"/>
      <c r="LAJ95" s="724"/>
      <c r="LAK95" s="724"/>
      <c r="LAL95" s="724"/>
      <c r="LAM95" s="724"/>
      <c r="LAN95" s="724"/>
      <c r="LAO95" s="724"/>
      <c r="LAP95" s="724"/>
      <c r="LAQ95" s="724"/>
      <c r="LAR95" s="724"/>
      <c r="LAS95" s="724"/>
      <c r="LAT95" s="724"/>
      <c r="LAU95" s="724"/>
      <c r="LAV95" s="724"/>
      <c r="LAW95" s="724"/>
      <c r="LAX95" s="724"/>
      <c r="LAY95" s="724"/>
      <c r="LAZ95" s="724"/>
      <c r="LBA95" s="724"/>
      <c r="LBB95" s="724"/>
      <c r="LBC95" s="724"/>
      <c r="LBD95" s="724"/>
      <c r="LBE95" s="724"/>
      <c r="LBF95" s="724"/>
      <c r="LBG95" s="724"/>
      <c r="LBH95" s="724"/>
      <c r="LBI95" s="724"/>
      <c r="LBJ95" s="724"/>
      <c r="LBK95" s="724"/>
      <c r="LBL95" s="724"/>
      <c r="LBM95" s="724"/>
      <c r="LBN95" s="724"/>
      <c r="LBO95" s="724"/>
      <c r="LBP95" s="724"/>
      <c r="LBQ95" s="724"/>
      <c r="LBR95" s="724"/>
      <c r="LBS95" s="724"/>
      <c r="LBT95" s="724"/>
      <c r="LBU95" s="724"/>
      <c r="LBV95" s="724"/>
      <c r="LBW95" s="724"/>
      <c r="LBX95" s="724"/>
      <c r="LBY95" s="724"/>
      <c r="LBZ95" s="724"/>
      <c r="LCA95" s="724"/>
      <c r="LCB95" s="724"/>
      <c r="LCC95" s="724"/>
      <c r="LCD95" s="724"/>
      <c r="LCE95" s="724"/>
      <c r="LCF95" s="724"/>
      <c r="LCG95" s="724"/>
      <c r="LCH95" s="724"/>
      <c r="LCI95" s="724"/>
      <c r="LCJ95" s="724"/>
      <c r="LCK95" s="724"/>
      <c r="LCL95" s="724"/>
      <c r="LCM95" s="724"/>
      <c r="LCN95" s="724"/>
      <c r="LCO95" s="724"/>
      <c r="LCP95" s="724"/>
      <c r="LCQ95" s="724"/>
      <c r="LCR95" s="724"/>
      <c r="LCS95" s="724"/>
      <c r="LCT95" s="724"/>
      <c r="LCU95" s="724"/>
      <c r="LCV95" s="724"/>
      <c r="LCW95" s="724"/>
      <c r="LCX95" s="724"/>
      <c r="LCY95" s="724"/>
      <c r="LCZ95" s="724"/>
      <c r="LDA95" s="724"/>
      <c r="LDB95" s="724"/>
      <c r="LDC95" s="724"/>
      <c r="LDD95" s="724"/>
      <c r="LDE95" s="724"/>
      <c r="LDF95" s="724"/>
      <c r="LDG95" s="724"/>
      <c r="LDH95" s="724"/>
      <c r="LDI95" s="724"/>
      <c r="LDJ95" s="724"/>
      <c r="LDK95" s="724"/>
      <c r="LDL95" s="724"/>
      <c r="LDM95" s="724"/>
      <c r="LDN95" s="724"/>
      <c r="LDO95" s="724"/>
      <c r="LDP95" s="724"/>
      <c r="LDQ95" s="724"/>
      <c r="LDR95" s="724"/>
      <c r="LDS95" s="724"/>
      <c r="LDT95" s="724"/>
      <c r="LDU95" s="724"/>
      <c r="LDV95" s="724"/>
      <c r="LDW95" s="724"/>
      <c r="LDX95" s="724"/>
      <c r="LDY95" s="724"/>
      <c r="LDZ95" s="724"/>
      <c r="LEA95" s="724"/>
      <c r="LEB95" s="724"/>
      <c r="LEC95" s="724"/>
      <c r="LED95" s="724"/>
      <c r="LEE95" s="724"/>
      <c r="LEF95" s="724"/>
      <c r="LEG95" s="724"/>
      <c r="LEH95" s="724"/>
      <c r="LEI95" s="724"/>
      <c r="LEJ95" s="724"/>
      <c r="LEK95" s="724"/>
      <c r="LEL95" s="724"/>
      <c r="LEM95" s="724"/>
      <c r="LEN95" s="724"/>
      <c r="LEO95" s="724"/>
      <c r="LEP95" s="724"/>
      <c r="LEQ95" s="724"/>
      <c r="LER95" s="724"/>
      <c r="LES95" s="724"/>
      <c r="LET95" s="724"/>
      <c r="LEU95" s="724"/>
      <c r="LEV95" s="724"/>
      <c r="LEW95" s="724"/>
      <c r="LEX95" s="724"/>
      <c r="LEY95" s="724"/>
      <c r="LEZ95" s="724"/>
      <c r="LFA95" s="724"/>
      <c r="LFB95" s="724"/>
      <c r="LFC95" s="724"/>
      <c r="LFD95" s="724"/>
      <c r="LFE95" s="724"/>
      <c r="LFF95" s="724"/>
      <c r="LFG95" s="724"/>
      <c r="LFH95" s="724"/>
      <c r="LFI95" s="724"/>
      <c r="LFJ95" s="724"/>
      <c r="LFK95" s="724"/>
      <c r="LFL95" s="724"/>
      <c r="LFM95" s="724"/>
      <c r="LFN95" s="724"/>
      <c r="LFO95" s="724"/>
      <c r="LFP95" s="724"/>
      <c r="LFQ95" s="724"/>
      <c r="LFR95" s="724"/>
      <c r="LFS95" s="724"/>
      <c r="LFT95" s="724"/>
      <c r="LFU95" s="724"/>
      <c r="LFV95" s="724"/>
      <c r="LFW95" s="724"/>
      <c r="LFX95" s="724"/>
      <c r="LFY95" s="724"/>
      <c r="LFZ95" s="724"/>
      <c r="LGA95" s="724"/>
      <c r="LGB95" s="724"/>
      <c r="LGC95" s="724"/>
      <c r="LGD95" s="724"/>
      <c r="LGE95" s="724"/>
      <c r="LGF95" s="724"/>
      <c r="LGG95" s="724"/>
      <c r="LGH95" s="724"/>
      <c r="LGI95" s="724"/>
      <c r="LGJ95" s="724"/>
      <c r="LGK95" s="724"/>
      <c r="LGL95" s="724"/>
      <c r="LGM95" s="724"/>
      <c r="LGN95" s="724"/>
      <c r="LGO95" s="724"/>
      <c r="LGP95" s="724"/>
      <c r="LGQ95" s="724"/>
      <c r="LGR95" s="724"/>
      <c r="LGS95" s="724"/>
      <c r="LGT95" s="724"/>
      <c r="LGU95" s="724"/>
      <c r="LGV95" s="724"/>
      <c r="LGW95" s="724"/>
      <c r="LGX95" s="724"/>
      <c r="LGY95" s="724"/>
      <c r="LGZ95" s="724"/>
      <c r="LHA95" s="724"/>
      <c r="LHB95" s="724"/>
      <c r="LHC95" s="724"/>
      <c r="LHD95" s="724"/>
      <c r="LHE95" s="724"/>
      <c r="LHF95" s="724"/>
      <c r="LHG95" s="724"/>
      <c r="LHH95" s="724"/>
      <c r="LHI95" s="724"/>
      <c r="LHJ95" s="724"/>
      <c r="LHK95" s="724"/>
      <c r="LHL95" s="724"/>
      <c r="LHM95" s="724"/>
      <c r="LHN95" s="724"/>
      <c r="LHO95" s="724"/>
      <c r="LHP95" s="724"/>
      <c r="LHQ95" s="724"/>
      <c r="LHR95" s="724"/>
      <c r="LHS95" s="724"/>
      <c r="LHT95" s="724"/>
      <c r="LHU95" s="724"/>
      <c r="LHV95" s="724"/>
      <c r="LHW95" s="724"/>
      <c r="LHX95" s="724"/>
      <c r="LHY95" s="724"/>
      <c r="LHZ95" s="724"/>
      <c r="LIA95" s="724"/>
      <c r="LIB95" s="724"/>
      <c r="LIC95" s="724"/>
      <c r="LID95" s="724"/>
      <c r="LIE95" s="724"/>
      <c r="LIF95" s="724"/>
      <c r="LIG95" s="724"/>
      <c r="LIH95" s="724"/>
      <c r="LII95" s="724"/>
      <c r="LIJ95" s="724"/>
      <c r="LIK95" s="724"/>
      <c r="LIL95" s="724"/>
      <c r="LIM95" s="724"/>
      <c r="LIN95" s="724"/>
      <c r="LIO95" s="724"/>
      <c r="LIP95" s="724"/>
      <c r="LIQ95" s="724"/>
      <c r="LIR95" s="724"/>
      <c r="LIS95" s="724"/>
      <c r="LIT95" s="724"/>
      <c r="LIU95" s="724"/>
      <c r="LIV95" s="724"/>
      <c r="LIW95" s="724"/>
      <c r="LIX95" s="724"/>
      <c r="LIY95" s="724"/>
      <c r="LIZ95" s="724"/>
      <c r="LJA95" s="724"/>
      <c r="LJB95" s="724"/>
      <c r="LJC95" s="724"/>
      <c r="LJD95" s="724"/>
      <c r="LJE95" s="724"/>
      <c r="LJF95" s="724"/>
      <c r="LJG95" s="724"/>
      <c r="LJH95" s="724"/>
      <c r="LJI95" s="724"/>
      <c r="LJJ95" s="724"/>
      <c r="LJK95" s="724"/>
      <c r="LJL95" s="724"/>
      <c r="LJM95" s="724"/>
      <c r="LJN95" s="724"/>
      <c r="LJO95" s="724"/>
      <c r="LJP95" s="724"/>
      <c r="LJQ95" s="724"/>
      <c r="LJR95" s="724"/>
      <c r="LJS95" s="724"/>
      <c r="LJT95" s="724"/>
      <c r="LJU95" s="724"/>
      <c r="LJV95" s="724"/>
      <c r="LJW95" s="724"/>
      <c r="LJX95" s="724"/>
      <c r="LJY95" s="724"/>
      <c r="LJZ95" s="724"/>
      <c r="LKA95" s="724"/>
      <c r="LKB95" s="724"/>
      <c r="LKC95" s="724"/>
      <c r="LKD95" s="724"/>
      <c r="LKE95" s="724"/>
      <c r="LKF95" s="724"/>
      <c r="LKG95" s="724"/>
      <c r="LKH95" s="724"/>
      <c r="LKI95" s="724"/>
      <c r="LKJ95" s="724"/>
      <c r="LKK95" s="724"/>
      <c r="LKL95" s="724"/>
      <c r="LKM95" s="724"/>
      <c r="LKN95" s="724"/>
      <c r="LKO95" s="724"/>
      <c r="LKP95" s="724"/>
      <c r="LKQ95" s="724"/>
      <c r="LKR95" s="724"/>
      <c r="LKS95" s="724"/>
      <c r="LKT95" s="724"/>
      <c r="LKU95" s="724"/>
      <c r="LKV95" s="724"/>
      <c r="LKW95" s="724"/>
      <c r="LKX95" s="724"/>
      <c r="LKY95" s="724"/>
      <c r="LKZ95" s="724"/>
      <c r="LLA95" s="724"/>
      <c r="LLB95" s="724"/>
      <c r="LLC95" s="724"/>
      <c r="LLD95" s="724"/>
      <c r="LLE95" s="724"/>
      <c r="LLF95" s="724"/>
      <c r="LLG95" s="724"/>
      <c r="LLH95" s="724"/>
      <c r="LLI95" s="724"/>
      <c r="LLJ95" s="724"/>
      <c r="LLK95" s="724"/>
      <c r="LLL95" s="724"/>
      <c r="LLM95" s="724"/>
      <c r="LLN95" s="724"/>
      <c r="LLO95" s="724"/>
      <c r="LLP95" s="724"/>
      <c r="LLQ95" s="724"/>
      <c r="LLR95" s="724"/>
      <c r="LLS95" s="724"/>
      <c r="LLT95" s="724"/>
      <c r="LLU95" s="724"/>
      <c r="LLV95" s="724"/>
      <c r="LLW95" s="724"/>
      <c r="LLX95" s="724"/>
      <c r="LLY95" s="724"/>
      <c r="LLZ95" s="724"/>
      <c r="LMA95" s="724"/>
      <c r="LMB95" s="724"/>
      <c r="LMC95" s="724"/>
      <c r="LMD95" s="724"/>
      <c r="LME95" s="724"/>
      <c r="LMF95" s="724"/>
      <c r="LMG95" s="724"/>
      <c r="LMH95" s="724"/>
      <c r="LMI95" s="724"/>
      <c r="LMJ95" s="724"/>
      <c r="LMK95" s="724"/>
      <c r="LML95" s="724"/>
      <c r="LMM95" s="724"/>
      <c r="LMN95" s="724"/>
      <c r="LMO95" s="724"/>
      <c r="LMP95" s="724"/>
      <c r="LMQ95" s="724"/>
      <c r="LMR95" s="724"/>
      <c r="LMS95" s="724"/>
      <c r="LMT95" s="724"/>
      <c r="LMU95" s="724"/>
      <c r="LMV95" s="724"/>
      <c r="LMW95" s="724"/>
      <c r="LMX95" s="724"/>
      <c r="LMY95" s="724"/>
      <c r="LMZ95" s="724"/>
      <c r="LNA95" s="724"/>
      <c r="LNB95" s="724"/>
      <c r="LNC95" s="724"/>
      <c r="LND95" s="724"/>
      <c r="LNE95" s="724"/>
      <c r="LNF95" s="724"/>
      <c r="LNG95" s="724"/>
      <c r="LNH95" s="724"/>
      <c r="LNI95" s="724"/>
      <c r="LNJ95" s="724"/>
      <c r="LNK95" s="724"/>
      <c r="LNL95" s="724"/>
      <c r="LNM95" s="724"/>
      <c r="LNN95" s="724"/>
      <c r="LNO95" s="724"/>
      <c r="LNP95" s="724"/>
      <c r="LNQ95" s="724"/>
      <c r="LNR95" s="724"/>
      <c r="LNS95" s="724"/>
      <c r="LNT95" s="724"/>
      <c r="LNU95" s="724"/>
      <c r="LNV95" s="724"/>
      <c r="LNW95" s="724"/>
      <c r="LNX95" s="724"/>
      <c r="LNY95" s="724"/>
      <c r="LNZ95" s="724"/>
      <c r="LOA95" s="724"/>
      <c r="LOB95" s="724"/>
      <c r="LOC95" s="724"/>
      <c r="LOD95" s="724"/>
      <c r="LOE95" s="724"/>
      <c r="LOF95" s="724"/>
      <c r="LOG95" s="724"/>
      <c r="LOH95" s="724"/>
      <c r="LOI95" s="724"/>
      <c r="LOJ95" s="724"/>
      <c r="LOK95" s="724"/>
      <c r="LOL95" s="724"/>
      <c r="LOM95" s="724"/>
      <c r="LON95" s="724"/>
      <c r="LOO95" s="724"/>
      <c r="LOP95" s="724"/>
      <c r="LOQ95" s="724"/>
      <c r="LOR95" s="724"/>
      <c r="LOS95" s="724"/>
      <c r="LOT95" s="724"/>
      <c r="LOU95" s="724"/>
      <c r="LOV95" s="724"/>
      <c r="LOW95" s="724"/>
      <c r="LOX95" s="724"/>
      <c r="LOY95" s="724"/>
      <c r="LOZ95" s="724"/>
      <c r="LPA95" s="724"/>
      <c r="LPB95" s="724"/>
      <c r="LPC95" s="724"/>
      <c r="LPD95" s="724"/>
      <c r="LPE95" s="724"/>
      <c r="LPF95" s="724"/>
      <c r="LPG95" s="724"/>
      <c r="LPH95" s="724"/>
      <c r="LPI95" s="724"/>
      <c r="LPJ95" s="724"/>
      <c r="LPK95" s="724"/>
      <c r="LPL95" s="724"/>
      <c r="LPM95" s="724"/>
      <c r="LPN95" s="724"/>
      <c r="LPO95" s="724"/>
      <c r="LPP95" s="724"/>
      <c r="LPQ95" s="724"/>
      <c r="LPR95" s="724"/>
      <c r="LPS95" s="724"/>
      <c r="LPT95" s="724"/>
      <c r="LPU95" s="724"/>
      <c r="LPV95" s="724"/>
      <c r="LPW95" s="724"/>
      <c r="LPX95" s="724"/>
      <c r="LPY95" s="724"/>
      <c r="LPZ95" s="724"/>
      <c r="LQA95" s="724"/>
      <c r="LQB95" s="724"/>
      <c r="LQC95" s="724"/>
      <c r="LQD95" s="724"/>
      <c r="LQE95" s="724"/>
      <c r="LQF95" s="724"/>
      <c r="LQG95" s="724"/>
      <c r="LQH95" s="724"/>
      <c r="LQI95" s="724"/>
      <c r="LQJ95" s="724"/>
      <c r="LQK95" s="724"/>
      <c r="LQL95" s="724"/>
      <c r="LQM95" s="724"/>
      <c r="LQN95" s="724"/>
      <c r="LQO95" s="724"/>
      <c r="LQP95" s="724"/>
      <c r="LQQ95" s="724"/>
      <c r="LQR95" s="724"/>
      <c r="LQS95" s="724"/>
      <c r="LQT95" s="724"/>
      <c r="LQU95" s="724"/>
      <c r="LQV95" s="724"/>
      <c r="LQW95" s="724"/>
      <c r="LQX95" s="724"/>
      <c r="LQY95" s="724"/>
      <c r="LQZ95" s="724"/>
      <c r="LRA95" s="724"/>
      <c r="LRB95" s="724"/>
      <c r="LRC95" s="724"/>
      <c r="LRD95" s="724"/>
      <c r="LRE95" s="724"/>
      <c r="LRF95" s="724"/>
      <c r="LRG95" s="724"/>
      <c r="LRH95" s="724"/>
      <c r="LRI95" s="724"/>
      <c r="LRJ95" s="724"/>
      <c r="LRK95" s="724"/>
      <c r="LRL95" s="724"/>
      <c r="LRM95" s="724"/>
      <c r="LRN95" s="724"/>
      <c r="LRO95" s="724"/>
      <c r="LRP95" s="724"/>
      <c r="LRQ95" s="724"/>
      <c r="LRR95" s="724"/>
      <c r="LRS95" s="724"/>
      <c r="LRT95" s="724"/>
      <c r="LRU95" s="724"/>
      <c r="LRV95" s="724"/>
      <c r="LRW95" s="724"/>
      <c r="LRX95" s="724"/>
      <c r="LRY95" s="724"/>
      <c r="LRZ95" s="724"/>
      <c r="LSA95" s="724"/>
      <c r="LSB95" s="724"/>
      <c r="LSC95" s="724"/>
      <c r="LSD95" s="724"/>
      <c r="LSE95" s="724"/>
      <c r="LSF95" s="724"/>
      <c r="LSG95" s="724"/>
      <c r="LSH95" s="724"/>
      <c r="LSI95" s="724"/>
      <c r="LSJ95" s="724"/>
      <c r="LSK95" s="724"/>
      <c r="LSL95" s="724"/>
      <c r="LSM95" s="724"/>
      <c r="LSN95" s="724"/>
      <c r="LSO95" s="724"/>
      <c r="LSP95" s="724"/>
      <c r="LSQ95" s="724"/>
      <c r="LSR95" s="724"/>
      <c r="LSS95" s="724"/>
      <c r="LST95" s="724"/>
      <c r="LSU95" s="724"/>
      <c r="LSV95" s="724"/>
      <c r="LSW95" s="724"/>
      <c r="LSX95" s="724"/>
      <c r="LSY95" s="724"/>
      <c r="LSZ95" s="724"/>
      <c r="LTA95" s="724"/>
      <c r="LTB95" s="724"/>
      <c r="LTC95" s="724"/>
      <c r="LTD95" s="724"/>
      <c r="LTE95" s="724"/>
      <c r="LTF95" s="724"/>
      <c r="LTG95" s="724"/>
      <c r="LTH95" s="724"/>
      <c r="LTI95" s="724"/>
      <c r="LTJ95" s="724"/>
      <c r="LTK95" s="724"/>
      <c r="LTL95" s="724"/>
      <c r="LTM95" s="724"/>
      <c r="LTN95" s="724"/>
      <c r="LTO95" s="724"/>
      <c r="LTP95" s="724"/>
      <c r="LTQ95" s="724"/>
      <c r="LTR95" s="724"/>
      <c r="LTS95" s="724"/>
      <c r="LTT95" s="724"/>
      <c r="LTU95" s="724"/>
      <c r="LTV95" s="724"/>
      <c r="LTW95" s="724"/>
      <c r="LTX95" s="724"/>
      <c r="LTY95" s="724"/>
      <c r="LTZ95" s="724"/>
      <c r="LUA95" s="724"/>
      <c r="LUB95" s="724"/>
      <c r="LUC95" s="724"/>
      <c r="LUD95" s="724"/>
      <c r="LUE95" s="724"/>
      <c r="LUF95" s="724"/>
      <c r="LUG95" s="724"/>
      <c r="LUH95" s="724"/>
      <c r="LUI95" s="724"/>
      <c r="LUJ95" s="724"/>
      <c r="LUK95" s="724"/>
      <c r="LUL95" s="724"/>
      <c r="LUM95" s="724"/>
      <c r="LUN95" s="724"/>
      <c r="LUO95" s="724"/>
      <c r="LUP95" s="724"/>
      <c r="LUQ95" s="724"/>
      <c r="LUR95" s="724"/>
      <c r="LUS95" s="724"/>
      <c r="LUT95" s="724"/>
      <c r="LUU95" s="724"/>
      <c r="LUV95" s="724"/>
      <c r="LUW95" s="724"/>
      <c r="LUX95" s="724"/>
      <c r="LUY95" s="724"/>
      <c r="LUZ95" s="724"/>
      <c r="LVA95" s="724"/>
      <c r="LVB95" s="724"/>
      <c r="LVC95" s="724"/>
      <c r="LVD95" s="724"/>
      <c r="LVE95" s="724"/>
      <c r="LVF95" s="724"/>
      <c r="LVG95" s="724"/>
      <c r="LVH95" s="724"/>
      <c r="LVI95" s="724"/>
      <c r="LVJ95" s="724"/>
      <c r="LVK95" s="724"/>
      <c r="LVL95" s="724"/>
      <c r="LVM95" s="724"/>
      <c r="LVN95" s="724"/>
      <c r="LVO95" s="724"/>
      <c r="LVP95" s="724"/>
      <c r="LVQ95" s="724"/>
      <c r="LVR95" s="724"/>
      <c r="LVS95" s="724"/>
      <c r="LVT95" s="724"/>
      <c r="LVU95" s="724"/>
      <c r="LVV95" s="724"/>
      <c r="LVW95" s="724"/>
      <c r="LVX95" s="724"/>
      <c r="LVY95" s="724"/>
      <c r="LVZ95" s="724"/>
      <c r="LWA95" s="724"/>
      <c r="LWB95" s="724"/>
      <c r="LWC95" s="724"/>
      <c r="LWD95" s="724"/>
      <c r="LWE95" s="724"/>
      <c r="LWF95" s="724"/>
      <c r="LWG95" s="724"/>
      <c r="LWH95" s="724"/>
      <c r="LWI95" s="724"/>
      <c r="LWJ95" s="724"/>
      <c r="LWK95" s="724"/>
      <c r="LWL95" s="724"/>
      <c r="LWM95" s="724"/>
      <c r="LWN95" s="724"/>
      <c r="LWO95" s="724"/>
      <c r="LWP95" s="724"/>
      <c r="LWQ95" s="724"/>
      <c r="LWR95" s="724"/>
      <c r="LWS95" s="724"/>
      <c r="LWT95" s="724"/>
      <c r="LWU95" s="724"/>
      <c r="LWV95" s="724"/>
      <c r="LWW95" s="724"/>
      <c r="LWX95" s="724"/>
      <c r="LWY95" s="724"/>
      <c r="LWZ95" s="724"/>
      <c r="LXA95" s="724"/>
      <c r="LXB95" s="724"/>
      <c r="LXC95" s="724"/>
      <c r="LXD95" s="724"/>
      <c r="LXE95" s="724"/>
      <c r="LXF95" s="724"/>
      <c r="LXG95" s="724"/>
      <c r="LXH95" s="724"/>
      <c r="LXI95" s="724"/>
      <c r="LXJ95" s="724"/>
      <c r="LXK95" s="724"/>
      <c r="LXL95" s="724"/>
      <c r="LXM95" s="724"/>
      <c r="LXN95" s="724"/>
      <c r="LXO95" s="724"/>
      <c r="LXP95" s="724"/>
      <c r="LXQ95" s="724"/>
      <c r="LXR95" s="724"/>
      <c r="LXS95" s="724"/>
      <c r="LXT95" s="724"/>
      <c r="LXU95" s="724"/>
      <c r="LXV95" s="724"/>
      <c r="LXW95" s="724"/>
      <c r="LXX95" s="724"/>
      <c r="LXY95" s="724"/>
      <c r="LXZ95" s="724"/>
      <c r="LYA95" s="724"/>
      <c r="LYB95" s="724"/>
      <c r="LYC95" s="724"/>
      <c r="LYD95" s="724"/>
      <c r="LYE95" s="724"/>
      <c r="LYF95" s="724"/>
      <c r="LYG95" s="724"/>
      <c r="LYH95" s="724"/>
      <c r="LYI95" s="724"/>
      <c r="LYJ95" s="724"/>
      <c r="LYK95" s="724"/>
      <c r="LYL95" s="724"/>
      <c r="LYM95" s="724"/>
      <c r="LYN95" s="724"/>
      <c r="LYO95" s="724"/>
      <c r="LYP95" s="724"/>
      <c r="LYQ95" s="724"/>
      <c r="LYR95" s="724"/>
      <c r="LYS95" s="724"/>
      <c r="LYT95" s="724"/>
      <c r="LYU95" s="724"/>
      <c r="LYV95" s="724"/>
      <c r="LYW95" s="724"/>
      <c r="LYX95" s="724"/>
      <c r="LYY95" s="724"/>
      <c r="LYZ95" s="724"/>
      <c r="LZA95" s="724"/>
      <c r="LZB95" s="724"/>
      <c r="LZC95" s="724"/>
      <c r="LZD95" s="724"/>
      <c r="LZE95" s="724"/>
      <c r="LZF95" s="724"/>
      <c r="LZG95" s="724"/>
      <c r="LZH95" s="724"/>
      <c r="LZI95" s="724"/>
      <c r="LZJ95" s="724"/>
      <c r="LZK95" s="724"/>
      <c r="LZL95" s="724"/>
      <c r="LZM95" s="724"/>
      <c r="LZN95" s="724"/>
      <c r="LZO95" s="724"/>
      <c r="LZP95" s="724"/>
      <c r="LZQ95" s="724"/>
      <c r="LZR95" s="724"/>
      <c r="LZS95" s="724"/>
      <c r="LZT95" s="724"/>
      <c r="LZU95" s="724"/>
      <c r="LZV95" s="724"/>
      <c r="LZW95" s="724"/>
      <c r="LZX95" s="724"/>
      <c r="LZY95" s="724"/>
      <c r="LZZ95" s="724"/>
      <c r="MAA95" s="724"/>
      <c r="MAB95" s="724"/>
      <c r="MAC95" s="724"/>
      <c r="MAD95" s="724"/>
      <c r="MAE95" s="724"/>
      <c r="MAF95" s="724"/>
      <c r="MAG95" s="724"/>
      <c r="MAH95" s="724"/>
      <c r="MAI95" s="724"/>
      <c r="MAJ95" s="724"/>
      <c r="MAK95" s="724"/>
      <c r="MAL95" s="724"/>
      <c r="MAM95" s="724"/>
      <c r="MAN95" s="724"/>
      <c r="MAO95" s="724"/>
      <c r="MAP95" s="724"/>
      <c r="MAQ95" s="724"/>
      <c r="MAR95" s="724"/>
      <c r="MAS95" s="724"/>
      <c r="MAT95" s="724"/>
      <c r="MAU95" s="724"/>
      <c r="MAV95" s="724"/>
      <c r="MAW95" s="724"/>
      <c r="MAX95" s="724"/>
      <c r="MAY95" s="724"/>
      <c r="MAZ95" s="724"/>
      <c r="MBA95" s="724"/>
      <c r="MBB95" s="724"/>
      <c r="MBC95" s="724"/>
      <c r="MBD95" s="724"/>
      <c r="MBE95" s="724"/>
      <c r="MBF95" s="724"/>
      <c r="MBG95" s="724"/>
      <c r="MBH95" s="724"/>
      <c r="MBI95" s="724"/>
      <c r="MBJ95" s="724"/>
      <c r="MBK95" s="724"/>
      <c r="MBL95" s="724"/>
      <c r="MBM95" s="724"/>
      <c r="MBN95" s="724"/>
      <c r="MBO95" s="724"/>
      <c r="MBP95" s="724"/>
      <c r="MBQ95" s="724"/>
      <c r="MBR95" s="724"/>
      <c r="MBS95" s="724"/>
      <c r="MBT95" s="724"/>
      <c r="MBU95" s="724"/>
      <c r="MBV95" s="724"/>
      <c r="MBW95" s="724"/>
      <c r="MBX95" s="724"/>
      <c r="MBY95" s="724"/>
      <c r="MBZ95" s="724"/>
      <c r="MCA95" s="724"/>
      <c r="MCB95" s="724"/>
      <c r="MCC95" s="724"/>
      <c r="MCD95" s="724"/>
      <c r="MCE95" s="724"/>
      <c r="MCF95" s="724"/>
      <c r="MCG95" s="724"/>
      <c r="MCH95" s="724"/>
      <c r="MCI95" s="724"/>
      <c r="MCJ95" s="724"/>
      <c r="MCK95" s="724"/>
      <c r="MCL95" s="724"/>
      <c r="MCM95" s="724"/>
      <c r="MCN95" s="724"/>
      <c r="MCO95" s="724"/>
      <c r="MCP95" s="724"/>
      <c r="MCQ95" s="724"/>
      <c r="MCR95" s="724"/>
      <c r="MCS95" s="724"/>
      <c r="MCT95" s="724"/>
      <c r="MCU95" s="724"/>
      <c r="MCV95" s="724"/>
      <c r="MCW95" s="724"/>
      <c r="MCX95" s="724"/>
      <c r="MCY95" s="724"/>
      <c r="MCZ95" s="724"/>
      <c r="MDA95" s="724"/>
      <c r="MDB95" s="724"/>
      <c r="MDC95" s="724"/>
      <c r="MDD95" s="724"/>
      <c r="MDE95" s="724"/>
      <c r="MDF95" s="724"/>
      <c r="MDG95" s="724"/>
      <c r="MDH95" s="724"/>
      <c r="MDI95" s="724"/>
      <c r="MDJ95" s="724"/>
      <c r="MDK95" s="724"/>
      <c r="MDL95" s="724"/>
      <c r="MDM95" s="724"/>
      <c r="MDN95" s="724"/>
      <c r="MDO95" s="724"/>
      <c r="MDP95" s="724"/>
      <c r="MDQ95" s="724"/>
      <c r="MDR95" s="724"/>
      <c r="MDS95" s="724"/>
      <c r="MDT95" s="724"/>
      <c r="MDU95" s="724"/>
      <c r="MDV95" s="724"/>
      <c r="MDW95" s="724"/>
      <c r="MDX95" s="724"/>
      <c r="MDY95" s="724"/>
      <c r="MDZ95" s="724"/>
      <c r="MEA95" s="724"/>
      <c r="MEB95" s="724"/>
      <c r="MEC95" s="724"/>
      <c r="MED95" s="724"/>
      <c r="MEE95" s="724"/>
      <c r="MEF95" s="724"/>
      <c r="MEG95" s="724"/>
      <c r="MEH95" s="724"/>
      <c r="MEI95" s="724"/>
      <c r="MEJ95" s="724"/>
      <c r="MEK95" s="724"/>
      <c r="MEL95" s="724"/>
      <c r="MEM95" s="724"/>
      <c r="MEN95" s="724"/>
      <c r="MEO95" s="724"/>
      <c r="MEP95" s="724"/>
      <c r="MEQ95" s="724"/>
      <c r="MER95" s="724"/>
      <c r="MES95" s="724"/>
      <c r="MET95" s="724"/>
      <c r="MEU95" s="724"/>
      <c r="MEV95" s="724"/>
      <c r="MEW95" s="724"/>
      <c r="MEX95" s="724"/>
      <c r="MEY95" s="724"/>
      <c r="MEZ95" s="724"/>
      <c r="MFA95" s="724"/>
      <c r="MFB95" s="724"/>
      <c r="MFC95" s="724"/>
      <c r="MFD95" s="724"/>
      <c r="MFE95" s="724"/>
      <c r="MFF95" s="724"/>
      <c r="MFG95" s="724"/>
      <c r="MFH95" s="724"/>
      <c r="MFI95" s="724"/>
      <c r="MFJ95" s="724"/>
      <c r="MFK95" s="724"/>
      <c r="MFL95" s="724"/>
      <c r="MFM95" s="724"/>
      <c r="MFN95" s="724"/>
      <c r="MFO95" s="724"/>
      <c r="MFP95" s="724"/>
      <c r="MFQ95" s="724"/>
      <c r="MFR95" s="724"/>
      <c r="MFS95" s="724"/>
      <c r="MFT95" s="724"/>
      <c r="MFU95" s="724"/>
      <c r="MFV95" s="724"/>
      <c r="MFW95" s="724"/>
      <c r="MFX95" s="724"/>
      <c r="MFY95" s="724"/>
      <c r="MFZ95" s="724"/>
      <c r="MGA95" s="724"/>
      <c r="MGB95" s="724"/>
      <c r="MGC95" s="724"/>
      <c r="MGD95" s="724"/>
      <c r="MGE95" s="724"/>
      <c r="MGF95" s="724"/>
      <c r="MGG95" s="724"/>
      <c r="MGH95" s="724"/>
      <c r="MGI95" s="724"/>
      <c r="MGJ95" s="724"/>
      <c r="MGK95" s="724"/>
      <c r="MGL95" s="724"/>
      <c r="MGM95" s="724"/>
      <c r="MGN95" s="724"/>
      <c r="MGO95" s="724"/>
      <c r="MGP95" s="724"/>
      <c r="MGQ95" s="724"/>
      <c r="MGR95" s="724"/>
      <c r="MGS95" s="724"/>
      <c r="MGT95" s="724"/>
      <c r="MGU95" s="724"/>
      <c r="MGV95" s="724"/>
      <c r="MGW95" s="724"/>
      <c r="MGX95" s="724"/>
      <c r="MGY95" s="724"/>
      <c r="MGZ95" s="724"/>
      <c r="MHA95" s="724"/>
      <c r="MHB95" s="724"/>
      <c r="MHC95" s="724"/>
      <c r="MHD95" s="724"/>
      <c r="MHE95" s="724"/>
      <c r="MHF95" s="724"/>
      <c r="MHG95" s="724"/>
      <c r="MHH95" s="724"/>
      <c r="MHI95" s="724"/>
      <c r="MHJ95" s="724"/>
      <c r="MHK95" s="724"/>
      <c r="MHL95" s="724"/>
      <c r="MHM95" s="724"/>
      <c r="MHN95" s="724"/>
      <c r="MHO95" s="724"/>
      <c r="MHP95" s="724"/>
      <c r="MHQ95" s="724"/>
      <c r="MHR95" s="724"/>
      <c r="MHS95" s="724"/>
      <c r="MHT95" s="724"/>
      <c r="MHU95" s="724"/>
      <c r="MHV95" s="724"/>
      <c r="MHW95" s="724"/>
      <c r="MHX95" s="724"/>
      <c r="MHY95" s="724"/>
      <c r="MHZ95" s="724"/>
      <c r="MIA95" s="724"/>
      <c r="MIB95" s="724"/>
      <c r="MIC95" s="724"/>
      <c r="MID95" s="724"/>
      <c r="MIE95" s="724"/>
      <c r="MIF95" s="724"/>
      <c r="MIG95" s="724"/>
      <c r="MIH95" s="724"/>
      <c r="MII95" s="724"/>
      <c r="MIJ95" s="724"/>
      <c r="MIK95" s="724"/>
      <c r="MIL95" s="724"/>
      <c r="MIM95" s="724"/>
      <c r="MIN95" s="724"/>
      <c r="MIO95" s="724"/>
      <c r="MIP95" s="724"/>
      <c r="MIQ95" s="724"/>
      <c r="MIR95" s="724"/>
      <c r="MIS95" s="724"/>
      <c r="MIT95" s="724"/>
      <c r="MIU95" s="724"/>
      <c r="MIV95" s="724"/>
      <c r="MIW95" s="724"/>
      <c r="MIX95" s="724"/>
      <c r="MIY95" s="724"/>
      <c r="MIZ95" s="724"/>
      <c r="MJA95" s="724"/>
      <c r="MJB95" s="724"/>
      <c r="MJC95" s="724"/>
      <c r="MJD95" s="724"/>
      <c r="MJE95" s="724"/>
      <c r="MJF95" s="724"/>
      <c r="MJG95" s="724"/>
      <c r="MJH95" s="724"/>
      <c r="MJI95" s="724"/>
      <c r="MJJ95" s="724"/>
      <c r="MJK95" s="724"/>
      <c r="MJL95" s="724"/>
      <c r="MJM95" s="724"/>
      <c r="MJN95" s="724"/>
      <c r="MJO95" s="724"/>
      <c r="MJP95" s="724"/>
      <c r="MJQ95" s="724"/>
      <c r="MJR95" s="724"/>
      <c r="MJS95" s="724"/>
      <c r="MJT95" s="724"/>
      <c r="MJU95" s="724"/>
      <c r="MJV95" s="724"/>
      <c r="MJW95" s="724"/>
      <c r="MJX95" s="724"/>
      <c r="MJY95" s="724"/>
      <c r="MJZ95" s="724"/>
      <c r="MKA95" s="724"/>
      <c r="MKB95" s="724"/>
      <c r="MKC95" s="724"/>
      <c r="MKD95" s="724"/>
      <c r="MKE95" s="724"/>
      <c r="MKF95" s="724"/>
      <c r="MKG95" s="724"/>
      <c r="MKH95" s="724"/>
      <c r="MKI95" s="724"/>
      <c r="MKJ95" s="724"/>
      <c r="MKK95" s="724"/>
      <c r="MKL95" s="724"/>
      <c r="MKM95" s="724"/>
      <c r="MKN95" s="724"/>
      <c r="MKO95" s="724"/>
      <c r="MKP95" s="724"/>
      <c r="MKQ95" s="724"/>
      <c r="MKR95" s="724"/>
      <c r="MKS95" s="724"/>
      <c r="MKT95" s="724"/>
      <c r="MKU95" s="724"/>
      <c r="MKV95" s="724"/>
      <c r="MKW95" s="724"/>
      <c r="MKX95" s="724"/>
      <c r="MKY95" s="724"/>
      <c r="MKZ95" s="724"/>
      <c r="MLA95" s="724"/>
      <c r="MLB95" s="724"/>
      <c r="MLC95" s="724"/>
      <c r="MLD95" s="724"/>
      <c r="MLE95" s="724"/>
      <c r="MLF95" s="724"/>
      <c r="MLG95" s="724"/>
      <c r="MLH95" s="724"/>
      <c r="MLI95" s="724"/>
      <c r="MLJ95" s="724"/>
      <c r="MLK95" s="724"/>
      <c r="MLL95" s="724"/>
      <c r="MLM95" s="724"/>
      <c r="MLN95" s="724"/>
      <c r="MLO95" s="724"/>
      <c r="MLP95" s="724"/>
      <c r="MLQ95" s="724"/>
      <c r="MLR95" s="724"/>
      <c r="MLS95" s="724"/>
      <c r="MLT95" s="724"/>
      <c r="MLU95" s="724"/>
      <c r="MLV95" s="724"/>
      <c r="MLW95" s="724"/>
      <c r="MLX95" s="724"/>
      <c r="MLY95" s="724"/>
      <c r="MLZ95" s="724"/>
      <c r="MMA95" s="724"/>
      <c r="MMB95" s="724"/>
      <c r="MMC95" s="724"/>
      <c r="MMD95" s="724"/>
      <c r="MME95" s="724"/>
      <c r="MMF95" s="724"/>
      <c r="MMG95" s="724"/>
      <c r="MMH95" s="724"/>
      <c r="MMI95" s="724"/>
      <c r="MMJ95" s="724"/>
      <c r="MMK95" s="724"/>
      <c r="MML95" s="724"/>
      <c r="MMM95" s="724"/>
      <c r="MMN95" s="724"/>
      <c r="MMO95" s="724"/>
      <c r="MMP95" s="724"/>
      <c r="MMQ95" s="724"/>
      <c r="MMR95" s="724"/>
      <c r="MMS95" s="724"/>
      <c r="MMT95" s="724"/>
      <c r="MMU95" s="724"/>
      <c r="MMV95" s="724"/>
      <c r="MMW95" s="724"/>
      <c r="MMX95" s="724"/>
      <c r="MMY95" s="724"/>
      <c r="MMZ95" s="724"/>
      <c r="MNA95" s="724"/>
      <c r="MNB95" s="724"/>
      <c r="MNC95" s="724"/>
      <c r="MND95" s="724"/>
      <c r="MNE95" s="724"/>
      <c r="MNF95" s="724"/>
      <c r="MNG95" s="724"/>
      <c r="MNH95" s="724"/>
      <c r="MNI95" s="724"/>
      <c r="MNJ95" s="724"/>
      <c r="MNK95" s="724"/>
      <c r="MNL95" s="724"/>
      <c r="MNM95" s="724"/>
      <c r="MNN95" s="724"/>
      <c r="MNO95" s="724"/>
      <c r="MNP95" s="724"/>
      <c r="MNQ95" s="724"/>
      <c r="MNR95" s="724"/>
      <c r="MNS95" s="724"/>
      <c r="MNT95" s="724"/>
      <c r="MNU95" s="724"/>
      <c r="MNV95" s="724"/>
      <c r="MNW95" s="724"/>
      <c r="MNX95" s="724"/>
      <c r="MNY95" s="724"/>
      <c r="MNZ95" s="724"/>
      <c r="MOA95" s="724"/>
      <c r="MOB95" s="724"/>
      <c r="MOC95" s="724"/>
      <c r="MOD95" s="724"/>
      <c r="MOE95" s="724"/>
      <c r="MOF95" s="724"/>
      <c r="MOG95" s="724"/>
      <c r="MOH95" s="724"/>
      <c r="MOI95" s="724"/>
      <c r="MOJ95" s="724"/>
      <c r="MOK95" s="724"/>
      <c r="MOL95" s="724"/>
      <c r="MOM95" s="724"/>
      <c r="MON95" s="724"/>
      <c r="MOO95" s="724"/>
      <c r="MOP95" s="724"/>
      <c r="MOQ95" s="724"/>
      <c r="MOR95" s="724"/>
      <c r="MOS95" s="724"/>
      <c r="MOT95" s="724"/>
      <c r="MOU95" s="724"/>
      <c r="MOV95" s="724"/>
      <c r="MOW95" s="724"/>
      <c r="MOX95" s="724"/>
      <c r="MOY95" s="724"/>
      <c r="MOZ95" s="724"/>
      <c r="MPA95" s="724"/>
      <c r="MPB95" s="724"/>
      <c r="MPC95" s="724"/>
      <c r="MPD95" s="724"/>
      <c r="MPE95" s="724"/>
      <c r="MPF95" s="724"/>
      <c r="MPG95" s="724"/>
      <c r="MPH95" s="724"/>
      <c r="MPI95" s="724"/>
      <c r="MPJ95" s="724"/>
      <c r="MPK95" s="724"/>
      <c r="MPL95" s="724"/>
      <c r="MPM95" s="724"/>
      <c r="MPN95" s="724"/>
      <c r="MPO95" s="724"/>
      <c r="MPP95" s="724"/>
      <c r="MPQ95" s="724"/>
      <c r="MPR95" s="724"/>
      <c r="MPS95" s="724"/>
      <c r="MPT95" s="724"/>
      <c r="MPU95" s="724"/>
      <c r="MPV95" s="724"/>
      <c r="MPW95" s="724"/>
      <c r="MPX95" s="724"/>
      <c r="MPY95" s="724"/>
      <c r="MPZ95" s="724"/>
      <c r="MQA95" s="724"/>
      <c r="MQB95" s="724"/>
      <c r="MQC95" s="724"/>
      <c r="MQD95" s="724"/>
      <c r="MQE95" s="724"/>
      <c r="MQF95" s="724"/>
      <c r="MQG95" s="724"/>
      <c r="MQH95" s="724"/>
      <c r="MQI95" s="724"/>
      <c r="MQJ95" s="724"/>
      <c r="MQK95" s="724"/>
      <c r="MQL95" s="724"/>
      <c r="MQM95" s="724"/>
      <c r="MQN95" s="724"/>
      <c r="MQO95" s="724"/>
      <c r="MQP95" s="724"/>
      <c r="MQQ95" s="724"/>
      <c r="MQR95" s="724"/>
      <c r="MQS95" s="724"/>
      <c r="MQT95" s="724"/>
      <c r="MQU95" s="724"/>
      <c r="MQV95" s="724"/>
      <c r="MQW95" s="724"/>
      <c r="MQX95" s="724"/>
      <c r="MQY95" s="724"/>
      <c r="MQZ95" s="724"/>
      <c r="MRA95" s="724"/>
      <c r="MRB95" s="724"/>
      <c r="MRC95" s="724"/>
      <c r="MRD95" s="724"/>
      <c r="MRE95" s="724"/>
      <c r="MRF95" s="724"/>
      <c r="MRG95" s="724"/>
      <c r="MRH95" s="724"/>
      <c r="MRI95" s="724"/>
      <c r="MRJ95" s="724"/>
      <c r="MRK95" s="724"/>
      <c r="MRL95" s="724"/>
      <c r="MRM95" s="724"/>
      <c r="MRN95" s="724"/>
      <c r="MRO95" s="724"/>
      <c r="MRP95" s="724"/>
      <c r="MRQ95" s="724"/>
      <c r="MRR95" s="724"/>
      <c r="MRS95" s="724"/>
      <c r="MRT95" s="724"/>
      <c r="MRU95" s="724"/>
      <c r="MRV95" s="724"/>
      <c r="MRW95" s="724"/>
      <c r="MRX95" s="724"/>
      <c r="MRY95" s="724"/>
      <c r="MRZ95" s="724"/>
      <c r="MSA95" s="724"/>
      <c r="MSB95" s="724"/>
      <c r="MSC95" s="724"/>
      <c r="MSD95" s="724"/>
      <c r="MSE95" s="724"/>
      <c r="MSF95" s="724"/>
      <c r="MSG95" s="724"/>
      <c r="MSH95" s="724"/>
      <c r="MSI95" s="724"/>
      <c r="MSJ95" s="724"/>
      <c r="MSK95" s="724"/>
      <c r="MSL95" s="724"/>
      <c r="MSM95" s="724"/>
      <c r="MSN95" s="724"/>
      <c r="MSO95" s="724"/>
      <c r="MSP95" s="724"/>
      <c r="MSQ95" s="724"/>
      <c r="MSR95" s="724"/>
      <c r="MSS95" s="724"/>
      <c r="MST95" s="724"/>
      <c r="MSU95" s="724"/>
      <c r="MSV95" s="724"/>
      <c r="MSW95" s="724"/>
      <c r="MSX95" s="724"/>
      <c r="MSY95" s="724"/>
      <c r="MSZ95" s="724"/>
      <c r="MTA95" s="724"/>
      <c r="MTB95" s="724"/>
      <c r="MTC95" s="724"/>
      <c r="MTD95" s="724"/>
      <c r="MTE95" s="724"/>
      <c r="MTF95" s="724"/>
      <c r="MTG95" s="724"/>
      <c r="MTH95" s="724"/>
      <c r="MTI95" s="724"/>
      <c r="MTJ95" s="724"/>
      <c r="MTK95" s="724"/>
      <c r="MTL95" s="724"/>
      <c r="MTM95" s="724"/>
      <c r="MTN95" s="724"/>
      <c r="MTO95" s="724"/>
      <c r="MTP95" s="724"/>
      <c r="MTQ95" s="724"/>
      <c r="MTR95" s="724"/>
      <c r="MTS95" s="724"/>
      <c r="MTT95" s="724"/>
      <c r="MTU95" s="724"/>
      <c r="MTV95" s="724"/>
      <c r="MTW95" s="724"/>
      <c r="MTX95" s="724"/>
      <c r="MTY95" s="724"/>
      <c r="MTZ95" s="724"/>
      <c r="MUA95" s="724"/>
      <c r="MUB95" s="724"/>
      <c r="MUC95" s="724"/>
      <c r="MUD95" s="724"/>
      <c r="MUE95" s="724"/>
      <c r="MUF95" s="724"/>
      <c r="MUG95" s="724"/>
      <c r="MUH95" s="724"/>
      <c r="MUI95" s="724"/>
      <c r="MUJ95" s="724"/>
      <c r="MUK95" s="724"/>
      <c r="MUL95" s="724"/>
      <c r="MUM95" s="724"/>
      <c r="MUN95" s="724"/>
      <c r="MUO95" s="724"/>
      <c r="MUP95" s="724"/>
      <c r="MUQ95" s="724"/>
      <c r="MUR95" s="724"/>
      <c r="MUS95" s="724"/>
      <c r="MUT95" s="724"/>
      <c r="MUU95" s="724"/>
      <c r="MUV95" s="724"/>
      <c r="MUW95" s="724"/>
      <c r="MUX95" s="724"/>
      <c r="MUY95" s="724"/>
      <c r="MUZ95" s="724"/>
      <c r="MVA95" s="724"/>
      <c r="MVB95" s="724"/>
      <c r="MVC95" s="724"/>
      <c r="MVD95" s="724"/>
      <c r="MVE95" s="724"/>
      <c r="MVF95" s="724"/>
      <c r="MVG95" s="724"/>
      <c r="MVH95" s="724"/>
      <c r="MVI95" s="724"/>
      <c r="MVJ95" s="724"/>
      <c r="MVK95" s="724"/>
      <c r="MVL95" s="724"/>
      <c r="MVM95" s="724"/>
      <c r="MVN95" s="724"/>
      <c r="MVO95" s="724"/>
      <c r="MVP95" s="724"/>
      <c r="MVQ95" s="724"/>
      <c r="MVR95" s="724"/>
      <c r="MVS95" s="724"/>
      <c r="MVT95" s="724"/>
      <c r="MVU95" s="724"/>
      <c r="MVV95" s="724"/>
      <c r="MVW95" s="724"/>
      <c r="MVX95" s="724"/>
      <c r="MVY95" s="724"/>
      <c r="MVZ95" s="724"/>
      <c r="MWA95" s="724"/>
      <c r="MWB95" s="724"/>
      <c r="MWC95" s="724"/>
      <c r="MWD95" s="724"/>
      <c r="MWE95" s="724"/>
      <c r="MWF95" s="724"/>
      <c r="MWG95" s="724"/>
      <c r="MWH95" s="724"/>
      <c r="MWI95" s="724"/>
      <c r="MWJ95" s="724"/>
      <c r="MWK95" s="724"/>
      <c r="MWL95" s="724"/>
      <c r="MWM95" s="724"/>
      <c r="MWN95" s="724"/>
      <c r="MWO95" s="724"/>
      <c r="MWP95" s="724"/>
      <c r="MWQ95" s="724"/>
      <c r="MWR95" s="724"/>
      <c r="MWS95" s="724"/>
      <c r="MWT95" s="724"/>
      <c r="MWU95" s="724"/>
      <c r="MWV95" s="724"/>
      <c r="MWW95" s="724"/>
      <c r="MWX95" s="724"/>
      <c r="MWY95" s="724"/>
      <c r="MWZ95" s="724"/>
      <c r="MXA95" s="724"/>
      <c r="MXB95" s="724"/>
      <c r="MXC95" s="724"/>
      <c r="MXD95" s="724"/>
      <c r="MXE95" s="724"/>
      <c r="MXF95" s="724"/>
      <c r="MXG95" s="724"/>
      <c r="MXH95" s="724"/>
      <c r="MXI95" s="724"/>
      <c r="MXJ95" s="724"/>
      <c r="MXK95" s="724"/>
      <c r="MXL95" s="724"/>
      <c r="MXM95" s="724"/>
      <c r="MXN95" s="724"/>
      <c r="MXO95" s="724"/>
      <c r="MXP95" s="724"/>
      <c r="MXQ95" s="724"/>
      <c r="MXR95" s="724"/>
      <c r="MXS95" s="724"/>
      <c r="MXT95" s="724"/>
      <c r="MXU95" s="724"/>
      <c r="MXV95" s="724"/>
      <c r="MXW95" s="724"/>
      <c r="MXX95" s="724"/>
      <c r="MXY95" s="724"/>
      <c r="MXZ95" s="724"/>
      <c r="MYA95" s="724"/>
      <c r="MYB95" s="724"/>
      <c r="MYC95" s="724"/>
      <c r="MYD95" s="724"/>
      <c r="MYE95" s="724"/>
      <c r="MYF95" s="724"/>
      <c r="MYG95" s="724"/>
      <c r="MYH95" s="724"/>
      <c r="MYI95" s="724"/>
      <c r="MYJ95" s="724"/>
      <c r="MYK95" s="724"/>
      <c r="MYL95" s="724"/>
      <c r="MYM95" s="724"/>
      <c r="MYN95" s="724"/>
      <c r="MYO95" s="724"/>
      <c r="MYP95" s="724"/>
      <c r="MYQ95" s="724"/>
      <c r="MYR95" s="724"/>
      <c r="MYS95" s="724"/>
      <c r="MYT95" s="724"/>
      <c r="MYU95" s="724"/>
      <c r="MYV95" s="724"/>
      <c r="MYW95" s="724"/>
      <c r="MYX95" s="724"/>
      <c r="MYY95" s="724"/>
      <c r="MYZ95" s="724"/>
      <c r="MZA95" s="724"/>
      <c r="MZB95" s="724"/>
      <c r="MZC95" s="724"/>
      <c r="MZD95" s="724"/>
      <c r="MZE95" s="724"/>
      <c r="MZF95" s="724"/>
      <c r="MZG95" s="724"/>
      <c r="MZH95" s="724"/>
      <c r="MZI95" s="724"/>
      <c r="MZJ95" s="724"/>
      <c r="MZK95" s="724"/>
      <c r="MZL95" s="724"/>
      <c r="MZM95" s="724"/>
      <c r="MZN95" s="724"/>
      <c r="MZO95" s="724"/>
      <c r="MZP95" s="724"/>
      <c r="MZQ95" s="724"/>
      <c r="MZR95" s="724"/>
      <c r="MZS95" s="724"/>
      <c r="MZT95" s="724"/>
      <c r="MZU95" s="724"/>
      <c r="MZV95" s="724"/>
      <c r="MZW95" s="724"/>
      <c r="MZX95" s="724"/>
      <c r="MZY95" s="724"/>
      <c r="MZZ95" s="724"/>
      <c r="NAA95" s="724"/>
      <c r="NAB95" s="724"/>
      <c r="NAC95" s="724"/>
      <c r="NAD95" s="724"/>
      <c r="NAE95" s="724"/>
      <c r="NAF95" s="724"/>
      <c r="NAG95" s="724"/>
      <c r="NAH95" s="724"/>
      <c r="NAI95" s="724"/>
      <c r="NAJ95" s="724"/>
      <c r="NAK95" s="724"/>
      <c r="NAL95" s="724"/>
      <c r="NAM95" s="724"/>
      <c r="NAN95" s="724"/>
      <c r="NAO95" s="724"/>
      <c r="NAP95" s="724"/>
      <c r="NAQ95" s="724"/>
      <c r="NAR95" s="724"/>
      <c r="NAS95" s="724"/>
      <c r="NAT95" s="724"/>
      <c r="NAU95" s="724"/>
      <c r="NAV95" s="724"/>
      <c r="NAW95" s="724"/>
      <c r="NAX95" s="724"/>
      <c r="NAY95" s="724"/>
      <c r="NAZ95" s="724"/>
      <c r="NBA95" s="724"/>
      <c r="NBB95" s="724"/>
      <c r="NBC95" s="724"/>
      <c r="NBD95" s="724"/>
      <c r="NBE95" s="724"/>
      <c r="NBF95" s="724"/>
      <c r="NBG95" s="724"/>
      <c r="NBH95" s="724"/>
      <c r="NBI95" s="724"/>
      <c r="NBJ95" s="724"/>
      <c r="NBK95" s="724"/>
      <c r="NBL95" s="724"/>
      <c r="NBM95" s="724"/>
      <c r="NBN95" s="724"/>
      <c r="NBO95" s="724"/>
      <c r="NBP95" s="724"/>
      <c r="NBQ95" s="724"/>
      <c r="NBR95" s="724"/>
      <c r="NBS95" s="724"/>
      <c r="NBT95" s="724"/>
      <c r="NBU95" s="724"/>
      <c r="NBV95" s="724"/>
      <c r="NBW95" s="724"/>
      <c r="NBX95" s="724"/>
      <c r="NBY95" s="724"/>
      <c r="NBZ95" s="724"/>
      <c r="NCA95" s="724"/>
      <c r="NCB95" s="724"/>
      <c r="NCC95" s="724"/>
      <c r="NCD95" s="724"/>
      <c r="NCE95" s="724"/>
      <c r="NCF95" s="724"/>
      <c r="NCG95" s="724"/>
      <c r="NCH95" s="724"/>
      <c r="NCI95" s="724"/>
      <c r="NCJ95" s="724"/>
      <c r="NCK95" s="724"/>
      <c r="NCL95" s="724"/>
      <c r="NCM95" s="724"/>
      <c r="NCN95" s="724"/>
      <c r="NCO95" s="724"/>
      <c r="NCP95" s="724"/>
      <c r="NCQ95" s="724"/>
      <c r="NCR95" s="724"/>
      <c r="NCS95" s="724"/>
      <c r="NCT95" s="724"/>
      <c r="NCU95" s="724"/>
      <c r="NCV95" s="724"/>
      <c r="NCW95" s="724"/>
      <c r="NCX95" s="724"/>
      <c r="NCY95" s="724"/>
      <c r="NCZ95" s="724"/>
      <c r="NDA95" s="724"/>
      <c r="NDB95" s="724"/>
      <c r="NDC95" s="724"/>
      <c r="NDD95" s="724"/>
      <c r="NDE95" s="724"/>
      <c r="NDF95" s="724"/>
      <c r="NDG95" s="724"/>
      <c r="NDH95" s="724"/>
      <c r="NDI95" s="724"/>
      <c r="NDJ95" s="724"/>
      <c r="NDK95" s="724"/>
      <c r="NDL95" s="724"/>
      <c r="NDM95" s="724"/>
      <c r="NDN95" s="724"/>
      <c r="NDO95" s="724"/>
      <c r="NDP95" s="724"/>
      <c r="NDQ95" s="724"/>
      <c r="NDR95" s="724"/>
      <c r="NDS95" s="724"/>
      <c r="NDT95" s="724"/>
      <c r="NDU95" s="724"/>
      <c r="NDV95" s="724"/>
      <c r="NDW95" s="724"/>
      <c r="NDX95" s="724"/>
      <c r="NDY95" s="724"/>
      <c r="NDZ95" s="724"/>
      <c r="NEA95" s="724"/>
      <c r="NEB95" s="724"/>
      <c r="NEC95" s="724"/>
      <c r="NED95" s="724"/>
      <c r="NEE95" s="724"/>
      <c r="NEF95" s="724"/>
      <c r="NEG95" s="724"/>
      <c r="NEH95" s="724"/>
      <c r="NEI95" s="724"/>
      <c r="NEJ95" s="724"/>
      <c r="NEK95" s="724"/>
      <c r="NEL95" s="724"/>
      <c r="NEM95" s="724"/>
      <c r="NEN95" s="724"/>
      <c r="NEO95" s="724"/>
      <c r="NEP95" s="724"/>
      <c r="NEQ95" s="724"/>
      <c r="NER95" s="724"/>
      <c r="NES95" s="724"/>
      <c r="NET95" s="724"/>
      <c r="NEU95" s="724"/>
      <c r="NEV95" s="724"/>
      <c r="NEW95" s="724"/>
      <c r="NEX95" s="724"/>
      <c r="NEY95" s="724"/>
      <c r="NEZ95" s="724"/>
      <c r="NFA95" s="724"/>
      <c r="NFB95" s="724"/>
      <c r="NFC95" s="724"/>
      <c r="NFD95" s="724"/>
      <c r="NFE95" s="724"/>
      <c r="NFF95" s="724"/>
      <c r="NFG95" s="724"/>
      <c r="NFH95" s="724"/>
      <c r="NFI95" s="724"/>
      <c r="NFJ95" s="724"/>
      <c r="NFK95" s="724"/>
      <c r="NFL95" s="724"/>
      <c r="NFM95" s="724"/>
      <c r="NFN95" s="724"/>
      <c r="NFO95" s="724"/>
      <c r="NFP95" s="724"/>
      <c r="NFQ95" s="724"/>
      <c r="NFR95" s="724"/>
      <c r="NFS95" s="724"/>
      <c r="NFT95" s="724"/>
      <c r="NFU95" s="724"/>
      <c r="NFV95" s="724"/>
      <c r="NFW95" s="724"/>
      <c r="NFX95" s="724"/>
      <c r="NFY95" s="724"/>
      <c r="NFZ95" s="724"/>
      <c r="NGA95" s="724"/>
      <c r="NGB95" s="724"/>
      <c r="NGC95" s="724"/>
      <c r="NGD95" s="724"/>
      <c r="NGE95" s="724"/>
      <c r="NGF95" s="724"/>
      <c r="NGG95" s="724"/>
      <c r="NGH95" s="724"/>
      <c r="NGI95" s="724"/>
      <c r="NGJ95" s="724"/>
      <c r="NGK95" s="724"/>
      <c r="NGL95" s="724"/>
      <c r="NGM95" s="724"/>
      <c r="NGN95" s="724"/>
      <c r="NGO95" s="724"/>
      <c r="NGP95" s="724"/>
      <c r="NGQ95" s="724"/>
      <c r="NGR95" s="724"/>
      <c r="NGS95" s="724"/>
      <c r="NGT95" s="724"/>
      <c r="NGU95" s="724"/>
      <c r="NGV95" s="724"/>
      <c r="NGW95" s="724"/>
      <c r="NGX95" s="724"/>
      <c r="NGY95" s="724"/>
      <c r="NGZ95" s="724"/>
      <c r="NHA95" s="724"/>
      <c r="NHB95" s="724"/>
      <c r="NHC95" s="724"/>
      <c r="NHD95" s="724"/>
      <c r="NHE95" s="724"/>
      <c r="NHF95" s="724"/>
      <c r="NHG95" s="724"/>
      <c r="NHH95" s="724"/>
      <c r="NHI95" s="724"/>
      <c r="NHJ95" s="724"/>
      <c r="NHK95" s="724"/>
      <c r="NHL95" s="724"/>
      <c r="NHM95" s="724"/>
      <c r="NHN95" s="724"/>
      <c r="NHO95" s="724"/>
      <c r="NHP95" s="724"/>
      <c r="NHQ95" s="724"/>
      <c r="NHR95" s="724"/>
      <c r="NHS95" s="724"/>
      <c r="NHT95" s="724"/>
      <c r="NHU95" s="724"/>
      <c r="NHV95" s="724"/>
      <c r="NHW95" s="724"/>
      <c r="NHX95" s="724"/>
      <c r="NHY95" s="724"/>
      <c r="NHZ95" s="724"/>
      <c r="NIA95" s="724"/>
      <c r="NIB95" s="724"/>
      <c r="NIC95" s="724"/>
      <c r="NID95" s="724"/>
      <c r="NIE95" s="724"/>
      <c r="NIF95" s="724"/>
      <c r="NIG95" s="724"/>
      <c r="NIH95" s="724"/>
      <c r="NII95" s="724"/>
      <c r="NIJ95" s="724"/>
      <c r="NIK95" s="724"/>
      <c r="NIL95" s="724"/>
      <c r="NIM95" s="724"/>
      <c r="NIN95" s="724"/>
      <c r="NIO95" s="724"/>
      <c r="NIP95" s="724"/>
      <c r="NIQ95" s="724"/>
      <c r="NIR95" s="724"/>
      <c r="NIS95" s="724"/>
      <c r="NIT95" s="724"/>
      <c r="NIU95" s="724"/>
      <c r="NIV95" s="724"/>
      <c r="NIW95" s="724"/>
      <c r="NIX95" s="724"/>
      <c r="NIY95" s="724"/>
      <c r="NIZ95" s="724"/>
      <c r="NJA95" s="724"/>
      <c r="NJB95" s="724"/>
      <c r="NJC95" s="724"/>
      <c r="NJD95" s="724"/>
      <c r="NJE95" s="724"/>
      <c r="NJF95" s="724"/>
      <c r="NJG95" s="724"/>
      <c r="NJH95" s="724"/>
      <c r="NJI95" s="724"/>
      <c r="NJJ95" s="724"/>
      <c r="NJK95" s="724"/>
      <c r="NJL95" s="724"/>
      <c r="NJM95" s="724"/>
      <c r="NJN95" s="724"/>
      <c r="NJO95" s="724"/>
      <c r="NJP95" s="724"/>
      <c r="NJQ95" s="724"/>
      <c r="NJR95" s="724"/>
      <c r="NJS95" s="724"/>
      <c r="NJT95" s="724"/>
      <c r="NJU95" s="724"/>
      <c r="NJV95" s="724"/>
      <c r="NJW95" s="724"/>
      <c r="NJX95" s="724"/>
      <c r="NJY95" s="724"/>
      <c r="NJZ95" s="724"/>
      <c r="NKA95" s="724"/>
      <c r="NKB95" s="724"/>
      <c r="NKC95" s="724"/>
      <c r="NKD95" s="724"/>
      <c r="NKE95" s="724"/>
      <c r="NKF95" s="724"/>
      <c r="NKG95" s="724"/>
      <c r="NKH95" s="724"/>
      <c r="NKI95" s="724"/>
      <c r="NKJ95" s="724"/>
      <c r="NKK95" s="724"/>
      <c r="NKL95" s="724"/>
      <c r="NKM95" s="724"/>
      <c r="NKN95" s="724"/>
      <c r="NKO95" s="724"/>
      <c r="NKP95" s="724"/>
      <c r="NKQ95" s="724"/>
      <c r="NKR95" s="724"/>
      <c r="NKS95" s="724"/>
      <c r="NKT95" s="724"/>
      <c r="NKU95" s="724"/>
      <c r="NKV95" s="724"/>
      <c r="NKW95" s="724"/>
      <c r="NKX95" s="724"/>
      <c r="NKY95" s="724"/>
      <c r="NKZ95" s="724"/>
      <c r="NLA95" s="724"/>
      <c r="NLB95" s="724"/>
      <c r="NLC95" s="724"/>
      <c r="NLD95" s="724"/>
      <c r="NLE95" s="724"/>
      <c r="NLF95" s="724"/>
      <c r="NLG95" s="724"/>
      <c r="NLH95" s="724"/>
      <c r="NLI95" s="724"/>
      <c r="NLJ95" s="724"/>
      <c r="NLK95" s="724"/>
      <c r="NLL95" s="724"/>
      <c r="NLM95" s="724"/>
      <c r="NLN95" s="724"/>
      <c r="NLO95" s="724"/>
      <c r="NLP95" s="724"/>
      <c r="NLQ95" s="724"/>
      <c r="NLR95" s="724"/>
      <c r="NLS95" s="724"/>
      <c r="NLT95" s="724"/>
      <c r="NLU95" s="724"/>
      <c r="NLV95" s="724"/>
      <c r="NLW95" s="724"/>
      <c r="NLX95" s="724"/>
      <c r="NLY95" s="724"/>
      <c r="NLZ95" s="724"/>
      <c r="NMA95" s="724"/>
      <c r="NMB95" s="724"/>
      <c r="NMC95" s="724"/>
      <c r="NMD95" s="724"/>
      <c r="NME95" s="724"/>
      <c r="NMF95" s="724"/>
      <c r="NMG95" s="724"/>
      <c r="NMH95" s="724"/>
      <c r="NMI95" s="724"/>
      <c r="NMJ95" s="724"/>
      <c r="NMK95" s="724"/>
      <c r="NML95" s="724"/>
      <c r="NMM95" s="724"/>
      <c r="NMN95" s="724"/>
      <c r="NMO95" s="724"/>
      <c r="NMP95" s="724"/>
      <c r="NMQ95" s="724"/>
      <c r="NMR95" s="724"/>
      <c r="NMS95" s="724"/>
      <c r="NMT95" s="724"/>
      <c r="NMU95" s="724"/>
      <c r="NMV95" s="724"/>
      <c r="NMW95" s="724"/>
      <c r="NMX95" s="724"/>
      <c r="NMY95" s="724"/>
      <c r="NMZ95" s="724"/>
      <c r="NNA95" s="724"/>
      <c r="NNB95" s="724"/>
      <c r="NNC95" s="724"/>
      <c r="NND95" s="724"/>
      <c r="NNE95" s="724"/>
      <c r="NNF95" s="724"/>
      <c r="NNG95" s="724"/>
      <c r="NNH95" s="724"/>
      <c r="NNI95" s="724"/>
      <c r="NNJ95" s="724"/>
      <c r="NNK95" s="724"/>
      <c r="NNL95" s="724"/>
      <c r="NNM95" s="724"/>
      <c r="NNN95" s="724"/>
      <c r="NNO95" s="724"/>
      <c r="NNP95" s="724"/>
      <c r="NNQ95" s="724"/>
      <c r="NNR95" s="724"/>
      <c r="NNS95" s="724"/>
      <c r="NNT95" s="724"/>
      <c r="NNU95" s="724"/>
      <c r="NNV95" s="724"/>
      <c r="NNW95" s="724"/>
      <c r="NNX95" s="724"/>
      <c r="NNY95" s="724"/>
      <c r="NNZ95" s="724"/>
      <c r="NOA95" s="724"/>
      <c r="NOB95" s="724"/>
      <c r="NOC95" s="724"/>
      <c r="NOD95" s="724"/>
      <c r="NOE95" s="724"/>
      <c r="NOF95" s="724"/>
      <c r="NOG95" s="724"/>
      <c r="NOH95" s="724"/>
      <c r="NOI95" s="724"/>
      <c r="NOJ95" s="724"/>
      <c r="NOK95" s="724"/>
      <c r="NOL95" s="724"/>
      <c r="NOM95" s="724"/>
      <c r="NON95" s="724"/>
      <c r="NOO95" s="724"/>
      <c r="NOP95" s="724"/>
      <c r="NOQ95" s="724"/>
      <c r="NOR95" s="724"/>
      <c r="NOS95" s="724"/>
      <c r="NOT95" s="724"/>
      <c r="NOU95" s="724"/>
      <c r="NOV95" s="724"/>
      <c r="NOW95" s="724"/>
      <c r="NOX95" s="724"/>
      <c r="NOY95" s="724"/>
      <c r="NOZ95" s="724"/>
      <c r="NPA95" s="724"/>
      <c r="NPB95" s="724"/>
      <c r="NPC95" s="724"/>
      <c r="NPD95" s="724"/>
      <c r="NPE95" s="724"/>
      <c r="NPF95" s="724"/>
      <c r="NPG95" s="724"/>
      <c r="NPH95" s="724"/>
      <c r="NPI95" s="724"/>
      <c r="NPJ95" s="724"/>
      <c r="NPK95" s="724"/>
      <c r="NPL95" s="724"/>
      <c r="NPM95" s="724"/>
      <c r="NPN95" s="724"/>
      <c r="NPO95" s="724"/>
      <c r="NPP95" s="724"/>
      <c r="NPQ95" s="724"/>
      <c r="NPR95" s="724"/>
      <c r="NPS95" s="724"/>
      <c r="NPT95" s="724"/>
      <c r="NPU95" s="724"/>
      <c r="NPV95" s="724"/>
      <c r="NPW95" s="724"/>
      <c r="NPX95" s="724"/>
      <c r="NPY95" s="724"/>
      <c r="NPZ95" s="724"/>
      <c r="NQA95" s="724"/>
      <c r="NQB95" s="724"/>
      <c r="NQC95" s="724"/>
      <c r="NQD95" s="724"/>
      <c r="NQE95" s="724"/>
      <c r="NQF95" s="724"/>
      <c r="NQG95" s="724"/>
      <c r="NQH95" s="724"/>
      <c r="NQI95" s="724"/>
      <c r="NQJ95" s="724"/>
      <c r="NQK95" s="724"/>
      <c r="NQL95" s="724"/>
      <c r="NQM95" s="724"/>
      <c r="NQN95" s="724"/>
      <c r="NQO95" s="724"/>
      <c r="NQP95" s="724"/>
      <c r="NQQ95" s="724"/>
      <c r="NQR95" s="724"/>
      <c r="NQS95" s="724"/>
      <c r="NQT95" s="724"/>
      <c r="NQU95" s="724"/>
      <c r="NQV95" s="724"/>
      <c r="NQW95" s="724"/>
      <c r="NQX95" s="724"/>
      <c r="NQY95" s="724"/>
      <c r="NQZ95" s="724"/>
      <c r="NRA95" s="724"/>
      <c r="NRB95" s="724"/>
      <c r="NRC95" s="724"/>
      <c r="NRD95" s="724"/>
      <c r="NRE95" s="724"/>
      <c r="NRF95" s="724"/>
      <c r="NRG95" s="724"/>
      <c r="NRH95" s="724"/>
      <c r="NRI95" s="724"/>
      <c r="NRJ95" s="724"/>
      <c r="NRK95" s="724"/>
      <c r="NRL95" s="724"/>
      <c r="NRM95" s="724"/>
      <c r="NRN95" s="724"/>
      <c r="NRO95" s="724"/>
      <c r="NRP95" s="724"/>
      <c r="NRQ95" s="724"/>
      <c r="NRR95" s="724"/>
      <c r="NRS95" s="724"/>
      <c r="NRT95" s="724"/>
      <c r="NRU95" s="724"/>
      <c r="NRV95" s="724"/>
      <c r="NRW95" s="724"/>
      <c r="NRX95" s="724"/>
      <c r="NRY95" s="724"/>
      <c r="NRZ95" s="724"/>
      <c r="NSA95" s="724"/>
      <c r="NSB95" s="724"/>
      <c r="NSC95" s="724"/>
      <c r="NSD95" s="724"/>
      <c r="NSE95" s="724"/>
      <c r="NSF95" s="724"/>
      <c r="NSG95" s="724"/>
      <c r="NSH95" s="724"/>
      <c r="NSI95" s="724"/>
      <c r="NSJ95" s="724"/>
      <c r="NSK95" s="724"/>
      <c r="NSL95" s="724"/>
      <c r="NSM95" s="724"/>
      <c r="NSN95" s="724"/>
      <c r="NSO95" s="724"/>
      <c r="NSP95" s="724"/>
      <c r="NSQ95" s="724"/>
      <c r="NSR95" s="724"/>
      <c r="NSS95" s="724"/>
      <c r="NST95" s="724"/>
      <c r="NSU95" s="724"/>
      <c r="NSV95" s="724"/>
      <c r="NSW95" s="724"/>
      <c r="NSX95" s="724"/>
      <c r="NSY95" s="724"/>
      <c r="NSZ95" s="724"/>
      <c r="NTA95" s="724"/>
      <c r="NTB95" s="724"/>
      <c r="NTC95" s="724"/>
      <c r="NTD95" s="724"/>
      <c r="NTE95" s="724"/>
      <c r="NTF95" s="724"/>
      <c r="NTG95" s="724"/>
      <c r="NTH95" s="724"/>
      <c r="NTI95" s="724"/>
      <c r="NTJ95" s="724"/>
      <c r="NTK95" s="724"/>
      <c r="NTL95" s="724"/>
      <c r="NTM95" s="724"/>
      <c r="NTN95" s="724"/>
      <c r="NTO95" s="724"/>
      <c r="NTP95" s="724"/>
      <c r="NTQ95" s="724"/>
      <c r="NTR95" s="724"/>
      <c r="NTS95" s="724"/>
      <c r="NTT95" s="724"/>
      <c r="NTU95" s="724"/>
      <c r="NTV95" s="724"/>
      <c r="NTW95" s="724"/>
      <c r="NTX95" s="724"/>
      <c r="NTY95" s="724"/>
      <c r="NTZ95" s="724"/>
      <c r="NUA95" s="724"/>
      <c r="NUB95" s="724"/>
      <c r="NUC95" s="724"/>
      <c r="NUD95" s="724"/>
      <c r="NUE95" s="724"/>
      <c r="NUF95" s="724"/>
      <c r="NUG95" s="724"/>
      <c r="NUH95" s="724"/>
      <c r="NUI95" s="724"/>
      <c r="NUJ95" s="724"/>
      <c r="NUK95" s="724"/>
      <c r="NUL95" s="724"/>
      <c r="NUM95" s="724"/>
      <c r="NUN95" s="724"/>
      <c r="NUO95" s="724"/>
      <c r="NUP95" s="724"/>
      <c r="NUQ95" s="724"/>
      <c r="NUR95" s="724"/>
      <c r="NUS95" s="724"/>
      <c r="NUT95" s="724"/>
      <c r="NUU95" s="724"/>
      <c r="NUV95" s="724"/>
      <c r="NUW95" s="724"/>
      <c r="NUX95" s="724"/>
      <c r="NUY95" s="724"/>
      <c r="NUZ95" s="724"/>
      <c r="NVA95" s="724"/>
      <c r="NVB95" s="724"/>
      <c r="NVC95" s="724"/>
      <c r="NVD95" s="724"/>
      <c r="NVE95" s="724"/>
      <c r="NVF95" s="724"/>
      <c r="NVG95" s="724"/>
      <c r="NVH95" s="724"/>
      <c r="NVI95" s="724"/>
      <c r="NVJ95" s="724"/>
      <c r="NVK95" s="724"/>
      <c r="NVL95" s="724"/>
      <c r="NVM95" s="724"/>
      <c r="NVN95" s="724"/>
      <c r="NVO95" s="724"/>
      <c r="NVP95" s="724"/>
      <c r="NVQ95" s="724"/>
      <c r="NVR95" s="724"/>
      <c r="NVS95" s="724"/>
      <c r="NVT95" s="724"/>
      <c r="NVU95" s="724"/>
      <c r="NVV95" s="724"/>
      <c r="NVW95" s="724"/>
      <c r="NVX95" s="724"/>
      <c r="NVY95" s="724"/>
      <c r="NVZ95" s="724"/>
      <c r="NWA95" s="724"/>
      <c r="NWB95" s="724"/>
      <c r="NWC95" s="724"/>
      <c r="NWD95" s="724"/>
      <c r="NWE95" s="724"/>
      <c r="NWF95" s="724"/>
      <c r="NWG95" s="724"/>
      <c r="NWH95" s="724"/>
      <c r="NWI95" s="724"/>
      <c r="NWJ95" s="724"/>
      <c r="NWK95" s="724"/>
      <c r="NWL95" s="724"/>
      <c r="NWM95" s="724"/>
      <c r="NWN95" s="724"/>
      <c r="NWO95" s="724"/>
      <c r="NWP95" s="724"/>
      <c r="NWQ95" s="724"/>
      <c r="NWR95" s="724"/>
      <c r="NWS95" s="724"/>
      <c r="NWT95" s="724"/>
      <c r="NWU95" s="724"/>
      <c r="NWV95" s="724"/>
      <c r="NWW95" s="724"/>
      <c r="NWX95" s="724"/>
      <c r="NWY95" s="724"/>
      <c r="NWZ95" s="724"/>
      <c r="NXA95" s="724"/>
      <c r="NXB95" s="724"/>
      <c r="NXC95" s="724"/>
      <c r="NXD95" s="724"/>
      <c r="NXE95" s="724"/>
      <c r="NXF95" s="724"/>
      <c r="NXG95" s="724"/>
      <c r="NXH95" s="724"/>
      <c r="NXI95" s="724"/>
      <c r="NXJ95" s="724"/>
      <c r="NXK95" s="724"/>
      <c r="NXL95" s="724"/>
      <c r="NXM95" s="724"/>
      <c r="NXN95" s="724"/>
      <c r="NXO95" s="724"/>
      <c r="NXP95" s="724"/>
      <c r="NXQ95" s="724"/>
      <c r="NXR95" s="724"/>
      <c r="NXS95" s="724"/>
      <c r="NXT95" s="724"/>
      <c r="NXU95" s="724"/>
      <c r="NXV95" s="724"/>
      <c r="NXW95" s="724"/>
      <c r="NXX95" s="724"/>
      <c r="NXY95" s="724"/>
      <c r="NXZ95" s="724"/>
      <c r="NYA95" s="724"/>
      <c r="NYB95" s="724"/>
      <c r="NYC95" s="724"/>
      <c r="NYD95" s="724"/>
      <c r="NYE95" s="724"/>
      <c r="NYF95" s="724"/>
      <c r="NYG95" s="724"/>
      <c r="NYH95" s="724"/>
      <c r="NYI95" s="724"/>
      <c r="NYJ95" s="724"/>
      <c r="NYK95" s="724"/>
      <c r="NYL95" s="724"/>
      <c r="NYM95" s="724"/>
      <c r="NYN95" s="724"/>
      <c r="NYO95" s="724"/>
      <c r="NYP95" s="724"/>
      <c r="NYQ95" s="724"/>
      <c r="NYR95" s="724"/>
      <c r="NYS95" s="724"/>
      <c r="NYT95" s="724"/>
      <c r="NYU95" s="724"/>
      <c r="NYV95" s="724"/>
      <c r="NYW95" s="724"/>
      <c r="NYX95" s="724"/>
      <c r="NYY95" s="724"/>
      <c r="NYZ95" s="724"/>
      <c r="NZA95" s="724"/>
      <c r="NZB95" s="724"/>
      <c r="NZC95" s="724"/>
      <c r="NZD95" s="724"/>
      <c r="NZE95" s="724"/>
      <c r="NZF95" s="724"/>
      <c r="NZG95" s="724"/>
      <c r="NZH95" s="724"/>
      <c r="NZI95" s="724"/>
      <c r="NZJ95" s="724"/>
      <c r="NZK95" s="724"/>
      <c r="NZL95" s="724"/>
      <c r="NZM95" s="724"/>
      <c r="NZN95" s="724"/>
      <c r="NZO95" s="724"/>
      <c r="NZP95" s="724"/>
      <c r="NZQ95" s="724"/>
      <c r="NZR95" s="724"/>
      <c r="NZS95" s="724"/>
      <c r="NZT95" s="724"/>
      <c r="NZU95" s="724"/>
      <c r="NZV95" s="724"/>
      <c r="NZW95" s="724"/>
      <c r="NZX95" s="724"/>
      <c r="NZY95" s="724"/>
      <c r="NZZ95" s="724"/>
      <c r="OAA95" s="724"/>
      <c r="OAB95" s="724"/>
      <c r="OAC95" s="724"/>
      <c r="OAD95" s="724"/>
      <c r="OAE95" s="724"/>
      <c r="OAF95" s="724"/>
      <c r="OAG95" s="724"/>
      <c r="OAH95" s="724"/>
      <c r="OAI95" s="724"/>
      <c r="OAJ95" s="724"/>
      <c r="OAK95" s="724"/>
      <c r="OAL95" s="724"/>
      <c r="OAM95" s="724"/>
      <c r="OAN95" s="724"/>
      <c r="OAO95" s="724"/>
      <c r="OAP95" s="724"/>
      <c r="OAQ95" s="724"/>
      <c r="OAR95" s="724"/>
      <c r="OAS95" s="724"/>
      <c r="OAT95" s="724"/>
      <c r="OAU95" s="724"/>
      <c r="OAV95" s="724"/>
      <c r="OAW95" s="724"/>
      <c r="OAX95" s="724"/>
      <c r="OAY95" s="724"/>
      <c r="OAZ95" s="724"/>
      <c r="OBA95" s="724"/>
      <c r="OBB95" s="724"/>
      <c r="OBC95" s="724"/>
      <c r="OBD95" s="724"/>
      <c r="OBE95" s="724"/>
      <c r="OBF95" s="724"/>
      <c r="OBG95" s="724"/>
      <c r="OBH95" s="724"/>
      <c r="OBI95" s="724"/>
      <c r="OBJ95" s="724"/>
      <c r="OBK95" s="724"/>
      <c r="OBL95" s="724"/>
      <c r="OBM95" s="724"/>
      <c r="OBN95" s="724"/>
      <c r="OBO95" s="724"/>
      <c r="OBP95" s="724"/>
      <c r="OBQ95" s="724"/>
      <c r="OBR95" s="724"/>
      <c r="OBS95" s="724"/>
      <c r="OBT95" s="724"/>
      <c r="OBU95" s="724"/>
      <c r="OBV95" s="724"/>
      <c r="OBW95" s="724"/>
      <c r="OBX95" s="724"/>
      <c r="OBY95" s="724"/>
      <c r="OBZ95" s="724"/>
      <c r="OCA95" s="724"/>
      <c r="OCB95" s="724"/>
      <c r="OCC95" s="724"/>
      <c r="OCD95" s="724"/>
      <c r="OCE95" s="724"/>
      <c r="OCF95" s="724"/>
      <c r="OCG95" s="724"/>
      <c r="OCH95" s="724"/>
      <c r="OCI95" s="724"/>
      <c r="OCJ95" s="724"/>
      <c r="OCK95" s="724"/>
      <c r="OCL95" s="724"/>
      <c r="OCM95" s="724"/>
      <c r="OCN95" s="724"/>
      <c r="OCO95" s="724"/>
      <c r="OCP95" s="724"/>
      <c r="OCQ95" s="724"/>
      <c r="OCR95" s="724"/>
      <c r="OCS95" s="724"/>
      <c r="OCT95" s="724"/>
      <c r="OCU95" s="724"/>
      <c r="OCV95" s="724"/>
      <c r="OCW95" s="724"/>
      <c r="OCX95" s="724"/>
      <c r="OCY95" s="724"/>
      <c r="OCZ95" s="724"/>
      <c r="ODA95" s="724"/>
      <c r="ODB95" s="724"/>
      <c r="ODC95" s="724"/>
      <c r="ODD95" s="724"/>
      <c r="ODE95" s="724"/>
      <c r="ODF95" s="724"/>
      <c r="ODG95" s="724"/>
      <c r="ODH95" s="724"/>
      <c r="ODI95" s="724"/>
      <c r="ODJ95" s="724"/>
      <c r="ODK95" s="724"/>
      <c r="ODL95" s="724"/>
      <c r="ODM95" s="724"/>
      <c r="ODN95" s="724"/>
      <c r="ODO95" s="724"/>
      <c r="ODP95" s="724"/>
      <c r="ODQ95" s="724"/>
      <c r="ODR95" s="724"/>
      <c r="ODS95" s="724"/>
      <c r="ODT95" s="724"/>
      <c r="ODU95" s="724"/>
      <c r="ODV95" s="724"/>
      <c r="ODW95" s="724"/>
      <c r="ODX95" s="724"/>
      <c r="ODY95" s="724"/>
      <c r="ODZ95" s="724"/>
      <c r="OEA95" s="724"/>
      <c r="OEB95" s="724"/>
      <c r="OEC95" s="724"/>
      <c r="OED95" s="724"/>
      <c r="OEE95" s="724"/>
      <c r="OEF95" s="724"/>
      <c r="OEG95" s="724"/>
      <c r="OEH95" s="724"/>
      <c r="OEI95" s="724"/>
      <c r="OEJ95" s="724"/>
      <c r="OEK95" s="724"/>
      <c r="OEL95" s="724"/>
      <c r="OEM95" s="724"/>
      <c r="OEN95" s="724"/>
      <c r="OEO95" s="724"/>
      <c r="OEP95" s="724"/>
      <c r="OEQ95" s="724"/>
      <c r="OER95" s="724"/>
      <c r="OES95" s="724"/>
      <c r="OET95" s="724"/>
      <c r="OEU95" s="724"/>
      <c r="OEV95" s="724"/>
      <c r="OEW95" s="724"/>
      <c r="OEX95" s="724"/>
      <c r="OEY95" s="724"/>
      <c r="OEZ95" s="724"/>
      <c r="OFA95" s="724"/>
      <c r="OFB95" s="724"/>
      <c r="OFC95" s="724"/>
      <c r="OFD95" s="724"/>
      <c r="OFE95" s="724"/>
      <c r="OFF95" s="724"/>
      <c r="OFG95" s="724"/>
      <c r="OFH95" s="724"/>
      <c r="OFI95" s="724"/>
      <c r="OFJ95" s="724"/>
      <c r="OFK95" s="724"/>
      <c r="OFL95" s="724"/>
      <c r="OFM95" s="724"/>
      <c r="OFN95" s="724"/>
      <c r="OFO95" s="724"/>
      <c r="OFP95" s="724"/>
      <c r="OFQ95" s="724"/>
      <c r="OFR95" s="724"/>
      <c r="OFS95" s="724"/>
      <c r="OFT95" s="724"/>
      <c r="OFU95" s="724"/>
      <c r="OFV95" s="724"/>
      <c r="OFW95" s="724"/>
      <c r="OFX95" s="724"/>
      <c r="OFY95" s="724"/>
      <c r="OFZ95" s="724"/>
      <c r="OGA95" s="724"/>
      <c r="OGB95" s="724"/>
      <c r="OGC95" s="724"/>
      <c r="OGD95" s="724"/>
      <c r="OGE95" s="724"/>
      <c r="OGF95" s="724"/>
      <c r="OGG95" s="724"/>
      <c r="OGH95" s="724"/>
      <c r="OGI95" s="724"/>
      <c r="OGJ95" s="724"/>
      <c r="OGK95" s="724"/>
      <c r="OGL95" s="724"/>
      <c r="OGM95" s="724"/>
      <c r="OGN95" s="724"/>
      <c r="OGO95" s="724"/>
      <c r="OGP95" s="724"/>
      <c r="OGQ95" s="724"/>
      <c r="OGR95" s="724"/>
      <c r="OGS95" s="724"/>
      <c r="OGT95" s="724"/>
      <c r="OGU95" s="724"/>
      <c r="OGV95" s="724"/>
      <c r="OGW95" s="724"/>
      <c r="OGX95" s="724"/>
      <c r="OGY95" s="724"/>
      <c r="OGZ95" s="724"/>
      <c r="OHA95" s="724"/>
      <c r="OHB95" s="724"/>
      <c r="OHC95" s="724"/>
      <c r="OHD95" s="724"/>
      <c r="OHE95" s="724"/>
      <c r="OHF95" s="724"/>
      <c r="OHG95" s="724"/>
      <c r="OHH95" s="724"/>
      <c r="OHI95" s="724"/>
      <c r="OHJ95" s="724"/>
      <c r="OHK95" s="724"/>
      <c r="OHL95" s="724"/>
      <c r="OHM95" s="724"/>
      <c r="OHN95" s="724"/>
      <c r="OHO95" s="724"/>
      <c r="OHP95" s="724"/>
      <c r="OHQ95" s="724"/>
      <c r="OHR95" s="724"/>
      <c r="OHS95" s="724"/>
      <c r="OHT95" s="724"/>
      <c r="OHU95" s="724"/>
      <c r="OHV95" s="724"/>
      <c r="OHW95" s="724"/>
      <c r="OHX95" s="724"/>
      <c r="OHY95" s="724"/>
      <c r="OHZ95" s="724"/>
      <c r="OIA95" s="724"/>
      <c r="OIB95" s="724"/>
      <c r="OIC95" s="724"/>
      <c r="OID95" s="724"/>
      <c r="OIE95" s="724"/>
      <c r="OIF95" s="724"/>
      <c r="OIG95" s="724"/>
      <c r="OIH95" s="724"/>
      <c r="OII95" s="724"/>
      <c r="OIJ95" s="724"/>
      <c r="OIK95" s="724"/>
      <c r="OIL95" s="724"/>
      <c r="OIM95" s="724"/>
      <c r="OIN95" s="724"/>
      <c r="OIO95" s="724"/>
      <c r="OIP95" s="724"/>
      <c r="OIQ95" s="724"/>
      <c r="OIR95" s="724"/>
      <c r="OIS95" s="724"/>
      <c r="OIT95" s="724"/>
      <c r="OIU95" s="724"/>
      <c r="OIV95" s="724"/>
      <c r="OIW95" s="724"/>
      <c r="OIX95" s="724"/>
      <c r="OIY95" s="724"/>
      <c r="OIZ95" s="724"/>
      <c r="OJA95" s="724"/>
      <c r="OJB95" s="724"/>
      <c r="OJC95" s="724"/>
      <c r="OJD95" s="724"/>
      <c r="OJE95" s="724"/>
      <c r="OJF95" s="724"/>
      <c r="OJG95" s="724"/>
      <c r="OJH95" s="724"/>
      <c r="OJI95" s="724"/>
      <c r="OJJ95" s="724"/>
      <c r="OJK95" s="724"/>
      <c r="OJL95" s="724"/>
      <c r="OJM95" s="724"/>
      <c r="OJN95" s="724"/>
      <c r="OJO95" s="724"/>
      <c r="OJP95" s="724"/>
      <c r="OJQ95" s="724"/>
      <c r="OJR95" s="724"/>
      <c r="OJS95" s="724"/>
      <c r="OJT95" s="724"/>
      <c r="OJU95" s="724"/>
      <c r="OJV95" s="724"/>
      <c r="OJW95" s="724"/>
      <c r="OJX95" s="724"/>
      <c r="OJY95" s="724"/>
      <c r="OJZ95" s="724"/>
      <c r="OKA95" s="724"/>
      <c r="OKB95" s="724"/>
      <c r="OKC95" s="724"/>
      <c r="OKD95" s="724"/>
      <c r="OKE95" s="724"/>
      <c r="OKF95" s="724"/>
      <c r="OKG95" s="724"/>
      <c r="OKH95" s="724"/>
      <c r="OKI95" s="724"/>
      <c r="OKJ95" s="724"/>
      <c r="OKK95" s="724"/>
      <c r="OKL95" s="724"/>
      <c r="OKM95" s="724"/>
      <c r="OKN95" s="724"/>
      <c r="OKO95" s="724"/>
      <c r="OKP95" s="724"/>
      <c r="OKQ95" s="724"/>
      <c r="OKR95" s="724"/>
      <c r="OKS95" s="724"/>
      <c r="OKT95" s="724"/>
      <c r="OKU95" s="724"/>
      <c r="OKV95" s="724"/>
      <c r="OKW95" s="724"/>
      <c r="OKX95" s="724"/>
      <c r="OKY95" s="724"/>
      <c r="OKZ95" s="724"/>
      <c r="OLA95" s="724"/>
      <c r="OLB95" s="724"/>
      <c r="OLC95" s="724"/>
      <c r="OLD95" s="724"/>
      <c r="OLE95" s="724"/>
      <c r="OLF95" s="724"/>
      <c r="OLG95" s="724"/>
      <c r="OLH95" s="724"/>
      <c r="OLI95" s="724"/>
      <c r="OLJ95" s="724"/>
      <c r="OLK95" s="724"/>
      <c r="OLL95" s="724"/>
      <c r="OLM95" s="724"/>
      <c r="OLN95" s="724"/>
      <c r="OLO95" s="724"/>
      <c r="OLP95" s="724"/>
      <c r="OLQ95" s="724"/>
      <c r="OLR95" s="724"/>
      <c r="OLS95" s="724"/>
      <c r="OLT95" s="724"/>
      <c r="OLU95" s="724"/>
      <c r="OLV95" s="724"/>
      <c r="OLW95" s="724"/>
      <c r="OLX95" s="724"/>
      <c r="OLY95" s="724"/>
      <c r="OLZ95" s="724"/>
      <c r="OMA95" s="724"/>
      <c r="OMB95" s="724"/>
      <c r="OMC95" s="724"/>
      <c r="OMD95" s="724"/>
      <c r="OME95" s="724"/>
      <c r="OMF95" s="724"/>
      <c r="OMG95" s="724"/>
      <c r="OMH95" s="724"/>
      <c r="OMI95" s="724"/>
      <c r="OMJ95" s="724"/>
      <c r="OMK95" s="724"/>
      <c r="OML95" s="724"/>
      <c r="OMM95" s="724"/>
      <c r="OMN95" s="724"/>
      <c r="OMO95" s="724"/>
      <c r="OMP95" s="724"/>
      <c r="OMQ95" s="724"/>
      <c r="OMR95" s="724"/>
      <c r="OMS95" s="724"/>
      <c r="OMT95" s="724"/>
      <c r="OMU95" s="724"/>
      <c r="OMV95" s="724"/>
      <c r="OMW95" s="724"/>
      <c r="OMX95" s="724"/>
      <c r="OMY95" s="724"/>
      <c r="OMZ95" s="724"/>
      <c r="ONA95" s="724"/>
      <c r="ONB95" s="724"/>
      <c r="ONC95" s="724"/>
      <c r="OND95" s="724"/>
      <c r="ONE95" s="724"/>
      <c r="ONF95" s="724"/>
      <c r="ONG95" s="724"/>
      <c r="ONH95" s="724"/>
      <c r="ONI95" s="724"/>
      <c r="ONJ95" s="724"/>
      <c r="ONK95" s="724"/>
      <c r="ONL95" s="724"/>
      <c r="ONM95" s="724"/>
      <c r="ONN95" s="724"/>
      <c r="ONO95" s="724"/>
      <c r="ONP95" s="724"/>
      <c r="ONQ95" s="724"/>
      <c r="ONR95" s="724"/>
      <c r="ONS95" s="724"/>
      <c r="ONT95" s="724"/>
      <c r="ONU95" s="724"/>
      <c r="ONV95" s="724"/>
      <c r="ONW95" s="724"/>
      <c r="ONX95" s="724"/>
      <c r="ONY95" s="724"/>
      <c r="ONZ95" s="724"/>
      <c r="OOA95" s="724"/>
      <c r="OOB95" s="724"/>
      <c r="OOC95" s="724"/>
      <c r="OOD95" s="724"/>
      <c r="OOE95" s="724"/>
      <c r="OOF95" s="724"/>
      <c r="OOG95" s="724"/>
      <c r="OOH95" s="724"/>
      <c r="OOI95" s="724"/>
      <c r="OOJ95" s="724"/>
      <c r="OOK95" s="724"/>
      <c r="OOL95" s="724"/>
      <c r="OOM95" s="724"/>
      <c r="OON95" s="724"/>
      <c r="OOO95" s="724"/>
      <c r="OOP95" s="724"/>
      <c r="OOQ95" s="724"/>
      <c r="OOR95" s="724"/>
      <c r="OOS95" s="724"/>
      <c r="OOT95" s="724"/>
      <c r="OOU95" s="724"/>
      <c r="OOV95" s="724"/>
      <c r="OOW95" s="724"/>
      <c r="OOX95" s="724"/>
      <c r="OOY95" s="724"/>
      <c r="OOZ95" s="724"/>
      <c r="OPA95" s="724"/>
      <c r="OPB95" s="724"/>
      <c r="OPC95" s="724"/>
      <c r="OPD95" s="724"/>
      <c r="OPE95" s="724"/>
      <c r="OPF95" s="724"/>
      <c r="OPG95" s="724"/>
      <c r="OPH95" s="724"/>
      <c r="OPI95" s="724"/>
      <c r="OPJ95" s="724"/>
      <c r="OPK95" s="724"/>
      <c r="OPL95" s="724"/>
      <c r="OPM95" s="724"/>
      <c r="OPN95" s="724"/>
      <c r="OPO95" s="724"/>
      <c r="OPP95" s="724"/>
      <c r="OPQ95" s="724"/>
      <c r="OPR95" s="724"/>
      <c r="OPS95" s="724"/>
      <c r="OPT95" s="724"/>
      <c r="OPU95" s="724"/>
      <c r="OPV95" s="724"/>
      <c r="OPW95" s="724"/>
      <c r="OPX95" s="724"/>
      <c r="OPY95" s="724"/>
      <c r="OPZ95" s="724"/>
      <c r="OQA95" s="724"/>
      <c r="OQB95" s="724"/>
      <c r="OQC95" s="724"/>
      <c r="OQD95" s="724"/>
      <c r="OQE95" s="724"/>
      <c r="OQF95" s="724"/>
      <c r="OQG95" s="724"/>
      <c r="OQH95" s="724"/>
      <c r="OQI95" s="724"/>
      <c r="OQJ95" s="724"/>
      <c r="OQK95" s="724"/>
      <c r="OQL95" s="724"/>
      <c r="OQM95" s="724"/>
      <c r="OQN95" s="724"/>
      <c r="OQO95" s="724"/>
      <c r="OQP95" s="724"/>
      <c r="OQQ95" s="724"/>
      <c r="OQR95" s="724"/>
      <c r="OQS95" s="724"/>
      <c r="OQT95" s="724"/>
      <c r="OQU95" s="724"/>
      <c r="OQV95" s="724"/>
      <c r="OQW95" s="724"/>
      <c r="OQX95" s="724"/>
      <c r="OQY95" s="724"/>
      <c r="OQZ95" s="724"/>
      <c r="ORA95" s="724"/>
      <c r="ORB95" s="724"/>
      <c r="ORC95" s="724"/>
      <c r="ORD95" s="724"/>
      <c r="ORE95" s="724"/>
      <c r="ORF95" s="724"/>
      <c r="ORG95" s="724"/>
      <c r="ORH95" s="724"/>
      <c r="ORI95" s="724"/>
      <c r="ORJ95" s="724"/>
      <c r="ORK95" s="724"/>
      <c r="ORL95" s="724"/>
      <c r="ORM95" s="724"/>
      <c r="ORN95" s="724"/>
      <c r="ORO95" s="724"/>
      <c r="ORP95" s="724"/>
      <c r="ORQ95" s="724"/>
      <c r="ORR95" s="724"/>
      <c r="ORS95" s="724"/>
      <c r="ORT95" s="724"/>
      <c r="ORU95" s="724"/>
      <c r="ORV95" s="724"/>
      <c r="ORW95" s="724"/>
      <c r="ORX95" s="724"/>
      <c r="ORY95" s="724"/>
      <c r="ORZ95" s="724"/>
      <c r="OSA95" s="724"/>
      <c r="OSB95" s="724"/>
      <c r="OSC95" s="724"/>
      <c r="OSD95" s="724"/>
      <c r="OSE95" s="724"/>
      <c r="OSF95" s="724"/>
      <c r="OSG95" s="724"/>
      <c r="OSH95" s="724"/>
      <c r="OSI95" s="724"/>
      <c r="OSJ95" s="724"/>
      <c r="OSK95" s="724"/>
      <c r="OSL95" s="724"/>
      <c r="OSM95" s="724"/>
      <c r="OSN95" s="724"/>
      <c r="OSO95" s="724"/>
      <c r="OSP95" s="724"/>
      <c r="OSQ95" s="724"/>
      <c r="OSR95" s="724"/>
      <c r="OSS95" s="724"/>
      <c r="OST95" s="724"/>
      <c r="OSU95" s="724"/>
      <c r="OSV95" s="724"/>
      <c r="OSW95" s="724"/>
      <c r="OSX95" s="724"/>
      <c r="OSY95" s="724"/>
      <c r="OSZ95" s="724"/>
      <c r="OTA95" s="724"/>
      <c r="OTB95" s="724"/>
      <c r="OTC95" s="724"/>
      <c r="OTD95" s="724"/>
      <c r="OTE95" s="724"/>
      <c r="OTF95" s="724"/>
      <c r="OTG95" s="724"/>
      <c r="OTH95" s="724"/>
      <c r="OTI95" s="724"/>
      <c r="OTJ95" s="724"/>
      <c r="OTK95" s="724"/>
      <c r="OTL95" s="724"/>
      <c r="OTM95" s="724"/>
      <c r="OTN95" s="724"/>
      <c r="OTO95" s="724"/>
      <c r="OTP95" s="724"/>
      <c r="OTQ95" s="724"/>
      <c r="OTR95" s="724"/>
      <c r="OTS95" s="724"/>
      <c r="OTT95" s="724"/>
      <c r="OTU95" s="724"/>
      <c r="OTV95" s="724"/>
      <c r="OTW95" s="724"/>
      <c r="OTX95" s="724"/>
      <c r="OTY95" s="724"/>
      <c r="OTZ95" s="724"/>
      <c r="OUA95" s="724"/>
      <c r="OUB95" s="724"/>
      <c r="OUC95" s="724"/>
      <c r="OUD95" s="724"/>
      <c r="OUE95" s="724"/>
      <c r="OUF95" s="724"/>
      <c r="OUG95" s="724"/>
      <c r="OUH95" s="724"/>
      <c r="OUI95" s="724"/>
      <c r="OUJ95" s="724"/>
      <c r="OUK95" s="724"/>
      <c r="OUL95" s="724"/>
      <c r="OUM95" s="724"/>
      <c r="OUN95" s="724"/>
      <c r="OUO95" s="724"/>
      <c r="OUP95" s="724"/>
      <c r="OUQ95" s="724"/>
      <c r="OUR95" s="724"/>
      <c r="OUS95" s="724"/>
      <c r="OUT95" s="724"/>
      <c r="OUU95" s="724"/>
      <c r="OUV95" s="724"/>
      <c r="OUW95" s="724"/>
      <c r="OUX95" s="724"/>
      <c r="OUY95" s="724"/>
      <c r="OUZ95" s="724"/>
      <c r="OVA95" s="724"/>
      <c r="OVB95" s="724"/>
      <c r="OVC95" s="724"/>
      <c r="OVD95" s="724"/>
      <c r="OVE95" s="724"/>
      <c r="OVF95" s="724"/>
      <c r="OVG95" s="724"/>
      <c r="OVH95" s="724"/>
      <c r="OVI95" s="724"/>
      <c r="OVJ95" s="724"/>
      <c r="OVK95" s="724"/>
      <c r="OVL95" s="724"/>
      <c r="OVM95" s="724"/>
      <c r="OVN95" s="724"/>
      <c r="OVO95" s="724"/>
      <c r="OVP95" s="724"/>
      <c r="OVQ95" s="724"/>
      <c r="OVR95" s="724"/>
      <c r="OVS95" s="724"/>
      <c r="OVT95" s="724"/>
      <c r="OVU95" s="724"/>
      <c r="OVV95" s="724"/>
      <c r="OVW95" s="724"/>
      <c r="OVX95" s="724"/>
      <c r="OVY95" s="724"/>
      <c r="OVZ95" s="724"/>
      <c r="OWA95" s="724"/>
      <c r="OWB95" s="724"/>
      <c r="OWC95" s="724"/>
      <c r="OWD95" s="724"/>
      <c r="OWE95" s="724"/>
      <c r="OWF95" s="724"/>
      <c r="OWG95" s="724"/>
      <c r="OWH95" s="724"/>
      <c r="OWI95" s="724"/>
      <c r="OWJ95" s="724"/>
      <c r="OWK95" s="724"/>
      <c r="OWL95" s="724"/>
      <c r="OWM95" s="724"/>
      <c r="OWN95" s="724"/>
      <c r="OWO95" s="724"/>
      <c r="OWP95" s="724"/>
      <c r="OWQ95" s="724"/>
      <c r="OWR95" s="724"/>
      <c r="OWS95" s="724"/>
      <c r="OWT95" s="724"/>
      <c r="OWU95" s="724"/>
      <c r="OWV95" s="724"/>
      <c r="OWW95" s="724"/>
      <c r="OWX95" s="724"/>
      <c r="OWY95" s="724"/>
      <c r="OWZ95" s="724"/>
      <c r="OXA95" s="724"/>
      <c r="OXB95" s="724"/>
      <c r="OXC95" s="724"/>
      <c r="OXD95" s="724"/>
      <c r="OXE95" s="724"/>
      <c r="OXF95" s="724"/>
      <c r="OXG95" s="724"/>
      <c r="OXH95" s="724"/>
      <c r="OXI95" s="724"/>
      <c r="OXJ95" s="724"/>
      <c r="OXK95" s="724"/>
      <c r="OXL95" s="724"/>
      <c r="OXM95" s="724"/>
      <c r="OXN95" s="724"/>
      <c r="OXO95" s="724"/>
      <c r="OXP95" s="724"/>
      <c r="OXQ95" s="724"/>
      <c r="OXR95" s="724"/>
      <c r="OXS95" s="724"/>
      <c r="OXT95" s="724"/>
      <c r="OXU95" s="724"/>
      <c r="OXV95" s="724"/>
      <c r="OXW95" s="724"/>
      <c r="OXX95" s="724"/>
      <c r="OXY95" s="724"/>
      <c r="OXZ95" s="724"/>
      <c r="OYA95" s="724"/>
      <c r="OYB95" s="724"/>
      <c r="OYC95" s="724"/>
      <c r="OYD95" s="724"/>
      <c r="OYE95" s="724"/>
      <c r="OYF95" s="724"/>
      <c r="OYG95" s="724"/>
      <c r="OYH95" s="724"/>
      <c r="OYI95" s="724"/>
      <c r="OYJ95" s="724"/>
      <c r="OYK95" s="724"/>
      <c r="OYL95" s="724"/>
      <c r="OYM95" s="724"/>
      <c r="OYN95" s="724"/>
      <c r="OYO95" s="724"/>
      <c r="OYP95" s="724"/>
      <c r="OYQ95" s="724"/>
      <c r="OYR95" s="724"/>
      <c r="OYS95" s="724"/>
      <c r="OYT95" s="724"/>
      <c r="OYU95" s="724"/>
      <c r="OYV95" s="724"/>
      <c r="OYW95" s="724"/>
      <c r="OYX95" s="724"/>
      <c r="OYY95" s="724"/>
      <c r="OYZ95" s="724"/>
      <c r="OZA95" s="724"/>
      <c r="OZB95" s="724"/>
      <c r="OZC95" s="724"/>
      <c r="OZD95" s="724"/>
      <c r="OZE95" s="724"/>
      <c r="OZF95" s="724"/>
      <c r="OZG95" s="724"/>
      <c r="OZH95" s="724"/>
      <c r="OZI95" s="724"/>
      <c r="OZJ95" s="724"/>
      <c r="OZK95" s="724"/>
      <c r="OZL95" s="724"/>
      <c r="OZM95" s="724"/>
      <c r="OZN95" s="724"/>
      <c r="OZO95" s="724"/>
      <c r="OZP95" s="724"/>
      <c r="OZQ95" s="724"/>
      <c r="OZR95" s="724"/>
      <c r="OZS95" s="724"/>
      <c r="OZT95" s="724"/>
      <c r="OZU95" s="724"/>
      <c r="OZV95" s="724"/>
      <c r="OZW95" s="724"/>
      <c r="OZX95" s="724"/>
      <c r="OZY95" s="724"/>
      <c r="OZZ95" s="724"/>
      <c r="PAA95" s="724"/>
      <c r="PAB95" s="724"/>
      <c r="PAC95" s="724"/>
      <c r="PAD95" s="724"/>
      <c r="PAE95" s="724"/>
      <c r="PAF95" s="724"/>
      <c r="PAG95" s="724"/>
      <c r="PAH95" s="724"/>
      <c r="PAI95" s="724"/>
      <c r="PAJ95" s="724"/>
      <c r="PAK95" s="724"/>
      <c r="PAL95" s="724"/>
      <c r="PAM95" s="724"/>
      <c r="PAN95" s="724"/>
      <c r="PAO95" s="724"/>
      <c r="PAP95" s="724"/>
      <c r="PAQ95" s="724"/>
      <c r="PAR95" s="724"/>
      <c r="PAS95" s="724"/>
      <c r="PAT95" s="724"/>
      <c r="PAU95" s="724"/>
      <c r="PAV95" s="724"/>
      <c r="PAW95" s="724"/>
      <c r="PAX95" s="724"/>
      <c r="PAY95" s="724"/>
      <c r="PAZ95" s="724"/>
      <c r="PBA95" s="724"/>
      <c r="PBB95" s="724"/>
      <c r="PBC95" s="724"/>
      <c r="PBD95" s="724"/>
      <c r="PBE95" s="724"/>
      <c r="PBF95" s="724"/>
      <c r="PBG95" s="724"/>
      <c r="PBH95" s="724"/>
      <c r="PBI95" s="724"/>
      <c r="PBJ95" s="724"/>
      <c r="PBK95" s="724"/>
      <c r="PBL95" s="724"/>
      <c r="PBM95" s="724"/>
      <c r="PBN95" s="724"/>
      <c r="PBO95" s="724"/>
      <c r="PBP95" s="724"/>
      <c r="PBQ95" s="724"/>
      <c r="PBR95" s="724"/>
      <c r="PBS95" s="724"/>
      <c r="PBT95" s="724"/>
      <c r="PBU95" s="724"/>
      <c r="PBV95" s="724"/>
      <c r="PBW95" s="724"/>
      <c r="PBX95" s="724"/>
      <c r="PBY95" s="724"/>
      <c r="PBZ95" s="724"/>
      <c r="PCA95" s="724"/>
      <c r="PCB95" s="724"/>
      <c r="PCC95" s="724"/>
      <c r="PCD95" s="724"/>
      <c r="PCE95" s="724"/>
      <c r="PCF95" s="724"/>
      <c r="PCG95" s="724"/>
      <c r="PCH95" s="724"/>
      <c r="PCI95" s="724"/>
      <c r="PCJ95" s="724"/>
      <c r="PCK95" s="724"/>
      <c r="PCL95" s="724"/>
      <c r="PCM95" s="724"/>
      <c r="PCN95" s="724"/>
      <c r="PCO95" s="724"/>
      <c r="PCP95" s="724"/>
      <c r="PCQ95" s="724"/>
      <c r="PCR95" s="724"/>
      <c r="PCS95" s="724"/>
      <c r="PCT95" s="724"/>
      <c r="PCU95" s="724"/>
      <c r="PCV95" s="724"/>
      <c r="PCW95" s="724"/>
      <c r="PCX95" s="724"/>
      <c r="PCY95" s="724"/>
      <c r="PCZ95" s="724"/>
      <c r="PDA95" s="724"/>
      <c r="PDB95" s="724"/>
      <c r="PDC95" s="724"/>
      <c r="PDD95" s="724"/>
      <c r="PDE95" s="724"/>
      <c r="PDF95" s="724"/>
      <c r="PDG95" s="724"/>
      <c r="PDH95" s="724"/>
      <c r="PDI95" s="724"/>
      <c r="PDJ95" s="724"/>
      <c r="PDK95" s="724"/>
      <c r="PDL95" s="724"/>
      <c r="PDM95" s="724"/>
      <c r="PDN95" s="724"/>
      <c r="PDO95" s="724"/>
      <c r="PDP95" s="724"/>
      <c r="PDQ95" s="724"/>
      <c r="PDR95" s="724"/>
      <c r="PDS95" s="724"/>
      <c r="PDT95" s="724"/>
      <c r="PDU95" s="724"/>
      <c r="PDV95" s="724"/>
      <c r="PDW95" s="724"/>
      <c r="PDX95" s="724"/>
      <c r="PDY95" s="724"/>
      <c r="PDZ95" s="724"/>
      <c r="PEA95" s="724"/>
      <c r="PEB95" s="724"/>
      <c r="PEC95" s="724"/>
      <c r="PED95" s="724"/>
      <c r="PEE95" s="724"/>
      <c r="PEF95" s="724"/>
      <c r="PEG95" s="724"/>
      <c r="PEH95" s="724"/>
      <c r="PEI95" s="724"/>
      <c r="PEJ95" s="724"/>
      <c r="PEK95" s="724"/>
      <c r="PEL95" s="724"/>
      <c r="PEM95" s="724"/>
      <c r="PEN95" s="724"/>
      <c r="PEO95" s="724"/>
      <c r="PEP95" s="724"/>
      <c r="PEQ95" s="724"/>
      <c r="PER95" s="724"/>
      <c r="PES95" s="724"/>
      <c r="PET95" s="724"/>
      <c r="PEU95" s="724"/>
      <c r="PEV95" s="724"/>
      <c r="PEW95" s="724"/>
      <c r="PEX95" s="724"/>
      <c r="PEY95" s="724"/>
      <c r="PEZ95" s="724"/>
      <c r="PFA95" s="724"/>
      <c r="PFB95" s="724"/>
      <c r="PFC95" s="724"/>
      <c r="PFD95" s="724"/>
      <c r="PFE95" s="724"/>
      <c r="PFF95" s="724"/>
      <c r="PFG95" s="724"/>
      <c r="PFH95" s="724"/>
      <c r="PFI95" s="724"/>
      <c r="PFJ95" s="724"/>
      <c r="PFK95" s="724"/>
      <c r="PFL95" s="724"/>
      <c r="PFM95" s="724"/>
      <c r="PFN95" s="724"/>
      <c r="PFO95" s="724"/>
      <c r="PFP95" s="724"/>
      <c r="PFQ95" s="724"/>
      <c r="PFR95" s="724"/>
      <c r="PFS95" s="724"/>
      <c r="PFT95" s="724"/>
      <c r="PFU95" s="724"/>
      <c r="PFV95" s="724"/>
      <c r="PFW95" s="724"/>
      <c r="PFX95" s="724"/>
      <c r="PFY95" s="724"/>
      <c r="PFZ95" s="724"/>
      <c r="PGA95" s="724"/>
      <c r="PGB95" s="724"/>
      <c r="PGC95" s="724"/>
      <c r="PGD95" s="724"/>
      <c r="PGE95" s="724"/>
      <c r="PGF95" s="724"/>
      <c r="PGG95" s="724"/>
      <c r="PGH95" s="724"/>
      <c r="PGI95" s="724"/>
      <c r="PGJ95" s="724"/>
      <c r="PGK95" s="724"/>
      <c r="PGL95" s="724"/>
      <c r="PGM95" s="724"/>
      <c r="PGN95" s="724"/>
      <c r="PGO95" s="724"/>
      <c r="PGP95" s="724"/>
      <c r="PGQ95" s="724"/>
      <c r="PGR95" s="724"/>
      <c r="PGS95" s="724"/>
      <c r="PGT95" s="724"/>
      <c r="PGU95" s="724"/>
      <c r="PGV95" s="724"/>
      <c r="PGW95" s="724"/>
      <c r="PGX95" s="724"/>
      <c r="PGY95" s="724"/>
      <c r="PGZ95" s="724"/>
      <c r="PHA95" s="724"/>
      <c r="PHB95" s="724"/>
      <c r="PHC95" s="724"/>
      <c r="PHD95" s="724"/>
      <c r="PHE95" s="724"/>
      <c r="PHF95" s="724"/>
      <c r="PHG95" s="724"/>
      <c r="PHH95" s="724"/>
      <c r="PHI95" s="724"/>
      <c r="PHJ95" s="724"/>
      <c r="PHK95" s="724"/>
      <c r="PHL95" s="724"/>
      <c r="PHM95" s="724"/>
      <c r="PHN95" s="724"/>
      <c r="PHO95" s="724"/>
      <c r="PHP95" s="724"/>
      <c r="PHQ95" s="724"/>
      <c r="PHR95" s="724"/>
      <c r="PHS95" s="724"/>
      <c r="PHT95" s="724"/>
      <c r="PHU95" s="724"/>
      <c r="PHV95" s="724"/>
      <c r="PHW95" s="724"/>
      <c r="PHX95" s="724"/>
      <c r="PHY95" s="724"/>
      <c r="PHZ95" s="724"/>
      <c r="PIA95" s="724"/>
      <c r="PIB95" s="724"/>
      <c r="PIC95" s="724"/>
      <c r="PID95" s="724"/>
      <c r="PIE95" s="724"/>
      <c r="PIF95" s="724"/>
      <c r="PIG95" s="724"/>
      <c r="PIH95" s="724"/>
      <c r="PII95" s="724"/>
      <c r="PIJ95" s="724"/>
      <c r="PIK95" s="724"/>
      <c r="PIL95" s="724"/>
      <c r="PIM95" s="724"/>
      <c r="PIN95" s="724"/>
      <c r="PIO95" s="724"/>
      <c r="PIP95" s="724"/>
      <c r="PIQ95" s="724"/>
      <c r="PIR95" s="724"/>
      <c r="PIS95" s="724"/>
      <c r="PIT95" s="724"/>
      <c r="PIU95" s="724"/>
      <c r="PIV95" s="724"/>
      <c r="PIW95" s="724"/>
      <c r="PIX95" s="724"/>
      <c r="PIY95" s="724"/>
      <c r="PIZ95" s="724"/>
      <c r="PJA95" s="724"/>
      <c r="PJB95" s="724"/>
      <c r="PJC95" s="724"/>
      <c r="PJD95" s="724"/>
      <c r="PJE95" s="724"/>
      <c r="PJF95" s="724"/>
      <c r="PJG95" s="724"/>
      <c r="PJH95" s="724"/>
      <c r="PJI95" s="724"/>
      <c r="PJJ95" s="724"/>
      <c r="PJK95" s="724"/>
      <c r="PJL95" s="724"/>
      <c r="PJM95" s="724"/>
      <c r="PJN95" s="724"/>
      <c r="PJO95" s="724"/>
      <c r="PJP95" s="724"/>
      <c r="PJQ95" s="724"/>
      <c r="PJR95" s="724"/>
      <c r="PJS95" s="724"/>
      <c r="PJT95" s="724"/>
      <c r="PJU95" s="724"/>
      <c r="PJV95" s="724"/>
      <c r="PJW95" s="724"/>
      <c r="PJX95" s="724"/>
      <c r="PJY95" s="724"/>
      <c r="PJZ95" s="724"/>
      <c r="PKA95" s="724"/>
      <c r="PKB95" s="724"/>
      <c r="PKC95" s="724"/>
      <c r="PKD95" s="724"/>
      <c r="PKE95" s="724"/>
      <c r="PKF95" s="724"/>
      <c r="PKG95" s="724"/>
      <c r="PKH95" s="724"/>
      <c r="PKI95" s="724"/>
      <c r="PKJ95" s="724"/>
      <c r="PKK95" s="724"/>
      <c r="PKL95" s="724"/>
      <c r="PKM95" s="724"/>
      <c r="PKN95" s="724"/>
      <c r="PKO95" s="724"/>
      <c r="PKP95" s="724"/>
      <c r="PKQ95" s="724"/>
      <c r="PKR95" s="724"/>
      <c r="PKS95" s="724"/>
      <c r="PKT95" s="724"/>
      <c r="PKU95" s="724"/>
      <c r="PKV95" s="724"/>
      <c r="PKW95" s="724"/>
      <c r="PKX95" s="724"/>
      <c r="PKY95" s="724"/>
      <c r="PKZ95" s="724"/>
      <c r="PLA95" s="724"/>
      <c r="PLB95" s="724"/>
      <c r="PLC95" s="724"/>
      <c r="PLD95" s="724"/>
      <c r="PLE95" s="724"/>
      <c r="PLF95" s="724"/>
      <c r="PLG95" s="724"/>
      <c r="PLH95" s="724"/>
      <c r="PLI95" s="724"/>
      <c r="PLJ95" s="724"/>
      <c r="PLK95" s="724"/>
      <c r="PLL95" s="724"/>
      <c r="PLM95" s="724"/>
      <c r="PLN95" s="724"/>
      <c r="PLO95" s="724"/>
      <c r="PLP95" s="724"/>
      <c r="PLQ95" s="724"/>
      <c r="PLR95" s="724"/>
      <c r="PLS95" s="724"/>
      <c r="PLT95" s="724"/>
      <c r="PLU95" s="724"/>
      <c r="PLV95" s="724"/>
      <c r="PLW95" s="724"/>
      <c r="PLX95" s="724"/>
      <c r="PLY95" s="724"/>
      <c r="PLZ95" s="724"/>
      <c r="PMA95" s="724"/>
      <c r="PMB95" s="724"/>
      <c r="PMC95" s="724"/>
      <c r="PMD95" s="724"/>
      <c r="PME95" s="724"/>
      <c r="PMF95" s="724"/>
      <c r="PMG95" s="724"/>
      <c r="PMH95" s="724"/>
      <c r="PMI95" s="724"/>
      <c r="PMJ95" s="724"/>
      <c r="PMK95" s="724"/>
      <c r="PML95" s="724"/>
      <c r="PMM95" s="724"/>
      <c r="PMN95" s="724"/>
      <c r="PMO95" s="724"/>
      <c r="PMP95" s="724"/>
      <c r="PMQ95" s="724"/>
      <c r="PMR95" s="724"/>
      <c r="PMS95" s="724"/>
      <c r="PMT95" s="724"/>
      <c r="PMU95" s="724"/>
      <c r="PMV95" s="724"/>
      <c r="PMW95" s="724"/>
      <c r="PMX95" s="724"/>
      <c r="PMY95" s="724"/>
      <c r="PMZ95" s="724"/>
      <c r="PNA95" s="724"/>
      <c r="PNB95" s="724"/>
      <c r="PNC95" s="724"/>
      <c r="PND95" s="724"/>
      <c r="PNE95" s="724"/>
      <c r="PNF95" s="724"/>
      <c r="PNG95" s="724"/>
      <c r="PNH95" s="724"/>
      <c r="PNI95" s="724"/>
      <c r="PNJ95" s="724"/>
      <c r="PNK95" s="724"/>
      <c r="PNL95" s="724"/>
      <c r="PNM95" s="724"/>
      <c r="PNN95" s="724"/>
      <c r="PNO95" s="724"/>
      <c r="PNP95" s="724"/>
      <c r="PNQ95" s="724"/>
      <c r="PNR95" s="724"/>
      <c r="PNS95" s="724"/>
      <c r="PNT95" s="724"/>
      <c r="PNU95" s="724"/>
      <c r="PNV95" s="724"/>
      <c r="PNW95" s="724"/>
      <c r="PNX95" s="724"/>
      <c r="PNY95" s="724"/>
      <c r="PNZ95" s="724"/>
      <c r="POA95" s="724"/>
      <c r="POB95" s="724"/>
      <c r="POC95" s="724"/>
      <c r="POD95" s="724"/>
      <c r="POE95" s="724"/>
      <c r="POF95" s="724"/>
      <c r="POG95" s="724"/>
      <c r="POH95" s="724"/>
      <c r="POI95" s="724"/>
      <c r="POJ95" s="724"/>
      <c r="POK95" s="724"/>
      <c r="POL95" s="724"/>
      <c r="POM95" s="724"/>
      <c r="PON95" s="724"/>
      <c r="POO95" s="724"/>
      <c r="POP95" s="724"/>
      <c r="POQ95" s="724"/>
      <c r="POR95" s="724"/>
      <c r="POS95" s="724"/>
      <c r="POT95" s="724"/>
      <c r="POU95" s="724"/>
      <c r="POV95" s="724"/>
      <c r="POW95" s="724"/>
      <c r="POX95" s="724"/>
      <c r="POY95" s="724"/>
      <c r="POZ95" s="724"/>
      <c r="PPA95" s="724"/>
      <c r="PPB95" s="724"/>
      <c r="PPC95" s="724"/>
      <c r="PPD95" s="724"/>
      <c r="PPE95" s="724"/>
      <c r="PPF95" s="724"/>
      <c r="PPG95" s="724"/>
      <c r="PPH95" s="724"/>
      <c r="PPI95" s="724"/>
      <c r="PPJ95" s="724"/>
      <c r="PPK95" s="724"/>
      <c r="PPL95" s="724"/>
      <c r="PPM95" s="724"/>
      <c r="PPN95" s="724"/>
      <c r="PPO95" s="724"/>
      <c r="PPP95" s="724"/>
      <c r="PPQ95" s="724"/>
      <c r="PPR95" s="724"/>
      <c r="PPS95" s="724"/>
      <c r="PPT95" s="724"/>
      <c r="PPU95" s="724"/>
      <c r="PPV95" s="724"/>
      <c r="PPW95" s="724"/>
      <c r="PPX95" s="724"/>
      <c r="PPY95" s="724"/>
      <c r="PPZ95" s="724"/>
      <c r="PQA95" s="724"/>
      <c r="PQB95" s="724"/>
      <c r="PQC95" s="724"/>
      <c r="PQD95" s="724"/>
      <c r="PQE95" s="724"/>
      <c r="PQF95" s="724"/>
      <c r="PQG95" s="724"/>
      <c r="PQH95" s="724"/>
      <c r="PQI95" s="724"/>
      <c r="PQJ95" s="724"/>
      <c r="PQK95" s="724"/>
      <c r="PQL95" s="724"/>
      <c r="PQM95" s="724"/>
      <c r="PQN95" s="724"/>
      <c r="PQO95" s="724"/>
      <c r="PQP95" s="724"/>
      <c r="PQQ95" s="724"/>
      <c r="PQR95" s="724"/>
      <c r="PQS95" s="724"/>
      <c r="PQT95" s="724"/>
      <c r="PQU95" s="724"/>
      <c r="PQV95" s="724"/>
      <c r="PQW95" s="724"/>
      <c r="PQX95" s="724"/>
      <c r="PQY95" s="724"/>
      <c r="PQZ95" s="724"/>
      <c r="PRA95" s="724"/>
      <c r="PRB95" s="724"/>
      <c r="PRC95" s="724"/>
      <c r="PRD95" s="724"/>
      <c r="PRE95" s="724"/>
      <c r="PRF95" s="724"/>
      <c r="PRG95" s="724"/>
      <c r="PRH95" s="724"/>
      <c r="PRI95" s="724"/>
      <c r="PRJ95" s="724"/>
      <c r="PRK95" s="724"/>
      <c r="PRL95" s="724"/>
      <c r="PRM95" s="724"/>
      <c r="PRN95" s="724"/>
      <c r="PRO95" s="724"/>
      <c r="PRP95" s="724"/>
      <c r="PRQ95" s="724"/>
      <c r="PRR95" s="724"/>
      <c r="PRS95" s="724"/>
      <c r="PRT95" s="724"/>
      <c r="PRU95" s="724"/>
      <c r="PRV95" s="724"/>
      <c r="PRW95" s="724"/>
      <c r="PRX95" s="724"/>
      <c r="PRY95" s="724"/>
      <c r="PRZ95" s="724"/>
      <c r="PSA95" s="724"/>
      <c r="PSB95" s="724"/>
      <c r="PSC95" s="724"/>
      <c r="PSD95" s="724"/>
      <c r="PSE95" s="724"/>
      <c r="PSF95" s="724"/>
      <c r="PSG95" s="724"/>
      <c r="PSH95" s="724"/>
      <c r="PSI95" s="724"/>
      <c r="PSJ95" s="724"/>
      <c r="PSK95" s="724"/>
      <c r="PSL95" s="724"/>
      <c r="PSM95" s="724"/>
      <c r="PSN95" s="724"/>
      <c r="PSO95" s="724"/>
      <c r="PSP95" s="724"/>
      <c r="PSQ95" s="724"/>
      <c r="PSR95" s="724"/>
      <c r="PSS95" s="724"/>
      <c r="PST95" s="724"/>
      <c r="PSU95" s="724"/>
      <c r="PSV95" s="724"/>
      <c r="PSW95" s="724"/>
      <c r="PSX95" s="724"/>
      <c r="PSY95" s="724"/>
      <c r="PSZ95" s="724"/>
      <c r="PTA95" s="724"/>
      <c r="PTB95" s="724"/>
      <c r="PTC95" s="724"/>
      <c r="PTD95" s="724"/>
      <c r="PTE95" s="724"/>
      <c r="PTF95" s="724"/>
      <c r="PTG95" s="724"/>
      <c r="PTH95" s="724"/>
      <c r="PTI95" s="724"/>
      <c r="PTJ95" s="724"/>
      <c r="PTK95" s="724"/>
      <c r="PTL95" s="724"/>
      <c r="PTM95" s="724"/>
      <c r="PTN95" s="724"/>
      <c r="PTO95" s="724"/>
      <c r="PTP95" s="724"/>
      <c r="PTQ95" s="724"/>
      <c r="PTR95" s="724"/>
      <c r="PTS95" s="724"/>
      <c r="PTT95" s="724"/>
      <c r="PTU95" s="724"/>
      <c r="PTV95" s="724"/>
      <c r="PTW95" s="724"/>
      <c r="PTX95" s="724"/>
      <c r="PTY95" s="724"/>
      <c r="PTZ95" s="724"/>
      <c r="PUA95" s="724"/>
      <c r="PUB95" s="724"/>
      <c r="PUC95" s="724"/>
      <c r="PUD95" s="724"/>
      <c r="PUE95" s="724"/>
      <c r="PUF95" s="724"/>
      <c r="PUG95" s="724"/>
      <c r="PUH95" s="724"/>
      <c r="PUI95" s="724"/>
      <c r="PUJ95" s="724"/>
      <c r="PUK95" s="724"/>
      <c r="PUL95" s="724"/>
      <c r="PUM95" s="724"/>
      <c r="PUN95" s="724"/>
      <c r="PUO95" s="724"/>
      <c r="PUP95" s="724"/>
      <c r="PUQ95" s="724"/>
      <c r="PUR95" s="724"/>
      <c r="PUS95" s="724"/>
      <c r="PUT95" s="724"/>
      <c r="PUU95" s="724"/>
      <c r="PUV95" s="724"/>
      <c r="PUW95" s="724"/>
      <c r="PUX95" s="724"/>
      <c r="PUY95" s="724"/>
      <c r="PUZ95" s="724"/>
      <c r="PVA95" s="724"/>
      <c r="PVB95" s="724"/>
      <c r="PVC95" s="724"/>
      <c r="PVD95" s="724"/>
      <c r="PVE95" s="724"/>
      <c r="PVF95" s="724"/>
      <c r="PVG95" s="724"/>
      <c r="PVH95" s="724"/>
      <c r="PVI95" s="724"/>
      <c r="PVJ95" s="724"/>
      <c r="PVK95" s="724"/>
      <c r="PVL95" s="724"/>
      <c r="PVM95" s="724"/>
      <c r="PVN95" s="724"/>
      <c r="PVO95" s="724"/>
      <c r="PVP95" s="724"/>
      <c r="PVQ95" s="724"/>
      <c r="PVR95" s="724"/>
      <c r="PVS95" s="724"/>
      <c r="PVT95" s="724"/>
      <c r="PVU95" s="724"/>
      <c r="PVV95" s="724"/>
      <c r="PVW95" s="724"/>
      <c r="PVX95" s="724"/>
      <c r="PVY95" s="724"/>
      <c r="PVZ95" s="724"/>
      <c r="PWA95" s="724"/>
      <c r="PWB95" s="724"/>
      <c r="PWC95" s="724"/>
      <c r="PWD95" s="724"/>
      <c r="PWE95" s="724"/>
      <c r="PWF95" s="724"/>
      <c r="PWG95" s="724"/>
      <c r="PWH95" s="724"/>
      <c r="PWI95" s="724"/>
      <c r="PWJ95" s="724"/>
      <c r="PWK95" s="724"/>
      <c r="PWL95" s="724"/>
      <c r="PWM95" s="724"/>
      <c r="PWN95" s="724"/>
      <c r="PWO95" s="724"/>
      <c r="PWP95" s="724"/>
      <c r="PWQ95" s="724"/>
      <c r="PWR95" s="724"/>
      <c r="PWS95" s="724"/>
      <c r="PWT95" s="724"/>
      <c r="PWU95" s="724"/>
      <c r="PWV95" s="724"/>
      <c r="PWW95" s="724"/>
      <c r="PWX95" s="724"/>
      <c r="PWY95" s="724"/>
      <c r="PWZ95" s="724"/>
      <c r="PXA95" s="724"/>
      <c r="PXB95" s="724"/>
      <c r="PXC95" s="724"/>
      <c r="PXD95" s="724"/>
      <c r="PXE95" s="724"/>
      <c r="PXF95" s="724"/>
      <c r="PXG95" s="724"/>
      <c r="PXH95" s="724"/>
      <c r="PXI95" s="724"/>
      <c r="PXJ95" s="724"/>
      <c r="PXK95" s="724"/>
      <c r="PXL95" s="724"/>
      <c r="PXM95" s="724"/>
      <c r="PXN95" s="724"/>
      <c r="PXO95" s="724"/>
      <c r="PXP95" s="724"/>
      <c r="PXQ95" s="724"/>
      <c r="PXR95" s="724"/>
      <c r="PXS95" s="724"/>
      <c r="PXT95" s="724"/>
      <c r="PXU95" s="724"/>
      <c r="PXV95" s="724"/>
      <c r="PXW95" s="724"/>
      <c r="PXX95" s="724"/>
      <c r="PXY95" s="724"/>
      <c r="PXZ95" s="724"/>
      <c r="PYA95" s="724"/>
      <c r="PYB95" s="724"/>
      <c r="PYC95" s="724"/>
      <c r="PYD95" s="724"/>
      <c r="PYE95" s="724"/>
      <c r="PYF95" s="724"/>
      <c r="PYG95" s="724"/>
      <c r="PYH95" s="724"/>
      <c r="PYI95" s="724"/>
      <c r="PYJ95" s="724"/>
      <c r="PYK95" s="724"/>
      <c r="PYL95" s="724"/>
      <c r="PYM95" s="724"/>
      <c r="PYN95" s="724"/>
      <c r="PYO95" s="724"/>
      <c r="PYP95" s="724"/>
      <c r="PYQ95" s="724"/>
      <c r="PYR95" s="724"/>
      <c r="PYS95" s="724"/>
      <c r="PYT95" s="724"/>
      <c r="PYU95" s="724"/>
      <c r="PYV95" s="724"/>
      <c r="PYW95" s="724"/>
      <c r="PYX95" s="724"/>
      <c r="PYY95" s="724"/>
      <c r="PYZ95" s="724"/>
      <c r="PZA95" s="724"/>
      <c r="PZB95" s="724"/>
      <c r="PZC95" s="724"/>
      <c r="PZD95" s="724"/>
      <c r="PZE95" s="724"/>
      <c r="PZF95" s="724"/>
      <c r="PZG95" s="724"/>
      <c r="PZH95" s="724"/>
      <c r="PZI95" s="724"/>
      <c r="PZJ95" s="724"/>
      <c r="PZK95" s="724"/>
      <c r="PZL95" s="724"/>
      <c r="PZM95" s="724"/>
      <c r="PZN95" s="724"/>
      <c r="PZO95" s="724"/>
      <c r="PZP95" s="724"/>
      <c r="PZQ95" s="724"/>
      <c r="PZR95" s="724"/>
      <c r="PZS95" s="724"/>
      <c r="PZT95" s="724"/>
      <c r="PZU95" s="724"/>
      <c r="PZV95" s="724"/>
      <c r="PZW95" s="724"/>
      <c r="PZX95" s="724"/>
      <c r="PZY95" s="724"/>
      <c r="PZZ95" s="724"/>
      <c r="QAA95" s="724"/>
      <c r="QAB95" s="724"/>
      <c r="QAC95" s="724"/>
      <c r="QAD95" s="724"/>
      <c r="QAE95" s="724"/>
      <c r="QAF95" s="724"/>
      <c r="QAG95" s="724"/>
      <c r="QAH95" s="724"/>
      <c r="QAI95" s="724"/>
      <c r="QAJ95" s="724"/>
      <c r="QAK95" s="724"/>
      <c r="QAL95" s="724"/>
      <c r="QAM95" s="724"/>
      <c r="QAN95" s="724"/>
      <c r="QAO95" s="724"/>
      <c r="QAP95" s="724"/>
      <c r="QAQ95" s="724"/>
      <c r="QAR95" s="724"/>
      <c r="QAS95" s="724"/>
      <c r="QAT95" s="724"/>
      <c r="QAU95" s="724"/>
      <c r="QAV95" s="724"/>
      <c r="QAW95" s="724"/>
      <c r="QAX95" s="724"/>
      <c r="QAY95" s="724"/>
      <c r="QAZ95" s="724"/>
      <c r="QBA95" s="724"/>
      <c r="QBB95" s="724"/>
      <c r="QBC95" s="724"/>
      <c r="QBD95" s="724"/>
      <c r="QBE95" s="724"/>
      <c r="QBF95" s="724"/>
      <c r="QBG95" s="724"/>
      <c r="QBH95" s="724"/>
      <c r="QBI95" s="724"/>
      <c r="QBJ95" s="724"/>
      <c r="QBK95" s="724"/>
      <c r="QBL95" s="724"/>
      <c r="QBM95" s="724"/>
      <c r="QBN95" s="724"/>
      <c r="QBO95" s="724"/>
      <c r="QBP95" s="724"/>
      <c r="QBQ95" s="724"/>
      <c r="QBR95" s="724"/>
      <c r="QBS95" s="724"/>
      <c r="QBT95" s="724"/>
      <c r="QBU95" s="724"/>
      <c r="QBV95" s="724"/>
      <c r="QBW95" s="724"/>
      <c r="QBX95" s="724"/>
      <c r="QBY95" s="724"/>
      <c r="QBZ95" s="724"/>
      <c r="QCA95" s="724"/>
      <c r="QCB95" s="724"/>
      <c r="QCC95" s="724"/>
      <c r="QCD95" s="724"/>
      <c r="QCE95" s="724"/>
      <c r="QCF95" s="724"/>
      <c r="QCG95" s="724"/>
      <c r="QCH95" s="724"/>
      <c r="QCI95" s="724"/>
      <c r="QCJ95" s="724"/>
      <c r="QCK95" s="724"/>
      <c r="QCL95" s="724"/>
      <c r="QCM95" s="724"/>
      <c r="QCN95" s="724"/>
      <c r="QCO95" s="724"/>
      <c r="QCP95" s="724"/>
      <c r="QCQ95" s="724"/>
      <c r="QCR95" s="724"/>
      <c r="QCS95" s="724"/>
      <c r="QCT95" s="724"/>
      <c r="QCU95" s="724"/>
      <c r="QCV95" s="724"/>
      <c r="QCW95" s="724"/>
      <c r="QCX95" s="724"/>
      <c r="QCY95" s="724"/>
      <c r="QCZ95" s="724"/>
      <c r="QDA95" s="724"/>
      <c r="QDB95" s="724"/>
      <c r="QDC95" s="724"/>
      <c r="QDD95" s="724"/>
      <c r="QDE95" s="724"/>
      <c r="QDF95" s="724"/>
      <c r="QDG95" s="724"/>
      <c r="QDH95" s="724"/>
      <c r="QDI95" s="724"/>
      <c r="QDJ95" s="724"/>
      <c r="QDK95" s="724"/>
      <c r="QDL95" s="724"/>
      <c r="QDM95" s="724"/>
      <c r="QDN95" s="724"/>
      <c r="QDO95" s="724"/>
      <c r="QDP95" s="724"/>
      <c r="QDQ95" s="724"/>
      <c r="QDR95" s="724"/>
      <c r="QDS95" s="724"/>
      <c r="QDT95" s="724"/>
      <c r="QDU95" s="724"/>
      <c r="QDV95" s="724"/>
      <c r="QDW95" s="724"/>
      <c r="QDX95" s="724"/>
      <c r="QDY95" s="724"/>
      <c r="QDZ95" s="724"/>
      <c r="QEA95" s="724"/>
      <c r="QEB95" s="724"/>
      <c r="QEC95" s="724"/>
      <c r="QED95" s="724"/>
      <c r="QEE95" s="724"/>
      <c r="QEF95" s="724"/>
      <c r="QEG95" s="724"/>
      <c r="QEH95" s="724"/>
      <c r="QEI95" s="724"/>
      <c r="QEJ95" s="724"/>
      <c r="QEK95" s="724"/>
      <c r="QEL95" s="724"/>
      <c r="QEM95" s="724"/>
      <c r="QEN95" s="724"/>
      <c r="QEO95" s="724"/>
      <c r="QEP95" s="724"/>
      <c r="QEQ95" s="724"/>
      <c r="QER95" s="724"/>
      <c r="QES95" s="724"/>
      <c r="QET95" s="724"/>
      <c r="QEU95" s="724"/>
      <c r="QEV95" s="724"/>
      <c r="QEW95" s="724"/>
      <c r="QEX95" s="724"/>
      <c r="QEY95" s="724"/>
      <c r="QEZ95" s="724"/>
      <c r="QFA95" s="724"/>
      <c r="QFB95" s="724"/>
      <c r="QFC95" s="724"/>
      <c r="QFD95" s="724"/>
      <c r="QFE95" s="724"/>
      <c r="QFF95" s="724"/>
      <c r="QFG95" s="724"/>
      <c r="QFH95" s="724"/>
      <c r="QFI95" s="724"/>
      <c r="QFJ95" s="724"/>
      <c r="QFK95" s="724"/>
      <c r="QFL95" s="724"/>
      <c r="QFM95" s="724"/>
      <c r="QFN95" s="724"/>
      <c r="QFO95" s="724"/>
      <c r="QFP95" s="724"/>
      <c r="QFQ95" s="724"/>
      <c r="QFR95" s="724"/>
      <c r="QFS95" s="724"/>
      <c r="QFT95" s="724"/>
      <c r="QFU95" s="724"/>
      <c r="QFV95" s="724"/>
      <c r="QFW95" s="724"/>
      <c r="QFX95" s="724"/>
      <c r="QFY95" s="724"/>
      <c r="QFZ95" s="724"/>
      <c r="QGA95" s="724"/>
      <c r="QGB95" s="724"/>
      <c r="QGC95" s="724"/>
      <c r="QGD95" s="724"/>
      <c r="QGE95" s="724"/>
      <c r="QGF95" s="724"/>
      <c r="QGG95" s="724"/>
      <c r="QGH95" s="724"/>
      <c r="QGI95" s="724"/>
      <c r="QGJ95" s="724"/>
      <c r="QGK95" s="724"/>
      <c r="QGL95" s="724"/>
      <c r="QGM95" s="724"/>
      <c r="QGN95" s="724"/>
      <c r="QGO95" s="724"/>
      <c r="QGP95" s="724"/>
      <c r="QGQ95" s="724"/>
      <c r="QGR95" s="724"/>
      <c r="QGS95" s="724"/>
      <c r="QGT95" s="724"/>
      <c r="QGU95" s="724"/>
      <c r="QGV95" s="724"/>
      <c r="QGW95" s="724"/>
      <c r="QGX95" s="724"/>
      <c r="QGY95" s="724"/>
      <c r="QGZ95" s="724"/>
      <c r="QHA95" s="724"/>
      <c r="QHB95" s="724"/>
      <c r="QHC95" s="724"/>
      <c r="QHD95" s="724"/>
      <c r="QHE95" s="724"/>
      <c r="QHF95" s="724"/>
      <c r="QHG95" s="724"/>
      <c r="QHH95" s="724"/>
      <c r="QHI95" s="724"/>
      <c r="QHJ95" s="724"/>
      <c r="QHK95" s="724"/>
      <c r="QHL95" s="724"/>
      <c r="QHM95" s="724"/>
      <c r="QHN95" s="724"/>
      <c r="QHO95" s="724"/>
      <c r="QHP95" s="724"/>
      <c r="QHQ95" s="724"/>
      <c r="QHR95" s="724"/>
      <c r="QHS95" s="724"/>
      <c r="QHT95" s="724"/>
      <c r="QHU95" s="724"/>
      <c r="QHV95" s="724"/>
      <c r="QHW95" s="724"/>
      <c r="QHX95" s="724"/>
      <c r="QHY95" s="724"/>
      <c r="QHZ95" s="724"/>
      <c r="QIA95" s="724"/>
      <c r="QIB95" s="724"/>
      <c r="QIC95" s="724"/>
      <c r="QID95" s="724"/>
      <c r="QIE95" s="724"/>
      <c r="QIF95" s="724"/>
      <c r="QIG95" s="724"/>
      <c r="QIH95" s="724"/>
      <c r="QII95" s="724"/>
      <c r="QIJ95" s="724"/>
      <c r="QIK95" s="724"/>
      <c r="QIL95" s="724"/>
      <c r="QIM95" s="724"/>
      <c r="QIN95" s="724"/>
      <c r="QIO95" s="724"/>
      <c r="QIP95" s="724"/>
      <c r="QIQ95" s="724"/>
      <c r="QIR95" s="724"/>
      <c r="QIS95" s="724"/>
      <c r="QIT95" s="724"/>
      <c r="QIU95" s="724"/>
      <c r="QIV95" s="724"/>
      <c r="QIW95" s="724"/>
      <c r="QIX95" s="724"/>
      <c r="QIY95" s="724"/>
      <c r="QIZ95" s="724"/>
      <c r="QJA95" s="724"/>
      <c r="QJB95" s="724"/>
      <c r="QJC95" s="724"/>
      <c r="QJD95" s="724"/>
      <c r="QJE95" s="724"/>
      <c r="QJF95" s="724"/>
      <c r="QJG95" s="724"/>
      <c r="QJH95" s="724"/>
      <c r="QJI95" s="724"/>
      <c r="QJJ95" s="724"/>
      <c r="QJK95" s="724"/>
      <c r="QJL95" s="724"/>
      <c r="QJM95" s="724"/>
      <c r="QJN95" s="724"/>
      <c r="QJO95" s="724"/>
      <c r="QJP95" s="724"/>
      <c r="QJQ95" s="724"/>
      <c r="QJR95" s="724"/>
      <c r="QJS95" s="724"/>
      <c r="QJT95" s="724"/>
      <c r="QJU95" s="724"/>
      <c r="QJV95" s="724"/>
      <c r="QJW95" s="724"/>
      <c r="QJX95" s="724"/>
      <c r="QJY95" s="724"/>
      <c r="QJZ95" s="724"/>
      <c r="QKA95" s="724"/>
      <c r="QKB95" s="724"/>
      <c r="QKC95" s="724"/>
      <c r="QKD95" s="724"/>
      <c r="QKE95" s="724"/>
      <c r="QKF95" s="724"/>
      <c r="QKG95" s="724"/>
      <c r="QKH95" s="724"/>
      <c r="QKI95" s="724"/>
      <c r="QKJ95" s="724"/>
      <c r="QKK95" s="724"/>
      <c r="QKL95" s="724"/>
      <c r="QKM95" s="724"/>
      <c r="QKN95" s="724"/>
      <c r="QKO95" s="724"/>
      <c r="QKP95" s="724"/>
      <c r="QKQ95" s="724"/>
      <c r="QKR95" s="724"/>
      <c r="QKS95" s="724"/>
      <c r="QKT95" s="724"/>
      <c r="QKU95" s="724"/>
      <c r="QKV95" s="724"/>
      <c r="QKW95" s="724"/>
      <c r="QKX95" s="724"/>
      <c r="QKY95" s="724"/>
      <c r="QKZ95" s="724"/>
      <c r="QLA95" s="724"/>
      <c r="QLB95" s="724"/>
      <c r="QLC95" s="724"/>
      <c r="QLD95" s="724"/>
      <c r="QLE95" s="724"/>
      <c r="QLF95" s="724"/>
      <c r="QLG95" s="724"/>
      <c r="QLH95" s="724"/>
      <c r="QLI95" s="724"/>
      <c r="QLJ95" s="724"/>
      <c r="QLK95" s="724"/>
      <c r="QLL95" s="724"/>
      <c r="QLM95" s="724"/>
      <c r="QLN95" s="724"/>
      <c r="QLO95" s="724"/>
      <c r="QLP95" s="724"/>
      <c r="QLQ95" s="724"/>
      <c r="QLR95" s="724"/>
      <c r="QLS95" s="724"/>
      <c r="QLT95" s="724"/>
      <c r="QLU95" s="724"/>
      <c r="QLV95" s="724"/>
      <c r="QLW95" s="724"/>
      <c r="QLX95" s="724"/>
      <c r="QLY95" s="724"/>
      <c r="QLZ95" s="724"/>
      <c r="QMA95" s="724"/>
      <c r="QMB95" s="724"/>
      <c r="QMC95" s="724"/>
      <c r="QMD95" s="724"/>
      <c r="QME95" s="724"/>
      <c r="QMF95" s="724"/>
      <c r="QMG95" s="724"/>
      <c r="QMH95" s="724"/>
      <c r="QMI95" s="724"/>
      <c r="QMJ95" s="724"/>
      <c r="QMK95" s="724"/>
      <c r="QML95" s="724"/>
      <c r="QMM95" s="724"/>
      <c r="QMN95" s="724"/>
      <c r="QMO95" s="724"/>
      <c r="QMP95" s="724"/>
      <c r="QMQ95" s="724"/>
      <c r="QMR95" s="724"/>
      <c r="QMS95" s="724"/>
      <c r="QMT95" s="724"/>
      <c r="QMU95" s="724"/>
      <c r="QMV95" s="724"/>
      <c r="QMW95" s="724"/>
      <c r="QMX95" s="724"/>
      <c r="QMY95" s="724"/>
      <c r="QMZ95" s="724"/>
      <c r="QNA95" s="724"/>
      <c r="QNB95" s="724"/>
      <c r="QNC95" s="724"/>
      <c r="QND95" s="724"/>
      <c r="QNE95" s="724"/>
      <c r="QNF95" s="724"/>
      <c r="QNG95" s="724"/>
      <c r="QNH95" s="724"/>
      <c r="QNI95" s="724"/>
      <c r="QNJ95" s="724"/>
      <c r="QNK95" s="724"/>
      <c r="QNL95" s="724"/>
      <c r="QNM95" s="724"/>
      <c r="QNN95" s="724"/>
      <c r="QNO95" s="724"/>
      <c r="QNP95" s="724"/>
      <c r="QNQ95" s="724"/>
      <c r="QNR95" s="724"/>
      <c r="QNS95" s="724"/>
      <c r="QNT95" s="724"/>
      <c r="QNU95" s="724"/>
      <c r="QNV95" s="724"/>
      <c r="QNW95" s="724"/>
      <c r="QNX95" s="724"/>
      <c r="QNY95" s="724"/>
      <c r="QNZ95" s="724"/>
      <c r="QOA95" s="724"/>
      <c r="QOB95" s="724"/>
      <c r="QOC95" s="724"/>
      <c r="QOD95" s="724"/>
      <c r="QOE95" s="724"/>
      <c r="QOF95" s="724"/>
      <c r="QOG95" s="724"/>
      <c r="QOH95" s="724"/>
      <c r="QOI95" s="724"/>
      <c r="QOJ95" s="724"/>
      <c r="QOK95" s="724"/>
      <c r="QOL95" s="724"/>
      <c r="QOM95" s="724"/>
      <c r="QON95" s="724"/>
      <c r="QOO95" s="724"/>
      <c r="QOP95" s="724"/>
      <c r="QOQ95" s="724"/>
      <c r="QOR95" s="724"/>
      <c r="QOS95" s="724"/>
      <c r="QOT95" s="724"/>
      <c r="QOU95" s="724"/>
      <c r="QOV95" s="724"/>
      <c r="QOW95" s="724"/>
      <c r="QOX95" s="724"/>
      <c r="QOY95" s="724"/>
      <c r="QOZ95" s="724"/>
      <c r="QPA95" s="724"/>
      <c r="QPB95" s="724"/>
      <c r="QPC95" s="724"/>
      <c r="QPD95" s="724"/>
      <c r="QPE95" s="724"/>
      <c r="QPF95" s="724"/>
      <c r="QPG95" s="724"/>
      <c r="QPH95" s="724"/>
      <c r="QPI95" s="724"/>
      <c r="QPJ95" s="724"/>
      <c r="QPK95" s="724"/>
      <c r="QPL95" s="724"/>
      <c r="QPM95" s="724"/>
      <c r="QPN95" s="724"/>
      <c r="QPO95" s="724"/>
      <c r="QPP95" s="724"/>
      <c r="QPQ95" s="724"/>
      <c r="QPR95" s="724"/>
      <c r="QPS95" s="724"/>
      <c r="QPT95" s="724"/>
      <c r="QPU95" s="724"/>
      <c r="QPV95" s="724"/>
      <c r="QPW95" s="724"/>
      <c r="QPX95" s="724"/>
      <c r="QPY95" s="724"/>
      <c r="QPZ95" s="724"/>
      <c r="QQA95" s="724"/>
      <c r="QQB95" s="724"/>
      <c r="QQC95" s="724"/>
      <c r="QQD95" s="724"/>
      <c r="QQE95" s="724"/>
      <c r="QQF95" s="724"/>
      <c r="QQG95" s="724"/>
      <c r="QQH95" s="724"/>
      <c r="QQI95" s="724"/>
      <c r="QQJ95" s="724"/>
      <c r="QQK95" s="724"/>
      <c r="QQL95" s="724"/>
      <c r="QQM95" s="724"/>
      <c r="QQN95" s="724"/>
      <c r="QQO95" s="724"/>
      <c r="QQP95" s="724"/>
      <c r="QQQ95" s="724"/>
      <c r="QQR95" s="724"/>
      <c r="QQS95" s="724"/>
      <c r="QQT95" s="724"/>
      <c r="QQU95" s="724"/>
      <c r="QQV95" s="724"/>
      <c r="QQW95" s="724"/>
      <c r="QQX95" s="724"/>
      <c r="QQY95" s="724"/>
      <c r="QQZ95" s="724"/>
      <c r="QRA95" s="724"/>
      <c r="QRB95" s="724"/>
      <c r="QRC95" s="724"/>
      <c r="QRD95" s="724"/>
      <c r="QRE95" s="724"/>
      <c r="QRF95" s="724"/>
      <c r="QRG95" s="724"/>
      <c r="QRH95" s="724"/>
      <c r="QRI95" s="724"/>
      <c r="QRJ95" s="724"/>
      <c r="QRK95" s="724"/>
      <c r="QRL95" s="724"/>
      <c r="QRM95" s="724"/>
      <c r="QRN95" s="724"/>
      <c r="QRO95" s="724"/>
      <c r="QRP95" s="724"/>
      <c r="QRQ95" s="724"/>
      <c r="QRR95" s="724"/>
      <c r="QRS95" s="724"/>
      <c r="QRT95" s="724"/>
      <c r="QRU95" s="724"/>
      <c r="QRV95" s="724"/>
      <c r="QRW95" s="724"/>
      <c r="QRX95" s="724"/>
      <c r="QRY95" s="724"/>
      <c r="QRZ95" s="724"/>
      <c r="QSA95" s="724"/>
      <c r="QSB95" s="724"/>
      <c r="QSC95" s="724"/>
      <c r="QSD95" s="724"/>
      <c r="QSE95" s="724"/>
      <c r="QSF95" s="724"/>
      <c r="QSG95" s="724"/>
      <c r="QSH95" s="724"/>
      <c r="QSI95" s="724"/>
      <c r="QSJ95" s="724"/>
      <c r="QSK95" s="724"/>
      <c r="QSL95" s="724"/>
      <c r="QSM95" s="724"/>
      <c r="QSN95" s="724"/>
      <c r="QSO95" s="724"/>
      <c r="QSP95" s="724"/>
      <c r="QSQ95" s="724"/>
      <c r="QSR95" s="724"/>
      <c r="QSS95" s="724"/>
      <c r="QST95" s="724"/>
      <c r="QSU95" s="724"/>
      <c r="QSV95" s="724"/>
      <c r="QSW95" s="724"/>
      <c r="QSX95" s="724"/>
      <c r="QSY95" s="724"/>
      <c r="QSZ95" s="724"/>
      <c r="QTA95" s="724"/>
      <c r="QTB95" s="724"/>
      <c r="QTC95" s="724"/>
      <c r="QTD95" s="724"/>
      <c r="QTE95" s="724"/>
      <c r="QTF95" s="724"/>
      <c r="QTG95" s="724"/>
      <c r="QTH95" s="724"/>
      <c r="QTI95" s="724"/>
      <c r="QTJ95" s="724"/>
      <c r="QTK95" s="724"/>
      <c r="QTL95" s="724"/>
      <c r="QTM95" s="724"/>
      <c r="QTN95" s="724"/>
      <c r="QTO95" s="724"/>
      <c r="QTP95" s="724"/>
      <c r="QTQ95" s="724"/>
      <c r="QTR95" s="724"/>
      <c r="QTS95" s="724"/>
      <c r="QTT95" s="724"/>
      <c r="QTU95" s="724"/>
      <c r="QTV95" s="724"/>
      <c r="QTW95" s="724"/>
      <c r="QTX95" s="724"/>
      <c r="QTY95" s="724"/>
      <c r="QTZ95" s="724"/>
      <c r="QUA95" s="724"/>
      <c r="QUB95" s="724"/>
      <c r="QUC95" s="724"/>
      <c r="QUD95" s="724"/>
      <c r="QUE95" s="724"/>
      <c r="QUF95" s="724"/>
      <c r="QUG95" s="724"/>
      <c r="QUH95" s="724"/>
      <c r="QUI95" s="724"/>
      <c r="QUJ95" s="724"/>
      <c r="QUK95" s="724"/>
      <c r="QUL95" s="724"/>
      <c r="QUM95" s="724"/>
      <c r="QUN95" s="724"/>
      <c r="QUO95" s="724"/>
      <c r="QUP95" s="724"/>
      <c r="QUQ95" s="724"/>
      <c r="QUR95" s="724"/>
      <c r="QUS95" s="724"/>
      <c r="QUT95" s="724"/>
      <c r="QUU95" s="724"/>
      <c r="QUV95" s="724"/>
      <c r="QUW95" s="724"/>
      <c r="QUX95" s="724"/>
      <c r="QUY95" s="724"/>
      <c r="QUZ95" s="724"/>
      <c r="QVA95" s="724"/>
      <c r="QVB95" s="724"/>
      <c r="QVC95" s="724"/>
      <c r="QVD95" s="724"/>
      <c r="QVE95" s="724"/>
      <c r="QVF95" s="724"/>
      <c r="QVG95" s="724"/>
      <c r="QVH95" s="724"/>
      <c r="QVI95" s="724"/>
      <c r="QVJ95" s="724"/>
      <c r="QVK95" s="724"/>
      <c r="QVL95" s="724"/>
      <c r="QVM95" s="724"/>
      <c r="QVN95" s="724"/>
      <c r="QVO95" s="724"/>
      <c r="QVP95" s="724"/>
      <c r="QVQ95" s="724"/>
      <c r="QVR95" s="724"/>
      <c r="QVS95" s="724"/>
      <c r="QVT95" s="724"/>
      <c r="QVU95" s="724"/>
      <c r="QVV95" s="724"/>
      <c r="QVW95" s="724"/>
      <c r="QVX95" s="724"/>
      <c r="QVY95" s="724"/>
      <c r="QVZ95" s="724"/>
      <c r="QWA95" s="724"/>
      <c r="QWB95" s="724"/>
      <c r="QWC95" s="724"/>
      <c r="QWD95" s="724"/>
      <c r="QWE95" s="724"/>
      <c r="QWF95" s="724"/>
      <c r="QWG95" s="724"/>
      <c r="QWH95" s="724"/>
      <c r="QWI95" s="724"/>
      <c r="QWJ95" s="724"/>
      <c r="QWK95" s="724"/>
      <c r="QWL95" s="724"/>
      <c r="QWM95" s="724"/>
      <c r="QWN95" s="724"/>
      <c r="QWO95" s="724"/>
      <c r="QWP95" s="724"/>
      <c r="QWQ95" s="724"/>
      <c r="QWR95" s="724"/>
      <c r="QWS95" s="724"/>
      <c r="QWT95" s="724"/>
      <c r="QWU95" s="724"/>
      <c r="QWV95" s="724"/>
      <c r="QWW95" s="724"/>
      <c r="QWX95" s="724"/>
      <c r="QWY95" s="724"/>
      <c r="QWZ95" s="724"/>
      <c r="QXA95" s="724"/>
      <c r="QXB95" s="724"/>
      <c r="QXC95" s="724"/>
      <c r="QXD95" s="724"/>
      <c r="QXE95" s="724"/>
      <c r="QXF95" s="724"/>
      <c r="QXG95" s="724"/>
      <c r="QXH95" s="724"/>
      <c r="QXI95" s="724"/>
      <c r="QXJ95" s="724"/>
      <c r="QXK95" s="724"/>
      <c r="QXL95" s="724"/>
      <c r="QXM95" s="724"/>
      <c r="QXN95" s="724"/>
      <c r="QXO95" s="724"/>
      <c r="QXP95" s="724"/>
      <c r="QXQ95" s="724"/>
      <c r="QXR95" s="724"/>
      <c r="QXS95" s="724"/>
      <c r="QXT95" s="724"/>
      <c r="QXU95" s="724"/>
      <c r="QXV95" s="724"/>
      <c r="QXW95" s="724"/>
      <c r="QXX95" s="724"/>
      <c r="QXY95" s="724"/>
      <c r="QXZ95" s="724"/>
      <c r="QYA95" s="724"/>
      <c r="QYB95" s="724"/>
      <c r="QYC95" s="724"/>
      <c r="QYD95" s="724"/>
      <c r="QYE95" s="724"/>
      <c r="QYF95" s="724"/>
      <c r="QYG95" s="724"/>
      <c r="QYH95" s="724"/>
      <c r="QYI95" s="724"/>
      <c r="QYJ95" s="724"/>
      <c r="QYK95" s="724"/>
      <c r="QYL95" s="724"/>
      <c r="QYM95" s="724"/>
      <c r="QYN95" s="724"/>
      <c r="QYO95" s="724"/>
      <c r="QYP95" s="724"/>
      <c r="QYQ95" s="724"/>
      <c r="QYR95" s="724"/>
      <c r="QYS95" s="724"/>
      <c r="QYT95" s="724"/>
      <c r="QYU95" s="724"/>
      <c r="QYV95" s="724"/>
      <c r="QYW95" s="724"/>
      <c r="QYX95" s="724"/>
      <c r="QYY95" s="724"/>
      <c r="QYZ95" s="724"/>
      <c r="QZA95" s="724"/>
      <c r="QZB95" s="724"/>
      <c r="QZC95" s="724"/>
      <c r="QZD95" s="724"/>
      <c r="QZE95" s="724"/>
      <c r="QZF95" s="724"/>
      <c r="QZG95" s="724"/>
      <c r="QZH95" s="724"/>
      <c r="QZI95" s="724"/>
      <c r="QZJ95" s="724"/>
      <c r="QZK95" s="724"/>
      <c r="QZL95" s="724"/>
      <c r="QZM95" s="724"/>
      <c r="QZN95" s="724"/>
      <c r="QZO95" s="724"/>
      <c r="QZP95" s="724"/>
      <c r="QZQ95" s="724"/>
      <c r="QZR95" s="724"/>
      <c r="QZS95" s="724"/>
      <c r="QZT95" s="724"/>
      <c r="QZU95" s="724"/>
      <c r="QZV95" s="724"/>
      <c r="QZW95" s="724"/>
      <c r="QZX95" s="724"/>
      <c r="QZY95" s="724"/>
      <c r="QZZ95" s="724"/>
      <c r="RAA95" s="724"/>
      <c r="RAB95" s="724"/>
      <c r="RAC95" s="724"/>
      <c r="RAD95" s="724"/>
      <c r="RAE95" s="724"/>
      <c r="RAF95" s="724"/>
      <c r="RAG95" s="724"/>
      <c r="RAH95" s="724"/>
      <c r="RAI95" s="724"/>
      <c r="RAJ95" s="724"/>
      <c r="RAK95" s="724"/>
      <c r="RAL95" s="724"/>
      <c r="RAM95" s="724"/>
      <c r="RAN95" s="724"/>
      <c r="RAO95" s="724"/>
      <c r="RAP95" s="724"/>
      <c r="RAQ95" s="724"/>
      <c r="RAR95" s="724"/>
      <c r="RAS95" s="724"/>
      <c r="RAT95" s="724"/>
      <c r="RAU95" s="724"/>
      <c r="RAV95" s="724"/>
      <c r="RAW95" s="724"/>
      <c r="RAX95" s="724"/>
      <c r="RAY95" s="724"/>
      <c r="RAZ95" s="724"/>
      <c r="RBA95" s="724"/>
      <c r="RBB95" s="724"/>
      <c r="RBC95" s="724"/>
      <c r="RBD95" s="724"/>
      <c r="RBE95" s="724"/>
      <c r="RBF95" s="724"/>
      <c r="RBG95" s="724"/>
      <c r="RBH95" s="724"/>
      <c r="RBI95" s="724"/>
      <c r="RBJ95" s="724"/>
      <c r="RBK95" s="724"/>
      <c r="RBL95" s="724"/>
      <c r="RBM95" s="724"/>
      <c r="RBN95" s="724"/>
      <c r="RBO95" s="724"/>
      <c r="RBP95" s="724"/>
      <c r="RBQ95" s="724"/>
      <c r="RBR95" s="724"/>
      <c r="RBS95" s="724"/>
      <c r="RBT95" s="724"/>
      <c r="RBU95" s="724"/>
      <c r="RBV95" s="724"/>
      <c r="RBW95" s="724"/>
      <c r="RBX95" s="724"/>
      <c r="RBY95" s="724"/>
      <c r="RBZ95" s="724"/>
      <c r="RCA95" s="724"/>
      <c r="RCB95" s="724"/>
      <c r="RCC95" s="724"/>
      <c r="RCD95" s="724"/>
      <c r="RCE95" s="724"/>
      <c r="RCF95" s="724"/>
      <c r="RCG95" s="724"/>
      <c r="RCH95" s="724"/>
      <c r="RCI95" s="724"/>
      <c r="RCJ95" s="724"/>
      <c r="RCK95" s="724"/>
      <c r="RCL95" s="724"/>
      <c r="RCM95" s="724"/>
      <c r="RCN95" s="724"/>
      <c r="RCO95" s="724"/>
      <c r="RCP95" s="724"/>
      <c r="RCQ95" s="724"/>
      <c r="RCR95" s="724"/>
      <c r="RCS95" s="724"/>
      <c r="RCT95" s="724"/>
      <c r="RCU95" s="724"/>
      <c r="RCV95" s="724"/>
      <c r="RCW95" s="724"/>
      <c r="RCX95" s="724"/>
      <c r="RCY95" s="724"/>
      <c r="RCZ95" s="724"/>
      <c r="RDA95" s="724"/>
      <c r="RDB95" s="724"/>
      <c r="RDC95" s="724"/>
      <c r="RDD95" s="724"/>
      <c r="RDE95" s="724"/>
      <c r="RDF95" s="724"/>
      <c r="RDG95" s="724"/>
      <c r="RDH95" s="724"/>
      <c r="RDI95" s="724"/>
      <c r="RDJ95" s="724"/>
      <c r="RDK95" s="724"/>
      <c r="RDL95" s="724"/>
      <c r="RDM95" s="724"/>
      <c r="RDN95" s="724"/>
      <c r="RDO95" s="724"/>
      <c r="RDP95" s="724"/>
      <c r="RDQ95" s="724"/>
      <c r="RDR95" s="724"/>
      <c r="RDS95" s="724"/>
      <c r="RDT95" s="724"/>
      <c r="RDU95" s="724"/>
      <c r="RDV95" s="724"/>
      <c r="RDW95" s="724"/>
      <c r="RDX95" s="724"/>
      <c r="RDY95" s="724"/>
      <c r="RDZ95" s="724"/>
      <c r="REA95" s="724"/>
      <c r="REB95" s="724"/>
      <c r="REC95" s="724"/>
      <c r="RED95" s="724"/>
      <c r="REE95" s="724"/>
      <c r="REF95" s="724"/>
      <c r="REG95" s="724"/>
      <c r="REH95" s="724"/>
      <c r="REI95" s="724"/>
      <c r="REJ95" s="724"/>
      <c r="REK95" s="724"/>
      <c r="REL95" s="724"/>
      <c r="REM95" s="724"/>
      <c r="REN95" s="724"/>
      <c r="REO95" s="724"/>
      <c r="REP95" s="724"/>
      <c r="REQ95" s="724"/>
      <c r="RER95" s="724"/>
      <c r="RES95" s="724"/>
      <c r="RET95" s="724"/>
      <c r="REU95" s="724"/>
      <c r="REV95" s="724"/>
      <c r="REW95" s="724"/>
      <c r="REX95" s="724"/>
      <c r="REY95" s="724"/>
      <c r="REZ95" s="724"/>
      <c r="RFA95" s="724"/>
      <c r="RFB95" s="724"/>
      <c r="RFC95" s="724"/>
      <c r="RFD95" s="724"/>
      <c r="RFE95" s="724"/>
      <c r="RFF95" s="724"/>
      <c r="RFG95" s="724"/>
      <c r="RFH95" s="724"/>
      <c r="RFI95" s="724"/>
      <c r="RFJ95" s="724"/>
      <c r="RFK95" s="724"/>
      <c r="RFL95" s="724"/>
      <c r="RFM95" s="724"/>
      <c r="RFN95" s="724"/>
      <c r="RFO95" s="724"/>
      <c r="RFP95" s="724"/>
      <c r="RFQ95" s="724"/>
      <c r="RFR95" s="724"/>
      <c r="RFS95" s="724"/>
      <c r="RFT95" s="724"/>
      <c r="RFU95" s="724"/>
      <c r="RFV95" s="724"/>
      <c r="RFW95" s="724"/>
      <c r="RFX95" s="724"/>
      <c r="RFY95" s="724"/>
      <c r="RFZ95" s="724"/>
      <c r="RGA95" s="724"/>
      <c r="RGB95" s="724"/>
      <c r="RGC95" s="724"/>
      <c r="RGD95" s="724"/>
      <c r="RGE95" s="724"/>
      <c r="RGF95" s="724"/>
      <c r="RGG95" s="724"/>
      <c r="RGH95" s="724"/>
      <c r="RGI95" s="724"/>
      <c r="RGJ95" s="724"/>
      <c r="RGK95" s="724"/>
      <c r="RGL95" s="724"/>
      <c r="RGM95" s="724"/>
      <c r="RGN95" s="724"/>
      <c r="RGO95" s="724"/>
      <c r="RGP95" s="724"/>
      <c r="RGQ95" s="724"/>
      <c r="RGR95" s="724"/>
      <c r="RGS95" s="724"/>
      <c r="RGT95" s="724"/>
      <c r="RGU95" s="724"/>
      <c r="RGV95" s="724"/>
      <c r="RGW95" s="724"/>
      <c r="RGX95" s="724"/>
      <c r="RGY95" s="724"/>
      <c r="RGZ95" s="724"/>
      <c r="RHA95" s="724"/>
      <c r="RHB95" s="724"/>
      <c r="RHC95" s="724"/>
      <c r="RHD95" s="724"/>
      <c r="RHE95" s="724"/>
      <c r="RHF95" s="724"/>
      <c r="RHG95" s="724"/>
      <c r="RHH95" s="724"/>
      <c r="RHI95" s="724"/>
      <c r="RHJ95" s="724"/>
      <c r="RHK95" s="724"/>
      <c r="RHL95" s="724"/>
      <c r="RHM95" s="724"/>
      <c r="RHN95" s="724"/>
      <c r="RHO95" s="724"/>
      <c r="RHP95" s="724"/>
      <c r="RHQ95" s="724"/>
      <c r="RHR95" s="724"/>
      <c r="RHS95" s="724"/>
      <c r="RHT95" s="724"/>
      <c r="RHU95" s="724"/>
      <c r="RHV95" s="724"/>
      <c r="RHW95" s="724"/>
      <c r="RHX95" s="724"/>
      <c r="RHY95" s="724"/>
      <c r="RHZ95" s="724"/>
      <c r="RIA95" s="724"/>
      <c r="RIB95" s="724"/>
      <c r="RIC95" s="724"/>
      <c r="RID95" s="724"/>
      <c r="RIE95" s="724"/>
      <c r="RIF95" s="724"/>
      <c r="RIG95" s="724"/>
      <c r="RIH95" s="724"/>
      <c r="RII95" s="724"/>
      <c r="RIJ95" s="724"/>
      <c r="RIK95" s="724"/>
      <c r="RIL95" s="724"/>
      <c r="RIM95" s="724"/>
      <c r="RIN95" s="724"/>
      <c r="RIO95" s="724"/>
      <c r="RIP95" s="724"/>
      <c r="RIQ95" s="724"/>
      <c r="RIR95" s="724"/>
      <c r="RIS95" s="724"/>
      <c r="RIT95" s="724"/>
      <c r="RIU95" s="724"/>
      <c r="RIV95" s="724"/>
      <c r="RIW95" s="724"/>
      <c r="RIX95" s="724"/>
      <c r="RIY95" s="724"/>
      <c r="RIZ95" s="724"/>
      <c r="RJA95" s="724"/>
      <c r="RJB95" s="724"/>
      <c r="RJC95" s="724"/>
      <c r="RJD95" s="724"/>
      <c r="RJE95" s="724"/>
      <c r="RJF95" s="724"/>
      <c r="RJG95" s="724"/>
      <c r="RJH95" s="724"/>
      <c r="RJI95" s="724"/>
      <c r="RJJ95" s="724"/>
      <c r="RJK95" s="724"/>
      <c r="RJL95" s="724"/>
      <c r="RJM95" s="724"/>
      <c r="RJN95" s="724"/>
      <c r="RJO95" s="724"/>
      <c r="RJP95" s="724"/>
      <c r="RJQ95" s="724"/>
      <c r="RJR95" s="724"/>
      <c r="RJS95" s="724"/>
      <c r="RJT95" s="724"/>
      <c r="RJU95" s="724"/>
      <c r="RJV95" s="724"/>
      <c r="RJW95" s="724"/>
      <c r="RJX95" s="724"/>
      <c r="RJY95" s="724"/>
      <c r="RJZ95" s="724"/>
      <c r="RKA95" s="724"/>
      <c r="RKB95" s="724"/>
      <c r="RKC95" s="724"/>
      <c r="RKD95" s="724"/>
      <c r="RKE95" s="724"/>
      <c r="RKF95" s="724"/>
      <c r="RKG95" s="724"/>
      <c r="RKH95" s="724"/>
      <c r="RKI95" s="724"/>
      <c r="RKJ95" s="724"/>
      <c r="RKK95" s="724"/>
      <c r="RKL95" s="724"/>
      <c r="RKM95" s="724"/>
      <c r="RKN95" s="724"/>
      <c r="RKO95" s="724"/>
      <c r="RKP95" s="724"/>
      <c r="RKQ95" s="724"/>
      <c r="RKR95" s="724"/>
      <c r="RKS95" s="724"/>
      <c r="RKT95" s="724"/>
      <c r="RKU95" s="724"/>
      <c r="RKV95" s="724"/>
      <c r="RKW95" s="724"/>
      <c r="RKX95" s="724"/>
      <c r="RKY95" s="724"/>
      <c r="RKZ95" s="724"/>
      <c r="RLA95" s="724"/>
      <c r="RLB95" s="724"/>
      <c r="RLC95" s="724"/>
      <c r="RLD95" s="724"/>
      <c r="RLE95" s="724"/>
      <c r="RLF95" s="724"/>
      <c r="RLG95" s="724"/>
      <c r="RLH95" s="724"/>
      <c r="RLI95" s="724"/>
      <c r="RLJ95" s="724"/>
      <c r="RLK95" s="724"/>
      <c r="RLL95" s="724"/>
      <c r="RLM95" s="724"/>
      <c r="RLN95" s="724"/>
      <c r="RLO95" s="724"/>
      <c r="RLP95" s="724"/>
      <c r="RLQ95" s="724"/>
      <c r="RLR95" s="724"/>
      <c r="RLS95" s="724"/>
      <c r="RLT95" s="724"/>
      <c r="RLU95" s="724"/>
      <c r="RLV95" s="724"/>
      <c r="RLW95" s="724"/>
      <c r="RLX95" s="724"/>
      <c r="RLY95" s="724"/>
      <c r="RLZ95" s="724"/>
      <c r="RMA95" s="724"/>
      <c r="RMB95" s="724"/>
      <c r="RMC95" s="724"/>
      <c r="RMD95" s="724"/>
      <c r="RME95" s="724"/>
      <c r="RMF95" s="724"/>
      <c r="RMG95" s="724"/>
      <c r="RMH95" s="724"/>
      <c r="RMI95" s="724"/>
      <c r="RMJ95" s="724"/>
      <c r="RMK95" s="724"/>
      <c r="RML95" s="724"/>
      <c r="RMM95" s="724"/>
      <c r="RMN95" s="724"/>
      <c r="RMO95" s="724"/>
      <c r="RMP95" s="724"/>
      <c r="RMQ95" s="724"/>
      <c r="RMR95" s="724"/>
      <c r="RMS95" s="724"/>
      <c r="RMT95" s="724"/>
      <c r="RMU95" s="724"/>
      <c r="RMV95" s="724"/>
      <c r="RMW95" s="724"/>
      <c r="RMX95" s="724"/>
      <c r="RMY95" s="724"/>
      <c r="RMZ95" s="724"/>
      <c r="RNA95" s="724"/>
      <c r="RNB95" s="724"/>
      <c r="RNC95" s="724"/>
      <c r="RND95" s="724"/>
      <c r="RNE95" s="724"/>
      <c r="RNF95" s="724"/>
      <c r="RNG95" s="724"/>
      <c r="RNH95" s="724"/>
      <c r="RNI95" s="724"/>
      <c r="RNJ95" s="724"/>
      <c r="RNK95" s="724"/>
      <c r="RNL95" s="724"/>
      <c r="RNM95" s="724"/>
      <c r="RNN95" s="724"/>
      <c r="RNO95" s="724"/>
      <c r="RNP95" s="724"/>
      <c r="RNQ95" s="724"/>
      <c r="RNR95" s="724"/>
      <c r="RNS95" s="724"/>
      <c r="RNT95" s="724"/>
      <c r="RNU95" s="724"/>
      <c r="RNV95" s="724"/>
      <c r="RNW95" s="724"/>
      <c r="RNX95" s="724"/>
      <c r="RNY95" s="724"/>
      <c r="RNZ95" s="724"/>
      <c r="ROA95" s="724"/>
      <c r="ROB95" s="724"/>
      <c r="ROC95" s="724"/>
      <c r="ROD95" s="724"/>
      <c r="ROE95" s="724"/>
      <c r="ROF95" s="724"/>
      <c r="ROG95" s="724"/>
      <c r="ROH95" s="724"/>
      <c r="ROI95" s="724"/>
      <c r="ROJ95" s="724"/>
      <c r="ROK95" s="724"/>
      <c r="ROL95" s="724"/>
      <c r="ROM95" s="724"/>
      <c r="RON95" s="724"/>
      <c r="ROO95" s="724"/>
      <c r="ROP95" s="724"/>
      <c r="ROQ95" s="724"/>
      <c r="ROR95" s="724"/>
      <c r="ROS95" s="724"/>
      <c r="ROT95" s="724"/>
      <c r="ROU95" s="724"/>
      <c r="ROV95" s="724"/>
      <c r="ROW95" s="724"/>
      <c r="ROX95" s="724"/>
      <c r="ROY95" s="724"/>
      <c r="ROZ95" s="724"/>
      <c r="RPA95" s="724"/>
      <c r="RPB95" s="724"/>
      <c r="RPC95" s="724"/>
      <c r="RPD95" s="724"/>
      <c r="RPE95" s="724"/>
      <c r="RPF95" s="724"/>
      <c r="RPG95" s="724"/>
      <c r="RPH95" s="724"/>
      <c r="RPI95" s="724"/>
      <c r="RPJ95" s="724"/>
      <c r="RPK95" s="724"/>
      <c r="RPL95" s="724"/>
      <c r="RPM95" s="724"/>
      <c r="RPN95" s="724"/>
      <c r="RPO95" s="724"/>
      <c r="RPP95" s="724"/>
      <c r="RPQ95" s="724"/>
      <c r="RPR95" s="724"/>
      <c r="RPS95" s="724"/>
      <c r="RPT95" s="724"/>
      <c r="RPU95" s="724"/>
      <c r="RPV95" s="724"/>
      <c r="RPW95" s="724"/>
      <c r="RPX95" s="724"/>
      <c r="RPY95" s="724"/>
      <c r="RPZ95" s="724"/>
      <c r="RQA95" s="724"/>
      <c r="RQB95" s="724"/>
      <c r="RQC95" s="724"/>
      <c r="RQD95" s="724"/>
      <c r="RQE95" s="724"/>
      <c r="RQF95" s="724"/>
      <c r="RQG95" s="724"/>
      <c r="RQH95" s="724"/>
      <c r="RQI95" s="724"/>
      <c r="RQJ95" s="724"/>
      <c r="RQK95" s="724"/>
      <c r="RQL95" s="724"/>
      <c r="RQM95" s="724"/>
      <c r="RQN95" s="724"/>
      <c r="RQO95" s="724"/>
      <c r="RQP95" s="724"/>
      <c r="RQQ95" s="724"/>
      <c r="RQR95" s="724"/>
      <c r="RQS95" s="724"/>
      <c r="RQT95" s="724"/>
      <c r="RQU95" s="724"/>
      <c r="RQV95" s="724"/>
      <c r="RQW95" s="724"/>
      <c r="RQX95" s="724"/>
      <c r="RQY95" s="724"/>
      <c r="RQZ95" s="724"/>
      <c r="RRA95" s="724"/>
      <c r="RRB95" s="724"/>
      <c r="RRC95" s="724"/>
      <c r="RRD95" s="724"/>
      <c r="RRE95" s="724"/>
      <c r="RRF95" s="724"/>
      <c r="RRG95" s="724"/>
      <c r="RRH95" s="724"/>
      <c r="RRI95" s="724"/>
      <c r="RRJ95" s="724"/>
      <c r="RRK95" s="724"/>
      <c r="RRL95" s="724"/>
      <c r="RRM95" s="724"/>
      <c r="RRN95" s="724"/>
      <c r="RRO95" s="724"/>
      <c r="RRP95" s="724"/>
      <c r="RRQ95" s="724"/>
      <c r="RRR95" s="724"/>
      <c r="RRS95" s="724"/>
      <c r="RRT95" s="724"/>
      <c r="RRU95" s="724"/>
      <c r="RRV95" s="724"/>
      <c r="RRW95" s="724"/>
      <c r="RRX95" s="724"/>
      <c r="RRY95" s="724"/>
      <c r="RRZ95" s="724"/>
      <c r="RSA95" s="724"/>
      <c r="RSB95" s="724"/>
      <c r="RSC95" s="724"/>
      <c r="RSD95" s="724"/>
      <c r="RSE95" s="724"/>
      <c r="RSF95" s="724"/>
      <c r="RSG95" s="724"/>
      <c r="RSH95" s="724"/>
      <c r="RSI95" s="724"/>
      <c r="RSJ95" s="724"/>
      <c r="RSK95" s="724"/>
      <c r="RSL95" s="724"/>
      <c r="RSM95" s="724"/>
      <c r="RSN95" s="724"/>
      <c r="RSO95" s="724"/>
      <c r="RSP95" s="724"/>
      <c r="RSQ95" s="724"/>
      <c r="RSR95" s="724"/>
      <c r="RSS95" s="724"/>
      <c r="RST95" s="724"/>
      <c r="RSU95" s="724"/>
      <c r="RSV95" s="724"/>
      <c r="RSW95" s="724"/>
      <c r="RSX95" s="724"/>
      <c r="RSY95" s="724"/>
      <c r="RSZ95" s="724"/>
      <c r="RTA95" s="724"/>
      <c r="RTB95" s="724"/>
      <c r="RTC95" s="724"/>
      <c r="RTD95" s="724"/>
      <c r="RTE95" s="724"/>
      <c r="RTF95" s="724"/>
      <c r="RTG95" s="724"/>
      <c r="RTH95" s="724"/>
      <c r="RTI95" s="724"/>
      <c r="RTJ95" s="724"/>
      <c r="RTK95" s="724"/>
      <c r="RTL95" s="724"/>
      <c r="RTM95" s="724"/>
      <c r="RTN95" s="724"/>
      <c r="RTO95" s="724"/>
      <c r="RTP95" s="724"/>
      <c r="RTQ95" s="724"/>
      <c r="RTR95" s="724"/>
      <c r="RTS95" s="724"/>
      <c r="RTT95" s="724"/>
      <c r="RTU95" s="724"/>
      <c r="RTV95" s="724"/>
      <c r="RTW95" s="724"/>
      <c r="RTX95" s="724"/>
      <c r="RTY95" s="724"/>
      <c r="RTZ95" s="724"/>
      <c r="RUA95" s="724"/>
      <c r="RUB95" s="724"/>
      <c r="RUC95" s="724"/>
      <c r="RUD95" s="724"/>
      <c r="RUE95" s="724"/>
      <c r="RUF95" s="724"/>
      <c r="RUG95" s="724"/>
      <c r="RUH95" s="724"/>
      <c r="RUI95" s="724"/>
      <c r="RUJ95" s="724"/>
      <c r="RUK95" s="724"/>
      <c r="RUL95" s="724"/>
      <c r="RUM95" s="724"/>
      <c r="RUN95" s="724"/>
      <c r="RUO95" s="724"/>
      <c r="RUP95" s="724"/>
      <c r="RUQ95" s="724"/>
      <c r="RUR95" s="724"/>
      <c r="RUS95" s="724"/>
      <c r="RUT95" s="724"/>
      <c r="RUU95" s="724"/>
      <c r="RUV95" s="724"/>
      <c r="RUW95" s="724"/>
      <c r="RUX95" s="724"/>
      <c r="RUY95" s="724"/>
      <c r="RUZ95" s="724"/>
      <c r="RVA95" s="724"/>
      <c r="RVB95" s="724"/>
      <c r="RVC95" s="724"/>
      <c r="RVD95" s="724"/>
      <c r="RVE95" s="724"/>
      <c r="RVF95" s="724"/>
      <c r="RVG95" s="724"/>
      <c r="RVH95" s="724"/>
      <c r="RVI95" s="724"/>
      <c r="RVJ95" s="724"/>
      <c r="RVK95" s="724"/>
      <c r="RVL95" s="724"/>
      <c r="RVM95" s="724"/>
      <c r="RVN95" s="724"/>
      <c r="RVO95" s="724"/>
      <c r="RVP95" s="724"/>
      <c r="RVQ95" s="724"/>
      <c r="RVR95" s="724"/>
      <c r="RVS95" s="724"/>
      <c r="RVT95" s="724"/>
      <c r="RVU95" s="724"/>
      <c r="RVV95" s="724"/>
      <c r="RVW95" s="724"/>
      <c r="RVX95" s="724"/>
      <c r="RVY95" s="724"/>
      <c r="RVZ95" s="724"/>
      <c r="RWA95" s="724"/>
      <c r="RWB95" s="724"/>
      <c r="RWC95" s="724"/>
      <c r="RWD95" s="724"/>
      <c r="RWE95" s="724"/>
      <c r="RWF95" s="724"/>
      <c r="RWG95" s="724"/>
      <c r="RWH95" s="724"/>
      <c r="RWI95" s="724"/>
      <c r="RWJ95" s="724"/>
      <c r="RWK95" s="724"/>
      <c r="RWL95" s="724"/>
      <c r="RWM95" s="724"/>
      <c r="RWN95" s="724"/>
      <c r="RWO95" s="724"/>
      <c r="RWP95" s="724"/>
      <c r="RWQ95" s="724"/>
      <c r="RWR95" s="724"/>
      <c r="RWS95" s="724"/>
      <c r="RWT95" s="724"/>
      <c r="RWU95" s="724"/>
      <c r="RWV95" s="724"/>
      <c r="RWW95" s="724"/>
      <c r="RWX95" s="724"/>
      <c r="RWY95" s="724"/>
      <c r="RWZ95" s="724"/>
      <c r="RXA95" s="724"/>
      <c r="RXB95" s="724"/>
      <c r="RXC95" s="724"/>
      <c r="RXD95" s="724"/>
      <c r="RXE95" s="724"/>
      <c r="RXF95" s="724"/>
      <c r="RXG95" s="724"/>
      <c r="RXH95" s="724"/>
      <c r="RXI95" s="724"/>
      <c r="RXJ95" s="724"/>
      <c r="RXK95" s="724"/>
      <c r="RXL95" s="724"/>
      <c r="RXM95" s="724"/>
      <c r="RXN95" s="724"/>
      <c r="RXO95" s="724"/>
      <c r="RXP95" s="724"/>
      <c r="RXQ95" s="724"/>
      <c r="RXR95" s="724"/>
      <c r="RXS95" s="724"/>
      <c r="RXT95" s="724"/>
      <c r="RXU95" s="724"/>
      <c r="RXV95" s="724"/>
      <c r="RXW95" s="724"/>
      <c r="RXX95" s="724"/>
      <c r="RXY95" s="724"/>
      <c r="RXZ95" s="724"/>
      <c r="RYA95" s="724"/>
      <c r="RYB95" s="724"/>
      <c r="RYC95" s="724"/>
      <c r="RYD95" s="724"/>
      <c r="RYE95" s="724"/>
      <c r="RYF95" s="724"/>
      <c r="RYG95" s="724"/>
      <c r="RYH95" s="724"/>
      <c r="RYI95" s="724"/>
      <c r="RYJ95" s="724"/>
      <c r="RYK95" s="724"/>
      <c r="RYL95" s="724"/>
      <c r="RYM95" s="724"/>
      <c r="RYN95" s="724"/>
      <c r="RYO95" s="724"/>
      <c r="RYP95" s="724"/>
      <c r="RYQ95" s="724"/>
      <c r="RYR95" s="724"/>
      <c r="RYS95" s="724"/>
      <c r="RYT95" s="724"/>
      <c r="RYU95" s="724"/>
      <c r="RYV95" s="724"/>
      <c r="RYW95" s="724"/>
      <c r="RYX95" s="724"/>
      <c r="RYY95" s="724"/>
      <c r="RYZ95" s="724"/>
      <c r="RZA95" s="724"/>
      <c r="RZB95" s="724"/>
      <c r="RZC95" s="724"/>
      <c r="RZD95" s="724"/>
      <c r="RZE95" s="724"/>
      <c r="RZF95" s="724"/>
      <c r="RZG95" s="724"/>
      <c r="RZH95" s="724"/>
      <c r="RZI95" s="724"/>
      <c r="RZJ95" s="724"/>
      <c r="RZK95" s="724"/>
      <c r="RZL95" s="724"/>
      <c r="RZM95" s="724"/>
      <c r="RZN95" s="724"/>
      <c r="RZO95" s="724"/>
      <c r="RZP95" s="724"/>
      <c r="RZQ95" s="724"/>
      <c r="RZR95" s="724"/>
      <c r="RZS95" s="724"/>
      <c r="RZT95" s="724"/>
      <c r="RZU95" s="724"/>
      <c r="RZV95" s="724"/>
      <c r="RZW95" s="724"/>
      <c r="RZX95" s="724"/>
      <c r="RZY95" s="724"/>
      <c r="RZZ95" s="724"/>
      <c r="SAA95" s="724"/>
      <c r="SAB95" s="724"/>
      <c r="SAC95" s="724"/>
      <c r="SAD95" s="724"/>
      <c r="SAE95" s="724"/>
      <c r="SAF95" s="724"/>
      <c r="SAG95" s="724"/>
      <c r="SAH95" s="724"/>
      <c r="SAI95" s="724"/>
      <c r="SAJ95" s="724"/>
      <c r="SAK95" s="724"/>
      <c r="SAL95" s="724"/>
      <c r="SAM95" s="724"/>
      <c r="SAN95" s="724"/>
      <c r="SAO95" s="724"/>
      <c r="SAP95" s="724"/>
      <c r="SAQ95" s="724"/>
      <c r="SAR95" s="724"/>
      <c r="SAS95" s="724"/>
      <c r="SAT95" s="724"/>
      <c r="SAU95" s="724"/>
      <c r="SAV95" s="724"/>
      <c r="SAW95" s="724"/>
      <c r="SAX95" s="724"/>
      <c r="SAY95" s="724"/>
      <c r="SAZ95" s="724"/>
      <c r="SBA95" s="724"/>
      <c r="SBB95" s="724"/>
      <c r="SBC95" s="724"/>
      <c r="SBD95" s="724"/>
      <c r="SBE95" s="724"/>
      <c r="SBF95" s="724"/>
      <c r="SBG95" s="724"/>
      <c r="SBH95" s="724"/>
      <c r="SBI95" s="724"/>
      <c r="SBJ95" s="724"/>
      <c r="SBK95" s="724"/>
      <c r="SBL95" s="724"/>
      <c r="SBM95" s="724"/>
      <c r="SBN95" s="724"/>
      <c r="SBO95" s="724"/>
      <c r="SBP95" s="724"/>
      <c r="SBQ95" s="724"/>
      <c r="SBR95" s="724"/>
      <c r="SBS95" s="724"/>
      <c r="SBT95" s="724"/>
      <c r="SBU95" s="724"/>
      <c r="SBV95" s="724"/>
      <c r="SBW95" s="724"/>
      <c r="SBX95" s="724"/>
      <c r="SBY95" s="724"/>
      <c r="SBZ95" s="724"/>
      <c r="SCA95" s="724"/>
      <c r="SCB95" s="724"/>
      <c r="SCC95" s="724"/>
      <c r="SCD95" s="724"/>
      <c r="SCE95" s="724"/>
      <c r="SCF95" s="724"/>
      <c r="SCG95" s="724"/>
      <c r="SCH95" s="724"/>
      <c r="SCI95" s="724"/>
      <c r="SCJ95" s="724"/>
      <c r="SCK95" s="724"/>
      <c r="SCL95" s="724"/>
      <c r="SCM95" s="724"/>
      <c r="SCN95" s="724"/>
      <c r="SCO95" s="724"/>
      <c r="SCP95" s="724"/>
      <c r="SCQ95" s="724"/>
      <c r="SCR95" s="724"/>
      <c r="SCS95" s="724"/>
      <c r="SCT95" s="724"/>
      <c r="SCU95" s="724"/>
      <c r="SCV95" s="724"/>
      <c r="SCW95" s="724"/>
      <c r="SCX95" s="724"/>
      <c r="SCY95" s="724"/>
      <c r="SCZ95" s="724"/>
      <c r="SDA95" s="724"/>
      <c r="SDB95" s="724"/>
      <c r="SDC95" s="724"/>
      <c r="SDD95" s="724"/>
      <c r="SDE95" s="724"/>
      <c r="SDF95" s="724"/>
      <c r="SDG95" s="724"/>
      <c r="SDH95" s="724"/>
      <c r="SDI95" s="724"/>
      <c r="SDJ95" s="724"/>
      <c r="SDK95" s="724"/>
      <c r="SDL95" s="724"/>
      <c r="SDM95" s="724"/>
      <c r="SDN95" s="724"/>
      <c r="SDO95" s="724"/>
      <c r="SDP95" s="724"/>
      <c r="SDQ95" s="724"/>
      <c r="SDR95" s="724"/>
      <c r="SDS95" s="724"/>
      <c r="SDT95" s="724"/>
      <c r="SDU95" s="724"/>
      <c r="SDV95" s="724"/>
      <c r="SDW95" s="724"/>
      <c r="SDX95" s="724"/>
      <c r="SDY95" s="724"/>
      <c r="SDZ95" s="724"/>
      <c r="SEA95" s="724"/>
      <c r="SEB95" s="724"/>
      <c r="SEC95" s="724"/>
      <c r="SED95" s="724"/>
      <c r="SEE95" s="724"/>
      <c r="SEF95" s="724"/>
      <c r="SEG95" s="724"/>
      <c r="SEH95" s="724"/>
      <c r="SEI95" s="724"/>
      <c r="SEJ95" s="724"/>
      <c r="SEK95" s="724"/>
      <c r="SEL95" s="724"/>
      <c r="SEM95" s="724"/>
      <c r="SEN95" s="724"/>
      <c r="SEO95" s="724"/>
      <c r="SEP95" s="724"/>
      <c r="SEQ95" s="724"/>
      <c r="SER95" s="724"/>
      <c r="SES95" s="724"/>
      <c r="SET95" s="724"/>
      <c r="SEU95" s="724"/>
      <c r="SEV95" s="724"/>
      <c r="SEW95" s="724"/>
      <c r="SEX95" s="724"/>
      <c r="SEY95" s="724"/>
      <c r="SEZ95" s="724"/>
      <c r="SFA95" s="724"/>
      <c r="SFB95" s="724"/>
      <c r="SFC95" s="724"/>
      <c r="SFD95" s="724"/>
      <c r="SFE95" s="724"/>
      <c r="SFF95" s="724"/>
      <c r="SFG95" s="724"/>
      <c r="SFH95" s="724"/>
      <c r="SFI95" s="724"/>
      <c r="SFJ95" s="724"/>
      <c r="SFK95" s="724"/>
      <c r="SFL95" s="724"/>
      <c r="SFM95" s="724"/>
      <c r="SFN95" s="724"/>
      <c r="SFO95" s="724"/>
      <c r="SFP95" s="724"/>
      <c r="SFQ95" s="724"/>
      <c r="SFR95" s="724"/>
      <c r="SFS95" s="724"/>
      <c r="SFT95" s="724"/>
      <c r="SFU95" s="724"/>
      <c r="SFV95" s="724"/>
      <c r="SFW95" s="724"/>
      <c r="SFX95" s="724"/>
      <c r="SFY95" s="724"/>
      <c r="SFZ95" s="724"/>
      <c r="SGA95" s="724"/>
      <c r="SGB95" s="724"/>
      <c r="SGC95" s="724"/>
      <c r="SGD95" s="724"/>
      <c r="SGE95" s="724"/>
      <c r="SGF95" s="724"/>
      <c r="SGG95" s="724"/>
      <c r="SGH95" s="724"/>
      <c r="SGI95" s="724"/>
      <c r="SGJ95" s="724"/>
      <c r="SGK95" s="724"/>
      <c r="SGL95" s="724"/>
      <c r="SGM95" s="724"/>
      <c r="SGN95" s="724"/>
      <c r="SGO95" s="724"/>
      <c r="SGP95" s="724"/>
      <c r="SGQ95" s="724"/>
      <c r="SGR95" s="724"/>
      <c r="SGS95" s="724"/>
      <c r="SGT95" s="724"/>
      <c r="SGU95" s="724"/>
      <c r="SGV95" s="724"/>
      <c r="SGW95" s="724"/>
      <c r="SGX95" s="724"/>
      <c r="SGY95" s="724"/>
      <c r="SGZ95" s="724"/>
      <c r="SHA95" s="724"/>
      <c r="SHB95" s="724"/>
      <c r="SHC95" s="724"/>
      <c r="SHD95" s="724"/>
      <c r="SHE95" s="724"/>
      <c r="SHF95" s="724"/>
      <c r="SHG95" s="724"/>
      <c r="SHH95" s="724"/>
      <c r="SHI95" s="724"/>
      <c r="SHJ95" s="724"/>
      <c r="SHK95" s="724"/>
      <c r="SHL95" s="724"/>
      <c r="SHM95" s="724"/>
      <c r="SHN95" s="724"/>
      <c r="SHO95" s="724"/>
      <c r="SHP95" s="724"/>
      <c r="SHQ95" s="724"/>
      <c r="SHR95" s="724"/>
      <c r="SHS95" s="724"/>
      <c r="SHT95" s="724"/>
      <c r="SHU95" s="724"/>
      <c r="SHV95" s="724"/>
      <c r="SHW95" s="724"/>
      <c r="SHX95" s="724"/>
      <c r="SHY95" s="724"/>
      <c r="SHZ95" s="724"/>
      <c r="SIA95" s="724"/>
      <c r="SIB95" s="724"/>
      <c r="SIC95" s="724"/>
      <c r="SID95" s="724"/>
      <c r="SIE95" s="724"/>
      <c r="SIF95" s="724"/>
      <c r="SIG95" s="724"/>
      <c r="SIH95" s="724"/>
      <c r="SII95" s="724"/>
      <c r="SIJ95" s="724"/>
      <c r="SIK95" s="724"/>
      <c r="SIL95" s="724"/>
      <c r="SIM95" s="724"/>
      <c r="SIN95" s="724"/>
      <c r="SIO95" s="724"/>
      <c r="SIP95" s="724"/>
      <c r="SIQ95" s="724"/>
      <c r="SIR95" s="724"/>
      <c r="SIS95" s="724"/>
      <c r="SIT95" s="724"/>
      <c r="SIU95" s="724"/>
      <c r="SIV95" s="724"/>
      <c r="SIW95" s="724"/>
      <c r="SIX95" s="724"/>
      <c r="SIY95" s="724"/>
      <c r="SIZ95" s="724"/>
      <c r="SJA95" s="724"/>
      <c r="SJB95" s="724"/>
      <c r="SJC95" s="724"/>
      <c r="SJD95" s="724"/>
      <c r="SJE95" s="724"/>
      <c r="SJF95" s="724"/>
      <c r="SJG95" s="724"/>
      <c r="SJH95" s="724"/>
      <c r="SJI95" s="724"/>
      <c r="SJJ95" s="724"/>
      <c r="SJK95" s="724"/>
      <c r="SJL95" s="724"/>
      <c r="SJM95" s="724"/>
      <c r="SJN95" s="724"/>
      <c r="SJO95" s="724"/>
      <c r="SJP95" s="724"/>
      <c r="SJQ95" s="724"/>
      <c r="SJR95" s="724"/>
      <c r="SJS95" s="724"/>
      <c r="SJT95" s="724"/>
      <c r="SJU95" s="724"/>
      <c r="SJV95" s="724"/>
      <c r="SJW95" s="724"/>
      <c r="SJX95" s="724"/>
      <c r="SJY95" s="724"/>
      <c r="SJZ95" s="724"/>
      <c r="SKA95" s="724"/>
      <c r="SKB95" s="724"/>
      <c r="SKC95" s="724"/>
      <c r="SKD95" s="724"/>
      <c r="SKE95" s="724"/>
      <c r="SKF95" s="724"/>
      <c r="SKG95" s="724"/>
      <c r="SKH95" s="724"/>
      <c r="SKI95" s="724"/>
      <c r="SKJ95" s="724"/>
      <c r="SKK95" s="724"/>
      <c r="SKL95" s="724"/>
      <c r="SKM95" s="724"/>
      <c r="SKN95" s="724"/>
      <c r="SKO95" s="724"/>
      <c r="SKP95" s="724"/>
      <c r="SKQ95" s="724"/>
      <c r="SKR95" s="724"/>
      <c r="SKS95" s="724"/>
      <c r="SKT95" s="724"/>
      <c r="SKU95" s="724"/>
      <c r="SKV95" s="724"/>
      <c r="SKW95" s="724"/>
      <c r="SKX95" s="724"/>
      <c r="SKY95" s="724"/>
      <c r="SKZ95" s="724"/>
      <c r="SLA95" s="724"/>
      <c r="SLB95" s="724"/>
      <c r="SLC95" s="724"/>
      <c r="SLD95" s="724"/>
      <c r="SLE95" s="724"/>
      <c r="SLF95" s="724"/>
      <c r="SLG95" s="724"/>
      <c r="SLH95" s="724"/>
      <c r="SLI95" s="724"/>
      <c r="SLJ95" s="724"/>
      <c r="SLK95" s="724"/>
      <c r="SLL95" s="724"/>
      <c r="SLM95" s="724"/>
      <c r="SLN95" s="724"/>
      <c r="SLO95" s="724"/>
      <c r="SLP95" s="724"/>
      <c r="SLQ95" s="724"/>
      <c r="SLR95" s="724"/>
      <c r="SLS95" s="724"/>
      <c r="SLT95" s="724"/>
      <c r="SLU95" s="724"/>
      <c r="SLV95" s="724"/>
      <c r="SLW95" s="724"/>
      <c r="SLX95" s="724"/>
      <c r="SLY95" s="724"/>
      <c r="SLZ95" s="724"/>
      <c r="SMA95" s="724"/>
      <c r="SMB95" s="724"/>
      <c r="SMC95" s="724"/>
      <c r="SMD95" s="724"/>
      <c r="SME95" s="724"/>
      <c r="SMF95" s="724"/>
      <c r="SMG95" s="724"/>
      <c r="SMH95" s="724"/>
      <c r="SMI95" s="724"/>
      <c r="SMJ95" s="724"/>
      <c r="SMK95" s="724"/>
      <c r="SML95" s="724"/>
      <c r="SMM95" s="724"/>
      <c r="SMN95" s="724"/>
      <c r="SMO95" s="724"/>
      <c r="SMP95" s="724"/>
      <c r="SMQ95" s="724"/>
      <c r="SMR95" s="724"/>
      <c r="SMS95" s="724"/>
      <c r="SMT95" s="724"/>
      <c r="SMU95" s="724"/>
      <c r="SMV95" s="724"/>
      <c r="SMW95" s="724"/>
      <c r="SMX95" s="724"/>
      <c r="SMY95" s="724"/>
      <c r="SMZ95" s="724"/>
      <c r="SNA95" s="724"/>
      <c r="SNB95" s="724"/>
      <c r="SNC95" s="724"/>
      <c r="SND95" s="724"/>
      <c r="SNE95" s="724"/>
      <c r="SNF95" s="724"/>
      <c r="SNG95" s="724"/>
      <c r="SNH95" s="724"/>
      <c r="SNI95" s="724"/>
      <c r="SNJ95" s="724"/>
      <c r="SNK95" s="724"/>
      <c r="SNL95" s="724"/>
      <c r="SNM95" s="724"/>
      <c r="SNN95" s="724"/>
      <c r="SNO95" s="724"/>
      <c r="SNP95" s="724"/>
      <c r="SNQ95" s="724"/>
      <c r="SNR95" s="724"/>
      <c r="SNS95" s="724"/>
      <c r="SNT95" s="724"/>
      <c r="SNU95" s="724"/>
      <c r="SNV95" s="724"/>
      <c r="SNW95" s="724"/>
      <c r="SNX95" s="724"/>
      <c r="SNY95" s="724"/>
      <c r="SNZ95" s="724"/>
      <c r="SOA95" s="724"/>
      <c r="SOB95" s="724"/>
      <c r="SOC95" s="724"/>
      <c r="SOD95" s="724"/>
      <c r="SOE95" s="724"/>
      <c r="SOF95" s="724"/>
      <c r="SOG95" s="724"/>
      <c r="SOH95" s="724"/>
      <c r="SOI95" s="724"/>
      <c r="SOJ95" s="724"/>
      <c r="SOK95" s="724"/>
      <c r="SOL95" s="724"/>
      <c r="SOM95" s="724"/>
      <c r="SON95" s="724"/>
      <c r="SOO95" s="724"/>
      <c r="SOP95" s="724"/>
      <c r="SOQ95" s="724"/>
      <c r="SOR95" s="724"/>
      <c r="SOS95" s="724"/>
      <c r="SOT95" s="724"/>
      <c r="SOU95" s="724"/>
      <c r="SOV95" s="724"/>
      <c r="SOW95" s="724"/>
      <c r="SOX95" s="724"/>
      <c r="SOY95" s="724"/>
      <c r="SOZ95" s="724"/>
      <c r="SPA95" s="724"/>
      <c r="SPB95" s="724"/>
      <c r="SPC95" s="724"/>
      <c r="SPD95" s="724"/>
      <c r="SPE95" s="724"/>
      <c r="SPF95" s="724"/>
      <c r="SPG95" s="724"/>
      <c r="SPH95" s="724"/>
      <c r="SPI95" s="724"/>
      <c r="SPJ95" s="724"/>
      <c r="SPK95" s="724"/>
      <c r="SPL95" s="724"/>
      <c r="SPM95" s="724"/>
      <c r="SPN95" s="724"/>
      <c r="SPO95" s="724"/>
      <c r="SPP95" s="724"/>
      <c r="SPQ95" s="724"/>
      <c r="SPR95" s="724"/>
      <c r="SPS95" s="724"/>
      <c r="SPT95" s="724"/>
      <c r="SPU95" s="724"/>
      <c r="SPV95" s="724"/>
      <c r="SPW95" s="724"/>
      <c r="SPX95" s="724"/>
      <c r="SPY95" s="724"/>
      <c r="SPZ95" s="724"/>
      <c r="SQA95" s="724"/>
      <c r="SQB95" s="724"/>
      <c r="SQC95" s="724"/>
      <c r="SQD95" s="724"/>
      <c r="SQE95" s="724"/>
      <c r="SQF95" s="724"/>
      <c r="SQG95" s="724"/>
      <c r="SQH95" s="724"/>
      <c r="SQI95" s="724"/>
      <c r="SQJ95" s="724"/>
      <c r="SQK95" s="724"/>
      <c r="SQL95" s="724"/>
      <c r="SQM95" s="724"/>
      <c r="SQN95" s="724"/>
      <c r="SQO95" s="724"/>
      <c r="SQP95" s="724"/>
      <c r="SQQ95" s="724"/>
      <c r="SQR95" s="724"/>
      <c r="SQS95" s="724"/>
      <c r="SQT95" s="724"/>
      <c r="SQU95" s="724"/>
      <c r="SQV95" s="724"/>
      <c r="SQW95" s="724"/>
      <c r="SQX95" s="724"/>
      <c r="SQY95" s="724"/>
      <c r="SQZ95" s="724"/>
      <c r="SRA95" s="724"/>
      <c r="SRB95" s="724"/>
      <c r="SRC95" s="724"/>
      <c r="SRD95" s="724"/>
      <c r="SRE95" s="724"/>
      <c r="SRF95" s="724"/>
      <c r="SRG95" s="724"/>
      <c r="SRH95" s="724"/>
      <c r="SRI95" s="724"/>
      <c r="SRJ95" s="724"/>
      <c r="SRK95" s="724"/>
      <c r="SRL95" s="724"/>
      <c r="SRM95" s="724"/>
      <c r="SRN95" s="724"/>
      <c r="SRO95" s="724"/>
      <c r="SRP95" s="724"/>
      <c r="SRQ95" s="724"/>
      <c r="SRR95" s="724"/>
      <c r="SRS95" s="724"/>
      <c r="SRT95" s="724"/>
      <c r="SRU95" s="724"/>
      <c r="SRV95" s="724"/>
      <c r="SRW95" s="724"/>
      <c r="SRX95" s="724"/>
      <c r="SRY95" s="724"/>
      <c r="SRZ95" s="724"/>
      <c r="SSA95" s="724"/>
      <c r="SSB95" s="724"/>
      <c r="SSC95" s="724"/>
      <c r="SSD95" s="724"/>
      <c r="SSE95" s="724"/>
      <c r="SSF95" s="724"/>
      <c r="SSG95" s="724"/>
      <c r="SSH95" s="724"/>
      <c r="SSI95" s="724"/>
      <c r="SSJ95" s="724"/>
      <c r="SSK95" s="724"/>
      <c r="SSL95" s="724"/>
      <c r="SSM95" s="724"/>
      <c r="SSN95" s="724"/>
      <c r="SSO95" s="724"/>
      <c r="SSP95" s="724"/>
      <c r="SSQ95" s="724"/>
      <c r="SSR95" s="724"/>
      <c r="SSS95" s="724"/>
      <c r="SST95" s="724"/>
      <c r="SSU95" s="724"/>
      <c r="SSV95" s="724"/>
      <c r="SSW95" s="724"/>
      <c r="SSX95" s="724"/>
      <c r="SSY95" s="724"/>
      <c r="SSZ95" s="724"/>
      <c r="STA95" s="724"/>
      <c r="STB95" s="724"/>
      <c r="STC95" s="724"/>
      <c r="STD95" s="724"/>
      <c r="STE95" s="724"/>
      <c r="STF95" s="724"/>
      <c r="STG95" s="724"/>
      <c r="STH95" s="724"/>
      <c r="STI95" s="724"/>
      <c r="STJ95" s="724"/>
      <c r="STK95" s="724"/>
      <c r="STL95" s="724"/>
      <c r="STM95" s="724"/>
      <c r="STN95" s="724"/>
      <c r="STO95" s="724"/>
      <c r="STP95" s="724"/>
      <c r="STQ95" s="724"/>
      <c r="STR95" s="724"/>
      <c r="STS95" s="724"/>
      <c r="STT95" s="724"/>
      <c r="STU95" s="724"/>
      <c r="STV95" s="724"/>
      <c r="STW95" s="724"/>
      <c r="STX95" s="724"/>
      <c r="STY95" s="724"/>
      <c r="STZ95" s="724"/>
      <c r="SUA95" s="724"/>
      <c r="SUB95" s="724"/>
      <c r="SUC95" s="724"/>
      <c r="SUD95" s="724"/>
      <c r="SUE95" s="724"/>
      <c r="SUF95" s="724"/>
      <c r="SUG95" s="724"/>
      <c r="SUH95" s="724"/>
      <c r="SUI95" s="724"/>
      <c r="SUJ95" s="724"/>
      <c r="SUK95" s="724"/>
      <c r="SUL95" s="724"/>
      <c r="SUM95" s="724"/>
      <c r="SUN95" s="724"/>
      <c r="SUO95" s="724"/>
      <c r="SUP95" s="724"/>
      <c r="SUQ95" s="724"/>
      <c r="SUR95" s="724"/>
      <c r="SUS95" s="724"/>
      <c r="SUT95" s="724"/>
      <c r="SUU95" s="724"/>
      <c r="SUV95" s="724"/>
      <c r="SUW95" s="724"/>
      <c r="SUX95" s="724"/>
      <c r="SUY95" s="724"/>
      <c r="SUZ95" s="724"/>
      <c r="SVA95" s="724"/>
      <c r="SVB95" s="724"/>
      <c r="SVC95" s="724"/>
      <c r="SVD95" s="724"/>
      <c r="SVE95" s="724"/>
      <c r="SVF95" s="724"/>
      <c r="SVG95" s="724"/>
      <c r="SVH95" s="724"/>
      <c r="SVI95" s="724"/>
      <c r="SVJ95" s="724"/>
      <c r="SVK95" s="724"/>
      <c r="SVL95" s="724"/>
      <c r="SVM95" s="724"/>
      <c r="SVN95" s="724"/>
      <c r="SVO95" s="724"/>
      <c r="SVP95" s="724"/>
      <c r="SVQ95" s="724"/>
      <c r="SVR95" s="724"/>
      <c r="SVS95" s="724"/>
      <c r="SVT95" s="724"/>
      <c r="SVU95" s="724"/>
      <c r="SVV95" s="724"/>
      <c r="SVW95" s="724"/>
      <c r="SVX95" s="724"/>
      <c r="SVY95" s="724"/>
      <c r="SVZ95" s="724"/>
      <c r="SWA95" s="724"/>
      <c r="SWB95" s="724"/>
      <c r="SWC95" s="724"/>
      <c r="SWD95" s="724"/>
      <c r="SWE95" s="724"/>
      <c r="SWF95" s="724"/>
      <c r="SWG95" s="724"/>
      <c r="SWH95" s="724"/>
      <c r="SWI95" s="724"/>
      <c r="SWJ95" s="724"/>
      <c r="SWK95" s="724"/>
      <c r="SWL95" s="724"/>
      <c r="SWM95" s="724"/>
      <c r="SWN95" s="724"/>
      <c r="SWO95" s="724"/>
      <c r="SWP95" s="724"/>
      <c r="SWQ95" s="724"/>
      <c r="SWR95" s="724"/>
      <c r="SWS95" s="724"/>
      <c r="SWT95" s="724"/>
      <c r="SWU95" s="724"/>
      <c r="SWV95" s="724"/>
      <c r="SWW95" s="724"/>
      <c r="SWX95" s="724"/>
      <c r="SWY95" s="724"/>
      <c r="SWZ95" s="724"/>
      <c r="SXA95" s="724"/>
      <c r="SXB95" s="724"/>
      <c r="SXC95" s="724"/>
      <c r="SXD95" s="724"/>
      <c r="SXE95" s="724"/>
      <c r="SXF95" s="724"/>
      <c r="SXG95" s="724"/>
      <c r="SXH95" s="724"/>
      <c r="SXI95" s="724"/>
      <c r="SXJ95" s="724"/>
      <c r="SXK95" s="724"/>
      <c r="SXL95" s="724"/>
      <c r="SXM95" s="724"/>
      <c r="SXN95" s="724"/>
      <c r="SXO95" s="724"/>
      <c r="SXP95" s="724"/>
      <c r="SXQ95" s="724"/>
      <c r="SXR95" s="724"/>
      <c r="SXS95" s="724"/>
      <c r="SXT95" s="724"/>
      <c r="SXU95" s="724"/>
      <c r="SXV95" s="724"/>
      <c r="SXW95" s="724"/>
      <c r="SXX95" s="724"/>
      <c r="SXY95" s="724"/>
      <c r="SXZ95" s="724"/>
      <c r="SYA95" s="724"/>
      <c r="SYB95" s="724"/>
      <c r="SYC95" s="724"/>
      <c r="SYD95" s="724"/>
      <c r="SYE95" s="724"/>
      <c r="SYF95" s="724"/>
      <c r="SYG95" s="724"/>
      <c r="SYH95" s="724"/>
      <c r="SYI95" s="724"/>
      <c r="SYJ95" s="724"/>
      <c r="SYK95" s="724"/>
      <c r="SYL95" s="724"/>
      <c r="SYM95" s="724"/>
      <c r="SYN95" s="724"/>
      <c r="SYO95" s="724"/>
      <c r="SYP95" s="724"/>
      <c r="SYQ95" s="724"/>
      <c r="SYR95" s="724"/>
      <c r="SYS95" s="724"/>
      <c r="SYT95" s="724"/>
      <c r="SYU95" s="724"/>
      <c r="SYV95" s="724"/>
      <c r="SYW95" s="724"/>
      <c r="SYX95" s="724"/>
      <c r="SYY95" s="724"/>
      <c r="SYZ95" s="724"/>
      <c r="SZA95" s="724"/>
      <c r="SZB95" s="724"/>
      <c r="SZC95" s="724"/>
      <c r="SZD95" s="724"/>
      <c r="SZE95" s="724"/>
      <c r="SZF95" s="724"/>
      <c r="SZG95" s="724"/>
      <c r="SZH95" s="724"/>
      <c r="SZI95" s="724"/>
      <c r="SZJ95" s="724"/>
      <c r="SZK95" s="724"/>
      <c r="SZL95" s="724"/>
      <c r="SZM95" s="724"/>
      <c r="SZN95" s="724"/>
      <c r="SZO95" s="724"/>
      <c r="SZP95" s="724"/>
      <c r="SZQ95" s="724"/>
      <c r="SZR95" s="724"/>
      <c r="SZS95" s="724"/>
      <c r="SZT95" s="724"/>
      <c r="SZU95" s="724"/>
      <c r="SZV95" s="724"/>
      <c r="SZW95" s="724"/>
      <c r="SZX95" s="724"/>
      <c r="SZY95" s="724"/>
      <c r="SZZ95" s="724"/>
      <c r="TAA95" s="724"/>
      <c r="TAB95" s="724"/>
      <c r="TAC95" s="724"/>
      <c r="TAD95" s="724"/>
      <c r="TAE95" s="724"/>
      <c r="TAF95" s="724"/>
      <c r="TAG95" s="724"/>
      <c r="TAH95" s="724"/>
      <c r="TAI95" s="724"/>
      <c r="TAJ95" s="724"/>
      <c r="TAK95" s="724"/>
      <c r="TAL95" s="724"/>
      <c r="TAM95" s="724"/>
      <c r="TAN95" s="724"/>
      <c r="TAO95" s="724"/>
      <c r="TAP95" s="724"/>
      <c r="TAQ95" s="724"/>
      <c r="TAR95" s="724"/>
      <c r="TAS95" s="724"/>
      <c r="TAT95" s="724"/>
      <c r="TAU95" s="724"/>
      <c r="TAV95" s="724"/>
      <c r="TAW95" s="724"/>
      <c r="TAX95" s="724"/>
      <c r="TAY95" s="724"/>
      <c r="TAZ95" s="724"/>
      <c r="TBA95" s="724"/>
      <c r="TBB95" s="724"/>
      <c r="TBC95" s="724"/>
      <c r="TBD95" s="724"/>
      <c r="TBE95" s="724"/>
      <c r="TBF95" s="724"/>
      <c r="TBG95" s="724"/>
      <c r="TBH95" s="724"/>
      <c r="TBI95" s="724"/>
      <c r="TBJ95" s="724"/>
      <c r="TBK95" s="724"/>
      <c r="TBL95" s="724"/>
      <c r="TBM95" s="724"/>
      <c r="TBN95" s="724"/>
      <c r="TBO95" s="724"/>
      <c r="TBP95" s="724"/>
      <c r="TBQ95" s="724"/>
      <c r="TBR95" s="724"/>
      <c r="TBS95" s="724"/>
      <c r="TBT95" s="724"/>
      <c r="TBU95" s="724"/>
      <c r="TBV95" s="724"/>
      <c r="TBW95" s="724"/>
      <c r="TBX95" s="724"/>
      <c r="TBY95" s="724"/>
      <c r="TBZ95" s="724"/>
      <c r="TCA95" s="724"/>
      <c r="TCB95" s="724"/>
      <c r="TCC95" s="724"/>
      <c r="TCD95" s="724"/>
      <c r="TCE95" s="724"/>
      <c r="TCF95" s="724"/>
      <c r="TCG95" s="724"/>
      <c r="TCH95" s="724"/>
      <c r="TCI95" s="724"/>
      <c r="TCJ95" s="724"/>
      <c r="TCK95" s="724"/>
      <c r="TCL95" s="724"/>
      <c r="TCM95" s="724"/>
      <c r="TCN95" s="724"/>
      <c r="TCO95" s="724"/>
      <c r="TCP95" s="724"/>
      <c r="TCQ95" s="724"/>
      <c r="TCR95" s="724"/>
      <c r="TCS95" s="724"/>
      <c r="TCT95" s="724"/>
      <c r="TCU95" s="724"/>
      <c r="TCV95" s="724"/>
      <c r="TCW95" s="724"/>
      <c r="TCX95" s="724"/>
      <c r="TCY95" s="724"/>
      <c r="TCZ95" s="724"/>
      <c r="TDA95" s="724"/>
      <c r="TDB95" s="724"/>
      <c r="TDC95" s="724"/>
      <c r="TDD95" s="724"/>
      <c r="TDE95" s="724"/>
      <c r="TDF95" s="724"/>
      <c r="TDG95" s="724"/>
      <c r="TDH95" s="724"/>
      <c r="TDI95" s="724"/>
      <c r="TDJ95" s="724"/>
      <c r="TDK95" s="724"/>
      <c r="TDL95" s="724"/>
      <c r="TDM95" s="724"/>
      <c r="TDN95" s="724"/>
      <c r="TDO95" s="724"/>
      <c r="TDP95" s="724"/>
      <c r="TDQ95" s="724"/>
      <c r="TDR95" s="724"/>
      <c r="TDS95" s="724"/>
      <c r="TDT95" s="724"/>
      <c r="TDU95" s="724"/>
      <c r="TDV95" s="724"/>
      <c r="TDW95" s="724"/>
      <c r="TDX95" s="724"/>
      <c r="TDY95" s="724"/>
      <c r="TDZ95" s="724"/>
      <c r="TEA95" s="724"/>
      <c r="TEB95" s="724"/>
      <c r="TEC95" s="724"/>
      <c r="TED95" s="724"/>
      <c r="TEE95" s="724"/>
      <c r="TEF95" s="724"/>
      <c r="TEG95" s="724"/>
      <c r="TEH95" s="724"/>
      <c r="TEI95" s="724"/>
      <c r="TEJ95" s="724"/>
      <c r="TEK95" s="724"/>
      <c r="TEL95" s="724"/>
      <c r="TEM95" s="724"/>
      <c r="TEN95" s="724"/>
      <c r="TEO95" s="724"/>
      <c r="TEP95" s="724"/>
      <c r="TEQ95" s="724"/>
      <c r="TER95" s="724"/>
      <c r="TES95" s="724"/>
      <c r="TET95" s="724"/>
      <c r="TEU95" s="724"/>
      <c r="TEV95" s="724"/>
      <c r="TEW95" s="724"/>
      <c r="TEX95" s="724"/>
      <c r="TEY95" s="724"/>
      <c r="TEZ95" s="724"/>
      <c r="TFA95" s="724"/>
      <c r="TFB95" s="724"/>
      <c r="TFC95" s="724"/>
      <c r="TFD95" s="724"/>
      <c r="TFE95" s="724"/>
      <c r="TFF95" s="724"/>
      <c r="TFG95" s="724"/>
      <c r="TFH95" s="724"/>
      <c r="TFI95" s="724"/>
      <c r="TFJ95" s="724"/>
      <c r="TFK95" s="724"/>
      <c r="TFL95" s="724"/>
      <c r="TFM95" s="724"/>
      <c r="TFN95" s="724"/>
      <c r="TFO95" s="724"/>
      <c r="TFP95" s="724"/>
      <c r="TFQ95" s="724"/>
      <c r="TFR95" s="724"/>
      <c r="TFS95" s="724"/>
      <c r="TFT95" s="724"/>
      <c r="TFU95" s="724"/>
      <c r="TFV95" s="724"/>
      <c r="TFW95" s="724"/>
      <c r="TFX95" s="724"/>
      <c r="TFY95" s="724"/>
      <c r="TFZ95" s="724"/>
      <c r="TGA95" s="724"/>
      <c r="TGB95" s="724"/>
      <c r="TGC95" s="724"/>
      <c r="TGD95" s="724"/>
      <c r="TGE95" s="724"/>
      <c r="TGF95" s="724"/>
      <c r="TGG95" s="724"/>
      <c r="TGH95" s="724"/>
      <c r="TGI95" s="724"/>
      <c r="TGJ95" s="724"/>
      <c r="TGK95" s="724"/>
      <c r="TGL95" s="724"/>
      <c r="TGM95" s="724"/>
      <c r="TGN95" s="724"/>
      <c r="TGO95" s="724"/>
      <c r="TGP95" s="724"/>
      <c r="TGQ95" s="724"/>
      <c r="TGR95" s="724"/>
      <c r="TGS95" s="724"/>
      <c r="TGT95" s="724"/>
      <c r="TGU95" s="724"/>
      <c r="TGV95" s="724"/>
      <c r="TGW95" s="724"/>
      <c r="TGX95" s="724"/>
      <c r="TGY95" s="724"/>
      <c r="TGZ95" s="724"/>
      <c r="THA95" s="724"/>
      <c r="THB95" s="724"/>
      <c r="THC95" s="724"/>
      <c r="THD95" s="724"/>
      <c r="THE95" s="724"/>
      <c r="THF95" s="724"/>
      <c r="THG95" s="724"/>
      <c r="THH95" s="724"/>
      <c r="THI95" s="724"/>
      <c r="THJ95" s="724"/>
      <c r="THK95" s="724"/>
      <c r="THL95" s="724"/>
      <c r="THM95" s="724"/>
      <c r="THN95" s="724"/>
      <c r="THO95" s="724"/>
      <c r="THP95" s="724"/>
      <c r="THQ95" s="724"/>
      <c r="THR95" s="724"/>
      <c r="THS95" s="724"/>
      <c r="THT95" s="724"/>
      <c r="THU95" s="724"/>
      <c r="THV95" s="724"/>
      <c r="THW95" s="724"/>
      <c r="THX95" s="724"/>
      <c r="THY95" s="724"/>
      <c r="THZ95" s="724"/>
      <c r="TIA95" s="724"/>
      <c r="TIB95" s="724"/>
      <c r="TIC95" s="724"/>
      <c r="TID95" s="724"/>
      <c r="TIE95" s="724"/>
      <c r="TIF95" s="724"/>
      <c r="TIG95" s="724"/>
      <c r="TIH95" s="724"/>
      <c r="TII95" s="724"/>
      <c r="TIJ95" s="724"/>
      <c r="TIK95" s="724"/>
      <c r="TIL95" s="724"/>
      <c r="TIM95" s="724"/>
      <c r="TIN95" s="724"/>
      <c r="TIO95" s="724"/>
      <c r="TIP95" s="724"/>
      <c r="TIQ95" s="724"/>
      <c r="TIR95" s="724"/>
      <c r="TIS95" s="724"/>
      <c r="TIT95" s="724"/>
      <c r="TIU95" s="724"/>
      <c r="TIV95" s="724"/>
      <c r="TIW95" s="724"/>
      <c r="TIX95" s="724"/>
      <c r="TIY95" s="724"/>
      <c r="TIZ95" s="724"/>
      <c r="TJA95" s="724"/>
      <c r="TJB95" s="724"/>
      <c r="TJC95" s="724"/>
      <c r="TJD95" s="724"/>
      <c r="TJE95" s="724"/>
      <c r="TJF95" s="724"/>
      <c r="TJG95" s="724"/>
      <c r="TJH95" s="724"/>
      <c r="TJI95" s="724"/>
      <c r="TJJ95" s="724"/>
      <c r="TJK95" s="724"/>
      <c r="TJL95" s="724"/>
      <c r="TJM95" s="724"/>
      <c r="TJN95" s="724"/>
      <c r="TJO95" s="724"/>
      <c r="TJP95" s="724"/>
      <c r="TJQ95" s="724"/>
      <c r="TJR95" s="724"/>
      <c r="TJS95" s="724"/>
      <c r="TJT95" s="724"/>
      <c r="TJU95" s="724"/>
      <c r="TJV95" s="724"/>
      <c r="TJW95" s="724"/>
      <c r="TJX95" s="724"/>
      <c r="TJY95" s="724"/>
      <c r="TJZ95" s="724"/>
      <c r="TKA95" s="724"/>
      <c r="TKB95" s="724"/>
      <c r="TKC95" s="724"/>
      <c r="TKD95" s="724"/>
      <c r="TKE95" s="724"/>
      <c r="TKF95" s="724"/>
      <c r="TKG95" s="724"/>
      <c r="TKH95" s="724"/>
      <c r="TKI95" s="724"/>
      <c r="TKJ95" s="724"/>
      <c r="TKK95" s="724"/>
      <c r="TKL95" s="724"/>
      <c r="TKM95" s="724"/>
      <c r="TKN95" s="724"/>
      <c r="TKO95" s="724"/>
      <c r="TKP95" s="724"/>
      <c r="TKQ95" s="724"/>
      <c r="TKR95" s="724"/>
      <c r="TKS95" s="724"/>
      <c r="TKT95" s="724"/>
      <c r="TKU95" s="724"/>
      <c r="TKV95" s="724"/>
      <c r="TKW95" s="724"/>
      <c r="TKX95" s="724"/>
      <c r="TKY95" s="724"/>
      <c r="TKZ95" s="724"/>
      <c r="TLA95" s="724"/>
      <c r="TLB95" s="724"/>
      <c r="TLC95" s="724"/>
      <c r="TLD95" s="724"/>
      <c r="TLE95" s="724"/>
      <c r="TLF95" s="724"/>
      <c r="TLG95" s="724"/>
      <c r="TLH95" s="724"/>
      <c r="TLI95" s="724"/>
      <c r="TLJ95" s="724"/>
      <c r="TLK95" s="724"/>
      <c r="TLL95" s="724"/>
      <c r="TLM95" s="724"/>
      <c r="TLN95" s="724"/>
      <c r="TLO95" s="724"/>
      <c r="TLP95" s="724"/>
      <c r="TLQ95" s="724"/>
      <c r="TLR95" s="724"/>
      <c r="TLS95" s="724"/>
      <c r="TLT95" s="724"/>
      <c r="TLU95" s="724"/>
      <c r="TLV95" s="724"/>
      <c r="TLW95" s="724"/>
      <c r="TLX95" s="724"/>
      <c r="TLY95" s="724"/>
      <c r="TLZ95" s="724"/>
      <c r="TMA95" s="724"/>
      <c r="TMB95" s="724"/>
      <c r="TMC95" s="724"/>
      <c r="TMD95" s="724"/>
      <c r="TME95" s="724"/>
      <c r="TMF95" s="724"/>
      <c r="TMG95" s="724"/>
      <c r="TMH95" s="724"/>
      <c r="TMI95" s="724"/>
      <c r="TMJ95" s="724"/>
      <c r="TMK95" s="724"/>
      <c r="TML95" s="724"/>
      <c r="TMM95" s="724"/>
      <c r="TMN95" s="724"/>
      <c r="TMO95" s="724"/>
      <c r="TMP95" s="724"/>
      <c r="TMQ95" s="724"/>
      <c r="TMR95" s="724"/>
      <c r="TMS95" s="724"/>
      <c r="TMT95" s="724"/>
      <c r="TMU95" s="724"/>
      <c r="TMV95" s="724"/>
      <c r="TMW95" s="724"/>
      <c r="TMX95" s="724"/>
      <c r="TMY95" s="724"/>
      <c r="TMZ95" s="724"/>
      <c r="TNA95" s="724"/>
      <c r="TNB95" s="724"/>
      <c r="TNC95" s="724"/>
      <c r="TND95" s="724"/>
      <c r="TNE95" s="724"/>
      <c r="TNF95" s="724"/>
      <c r="TNG95" s="724"/>
      <c r="TNH95" s="724"/>
      <c r="TNI95" s="724"/>
      <c r="TNJ95" s="724"/>
      <c r="TNK95" s="724"/>
      <c r="TNL95" s="724"/>
      <c r="TNM95" s="724"/>
      <c r="TNN95" s="724"/>
      <c r="TNO95" s="724"/>
      <c r="TNP95" s="724"/>
      <c r="TNQ95" s="724"/>
      <c r="TNR95" s="724"/>
      <c r="TNS95" s="724"/>
      <c r="TNT95" s="724"/>
      <c r="TNU95" s="724"/>
      <c r="TNV95" s="724"/>
      <c r="TNW95" s="724"/>
      <c r="TNX95" s="724"/>
      <c r="TNY95" s="724"/>
      <c r="TNZ95" s="724"/>
      <c r="TOA95" s="724"/>
      <c r="TOB95" s="724"/>
      <c r="TOC95" s="724"/>
      <c r="TOD95" s="724"/>
      <c r="TOE95" s="724"/>
      <c r="TOF95" s="724"/>
      <c r="TOG95" s="724"/>
      <c r="TOH95" s="724"/>
      <c r="TOI95" s="724"/>
      <c r="TOJ95" s="724"/>
      <c r="TOK95" s="724"/>
      <c r="TOL95" s="724"/>
      <c r="TOM95" s="724"/>
      <c r="TON95" s="724"/>
      <c r="TOO95" s="724"/>
      <c r="TOP95" s="724"/>
      <c r="TOQ95" s="724"/>
      <c r="TOR95" s="724"/>
      <c r="TOS95" s="724"/>
      <c r="TOT95" s="724"/>
      <c r="TOU95" s="724"/>
      <c r="TOV95" s="724"/>
      <c r="TOW95" s="724"/>
      <c r="TOX95" s="724"/>
      <c r="TOY95" s="724"/>
      <c r="TOZ95" s="724"/>
      <c r="TPA95" s="724"/>
      <c r="TPB95" s="724"/>
      <c r="TPC95" s="724"/>
      <c r="TPD95" s="724"/>
      <c r="TPE95" s="724"/>
      <c r="TPF95" s="724"/>
      <c r="TPG95" s="724"/>
      <c r="TPH95" s="724"/>
      <c r="TPI95" s="724"/>
      <c r="TPJ95" s="724"/>
      <c r="TPK95" s="724"/>
      <c r="TPL95" s="724"/>
      <c r="TPM95" s="724"/>
      <c r="TPN95" s="724"/>
      <c r="TPO95" s="724"/>
      <c r="TPP95" s="724"/>
      <c r="TPQ95" s="724"/>
      <c r="TPR95" s="724"/>
      <c r="TPS95" s="724"/>
      <c r="TPT95" s="724"/>
      <c r="TPU95" s="724"/>
      <c r="TPV95" s="724"/>
      <c r="TPW95" s="724"/>
      <c r="TPX95" s="724"/>
      <c r="TPY95" s="724"/>
      <c r="TPZ95" s="724"/>
      <c r="TQA95" s="724"/>
      <c r="TQB95" s="724"/>
      <c r="TQC95" s="724"/>
      <c r="TQD95" s="724"/>
      <c r="TQE95" s="724"/>
      <c r="TQF95" s="724"/>
      <c r="TQG95" s="724"/>
      <c r="TQH95" s="724"/>
      <c r="TQI95" s="724"/>
      <c r="TQJ95" s="724"/>
      <c r="TQK95" s="724"/>
      <c r="TQL95" s="724"/>
      <c r="TQM95" s="724"/>
      <c r="TQN95" s="724"/>
      <c r="TQO95" s="724"/>
      <c r="TQP95" s="724"/>
      <c r="TQQ95" s="724"/>
      <c r="TQR95" s="724"/>
      <c r="TQS95" s="724"/>
      <c r="TQT95" s="724"/>
      <c r="TQU95" s="724"/>
      <c r="TQV95" s="724"/>
      <c r="TQW95" s="724"/>
      <c r="TQX95" s="724"/>
      <c r="TQY95" s="724"/>
      <c r="TQZ95" s="724"/>
      <c r="TRA95" s="724"/>
      <c r="TRB95" s="724"/>
      <c r="TRC95" s="724"/>
      <c r="TRD95" s="724"/>
      <c r="TRE95" s="724"/>
      <c r="TRF95" s="724"/>
      <c r="TRG95" s="724"/>
      <c r="TRH95" s="724"/>
      <c r="TRI95" s="724"/>
      <c r="TRJ95" s="724"/>
      <c r="TRK95" s="724"/>
      <c r="TRL95" s="724"/>
      <c r="TRM95" s="724"/>
      <c r="TRN95" s="724"/>
      <c r="TRO95" s="724"/>
      <c r="TRP95" s="724"/>
      <c r="TRQ95" s="724"/>
      <c r="TRR95" s="724"/>
      <c r="TRS95" s="724"/>
      <c r="TRT95" s="724"/>
      <c r="TRU95" s="724"/>
      <c r="TRV95" s="724"/>
      <c r="TRW95" s="724"/>
      <c r="TRX95" s="724"/>
      <c r="TRY95" s="724"/>
      <c r="TRZ95" s="724"/>
      <c r="TSA95" s="724"/>
      <c r="TSB95" s="724"/>
      <c r="TSC95" s="724"/>
      <c r="TSD95" s="724"/>
      <c r="TSE95" s="724"/>
      <c r="TSF95" s="724"/>
      <c r="TSG95" s="724"/>
      <c r="TSH95" s="724"/>
      <c r="TSI95" s="724"/>
      <c r="TSJ95" s="724"/>
      <c r="TSK95" s="724"/>
      <c r="TSL95" s="724"/>
      <c r="TSM95" s="724"/>
      <c r="TSN95" s="724"/>
      <c r="TSO95" s="724"/>
      <c r="TSP95" s="724"/>
      <c r="TSQ95" s="724"/>
      <c r="TSR95" s="724"/>
      <c r="TSS95" s="724"/>
      <c r="TST95" s="724"/>
      <c r="TSU95" s="724"/>
      <c r="TSV95" s="724"/>
      <c r="TSW95" s="724"/>
      <c r="TSX95" s="724"/>
      <c r="TSY95" s="724"/>
      <c r="TSZ95" s="724"/>
      <c r="TTA95" s="724"/>
      <c r="TTB95" s="724"/>
      <c r="TTC95" s="724"/>
      <c r="TTD95" s="724"/>
      <c r="TTE95" s="724"/>
      <c r="TTF95" s="724"/>
      <c r="TTG95" s="724"/>
      <c r="TTH95" s="724"/>
      <c r="TTI95" s="724"/>
      <c r="TTJ95" s="724"/>
      <c r="TTK95" s="724"/>
      <c r="TTL95" s="724"/>
      <c r="TTM95" s="724"/>
      <c r="TTN95" s="724"/>
      <c r="TTO95" s="724"/>
      <c r="TTP95" s="724"/>
      <c r="TTQ95" s="724"/>
      <c r="TTR95" s="724"/>
      <c r="TTS95" s="724"/>
      <c r="TTT95" s="724"/>
      <c r="TTU95" s="724"/>
      <c r="TTV95" s="724"/>
      <c r="TTW95" s="724"/>
      <c r="TTX95" s="724"/>
      <c r="TTY95" s="724"/>
      <c r="TTZ95" s="724"/>
      <c r="TUA95" s="724"/>
      <c r="TUB95" s="724"/>
      <c r="TUC95" s="724"/>
      <c r="TUD95" s="724"/>
      <c r="TUE95" s="724"/>
      <c r="TUF95" s="724"/>
      <c r="TUG95" s="724"/>
      <c r="TUH95" s="724"/>
      <c r="TUI95" s="724"/>
      <c r="TUJ95" s="724"/>
      <c r="TUK95" s="724"/>
      <c r="TUL95" s="724"/>
      <c r="TUM95" s="724"/>
      <c r="TUN95" s="724"/>
      <c r="TUO95" s="724"/>
      <c r="TUP95" s="724"/>
      <c r="TUQ95" s="724"/>
      <c r="TUR95" s="724"/>
      <c r="TUS95" s="724"/>
      <c r="TUT95" s="724"/>
      <c r="TUU95" s="724"/>
      <c r="TUV95" s="724"/>
      <c r="TUW95" s="724"/>
      <c r="TUX95" s="724"/>
      <c r="TUY95" s="724"/>
      <c r="TUZ95" s="724"/>
      <c r="TVA95" s="724"/>
      <c r="TVB95" s="724"/>
      <c r="TVC95" s="724"/>
      <c r="TVD95" s="724"/>
      <c r="TVE95" s="724"/>
      <c r="TVF95" s="724"/>
      <c r="TVG95" s="724"/>
      <c r="TVH95" s="724"/>
      <c r="TVI95" s="724"/>
      <c r="TVJ95" s="724"/>
      <c r="TVK95" s="724"/>
      <c r="TVL95" s="724"/>
      <c r="TVM95" s="724"/>
      <c r="TVN95" s="724"/>
      <c r="TVO95" s="724"/>
      <c r="TVP95" s="724"/>
      <c r="TVQ95" s="724"/>
      <c r="TVR95" s="724"/>
      <c r="TVS95" s="724"/>
      <c r="TVT95" s="724"/>
      <c r="TVU95" s="724"/>
      <c r="TVV95" s="724"/>
      <c r="TVW95" s="724"/>
      <c r="TVX95" s="724"/>
      <c r="TVY95" s="724"/>
      <c r="TVZ95" s="724"/>
      <c r="TWA95" s="724"/>
      <c r="TWB95" s="724"/>
      <c r="TWC95" s="724"/>
      <c r="TWD95" s="724"/>
      <c r="TWE95" s="724"/>
      <c r="TWF95" s="724"/>
      <c r="TWG95" s="724"/>
      <c r="TWH95" s="724"/>
      <c r="TWI95" s="724"/>
      <c r="TWJ95" s="724"/>
      <c r="TWK95" s="724"/>
      <c r="TWL95" s="724"/>
      <c r="TWM95" s="724"/>
      <c r="TWN95" s="724"/>
      <c r="TWO95" s="724"/>
      <c r="TWP95" s="724"/>
      <c r="TWQ95" s="724"/>
      <c r="TWR95" s="724"/>
      <c r="TWS95" s="724"/>
      <c r="TWT95" s="724"/>
      <c r="TWU95" s="724"/>
      <c r="TWV95" s="724"/>
      <c r="TWW95" s="724"/>
      <c r="TWX95" s="724"/>
      <c r="TWY95" s="724"/>
      <c r="TWZ95" s="724"/>
      <c r="TXA95" s="724"/>
      <c r="TXB95" s="724"/>
      <c r="TXC95" s="724"/>
      <c r="TXD95" s="724"/>
      <c r="TXE95" s="724"/>
      <c r="TXF95" s="724"/>
      <c r="TXG95" s="724"/>
      <c r="TXH95" s="724"/>
      <c r="TXI95" s="724"/>
      <c r="TXJ95" s="724"/>
      <c r="TXK95" s="724"/>
      <c r="TXL95" s="724"/>
      <c r="TXM95" s="724"/>
      <c r="TXN95" s="724"/>
      <c r="TXO95" s="724"/>
      <c r="TXP95" s="724"/>
      <c r="TXQ95" s="724"/>
      <c r="TXR95" s="724"/>
      <c r="TXS95" s="724"/>
      <c r="TXT95" s="724"/>
      <c r="TXU95" s="724"/>
      <c r="TXV95" s="724"/>
      <c r="TXW95" s="724"/>
      <c r="TXX95" s="724"/>
      <c r="TXY95" s="724"/>
      <c r="TXZ95" s="724"/>
      <c r="TYA95" s="724"/>
      <c r="TYB95" s="724"/>
      <c r="TYC95" s="724"/>
      <c r="TYD95" s="724"/>
      <c r="TYE95" s="724"/>
      <c r="TYF95" s="724"/>
      <c r="TYG95" s="724"/>
      <c r="TYH95" s="724"/>
      <c r="TYI95" s="724"/>
      <c r="TYJ95" s="724"/>
      <c r="TYK95" s="724"/>
      <c r="TYL95" s="724"/>
      <c r="TYM95" s="724"/>
      <c r="TYN95" s="724"/>
      <c r="TYO95" s="724"/>
      <c r="TYP95" s="724"/>
      <c r="TYQ95" s="724"/>
      <c r="TYR95" s="724"/>
      <c r="TYS95" s="724"/>
      <c r="TYT95" s="724"/>
      <c r="TYU95" s="724"/>
      <c r="TYV95" s="724"/>
      <c r="TYW95" s="724"/>
      <c r="TYX95" s="724"/>
      <c r="TYY95" s="724"/>
      <c r="TYZ95" s="724"/>
      <c r="TZA95" s="724"/>
      <c r="TZB95" s="724"/>
      <c r="TZC95" s="724"/>
      <c r="TZD95" s="724"/>
      <c r="TZE95" s="724"/>
      <c r="TZF95" s="724"/>
      <c r="TZG95" s="724"/>
      <c r="TZH95" s="724"/>
      <c r="TZI95" s="724"/>
      <c r="TZJ95" s="724"/>
      <c r="TZK95" s="724"/>
      <c r="TZL95" s="724"/>
      <c r="TZM95" s="724"/>
      <c r="TZN95" s="724"/>
      <c r="TZO95" s="724"/>
      <c r="TZP95" s="724"/>
      <c r="TZQ95" s="724"/>
      <c r="TZR95" s="724"/>
      <c r="TZS95" s="724"/>
      <c r="TZT95" s="724"/>
      <c r="TZU95" s="724"/>
      <c r="TZV95" s="724"/>
      <c r="TZW95" s="724"/>
      <c r="TZX95" s="724"/>
      <c r="TZY95" s="724"/>
      <c r="TZZ95" s="724"/>
      <c r="UAA95" s="724"/>
      <c r="UAB95" s="724"/>
      <c r="UAC95" s="724"/>
      <c r="UAD95" s="724"/>
      <c r="UAE95" s="724"/>
      <c r="UAF95" s="724"/>
      <c r="UAG95" s="724"/>
      <c r="UAH95" s="724"/>
      <c r="UAI95" s="724"/>
      <c r="UAJ95" s="724"/>
      <c r="UAK95" s="724"/>
      <c r="UAL95" s="724"/>
      <c r="UAM95" s="724"/>
      <c r="UAN95" s="724"/>
      <c r="UAO95" s="724"/>
      <c r="UAP95" s="724"/>
      <c r="UAQ95" s="724"/>
      <c r="UAR95" s="724"/>
      <c r="UAS95" s="724"/>
      <c r="UAT95" s="724"/>
      <c r="UAU95" s="724"/>
      <c r="UAV95" s="724"/>
      <c r="UAW95" s="724"/>
      <c r="UAX95" s="724"/>
      <c r="UAY95" s="724"/>
      <c r="UAZ95" s="724"/>
      <c r="UBA95" s="724"/>
      <c r="UBB95" s="724"/>
      <c r="UBC95" s="724"/>
      <c r="UBD95" s="724"/>
      <c r="UBE95" s="724"/>
      <c r="UBF95" s="724"/>
      <c r="UBG95" s="724"/>
      <c r="UBH95" s="724"/>
      <c r="UBI95" s="724"/>
      <c r="UBJ95" s="724"/>
      <c r="UBK95" s="724"/>
      <c r="UBL95" s="724"/>
      <c r="UBM95" s="724"/>
      <c r="UBN95" s="724"/>
      <c r="UBO95" s="724"/>
      <c r="UBP95" s="724"/>
      <c r="UBQ95" s="724"/>
      <c r="UBR95" s="724"/>
      <c r="UBS95" s="724"/>
      <c r="UBT95" s="724"/>
      <c r="UBU95" s="724"/>
      <c r="UBV95" s="724"/>
      <c r="UBW95" s="724"/>
      <c r="UBX95" s="724"/>
      <c r="UBY95" s="724"/>
      <c r="UBZ95" s="724"/>
      <c r="UCA95" s="724"/>
      <c r="UCB95" s="724"/>
      <c r="UCC95" s="724"/>
      <c r="UCD95" s="724"/>
      <c r="UCE95" s="724"/>
      <c r="UCF95" s="724"/>
      <c r="UCG95" s="724"/>
      <c r="UCH95" s="724"/>
      <c r="UCI95" s="724"/>
      <c r="UCJ95" s="724"/>
      <c r="UCK95" s="724"/>
      <c r="UCL95" s="724"/>
      <c r="UCM95" s="724"/>
      <c r="UCN95" s="724"/>
      <c r="UCO95" s="724"/>
      <c r="UCP95" s="724"/>
      <c r="UCQ95" s="724"/>
      <c r="UCR95" s="724"/>
      <c r="UCS95" s="724"/>
      <c r="UCT95" s="724"/>
      <c r="UCU95" s="724"/>
      <c r="UCV95" s="724"/>
      <c r="UCW95" s="724"/>
      <c r="UCX95" s="724"/>
      <c r="UCY95" s="724"/>
      <c r="UCZ95" s="724"/>
      <c r="UDA95" s="724"/>
      <c r="UDB95" s="724"/>
      <c r="UDC95" s="724"/>
      <c r="UDD95" s="724"/>
      <c r="UDE95" s="724"/>
      <c r="UDF95" s="724"/>
      <c r="UDG95" s="724"/>
      <c r="UDH95" s="724"/>
      <c r="UDI95" s="724"/>
      <c r="UDJ95" s="724"/>
      <c r="UDK95" s="724"/>
      <c r="UDL95" s="724"/>
      <c r="UDM95" s="724"/>
      <c r="UDN95" s="724"/>
      <c r="UDO95" s="724"/>
      <c r="UDP95" s="724"/>
      <c r="UDQ95" s="724"/>
      <c r="UDR95" s="724"/>
      <c r="UDS95" s="724"/>
      <c r="UDT95" s="724"/>
      <c r="UDU95" s="724"/>
      <c r="UDV95" s="724"/>
      <c r="UDW95" s="724"/>
      <c r="UDX95" s="724"/>
      <c r="UDY95" s="724"/>
      <c r="UDZ95" s="724"/>
      <c r="UEA95" s="724"/>
      <c r="UEB95" s="724"/>
      <c r="UEC95" s="724"/>
      <c r="UED95" s="724"/>
      <c r="UEE95" s="724"/>
      <c r="UEF95" s="724"/>
      <c r="UEG95" s="724"/>
      <c r="UEH95" s="724"/>
      <c r="UEI95" s="724"/>
      <c r="UEJ95" s="724"/>
      <c r="UEK95" s="724"/>
      <c r="UEL95" s="724"/>
      <c r="UEM95" s="724"/>
      <c r="UEN95" s="724"/>
      <c r="UEO95" s="724"/>
      <c r="UEP95" s="724"/>
      <c r="UEQ95" s="724"/>
      <c r="UER95" s="724"/>
      <c r="UES95" s="724"/>
      <c r="UET95" s="724"/>
      <c r="UEU95" s="724"/>
      <c r="UEV95" s="724"/>
      <c r="UEW95" s="724"/>
      <c r="UEX95" s="724"/>
      <c r="UEY95" s="724"/>
      <c r="UEZ95" s="724"/>
      <c r="UFA95" s="724"/>
      <c r="UFB95" s="724"/>
      <c r="UFC95" s="724"/>
      <c r="UFD95" s="724"/>
      <c r="UFE95" s="724"/>
      <c r="UFF95" s="724"/>
      <c r="UFG95" s="724"/>
      <c r="UFH95" s="724"/>
      <c r="UFI95" s="724"/>
      <c r="UFJ95" s="724"/>
      <c r="UFK95" s="724"/>
      <c r="UFL95" s="724"/>
      <c r="UFM95" s="724"/>
      <c r="UFN95" s="724"/>
      <c r="UFO95" s="724"/>
      <c r="UFP95" s="724"/>
      <c r="UFQ95" s="724"/>
      <c r="UFR95" s="724"/>
      <c r="UFS95" s="724"/>
      <c r="UFT95" s="724"/>
      <c r="UFU95" s="724"/>
      <c r="UFV95" s="724"/>
      <c r="UFW95" s="724"/>
      <c r="UFX95" s="724"/>
      <c r="UFY95" s="724"/>
      <c r="UFZ95" s="724"/>
      <c r="UGA95" s="724"/>
      <c r="UGB95" s="724"/>
      <c r="UGC95" s="724"/>
      <c r="UGD95" s="724"/>
      <c r="UGE95" s="724"/>
      <c r="UGF95" s="724"/>
      <c r="UGG95" s="724"/>
      <c r="UGH95" s="724"/>
      <c r="UGI95" s="724"/>
      <c r="UGJ95" s="724"/>
      <c r="UGK95" s="724"/>
      <c r="UGL95" s="724"/>
      <c r="UGM95" s="724"/>
      <c r="UGN95" s="724"/>
      <c r="UGO95" s="724"/>
      <c r="UGP95" s="724"/>
      <c r="UGQ95" s="724"/>
      <c r="UGR95" s="724"/>
      <c r="UGS95" s="724"/>
      <c r="UGT95" s="724"/>
      <c r="UGU95" s="724"/>
      <c r="UGV95" s="724"/>
      <c r="UGW95" s="724"/>
      <c r="UGX95" s="724"/>
      <c r="UGY95" s="724"/>
      <c r="UGZ95" s="724"/>
      <c r="UHA95" s="724"/>
      <c r="UHB95" s="724"/>
      <c r="UHC95" s="724"/>
      <c r="UHD95" s="724"/>
      <c r="UHE95" s="724"/>
      <c r="UHF95" s="724"/>
      <c r="UHG95" s="724"/>
      <c r="UHH95" s="724"/>
      <c r="UHI95" s="724"/>
      <c r="UHJ95" s="724"/>
      <c r="UHK95" s="724"/>
      <c r="UHL95" s="724"/>
      <c r="UHM95" s="724"/>
      <c r="UHN95" s="724"/>
      <c r="UHO95" s="724"/>
      <c r="UHP95" s="724"/>
      <c r="UHQ95" s="724"/>
      <c r="UHR95" s="724"/>
      <c r="UHS95" s="724"/>
      <c r="UHT95" s="724"/>
      <c r="UHU95" s="724"/>
      <c r="UHV95" s="724"/>
      <c r="UHW95" s="724"/>
      <c r="UHX95" s="724"/>
      <c r="UHY95" s="724"/>
      <c r="UHZ95" s="724"/>
      <c r="UIA95" s="724"/>
      <c r="UIB95" s="724"/>
      <c r="UIC95" s="724"/>
      <c r="UID95" s="724"/>
      <c r="UIE95" s="724"/>
      <c r="UIF95" s="724"/>
      <c r="UIG95" s="724"/>
      <c r="UIH95" s="724"/>
      <c r="UII95" s="724"/>
      <c r="UIJ95" s="724"/>
      <c r="UIK95" s="724"/>
      <c r="UIL95" s="724"/>
      <c r="UIM95" s="724"/>
      <c r="UIN95" s="724"/>
      <c r="UIO95" s="724"/>
      <c r="UIP95" s="724"/>
      <c r="UIQ95" s="724"/>
      <c r="UIR95" s="724"/>
      <c r="UIS95" s="724"/>
      <c r="UIT95" s="724"/>
      <c r="UIU95" s="724"/>
      <c r="UIV95" s="724"/>
      <c r="UIW95" s="724"/>
      <c r="UIX95" s="724"/>
      <c r="UIY95" s="724"/>
      <c r="UIZ95" s="724"/>
      <c r="UJA95" s="724"/>
      <c r="UJB95" s="724"/>
      <c r="UJC95" s="724"/>
      <c r="UJD95" s="724"/>
      <c r="UJE95" s="724"/>
      <c r="UJF95" s="724"/>
      <c r="UJG95" s="724"/>
      <c r="UJH95" s="724"/>
      <c r="UJI95" s="724"/>
      <c r="UJJ95" s="724"/>
      <c r="UJK95" s="724"/>
      <c r="UJL95" s="724"/>
      <c r="UJM95" s="724"/>
      <c r="UJN95" s="724"/>
      <c r="UJO95" s="724"/>
      <c r="UJP95" s="724"/>
      <c r="UJQ95" s="724"/>
      <c r="UJR95" s="724"/>
      <c r="UJS95" s="724"/>
      <c r="UJT95" s="724"/>
      <c r="UJU95" s="724"/>
      <c r="UJV95" s="724"/>
      <c r="UJW95" s="724"/>
      <c r="UJX95" s="724"/>
      <c r="UJY95" s="724"/>
      <c r="UJZ95" s="724"/>
      <c r="UKA95" s="724"/>
      <c r="UKB95" s="724"/>
      <c r="UKC95" s="724"/>
      <c r="UKD95" s="724"/>
      <c r="UKE95" s="724"/>
      <c r="UKF95" s="724"/>
      <c r="UKG95" s="724"/>
      <c r="UKH95" s="724"/>
      <c r="UKI95" s="724"/>
      <c r="UKJ95" s="724"/>
      <c r="UKK95" s="724"/>
      <c r="UKL95" s="724"/>
      <c r="UKM95" s="724"/>
      <c r="UKN95" s="724"/>
      <c r="UKO95" s="724"/>
      <c r="UKP95" s="724"/>
      <c r="UKQ95" s="724"/>
      <c r="UKR95" s="724"/>
      <c r="UKS95" s="724"/>
      <c r="UKT95" s="724"/>
      <c r="UKU95" s="724"/>
      <c r="UKV95" s="724"/>
      <c r="UKW95" s="724"/>
      <c r="UKX95" s="724"/>
      <c r="UKY95" s="724"/>
      <c r="UKZ95" s="724"/>
      <c r="ULA95" s="724"/>
      <c r="ULB95" s="724"/>
      <c r="ULC95" s="724"/>
      <c r="ULD95" s="724"/>
      <c r="ULE95" s="724"/>
      <c r="ULF95" s="724"/>
      <c r="ULG95" s="724"/>
      <c r="ULH95" s="724"/>
      <c r="ULI95" s="724"/>
      <c r="ULJ95" s="724"/>
      <c r="ULK95" s="724"/>
      <c r="ULL95" s="724"/>
      <c r="ULM95" s="724"/>
      <c r="ULN95" s="724"/>
      <c r="ULO95" s="724"/>
      <c r="ULP95" s="724"/>
      <c r="ULQ95" s="724"/>
      <c r="ULR95" s="724"/>
      <c r="ULS95" s="724"/>
      <c r="ULT95" s="724"/>
      <c r="ULU95" s="724"/>
      <c r="ULV95" s="724"/>
      <c r="ULW95" s="724"/>
      <c r="ULX95" s="724"/>
      <c r="ULY95" s="724"/>
      <c r="ULZ95" s="724"/>
      <c r="UMA95" s="724"/>
      <c r="UMB95" s="724"/>
      <c r="UMC95" s="724"/>
      <c r="UMD95" s="724"/>
      <c r="UME95" s="724"/>
      <c r="UMF95" s="724"/>
      <c r="UMG95" s="724"/>
      <c r="UMH95" s="724"/>
      <c r="UMI95" s="724"/>
      <c r="UMJ95" s="724"/>
      <c r="UMK95" s="724"/>
      <c r="UML95" s="724"/>
      <c r="UMM95" s="724"/>
      <c r="UMN95" s="724"/>
      <c r="UMO95" s="724"/>
      <c r="UMP95" s="724"/>
      <c r="UMQ95" s="724"/>
      <c r="UMR95" s="724"/>
      <c r="UMS95" s="724"/>
      <c r="UMT95" s="724"/>
      <c r="UMU95" s="724"/>
      <c r="UMV95" s="724"/>
      <c r="UMW95" s="724"/>
      <c r="UMX95" s="724"/>
      <c r="UMY95" s="724"/>
      <c r="UMZ95" s="724"/>
      <c r="UNA95" s="724"/>
      <c r="UNB95" s="724"/>
      <c r="UNC95" s="724"/>
      <c r="UND95" s="724"/>
      <c r="UNE95" s="724"/>
      <c r="UNF95" s="724"/>
      <c r="UNG95" s="724"/>
      <c r="UNH95" s="724"/>
      <c r="UNI95" s="724"/>
      <c r="UNJ95" s="724"/>
      <c r="UNK95" s="724"/>
      <c r="UNL95" s="724"/>
      <c r="UNM95" s="724"/>
      <c r="UNN95" s="724"/>
      <c r="UNO95" s="724"/>
      <c r="UNP95" s="724"/>
      <c r="UNQ95" s="724"/>
      <c r="UNR95" s="724"/>
      <c r="UNS95" s="724"/>
      <c r="UNT95" s="724"/>
      <c r="UNU95" s="724"/>
      <c r="UNV95" s="724"/>
      <c r="UNW95" s="724"/>
      <c r="UNX95" s="724"/>
      <c r="UNY95" s="724"/>
      <c r="UNZ95" s="724"/>
      <c r="UOA95" s="724"/>
      <c r="UOB95" s="724"/>
      <c r="UOC95" s="724"/>
      <c r="UOD95" s="724"/>
      <c r="UOE95" s="724"/>
      <c r="UOF95" s="724"/>
      <c r="UOG95" s="724"/>
      <c r="UOH95" s="724"/>
      <c r="UOI95" s="724"/>
      <c r="UOJ95" s="724"/>
      <c r="UOK95" s="724"/>
      <c r="UOL95" s="724"/>
      <c r="UOM95" s="724"/>
      <c r="UON95" s="724"/>
      <c r="UOO95" s="724"/>
      <c r="UOP95" s="724"/>
      <c r="UOQ95" s="724"/>
      <c r="UOR95" s="724"/>
      <c r="UOS95" s="724"/>
      <c r="UOT95" s="724"/>
      <c r="UOU95" s="724"/>
      <c r="UOV95" s="724"/>
      <c r="UOW95" s="724"/>
      <c r="UOX95" s="724"/>
      <c r="UOY95" s="724"/>
      <c r="UOZ95" s="724"/>
      <c r="UPA95" s="724"/>
      <c r="UPB95" s="724"/>
      <c r="UPC95" s="724"/>
      <c r="UPD95" s="724"/>
      <c r="UPE95" s="724"/>
      <c r="UPF95" s="724"/>
      <c r="UPG95" s="724"/>
      <c r="UPH95" s="724"/>
      <c r="UPI95" s="724"/>
      <c r="UPJ95" s="724"/>
      <c r="UPK95" s="724"/>
      <c r="UPL95" s="724"/>
      <c r="UPM95" s="724"/>
      <c r="UPN95" s="724"/>
      <c r="UPO95" s="724"/>
      <c r="UPP95" s="724"/>
      <c r="UPQ95" s="724"/>
      <c r="UPR95" s="724"/>
      <c r="UPS95" s="724"/>
      <c r="UPT95" s="724"/>
      <c r="UPU95" s="724"/>
      <c r="UPV95" s="724"/>
      <c r="UPW95" s="724"/>
      <c r="UPX95" s="724"/>
      <c r="UPY95" s="724"/>
      <c r="UPZ95" s="724"/>
      <c r="UQA95" s="724"/>
      <c r="UQB95" s="724"/>
      <c r="UQC95" s="724"/>
      <c r="UQD95" s="724"/>
      <c r="UQE95" s="724"/>
      <c r="UQF95" s="724"/>
      <c r="UQG95" s="724"/>
      <c r="UQH95" s="724"/>
      <c r="UQI95" s="724"/>
      <c r="UQJ95" s="724"/>
      <c r="UQK95" s="724"/>
      <c r="UQL95" s="724"/>
      <c r="UQM95" s="724"/>
      <c r="UQN95" s="724"/>
      <c r="UQO95" s="724"/>
      <c r="UQP95" s="724"/>
      <c r="UQQ95" s="724"/>
      <c r="UQR95" s="724"/>
      <c r="UQS95" s="724"/>
      <c r="UQT95" s="724"/>
      <c r="UQU95" s="724"/>
      <c r="UQV95" s="724"/>
      <c r="UQW95" s="724"/>
      <c r="UQX95" s="724"/>
      <c r="UQY95" s="724"/>
      <c r="UQZ95" s="724"/>
      <c r="URA95" s="724"/>
      <c r="URB95" s="724"/>
      <c r="URC95" s="724"/>
      <c r="URD95" s="724"/>
      <c r="URE95" s="724"/>
      <c r="URF95" s="724"/>
      <c r="URG95" s="724"/>
      <c r="URH95" s="724"/>
      <c r="URI95" s="724"/>
      <c r="URJ95" s="724"/>
      <c r="URK95" s="724"/>
      <c r="URL95" s="724"/>
      <c r="URM95" s="724"/>
      <c r="URN95" s="724"/>
      <c r="URO95" s="724"/>
      <c r="URP95" s="724"/>
      <c r="URQ95" s="724"/>
      <c r="URR95" s="724"/>
      <c r="URS95" s="724"/>
      <c r="URT95" s="724"/>
      <c r="URU95" s="724"/>
      <c r="URV95" s="724"/>
      <c r="URW95" s="724"/>
      <c r="URX95" s="724"/>
      <c r="URY95" s="724"/>
      <c r="URZ95" s="724"/>
      <c r="USA95" s="724"/>
      <c r="USB95" s="724"/>
      <c r="USC95" s="724"/>
      <c r="USD95" s="724"/>
      <c r="USE95" s="724"/>
      <c r="USF95" s="724"/>
      <c r="USG95" s="724"/>
      <c r="USH95" s="724"/>
      <c r="USI95" s="724"/>
      <c r="USJ95" s="724"/>
      <c r="USK95" s="724"/>
      <c r="USL95" s="724"/>
      <c r="USM95" s="724"/>
      <c r="USN95" s="724"/>
      <c r="USO95" s="724"/>
      <c r="USP95" s="724"/>
      <c r="USQ95" s="724"/>
      <c r="USR95" s="724"/>
      <c r="USS95" s="724"/>
      <c r="UST95" s="724"/>
      <c r="USU95" s="724"/>
      <c r="USV95" s="724"/>
      <c r="USW95" s="724"/>
      <c r="USX95" s="724"/>
      <c r="USY95" s="724"/>
      <c r="USZ95" s="724"/>
      <c r="UTA95" s="724"/>
      <c r="UTB95" s="724"/>
      <c r="UTC95" s="724"/>
      <c r="UTD95" s="724"/>
      <c r="UTE95" s="724"/>
      <c r="UTF95" s="724"/>
      <c r="UTG95" s="724"/>
      <c r="UTH95" s="724"/>
      <c r="UTI95" s="724"/>
      <c r="UTJ95" s="724"/>
      <c r="UTK95" s="724"/>
      <c r="UTL95" s="724"/>
      <c r="UTM95" s="724"/>
      <c r="UTN95" s="724"/>
      <c r="UTO95" s="724"/>
      <c r="UTP95" s="724"/>
      <c r="UTQ95" s="724"/>
      <c r="UTR95" s="724"/>
      <c r="UTS95" s="724"/>
      <c r="UTT95" s="724"/>
      <c r="UTU95" s="724"/>
      <c r="UTV95" s="724"/>
      <c r="UTW95" s="724"/>
      <c r="UTX95" s="724"/>
      <c r="UTY95" s="724"/>
      <c r="UTZ95" s="724"/>
      <c r="UUA95" s="724"/>
      <c r="UUB95" s="724"/>
      <c r="UUC95" s="724"/>
      <c r="UUD95" s="724"/>
      <c r="UUE95" s="724"/>
      <c r="UUF95" s="724"/>
      <c r="UUG95" s="724"/>
      <c r="UUH95" s="724"/>
      <c r="UUI95" s="724"/>
      <c r="UUJ95" s="724"/>
      <c r="UUK95" s="724"/>
      <c r="UUL95" s="724"/>
      <c r="UUM95" s="724"/>
      <c r="UUN95" s="724"/>
      <c r="UUO95" s="724"/>
      <c r="UUP95" s="724"/>
      <c r="UUQ95" s="724"/>
      <c r="UUR95" s="724"/>
      <c r="UUS95" s="724"/>
      <c r="UUT95" s="724"/>
      <c r="UUU95" s="724"/>
      <c r="UUV95" s="724"/>
      <c r="UUW95" s="724"/>
      <c r="UUX95" s="724"/>
      <c r="UUY95" s="724"/>
      <c r="UUZ95" s="724"/>
      <c r="UVA95" s="724"/>
      <c r="UVB95" s="724"/>
      <c r="UVC95" s="724"/>
      <c r="UVD95" s="724"/>
      <c r="UVE95" s="724"/>
      <c r="UVF95" s="724"/>
      <c r="UVG95" s="724"/>
      <c r="UVH95" s="724"/>
      <c r="UVI95" s="724"/>
      <c r="UVJ95" s="724"/>
      <c r="UVK95" s="724"/>
      <c r="UVL95" s="724"/>
      <c r="UVM95" s="724"/>
      <c r="UVN95" s="724"/>
      <c r="UVO95" s="724"/>
      <c r="UVP95" s="724"/>
      <c r="UVQ95" s="724"/>
      <c r="UVR95" s="724"/>
      <c r="UVS95" s="724"/>
      <c r="UVT95" s="724"/>
      <c r="UVU95" s="724"/>
      <c r="UVV95" s="724"/>
      <c r="UVW95" s="724"/>
      <c r="UVX95" s="724"/>
      <c r="UVY95" s="724"/>
      <c r="UVZ95" s="724"/>
      <c r="UWA95" s="724"/>
      <c r="UWB95" s="724"/>
      <c r="UWC95" s="724"/>
      <c r="UWD95" s="724"/>
      <c r="UWE95" s="724"/>
      <c r="UWF95" s="724"/>
      <c r="UWG95" s="724"/>
      <c r="UWH95" s="724"/>
      <c r="UWI95" s="724"/>
      <c r="UWJ95" s="724"/>
      <c r="UWK95" s="724"/>
      <c r="UWL95" s="724"/>
      <c r="UWM95" s="724"/>
      <c r="UWN95" s="724"/>
      <c r="UWO95" s="724"/>
      <c r="UWP95" s="724"/>
      <c r="UWQ95" s="724"/>
      <c r="UWR95" s="724"/>
      <c r="UWS95" s="724"/>
      <c r="UWT95" s="724"/>
      <c r="UWU95" s="724"/>
      <c r="UWV95" s="724"/>
      <c r="UWW95" s="724"/>
      <c r="UWX95" s="724"/>
      <c r="UWY95" s="724"/>
      <c r="UWZ95" s="724"/>
      <c r="UXA95" s="724"/>
      <c r="UXB95" s="724"/>
      <c r="UXC95" s="724"/>
      <c r="UXD95" s="724"/>
      <c r="UXE95" s="724"/>
      <c r="UXF95" s="724"/>
      <c r="UXG95" s="724"/>
      <c r="UXH95" s="724"/>
      <c r="UXI95" s="724"/>
      <c r="UXJ95" s="724"/>
      <c r="UXK95" s="724"/>
      <c r="UXL95" s="724"/>
      <c r="UXM95" s="724"/>
      <c r="UXN95" s="724"/>
      <c r="UXO95" s="724"/>
      <c r="UXP95" s="724"/>
      <c r="UXQ95" s="724"/>
      <c r="UXR95" s="724"/>
      <c r="UXS95" s="724"/>
      <c r="UXT95" s="724"/>
      <c r="UXU95" s="724"/>
      <c r="UXV95" s="724"/>
      <c r="UXW95" s="724"/>
      <c r="UXX95" s="724"/>
      <c r="UXY95" s="724"/>
      <c r="UXZ95" s="724"/>
      <c r="UYA95" s="724"/>
      <c r="UYB95" s="724"/>
      <c r="UYC95" s="724"/>
      <c r="UYD95" s="724"/>
      <c r="UYE95" s="724"/>
      <c r="UYF95" s="724"/>
      <c r="UYG95" s="724"/>
      <c r="UYH95" s="724"/>
      <c r="UYI95" s="724"/>
      <c r="UYJ95" s="724"/>
      <c r="UYK95" s="724"/>
      <c r="UYL95" s="724"/>
      <c r="UYM95" s="724"/>
      <c r="UYN95" s="724"/>
      <c r="UYO95" s="724"/>
      <c r="UYP95" s="724"/>
      <c r="UYQ95" s="724"/>
      <c r="UYR95" s="724"/>
      <c r="UYS95" s="724"/>
      <c r="UYT95" s="724"/>
      <c r="UYU95" s="724"/>
      <c r="UYV95" s="724"/>
      <c r="UYW95" s="724"/>
      <c r="UYX95" s="724"/>
      <c r="UYY95" s="724"/>
      <c r="UYZ95" s="724"/>
      <c r="UZA95" s="724"/>
      <c r="UZB95" s="724"/>
      <c r="UZC95" s="724"/>
      <c r="UZD95" s="724"/>
      <c r="UZE95" s="724"/>
      <c r="UZF95" s="724"/>
      <c r="UZG95" s="724"/>
      <c r="UZH95" s="724"/>
      <c r="UZI95" s="724"/>
      <c r="UZJ95" s="724"/>
      <c r="UZK95" s="724"/>
      <c r="UZL95" s="724"/>
      <c r="UZM95" s="724"/>
      <c r="UZN95" s="724"/>
      <c r="UZO95" s="724"/>
      <c r="UZP95" s="724"/>
      <c r="UZQ95" s="724"/>
      <c r="UZR95" s="724"/>
      <c r="UZS95" s="724"/>
      <c r="UZT95" s="724"/>
      <c r="UZU95" s="724"/>
      <c r="UZV95" s="724"/>
      <c r="UZW95" s="724"/>
      <c r="UZX95" s="724"/>
      <c r="UZY95" s="724"/>
      <c r="UZZ95" s="724"/>
      <c r="VAA95" s="724"/>
      <c r="VAB95" s="724"/>
      <c r="VAC95" s="724"/>
      <c r="VAD95" s="724"/>
      <c r="VAE95" s="724"/>
      <c r="VAF95" s="724"/>
      <c r="VAG95" s="724"/>
      <c r="VAH95" s="724"/>
      <c r="VAI95" s="724"/>
      <c r="VAJ95" s="724"/>
      <c r="VAK95" s="724"/>
      <c r="VAL95" s="724"/>
      <c r="VAM95" s="724"/>
      <c r="VAN95" s="724"/>
      <c r="VAO95" s="724"/>
      <c r="VAP95" s="724"/>
      <c r="VAQ95" s="724"/>
      <c r="VAR95" s="724"/>
      <c r="VAS95" s="724"/>
      <c r="VAT95" s="724"/>
      <c r="VAU95" s="724"/>
      <c r="VAV95" s="724"/>
      <c r="VAW95" s="724"/>
      <c r="VAX95" s="724"/>
      <c r="VAY95" s="724"/>
      <c r="VAZ95" s="724"/>
      <c r="VBA95" s="724"/>
      <c r="VBB95" s="724"/>
      <c r="VBC95" s="724"/>
      <c r="VBD95" s="724"/>
      <c r="VBE95" s="724"/>
      <c r="VBF95" s="724"/>
      <c r="VBG95" s="724"/>
      <c r="VBH95" s="724"/>
      <c r="VBI95" s="724"/>
      <c r="VBJ95" s="724"/>
      <c r="VBK95" s="724"/>
      <c r="VBL95" s="724"/>
      <c r="VBM95" s="724"/>
      <c r="VBN95" s="724"/>
      <c r="VBO95" s="724"/>
      <c r="VBP95" s="724"/>
      <c r="VBQ95" s="724"/>
      <c r="VBR95" s="724"/>
      <c r="VBS95" s="724"/>
      <c r="VBT95" s="724"/>
      <c r="VBU95" s="724"/>
      <c r="VBV95" s="724"/>
      <c r="VBW95" s="724"/>
      <c r="VBX95" s="724"/>
      <c r="VBY95" s="724"/>
      <c r="VBZ95" s="724"/>
      <c r="VCA95" s="724"/>
      <c r="VCB95" s="724"/>
      <c r="VCC95" s="724"/>
      <c r="VCD95" s="724"/>
      <c r="VCE95" s="724"/>
      <c r="VCF95" s="724"/>
      <c r="VCG95" s="724"/>
      <c r="VCH95" s="724"/>
      <c r="VCI95" s="724"/>
      <c r="VCJ95" s="724"/>
      <c r="VCK95" s="724"/>
      <c r="VCL95" s="724"/>
      <c r="VCM95" s="724"/>
      <c r="VCN95" s="724"/>
      <c r="VCO95" s="724"/>
      <c r="VCP95" s="724"/>
      <c r="VCQ95" s="724"/>
      <c r="VCR95" s="724"/>
      <c r="VCS95" s="724"/>
      <c r="VCT95" s="724"/>
      <c r="VCU95" s="724"/>
      <c r="VCV95" s="724"/>
      <c r="VCW95" s="724"/>
      <c r="VCX95" s="724"/>
      <c r="VCY95" s="724"/>
      <c r="VCZ95" s="724"/>
      <c r="VDA95" s="724"/>
      <c r="VDB95" s="724"/>
      <c r="VDC95" s="724"/>
      <c r="VDD95" s="724"/>
      <c r="VDE95" s="724"/>
      <c r="VDF95" s="724"/>
      <c r="VDG95" s="724"/>
      <c r="VDH95" s="724"/>
      <c r="VDI95" s="724"/>
      <c r="VDJ95" s="724"/>
      <c r="VDK95" s="724"/>
      <c r="VDL95" s="724"/>
      <c r="VDM95" s="724"/>
      <c r="VDN95" s="724"/>
      <c r="VDO95" s="724"/>
      <c r="VDP95" s="724"/>
      <c r="VDQ95" s="724"/>
      <c r="VDR95" s="724"/>
      <c r="VDS95" s="724"/>
      <c r="VDT95" s="724"/>
      <c r="VDU95" s="724"/>
      <c r="VDV95" s="724"/>
      <c r="VDW95" s="724"/>
      <c r="VDX95" s="724"/>
      <c r="VDY95" s="724"/>
      <c r="VDZ95" s="724"/>
      <c r="VEA95" s="724"/>
      <c r="VEB95" s="724"/>
      <c r="VEC95" s="724"/>
      <c r="VED95" s="724"/>
      <c r="VEE95" s="724"/>
      <c r="VEF95" s="724"/>
      <c r="VEG95" s="724"/>
      <c r="VEH95" s="724"/>
      <c r="VEI95" s="724"/>
      <c r="VEJ95" s="724"/>
      <c r="VEK95" s="724"/>
      <c r="VEL95" s="724"/>
      <c r="VEM95" s="724"/>
      <c r="VEN95" s="724"/>
      <c r="VEO95" s="724"/>
      <c r="VEP95" s="724"/>
      <c r="VEQ95" s="724"/>
      <c r="VER95" s="724"/>
      <c r="VES95" s="724"/>
      <c r="VET95" s="724"/>
      <c r="VEU95" s="724"/>
      <c r="VEV95" s="724"/>
      <c r="VEW95" s="724"/>
      <c r="VEX95" s="724"/>
      <c r="VEY95" s="724"/>
      <c r="VEZ95" s="724"/>
      <c r="VFA95" s="724"/>
      <c r="VFB95" s="724"/>
      <c r="VFC95" s="724"/>
      <c r="VFD95" s="724"/>
      <c r="VFE95" s="724"/>
      <c r="VFF95" s="724"/>
      <c r="VFG95" s="724"/>
      <c r="VFH95" s="724"/>
      <c r="VFI95" s="724"/>
      <c r="VFJ95" s="724"/>
      <c r="VFK95" s="724"/>
      <c r="VFL95" s="724"/>
      <c r="VFM95" s="724"/>
      <c r="VFN95" s="724"/>
      <c r="VFO95" s="724"/>
      <c r="VFP95" s="724"/>
      <c r="VFQ95" s="724"/>
      <c r="VFR95" s="724"/>
      <c r="VFS95" s="724"/>
      <c r="VFT95" s="724"/>
      <c r="VFU95" s="724"/>
      <c r="VFV95" s="724"/>
      <c r="VFW95" s="724"/>
      <c r="VFX95" s="724"/>
      <c r="VFY95" s="724"/>
      <c r="VFZ95" s="724"/>
      <c r="VGA95" s="724"/>
      <c r="VGB95" s="724"/>
      <c r="VGC95" s="724"/>
      <c r="VGD95" s="724"/>
      <c r="VGE95" s="724"/>
      <c r="VGF95" s="724"/>
      <c r="VGG95" s="724"/>
      <c r="VGH95" s="724"/>
      <c r="VGI95" s="724"/>
      <c r="VGJ95" s="724"/>
      <c r="VGK95" s="724"/>
      <c r="VGL95" s="724"/>
      <c r="VGM95" s="724"/>
      <c r="VGN95" s="724"/>
      <c r="VGO95" s="724"/>
      <c r="VGP95" s="724"/>
      <c r="VGQ95" s="724"/>
      <c r="VGR95" s="724"/>
      <c r="VGS95" s="724"/>
      <c r="VGT95" s="724"/>
      <c r="VGU95" s="724"/>
      <c r="VGV95" s="724"/>
      <c r="VGW95" s="724"/>
      <c r="VGX95" s="724"/>
      <c r="VGY95" s="724"/>
      <c r="VGZ95" s="724"/>
      <c r="VHA95" s="724"/>
      <c r="VHB95" s="724"/>
      <c r="VHC95" s="724"/>
      <c r="VHD95" s="724"/>
      <c r="VHE95" s="724"/>
      <c r="VHF95" s="724"/>
      <c r="VHG95" s="724"/>
      <c r="VHH95" s="724"/>
      <c r="VHI95" s="724"/>
      <c r="VHJ95" s="724"/>
      <c r="VHK95" s="724"/>
      <c r="VHL95" s="724"/>
      <c r="VHM95" s="724"/>
      <c r="VHN95" s="724"/>
      <c r="VHO95" s="724"/>
      <c r="VHP95" s="724"/>
      <c r="VHQ95" s="724"/>
      <c r="VHR95" s="724"/>
      <c r="VHS95" s="724"/>
      <c r="VHT95" s="724"/>
      <c r="VHU95" s="724"/>
      <c r="VHV95" s="724"/>
      <c r="VHW95" s="724"/>
      <c r="VHX95" s="724"/>
      <c r="VHY95" s="724"/>
      <c r="VHZ95" s="724"/>
      <c r="VIA95" s="724"/>
      <c r="VIB95" s="724"/>
      <c r="VIC95" s="724"/>
      <c r="VID95" s="724"/>
      <c r="VIE95" s="724"/>
      <c r="VIF95" s="724"/>
      <c r="VIG95" s="724"/>
      <c r="VIH95" s="724"/>
      <c r="VII95" s="724"/>
      <c r="VIJ95" s="724"/>
      <c r="VIK95" s="724"/>
      <c r="VIL95" s="724"/>
      <c r="VIM95" s="724"/>
      <c r="VIN95" s="724"/>
      <c r="VIO95" s="724"/>
      <c r="VIP95" s="724"/>
      <c r="VIQ95" s="724"/>
      <c r="VIR95" s="724"/>
      <c r="VIS95" s="724"/>
      <c r="VIT95" s="724"/>
      <c r="VIU95" s="724"/>
      <c r="VIV95" s="724"/>
      <c r="VIW95" s="724"/>
      <c r="VIX95" s="724"/>
      <c r="VIY95" s="724"/>
      <c r="VIZ95" s="724"/>
      <c r="VJA95" s="724"/>
      <c r="VJB95" s="724"/>
      <c r="VJC95" s="724"/>
      <c r="VJD95" s="724"/>
      <c r="VJE95" s="724"/>
      <c r="VJF95" s="724"/>
      <c r="VJG95" s="724"/>
      <c r="VJH95" s="724"/>
      <c r="VJI95" s="724"/>
      <c r="VJJ95" s="724"/>
      <c r="VJK95" s="724"/>
      <c r="VJL95" s="724"/>
      <c r="VJM95" s="724"/>
      <c r="VJN95" s="724"/>
      <c r="VJO95" s="724"/>
      <c r="VJP95" s="724"/>
      <c r="VJQ95" s="724"/>
      <c r="VJR95" s="724"/>
      <c r="VJS95" s="724"/>
      <c r="VJT95" s="724"/>
      <c r="VJU95" s="724"/>
      <c r="VJV95" s="724"/>
      <c r="VJW95" s="724"/>
      <c r="VJX95" s="724"/>
      <c r="VJY95" s="724"/>
      <c r="VJZ95" s="724"/>
      <c r="VKA95" s="724"/>
      <c r="VKB95" s="724"/>
      <c r="VKC95" s="724"/>
      <c r="VKD95" s="724"/>
      <c r="VKE95" s="724"/>
      <c r="VKF95" s="724"/>
      <c r="VKG95" s="724"/>
      <c r="VKH95" s="724"/>
      <c r="VKI95" s="724"/>
      <c r="VKJ95" s="724"/>
      <c r="VKK95" s="724"/>
      <c r="VKL95" s="724"/>
      <c r="VKM95" s="724"/>
      <c r="VKN95" s="724"/>
      <c r="VKO95" s="724"/>
      <c r="VKP95" s="724"/>
      <c r="VKQ95" s="724"/>
      <c r="VKR95" s="724"/>
      <c r="VKS95" s="724"/>
      <c r="VKT95" s="724"/>
      <c r="VKU95" s="724"/>
      <c r="VKV95" s="724"/>
      <c r="VKW95" s="724"/>
      <c r="VKX95" s="724"/>
      <c r="VKY95" s="724"/>
      <c r="VKZ95" s="724"/>
      <c r="VLA95" s="724"/>
      <c r="VLB95" s="724"/>
      <c r="VLC95" s="724"/>
      <c r="VLD95" s="724"/>
      <c r="VLE95" s="724"/>
      <c r="VLF95" s="724"/>
      <c r="VLG95" s="724"/>
      <c r="VLH95" s="724"/>
      <c r="VLI95" s="724"/>
      <c r="VLJ95" s="724"/>
      <c r="VLK95" s="724"/>
      <c r="VLL95" s="724"/>
      <c r="VLM95" s="724"/>
      <c r="VLN95" s="724"/>
      <c r="VLO95" s="724"/>
      <c r="VLP95" s="724"/>
      <c r="VLQ95" s="724"/>
      <c r="VLR95" s="724"/>
      <c r="VLS95" s="724"/>
      <c r="VLT95" s="724"/>
      <c r="VLU95" s="724"/>
      <c r="VLV95" s="724"/>
      <c r="VLW95" s="724"/>
      <c r="VLX95" s="724"/>
      <c r="VLY95" s="724"/>
      <c r="VLZ95" s="724"/>
      <c r="VMA95" s="724"/>
      <c r="VMB95" s="724"/>
      <c r="VMC95" s="724"/>
      <c r="VMD95" s="724"/>
      <c r="VME95" s="724"/>
      <c r="VMF95" s="724"/>
      <c r="VMG95" s="724"/>
      <c r="VMH95" s="724"/>
      <c r="VMI95" s="724"/>
      <c r="VMJ95" s="724"/>
      <c r="VMK95" s="724"/>
      <c r="VML95" s="724"/>
      <c r="VMM95" s="724"/>
      <c r="VMN95" s="724"/>
      <c r="VMO95" s="724"/>
      <c r="VMP95" s="724"/>
      <c r="VMQ95" s="724"/>
      <c r="VMR95" s="724"/>
      <c r="VMS95" s="724"/>
      <c r="VMT95" s="724"/>
      <c r="VMU95" s="724"/>
      <c r="VMV95" s="724"/>
      <c r="VMW95" s="724"/>
      <c r="VMX95" s="724"/>
      <c r="VMY95" s="724"/>
      <c r="VMZ95" s="724"/>
      <c r="VNA95" s="724"/>
      <c r="VNB95" s="724"/>
      <c r="VNC95" s="724"/>
      <c r="VND95" s="724"/>
      <c r="VNE95" s="724"/>
      <c r="VNF95" s="724"/>
      <c r="VNG95" s="724"/>
      <c r="VNH95" s="724"/>
      <c r="VNI95" s="724"/>
      <c r="VNJ95" s="724"/>
      <c r="VNK95" s="724"/>
      <c r="VNL95" s="724"/>
      <c r="VNM95" s="724"/>
      <c r="VNN95" s="724"/>
      <c r="VNO95" s="724"/>
      <c r="VNP95" s="724"/>
      <c r="VNQ95" s="724"/>
      <c r="VNR95" s="724"/>
      <c r="VNS95" s="724"/>
      <c r="VNT95" s="724"/>
      <c r="VNU95" s="724"/>
      <c r="VNV95" s="724"/>
      <c r="VNW95" s="724"/>
      <c r="VNX95" s="724"/>
      <c r="VNY95" s="724"/>
      <c r="VNZ95" s="724"/>
      <c r="VOA95" s="724"/>
      <c r="VOB95" s="724"/>
      <c r="VOC95" s="724"/>
      <c r="VOD95" s="724"/>
      <c r="VOE95" s="724"/>
      <c r="VOF95" s="724"/>
      <c r="VOG95" s="724"/>
      <c r="VOH95" s="724"/>
      <c r="VOI95" s="724"/>
      <c r="VOJ95" s="724"/>
      <c r="VOK95" s="724"/>
      <c r="VOL95" s="724"/>
      <c r="VOM95" s="724"/>
      <c r="VON95" s="724"/>
      <c r="VOO95" s="724"/>
      <c r="VOP95" s="724"/>
      <c r="VOQ95" s="724"/>
      <c r="VOR95" s="724"/>
      <c r="VOS95" s="724"/>
      <c r="VOT95" s="724"/>
      <c r="VOU95" s="724"/>
      <c r="VOV95" s="724"/>
      <c r="VOW95" s="724"/>
      <c r="VOX95" s="724"/>
      <c r="VOY95" s="724"/>
      <c r="VOZ95" s="724"/>
      <c r="VPA95" s="724"/>
      <c r="VPB95" s="724"/>
      <c r="VPC95" s="724"/>
      <c r="VPD95" s="724"/>
      <c r="VPE95" s="724"/>
      <c r="VPF95" s="724"/>
      <c r="VPG95" s="724"/>
      <c r="VPH95" s="724"/>
      <c r="VPI95" s="724"/>
      <c r="VPJ95" s="724"/>
      <c r="VPK95" s="724"/>
      <c r="VPL95" s="724"/>
      <c r="VPM95" s="724"/>
      <c r="VPN95" s="724"/>
      <c r="VPO95" s="724"/>
      <c r="VPP95" s="724"/>
      <c r="VPQ95" s="724"/>
      <c r="VPR95" s="724"/>
      <c r="VPS95" s="724"/>
      <c r="VPT95" s="724"/>
      <c r="VPU95" s="724"/>
      <c r="VPV95" s="724"/>
      <c r="VPW95" s="724"/>
      <c r="VPX95" s="724"/>
      <c r="VPY95" s="724"/>
      <c r="VPZ95" s="724"/>
      <c r="VQA95" s="724"/>
      <c r="VQB95" s="724"/>
      <c r="VQC95" s="724"/>
      <c r="VQD95" s="724"/>
      <c r="VQE95" s="724"/>
      <c r="VQF95" s="724"/>
      <c r="VQG95" s="724"/>
      <c r="VQH95" s="724"/>
      <c r="VQI95" s="724"/>
      <c r="VQJ95" s="724"/>
      <c r="VQK95" s="724"/>
      <c r="VQL95" s="724"/>
      <c r="VQM95" s="724"/>
      <c r="VQN95" s="724"/>
      <c r="VQO95" s="724"/>
      <c r="VQP95" s="724"/>
      <c r="VQQ95" s="724"/>
      <c r="VQR95" s="724"/>
      <c r="VQS95" s="724"/>
      <c r="VQT95" s="724"/>
      <c r="VQU95" s="724"/>
      <c r="VQV95" s="724"/>
      <c r="VQW95" s="724"/>
      <c r="VQX95" s="724"/>
      <c r="VQY95" s="724"/>
      <c r="VQZ95" s="724"/>
      <c r="VRA95" s="724"/>
      <c r="VRB95" s="724"/>
      <c r="VRC95" s="724"/>
      <c r="VRD95" s="724"/>
      <c r="VRE95" s="724"/>
      <c r="VRF95" s="724"/>
      <c r="VRG95" s="724"/>
      <c r="VRH95" s="724"/>
      <c r="VRI95" s="724"/>
      <c r="VRJ95" s="724"/>
      <c r="VRK95" s="724"/>
      <c r="VRL95" s="724"/>
      <c r="VRM95" s="724"/>
      <c r="VRN95" s="724"/>
      <c r="VRO95" s="724"/>
      <c r="VRP95" s="724"/>
      <c r="VRQ95" s="724"/>
      <c r="VRR95" s="724"/>
      <c r="VRS95" s="724"/>
      <c r="VRT95" s="724"/>
      <c r="VRU95" s="724"/>
      <c r="VRV95" s="724"/>
      <c r="VRW95" s="724"/>
      <c r="VRX95" s="724"/>
      <c r="VRY95" s="724"/>
      <c r="VRZ95" s="724"/>
      <c r="VSA95" s="724"/>
      <c r="VSB95" s="724"/>
      <c r="VSC95" s="724"/>
      <c r="VSD95" s="724"/>
      <c r="VSE95" s="724"/>
      <c r="VSF95" s="724"/>
      <c r="VSG95" s="724"/>
      <c r="VSH95" s="724"/>
      <c r="VSI95" s="724"/>
      <c r="VSJ95" s="724"/>
      <c r="VSK95" s="724"/>
      <c r="VSL95" s="724"/>
      <c r="VSM95" s="724"/>
      <c r="VSN95" s="724"/>
      <c r="VSO95" s="724"/>
      <c r="VSP95" s="724"/>
      <c r="VSQ95" s="724"/>
      <c r="VSR95" s="724"/>
      <c r="VSS95" s="724"/>
      <c r="VST95" s="724"/>
      <c r="VSU95" s="724"/>
      <c r="VSV95" s="724"/>
      <c r="VSW95" s="724"/>
      <c r="VSX95" s="724"/>
      <c r="VSY95" s="724"/>
      <c r="VSZ95" s="724"/>
      <c r="VTA95" s="724"/>
      <c r="VTB95" s="724"/>
      <c r="VTC95" s="724"/>
      <c r="VTD95" s="724"/>
      <c r="VTE95" s="724"/>
      <c r="VTF95" s="724"/>
      <c r="VTG95" s="724"/>
      <c r="VTH95" s="724"/>
      <c r="VTI95" s="724"/>
      <c r="VTJ95" s="724"/>
      <c r="VTK95" s="724"/>
      <c r="VTL95" s="724"/>
      <c r="VTM95" s="724"/>
      <c r="VTN95" s="724"/>
      <c r="VTO95" s="724"/>
      <c r="VTP95" s="724"/>
      <c r="VTQ95" s="724"/>
      <c r="VTR95" s="724"/>
      <c r="VTS95" s="724"/>
      <c r="VTT95" s="724"/>
      <c r="VTU95" s="724"/>
      <c r="VTV95" s="724"/>
      <c r="VTW95" s="724"/>
      <c r="VTX95" s="724"/>
      <c r="VTY95" s="724"/>
      <c r="VTZ95" s="724"/>
      <c r="VUA95" s="724"/>
      <c r="VUB95" s="724"/>
      <c r="VUC95" s="724"/>
      <c r="VUD95" s="724"/>
      <c r="VUE95" s="724"/>
      <c r="VUF95" s="724"/>
      <c r="VUG95" s="724"/>
      <c r="VUH95" s="724"/>
      <c r="VUI95" s="724"/>
      <c r="VUJ95" s="724"/>
      <c r="VUK95" s="724"/>
      <c r="VUL95" s="724"/>
      <c r="VUM95" s="724"/>
      <c r="VUN95" s="724"/>
      <c r="VUO95" s="724"/>
      <c r="VUP95" s="724"/>
      <c r="VUQ95" s="724"/>
      <c r="VUR95" s="724"/>
      <c r="VUS95" s="724"/>
      <c r="VUT95" s="724"/>
      <c r="VUU95" s="724"/>
      <c r="VUV95" s="724"/>
      <c r="VUW95" s="724"/>
      <c r="VUX95" s="724"/>
      <c r="VUY95" s="724"/>
      <c r="VUZ95" s="724"/>
      <c r="VVA95" s="724"/>
      <c r="VVB95" s="724"/>
      <c r="VVC95" s="724"/>
      <c r="VVD95" s="724"/>
      <c r="VVE95" s="724"/>
      <c r="VVF95" s="724"/>
      <c r="VVG95" s="724"/>
      <c r="VVH95" s="724"/>
      <c r="VVI95" s="724"/>
      <c r="VVJ95" s="724"/>
      <c r="VVK95" s="724"/>
      <c r="VVL95" s="724"/>
      <c r="VVM95" s="724"/>
      <c r="VVN95" s="724"/>
      <c r="VVO95" s="724"/>
      <c r="VVP95" s="724"/>
      <c r="VVQ95" s="724"/>
      <c r="VVR95" s="724"/>
      <c r="VVS95" s="724"/>
      <c r="VVT95" s="724"/>
      <c r="VVU95" s="724"/>
      <c r="VVV95" s="724"/>
      <c r="VVW95" s="724"/>
      <c r="VVX95" s="724"/>
      <c r="VVY95" s="724"/>
      <c r="VVZ95" s="724"/>
      <c r="VWA95" s="724"/>
      <c r="VWB95" s="724"/>
      <c r="VWC95" s="724"/>
      <c r="VWD95" s="724"/>
      <c r="VWE95" s="724"/>
      <c r="VWF95" s="724"/>
      <c r="VWG95" s="724"/>
      <c r="VWH95" s="724"/>
      <c r="VWI95" s="724"/>
      <c r="VWJ95" s="724"/>
      <c r="VWK95" s="724"/>
      <c r="VWL95" s="724"/>
      <c r="VWM95" s="724"/>
      <c r="VWN95" s="724"/>
      <c r="VWO95" s="724"/>
      <c r="VWP95" s="724"/>
      <c r="VWQ95" s="724"/>
      <c r="VWR95" s="724"/>
      <c r="VWS95" s="724"/>
      <c r="VWT95" s="724"/>
      <c r="VWU95" s="724"/>
      <c r="VWV95" s="724"/>
      <c r="VWW95" s="724"/>
      <c r="VWX95" s="724"/>
      <c r="VWY95" s="724"/>
      <c r="VWZ95" s="724"/>
      <c r="VXA95" s="724"/>
      <c r="VXB95" s="724"/>
      <c r="VXC95" s="724"/>
      <c r="VXD95" s="724"/>
      <c r="VXE95" s="724"/>
      <c r="VXF95" s="724"/>
      <c r="VXG95" s="724"/>
      <c r="VXH95" s="724"/>
      <c r="VXI95" s="724"/>
      <c r="VXJ95" s="724"/>
      <c r="VXK95" s="724"/>
      <c r="VXL95" s="724"/>
      <c r="VXM95" s="724"/>
      <c r="VXN95" s="724"/>
      <c r="VXO95" s="724"/>
      <c r="VXP95" s="724"/>
      <c r="VXQ95" s="724"/>
      <c r="VXR95" s="724"/>
      <c r="VXS95" s="724"/>
      <c r="VXT95" s="724"/>
      <c r="VXU95" s="724"/>
      <c r="VXV95" s="724"/>
      <c r="VXW95" s="724"/>
      <c r="VXX95" s="724"/>
      <c r="VXY95" s="724"/>
      <c r="VXZ95" s="724"/>
      <c r="VYA95" s="724"/>
      <c r="VYB95" s="724"/>
      <c r="VYC95" s="724"/>
      <c r="VYD95" s="724"/>
      <c r="VYE95" s="724"/>
      <c r="VYF95" s="724"/>
      <c r="VYG95" s="724"/>
      <c r="VYH95" s="724"/>
      <c r="VYI95" s="724"/>
      <c r="VYJ95" s="724"/>
      <c r="VYK95" s="724"/>
      <c r="VYL95" s="724"/>
      <c r="VYM95" s="724"/>
      <c r="VYN95" s="724"/>
      <c r="VYO95" s="724"/>
      <c r="VYP95" s="724"/>
      <c r="VYQ95" s="724"/>
      <c r="VYR95" s="724"/>
      <c r="VYS95" s="724"/>
      <c r="VYT95" s="724"/>
      <c r="VYU95" s="724"/>
      <c r="VYV95" s="724"/>
      <c r="VYW95" s="724"/>
      <c r="VYX95" s="724"/>
      <c r="VYY95" s="724"/>
      <c r="VYZ95" s="724"/>
      <c r="VZA95" s="724"/>
      <c r="VZB95" s="724"/>
      <c r="VZC95" s="724"/>
      <c r="VZD95" s="724"/>
      <c r="VZE95" s="724"/>
      <c r="VZF95" s="724"/>
      <c r="VZG95" s="724"/>
      <c r="VZH95" s="724"/>
      <c r="VZI95" s="724"/>
      <c r="VZJ95" s="724"/>
      <c r="VZK95" s="724"/>
      <c r="VZL95" s="724"/>
      <c r="VZM95" s="724"/>
      <c r="VZN95" s="724"/>
      <c r="VZO95" s="724"/>
      <c r="VZP95" s="724"/>
      <c r="VZQ95" s="724"/>
      <c r="VZR95" s="724"/>
      <c r="VZS95" s="724"/>
      <c r="VZT95" s="724"/>
      <c r="VZU95" s="724"/>
      <c r="VZV95" s="724"/>
      <c r="VZW95" s="724"/>
      <c r="VZX95" s="724"/>
      <c r="VZY95" s="724"/>
      <c r="VZZ95" s="724"/>
      <c r="WAA95" s="724"/>
      <c r="WAB95" s="724"/>
      <c r="WAC95" s="724"/>
      <c r="WAD95" s="724"/>
      <c r="WAE95" s="724"/>
      <c r="WAF95" s="724"/>
      <c r="WAG95" s="724"/>
      <c r="WAH95" s="724"/>
      <c r="WAI95" s="724"/>
      <c r="WAJ95" s="724"/>
      <c r="WAK95" s="724"/>
      <c r="WAL95" s="724"/>
      <c r="WAM95" s="724"/>
      <c r="WAN95" s="724"/>
      <c r="WAO95" s="724"/>
      <c r="WAP95" s="724"/>
      <c r="WAQ95" s="724"/>
      <c r="WAR95" s="724"/>
      <c r="WAS95" s="724"/>
      <c r="WAT95" s="724"/>
      <c r="WAU95" s="724"/>
      <c r="WAV95" s="724"/>
      <c r="WAW95" s="724"/>
      <c r="WAX95" s="724"/>
      <c r="WAY95" s="724"/>
      <c r="WAZ95" s="724"/>
      <c r="WBA95" s="724"/>
      <c r="WBB95" s="724"/>
      <c r="WBC95" s="724"/>
      <c r="WBD95" s="724"/>
      <c r="WBE95" s="724"/>
      <c r="WBF95" s="724"/>
      <c r="WBG95" s="724"/>
      <c r="WBH95" s="724"/>
      <c r="WBI95" s="724"/>
      <c r="WBJ95" s="724"/>
      <c r="WBK95" s="724"/>
      <c r="WBL95" s="724"/>
      <c r="WBM95" s="724"/>
      <c r="WBN95" s="724"/>
      <c r="WBO95" s="724"/>
      <c r="WBP95" s="724"/>
      <c r="WBQ95" s="724"/>
      <c r="WBR95" s="724"/>
      <c r="WBS95" s="724"/>
      <c r="WBT95" s="724"/>
      <c r="WBU95" s="724"/>
      <c r="WBV95" s="724"/>
      <c r="WBW95" s="724"/>
      <c r="WBX95" s="724"/>
      <c r="WBY95" s="724"/>
      <c r="WBZ95" s="724"/>
      <c r="WCA95" s="724"/>
      <c r="WCB95" s="724"/>
      <c r="WCC95" s="724"/>
      <c r="WCD95" s="724"/>
      <c r="WCE95" s="724"/>
      <c r="WCF95" s="724"/>
      <c r="WCG95" s="724"/>
      <c r="WCH95" s="724"/>
      <c r="WCI95" s="724"/>
      <c r="WCJ95" s="724"/>
      <c r="WCK95" s="724"/>
      <c r="WCL95" s="724"/>
      <c r="WCM95" s="724"/>
      <c r="WCN95" s="724"/>
      <c r="WCO95" s="724"/>
      <c r="WCP95" s="724"/>
      <c r="WCQ95" s="724"/>
      <c r="WCR95" s="724"/>
      <c r="WCS95" s="724"/>
      <c r="WCT95" s="724"/>
      <c r="WCU95" s="724"/>
      <c r="WCV95" s="724"/>
      <c r="WCW95" s="724"/>
      <c r="WCX95" s="724"/>
      <c r="WCY95" s="724"/>
      <c r="WCZ95" s="724"/>
      <c r="WDA95" s="724"/>
      <c r="WDB95" s="724"/>
      <c r="WDC95" s="724"/>
      <c r="WDD95" s="724"/>
      <c r="WDE95" s="724"/>
      <c r="WDF95" s="724"/>
      <c r="WDG95" s="724"/>
      <c r="WDH95" s="724"/>
      <c r="WDI95" s="724"/>
      <c r="WDJ95" s="724"/>
      <c r="WDK95" s="724"/>
      <c r="WDL95" s="724"/>
      <c r="WDM95" s="724"/>
      <c r="WDN95" s="724"/>
      <c r="WDO95" s="724"/>
      <c r="WDP95" s="724"/>
      <c r="WDQ95" s="724"/>
      <c r="WDR95" s="724"/>
      <c r="WDS95" s="724"/>
      <c r="WDT95" s="724"/>
      <c r="WDU95" s="724"/>
      <c r="WDV95" s="724"/>
      <c r="WDW95" s="724"/>
      <c r="WDX95" s="724"/>
      <c r="WDY95" s="724"/>
      <c r="WDZ95" s="724"/>
      <c r="WEA95" s="724"/>
      <c r="WEB95" s="724"/>
      <c r="WEC95" s="724"/>
      <c r="WED95" s="724"/>
      <c r="WEE95" s="724"/>
      <c r="WEF95" s="724"/>
      <c r="WEG95" s="724"/>
      <c r="WEH95" s="724"/>
      <c r="WEI95" s="724"/>
      <c r="WEJ95" s="724"/>
      <c r="WEK95" s="724"/>
      <c r="WEL95" s="724"/>
      <c r="WEM95" s="724"/>
      <c r="WEN95" s="724"/>
      <c r="WEO95" s="724"/>
      <c r="WEP95" s="724"/>
      <c r="WEQ95" s="724"/>
      <c r="WER95" s="724"/>
      <c r="WES95" s="724"/>
      <c r="WET95" s="724"/>
      <c r="WEU95" s="724"/>
      <c r="WEV95" s="724"/>
      <c r="WEW95" s="724"/>
      <c r="WEX95" s="724"/>
      <c r="WEY95" s="724"/>
      <c r="WEZ95" s="724"/>
      <c r="WFA95" s="724"/>
      <c r="WFB95" s="724"/>
      <c r="WFC95" s="724"/>
      <c r="WFD95" s="724"/>
      <c r="WFE95" s="724"/>
      <c r="WFF95" s="724"/>
      <c r="WFG95" s="724"/>
      <c r="WFH95" s="724"/>
      <c r="WFI95" s="724"/>
      <c r="WFJ95" s="724"/>
      <c r="WFK95" s="724"/>
      <c r="WFL95" s="724"/>
      <c r="WFM95" s="724"/>
      <c r="WFN95" s="724"/>
      <c r="WFO95" s="724"/>
      <c r="WFP95" s="724"/>
      <c r="WFQ95" s="724"/>
      <c r="WFR95" s="724"/>
      <c r="WFS95" s="724"/>
      <c r="WFT95" s="724"/>
      <c r="WFU95" s="724"/>
      <c r="WFV95" s="724"/>
      <c r="WFW95" s="724"/>
      <c r="WFX95" s="724"/>
      <c r="WFY95" s="724"/>
      <c r="WFZ95" s="724"/>
      <c r="WGA95" s="724"/>
      <c r="WGB95" s="724"/>
      <c r="WGC95" s="724"/>
      <c r="WGD95" s="724"/>
      <c r="WGE95" s="724"/>
      <c r="WGF95" s="724"/>
      <c r="WGG95" s="724"/>
      <c r="WGH95" s="724"/>
      <c r="WGI95" s="724"/>
      <c r="WGJ95" s="724"/>
      <c r="WGK95" s="724"/>
      <c r="WGL95" s="724"/>
      <c r="WGM95" s="724"/>
      <c r="WGN95" s="724"/>
      <c r="WGO95" s="724"/>
      <c r="WGP95" s="724"/>
      <c r="WGQ95" s="724"/>
      <c r="WGR95" s="724"/>
      <c r="WGS95" s="724"/>
      <c r="WGT95" s="724"/>
      <c r="WGU95" s="724"/>
      <c r="WGV95" s="724"/>
      <c r="WGW95" s="724"/>
      <c r="WGX95" s="724"/>
      <c r="WGY95" s="724"/>
      <c r="WGZ95" s="724"/>
      <c r="WHA95" s="724"/>
      <c r="WHB95" s="724"/>
      <c r="WHC95" s="724"/>
      <c r="WHD95" s="724"/>
      <c r="WHE95" s="724"/>
      <c r="WHF95" s="724"/>
      <c r="WHG95" s="724"/>
      <c r="WHH95" s="724"/>
      <c r="WHI95" s="724"/>
      <c r="WHJ95" s="724"/>
      <c r="WHK95" s="724"/>
      <c r="WHL95" s="724"/>
      <c r="WHM95" s="724"/>
      <c r="WHN95" s="724"/>
      <c r="WHO95" s="724"/>
      <c r="WHP95" s="724"/>
      <c r="WHQ95" s="724"/>
      <c r="WHR95" s="724"/>
      <c r="WHS95" s="724"/>
      <c r="WHT95" s="724"/>
      <c r="WHU95" s="724"/>
      <c r="WHV95" s="724"/>
      <c r="WHW95" s="724"/>
      <c r="WHX95" s="724"/>
      <c r="WHY95" s="724"/>
      <c r="WHZ95" s="724"/>
      <c r="WIA95" s="724"/>
      <c r="WIB95" s="724"/>
      <c r="WIC95" s="724"/>
      <c r="WID95" s="724"/>
      <c r="WIE95" s="724"/>
      <c r="WIF95" s="724"/>
      <c r="WIG95" s="724"/>
      <c r="WIH95" s="724"/>
      <c r="WII95" s="724"/>
      <c r="WIJ95" s="724"/>
      <c r="WIK95" s="724"/>
      <c r="WIL95" s="724"/>
      <c r="WIM95" s="724"/>
      <c r="WIN95" s="724"/>
      <c r="WIO95" s="724"/>
      <c r="WIP95" s="724"/>
      <c r="WIQ95" s="724"/>
      <c r="WIR95" s="724"/>
      <c r="WIS95" s="724"/>
      <c r="WIT95" s="724"/>
      <c r="WIU95" s="724"/>
      <c r="WIV95" s="724"/>
      <c r="WIW95" s="724"/>
      <c r="WIX95" s="724"/>
      <c r="WIY95" s="724"/>
      <c r="WIZ95" s="724"/>
      <c r="WJA95" s="724"/>
      <c r="WJB95" s="724"/>
      <c r="WJC95" s="724"/>
      <c r="WJD95" s="724"/>
      <c r="WJE95" s="724"/>
      <c r="WJF95" s="724"/>
      <c r="WJG95" s="724"/>
      <c r="WJH95" s="724"/>
      <c r="WJI95" s="724"/>
      <c r="WJJ95" s="724"/>
      <c r="WJK95" s="724"/>
      <c r="WJL95" s="724"/>
      <c r="WJM95" s="724"/>
      <c r="WJN95" s="724"/>
      <c r="WJO95" s="724"/>
      <c r="WJP95" s="724"/>
      <c r="WJQ95" s="724"/>
      <c r="WJR95" s="724"/>
      <c r="WJS95" s="724"/>
      <c r="WJT95" s="724"/>
      <c r="WJU95" s="724"/>
      <c r="WJV95" s="724"/>
      <c r="WJW95" s="724"/>
      <c r="WJX95" s="724"/>
      <c r="WJY95" s="724"/>
      <c r="WJZ95" s="724"/>
      <c r="WKA95" s="724"/>
      <c r="WKB95" s="724"/>
      <c r="WKC95" s="724"/>
      <c r="WKD95" s="724"/>
      <c r="WKE95" s="724"/>
      <c r="WKF95" s="724"/>
      <c r="WKG95" s="724"/>
      <c r="WKH95" s="724"/>
      <c r="WKI95" s="724"/>
      <c r="WKJ95" s="724"/>
      <c r="WKK95" s="724"/>
      <c r="WKL95" s="724"/>
      <c r="WKM95" s="724"/>
      <c r="WKN95" s="724"/>
      <c r="WKO95" s="724"/>
      <c r="WKP95" s="724"/>
      <c r="WKQ95" s="724"/>
      <c r="WKR95" s="724"/>
      <c r="WKS95" s="724"/>
      <c r="WKT95" s="724"/>
      <c r="WKU95" s="724"/>
      <c r="WKV95" s="724"/>
      <c r="WKW95" s="724"/>
      <c r="WKX95" s="724"/>
      <c r="WKY95" s="724"/>
      <c r="WKZ95" s="724"/>
      <c r="WLA95" s="724"/>
      <c r="WLB95" s="724"/>
      <c r="WLC95" s="724"/>
      <c r="WLD95" s="724"/>
      <c r="WLE95" s="724"/>
      <c r="WLF95" s="724"/>
      <c r="WLG95" s="724"/>
      <c r="WLH95" s="724"/>
      <c r="WLI95" s="724"/>
      <c r="WLJ95" s="724"/>
      <c r="WLK95" s="724"/>
      <c r="WLL95" s="724"/>
      <c r="WLM95" s="724"/>
      <c r="WLN95" s="724"/>
      <c r="WLO95" s="724"/>
      <c r="WLP95" s="724"/>
      <c r="WLQ95" s="724"/>
      <c r="WLR95" s="724"/>
      <c r="WLS95" s="724"/>
      <c r="WLT95" s="724"/>
      <c r="WLU95" s="724"/>
      <c r="WLV95" s="724"/>
      <c r="WLW95" s="724"/>
      <c r="WLX95" s="724"/>
      <c r="WLY95" s="724"/>
      <c r="WLZ95" s="724"/>
      <c r="WMA95" s="724"/>
      <c r="WMB95" s="724"/>
      <c r="WMC95" s="724"/>
      <c r="WMD95" s="724"/>
      <c r="WME95" s="724"/>
      <c r="WMF95" s="724"/>
      <c r="WMG95" s="724"/>
      <c r="WMH95" s="724"/>
      <c r="WMI95" s="724"/>
      <c r="WMJ95" s="724"/>
      <c r="WMK95" s="724"/>
      <c r="WML95" s="724"/>
      <c r="WMM95" s="724"/>
      <c r="WMN95" s="724"/>
      <c r="WMO95" s="724"/>
      <c r="WMP95" s="724"/>
      <c r="WMQ95" s="724"/>
      <c r="WMR95" s="724"/>
      <c r="WMS95" s="724"/>
      <c r="WMT95" s="724"/>
      <c r="WMU95" s="724"/>
      <c r="WMV95" s="724"/>
      <c r="WMW95" s="724"/>
      <c r="WMX95" s="724"/>
      <c r="WMY95" s="724"/>
      <c r="WMZ95" s="724"/>
      <c r="WNA95" s="724"/>
      <c r="WNB95" s="724"/>
      <c r="WNC95" s="724"/>
      <c r="WND95" s="724"/>
      <c r="WNE95" s="724"/>
      <c r="WNF95" s="724"/>
      <c r="WNG95" s="724"/>
      <c r="WNH95" s="724"/>
      <c r="WNI95" s="724"/>
      <c r="WNJ95" s="724"/>
      <c r="WNK95" s="724"/>
      <c r="WNL95" s="724"/>
      <c r="WNM95" s="724"/>
      <c r="WNN95" s="724"/>
      <c r="WNO95" s="724"/>
      <c r="WNP95" s="724"/>
      <c r="WNQ95" s="724"/>
      <c r="WNR95" s="724"/>
      <c r="WNS95" s="724"/>
      <c r="WNT95" s="724"/>
      <c r="WNU95" s="724"/>
      <c r="WNV95" s="724"/>
      <c r="WNW95" s="724"/>
      <c r="WNX95" s="724"/>
      <c r="WNY95" s="724"/>
      <c r="WNZ95" s="724"/>
      <c r="WOA95" s="724"/>
      <c r="WOB95" s="724"/>
      <c r="WOC95" s="724"/>
      <c r="WOD95" s="724"/>
      <c r="WOE95" s="724"/>
      <c r="WOF95" s="724"/>
      <c r="WOG95" s="724"/>
      <c r="WOH95" s="724"/>
      <c r="WOI95" s="724"/>
      <c r="WOJ95" s="724"/>
      <c r="WOK95" s="724"/>
      <c r="WOL95" s="724"/>
      <c r="WOM95" s="724"/>
      <c r="WON95" s="724"/>
      <c r="WOO95" s="724"/>
      <c r="WOP95" s="724"/>
      <c r="WOQ95" s="724"/>
      <c r="WOR95" s="724"/>
      <c r="WOS95" s="724"/>
      <c r="WOT95" s="724"/>
      <c r="WOU95" s="724"/>
      <c r="WOV95" s="724"/>
      <c r="WOW95" s="724"/>
      <c r="WOX95" s="724"/>
      <c r="WOY95" s="724"/>
      <c r="WOZ95" s="724"/>
      <c r="WPA95" s="724"/>
      <c r="WPB95" s="724"/>
      <c r="WPC95" s="724"/>
      <c r="WPD95" s="724"/>
      <c r="WPE95" s="724"/>
      <c r="WPF95" s="724"/>
      <c r="WPG95" s="724"/>
      <c r="WPH95" s="724"/>
      <c r="WPI95" s="724"/>
      <c r="WPJ95" s="724"/>
      <c r="WPK95" s="724"/>
      <c r="WPL95" s="724"/>
      <c r="WPM95" s="724"/>
      <c r="WPN95" s="724"/>
      <c r="WPO95" s="724"/>
      <c r="WPP95" s="724"/>
      <c r="WPQ95" s="724"/>
      <c r="WPR95" s="724"/>
      <c r="WPS95" s="724"/>
      <c r="WPT95" s="724"/>
      <c r="WPU95" s="724"/>
      <c r="WPV95" s="724"/>
      <c r="WPW95" s="724"/>
      <c r="WPX95" s="724"/>
      <c r="WPY95" s="724"/>
      <c r="WPZ95" s="724"/>
      <c r="WQA95" s="724"/>
      <c r="WQB95" s="724"/>
      <c r="WQC95" s="724"/>
      <c r="WQD95" s="724"/>
      <c r="WQE95" s="724"/>
      <c r="WQF95" s="724"/>
      <c r="WQG95" s="724"/>
      <c r="WQH95" s="724"/>
      <c r="WQI95" s="724"/>
      <c r="WQJ95" s="724"/>
      <c r="WQK95" s="724"/>
      <c r="WQL95" s="724"/>
      <c r="WQM95" s="724"/>
      <c r="WQN95" s="724"/>
      <c r="WQO95" s="724"/>
      <c r="WQP95" s="724"/>
      <c r="WQQ95" s="724"/>
      <c r="WQR95" s="724"/>
      <c r="WQS95" s="724"/>
      <c r="WQT95" s="724"/>
      <c r="WQU95" s="724"/>
      <c r="WQV95" s="724"/>
      <c r="WQW95" s="724"/>
      <c r="WQX95" s="724"/>
      <c r="WQY95" s="724"/>
      <c r="WQZ95" s="724"/>
      <c r="WRA95" s="724"/>
      <c r="WRB95" s="724"/>
      <c r="WRC95" s="724"/>
      <c r="WRD95" s="724"/>
      <c r="WRE95" s="724"/>
      <c r="WRF95" s="724"/>
      <c r="WRG95" s="724"/>
      <c r="WRH95" s="724"/>
      <c r="WRI95" s="724"/>
      <c r="WRJ95" s="724"/>
      <c r="WRK95" s="724"/>
      <c r="WRL95" s="724"/>
      <c r="WRM95" s="724"/>
      <c r="WRN95" s="724"/>
      <c r="WRO95" s="724"/>
      <c r="WRP95" s="724"/>
      <c r="WRQ95" s="724"/>
      <c r="WRR95" s="724"/>
      <c r="WRS95" s="724"/>
      <c r="WRT95" s="724"/>
      <c r="WRU95" s="724"/>
      <c r="WRV95" s="724"/>
      <c r="WRW95" s="724"/>
      <c r="WRX95" s="724"/>
      <c r="WRY95" s="724"/>
      <c r="WRZ95" s="724"/>
      <c r="WSA95" s="724"/>
      <c r="WSB95" s="724"/>
      <c r="WSC95" s="724"/>
      <c r="WSD95" s="724"/>
      <c r="WSE95" s="724"/>
      <c r="WSF95" s="724"/>
      <c r="WSG95" s="724"/>
      <c r="WSH95" s="724"/>
      <c r="WSI95" s="724"/>
      <c r="WSJ95" s="724"/>
      <c r="WSK95" s="724"/>
      <c r="WSL95" s="724"/>
      <c r="WSM95" s="724"/>
      <c r="WSN95" s="724"/>
      <c r="WSO95" s="724"/>
      <c r="WSP95" s="724"/>
      <c r="WSQ95" s="724"/>
      <c r="WSR95" s="724"/>
      <c r="WSS95" s="724"/>
      <c r="WST95" s="724"/>
      <c r="WSU95" s="724"/>
      <c r="WSV95" s="724"/>
      <c r="WSW95" s="724"/>
      <c r="WSX95" s="724"/>
      <c r="WSY95" s="724"/>
      <c r="WSZ95" s="724"/>
      <c r="WTA95" s="724"/>
      <c r="WTB95" s="724"/>
      <c r="WTC95" s="724"/>
      <c r="WTD95" s="724"/>
      <c r="WTE95" s="724"/>
      <c r="WTF95" s="724"/>
      <c r="WTG95" s="724"/>
      <c r="WTH95" s="724"/>
      <c r="WTI95" s="724"/>
      <c r="WTJ95" s="724"/>
      <c r="WTK95" s="724"/>
      <c r="WTL95" s="724"/>
      <c r="WTM95" s="724"/>
      <c r="WTN95" s="724"/>
      <c r="WTO95" s="724"/>
      <c r="WTP95" s="724"/>
      <c r="WTQ95" s="724"/>
      <c r="WTR95" s="724"/>
      <c r="WTS95" s="724"/>
      <c r="WTT95" s="724"/>
      <c r="WTU95" s="724"/>
      <c r="WTV95" s="724"/>
      <c r="WTW95" s="724"/>
      <c r="WTX95" s="724"/>
      <c r="WTY95" s="724"/>
      <c r="WTZ95" s="724"/>
      <c r="WUA95" s="724"/>
      <c r="WUB95" s="724"/>
      <c r="WUC95" s="724"/>
      <c r="WUD95" s="724"/>
      <c r="WUE95" s="724"/>
      <c r="WUF95" s="724"/>
      <c r="WUG95" s="724"/>
      <c r="WUH95" s="724"/>
      <c r="WUI95" s="724"/>
      <c r="WUJ95" s="724"/>
      <c r="WUK95" s="724"/>
      <c r="WUL95" s="724"/>
      <c r="WUM95" s="724"/>
      <c r="WUN95" s="724"/>
      <c r="WUO95" s="724"/>
      <c r="WUP95" s="724"/>
      <c r="WUQ95" s="724"/>
      <c r="WUR95" s="724"/>
      <c r="WUS95" s="724"/>
      <c r="WUT95" s="724"/>
      <c r="WUU95" s="724"/>
      <c r="WUV95" s="724"/>
      <c r="WUW95" s="724"/>
      <c r="WUX95" s="724"/>
      <c r="WUY95" s="724"/>
      <c r="WUZ95" s="724"/>
      <c r="WVA95" s="724"/>
      <c r="WVB95" s="724"/>
      <c r="WVC95" s="724"/>
      <c r="WVD95" s="724"/>
      <c r="WVE95" s="724"/>
      <c r="WVF95" s="724"/>
      <c r="WVG95" s="724"/>
      <c r="WVH95" s="724"/>
      <c r="WVI95" s="724"/>
      <c r="WVJ95" s="724"/>
      <c r="WVK95" s="724"/>
      <c r="WVL95" s="724"/>
      <c r="WVM95" s="724"/>
      <c r="WVN95" s="724"/>
      <c r="WVO95" s="724"/>
      <c r="WVP95" s="724"/>
      <c r="WVQ95" s="724"/>
      <c r="WVR95" s="724"/>
      <c r="WVS95" s="724"/>
      <c r="WVT95" s="724"/>
      <c r="WVU95" s="724"/>
      <c r="WVV95" s="724"/>
      <c r="WVW95" s="724"/>
      <c r="WVX95" s="724"/>
      <c r="WVY95" s="724"/>
      <c r="WVZ95" s="724"/>
      <c r="WWA95" s="724"/>
      <c r="WWB95" s="724"/>
      <c r="WWC95" s="724"/>
      <c r="WWD95" s="724"/>
      <c r="WWE95" s="724"/>
      <c r="WWF95" s="724"/>
      <c r="WWG95" s="724"/>
      <c r="WWH95" s="724"/>
      <c r="WWI95" s="724"/>
      <c r="WWJ95" s="724"/>
      <c r="WWK95" s="724"/>
      <c r="WWL95" s="724"/>
      <c r="WWM95" s="724"/>
      <c r="WWN95" s="724"/>
      <c r="WWO95" s="724"/>
      <c r="WWP95" s="724"/>
      <c r="WWQ95" s="724"/>
      <c r="WWR95" s="724"/>
      <c r="WWS95" s="724"/>
      <c r="WWT95" s="724"/>
      <c r="WWU95" s="724"/>
      <c r="WWV95" s="724"/>
      <c r="WWW95" s="724"/>
      <c r="WWX95" s="724"/>
      <c r="WWY95" s="724"/>
      <c r="WWZ95" s="724"/>
      <c r="WXA95" s="724"/>
      <c r="WXB95" s="724"/>
      <c r="WXC95" s="724"/>
      <c r="WXD95" s="724"/>
      <c r="WXE95" s="724"/>
      <c r="WXF95" s="724"/>
      <c r="WXG95" s="724"/>
      <c r="WXH95" s="724"/>
      <c r="WXI95" s="724"/>
      <c r="WXJ95" s="724"/>
      <c r="WXK95" s="724"/>
      <c r="WXL95" s="724"/>
      <c r="WXM95" s="724"/>
      <c r="WXN95" s="724"/>
      <c r="WXO95" s="724"/>
      <c r="WXP95" s="724"/>
      <c r="WXQ95" s="724"/>
      <c r="WXR95" s="724"/>
      <c r="WXS95" s="724"/>
      <c r="WXT95" s="724"/>
      <c r="WXU95" s="724"/>
      <c r="WXV95" s="724"/>
      <c r="WXW95" s="724"/>
      <c r="WXX95" s="724"/>
      <c r="WXY95" s="724"/>
      <c r="WXZ95" s="724"/>
      <c r="WYA95" s="724"/>
      <c r="WYB95" s="724"/>
      <c r="WYC95" s="724"/>
      <c r="WYD95" s="724"/>
      <c r="WYE95" s="724"/>
      <c r="WYF95" s="724"/>
      <c r="WYG95" s="724"/>
      <c r="WYH95" s="724"/>
      <c r="WYI95" s="724"/>
      <c r="WYJ95" s="724"/>
      <c r="WYK95" s="724"/>
      <c r="WYL95" s="724"/>
      <c r="WYM95" s="724"/>
      <c r="WYN95" s="724"/>
      <c r="WYO95" s="724"/>
      <c r="WYP95" s="724"/>
      <c r="WYQ95" s="724"/>
      <c r="WYR95" s="724"/>
      <c r="WYS95" s="724"/>
      <c r="WYT95" s="724"/>
      <c r="WYU95" s="724"/>
      <c r="WYV95" s="724"/>
      <c r="WYW95" s="724"/>
      <c r="WYX95" s="724"/>
      <c r="WYY95" s="724"/>
      <c r="WYZ95" s="724"/>
      <c r="WZA95" s="724"/>
      <c r="WZB95" s="724"/>
      <c r="WZC95" s="724"/>
      <c r="WZD95" s="724"/>
      <c r="WZE95" s="724"/>
      <c r="WZF95" s="724"/>
      <c r="WZG95" s="724"/>
      <c r="WZH95" s="724"/>
      <c r="WZI95" s="724"/>
      <c r="WZJ95" s="724"/>
      <c r="WZK95" s="724"/>
      <c r="WZL95" s="724"/>
      <c r="WZM95" s="724"/>
      <c r="WZN95" s="724"/>
      <c r="WZO95" s="724"/>
      <c r="WZP95" s="724"/>
      <c r="WZQ95" s="724"/>
      <c r="WZR95" s="724"/>
      <c r="WZS95" s="724"/>
      <c r="WZT95" s="724"/>
      <c r="WZU95" s="724"/>
      <c r="WZV95" s="724"/>
      <c r="WZW95" s="724"/>
      <c r="WZX95" s="724"/>
      <c r="WZY95" s="724"/>
      <c r="WZZ95" s="724"/>
      <c r="XAA95" s="724"/>
      <c r="XAB95" s="724"/>
      <c r="XAC95" s="724"/>
      <c r="XAD95" s="724"/>
      <c r="XAE95" s="724"/>
      <c r="XAF95" s="724"/>
      <c r="XAG95" s="724"/>
      <c r="XAH95" s="724"/>
      <c r="XAI95" s="724"/>
      <c r="XAJ95" s="724"/>
      <c r="XAK95" s="724"/>
      <c r="XAL95" s="724"/>
      <c r="XAM95" s="724"/>
      <c r="XAN95" s="724"/>
      <c r="XAO95" s="724"/>
      <c r="XAP95" s="724"/>
      <c r="XAQ95" s="724"/>
      <c r="XAR95" s="724"/>
      <c r="XAS95" s="724"/>
      <c r="XAT95" s="724"/>
      <c r="XAU95" s="724"/>
      <c r="XAV95" s="724"/>
      <c r="XAW95" s="724"/>
      <c r="XAX95" s="724"/>
      <c r="XAY95" s="724"/>
      <c r="XAZ95" s="724"/>
      <c r="XBA95" s="724"/>
      <c r="XBB95" s="724"/>
      <c r="XBC95" s="724"/>
      <c r="XBD95" s="724"/>
      <c r="XBE95" s="724"/>
      <c r="XBF95" s="724"/>
      <c r="XBG95" s="724"/>
      <c r="XBH95" s="724"/>
      <c r="XBI95" s="724"/>
      <c r="XBJ95" s="724"/>
      <c r="XBK95" s="724"/>
      <c r="XBL95" s="724"/>
      <c r="XBM95" s="724"/>
      <c r="XBN95" s="724"/>
      <c r="XBO95" s="724"/>
      <c r="XBP95" s="724"/>
      <c r="XBQ95" s="724"/>
      <c r="XBR95" s="724"/>
      <c r="XBS95" s="724"/>
      <c r="XBT95" s="724"/>
      <c r="XBU95" s="724"/>
      <c r="XBV95" s="724"/>
      <c r="XBW95" s="724"/>
      <c r="XBX95" s="724"/>
      <c r="XBY95" s="724"/>
      <c r="XBZ95" s="724"/>
      <c r="XCA95" s="724"/>
      <c r="XCB95" s="724"/>
      <c r="XCC95" s="724"/>
      <c r="XCD95" s="724"/>
      <c r="XCE95" s="724"/>
      <c r="XCF95" s="724"/>
      <c r="XCG95" s="724"/>
      <c r="XCH95" s="724"/>
      <c r="XCI95" s="724"/>
      <c r="XCJ95" s="724"/>
      <c r="XCK95" s="724"/>
      <c r="XCL95" s="724"/>
      <c r="XCM95" s="724"/>
      <c r="XCN95" s="724"/>
      <c r="XCO95" s="724"/>
      <c r="XCP95" s="724"/>
      <c r="XCQ95" s="724"/>
      <c r="XCR95" s="724"/>
      <c r="XCS95" s="724"/>
      <c r="XCT95" s="724"/>
      <c r="XCU95" s="724"/>
      <c r="XCV95" s="724"/>
      <c r="XCW95" s="724"/>
      <c r="XCX95" s="724"/>
      <c r="XCY95" s="724"/>
      <c r="XCZ95" s="724"/>
      <c r="XDA95" s="724"/>
      <c r="XDB95" s="724"/>
      <c r="XDC95" s="724"/>
      <c r="XDD95" s="724"/>
      <c r="XDE95" s="724"/>
      <c r="XDF95" s="724"/>
      <c r="XDG95" s="724"/>
      <c r="XDH95" s="724"/>
      <c r="XDI95" s="724"/>
      <c r="XDJ95" s="724"/>
      <c r="XDK95" s="724"/>
      <c r="XDL95" s="724"/>
      <c r="XDM95" s="724"/>
      <c r="XDN95" s="724"/>
      <c r="XDO95" s="724"/>
      <c r="XDP95" s="724"/>
      <c r="XDQ95" s="724"/>
      <c r="XDR95" s="724"/>
      <c r="XDS95" s="724"/>
      <c r="XDT95" s="724"/>
      <c r="XDU95" s="724"/>
      <c r="XDV95" s="724"/>
      <c r="XDW95" s="724"/>
      <c r="XDX95" s="724"/>
      <c r="XDY95" s="724"/>
      <c r="XDZ95" s="724"/>
      <c r="XEA95" s="724"/>
      <c r="XEB95" s="724"/>
      <c r="XEC95" s="724"/>
      <c r="XED95" s="724"/>
      <c r="XEE95" s="724"/>
      <c r="XEF95" s="724"/>
      <c r="XEG95" s="724"/>
      <c r="XEH95" s="724"/>
      <c r="XEI95" s="724"/>
      <c r="XEJ95" s="724"/>
      <c r="XEK95" s="724"/>
      <c r="XEL95" s="724"/>
      <c r="XEM95" s="724"/>
      <c r="XEN95" s="724"/>
      <c r="XEO95" s="724"/>
      <c r="XEP95" s="724"/>
      <c r="XEQ95" s="724"/>
      <c r="XER95" s="724"/>
      <c r="XES95" s="724"/>
      <c r="XET95" s="724"/>
      <c r="XEU95" s="724"/>
      <c r="XEV95" s="724"/>
      <c r="XEW95" s="724"/>
      <c r="XEX95" s="724"/>
      <c r="XEY95" s="724"/>
      <c r="XEZ95" s="724"/>
      <c r="XFA95" s="724"/>
      <c r="XFB95" s="724"/>
      <c r="XFC95" s="724"/>
      <c r="XFD95" s="724"/>
    </row>
    <row r="96" spans="1:16384" s="310" customFormat="1" ht="12.6" customHeight="1" x14ac:dyDescent="0.2">
      <c r="A96" s="730" t="s">
        <v>2848</v>
      </c>
      <c r="B96" s="731"/>
      <c r="C96" s="731"/>
      <c r="D96" s="731"/>
      <c r="E96" s="731"/>
      <c r="F96" s="731"/>
      <c r="G96" s="731"/>
      <c r="H96" s="731"/>
      <c r="I96" s="731"/>
      <c r="J96" s="731"/>
      <c r="K96" s="731"/>
      <c r="L96" s="731"/>
      <c r="M96" s="731"/>
      <c r="N96" s="731"/>
      <c r="O96" s="731"/>
      <c r="P96" s="731"/>
      <c r="Q96" s="731"/>
      <c r="R96" s="731"/>
      <c r="S96" s="732"/>
      <c r="T96" s="767" t="s">
        <v>2849</v>
      </c>
      <c r="U96" s="767"/>
      <c r="V96" s="767"/>
      <c r="W96" s="767"/>
      <c r="X96" s="767"/>
      <c r="Y96" s="767"/>
      <c r="Z96" s="767"/>
      <c r="AA96" s="767"/>
      <c r="AB96" s="767"/>
      <c r="AC96" s="767" t="s">
        <v>2845</v>
      </c>
      <c r="AD96" s="767"/>
      <c r="AE96" s="767"/>
      <c r="AF96" s="767"/>
      <c r="AG96" s="767"/>
      <c r="AH96" s="767"/>
      <c r="AI96" s="767"/>
      <c r="AJ96" s="767"/>
      <c r="AK96" s="767" t="s">
        <v>2852</v>
      </c>
      <c r="AL96" s="767"/>
      <c r="AM96" s="767"/>
      <c r="AN96" s="767"/>
      <c r="AO96" s="767"/>
      <c r="AP96" s="767"/>
      <c r="AQ96" s="767"/>
      <c r="AR96" s="767"/>
      <c r="AS96" s="767"/>
      <c r="AT96" s="767"/>
      <c r="AU96" s="767"/>
      <c r="AV96" s="309"/>
      <c r="AW96" s="309"/>
      <c r="AX96" s="309"/>
      <c r="AY96" s="309"/>
    </row>
    <row r="97" spans="1:54" s="290" customFormat="1" ht="12.6" customHeight="1" x14ac:dyDescent="0.3">
      <c r="A97" s="730" t="s">
        <v>959</v>
      </c>
      <c r="B97" s="731"/>
      <c r="C97" s="731"/>
      <c r="D97" s="731"/>
      <c r="E97" s="731"/>
      <c r="F97" s="731"/>
      <c r="G97" s="731"/>
      <c r="H97" s="731"/>
      <c r="I97" s="731"/>
      <c r="J97" s="731"/>
      <c r="K97" s="731"/>
      <c r="L97" s="731"/>
      <c r="M97" s="731"/>
      <c r="N97" s="731"/>
      <c r="O97" s="731"/>
      <c r="P97" s="731"/>
      <c r="Q97" s="731"/>
      <c r="R97" s="731"/>
      <c r="S97" s="732"/>
      <c r="T97" s="767" t="s">
        <v>2850</v>
      </c>
      <c r="U97" s="767"/>
      <c r="V97" s="767"/>
      <c r="W97" s="767"/>
      <c r="X97" s="767"/>
      <c r="Y97" s="767"/>
      <c r="Z97" s="767"/>
      <c r="AA97" s="767"/>
      <c r="AB97" s="767"/>
      <c r="AC97" s="767" t="s">
        <v>2851</v>
      </c>
      <c r="AD97" s="767"/>
      <c r="AE97" s="767"/>
      <c r="AF97" s="767"/>
      <c r="AG97" s="767"/>
      <c r="AH97" s="767"/>
      <c r="AI97" s="767"/>
      <c r="AJ97" s="767"/>
      <c r="AK97" s="767" t="s">
        <v>2853</v>
      </c>
      <c r="AL97" s="767"/>
      <c r="AM97" s="767"/>
      <c r="AN97" s="767"/>
      <c r="AO97" s="767"/>
      <c r="AP97" s="767"/>
      <c r="AQ97" s="767"/>
      <c r="AR97" s="767"/>
      <c r="AS97" s="767"/>
      <c r="AT97" s="767"/>
      <c r="AU97" s="767"/>
      <c r="AV97" s="309"/>
      <c r="AW97" s="309"/>
      <c r="AX97" s="309"/>
      <c r="AY97" s="309"/>
      <c r="AZ97" s="311"/>
      <c r="BA97" s="311"/>
      <c r="BB97" s="311"/>
    </row>
    <row r="98" spans="1:54" s="290" customFormat="1" ht="12.6" customHeight="1" x14ac:dyDescent="0.3">
      <c r="A98" s="730" t="s">
        <v>961</v>
      </c>
      <c r="B98" s="731"/>
      <c r="C98" s="731"/>
      <c r="D98" s="731"/>
      <c r="E98" s="731"/>
      <c r="F98" s="731"/>
      <c r="G98" s="731"/>
      <c r="H98" s="731"/>
      <c r="I98" s="731"/>
      <c r="J98" s="731"/>
      <c r="K98" s="731"/>
      <c r="L98" s="731"/>
      <c r="M98" s="731"/>
      <c r="N98" s="731"/>
      <c r="O98" s="731"/>
      <c r="P98" s="731"/>
      <c r="Q98" s="731"/>
      <c r="R98" s="731"/>
      <c r="S98" s="732"/>
      <c r="T98" s="767">
        <v>6</v>
      </c>
      <c r="U98" s="767"/>
      <c r="V98" s="767"/>
      <c r="W98" s="767"/>
      <c r="X98" s="767"/>
      <c r="Y98" s="767"/>
      <c r="Z98" s="767"/>
      <c r="AA98" s="767"/>
      <c r="AB98" s="767"/>
      <c r="AC98" s="767" t="s">
        <v>2845</v>
      </c>
      <c r="AD98" s="767"/>
      <c r="AE98" s="767"/>
      <c r="AF98" s="767"/>
      <c r="AG98" s="767"/>
      <c r="AH98" s="767"/>
      <c r="AI98" s="767"/>
      <c r="AJ98" s="767"/>
      <c r="AK98" s="1116">
        <v>16.670000000000002</v>
      </c>
      <c r="AL98" s="1117"/>
      <c r="AM98" s="1117"/>
      <c r="AN98" s="1117"/>
      <c r="AO98" s="1117"/>
      <c r="AP98" s="1117"/>
      <c r="AQ98" s="1117"/>
      <c r="AR98" s="1117"/>
      <c r="AS98" s="1117"/>
      <c r="AT98" s="1117"/>
      <c r="AU98" s="1118"/>
      <c r="AV98" s="309"/>
      <c r="AW98" s="309"/>
      <c r="AX98" s="309"/>
      <c r="AY98" s="309"/>
      <c r="AZ98" s="311"/>
      <c r="BA98" s="311"/>
      <c r="BB98" s="311"/>
    </row>
    <row r="99" spans="1:54" s="290" customFormat="1" ht="12.6" customHeight="1" x14ac:dyDescent="0.3">
      <c r="A99" s="755" t="s">
        <v>2926</v>
      </c>
      <c r="B99" s="756"/>
      <c r="C99" s="756"/>
      <c r="D99" s="756"/>
      <c r="E99" s="756"/>
      <c r="F99" s="756"/>
      <c r="G99" s="756"/>
      <c r="H99" s="756"/>
      <c r="I99" s="756"/>
      <c r="J99" s="756"/>
      <c r="K99" s="756"/>
      <c r="L99" s="756"/>
      <c r="M99" s="756"/>
      <c r="N99" s="756"/>
      <c r="O99" s="756"/>
      <c r="P99" s="756"/>
      <c r="Q99" s="756"/>
      <c r="R99" s="756"/>
      <c r="S99" s="756"/>
      <c r="T99" s="756"/>
      <c r="U99" s="756"/>
      <c r="V99" s="756"/>
      <c r="W99" s="756"/>
      <c r="X99" s="756"/>
      <c r="Y99" s="756"/>
      <c r="Z99" s="756"/>
      <c r="AA99" s="756"/>
      <c r="AB99" s="756"/>
      <c r="AC99" s="756"/>
      <c r="AD99" s="756"/>
      <c r="AE99" s="756"/>
      <c r="AF99" s="756"/>
      <c r="AG99" s="756"/>
      <c r="AH99" s="756"/>
      <c r="AI99" s="756"/>
      <c r="AJ99" s="756"/>
      <c r="AK99" s="756"/>
      <c r="AL99" s="756"/>
      <c r="AM99" s="756"/>
      <c r="AN99" s="756"/>
      <c r="AO99" s="756"/>
      <c r="AP99" s="756"/>
      <c r="AQ99" s="756"/>
      <c r="AR99" s="756"/>
      <c r="AS99" s="756"/>
      <c r="AT99" s="756"/>
      <c r="AU99" s="756"/>
      <c r="AV99" s="756"/>
      <c r="AW99" s="756"/>
      <c r="AX99" s="756"/>
      <c r="AY99" s="756"/>
      <c r="AZ99" s="311"/>
      <c r="BA99" s="311"/>
      <c r="BB99" s="311"/>
    </row>
    <row r="100" spans="1:54" s="290" customFormat="1" ht="12.6" customHeight="1" x14ac:dyDescent="0.3">
      <c r="A100" s="1119" t="s">
        <v>2927</v>
      </c>
      <c r="B100" s="1119"/>
      <c r="C100" s="1119"/>
      <c r="D100" s="1119"/>
      <c r="E100" s="1119"/>
      <c r="F100" s="1119"/>
      <c r="G100" s="1119"/>
      <c r="H100" s="1119"/>
      <c r="I100" s="1119"/>
      <c r="J100" s="1119"/>
      <c r="K100" s="1119"/>
      <c r="L100" s="1119"/>
      <c r="M100" s="1119"/>
      <c r="N100" s="1119"/>
      <c r="O100" s="1119"/>
      <c r="P100" s="1119"/>
      <c r="Q100" s="1119"/>
      <c r="R100" s="1119"/>
      <c r="S100" s="1119"/>
      <c r="T100" s="1119"/>
      <c r="U100" s="1119"/>
      <c r="V100" s="1119"/>
      <c r="W100" s="1119"/>
      <c r="X100" s="1119"/>
      <c r="Y100" s="1119"/>
      <c r="Z100" s="1119"/>
      <c r="AA100" s="1119"/>
      <c r="AB100" s="1119"/>
      <c r="AC100" s="1119"/>
      <c r="AD100" s="1119"/>
      <c r="AE100" s="1119"/>
      <c r="AF100" s="1119"/>
      <c r="AG100" s="1119"/>
      <c r="AH100" s="1119"/>
      <c r="AI100" s="1119"/>
      <c r="AJ100" s="1119"/>
      <c r="AK100" s="1119"/>
      <c r="AL100" s="1119"/>
      <c r="AM100" s="1119"/>
      <c r="AN100" s="1119"/>
      <c r="AO100" s="1119"/>
      <c r="AP100" s="1119"/>
      <c r="AQ100" s="1119"/>
      <c r="AR100" s="1119"/>
      <c r="AS100" s="1119"/>
      <c r="AT100" s="1119"/>
      <c r="AU100" s="1119"/>
      <c r="AV100" s="1119"/>
      <c r="AW100" s="1119"/>
      <c r="AX100" s="1119"/>
      <c r="AY100" s="751" t="s">
        <v>2976</v>
      </c>
      <c r="AZ100" s="752"/>
      <c r="BA100" s="753"/>
      <c r="BB100" s="311"/>
    </row>
    <row r="101" spans="1:54" s="290" customFormat="1" ht="6" customHeight="1" x14ac:dyDescent="0.3">
      <c r="A101" s="591"/>
      <c r="B101" s="591"/>
      <c r="C101" s="591"/>
      <c r="D101" s="591"/>
      <c r="E101" s="591"/>
      <c r="F101" s="591"/>
      <c r="G101" s="591"/>
      <c r="H101" s="591"/>
      <c r="I101" s="591"/>
      <c r="J101" s="591"/>
      <c r="K101" s="591"/>
      <c r="L101" s="591"/>
      <c r="M101" s="591"/>
      <c r="N101" s="591"/>
      <c r="O101" s="591"/>
      <c r="P101" s="591"/>
      <c r="Q101" s="591"/>
      <c r="R101" s="591"/>
      <c r="S101" s="591"/>
      <c r="T101" s="591"/>
      <c r="U101" s="591"/>
      <c r="V101" s="591"/>
      <c r="W101" s="591"/>
      <c r="X101" s="591"/>
      <c r="Y101" s="591"/>
      <c r="Z101" s="591"/>
      <c r="AA101" s="591"/>
      <c r="AB101" s="591"/>
      <c r="AC101" s="591"/>
      <c r="AD101" s="591"/>
      <c r="AE101" s="591"/>
      <c r="AF101" s="591"/>
      <c r="AG101" s="591"/>
      <c r="AH101" s="591"/>
      <c r="AI101" s="591"/>
      <c r="AJ101" s="591"/>
      <c r="AK101" s="591"/>
      <c r="AL101" s="591"/>
      <c r="AM101" s="591"/>
      <c r="AN101" s="591"/>
      <c r="AO101" s="591"/>
      <c r="AP101" s="591"/>
      <c r="AQ101" s="591"/>
      <c r="AR101" s="591"/>
      <c r="AS101" s="591"/>
      <c r="AT101" s="591"/>
      <c r="AU101" s="591"/>
      <c r="AV101" s="591"/>
      <c r="AW101" s="591"/>
      <c r="AX101" s="591"/>
      <c r="AY101" s="569"/>
      <c r="AZ101" s="311"/>
      <c r="BA101" s="311"/>
      <c r="BB101" s="311"/>
    </row>
    <row r="102" spans="1:54" s="290" customFormat="1" ht="12.6" customHeight="1" x14ac:dyDescent="0.3">
      <c r="A102" s="1119" t="s">
        <v>2929</v>
      </c>
      <c r="B102" s="1119"/>
      <c r="C102" s="1119"/>
      <c r="D102" s="1119"/>
      <c r="E102" s="1119"/>
      <c r="F102" s="1119"/>
      <c r="G102" s="1119"/>
      <c r="H102" s="1119"/>
      <c r="I102" s="1119"/>
      <c r="J102" s="1119"/>
      <c r="K102" s="1119"/>
      <c r="L102" s="1119"/>
      <c r="M102" s="1119"/>
      <c r="N102" s="1119"/>
      <c r="O102" s="1119"/>
      <c r="P102" s="1119"/>
      <c r="Q102" s="1119"/>
      <c r="R102" s="1119"/>
      <c r="S102" s="1119"/>
      <c r="T102" s="1119"/>
      <c r="U102" s="1119"/>
      <c r="V102" s="1119"/>
      <c r="W102" s="1119"/>
      <c r="X102" s="1119"/>
      <c r="Y102" s="1119"/>
      <c r="Z102" s="1119"/>
      <c r="AA102" s="1119"/>
      <c r="AB102" s="1119"/>
      <c r="AC102" s="1119"/>
      <c r="AD102" s="1119"/>
      <c r="AE102" s="1119"/>
      <c r="AF102" s="1119"/>
      <c r="AG102" s="1119"/>
      <c r="AH102" s="1119"/>
      <c r="AI102" s="1119"/>
      <c r="AJ102" s="1119"/>
      <c r="AK102" s="1119"/>
      <c r="AL102" s="1119"/>
      <c r="AM102" s="1119"/>
      <c r="AN102" s="1119"/>
      <c r="AO102" s="1119"/>
      <c r="AP102" s="1119"/>
      <c r="AQ102" s="1119"/>
      <c r="AR102" s="1119"/>
      <c r="AS102" s="1119"/>
      <c r="AT102" s="1119"/>
      <c r="AU102" s="1119"/>
      <c r="AV102" s="1119"/>
      <c r="AW102" s="1119"/>
      <c r="AX102" s="258"/>
      <c r="AY102" s="569"/>
      <c r="AZ102" s="311"/>
      <c r="BA102" s="311"/>
      <c r="BB102" s="311"/>
    </row>
    <row r="103" spans="1:54" s="290" customFormat="1" ht="12.6" customHeight="1" x14ac:dyDescent="0.3">
      <c r="A103" s="1119" t="s">
        <v>2930</v>
      </c>
      <c r="B103" s="1119"/>
      <c r="C103" s="1119"/>
      <c r="D103" s="1119"/>
      <c r="E103" s="1119"/>
      <c r="F103" s="1119"/>
      <c r="G103" s="1119"/>
      <c r="H103" s="1119"/>
      <c r="I103" s="1119"/>
      <c r="J103" s="1119"/>
      <c r="K103" s="1119"/>
      <c r="L103" s="1119"/>
      <c r="M103" s="1119"/>
      <c r="N103" s="1119"/>
      <c r="O103" s="1119"/>
      <c r="P103" s="1119"/>
      <c r="Q103" s="1119"/>
      <c r="R103" s="1119"/>
      <c r="S103" s="1119"/>
      <c r="T103" s="1119"/>
      <c r="U103" s="1119"/>
      <c r="V103" s="1119"/>
      <c r="W103" s="1119"/>
      <c r="X103" s="1119"/>
      <c r="Y103" s="1119"/>
      <c r="Z103" s="1119"/>
      <c r="AA103" s="1119"/>
      <c r="AB103" s="1119"/>
      <c r="AC103" s="1119"/>
      <c r="AD103" s="1119"/>
      <c r="AE103" s="1119"/>
      <c r="AF103" s="1119"/>
      <c r="AG103" s="1119"/>
      <c r="AH103" s="1119"/>
      <c r="AI103" s="1119"/>
      <c r="AJ103" s="1119"/>
      <c r="AK103" s="1119"/>
      <c r="AL103" s="1119"/>
      <c r="AM103" s="1119"/>
      <c r="AN103" s="1119"/>
      <c r="AO103" s="1119"/>
      <c r="AP103" s="1119"/>
      <c r="AQ103" s="1119"/>
      <c r="AR103" s="1119"/>
      <c r="AS103" s="1119"/>
      <c r="AT103" s="1119"/>
      <c r="AU103" s="1119"/>
      <c r="AV103" s="1119"/>
      <c r="AW103" s="1119"/>
      <c r="AX103" s="591"/>
      <c r="AY103" s="751" t="s">
        <v>2976</v>
      </c>
      <c r="AZ103" s="752"/>
      <c r="BA103" s="753"/>
      <c r="BB103" s="311"/>
    </row>
    <row r="104" spans="1:54" s="290" customFormat="1" ht="5.25" customHeight="1" x14ac:dyDescent="0.3">
      <c r="A104" s="591"/>
      <c r="B104" s="591"/>
      <c r="C104" s="591"/>
      <c r="D104" s="591"/>
      <c r="E104" s="591"/>
      <c r="F104" s="591"/>
      <c r="G104" s="591"/>
      <c r="H104" s="591"/>
      <c r="I104" s="591"/>
      <c r="J104" s="591"/>
      <c r="K104" s="591"/>
      <c r="L104" s="591"/>
      <c r="M104" s="591"/>
      <c r="N104" s="591"/>
      <c r="O104" s="591"/>
      <c r="P104" s="591"/>
      <c r="Q104" s="591"/>
      <c r="R104" s="591"/>
      <c r="S104" s="591"/>
      <c r="T104" s="591"/>
      <c r="U104" s="591"/>
      <c r="V104" s="591"/>
      <c r="W104" s="591"/>
      <c r="X104" s="591"/>
      <c r="Y104" s="591"/>
      <c r="Z104" s="591"/>
      <c r="AA104" s="591"/>
      <c r="AB104" s="591"/>
      <c r="AC104" s="591"/>
      <c r="AD104" s="591"/>
      <c r="AE104" s="591"/>
      <c r="AF104" s="591"/>
      <c r="AG104" s="591"/>
      <c r="AH104" s="591"/>
      <c r="AI104" s="591"/>
      <c r="AJ104" s="591"/>
      <c r="AK104" s="591"/>
      <c r="AL104" s="591"/>
      <c r="AM104" s="591"/>
      <c r="AN104" s="591"/>
      <c r="AO104" s="591"/>
      <c r="AP104" s="591"/>
      <c r="AQ104" s="591"/>
      <c r="AR104" s="591"/>
      <c r="AS104" s="591"/>
      <c r="AT104" s="591"/>
      <c r="AU104" s="591"/>
      <c r="AV104" s="591"/>
      <c r="AW104" s="591"/>
      <c r="AX104" s="591"/>
      <c r="AY104" s="569"/>
      <c r="AZ104" s="311"/>
      <c r="BA104" s="311"/>
      <c r="BB104" s="311"/>
    </row>
    <row r="105" spans="1:54" s="290" customFormat="1" ht="12.6" customHeight="1" x14ac:dyDescent="0.3">
      <c r="A105" s="1119" t="s">
        <v>2931</v>
      </c>
      <c r="B105" s="1119"/>
      <c r="C105" s="1119"/>
      <c r="D105" s="1119"/>
      <c r="E105" s="1119"/>
      <c r="F105" s="1119"/>
      <c r="G105" s="1119"/>
      <c r="H105" s="1119"/>
      <c r="I105" s="1119"/>
      <c r="J105" s="1119"/>
      <c r="K105" s="1119"/>
      <c r="L105" s="1119"/>
      <c r="M105" s="1119"/>
      <c r="N105" s="1119"/>
      <c r="O105" s="1119"/>
      <c r="P105" s="1119"/>
      <c r="Q105" s="1119"/>
      <c r="R105" s="1119"/>
      <c r="S105" s="1119"/>
      <c r="T105" s="1119"/>
      <c r="U105" s="1119"/>
      <c r="V105" s="1119"/>
      <c r="W105" s="1119"/>
      <c r="X105" s="1119"/>
      <c r="Y105" s="1119"/>
      <c r="Z105" s="1119"/>
      <c r="AA105" s="1119"/>
      <c r="AB105" s="1119"/>
      <c r="AC105" s="1119"/>
      <c r="AD105" s="1119"/>
      <c r="AE105" s="1119"/>
      <c r="AF105" s="1119"/>
      <c r="AG105" s="1119"/>
      <c r="AH105" s="1119"/>
      <c r="AI105" s="1119"/>
      <c r="AJ105" s="1119"/>
      <c r="AK105" s="1119"/>
      <c r="AL105" s="1119"/>
      <c r="AM105" s="1119"/>
      <c r="AN105" s="1119"/>
      <c r="AO105" s="1119"/>
      <c r="AP105" s="1119"/>
      <c r="AQ105" s="1119"/>
      <c r="AR105" s="1119"/>
      <c r="AS105" s="1119"/>
      <c r="AT105" s="1119"/>
      <c r="AU105" s="1119"/>
      <c r="AV105" s="1119"/>
      <c r="AW105" s="1119"/>
      <c r="AX105" s="591"/>
      <c r="AY105" s="751" t="s">
        <v>2976</v>
      </c>
      <c r="AZ105" s="752"/>
      <c r="BA105" s="753"/>
      <c r="BB105" s="311"/>
    </row>
    <row r="106" spans="1:54" s="290" customFormat="1" ht="4.5" customHeight="1" x14ac:dyDescent="0.3">
      <c r="A106" s="568"/>
      <c r="B106" s="569"/>
      <c r="C106" s="569"/>
      <c r="D106" s="569"/>
      <c r="E106" s="569"/>
      <c r="F106" s="569"/>
      <c r="G106" s="569"/>
      <c r="H106" s="569"/>
      <c r="I106" s="569"/>
      <c r="J106" s="569"/>
      <c r="K106" s="569"/>
      <c r="L106" s="569"/>
      <c r="M106" s="569"/>
      <c r="N106" s="569"/>
      <c r="O106" s="569"/>
      <c r="P106" s="569"/>
      <c r="Q106" s="569"/>
      <c r="R106" s="569"/>
      <c r="S106" s="569"/>
      <c r="T106" s="569"/>
      <c r="U106" s="569"/>
      <c r="V106" s="569"/>
      <c r="W106" s="569"/>
      <c r="X106" s="569"/>
      <c r="Y106" s="569"/>
      <c r="Z106" s="569"/>
      <c r="AA106" s="569"/>
      <c r="AB106" s="569"/>
      <c r="AC106" s="569"/>
      <c r="AD106" s="569"/>
      <c r="AE106" s="569"/>
      <c r="AF106" s="569"/>
      <c r="AG106" s="569"/>
      <c r="AH106" s="569"/>
      <c r="AI106" s="569"/>
      <c r="AJ106" s="569"/>
      <c r="AK106" s="569"/>
      <c r="AL106" s="569"/>
      <c r="AM106" s="569"/>
      <c r="AN106" s="569"/>
      <c r="AO106" s="569"/>
      <c r="AP106" s="569"/>
      <c r="AQ106" s="569"/>
      <c r="AR106" s="569"/>
      <c r="AS106" s="569"/>
      <c r="AT106" s="569"/>
      <c r="AU106" s="569"/>
      <c r="AV106" s="569"/>
      <c r="AW106" s="569"/>
      <c r="AX106" s="569"/>
      <c r="AY106" s="569"/>
      <c r="AZ106" s="311"/>
      <c r="BA106" s="311"/>
      <c r="BB106" s="311"/>
    </row>
    <row r="107" spans="1:54" s="290" customFormat="1" ht="30" customHeight="1" x14ac:dyDescent="0.3">
      <c r="A107" s="754" t="s">
        <v>2932</v>
      </c>
      <c r="B107" s="754"/>
      <c r="C107" s="754"/>
      <c r="D107" s="754"/>
      <c r="E107" s="754"/>
      <c r="F107" s="754"/>
      <c r="G107" s="754"/>
      <c r="H107" s="754"/>
      <c r="I107" s="754"/>
      <c r="J107" s="754"/>
      <c r="K107" s="754"/>
      <c r="L107" s="754"/>
      <c r="M107" s="754"/>
      <c r="N107" s="754"/>
      <c r="O107" s="754"/>
      <c r="P107" s="754"/>
      <c r="Q107" s="754"/>
      <c r="R107" s="754"/>
      <c r="S107" s="754"/>
      <c r="T107" s="754"/>
      <c r="U107" s="754"/>
      <c r="V107" s="754"/>
      <c r="W107" s="754"/>
      <c r="X107" s="754"/>
      <c r="Y107" s="754"/>
      <c r="Z107" s="754"/>
      <c r="AA107" s="754"/>
      <c r="AB107" s="754"/>
      <c r="AC107" s="754"/>
      <c r="AD107" s="754"/>
      <c r="AE107" s="754"/>
      <c r="AF107" s="754"/>
      <c r="AG107" s="754"/>
      <c r="AH107" s="754"/>
      <c r="AI107" s="754"/>
      <c r="AJ107" s="754"/>
      <c r="AK107" s="754"/>
      <c r="AL107" s="754"/>
      <c r="AM107" s="754"/>
      <c r="AN107" s="754"/>
      <c r="AO107" s="754"/>
      <c r="AP107" s="754"/>
      <c r="AQ107" s="754"/>
      <c r="AR107" s="754"/>
      <c r="AS107" s="754"/>
      <c r="AT107" s="754"/>
      <c r="AU107" s="754"/>
      <c r="AV107" s="754"/>
      <c r="AW107" s="754"/>
      <c r="AX107" s="754"/>
      <c r="AY107" s="754"/>
      <c r="AZ107" s="311"/>
      <c r="BA107" s="311"/>
      <c r="BB107" s="311"/>
    </row>
    <row r="108" spans="1:54" s="290" customFormat="1" ht="3.75" customHeight="1" x14ac:dyDescent="0.3">
      <c r="A108" s="567"/>
      <c r="B108" s="567"/>
      <c r="C108" s="567"/>
      <c r="D108" s="567"/>
      <c r="E108" s="567"/>
      <c r="F108" s="567"/>
      <c r="G108" s="567"/>
      <c r="H108" s="567"/>
      <c r="I108" s="567"/>
      <c r="J108" s="567"/>
      <c r="K108" s="567"/>
      <c r="L108" s="567"/>
      <c r="M108" s="567"/>
      <c r="N108" s="567"/>
      <c r="O108" s="567"/>
      <c r="P108" s="567"/>
      <c r="Q108" s="567"/>
      <c r="R108" s="567"/>
      <c r="S108" s="567"/>
      <c r="T108" s="567"/>
      <c r="U108" s="567"/>
      <c r="V108" s="567"/>
      <c r="W108" s="567"/>
      <c r="X108" s="567"/>
      <c r="Y108" s="567"/>
      <c r="Z108" s="567"/>
      <c r="AA108" s="567"/>
      <c r="AB108" s="567"/>
      <c r="AC108" s="567"/>
      <c r="AD108" s="567"/>
      <c r="AE108" s="567"/>
      <c r="AF108" s="567"/>
      <c r="AG108" s="567"/>
      <c r="AH108" s="567"/>
      <c r="AI108" s="567"/>
      <c r="AJ108" s="567"/>
      <c r="AK108" s="567"/>
      <c r="AL108" s="567"/>
      <c r="AM108" s="567"/>
      <c r="AN108" s="567"/>
      <c r="AO108" s="567"/>
      <c r="AP108" s="567"/>
      <c r="AQ108" s="567"/>
      <c r="AR108" s="567"/>
      <c r="AS108" s="567"/>
      <c r="AT108" s="567"/>
      <c r="AU108" s="567"/>
      <c r="AV108" s="567"/>
      <c r="AW108" s="567"/>
      <c r="AX108" s="567"/>
      <c r="AY108" s="567"/>
      <c r="AZ108" s="311"/>
      <c r="BA108" s="311"/>
      <c r="BB108" s="311"/>
    </row>
    <row r="109" spans="1:54" s="290" customFormat="1" ht="13.2" x14ac:dyDescent="0.3">
      <c r="A109" s="755" t="s">
        <v>2936</v>
      </c>
      <c r="B109" s="756"/>
      <c r="C109" s="756"/>
      <c r="D109" s="756"/>
      <c r="E109" s="756"/>
      <c r="F109" s="756"/>
      <c r="G109" s="756"/>
      <c r="H109" s="756"/>
      <c r="I109" s="756"/>
      <c r="J109" s="756"/>
      <c r="K109" s="756"/>
      <c r="L109" s="756"/>
      <c r="M109" s="756"/>
      <c r="N109" s="756"/>
      <c r="O109" s="756"/>
      <c r="P109" s="756"/>
      <c r="Q109" s="756"/>
      <c r="R109" s="756"/>
      <c r="S109" s="756"/>
      <c r="T109" s="756"/>
      <c r="U109" s="756"/>
      <c r="V109" s="756"/>
      <c r="W109" s="756"/>
      <c r="X109" s="756"/>
      <c r="Y109" s="756"/>
      <c r="Z109" s="756"/>
      <c r="AA109" s="756"/>
      <c r="AB109" s="756"/>
      <c r="AC109" s="756"/>
      <c r="AD109" s="756"/>
      <c r="AE109" s="756"/>
      <c r="AF109" s="756"/>
      <c r="AG109" s="756"/>
      <c r="AH109" s="756"/>
      <c r="AI109" s="756"/>
      <c r="AJ109" s="756"/>
      <c r="AK109" s="756"/>
      <c r="AL109" s="756"/>
      <c r="AM109" s="756"/>
      <c r="AN109" s="756"/>
      <c r="AO109" s="756"/>
      <c r="AP109" s="756"/>
      <c r="AQ109" s="756"/>
      <c r="AR109" s="756"/>
      <c r="AS109" s="756"/>
      <c r="AT109" s="756"/>
      <c r="AU109" s="756"/>
      <c r="AV109" s="756"/>
      <c r="AW109" s="756"/>
      <c r="AX109" s="756"/>
      <c r="AY109" s="756"/>
      <c r="AZ109" s="311"/>
      <c r="BA109" s="311"/>
      <c r="BB109" s="311"/>
    </row>
    <row r="110" spans="1:54" s="290" customFormat="1" ht="13.95" customHeight="1" x14ac:dyDescent="0.3">
      <c r="A110" s="1119" t="s">
        <v>2930</v>
      </c>
      <c r="B110" s="1119"/>
      <c r="C110" s="1119"/>
      <c r="D110" s="1119"/>
      <c r="E110" s="1119"/>
      <c r="F110" s="1119"/>
      <c r="G110" s="1119"/>
      <c r="H110" s="1119"/>
      <c r="I110" s="1119"/>
      <c r="J110" s="1119"/>
      <c r="K110" s="1119"/>
      <c r="L110" s="1119"/>
      <c r="M110" s="1119"/>
      <c r="N110" s="1119"/>
      <c r="O110" s="1119"/>
      <c r="P110" s="1119"/>
      <c r="Q110" s="1119"/>
      <c r="R110" s="1119"/>
      <c r="S110" s="1119"/>
      <c r="T110" s="1119"/>
      <c r="U110" s="1119"/>
      <c r="V110" s="1119"/>
      <c r="W110" s="1119"/>
      <c r="X110" s="1119"/>
      <c r="Y110" s="1119"/>
      <c r="Z110" s="1119"/>
      <c r="AA110" s="1119"/>
      <c r="AB110" s="1119"/>
      <c r="AC110" s="1119"/>
      <c r="AD110" s="1119"/>
      <c r="AE110" s="1119"/>
      <c r="AF110" s="1119"/>
      <c r="AG110" s="1119"/>
      <c r="AH110" s="1119"/>
      <c r="AI110" s="1119"/>
      <c r="AJ110" s="1119"/>
      <c r="AK110" s="1119"/>
      <c r="AL110" s="1119"/>
      <c r="AM110" s="1119"/>
      <c r="AN110" s="1119"/>
      <c r="AO110" s="1119"/>
      <c r="AP110" s="1119"/>
      <c r="AQ110" s="1119"/>
      <c r="AR110" s="1119"/>
      <c r="AS110" s="1119"/>
      <c r="AT110" s="1119"/>
      <c r="AU110" s="1119"/>
      <c r="AV110" s="1119"/>
      <c r="AW110" s="1119"/>
      <c r="AX110" s="591"/>
      <c r="AY110" s="751" t="s">
        <v>2976</v>
      </c>
      <c r="AZ110" s="752"/>
      <c r="BA110" s="753"/>
      <c r="BB110" s="311"/>
    </row>
    <row r="111" spans="1:54" s="290" customFormat="1" ht="2.25" customHeight="1" x14ac:dyDescent="0.3">
      <c r="A111" s="591"/>
      <c r="B111" s="591"/>
      <c r="C111" s="591"/>
      <c r="D111" s="591"/>
      <c r="E111" s="591"/>
      <c r="F111" s="591"/>
      <c r="G111" s="591"/>
      <c r="H111" s="591"/>
      <c r="I111" s="591"/>
      <c r="J111" s="591"/>
      <c r="K111" s="591"/>
      <c r="L111" s="591"/>
      <c r="M111" s="591"/>
      <c r="N111" s="591"/>
      <c r="O111" s="591"/>
      <c r="P111" s="591"/>
      <c r="Q111" s="591"/>
      <c r="R111" s="591"/>
      <c r="S111" s="591"/>
      <c r="T111" s="591"/>
      <c r="U111" s="591"/>
      <c r="V111" s="591"/>
      <c r="W111" s="591"/>
      <c r="X111" s="591"/>
      <c r="Y111" s="591"/>
      <c r="Z111" s="591"/>
      <c r="AA111" s="591"/>
      <c r="AB111" s="591"/>
      <c r="AC111" s="591"/>
      <c r="AD111" s="591"/>
      <c r="AE111" s="591"/>
      <c r="AF111" s="591"/>
      <c r="AG111" s="591"/>
      <c r="AH111" s="591"/>
      <c r="AI111" s="591"/>
      <c r="AJ111" s="591"/>
      <c r="AK111" s="591"/>
      <c r="AL111" s="591"/>
      <c r="AM111" s="591"/>
      <c r="AN111" s="591"/>
      <c r="AO111" s="591"/>
      <c r="AP111" s="591"/>
      <c r="AQ111" s="591"/>
      <c r="AR111" s="591"/>
      <c r="AS111" s="591"/>
      <c r="AT111" s="591"/>
      <c r="AU111" s="591"/>
      <c r="AV111" s="591"/>
      <c r="AW111" s="591"/>
      <c r="AX111" s="591"/>
      <c r="AY111" s="259"/>
      <c r="AZ111" s="259"/>
      <c r="BA111" s="311"/>
      <c r="BB111" s="311"/>
    </row>
    <row r="112" spans="1:54" s="290" customFormat="1" ht="13.95" customHeight="1" x14ac:dyDescent="0.3">
      <c r="A112" s="260" t="s">
        <v>2935</v>
      </c>
      <c r="B112" s="591"/>
      <c r="C112" s="591"/>
      <c r="D112" s="591"/>
      <c r="E112" s="591"/>
      <c r="F112" s="591"/>
      <c r="G112" s="591"/>
      <c r="H112" s="591"/>
      <c r="I112" s="591"/>
      <c r="J112" s="591"/>
      <c r="K112" s="591"/>
      <c r="L112" s="591"/>
      <c r="M112" s="591"/>
      <c r="N112" s="591"/>
      <c r="O112" s="591"/>
      <c r="P112" s="591"/>
      <c r="Q112" s="591"/>
      <c r="R112" s="591"/>
      <c r="S112" s="591"/>
      <c r="T112" s="591"/>
      <c r="U112" s="591"/>
      <c r="V112" s="591"/>
      <c r="W112" s="591"/>
      <c r="X112" s="591"/>
      <c r="Y112" s="591"/>
      <c r="Z112" s="591"/>
      <c r="AA112" s="591"/>
      <c r="AB112" s="591"/>
      <c r="AC112" s="591"/>
      <c r="AD112" s="591"/>
      <c r="AE112" s="591"/>
      <c r="AF112" s="591"/>
      <c r="AG112" s="591"/>
      <c r="AH112" s="591"/>
      <c r="AI112" s="591"/>
      <c r="AJ112" s="591"/>
      <c r="AK112" s="591"/>
      <c r="AL112" s="591"/>
      <c r="AM112" s="591"/>
      <c r="AN112" s="591"/>
      <c r="AO112" s="591"/>
      <c r="AP112" s="591"/>
      <c r="AQ112" s="591"/>
      <c r="AR112" s="591"/>
      <c r="AS112" s="591"/>
      <c r="AT112" s="591"/>
      <c r="AU112" s="591"/>
      <c r="AV112" s="591"/>
      <c r="AW112" s="591"/>
      <c r="AX112" s="591"/>
      <c r="AY112" s="751" t="s">
        <v>2976</v>
      </c>
      <c r="AZ112" s="752"/>
      <c r="BA112" s="753"/>
      <c r="BB112" s="311"/>
    </row>
    <row r="113" spans="1:54" s="290" customFormat="1" ht="2.25" customHeight="1" x14ac:dyDescent="0.3">
      <c r="A113" s="567"/>
      <c r="B113" s="567"/>
      <c r="C113" s="567"/>
      <c r="D113" s="567"/>
      <c r="E113" s="567"/>
      <c r="F113" s="567"/>
      <c r="G113" s="567"/>
      <c r="H113" s="567"/>
      <c r="I113" s="567"/>
      <c r="J113" s="567"/>
      <c r="K113" s="567"/>
      <c r="L113" s="567"/>
      <c r="M113" s="567"/>
      <c r="N113" s="567"/>
      <c r="O113" s="567"/>
      <c r="P113" s="567"/>
      <c r="Q113" s="567"/>
      <c r="R113" s="567"/>
      <c r="S113" s="567"/>
      <c r="T113" s="567"/>
      <c r="U113" s="567"/>
      <c r="V113" s="567"/>
      <c r="W113" s="567"/>
      <c r="X113" s="567"/>
      <c r="Y113" s="567"/>
      <c r="Z113" s="567"/>
      <c r="AA113" s="567"/>
      <c r="AB113" s="567"/>
      <c r="AC113" s="567"/>
      <c r="AD113" s="567"/>
      <c r="AE113" s="567"/>
      <c r="AF113" s="567"/>
      <c r="AG113" s="567"/>
      <c r="AH113" s="567"/>
      <c r="AI113" s="567"/>
      <c r="AJ113" s="567"/>
      <c r="AK113" s="567"/>
      <c r="AL113" s="567"/>
      <c r="AM113" s="567"/>
      <c r="AN113" s="567"/>
      <c r="AO113" s="567"/>
      <c r="AP113" s="567"/>
      <c r="AQ113" s="567"/>
      <c r="AR113" s="567"/>
      <c r="AS113" s="567"/>
      <c r="AT113" s="567"/>
      <c r="AU113" s="567"/>
      <c r="AV113" s="567"/>
      <c r="AW113" s="567"/>
      <c r="AX113" s="567"/>
      <c r="AY113" s="567"/>
      <c r="AZ113" s="311"/>
      <c r="BA113" s="311"/>
      <c r="BB113" s="311"/>
    </row>
    <row r="114" spans="1:54" s="290" customFormat="1" ht="12" customHeight="1" x14ac:dyDescent="0.3">
      <c r="A114" s="1120" t="s">
        <v>2928</v>
      </c>
      <c r="B114" s="1119"/>
      <c r="C114" s="1119"/>
      <c r="D114" s="1119"/>
      <c r="E114" s="1119"/>
      <c r="F114" s="1119"/>
      <c r="G114" s="1119"/>
      <c r="H114" s="1119"/>
      <c r="I114" s="1119"/>
      <c r="J114" s="1119"/>
      <c r="K114" s="1119"/>
      <c r="L114" s="1119"/>
      <c r="M114" s="1119"/>
      <c r="N114" s="1119"/>
      <c r="O114" s="1119"/>
      <c r="P114" s="1119"/>
      <c r="Q114" s="1119"/>
      <c r="R114" s="1119"/>
      <c r="S114" s="1119"/>
      <c r="T114" s="1119"/>
      <c r="U114" s="1119"/>
      <c r="V114" s="1119"/>
      <c r="W114" s="1119"/>
      <c r="X114" s="1119"/>
      <c r="Y114" s="1119"/>
      <c r="Z114" s="1119"/>
      <c r="AA114" s="1119"/>
      <c r="AB114" s="1119"/>
      <c r="AC114" s="1119"/>
      <c r="AD114" s="1119"/>
      <c r="AE114" s="1119"/>
      <c r="AF114" s="1119"/>
      <c r="AG114" s="1119"/>
      <c r="AH114" s="1119"/>
      <c r="AI114" s="1119"/>
      <c r="AJ114" s="1119"/>
      <c r="AK114" s="1119"/>
      <c r="AL114" s="1119"/>
      <c r="AM114" s="1119"/>
      <c r="AN114" s="1119"/>
      <c r="AO114" s="1119"/>
      <c r="AP114" s="1119"/>
      <c r="AQ114" s="1119"/>
      <c r="AR114" s="1119"/>
      <c r="AS114" s="1119"/>
      <c r="AT114" s="1119"/>
      <c r="AU114" s="1119"/>
      <c r="AV114" s="1119"/>
      <c r="AW114" s="1119"/>
      <c r="AX114" s="1119"/>
      <c r="AY114" s="1119"/>
      <c r="AZ114" s="1119"/>
      <c r="BA114" s="1119"/>
      <c r="BB114" s="1119"/>
    </row>
    <row r="115" spans="1:54" s="290" customFormat="1" ht="13.95" customHeight="1" x14ac:dyDescent="0.3">
      <c r="A115" s="1119" t="s">
        <v>2933</v>
      </c>
      <c r="B115" s="1119"/>
      <c r="C115" s="1119"/>
      <c r="D115" s="1119"/>
      <c r="E115" s="1119"/>
      <c r="F115" s="1119"/>
      <c r="G115" s="1119"/>
      <c r="H115" s="1119"/>
      <c r="I115" s="1119"/>
      <c r="J115" s="1119"/>
      <c r="K115" s="1119"/>
      <c r="L115" s="1119"/>
      <c r="M115" s="1119"/>
      <c r="N115" s="1119"/>
      <c r="O115" s="1119"/>
      <c r="P115" s="1119"/>
      <c r="Q115" s="1119"/>
      <c r="R115" s="1119"/>
      <c r="S115" s="1119"/>
      <c r="T115" s="1119"/>
      <c r="U115" s="1119"/>
      <c r="V115" s="1119"/>
      <c r="W115" s="1119"/>
      <c r="X115" s="1119"/>
      <c r="Y115" s="1119"/>
      <c r="Z115" s="1119"/>
      <c r="AA115" s="1119"/>
      <c r="AB115" s="1119"/>
      <c r="AC115" s="1119"/>
      <c r="AD115" s="1119"/>
      <c r="AE115" s="1119"/>
      <c r="AF115" s="1119"/>
      <c r="AG115" s="1119"/>
      <c r="AH115" s="1119"/>
      <c r="AI115" s="1119"/>
      <c r="AJ115" s="1119"/>
      <c r="AK115" s="1119"/>
      <c r="AL115" s="1119"/>
      <c r="AM115" s="1119"/>
      <c r="AN115" s="1119"/>
      <c r="AO115" s="1119"/>
      <c r="AP115" s="1119"/>
      <c r="AQ115" s="1119"/>
      <c r="AR115" s="1119"/>
      <c r="AS115" s="1119"/>
      <c r="AT115" s="1119"/>
      <c r="AU115" s="1119"/>
      <c r="AV115" s="1119"/>
      <c r="AW115" s="1119"/>
      <c r="AX115" s="591"/>
      <c r="AY115" s="751" t="s">
        <v>2976</v>
      </c>
      <c r="AZ115" s="752"/>
      <c r="BA115" s="753"/>
      <c r="BB115" s="591"/>
    </row>
    <row r="116" spans="1:54" s="290" customFormat="1" ht="2.25" customHeight="1" x14ac:dyDescent="0.3">
      <c r="A116" s="591"/>
      <c r="B116" s="591"/>
      <c r="C116" s="591"/>
      <c r="D116" s="591"/>
      <c r="E116" s="591"/>
      <c r="F116" s="591"/>
      <c r="G116" s="591"/>
      <c r="H116" s="591"/>
      <c r="I116" s="591"/>
      <c r="J116" s="591"/>
      <c r="K116" s="591"/>
      <c r="L116" s="591"/>
      <c r="M116" s="591"/>
      <c r="N116" s="591"/>
      <c r="O116" s="591"/>
      <c r="P116" s="591"/>
      <c r="Q116" s="591"/>
      <c r="R116" s="591"/>
      <c r="S116" s="591"/>
      <c r="T116" s="591"/>
      <c r="U116" s="591"/>
      <c r="V116" s="591"/>
      <c r="W116" s="591"/>
      <c r="X116" s="591"/>
      <c r="Y116" s="591"/>
      <c r="Z116" s="591"/>
      <c r="AA116" s="591"/>
      <c r="AB116" s="591"/>
      <c r="AC116" s="591"/>
      <c r="AD116" s="591"/>
      <c r="AE116" s="591"/>
      <c r="AF116" s="591"/>
      <c r="AG116" s="591"/>
      <c r="AH116" s="591"/>
      <c r="AI116" s="591"/>
      <c r="AJ116" s="591"/>
      <c r="AK116" s="591"/>
      <c r="AL116" s="591"/>
      <c r="AM116" s="591"/>
      <c r="AN116" s="591"/>
      <c r="AO116" s="591"/>
      <c r="AP116" s="591"/>
      <c r="AQ116" s="591"/>
      <c r="AR116" s="591"/>
      <c r="AS116" s="591"/>
      <c r="AT116" s="591"/>
      <c r="AU116" s="591"/>
      <c r="AV116" s="591"/>
      <c r="AW116" s="591"/>
      <c r="AX116" s="591"/>
      <c r="AY116" s="591"/>
      <c r="AZ116" s="591"/>
      <c r="BA116" s="591"/>
      <c r="BB116" s="591"/>
    </row>
    <row r="117" spans="1:54" s="290" customFormat="1" ht="13.95" customHeight="1" x14ac:dyDescent="0.3">
      <c r="A117" s="1119" t="s">
        <v>2931</v>
      </c>
      <c r="B117" s="1119"/>
      <c r="C117" s="1119"/>
      <c r="D117" s="1119"/>
      <c r="E117" s="1119"/>
      <c r="F117" s="1119"/>
      <c r="G117" s="1119"/>
      <c r="H117" s="1119"/>
      <c r="I117" s="1119"/>
      <c r="J117" s="1119"/>
      <c r="K117" s="1119"/>
      <c r="L117" s="1119"/>
      <c r="M117" s="1119"/>
      <c r="N117" s="1119"/>
      <c r="O117" s="1119"/>
      <c r="P117" s="1119"/>
      <c r="Q117" s="1119"/>
      <c r="R117" s="1119"/>
      <c r="S117" s="1119"/>
      <c r="T117" s="1119"/>
      <c r="U117" s="1119"/>
      <c r="V117" s="1119"/>
      <c r="W117" s="1119"/>
      <c r="X117" s="1119"/>
      <c r="Y117" s="1119"/>
      <c r="Z117" s="1119"/>
      <c r="AA117" s="1119"/>
      <c r="AB117" s="1119"/>
      <c r="AC117" s="1119"/>
      <c r="AD117" s="1119"/>
      <c r="AE117" s="1119"/>
      <c r="AF117" s="1119"/>
      <c r="AG117" s="1119"/>
      <c r="AH117" s="1119"/>
      <c r="AI117" s="1119"/>
      <c r="AJ117" s="1119"/>
      <c r="AK117" s="1119"/>
      <c r="AL117" s="1119"/>
      <c r="AM117" s="1119"/>
      <c r="AN117" s="1119"/>
      <c r="AO117" s="1119"/>
      <c r="AP117" s="1119"/>
      <c r="AQ117" s="1119"/>
      <c r="AR117" s="1119"/>
      <c r="AS117" s="1119"/>
      <c r="AT117" s="1119"/>
      <c r="AU117" s="1119"/>
      <c r="AV117" s="1119"/>
      <c r="AW117" s="1119"/>
      <c r="AX117" s="591"/>
      <c r="AY117" s="751" t="s">
        <v>2976</v>
      </c>
      <c r="AZ117" s="752"/>
      <c r="BA117" s="753"/>
      <c r="BB117" s="591"/>
    </row>
    <row r="118" spans="1:54" s="290" customFormat="1" ht="2.25" customHeight="1" x14ac:dyDescent="0.3">
      <c r="A118" s="591"/>
      <c r="B118" s="591"/>
      <c r="C118" s="591"/>
      <c r="D118" s="591"/>
      <c r="E118" s="591"/>
      <c r="F118" s="591"/>
      <c r="G118" s="591"/>
      <c r="H118" s="591"/>
      <c r="I118" s="591"/>
      <c r="J118" s="591"/>
      <c r="K118" s="591"/>
      <c r="L118" s="591"/>
      <c r="M118" s="591"/>
      <c r="N118" s="591"/>
      <c r="O118" s="591"/>
      <c r="P118" s="591"/>
      <c r="Q118" s="591"/>
      <c r="R118" s="591"/>
      <c r="S118" s="591"/>
      <c r="T118" s="591"/>
      <c r="U118" s="591"/>
      <c r="V118" s="591"/>
      <c r="W118" s="591"/>
      <c r="X118" s="591"/>
      <c r="Y118" s="591"/>
      <c r="Z118" s="591"/>
      <c r="AA118" s="591"/>
      <c r="AB118" s="591"/>
      <c r="AC118" s="591"/>
      <c r="AD118" s="591"/>
      <c r="AE118" s="591"/>
      <c r="AF118" s="591"/>
      <c r="AG118" s="591"/>
      <c r="AH118" s="591"/>
      <c r="AI118" s="591"/>
      <c r="AJ118" s="591"/>
      <c r="AK118" s="591"/>
      <c r="AL118" s="591"/>
      <c r="AM118" s="591"/>
      <c r="AN118" s="591"/>
      <c r="AO118" s="591"/>
      <c r="AP118" s="591"/>
      <c r="AQ118" s="591"/>
      <c r="AR118" s="591"/>
      <c r="AS118" s="591"/>
      <c r="AT118" s="591"/>
      <c r="AU118" s="591"/>
      <c r="AV118" s="591"/>
      <c r="AW118" s="591"/>
      <c r="AX118" s="591"/>
      <c r="AY118" s="591"/>
      <c r="AZ118" s="591"/>
      <c r="BA118" s="591"/>
      <c r="BB118" s="591"/>
    </row>
    <row r="119" spans="1:54" s="290" customFormat="1" ht="66.75" customHeight="1" x14ac:dyDescent="0.3">
      <c r="A119" s="1119" t="s">
        <v>2934</v>
      </c>
      <c r="B119" s="1119"/>
      <c r="C119" s="1119"/>
      <c r="D119" s="1119"/>
      <c r="E119" s="1119"/>
      <c r="F119" s="1119"/>
      <c r="G119" s="1119"/>
      <c r="H119" s="1119"/>
      <c r="I119" s="1119"/>
      <c r="J119" s="1119"/>
      <c r="K119" s="1119"/>
      <c r="L119" s="1119"/>
      <c r="M119" s="1119"/>
      <c r="N119" s="1119"/>
      <c r="O119" s="1119"/>
      <c r="P119" s="1119"/>
      <c r="Q119" s="1119"/>
      <c r="R119" s="1119"/>
      <c r="S119" s="1119"/>
      <c r="T119" s="1119"/>
      <c r="U119" s="1119"/>
      <c r="V119" s="1119"/>
      <c r="W119" s="1119"/>
      <c r="X119" s="1119"/>
      <c r="Y119" s="1119"/>
      <c r="Z119" s="1119"/>
      <c r="AA119" s="1119"/>
      <c r="AB119" s="1119"/>
      <c r="AC119" s="1119"/>
      <c r="AD119" s="1119"/>
      <c r="AE119" s="1119"/>
      <c r="AF119" s="1119"/>
      <c r="AG119" s="1119"/>
      <c r="AH119" s="1119"/>
      <c r="AI119" s="1119"/>
      <c r="AJ119" s="1119"/>
      <c r="AK119" s="1119"/>
      <c r="AL119" s="1119"/>
      <c r="AM119" s="1119"/>
      <c r="AN119" s="1119"/>
      <c r="AO119" s="1119"/>
      <c r="AP119" s="1119"/>
      <c r="AQ119" s="1119"/>
      <c r="AR119" s="1119"/>
      <c r="AS119" s="1119"/>
      <c r="AT119" s="1119"/>
      <c r="AU119" s="1119"/>
      <c r="AV119" s="1119"/>
      <c r="AW119" s="1119"/>
      <c r="AX119" s="1119"/>
      <c r="AY119" s="1119"/>
      <c r="AZ119" s="1119"/>
      <c r="BA119" s="1119"/>
      <c r="BB119" s="1119"/>
    </row>
    <row r="120" spans="1:54" s="290" customFormat="1" ht="1.5" customHeight="1" x14ac:dyDescent="0.3">
      <c r="A120" s="312"/>
      <c r="B120" s="312"/>
      <c r="C120" s="312"/>
      <c r="D120" s="312"/>
      <c r="E120" s="312"/>
      <c r="F120" s="312"/>
      <c r="G120" s="312"/>
      <c r="H120" s="312"/>
      <c r="I120" s="312"/>
      <c r="J120" s="312"/>
      <c r="K120" s="312"/>
      <c r="L120" s="312"/>
      <c r="M120" s="312"/>
      <c r="N120" s="312"/>
      <c r="O120" s="312"/>
      <c r="P120" s="312"/>
      <c r="Q120" s="312"/>
      <c r="R120" s="312"/>
      <c r="S120" s="312"/>
      <c r="T120" s="312"/>
      <c r="U120" s="312"/>
      <c r="V120" s="312"/>
      <c r="W120" s="312"/>
      <c r="X120" s="312"/>
      <c r="Y120" s="312"/>
      <c r="Z120" s="312"/>
      <c r="AA120" s="312"/>
      <c r="AB120" s="312"/>
      <c r="AC120" s="312"/>
      <c r="AD120" s="312"/>
      <c r="AE120" s="312"/>
      <c r="AF120" s="312"/>
      <c r="AG120" s="312"/>
      <c r="AH120" s="312"/>
      <c r="AI120" s="312"/>
      <c r="AJ120" s="312"/>
      <c r="AK120" s="312"/>
      <c r="AL120" s="312"/>
      <c r="AM120" s="312"/>
      <c r="AN120" s="312"/>
      <c r="AO120" s="312"/>
      <c r="AP120" s="312"/>
      <c r="AQ120" s="312"/>
      <c r="AR120" s="312"/>
      <c r="AS120" s="312"/>
      <c r="AT120" s="312"/>
      <c r="AU120" s="312"/>
      <c r="AV120" s="312"/>
      <c r="AW120" s="312"/>
      <c r="AX120" s="312"/>
      <c r="AY120" s="312"/>
      <c r="AZ120" s="312"/>
      <c r="BA120" s="312"/>
      <c r="BB120" s="312"/>
    </row>
    <row r="121" spans="1:54" s="290" customFormat="1" ht="12.6" customHeight="1" x14ac:dyDescent="0.3">
      <c r="A121" s="755" t="s">
        <v>2854</v>
      </c>
      <c r="B121" s="756"/>
      <c r="C121" s="756"/>
      <c r="D121" s="756"/>
      <c r="E121" s="756"/>
      <c r="F121" s="756"/>
      <c r="G121" s="756"/>
      <c r="H121" s="756"/>
      <c r="I121" s="756"/>
      <c r="J121" s="756"/>
      <c r="K121" s="756"/>
      <c r="L121" s="756"/>
      <c r="M121" s="756"/>
      <c r="N121" s="756"/>
      <c r="O121" s="756"/>
      <c r="P121" s="756"/>
      <c r="Q121" s="756"/>
      <c r="R121" s="756"/>
      <c r="S121" s="756"/>
      <c r="T121" s="756"/>
      <c r="U121" s="756"/>
      <c r="V121" s="756"/>
      <c r="W121" s="756"/>
      <c r="X121" s="756"/>
      <c r="Y121" s="756"/>
      <c r="Z121" s="756"/>
      <c r="AA121" s="756"/>
      <c r="AB121" s="756"/>
      <c r="AC121" s="756"/>
      <c r="AD121" s="756"/>
      <c r="AE121" s="756"/>
      <c r="AF121" s="756"/>
      <c r="AG121" s="756"/>
      <c r="AH121" s="756"/>
      <c r="AI121" s="756"/>
      <c r="AJ121" s="756"/>
      <c r="AK121" s="756"/>
      <c r="AL121" s="756"/>
      <c r="AM121" s="756"/>
      <c r="AN121" s="756"/>
      <c r="AO121" s="756"/>
      <c r="AP121" s="756"/>
      <c r="AQ121" s="756"/>
      <c r="AR121" s="756"/>
      <c r="AS121" s="756"/>
      <c r="AT121" s="756"/>
      <c r="AU121" s="756"/>
      <c r="AV121" s="756"/>
      <c r="AW121" s="756"/>
      <c r="AX121" s="756"/>
      <c r="AY121" s="756"/>
      <c r="AZ121" s="312"/>
      <c r="BA121" s="312"/>
      <c r="BB121" s="312"/>
    </row>
    <row r="122" spans="1:54" s="290" customFormat="1" ht="25.5" customHeight="1" x14ac:dyDescent="0.3">
      <c r="A122" s="754" t="s">
        <v>2855</v>
      </c>
      <c r="B122" s="754"/>
      <c r="C122" s="754"/>
      <c r="D122" s="754"/>
      <c r="E122" s="754"/>
      <c r="F122" s="754"/>
      <c r="G122" s="754"/>
      <c r="H122" s="754"/>
      <c r="I122" s="754"/>
      <c r="J122" s="754"/>
      <c r="K122" s="754"/>
      <c r="L122" s="754"/>
      <c r="M122" s="754"/>
      <c r="N122" s="754"/>
      <c r="O122" s="754"/>
      <c r="P122" s="754"/>
      <c r="Q122" s="754"/>
      <c r="R122" s="754"/>
      <c r="S122" s="754"/>
      <c r="T122" s="754"/>
      <c r="U122" s="754"/>
      <c r="V122" s="754"/>
      <c r="W122" s="754"/>
      <c r="X122" s="754"/>
      <c r="Y122" s="754"/>
      <c r="Z122" s="754"/>
      <c r="AA122" s="754"/>
      <c r="AB122" s="754"/>
      <c r="AC122" s="754"/>
      <c r="AD122" s="754"/>
      <c r="AE122" s="754"/>
      <c r="AF122" s="754"/>
      <c r="AG122" s="754"/>
      <c r="AH122" s="754"/>
      <c r="AI122" s="754"/>
      <c r="AJ122" s="754"/>
      <c r="AK122" s="754"/>
      <c r="AL122" s="754"/>
      <c r="AM122" s="754"/>
      <c r="AN122" s="754"/>
      <c r="AO122" s="754"/>
      <c r="AP122" s="754"/>
      <c r="AQ122" s="754"/>
      <c r="AR122" s="754"/>
      <c r="AS122" s="754"/>
      <c r="AT122" s="754"/>
      <c r="AU122" s="754"/>
      <c r="AV122" s="754"/>
      <c r="AW122" s="754"/>
      <c r="AX122" s="754"/>
      <c r="AY122" s="754"/>
      <c r="AZ122" s="312"/>
      <c r="BA122" s="312"/>
      <c r="BB122" s="312"/>
    </row>
    <row r="123" spans="1:54" s="290" customFormat="1" ht="12.6" customHeight="1" x14ac:dyDescent="0.3">
      <c r="A123" s="755" t="s">
        <v>2856</v>
      </c>
      <c r="B123" s="756"/>
      <c r="C123" s="756"/>
      <c r="D123" s="756"/>
      <c r="E123" s="756"/>
      <c r="F123" s="756"/>
      <c r="G123" s="756"/>
      <c r="H123" s="756"/>
      <c r="I123" s="756"/>
      <c r="J123" s="756"/>
      <c r="K123" s="756"/>
      <c r="L123" s="756"/>
      <c r="M123" s="756"/>
      <c r="N123" s="756"/>
      <c r="O123" s="756"/>
      <c r="P123" s="756"/>
      <c r="Q123" s="756"/>
      <c r="R123" s="756"/>
      <c r="S123" s="756"/>
      <c r="T123" s="756"/>
      <c r="U123" s="756"/>
      <c r="V123" s="756"/>
      <c r="W123" s="756"/>
      <c r="X123" s="756"/>
      <c r="Y123" s="756"/>
      <c r="Z123" s="756"/>
      <c r="AA123" s="756"/>
      <c r="AB123" s="756"/>
      <c r="AC123" s="756"/>
      <c r="AD123" s="756"/>
      <c r="AE123" s="756"/>
      <c r="AF123" s="756"/>
      <c r="AG123" s="756"/>
      <c r="AH123" s="756"/>
      <c r="AI123" s="756"/>
      <c r="AJ123" s="756"/>
      <c r="AK123" s="756"/>
      <c r="AL123" s="756"/>
      <c r="AM123" s="756"/>
      <c r="AN123" s="756"/>
      <c r="AO123" s="756"/>
      <c r="AP123" s="756"/>
      <c r="AQ123" s="756"/>
      <c r="AR123" s="756"/>
      <c r="AS123" s="756"/>
      <c r="AT123" s="756"/>
      <c r="AU123" s="756"/>
      <c r="AV123" s="756"/>
      <c r="AW123" s="756"/>
      <c r="AX123" s="756"/>
      <c r="AY123" s="756"/>
      <c r="AZ123" s="312"/>
      <c r="BA123" s="312"/>
      <c r="BB123" s="312"/>
    </row>
    <row r="124" spans="1:54" s="290" customFormat="1" ht="105" customHeight="1" x14ac:dyDescent="0.3">
      <c r="A124" s="754" t="s">
        <v>2857</v>
      </c>
      <c r="B124" s="754"/>
      <c r="C124" s="754"/>
      <c r="D124" s="754"/>
      <c r="E124" s="754"/>
      <c r="F124" s="754"/>
      <c r="G124" s="754"/>
      <c r="H124" s="754"/>
      <c r="I124" s="754"/>
      <c r="J124" s="754"/>
      <c r="K124" s="754"/>
      <c r="L124" s="754"/>
      <c r="M124" s="754"/>
      <c r="N124" s="754"/>
      <c r="O124" s="754"/>
      <c r="P124" s="754"/>
      <c r="Q124" s="754"/>
      <c r="R124" s="754"/>
      <c r="S124" s="754"/>
      <c r="T124" s="754"/>
      <c r="U124" s="754"/>
      <c r="V124" s="754"/>
      <c r="W124" s="754"/>
      <c r="X124" s="754"/>
      <c r="Y124" s="754"/>
      <c r="Z124" s="754"/>
      <c r="AA124" s="754"/>
      <c r="AB124" s="754"/>
      <c r="AC124" s="754"/>
      <c r="AD124" s="754"/>
      <c r="AE124" s="754"/>
      <c r="AF124" s="754"/>
      <c r="AG124" s="754"/>
      <c r="AH124" s="754"/>
      <c r="AI124" s="754"/>
      <c r="AJ124" s="754"/>
      <c r="AK124" s="754"/>
      <c r="AL124" s="754"/>
      <c r="AM124" s="754"/>
      <c r="AN124" s="754"/>
      <c r="AO124" s="754"/>
      <c r="AP124" s="754"/>
      <c r="AQ124" s="754"/>
      <c r="AR124" s="754"/>
      <c r="AS124" s="754"/>
      <c r="AT124" s="754"/>
      <c r="AU124" s="754"/>
      <c r="AV124" s="754"/>
      <c r="AW124" s="754"/>
      <c r="AX124" s="754"/>
      <c r="AY124" s="754"/>
      <c r="AZ124" s="312"/>
      <c r="BA124" s="312"/>
      <c r="BB124" s="312"/>
    </row>
    <row r="125" spans="1:54" s="290" customFormat="1" ht="13.2" x14ac:dyDescent="0.3">
      <c r="A125" s="755" t="s">
        <v>2858</v>
      </c>
      <c r="B125" s="756"/>
      <c r="C125" s="756"/>
      <c r="D125" s="756"/>
      <c r="E125" s="756"/>
      <c r="F125" s="756"/>
      <c r="G125" s="756"/>
      <c r="H125" s="756"/>
      <c r="I125" s="756"/>
      <c r="J125" s="756"/>
      <c r="K125" s="756"/>
      <c r="L125" s="756"/>
      <c r="M125" s="756"/>
      <c r="N125" s="756"/>
      <c r="O125" s="756"/>
      <c r="P125" s="756"/>
      <c r="Q125" s="756"/>
      <c r="R125" s="756"/>
      <c r="S125" s="756"/>
      <c r="T125" s="756"/>
      <c r="U125" s="756"/>
      <c r="V125" s="756"/>
      <c r="W125" s="756"/>
      <c r="X125" s="756"/>
      <c r="Y125" s="756"/>
      <c r="Z125" s="756"/>
      <c r="AA125" s="756"/>
      <c r="AB125" s="756"/>
      <c r="AC125" s="756"/>
      <c r="AD125" s="756"/>
      <c r="AE125" s="756"/>
      <c r="AF125" s="756"/>
      <c r="AG125" s="756"/>
      <c r="AH125" s="756"/>
      <c r="AI125" s="756"/>
      <c r="AJ125" s="756"/>
      <c r="AK125" s="756"/>
      <c r="AL125" s="756"/>
      <c r="AM125" s="756"/>
      <c r="AN125" s="756"/>
      <c r="AO125" s="756"/>
      <c r="AP125" s="756"/>
      <c r="AQ125" s="756"/>
      <c r="AR125" s="756"/>
      <c r="AS125" s="756"/>
      <c r="AT125" s="756"/>
      <c r="AU125" s="756"/>
      <c r="AV125" s="756"/>
      <c r="AW125" s="756"/>
      <c r="AX125" s="756"/>
      <c r="AY125" s="756"/>
      <c r="AZ125" s="312"/>
      <c r="BA125" s="312"/>
      <c r="BB125" s="312"/>
    </row>
    <row r="126" spans="1:54" s="290" customFormat="1" ht="12.6" customHeight="1" x14ac:dyDescent="0.3">
      <c r="A126" s="724" t="s">
        <v>2859</v>
      </c>
      <c r="B126" s="724"/>
      <c r="C126" s="724"/>
      <c r="D126" s="724"/>
      <c r="E126" s="724"/>
      <c r="F126" s="724"/>
      <c r="G126" s="724"/>
      <c r="H126" s="724"/>
      <c r="I126" s="724"/>
      <c r="J126" s="724"/>
      <c r="K126" s="724"/>
      <c r="L126" s="724"/>
      <c r="M126" s="724"/>
      <c r="N126" s="724"/>
      <c r="O126" s="724"/>
      <c r="P126" s="724"/>
      <c r="Q126" s="724"/>
      <c r="R126" s="724"/>
      <c r="S126" s="724"/>
      <c r="T126" s="724"/>
      <c r="U126" s="724"/>
      <c r="V126" s="724"/>
      <c r="W126" s="724"/>
      <c r="X126" s="724"/>
      <c r="Y126" s="724"/>
      <c r="Z126" s="724"/>
      <c r="AA126" s="724"/>
      <c r="AB126" s="724"/>
      <c r="AC126" s="724"/>
      <c r="AD126" s="724"/>
      <c r="AE126" s="724"/>
      <c r="AF126" s="724"/>
      <c r="AG126" s="724"/>
      <c r="AH126" s="724"/>
      <c r="AI126" s="724"/>
      <c r="AJ126" s="724"/>
      <c r="AK126" s="724"/>
      <c r="AL126" s="724"/>
      <c r="AM126" s="724"/>
      <c r="AN126" s="724"/>
      <c r="AO126" s="724"/>
      <c r="AP126" s="724"/>
      <c r="AQ126" s="724"/>
      <c r="AR126" s="724"/>
      <c r="AS126" s="724"/>
      <c r="AT126" s="724"/>
      <c r="AU126" s="724"/>
      <c r="AV126" s="724"/>
      <c r="AW126" s="724"/>
      <c r="AX126" s="724"/>
      <c r="AY126" s="724"/>
      <c r="AZ126" s="312"/>
      <c r="BA126" s="312"/>
      <c r="BB126" s="312"/>
    </row>
    <row r="127" spans="1:54" s="290" customFormat="1" ht="12.6" customHeight="1" x14ac:dyDescent="0.3">
      <c r="A127" s="755" t="s">
        <v>2860</v>
      </c>
      <c r="B127" s="756"/>
      <c r="C127" s="756"/>
      <c r="D127" s="756"/>
      <c r="E127" s="756"/>
      <c r="F127" s="756"/>
      <c r="G127" s="756"/>
      <c r="H127" s="756"/>
      <c r="I127" s="756"/>
      <c r="J127" s="756"/>
      <c r="K127" s="756"/>
      <c r="L127" s="756"/>
      <c r="M127" s="756"/>
      <c r="N127" s="756"/>
      <c r="O127" s="756"/>
      <c r="P127" s="756"/>
      <c r="Q127" s="756"/>
      <c r="R127" s="756"/>
      <c r="S127" s="756"/>
      <c r="T127" s="756"/>
      <c r="U127" s="756"/>
      <c r="V127" s="756"/>
      <c r="W127" s="756"/>
      <c r="X127" s="756"/>
      <c r="Y127" s="756"/>
      <c r="Z127" s="756"/>
      <c r="AA127" s="756"/>
      <c r="AB127" s="756"/>
      <c r="AC127" s="756"/>
      <c r="AD127" s="756"/>
      <c r="AE127" s="756"/>
      <c r="AF127" s="756"/>
      <c r="AG127" s="756"/>
      <c r="AH127" s="756"/>
      <c r="AI127" s="756"/>
      <c r="AJ127" s="756"/>
      <c r="AK127" s="756"/>
      <c r="AL127" s="756"/>
      <c r="AM127" s="756"/>
      <c r="AN127" s="756"/>
      <c r="AO127" s="756"/>
      <c r="AP127" s="756"/>
      <c r="AQ127" s="756"/>
      <c r="AR127" s="756"/>
      <c r="AS127" s="756"/>
      <c r="AT127" s="756"/>
      <c r="AU127" s="756"/>
      <c r="AV127" s="756"/>
      <c r="AW127" s="756"/>
      <c r="AX127" s="756"/>
      <c r="AY127" s="756"/>
      <c r="AZ127" s="312"/>
      <c r="BA127" s="312"/>
      <c r="BB127" s="312"/>
    </row>
    <row r="128" spans="1:54" s="290" customFormat="1" ht="63.75" customHeight="1" x14ac:dyDescent="0.3">
      <c r="A128" s="754" t="s">
        <v>2861</v>
      </c>
      <c r="B128" s="754"/>
      <c r="C128" s="754"/>
      <c r="D128" s="754"/>
      <c r="E128" s="754"/>
      <c r="F128" s="754"/>
      <c r="G128" s="754"/>
      <c r="H128" s="754"/>
      <c r="I128" s="754"/>
      <c r="J128" s="754"/>
      <c r="K128" s="754"/>
      <c r="L128" s="754"/>
      <c r="M128" s="754"/>
      <c r="N128" s="754"/>
      <c r="O128" s="754"/>
      <c r="P128" s="754"/>
      <c r="Q128" s="754"/>
      <c r="R128" s="754"/>
      <c r="S128" s="754"/>
      <c r="T128" s="754"/>
      <c r="U128" s="754"/>
      <c r="V128" s="754"/>
      <c r="W128" s="754"/>
      <c r="X128" s="754"/>
      <c r="Y128" s="754"/>
      <c r="Z128" s="754"/>
      <c r="AA128" s="754"/>
      <c r="AB128" s="754"/>
      <c r="AC128" s="754"/>
      <c r="AD128" s="754"/>
      <c r="AE128" s="754"/>
      <c r="AF128" s="754"/>
      <c r="AG128" s="754"/>
      <c r="AH128" s="754"/>
      <c r="AI128" s="754"/>
      <c r="AJ128" s="754"/>
      <c r="AK128" s="754"/>
      <c r="AL128" s="754"/>
      <c r="AM128" s="754"/>
      <c r="AN128" s="754"/>
      <c r="AO128" s="754"/>
      <c r="AP128" s="754"/>
      <c r="AQ128" s="754"/>
      <c r="AR128" s="754"/>
      <c r="AS128" s="754"/>
      <c r="AT128" s="754"/>
      <c r="AU128" s="754"/>
      <c r="AV128" s="754"/>
      <c r="AW128" s="754"/>
      <c r="AX128" s="754"/>
      <c r="AY128" s="754"/>
      <c r="AZ128" s="312"/>
      <c r="BA128" s="312"/>
      <c r="BB128" s="312"/>
    </row>
    <row r="129" spans="1:54" s="290" customFormat="1" ht="12.6" customHeight="1" x14ac:dyDescent="0.3">
      <c r="A129" s="755" t="s">
        <v>2862</v>
      </c>
      <c r="B129" s="756"/>
      <c r="C129" s="756"/>
      <c r="D129" s="756"/>
      <c r="E129" s="756"/>
      <c r="F129" s="756"/>
      <c r="G129" s="756"/>
      <c r="H129" s="756"/>
      <c r="I129" s="756"/>
      <c r="J129" s="756"/>
      <c r="K129" s="756"/>
      <c r="L129" s="756"/>
      <c r="M129" s="756"/>
      <c r="N129" s="756"/>
      <c r="O129" s="756"/>
      <c r="P129" s="756"/>
      <c r="Q129" s="756"/>
      <c r="R129" s="756"/>
      <c r="S129" s="756"/>
      <c r="T129" s="756"/>
      <c r="U129" s="756"/>
      <c r="V129" s="756"/>
      <c r="W129" s="756"/>
      <c r="X129" s="756"/>
      <c r="Y129" s="756"/>
      <c r="Z129" s="756"/>
      <c r="AA129" s="756"/>
      <c r="AB129" s="756"/>
      <c r="AC129" s="756"/>
      <c r="AD129" s="756"/>
      <c r="AE129" s="756"/>
      <c r="AF129" s="756"/>
      <c r="AG129" s="756"/>
      <c r="AH129" s="756"/>
      <c r="AI129" s="756"/>
      <c r="AJ129" s="756"/>
      <c r="AK129" s="756"/>
      <c r="AL129" s="756"/>
      <c r="AM129" s="756"/>
      <c r="AN129" s="756"/>
      <c r="AO129" s="756"/>
      <c r="AP129" s="756"/>
      <c r="AQ129" s="756"/>
      <c r="AR129" s="756"/>
      <c r="AS129" s="756"/>
      <c r="AT129" s="756"/>
      <c r="AU129" s="756"/>
      <c r="AV129" s="756"/>
      <c r="AW129" s="756"/>
      <c r="AX129" s="756"/>
      <c r="AY129" s="756"/>
      <c r="AZ129" s="312"/>
      <c r="BA129" s="312"/>
      <c r="BB129" s="312"/>
    </row>
    <row r="130" spans="1:54" s="290" customFormat="1" ht="25.5" customHeight="1" x14ac:dyDescent="0.3">
      <c r="A130" s="754" t="s">
        <v>2863</v>
      </c>
      <c r="B130" s="754"/>
      <c r="C130" s="754"/>
      <c r="D130" s="754"/>
      <c r="E130" s="754"/>
      <c r="F130" s="754"/>
      <c r="G130" s="754"/>
      <c r="H130" s="754"/>
      <c r="I130" s="754"/>
      <c r="J130" s="754"/>
      <c r="K130" s="754"/>
      <c r="L130" s="754"/>
      <c r="M130" s="754"/>
      <c r="N130" s="754"/>
      <c r="O130" s="754"/>
      <c r="P130" s="754"/>
      <c r="Q130" s="754"/>
      <c r="R130" s="754"/>
      <c r="S130" s="754"/>
      <c r="T130" s="754"/>
      <c r="U130" s="754"/>
      <c r="V130" s="754"/>
      <c r="W130" s="754"/>
      <c r="X130" s="754"/>
      <c r="Y130" s="754"/>
      <c r="Z130" s="754"/>
      <c r="AA130" s="754"/>
      <c r="AB130" s="754"/>
      <c r="AC130" s="754"/>
      <c r="AD130" s="754"/>
      <c r="AE130" s="754"/>
      <c r="AF130" s="754"/>
      <c r="AG130" s="754"/>
      <c r="AH130" s="754"/>
      <c r="AI130" s="754"/>
      <c r="AJ130" s="754"/>
      <c r="AK130" s="754"/>
      <c r="AL130" s="754"/>
      <c r="AM130" s="754"/>
      <c r="AN130" s="754"/>
      <c r="AO130" s="754"/>
      <c r="AP130" s="754"/>
      <c r="AQ130" s="754"/>
      <c r="AR130" s="754"/>
      <c r="AS130" s="754"/>
      <c r="AT130" s="754"/>
      <c r="AU130" s="754"/>
      <c r="AV130" s="754"/>
      <c r="AW130" s="754"/>
      <c r="AX130" s="754"/>
      <c r="AY130" s="754"/>
      <c r="AZ130" s="312"/>
      <c r="BA130" s="312"/>
      <c r="BB130" s="312"/>
    </row>
    <row r="131" spans="1:54" s="290" customFormat="1" ht="12.6" customHeight="1" x14ac:dyDescent="0.3">
      <c r="A131" s="755" t="s">
        <v>2864</v>
      </c>
      <c r="B131" s="756"/>
      <c r="C131" s="756"/>
      <c r="D131" s="756"/>
      <c r="E131" s="756"/>
      <c r="F131" s="756"/>
      <c r="G131" s="756"/>
      <c r="H131" s="756"/>
      <c r="I131" s="756"/>
      <c r="J131" s="756"/>
      <c r="K131" s="756"/>
      <c r="L131" s="756"/>
      <c r="M131" s="756"/>
      <c r="N131" s="756"/>
      <c r="O131" s="756"/>
      <c r="P131" s="756"/>
      <c r="Q131" s="756"/>
      <c r="R131" s="756"/>
      <c r="S131" s="756"/>
      <c r="T131" s="756"/>
      <c r="U131" s="756"/>
      <c r="V131" s="756"/>
      <c r="W131" s="756"/>
      <c r="X131" s="756"/>
      <c r="Y131" s="756"/>
      <c r="Z131" s="756"/>
      <c r="AA131" s="756"/>
      <c r="AB131" s="756"/>
      <c r="AC131" s="756"/>
      <c r="AD131" s="756"/>
      <c r="AE131" s="756"/>
      <c r="AF131" s="756"/>
      <c r="AG131" s="756"/>
      <c r="AH131" s="756"/>
      <c r="AI131" s="756"/>
      <c r="AJ131" s="756"/>
      <c r="AK131" s="756"/>
      <c r="AL131" s="756"/>
      <c r="AM131" s="756"/>
      <c r="AN131" s="756"/>
      <c r="AO131" s="756"/>
      <c r="AP131" s="756"/>
      <c r="AQ131" s="756"/>
      <c r="AR131" s="756"/>
      <c r="AS131" s="756"/>
      <c r="AT131" s="756"/>
      <c r="AU131" s="756"/>
      <c r="AV131" s="756"/>
      <c r="AW131" s="756"/>
      <c r="AX131" s="756"/>
      <c r="AY131" s="756"/>
      <c r="AZ131" s="312"/>
      <c r="BA131" s="312"/>
      <c r="BB131" s="312"/>
    </row>
    <row r="132" spans="1:54" s="290" customFormat="1" ht="12.6" customHeight="1" x14ac:dyDescent="0.3">
      <c r="A132" s="724" t="s">
        <v>2865</v>
      </c>
      <c r="B132" s="724"/>
      <c r="C132" s="724"/>
      <c r="D132" s="724"/>
      <c r="E132" s="724"/>
      <c r="F132" s="724"/>
      <c r="G132" s="724"/>
      <c r="H132" s="724"/>
      <c r="I132" s="724"/>
      <c r="J132" s="724"/>
      <c r="K132" s="724"/>
      <c r="L132" s="724"/>
      <c r="M132" s="724"/>
      <c r="N132" s="724"/>
      <c r="O132" s="724"/>
      <c r="P132" s="724"/>
      <c r="Q132" s="724"/>
      <c r="R132" s="724"/>
      <c r="S132" s="724"/>
      <c r="T132" s="724"/>
      <c r="U132" s="724"/>
      <c r="V132" s="724"/>
      <c r="W132" s="724"/>
      <c r="X132" s="724"/>
      <c r="Y132" s="724"/>
      <c r="Z132" s="724"/>
      <c r="AA132" s="724"/>
      <c r="AB132" s="724"/>
      <c r="AC132" s="724"/>
      <c r="AD132" s="724"/>
      <c r="AE132" s="724"/>
      <c r="AF132" s="724"/>
      <c r="AG132" s="724"/>
      <c r="AH132" s="724"/>
      <c r="AI132" s="724"/>
      <c r="AJ132" s="724"/>
      <c r="AK132" s="724"/>
      <c r="AL132" s="724"/>
      <c r="AM132" s="724"/>
      <c r="AN132" s="724"/>
      <c r="AO132" s="724"/>
      <c r="AP132" s="724"/>
      <c r="AQ132" s="724"/>
      <c r="AR132" s="724"/>
      <c r="AS132" s="724"/>
      <c r="AT132" s="724"/>
      <c r="AU132" s="724"/>
      <c r="AV132" s="724"/>
      <c r="AW132" s="724"/>
      <c r="AX132" s="724"/>
      <c r="AY132" s="724"/>
      <c r="AZ132" s="312"/>
      <c r="BA132" s="312"/>
      <c r="BB132" s="312"/>
    </row>
    <row r="133" spans="1:54" s="290" customFormat="1" ht="12.6" customHeight="1" x14ac:dyDescent="0.3">
      <c r="A133" s="755" t="s">
        <v>2866</v>
      </c>
      <c r="B133" s="756"/>
      <c r="C133" s="756"/>
      <c r="D133" s="756"/>
      <c r="E133" s="756"/>
      <c r="F133" s="756"/>
      <c r="G133" s="756"/>
      <c r="H133" s="756"/>
      <c r="I133" s="756"/>
      <c r="J133" s="756"/>
      <c r="K133" s="756"/>
      <c r="L133" s="756"/>
      <c r="M133" s="756"/>
      <c r="N133" s="756"/>
      <c r="O133" s="756"/>
      <c r="P133" s="756"/>
      <c r="Q133" s="756"/>
      <c r="R133" s="756"/>
      <c r="S133" s="756"/>
      <c r="T133" s="756"/>
      <c r="U133" s="756"/>
      <c r="V133" s="756"/>
      <c r="W133" s="756"/>
      <c r="X133" s="756"/>
      <c r="Y133" s="756"/>
      <c r="Z133" s="756"/>
      <c r="AA133" s="756"/>
      <c r="AB133" s="756"/>
      <c r="AC133" s="756"/>
      <c r="AD133" s="756"/>
      <c r="AE133" s="756"/>
      <c r="AF133" s="756"/>
      <c r="AG133" s="756"/>
      <c r="AH133" s="756"/>
      <c r="AI133" s="756"/>
      <c r="AJ133" s="756"/>
      <c r="AK133" s="756"/>
      <c r="AL133" s="756"/>
      <c r="AM133" s="756"/>
      <c r="AN133" s="756"/>
      <c r="AO133" s="756"/>
      <c r="AP133" s="756"/>
      <c r="AQ133" s="756"/>
      <c r="AR133" s="756"/>
      <c r="AS133" s="756"/>
      <c r="AT133" s="756"/>
      <c r="AU133" s="756"/>
      <c r="AV133" s="756"/>
      <c r="AW133" s="756"/>
      <c r="AX133" s="756"/>
      <c r="AY133" s="756"/>
      <c r="AZ133" s="312"/>
      <c r="BA133" s="312"/>
      <c r="BB133" s="312"/>
    </row>
    <row r="134" spans="1:54" s="290" customFormat="1" ht="19.95" customHeight="1" x14ac:dyDescent="0.3">
      <c r="A134" s="754" t="s">
        <v>2867</v>
      </c>
      <c r="B134" s="754"/>
      <c r="C134" s="754"/>
      <c r="D134" s="754"/>
      <c r="E134" s="754"/>
      <c r="F134" s="754"/>
      <c r="G134" s="754"/>
      <c r="H134" s="754"/>
      <c r="I134" s="754"/>
      <c r="J134" s="754"/>
      <c r="K134" s="754"/>
      <c r="L134" s="754"/>
      <c r="M134" s="754"/>
      <c r="N134" s="754"/>
      <c r="O134" s="754"/>
      <c r="P134" s="754"/>
      <c r="Q134" s="754"/>
      <c r="R134" s="754"/>
      <c r="S134" s="754"/>
      <c r="T134" s="754"/>
      <c r="U134" s="754"/>
      <c r="V134" s="754"/>
      <c r="W134" s="754"/>
      <c r="X134" s="754"/>
      <c r="Y134" s="754"/>
      <c r="Z134" s="754"/>
      <c r="AA134" s="754"/>
      <c r="AB134" s="754"/>
      <c r="AC134" s="754"/>
      <c r="AD134" s="754"/>
      <c r="AE134" s="754"/>
      <c r="AF134" s="754"/>
      <c r="AG134" s="754"/>
      <c r="AH134" s="754"/>
      <c r="AI134" s="754"/>
      <c r="AJ134" s="754"/>
      <c r="AK134" s="754"/>
      <c r="AL134" s="754"/>
      <c r="AM134" s="754"/>
      <c r="AN134" s="754"/>
      <c r="AO134" s="754"/>
      <c r="AP134" s="754"/>
      <c r="AQ134" s="754"/>
      <c r="AR134" s="754"/>
      <c r="AS134" s="754"/>
      <c r="AT134" s="754"/>
      <c r="AU134" s="754"/>
      <c r="AV134" s="754"/>
      <c r="AW134" s="754"/>
      <c r="AX134" s="754"/>
      <c r="AY134" s="754"/>
      <c r="AZ134" s="312"/>
      <c r="BA134" s="312"/>
      <c r="BB134" s="312"/>
    </row>
    <row r="135" spans="1:54" s="290" customFormat="1" ht="12.6" customHeight="1" x14ac:dyDescent="0.3">
      <c r="A135" s="755" t="s">
        <v>2868</v>
      </c>
      <c r="B135" s="756"/>
      <c r="C135" s="756"/>
      <c r="D135" s="756"/>
      <c r="E135" s="756"/>
      <c r="F135" s="756"/>
      <c r="G135" s="756"/>
      <c r="H135" s="756"/>
      <c r="I135" s="756"/>
      <c r="J135" s="756"/>
      <c r="K135" s="756"/>
      <c r="L135" s="756"/>
      <c r="M135" s="756"/>
      <c r="N135" s="756"/>
      <c r="O135" s="756"/>
      <c r="P135" s="756"/>
      <c r="Q135" s="756"/>
      <c r="R135" s="756"/>
      <c r="S135" s="756"/>
      <c r="T135" s="756"/>
      <c r="U135" s="756"/>
      <c r="V135" s="756"/>
      <c r="W135" s="756"/>
      <c r="X135" s="756"/>
      <c r="Y135" s="756"/>
      <c r="Z135" s="756"/>
      <c r="AA135" s="756"/>
      <c r="AB135" s="756"/>
      <c r="AC135" s="756"/>
      <c r="AD135" s="756"/>
      <c r="AE135" s="756"/>
      <c r="AF135" s="756"/>
      <c r="AG135" s="756"/>
      <c r="AH135" s="756"/>
      <c r="AI135" s="756"/>
      <c r="AJ135" s="756"/>
      <c r="AK135" s="756"/>
      <c r="AL135" s="756"/>
      <c r="AM135" s="756"/>
      <c r="AN135" s="756"/>
      <c r="AO135" s="756"/>
      <c r="AP135" s="756"/>
      <c r="AQ135" s="756"/>
      <c r="AR135" s="756"/>
      <c r="AS135" s="756"/>
      <c r="AT135" s="756"/>
      <c r="AU135" s="756"/>
      <c r="AV135" s="756"/>
      <c r="AW135" s="756"/>
      <c r="AX135" s="756"/>
      <c r="AY135" s="756"/>
      <c r="AZ135" s="312"/>
      <c r="BA135" s="312"/>
      <c r="BB135" s="312"/>
    </row>
    <row r="136" spans="1:54" s="587" customFormat="1" ht="89.25" customHeight="1" x14ac:dyDescent="0.3">
      <c r="A136" s="754" t="s">
        <v>2937</v>
      </c>
      <c r="B136" s="754"/>
      <c r="C136" s="754"/>
      <c r="D136" s="754"/>
      <c r="E136" s="754"/>
      <c r="F136" s="754"/>
      <c r="G136" s="754"/>
      <c r="H136" s="754"/>
      <c r="I136" s="754"/>
      <c r="J136" s="754"/>
      <c r="K136" s="754"/>
      <c r="L136" s="754"/>
      <c r="M136" s="754"/>
      <c r="N136" s="754"/>
      <c r="O136" s="754"/>
      <c r="P136" s="754"/>
      <c r="Q136" s="754"/>
      <c r="R136" s="754"/>
      <c r="S136" s="754"/>
      <c r="T136" s="754"/>
      <c r="U136" s="754"/>
      <c r="V136" s="754"/>
      <c r="W136" s="754"/>
      <c r="X136" s="754"/>
      <c r="Y136" s="754"/>
      <c r="Z136" s="754"/>
      <c r="AA136" s="754"/>
      <c r="AB136" s="754"/>
      <c r="AC136" s="754"/>
      <c r="AD136" s="754"/>
      <c r="AE136" s="754"/>
      <c r="AF136" s="754"/>
      <c r="AG136" s="754"/>
      <c r="AH136" s="754"/>
      <c r="AI136" s="754"/>
      <c r="AJ136" s="754"/>
      <c r="AK136" s="754"/>
      <c r="AL136" s="754"/>
      <c r="AM136" s="754"/>
      <c r="AN136" s="754"/>
      <c r="AO136" s="754"/>
      <c r="AP136" s="754"/>
      <c r="AQ136" s="754"/>
      <c r="AR136" s="754"/>
      <c r="AS136" s="754"/>
      <c r="AT136" s="754"/>
      <c r="AU136" s="754"/>
      <c r="AV136" s="754"/>
      <c r="AW136" s="754"/>
      <c r="AX136" s="754"/>
      <c r="AY136" s="754"/>
      <c r="AZ136" s="289"/>
      <c r="BA136" s="289"/>
      <c r="BB136" s="289"/>
    </row>
    <row r="137" spans="1:54" s="587" customFormat="1" ht="12.6" customHeight="1" x14ac:dyDescent="0.3">
      <c r="A137" s="755" t="s">
        <v>2869</v>
      </c>
      <c r="B137" s="756"/>
      <c r="C137" s="756"/>
      <c r="D137" s="756"/>
      <c r="E137" s="756"/>
      <c r="F137" s="756"/>
      <c r="G137" s="756"/>
      <c r="H137" s="756"/>
      <c r="I137" s="756"/>
      <c r="J137" s="756"/>
      <c r="K137" s="756"/>
      <c r="L137" s="756"/>
      <c r="M137" s="756"/>
      <c r="N137" s="756"/>
      <c r="O137" s="756"/>
      <c r="P137" s="756"/>
      <c r="Q137" s="756"/>
      <c r="R137" s="756"/>
      <c r="S137" s="756"/>
      <c r="T137" s="756"/>
      <c r="U137" s="756"/>
      <c r="V137" s="756"/>
      <c r="W137" s="756"/>
      <c r="X137" s="756"/>
      <c r="Y137" s="756"/>
      <c r="Z137" s="756"/>
      <c r="AA137" s="756"/>
      <c r="AB137" s="756"/>
      <c r="AC137" s="756"/>
      <c r="AD137" s="756"/>
      <c r="AE137" s="756"/>
      <c r="AF137" s="756"/>
      <c r="AG137" s="756"/>
      <c r="AH137" s="756"/>
      <c r="AI137" s="756"/>
      <c r="AJ137" s="756"/>
      <c r="AK137" s="756"/>
      <c r="AL137" s="756"/>
      <c r="AM137" s="756"/>
      <c r="AN137" s="756"/>
      <c r="AO137" s="756"/>
      <c r="AP137" s="756"/>
      <c r="AQ137" s="756"/>
      <c r="AR137" s="756"/>
      <c r="AS137" s="756"/>
      <c r="AT137" s="756"/>
      <c r="AU137" s="756"/>
      <c r="AV137" s="756"/>
      <c r="AW137" s="756"/>
      <c r="AX137" s="756"/>
      <c r="AY137" s="756"/>
      <c r="AZ137" s="289"/>
      <c r="BA137" s="289"/>
      <c r="BB137" s="289"/>
    </row>
    <row r="138" spans="1:54" s="587" customFormat="1" ht="25.5" customHeight="1" x14ac:dyDescent="0.3">
      <c r="A138" s="754" t="s">
        <v>2870</v>
      </c>
      <c r="B138" s="754"/>
      <c r="C138" s="754"/>
      <c r="D138" s="754"/>
      <c r="E138" s="754"/>
      <c r="F138" s="754"/>
      <c r="G138" s="754"/>
      <c r="H138" s="754"/>
      <c r="I138" s="754"/>
      <c r="J138" s="754"/>
      <c r="K138" s="754"/>
      <c r="L138" s="754"/>
      <c r="M138" s="754"/>
      <c r="N138" s="754"/>
      <c r="O138" s="754"/>
      <c r="P138" s="754"/>
      <c r="Q138" s="754"/>
      <c r="R138" s="754"/>
      <c r="S138" s="754"/>
      <c r="T138" s="754"/>
      <c r="U138" s="754"/>
      <c r="V138" s="754"/>
      <c r="W138" s="754"/>
      <c r="X138" s="754"/>
      <c r="Y138" s="754"/>
      <c r="Z138" s="754"/>
      <c r="AA138" s="754"/>
      <c r="AB138" s="754"/>
      <c r="AC138" s="754"/>
      <c r="AD138" s="754"/>
      <c r="AE138" s="754"/>
      <c r="AF138" s="754"/>
      <c r="AG138" s="754"/>
      <c r="AH138" s="754"/>
      <c r="AI138" s="754"/>
      <c r="AJ138" s="754"/>
      <c r="AK138" s="754"/>
      <c r="AL138" s="754"/>
      <c r="AM138" s="754"/>
      <c r="AN138" s="754"/>
      <c r="AO138" s="754"/>
      <c r="AP138" s="754"/>
      <c r="AQ138" s="754"/>
      <c r="AR138" s="754"/>
      <c r="AS138" s="754"/>
      <c r="AT138" s="754"/>
      <c r="AU138" s="754"/>
      <c r="AV138" s="754"/>
      <c r="AW138" s="754"/>
      <c r="AX138" s="754"/>
      <c r="AY138" s="754"/>
      <c r="AZ138" s="289"/>
      <c r="BA138" s="289"/>
      <c r="BB138" s="289"/>
    </row>
    <row r="139" spans="1:54" s="587" customFormat="1" ht="13.2" x14ac:dyDescent="0.3">
      <c r="A139" s="755" t="s">
        <v>2940</v>
      </c>
      <c r="B139" s="756"/>
      <c r="C139" s="756"/>
      <c r="D139" s="756"/>
      <c r="E139" s="756"/>
      <c r="F139" s="756"/>
      <c r="G139" s="756"/>
      <c r="H139" s="756"/>
      <c r="I139" s="756"/>
      <c r="J139" s="756"/>
      <c r="K139" s="756"/>
      <c r="L139" s="756"/>
      <c r="M139" s="756"/>
      <c r="N139" s="756"/>
      <c r="O139" s="756"/>
      <c r="P139" s="756"/>
      <c r="Q139" s="756"/>
      <c r="R139" s="756"/>
      <c r="S139" s="756"/>
      <c r="T139" s="756"/>
      <c r="U139" s="756"/>
      <c r="V139" s="756"/>
      <c r="W139" s="756"/>
      <c r="X139" s="756"/>
      <c r="Y139" s="756"/>
      <c r="Z139" s="756"/>
      <c r="AA139" s="756"/>
      <c r="AB139" s="756"/>
      <c r="AC139" s="756"/>
      <c r="AD139" s="756"/>
      <c r="AE139" s="756"/>
      <c r="AF139" s="756"/>
      <c r="AG139" s="756"/>
      <c r="AH139" s="756"/>
      <c r="AI139" s="756"/>
      <c r="AJ139" s="756"/>
      <c r="AK139" s="756"/>
      <c r="AL139" s="756"/>
      <c r="AM139" s="756"/>
      <c r="AN139" s="756"/>
      <c r="AO139" s="756"/>
      <c r="AP139" s="756"/>
      <c r="AQ139" s="756"/>
      <c r="AR139" s="756"/>
      <c r="AS139" s="756"/>
      <c r="AT139" s="756"/>
      <c r="AU139" s="756"/>
      <c r="AV139" s="756"/>
      <c r="AW139" s="756"/>
      <c r="AX139" s="756"/>
      <c r="AY139" s="756"/>
      <c r="AZ139" s="289"/>
      <c r="BA139" s="289"/>
      <c r="BB139" s="289"/>
    </row>
    <row r="140" spans="1:54" s="587" customFormat="1" ht="51.75" customHeight="1" x14ac:dyDescent="0.3">
      <c r="A140" s="754" t="s">
        <v>2938</v>
      </c>
      <c r="B140" s="754"/>
      <c r="C140" s="754"/>
      <c r="D140" s="754"/>
      <c r="E140" s="754"/>
      <c r="F140" s="754"/>
      <c r="G140" s="754"/>
      <c r="H140" s="754"/>
      <c r="I140" s="754"/>
      <c r="J140" s="754"/>
      <c r="K140" s="754"/>
      <c r="L140" s="754"/>
      <c r="M140" s="754"/>
      <c r="N140" s="754"/>
      <c r="O140" s="754"/>
      <c r="P140" s="754"/>
      <c r="Q140" s="754"/>
      <c r="R140" s="754"/>
      <c r="S140" s="754"/>
      <c r="T140" s="754"/>
      <c r="U140" s="754"/>
      <c r="V140" s="754"/>
      <c r="W140" s="754"/>
      <c r="X140" s="754"/>
      <c r="Y140" s="754"/>
      <c r="Z140" s="754"/>
      <c r="AA140" s="754"/>
      <c r="AB140" s="754"/>
      <c r="AC140" s="754"/>
      <c r="AD140" s="754"/>
      <c r="AE140" s="754"/>
      <c r="AF140" s="754"/>
      <c r="AG140" s="754"/>
      <c r="AH140" s="754"/>
      <c r="AI140" s="754"/>
      <c r="AJ140" s="754"/>
      <c r="AK140" s="754"/>
      <c r="AL140" s="754"/>
      <c r="AM140" s="754"/>
      <c r="AN140" s="754"/>
      <c r="AO140" s="754"/>
      <c r="AP140" s="754"/>
      <c r="AQ140" s="754"/>
      <c r="AR140" s="754"/>
      <c r="AS140" s="754"/>
      <c r="AT140" s="754"/>
      <c r="AU140" s="754"/>
      <c r="AV140" s="754"/>
      <c r="AW140" s="754"/>
      <c r="AX140" s="754"/>
      <c r="AY140" s="754"/>
      <c r="AZ140" s="289"/>
      <c r="BA140" s="289"/>
      <c r="BB140" s="289"/>
    </row>
    <row r="141" spans="1:54" s="587" customFormat="1" ht="13.2" x14ac:dyDescent="0.3">
      <c r="A141" s="755" t="s">
        <v>2941</v>
      </c>
      <c r="B141" s="756"/>
      <c r="C141" s="756"/>
      <c r="D141" s="756"/>
      <c r="E141" s="756"/>
      <c r="F141" s="756"/>
      <c r="G141" s="756"/>
      <c r="H141" s="756"/>
      <c r="I141" s="756"/>
      <c r="J141" s="756"/>
      <c r="K141" s="756"/>
      <c r="L141" s="756"/>
      <c r="M141" s="756"/>
      <c r="N141" s="756"/>
      <c r="O141" s="756"/>
      <c r="P141" s="756"/>
      <c r="Q141" s="756"/>
      <c r="R141" s="756"/>
      <c r="S141" s="756"/>
      <c r="T141" s="756"/>
      <c r="U141" s="756"/>
      <c r="V141" s="756"/>
      <c r="W141" s="756"/>
      <c r="X141" s="756"/>
      <c r="Y141" s="756"/>
      <c r="Z141" s="756"/>
      <c r="AA141" s="756"/>
      <c r="AB141" s="756"/>
      <c r="AC141" s="756"/>
      <c r="AD141" s="756"/>
      <c r="AE141" s="756"/>
      <c r="AF141" s="756"/>
      <c r="AG141" s="756"/>
      <c r="AH141" s="756"/>
      <c r="AI141" s="756"/>
      <c r="AJ141" s="756"/>
      <c r="AK141" s="756"/>
      <c r="AL141" s="756"/>
      <c r="AM141" s="756"/>
      <c r="AN141" s="756"/>
      <c r="AO141" s="756"/>
      <c r="AP141" s="756"/>
      <c r="AQ141" s="756"/>
      <c r="AR141" s="756"/>
      <c r="AS141" s="756"/>
      <c r="AT141" s="756"/>
      <c r="AU141" s="756"/>
      <c r="AV141" s="756"/>
      <c r="AW141" s="756"/>
      <c r="AX141" s="756"/>
      <c r="AY141" s="756"/>
      <c r="AZ141" s="289"/>
      <c r="BA141" s="289"/>
      <c r="BB141" s="289"/>
    </row>
    <row r="142" spans="1:54" s="587" customFormat="1" ht="51.75" customHeight="1" x14ac:dyDescent="0.3">
      <c r="A142" s="754" t="s">
        <v>2939</v>
      </c>
      <c r="B142" s="754"/>
      <c r="C142" s="754"/>
      <c r="D142" s="754"/>
      <c r="E142" s="754"/>
      <c r="F142" s="754"/>
      <c r="G142" s="754"/>
      <c r="H142" s="754"/>
      <c r="I142" s="754"/>
      <c r="J142" s="754"/>
      <c r="K142" s="754"/>
      <c r="L142" s="754"/>
      <c r="M142" s="754"/>
      <c r="N142" s="754"/>
      <c r="O142" s="754"/>
      <c r="P142" s="754"/>
      <c r="Q142" s="754"/>
      <c r="R142" s="754"/>
      <c r="S142" s="754"/>
      <c r="T142" s="754"/>
      <c r="U142" s="754"/>
      <c r="V142" s="754"/>
      <c r="W142" s="754"/>
      <c r="X142" s="754"/>
      <c r="Y142" s="754"/>
      <c r="Z142" s="754"/>
      <c r="AA142" s="754"/>
      <c r="AB142" s="754"/>
      <c r="AC142" s="754"/>
      <c r="AD142" s="754"/>
      <c r="AE142" s="754"/>
      <c r="AF142" s="754"/>
      <c r="AG142" s="754"/>
      <c r="AH142" s="754"/>
      <c r="AI142" s="754"/>
      <c r="AJ142" s="754"/>
      <c r="AK142" s="754"/>
      <c r="AL142" s="754"/>
      <c r="AM142" s="754"/>
      <c r="AN142" s="754"/>
      <c r="AO142" s="754"/>
      <c r="AP142" s="754"/>
      <c r="AQ142" s="754"/>
      <c r="AR142" s="754"/>
      <c r="AS142" s="754"/>
      <c r="AT142" s="754"/>
      <c r="AU142" s="754"/>
      <c r="AV142" s="754"/>
      <c r="AW142" s="754"/>
      <c r="AX142" s="754"/>
      <c r="AY142" s="754"/>
      <c r="AZ142" s="289"/>
      <c r="BA142" s="289"/>
      <c r="BB142" s="289"/>
    </row>
    <row r="143" spans="1:54" s="587" customFormat="1" ht="13.2" x14ac:dyDescent="0.3">
      <c r="A143" s="755" t="s">
        <v>2958</v>
      </c>
      <c r="B143" s="756"/>
      <c r="C143" s="756"/>
      <c r="D143" s="756"/>
      <c r="E143" s="756"/>
      <c r="F143" s="756"/>
      <c r="G143" s="756"/>
      <c r="H143" s="756"/>
      <c r="I143" s="756"/>
      <c r="J143" s="756"/>
      <c r="K143" s="756"/>
      <c r="L143" s="756"/>
      <c r="M143" s="756"/>
      <c r="N143" s="756"/>
      <c r="O143" s="756"/>
      <c r="P143" s="756"/>
      <c r="Q143" s="756"/>
      <c r="R143" s="756"/>
      <c r="S143" s="756"/>
      <c r="T143" s="756"/>
      <c r="U143" s="756"/>
      <c r="V143" s="756"/>
      <c r="W143" s="756"/>
      <c r="X143" s="756"/>
      <c r="Y143" s="756"/>
      <c r="Z143" s="756"/>
      <c r="AA143" s="756"/>
      <c r="AB143" s="756"/>
      <c r="AC143" s="756"/>
      <c r="AD143" s="756"/>
      <c r="AE143" s="756"/>
      <c r="AF143" s="756"/>
      <c r="AG143" s="756"/>
      <c r="AH143" s="756"/>
      <c r="AI143" s="756"/>
      <c r="AJ143" s="756"/>
      <c r="AK143" s="756"/>
      <c r="AL143" s="756"/>
      <c r="AM143" s="756"/>
      <c r="AN143" s="756"/>
      <c r="AO143" s="756"/>
      <c r="AP143" s="756"/>
      <c r="AQ143" s="756"/>
      <c r="AR143" s="756"/>
      <c r="AS143" s="756"/>
      <c r="AT143" s="756"/>
      <c r="AU143" s="756"/>
      <c r="AV143" s="756"/>
      <c r="AW143" s="756"/>
      <c r="AX143" s="756"/>
      <c r="AY143" s="756"/>
      <c r="AZ143" s="289"/>
      <c r="BA143" s="289"/>
      <c r="BB143" s="289"/>
    </row>
    <row r="144" spans="1:54" s="587" customFormat="1" ht="143.25" customHeight="1" x14ac:dyDescent="0.3">
      <c r="A144" s="754" t="s">
        <v>2942</v>
      </c>
      <c r="B144" s="754"/>
      <c r="C144" s="754"/>
      <c r="D144" s="754"/>
      <c r="E144" s="754"/>
      <c r="F144" s="754"/>
      <c r="G144" s="754"/>
      <c r="H144" s="754"/>
      <c r="I144" s="754"/>
      <c r="J144" s="754"/>
      <c r="K144" s="754"/>
      <c r="L144" s="754"/>
      <c r="M144" s="754"/>
      <c r="N144" s="754"/>
      <c r="O144" s="754"/>
      <c r="P144" s="754"/>
      <c r="Q144" s="754"/>
      <c r="R144" s="754"/>
      <c r="S144" s="754"/>
      <c r="T144" s="754"/>
      <c r="U144" s="754"/>
      <c r="V144" s="754"/>
      <c r="W144" s="754"/>
      <c r="X144" s="754"/>
      <c r="Y144" s="754"/>
      <c r="Z144" s="754"/>
      <c r="AA144" s="754"/>
      <c r="AB144" s="754"/>
      <c r="AC144" s="754"/>
      <c r="AD144" s="754"/>
      <c r="AE144" s="754"/>
      <c r="AF144" s="754"/>
      <c r="AG144" s="754"/>
      <c r="AH144" s="754"/>
      <c r="AI144" s="754"/>
      <c r="AJ144" s="754"/>
      <c r="AK144" s="754"/>
      <c r="AL144" s="754"/>
      <c r="AM144" s="754"/>
      <c r="AN144" s="754"/>
      <c r="AO144" s="754"/>
      <c r="AP144" s="754"/>
      <c r="AQ144" s="754"/>
      <c r="AR144" s="754"/>
      <c r="AS144" s="754"/>
      <c r="AT144" s="754"/>
      <c r="AU144" s="754"/>
      <c r="AV144" s="754"/>
      <c r="AW144" s="754"/>
      <c r="AX144" s="754"/>
      <c r="AY144" s="754"/>
      <c r="AZ144" s="289"/>
      <c r="BA144" s="289"/>
      <c r="BB144" s="289"/>
    </row>
    <row r="145" spans="1:16384" s="587" customFormat="1" ht="12.6" customHeight="1" x14ac:dyDescent="0.3">
      <c r="A145" s="755" t="s">
        <v>2943</v>
      </c>
      <c r="B145" s="756"/>
      <c r="C145" s="756"/>
      <c r="D145" s="756"/>
      <c r="E145" s="756"/>
      <c r="F145" s="756"/>
      <c r="G145" s="756"/>
      <c r="H145" s="756"/>
      <c r="I145" s="756"/>
      <c r="J145" s="756"/>
      <c r="K145" s="756"/>
      <c r="L145" s="756"/>
      <c r="M145" s="756"/>
      <c r="N145" s="756"/>
      <c r="O145" s="756"/>
      <c r="P145" s="756"/>
      <c r="Q145" s="756"/>
      <c r="R145" s="756"/>
      <c r="S145" s="756"/>
      <c r="T145" s="756"/>
      <c r="U145" s="756"/>
      <c r="V145" s="756"/>
      <c r="W145" s="756"/>
      <c r="X145" s="756"/>
      <c r="Y145" s="756"/>
      <c r="Z145" s="756"/>
      <c r="AA145" s="756"/>
      <c r="AB145" s="756"/>
      <c r="AC145" s="756"/>
      <c r="AD145" s="756"/>
      <c r="AE145" s="756"/>
      <c r="AF145" s="756"/>
      <c r="AG145" s="756"/>
      <c r="AH145" s="756"/>
      <c r="AI145" s="756"/>
      <c r="AJ145" s="756"/>
      <c r="AK145" s="756"/>
      <c r="AL145" s="756"/>
      <c r="AM145" s="756"/>
      <c r="AN145" s="756"/>
      <c r="AO145" s="756"/>
      <c r="AP145" s="756"/>
      <c r="AQ145" s="756"/>
      <c r="AR145" s="756"/>
      <c r="AS145" s="756"/>
      <c r="AT145" s="756"/>
      <c r="AU145" s="756"/>
      <c r="AV145" s="756"/>
      <c r="AW145" s="756"/>
      <c r="AX145" s="756"/>
      <c r="AY145" s="756"/>
      <c r="AZ145" s="289"/>
      <c r="BA145" s="289"/>
      <c r="BB145" s="289"/>
    </row>
    <row r="146" spans="1:16384" s="587" customFormat="1" ht="55.5" customHeight="1" x14ac:dyDescent="0.3">
      <c r="A146" s="754" t="s">
        <v>2871</v>
      </c>
      <c r="B146" s="754"/>
      <c r="C146" s="754"/>
      <c r="D146" s="754"/>
      <c r="E146" s="754"/>
      <c r="F146" s="754"/>
      <c r="G146" s="754"/>
      <c r="H146" s="754"/>
      <c r="I146" s="754"/>
      <c r="J146" s="754"/>
      <c r="K146" s="754"/>
      <c r="L146" s="754"/>
      <c r="M146" s="754"/>
      <c r="N146" s="754"/>
      <c r="O146" s="754"/>
      <c r="P146" s="754"/>
      <c r="Q146" s="754"/>
      <c r="R146" s="754"/>
      <c r="S146" s="754"/>
      <c r="T146" s="754"/>
      <c r="U146" s="754"/>
      <c r="V146" s="754"/>
      <c r="W146" s="754"/>
      <c r="X146" s="754"/>
      <c r="Y146" s="754"/>
      <c r="Z146" s="754"/>
      <c r="AA146" s="754"/>
      <c r="AB146" s="754"/>
      <c r="AC146" s="754"/>
      <c r="AD146" s="754"/>
      <c r="AE146" s="754"/>
      <c r="AF146" s="754"/>
      <c r="AG146" s="754"/>
      <c r="AH146" s="754"/>
      <c r="AI146" s="754"/>
      <c r="AJ146" s="754"/>
      <c r="AK146" s="754"/>
      <c r="AL146" s="754"/>
      <c r="AM146" s="754"/>
      <c r="AN146" s="754"/>
      <c r="AO146" s="754"/>
      <c r="AP146" s="754"/>
      <c r="AQ146" s="754"/>
      <c r="AR146" s="754"/>
      <c r="AS146" s="754"/>
      <c r="AT146" s="754"/>
      <c r="AU146" s="754"/>
      <c r="AV146" s="754"/>
      <c r="AW146" s="754"/>
      <c r="AX146" s="754"/>
      <c r="AY146" s="754"/>
      <c r="AZ146" s="289"/>
      <c r="BA146" s="289"/>
      <c r="BB146" s="289"/>
    </row>
    <row r="147" spans="1:16384" s="587" customFormat="1" ht="12.6" customHeight="1" x14ac:dyDescent="0.3">
      <c r="A147" s="755" t="s">
        <v>2973</v>
      </c>
      <c r="B147" s="756"/>
      <c r="C147" s="756"/>
      <c r="D147" s="756"/>
      <c r="E147" s="756"/>
      <c r="F147" s="756"/>
      <c r="G147" s="756"/>
      <c r="H147" s="756"/>
      <c r="I147" s="756"/>
      <c r="J147" s="756"/>
      <c r="K147" s="756"/>
      <c r="L147" s="756"/>
      <c r="M147" s="756"/>
      <c r="N147" s="756"/>
      <c r="O147" s="756"/>
      <c r="P147" s="756"/>
      <c r="Q147" s="756"/>
      <c r="R147" s="756"/>
      <c r="S147" s="756"/>
      <c r="T147" s="756"/>
      <c r="U147" s="756"/>
      <c r="V147" s="756"/>
      <c r="W147" s="756"/>
      <c r="X147" s="756"/>
      <c r="Y147" s="756"/>
      <c r="Z147" s="756"/>
      <c r="AA147" s="756"/>
      <c r="AB147" s="756"/>
      <c r="AC147" s="756"/>
      <c r="AD147" s="756"/>
      <c r="AE147" s="756"/>
      <c r="AF147" s="756"/>
      <c r="AG147" s="756"/>
      <c r="AH147" s="756"/>
      <c r="AI147" s="756"/>
      <c r="AJ147" s="756"/>
      <c r="AK147" s="756"/>
      <c r="AL147" s="756"/>
      <c r="AM147" s="756"/>
      <c r="AN147" s="756"/>
      <c r="AO147" s="756"/>
      <c r="AP147" s="756"/>
      <c r="AQ147" s="756"/>
      <c r="AR147" s="756"/>
      <c r="AS147" s="756"/>
      <c r="AT147" s="756"/>
      <c r="AU147" s="756"/>
      <c r="AV147" s="756"/>
      <c r="AW147" s="756"/>
      <c r="AX147" s="756"/>
      <c r="AY147" s="756"/>
      <c r="AZ147" s="289"/>
      <c r="BA147" s="289"/>
      <c r="BB147" s="289"/>
    </row>
    <row r="148" spans="1:16384" s="587" customFormat="1" ht="12.6" customHeight="1" x14ac:dyDescent="0.3">
      <c r="A148" s="724" t="s">
        <v>2974</v>
      </c>
      <c r="B148" s="756"/>
      <c r="C148" s="756"/>
      <c r="D148" s="756"/>
      <c r="E148" s="756"/>
      <c r="F148" s="756"/>
      <c r="G148" s="756"/>
      <c r="H148" s="756"/>
      <c r="I148" s="756"/>
      <c r="J148" s="756"/>
      <c r="K148" s="756"/>
      <c r="L148" s="756"/>
      <c r="M148" s="756"/>
      <c r="N148" s="756"/>
      <c r="O148" s="756"/>
      <c r="P148" s="756"/>
      <c r="Q148" s="756"/>
      <c r="R148" s="756"/>
      <c r="S148" s="756"/>
      <c r="T148" s="756"/>
      <c r="U148" s="756"/>
      <c r="V148" s="756"/>
      <c r="W148" s="756"/>
      <c r="X148" s="756"/>
      <c r="Y148" s="756"/>
      <c r="Z148" s="756"/>
      <c r="AA148" s="756"/>
      <c r="AB148" s="756"/>
      <c r="AC148" s="756"/>
      <c r="AD148" s="756"/>
      <c r="AE148" s="756"/>
      <c r="AF148" s="756"/>
      <c r="AG148" s="756"/>
      <c r="AH148" s="756"/>
      <c r="AI148" s="756"/>
      <c r="AJ148" s="756"/>
      <c r="AK148" s="756"/>
      <c r="AL148" s="756"/>
      <c r="AM148" s="756"/>
      <c r="AN148" s="756"/>
      <c r="AO148" s="756"/>
      <c r="AP148" s="756"/>
      <c r="AQ148" s="756"/>
      <c r="AR148" s="756"/>
      <c r="AS148" s="756"/>
      <c r="AT148" s="756"/>
      <c r="AU148" s="756"/>
      <c r="AV148" s="756"/>
      <c r="AW148" s="756"/>
      <c r="AX148" s="756"/>
      <c r="AY148" s="756"/>
      <c r="AZ148" s="289"/>
      <c r="BA148" s="289"/>
      <c r="BB148" s="289"/>
    </row>
    <row r="149" spans="1:16384" s="587" customFormat="1" ht="12.6" customHeight="1" x14ac:dyDescent="0.3">
      <c r="A149" s="755" t="s">
        <v>2944</v>
      </c>
      <c r="B149" s="756"/>
      <c r="C149" s="756"/>
      <c r="D149" s="756"/>
      <c r="E149" s="756"/>
      <c r="F149" s="756"/>
      <c r="G149" s="756"/>
      <c r="H149" s="756"/>
      <c r="I149" s="756"/>
      <c r="J149" s="756"/>
      <c r="K149" s="756"/>
      <c r="L149" s="756"/>
      <c r="M149" s="756"/>
      <c r="N149" s="756"/>
      <c r="O149" s="756"/>
      <c r="P149" s="756"/>
      <c r="Q149" s="756"/>
      <c r="R149" s="756"/>
      <c r="S149" s="756"/>
      <c r="T149" s="756"/>
      <c r="U149" s="756"/>
      <c r="V149" s="756"/>
      <c r="W149" s="756"/>
      <c r="X149" s="756"/>
      <c r="Y149" s="756"/>
      <c r="Z149" s="756"/>
      <c r="AA149" s="756"/>
      <c r="AB149" s="756"/>
      <c r="AC149" s="756"/>
      <c r="AD149" s="756"/>
      <c r="AE149" s="756"/>
      <c r="AF149" s="756"/>
      <c r="AG149" s="756"/>
      <c r="AH149" s="756"/>
      <c r="AI149" s="756"/>
      <c r="AJ149" s="756"/>
      <c r="AK149" s="756"/>
      <c r="AL149" s="756"/>
      <c r="AM149" s="756"/>
      <c r="AN149" s="756"/>
      <c r="AO149" s="756"/>
      <c r="AP149" s="756"/>
      <c r="AQ149" s="756"/>
      <c r="AR149" s="756"/>
      <c r="AS149" s="756"/>
      <c r="AT149" s="756"/>
      <c r="AU149" s="756"/>
      <c r="AV149" s="756"/>
      <c r="AW149" s="756"/>
      <c r="AX149" s="756"/>
      <c r="AY149" s="756"/>
      <c r="AZ149" s="289"/>
      <c r="BA149" s="289"/>
      <c r="BB149" s="289"/>
    </row>
    <row r="150" spans="1:16384" s="587" customFormat="1" ht="13.2" x14ac:dyDescent="0.3">
      <c r="A150" s="754" t="s">
        <v>2872</v>
      </c>
      <c r="B150" s="754"/>
      <c r="C150" s="754"/>
      <c r="D150" s="754"/>
      <c r="E150" s="754"/>
      <c r="F150" s="754"/>
      <c r="G150" s="754"/>
      <c r="H150" s="754"/>
      <c r="I150" s="754"/>
      <c r="J150" s="754"/>
      <c r="K150" s="754"/>
      <c r="L150" s="754"/>
      <c r="M150" s="754"/>
      <c r="N150" s="754"/>
      <c r="O150" s="754"/>
      <c r="P150" s="754"/>
      <c r="Q150" s="754"/>
      <c r="R150" s="754"/>
      <c r="S150" s="754"/>
      <c r="T150" s="754"/>
      <c r="U150" s="754"/>
      <c r="V150" s="754"/>
      <c r="W150" s="754"/>
      <c r="X150" s="754"/>
      <c r="Y150" s="754"/>
      <c r="Z150" s="754"/>
      <c r="AA150" s="754"/>
      <c r="AB150" s="754"/>
      <c r="AC150" s="754"/>
      <c r="AD150" s="754"/>
      <c r="AE150" s="754"/>
      <c r="AF150" s="754"/>
      <c r="AG150" s="754"/>
      <c r="AH150" s="754"/>
      <c r="AI150" s="754"/>
      <c r="AJ150" s="754"/>
      <c r="AK150" s="754"/>
      <c r="AL150" s="754"/>
      <c r="AM150" s="754"/>
      <c r="AN150" s="754"/>
      <c r="AO150" s="754"/>
      <c r="AP150" s="754"/>
      <c r="AQ150" s="754"/>
      <c r="AR150" s="754"/>
      <c r="AS150" s="754"/>
      <c r="AT150" s="754"/>
      <c r="AU150" s="754"/>
      <c r="AV150" s="754"/>
      <c r="AW150" s="754"/>
      <c r="AX150" s="754"/>
      <c r="AY150" s="754"/>
      <c r="AZ150" s="289"/>
      <c r="BA150" s="289"/>
      <c r="BB150" s="289"/>
    </row>
    <row r="151" spans="1:16384" s="587" customFormat="1" ht="12.6" customHeight="1" x14ac:dyDescent="0.3">
      <c r="A151" s="755" t="s">
        <v>2945</v>
      </c>
      <c r="B151" s="756"/>
      <c r="C151" s="756"/>
      <c r="D151" s="756"/>
      <c r="E151" s="756"/>
      <c r="F151" s="756"/>
      <c r="G151" s="756"/>
      <c r="H151" s="756"/>
      <c r="I151" s="756"/>
      <c r="J151" s="756"/>
      <c r="K151" s="756"/>
      <c r="L151" s="756"/>
      <c r="M151" s="756"/>
      <c r="N151" s="756"/>
      <c r="O151" s="756"/>
      <c r="P151" s="756"/>
      <c r="Q151" s="756"/>
      <c r="R151" s="756"/>
      <c r="S151" s="756"/>
      <c r="T151" s="756"/>
      <c r="U151" s="756"/>
      <c r="V151" s="756"/>
      <c r="W151" s="756"/>
      <c r="X151" s="756"/>
      <c r="Y151" s="756"/>
      <c r="Z151" s="756"/>
      <c r="AA151" s="756"/>
      <c r="AB151" s="756"/>
      <c r="AC151" s="756"/>
      <c r="AD151" s="756"/>
      <c r="AE151" s="756"/>
      <c r="AF151" s="756"/>
      <c r="AG151" s="756"/>
      <c r="AH151" s="756"/>
      <c r="AI151" s="756"/>
      <c r="AJ151" s="756"/>
      <c r="AK151" s="756"/>
      <c r="AL151" s="756"/>
      <c r="AM151" s="756"/>
      <c r="AN151" s="756"/>
      <c r="AO151" s="756"/>
      <c r="AP151" s="756"/>
      <c r="AQ151" s="756"/>
      <c r="AR151" s="756"/>
      <c r="AS151" s="756"/>
      <c r="AT151" s="756"/>
      <c r="AU151" s="756"/>
      <c r="AV151" s="756"/>
      <c r="AW151" s="756"/>
      <c r="AX151" s="756"/>
      <c r="AY151" s="756"/>
      <c r="AZ151" s="289"/>
      <c r="BA151" s="289"/>
      <c r="BB151" s="289"/>
    </row>
    <row r="152" spans="1:16384" s="587" customFormat="1" ht="51" customHeight="1" x14ac:dyDescent="0.3">
      <c r="A152" s="754" t="s">
        <v>2873</v>
      </c>
      <c r="B152" s="754"/>
      <c r="C152" s="754"/>
      <c r="D152" s="754"/>
      <c r="E152" s="754"/>
      <c r="F152" s="754"/>
      <c r="G152" s="754"/>
      <c r="H152" s="754"/>
      <c r="I152" s="754"/>
      <c r="J152" s="754"/>
      <c r="K152" s="754"/>
      <c r="L152" s="754"/>
      <c r="M152" s="754"/>
      <c r="N152" s="754"/>
      <c r="O152" s="754"/>
      <c r="P152" s="754"/>
      <c r="Q152" s="754"/>
      <c r="R152" s="754"/>
      <c r="S152" s="754"/>
      <c r="T152" s="754"/>
      <c r="U152" s="754"/>
      <c r="V152" s="754"/>
      <c r="W152" s="754"/>
      <c r="X152" s="754"/>
      <c r="Y152" s="754"/>
      <c r="Z152" s="754"/>
      <c r="AA152" s="754"/>
      <c r="AB152" s="754"/>
      <c r="AC152" s="754"/>
      <c r="AD152" s="754"/>
      <c r="AE152" s="754"/>
      <c r="AF152" s="754"/>
      <c r="AG152" s="754"/>
      <c r="AH152" s="754"/>
      <c r="AI152" s="754"/>
      <c r="AJ152" s="754"/>
      <c r="AK152" s="754"/>
      <c r="AL152" s="754"/>
      <c r="AM152" s="754"/>
      <c r="AN152" s="754"/>
      <c r="AO152" s="754"/>
      <c r="AP152" s="754"/>
      <c r="AQ152" s="754"/>
      <c r="AR152" s="754"/>
      <c r="AS152" s="754"/>
      <c r="AT152" s="754"/>
      <c r="AU152" s="754"/>
      <c r="AV152" s="754"/>
      <c r="AW152" s="754"/>
      <c r="AX152" s="754"/>
      <c r="AY152" s="754"/>
      <c r="AZ152" s="289"/>
      <c r="BA152" s="289"/>
      <c r="BB152" s="289"/>
    </row>
    <row r="153" spans="1:16384" s="587" customFormat="1" ht="12.6" customHeight="1" x14ac:dyDescent="0.3">
      <c r="A153" s="755" t="s">
        <v>2946</v>
      </c>
      <c r="B153" s="756"/>
      <c r="C153" s="756"/>
      <c r="D153" s="756"/>
      <c r="E153" s="756"/>
      <c r="F153" s="756"/>
      <c r="G153" s="756"/>
      <c r="H153" s="756"/>
      <c r="I153" s="756"/>
      <c r="J153" s="756"/>
      <c r="K153" s="756"/>
      <c r="L153" s="756"/>
      <c r="M153" s="756"/>
      <c r="N153" s="756"/>
      <c r="O153" s="756"/>
      <c r="P153" s="756"/>
      <c r="Q153" s="756"/>
      <c r="R153" s="756"/>
      <c r="S153" s="756"/>
      <c r="T153" s="756"/>
      <c r="U153" s="756"/>
      <c r="V153" s="756"/>
      <c r="W153" s="756"/>
      <c r="X153" s="756"/>
      <c r="Y153" s="756"/>
      <c r="Z153" s="756"/>
      <c r="AA153" s="756"/>
      <c r="AB153" s="756"/>
      <c r="AC153" s="756"/>
      <c r="AD153" s="756"/>
      <c r="AE153" s="756"/>
      <c r="AF153" s="756"/>
      <c r="AG153" s="756"/>
      <c r="AH153" s="756"/>
      <c r="AI153" s="756"/>
      <c r="AJ153" s="756"/>
      <c r="AK153" s="756"/>
      <c r="AL153" s="756"/>
      <c r="AM153" s="756"/>
      <c r="AN153" s="756"/>
      <c r="AO153" s="756"/>
      <c r="AP153" s="756"/>
      <c r="AQ153" s="756"/>
      <c r="AR153" s="756"/>
      <c r="AS153" s="756"/>
      <c r="AT153" s="756"/>
      <c r="AU153" s="756"/>
      <c r="AV153" s="756"/>
      <c r="AW153" s="756"/>
      <c r="AX153" s="756"/>
      <c r="AY153" s="756"/>
      <c r="AZ153" s="289"/>
      <c r="BA153" s="289"/>
      <c r="BB153" s="289"/>
    </row>
    <row r="154" spans="1:16384" s="587" customFormat="1" ht="63" customHeight="1" x14ac:dyDescent="0.3">
      <c r="A154" s="754" t="s">
        <v>2874</v>
      </c>
      <c r="B154" s="754"/>
      <c r="C154" s="754"/>
      <c r="D154" s="754"/>
      <c r="E154" s="754"/>
      <c r="F154" s="754"/>
      <c r="G154" s="754"/>
      <c r="H154" s="754"/>
      <c r="I154" s="754"/>
      <c r="J154" s="754"/>
      <c r="K154" s="754"/>
      <c r="L154" s="754"/>
      <c r="M154" s="754"/>
      <c r="N154" s="754"/>
      <c r="O154" s="754"/>
      <c r="P154" s="754"/>
      <c r="Q154" s="754"/>
      <c r="R154" s="754"/>
      <c r="S154" s="754"/>
      <c r="T154" s="754"/>
      <c r="U154" s="754"/>
      <c r="V154" s="754"/>
      <c r="W154" s="754"/>
      <c r="X154" s="754"/>
      <c r="Y154" s="754"/>
      <c r="Z154" s="754"/>
      <c r="AA154" s="754"/>
      <c r="AB154" s="754"/>
      <c r="AC154" s="754"/>
      <c r="AD154" s="754"/>
      <c r="AE154" s="754"/>
      <c r="AF154" s="754"/>
      <c r="AG154" s="754"/>
      <c r="AH154" s="754"/>
      <c r="AI154" s="754"/>
      <c r="AJ154" s="754"/>
      <c r="AK154" s="754"/>
      <c r="AL154" s="754"/>
      <c r="AM154" s="754"/>
      <c r="AN154" s="754"/>
      <c r="AO154" s="754"/>
      <c r="AP154" s="754"/>
      <c r="AQ154" s="754"/>
      <c r="AR154" s="754"/>
      <c r="AS154" s="754"/>
      <c r="AT154" s="754"/>
      <c r="AU154" s="754"/>
      <c r="AV154" s="754"/>
      <c r="AW154" s="754"/>
      <c r="AX154" s="754"/>
      <c r="AY154" s="754"/>
      <c r="AZ154" s="289"/>
      <c r="BA154" s="289"/>
      <c r="BB154" s="289"/>
    </row>
    <row r="155" spans="1:16384" s="587" customFormat="1" ht="13.2" x14ac:dyDescent="0.3">
      <c r="A155" s="755" t="s">
        <v>2947</v>
      </c>
      <c r="B155" s="756"/>
      <c r="C155" s="756"/>
      <c r="D155" s="756"/>
      <c r="E155" s="756"/>
      <c r="F155" s="756"/>
      <c r="G155" s="756"/>
      <c r="H155" s="756"/>
      <c r="I155" s="756"/>
      <c r="J155" s="756"/>
      <c r="K155" s="756"/>
      <c r="L155" s="756"/>
      <c r="M155" s="756"/>
      <c r="N155" s="756"/>
      <c r="O155" s="756"/>
      <c r="P155" s="756"/>
      <c r="Q155" s="756"/>
      <c r="R155" s="756"/>
      <c r="S155" s="756"/>
      <c r="T155" s="756"/>
      <c r="U155" s="756"/>
      <c r="V155" s="756"/>
      <c r="W155" s="756"/>
      <c r="X155" s="756"/>
      <c r="Y155" s="756"/>
      <c r="Z155" s="756"/>
      <c r="AA155" s="756"/>
      <c r="AB155" s="756"/>
      <c r="AC155" s="756"/>
      <c r="AD155" s="756"/>
      <c r="AE155" s="756"/>
      <c r="AF155" s="756"/>
      <c r="AG155" s="756"/>
      <c r="AH155" s="756"/>
      <c r="AI155" s="756"/>
      <c r="AJ155" s="756"/>
      <c r="AK155" s="756"/>
      <c r="AL155" s="756"/>
      <c r="AM155" s="756"/>
      <c r="AN155" s="756"/>
      <c r="AO155" s="756"/>
      <c r="AP155" s="756"/>
      <c r="AQ155" s="756"/>
      <c r="AR155" s="756"/>
      <c r="AS155" s="756"/>
      <c r="AT155" s="756"/>
      <c r="AU155" s="756"/>
      <c r="AV155" s="756"/>
      <c r="AW155" s="756"/>
      <c r="AX155" s="756"/>
      <c r="AY155" s="756"/>
      <c r="AZ155" s="289"/>
      <c r="BA155" s="289"/>
      <c r="BB155" s="289"/>
    </row>
    <row r="156" spans="1:16384" s="587" customFormat="1" ht="114" customHeight="1" x14ac:dyDescent="0.3">
      <c r="A156" s="754" t="s">
        <v>2875</v>
      </c>
      <c r="B156" s="754"/>
      <c r="C156" s="754"/>
      <c r="D156" s="754"/>
      <c r="E156" s="754"/>
      <c r="F156" s="754"/>
      <c r="G156" s="754"/>
      <c r="H156" s="754"/>
      <c r="I156" s="754"/>
      <c r="J156" s="754"/>
      <c r="K156" s="754"/>
      <c r="L156" s="754"/>
      <c r="M156" s="754"/>
      <c r="N156" s="754"/>
      <c r="O156" s="754"/>
      <c r="P156" s="754"/>
      <c r="Q156" s="754"/>
      <c r="R156" s="754"/>
      <c r="S156" s="754"/>
      <c r="T156" s="754"/>
      <c r="U156" s="754"/>
      <c r="V156" s="754"/>
      <c r="W156" s="754"/>
      <c r="X156" s="754"/>
      <c r="Y156" s="754"/>
      <c r="Z156" s="754"/>
      <c r="AA156" s="754"/>
      <c r="AB156" s="754"/>
      <c r="AC156" s="754"/>
      <c r="AD156" s="754"/>
      <c r="AE156" s="754"/>
      <c r="AF156" s="754"/>
      <c r="AG156" s="754"/>
      <c r="AH156" s="754"/>
      <c r="AI156" s="754"/>
      <c r="AJ156" s="754"/>
      <c r="AK156" s="754"/>
      <c r="AL156" s="754"/>
      <c r="AM156" s="754"/>
      <c r="AN156" s="754"/>
      <c r="AO156" s="754"/>
      <c r="AP156" s="754"/>
      <c r="AQ156" s="754"/>
      <c r="AR156" s="754"/>
      <c r="AS156" s="754"/>
      <c r="AT156" s="754"/>
      <c r="AU156" s="754"/>
      <c r="AV156" s="754"/>
      <c r="AW156" s="754"/>
      <c r="AX156" s="754"/>
      <c r="AY156" s="754"/>
      <c r="AZ156" s="390"/>
      <c r="BA156" s="390"/>
      <c r="BB156" s="390"/>
      <c r="BC156" s="390"/>
      <c r="BD156" s="390"/>
      <c r="BE156" s="390"/>
      <c r="BF156" s="390"/>
      <c r="BG156" s="390"/>
      <c r="BH156" s="390"/>
      <c r="BI156" s="390"/>
      <c r="BJ156" s="390"/>
      <c r="BK156" s="390"/>
      <c r="BL156" s="390"/>
      <c r="BM156" s="390"/>
      <c r="BN156" s="390"/>
      <c r="BO156" s="390"/>
      <c r="BP156" s="390"/>
      <c r="BQ156" s="390"/>
      <c r="BR156" s="390"/>
      <c r="BS156" s="390"/>
      <c r="BT156" s="390"/>
      <c r="BU156" s="390"/>
      <c r="BV156" s="390"/>
      <c r="BW156" s="390"/>
      <c r="BX156" s="390"/>
      <c r="BY156" s="390"/>
      <c r="BZ156" s="390"/>
      <c r="CA156" s="390"/>
      <c r="CB156" s="390"/>
      <c r="CC156" s="390"/>
      <c r="CD156" s="390"/>
      <c r="CE156" s="390"/>
      <c r="CF156" s="390"/>
      <c r="CG156" s="390"/>
      <c r="CH156" s="390"/>
      <c r="CI156" s="390"/>
      <c r="CJ156" s="390"/>
      <c r="CK156" s="390"/>
      <c r="CL156" s="390"/>
      <c r="CM156" s="390"/>
      <c r="CN156" s="390"/>
      <c r="CO156" s="390"/>
      <c r="CP156" s="390"/>
      <c r="CQ156" s="390"/>
      <c r="CR156" s="390"/>
      <c r="CS156" s="390"/>
      <c r="CT156" s="390"/>
      <c r="CU156" s="390"/>
      <c r="CV156" s="390"/>
      <c r="CW156" s="390"/>
      <c r="CX156" s="390"/>
      <c r="CY156" s="754"/>
      <c r="CZ156" s="754"/>
      <c r="DA156" s="754"/>
      <c r="DB156" s="754"/>
      <c r="DC156" s="754"/>
      <c r="DD156" s="754"/>
      <c r="DE156" s="754"/>
      <c r="DF156" s="754"/>
      <c r="DG156" s="754"/>
      <c r="DH156" s="754"/>
      <c r="DI156" s="754"/>
      <c r="DJ156" s="754"/>
      <c r="DK156" s="754"/>
      <c r="DL156" s="754"/>
      <c r="DM156" s="754"/>
      <c r="DN156" s="754"/>
      <c r="DO156" s="754"/>
      <c r="DP156" s="754"/>
      <c r="DQ156" s="754"/>
      <c r="DR156" s="754"/>
      <c r="DS156" s="754"/>
      <c r="DT156" s="754"/>
      <c r="DU156" s="754"/>
      <c r="DV156" s="754"/>
      <c r="DW156" s="754"/>
      <c r="DX156" s="754"/>
      <c r="DY156" s="754"/>
      <c r="DZ156" s="754"/>
      <c r="EA156" s="754"/>
      <c r="EB156" s="754"/>
      <c r="EC156" s="754"/>
      <c r="ED156" s="754"/>
      <c r="EE156" s="754"/>
      <c r="EF156" s="754"/>
      <c r="EG156" s="754"/>
      <c r="EH156" s="754"/>
      <c r="EI156" s="754"/>
      <c r="EJ156" s="754"/>
      <c r="EK156" s="754"/>
      <c r="EL156" s="754"/>
      <c r="EM156" s="754"/>
      <c r="EN156" s="754"/>
      <c r="EO156" s="754"/>
      <c r="EP156" s="754"/>
      <c r="EQ156" s="754"/>
      <c r="ER156" s="754"/>
      <c r="ES156" s="754"/>
      <c r="ET156" s="754"/>
      <c r="EU156" s="754"/>
      <c r="EV156" s="754"/>
      <c r="EW156" s="754"/>
      <c r="EX156" s="754"/>
      <c r="EY156" s="754"/>
      <c r="EZ156" s="754"/>
      <c r="FA156" s="754"/>
      <c r="FB156" s="754"/>
      <c r="FC156" s="754"/>
      <c r="FD156" s="754"/>
      <c r="FE156" s="754"/>
      <c r="FF156" s="754"/>
      <c r="FG156" s="754"/>
      <c r="FH156" s="754"/>
      <c r="FI156" s="754"/>
      <c r="FJ156" s="754"/>
      <c r="FK156" s="754"/>
      <c r="FL156" s="754"/>
      <c r="FM156" s="754"/>
      <c r="FN156" s="754"/>
      <c r="FO156" s="754"/>
      <c r="FP156" s="754"/>
      <c r="FQ156" s="754"/>
      <c r="FR156" s="754"/>
      <c r="FS156" s="754"/>
      <c r="FT156" s="754"/>
      <c r="FU156" s="754"/>
      <c r="FV156" s="754"/>
      <c r="FW156" s="754"/>
      <c r="FX156" s="754"/>
      <c r="FY156" s="754"/>
      <c r="FZ156" s="754"/>
      <c r="GA156" s="754"/>
      <c r="GB156" s="754"/>
      <c r="GC156" s="754"/>
      <c r="GD156" s="754"/>
      <c r="GE156" s="754"/>
      <c r="GF156" s="754"/>
      <c r="GG156" s="754"/>
      <c r="GH156" s="754"/>
      <c r="GI156" s="754"/>
      <c r="GJ156" s="754"/>
      <c r="GK156" s="754"/>
      <c r="GL156" s="754"/>
      <c r="GM156" s="754"/>
      <c r="GN156" s="754"/>
      <c r="GO156" s="754"/>
      <c r="GP156" s="754"/>
      <c r="GQ156" s="754"/>
      <c r="GR156" s="754"/>
      <c r="GS156" s="754"/>
      <c r="GT156" s="754"/>
      <c r="GU156" s="754"/>
      <c r="GV156" s="754"/>
      <c r="GW156" s="754"/>
      <c r="GX156" s="754"/>
      <c r="GY156" s="754"/>
      <c r="GZ156" s="754"/>
      <c r="HA156" s="754"/>
      <c r="HB156" s="754"/>
      <c r="HC156" s="754"/>
      <c r="HD156" s="754"/>
      <c r="HE156" s="754"/>
      <c r="HF156" s="754"/>
      <c r="HG156" s="754"/>
      <c r="HH156" s="754"/>
      <c r="HI156" s="754"/>
      <c r="HJ156" s="754"/>
      <c r="HK156" s="754"/>
      <c r="HL156" s="754"/>
      <c r="HM156" s="754"/>
      <c r="HN156" s="754"/>
      <c r="HO156" s="754"/>
      <c r="HP156" s="754"/>
      <c r="HQ156" s="754"/>
      <c r="HR156" s="754"/>
      <c r="HS156" s="754"/>
      <c r="HT156" s="754"/>
      <c r="HU156" s="754"/>
      <c r="HV156" s="754"/>
      <c r="HW156" s="754"/>
      <c r="HX156" s="754"/>
      <c r="HY156" s="754"/>
      <c r="HZ156" s="754"/>
      <c r="IA156" s="754"/>
      <c r="IB156" s="754"/>
      <c r="IC156" s="754"/>
      <c r="ID156" s="754"/>
      <c r="IE156" s="754"/>
      <c r="IF156" s="754"/>
      <c r="IG156" s="754"/>
      <c r="IH156" s="754"/>
      <c r="II156" s="754"/>
      <c r="IJ156" s="754"/>
      <c r="IK156" s="754"/>
      <c r="IL156" s="754"/>
      <c r="IM156" s="754"/>
      <c r="IN156" s="754"/>
      <c r="IO156" s="754"/>
      <c r="IP156" s="754"/>
      <c r="IQ156" s="754"/>
      <c r="IR156" s="754"/>
      <c r="IS156" s="754"/>
      <c r="IT156" s="754"/>
      <c r="IU156" s="754"/>
      <c r="IV156" s="754"/>
      <c r="IW156" s="754"/>
      <c r="IX156" s="754"/>
      <c r="IY156" s="754"/>
      <c r="IZ156" s="754"/>
      <c r="JA156" s="754"/>
      <c r="JB156" s="754"/>
      <c r="JC156" s="754"/>
      <c r="JD156" s="754"/>
      <c r="JE156" s="754"/>
      <c r="JF156" s="754"/>
      <c r="JG156" s="754"/>
      <c r="JH156" s="754"/>
      <c r="JI156" s="754"/>
      <c r="JJ156" s="754"/>
      <c r="JK156" s="754"/>
      <c r="JL156" s="754"/>
      <c r="JM156" s="754"/>
      <c r="JN156" s="754"/>
      <c r="JO156" s="754"/>
      <c r="JP156" s="754"/>
      <c r="JQ156" s="754"/>
      <c r="JR156" s="754"/>
      <c r="JS156" s="754"/>
      <c r="JT156" s="754"/>
      <c r="JU156" s="754"/>
      <c r="JV156" s="754"/>
      <c r="JW156" s="754"/>
      <c r="JX156" s="754"/>
      <c r="JY156" s="754"/>
      <c r="JZ156" s="754"/>
      <c r="KA156" s="754"/>
      <c r="KB156" s="754"/>
      <c r="KC156" s="754"/>
      <c r="KD156" s="754"/>
      <c r="KE156" s="754"/>
      <c r="KF156" s="754"/>
      <c r="KG156" s="754"/>
      <c r="KH156" s="754"/>
      <c r="KI156" s="754"/>
      <c r="KJ156" s="754"/>
      <c r="KK156" s="754"/>
      <c r="KL156" s="754"/>
      <c r="KM156" s="754"/>
      <c r="KN156" s="754"/>
      <c r="KO156" s="754"/>
      <c r="KP156" s="754"/>
      <c r="KQ156" s="754"/>
      <c r="KR156" s="754"/>
      <c r="KS156" s="754"/>
      <c r="KT156" s="754"/>
      <c r="KU156" s="754"/>
      <c r="KV156" s="754"/>
      <c r="KW156" s="754"/>
      <c r="KX156" s="754"/>
      <c r="KY156" s="754"/>
      <c r="KZ156" s="754"/>
      <c r="LA156" s="754"/>
      <c r="LB156" s="754"/>
      <c r="LC156" s="754"/>
      <c r="LD156" s="754"/>
      <c r="LE156" s="754"/>
      <c r="LF156" s="754"/>
      <c r="LG156" s="754"/>
      <c r="LH156" s="754"/>
      <c r="LI156" s="754"/>
      <c r="LJ156" s="754"/>
      <c r="LK156" s="754"/>
      <c r="LL156" s="754"/>
      <c r="LM156" s="754"/>
      <c r="LN156" s="754"/>
      <c r="LO156" s="754"/>
      <c r="LP156" s="754"/>
      <c r="LQ156" s="754"/>
      <c r="LR156" s="754"/>
      <c r="LS156" s="754"/>
      <c r="LT156" s="754"/>
      <c r="LU156" s="754"/>
      <c r="LV156" s="754"/>
      <c r="LW156" s="754"/>
      <c r="LX156" s="754"/>
      <c r="LY156" s="754"/>
      <c r="LZ156" s="754"/>
      <c r="MA156" s="754"/>
      <c r="MB156" s="754"/>
      <c r="MC156" s="754"/>
      <c r="MD156" s="754"/>
      <c r="ME156" s="754"/>
      <c r="MF156" s="754"/>
      <c r="MG156" s="754"/>
      <c r="MH156" s="754"/>
      <c r="MI156" s="754"/>
      <c r="MJ156" s="754"/>
      <c r="MK156" s="754"/>
      <c r="ML156" s="754"/>
      <c r="MM156" s="754"/>
      <c r="MN156" s="754"/>
      <c r="MO156" s="754"/>
      <c r="MP156" s="754"/>
      <c r="MQ156" s="754"/>
      <c r="MR156" s="754"/>
      <c r="MS156" s="754"/>
      <c r="MT156" s="754"/>
      <c r="MU156" s="754"/>
      <c r="MV156" s="754"/>
      <c r="MW156" s="754"/>
      <c r="MX156" s="754"/>
      <c r="MY156" s="754"/>
      <c r="MZ156" s="754"/>
      <c r="NA156" s="754"/>
      <c r="NB156" s="754"/>
      <c r="NC156" s="754"/>
      <c r="ND156" s="754"/>
      <c r="NE156" s="754"/>
      <c r="NF156" s="754"/>
      <c r="NG156" s="754"/>
      <c r="NH156" s="754"/>
      <c r="NI156" s="754"/>
      <c r="NJ156" s="754"/>
      <c r="NK156" s="754"/>
      <c r="NL156" s="754"/>
      <c r="NM156" s="754"/>
      <c r="NN156" s="754"/>
      <c r="NO156" s="754"/>
      <c r="NP156" s="754"/>
      <c r="NQ156" s="754"/>
      <c r="NR156" s="754"/>
      <c r="NS156" s="754"/>
      <c r="NT156" s="754"/>
      <c r="NU156" s="754"/>
      <c r="NV156" s="754"/>
      <c r="NW156" s="754"/>
      <c r="NX156" s="754"/>
      <c r="NY156" s="754"/>
      <c r="NZ156" s="754"/>
      <c r="OA156" s="754"/>
      <c r="OB156" s="754"/>
      <c r="OC156" s="754"/>
      <c r="OD156" s="754"/>
      <c r="OE156" s="754"/>
      <c r="OF156" s="754"/>
      <c r="OG156" s="754"/>
      <c r="OH156" s="754"/>
      <c r="OI156" s="754"/>
      <c r="OJ156" s="754"/>
      <c r="OK156" s="754"/>
      <c r="OL156" s="754"/>
      <c r="OM156" s="754"/>
      <c r="ON156" s="754"/>
      <c r="OO156" s="754"/>
      <c r="OP156" s="754"/>
      <c r="OQ156" s="754"/>
      <c r="OR156" s="754"/>
      <c r="OS156" s="754"/>
      <c r="OT156" s="754"/>
      <c r="OU156" s="754"/>
      <c r="OV156" s="754"/>
      <c r="OW156" s="754"/>
      <c r="OX156" s="754"/>
      <c r="OY156" s="754"/>
      <c r="OZ156" s="754"/>
      <c r="PA156" s="754"/>
      <c r="PB156" s="754"/>
      <c r="PC156" s="754"/>
      <c r="PD156" s="754"/>
      <c r="PE156" s="754"/>
      <c r="PF156" s="754"/>
      <c r="PG156" s="754"/>
      <c r="PH156" s="754"/>
      <c r="PI156" s="754"/>
      <c r="PJ156" s="754"/>
      <c r="PK156" s="754"/>
      <c r="PL156" s="754"/>
      <c r="PM156" s="754"/>
      <c r="PN156" s="754"/>
      <c r="PO156" s="754"/>
      <c r="PP156" s="754"/>
      <c r="PQ156" s="754"/>
      <c r="PR156" s="754"/>
      <c r="PS156" s="754"/>
      <c r="PT156" s="754"/>
      <c r="PU156" s="754"/>
      <c r="PV156" s="754"/>
      <c r="PW156" s="754"/>
      <c r="PX156" s="754"/>
      <c r="PY156" s="754"/>
      <c r="PZ156" s="754"/>
      <c r="QA156" s="754"/>
      <c r="QB156" s="754"/>
      <c r="QC156" s="754"/>
      <c r="QD156" s="754"/>
      <c r="QE156" s="754"/>
      <c r="QF156" s="754"/>
      <c r="QG156" s="754"/>
      <c r="QH156" s="754"/>
      <c r="QI156" s="754"/>
      <c r="QJ156" s="754"/>
      <c r="QK156" s="754"/>
      <c r="QL156" s="754"/>
      <c r="QM156" s="754"/>
      <c r="QN156" s="754"/>
      <c r="QO156" s="754"/>
      <c r="QP156" s="754"/>
      <c r="QQ156" s="754"/>
      <c r="QR156" s="754"/>
      <c r="QS156" s="754"/>
      <c r="QT156" s="754"/>
      <c r="QU156" s="754"/>
      <c r="QV156" s="754"/>
      <c r="QW156" s="754"/>
      <c r="QX156" s="754"/>
      <c r="QY156" s="754"/>
      <c r="QZ156" s="754"/>
      <c r="RA156" s="754"/>
      <c r="RB156" s="754"/>
      <c r="RC156" s="754"/>
      <c r="RD156" s="754"/>
      <c r="RE156" s="754"/>
      <c r="RF156" s="754"/>
      <c r="RG156" s="754"/>
      <c r="RH156" s="754"/>
      <c r="RI156" s="754"/>
      <c r="RJ156" s="754"/>
      <c r="RK156" s="754"/>
      <c r="RL156" s="754"/>
      <c r="RM156" s="754"/>
      <c r="RN156" s="754"/>
      <c r="RO156" s="754"/>
      <c r="RP156" s="754"/>
      <c r="RQ156" s="754"/>
      <c r="RR156" s="754"/>
      <c r="RS156" s="754"/>
      <c r="RT156" s="754"/>
      <c r="RU156" s="754"/>
      <c r="RV156" s="754"/>
      <c r="RW156" s="754"/>
      <c r="RX156" s="754"/>
      <c r="RY156" s="754"/>
      <c r="RZ156" s="754"/>
      <c r="SA156" s="754"/>
      <c r="SB156" s="754"/>
      <c r="SC156" s="754"/>
      <c r="SD156" s="754"/>
      <c r="SE156" s="754"/>
      <c r="SF156" s="754"/>
      <c r="SG156" s="754"/>
      <c r="SH156" s="754"/>
      <c r="SI156" s="754"/>
      <c r="SJ156" s="754"/>
      <c r="SK156" s="754"/>
      <c r="SL156" s="754"/>
      <c r="SM156" s="754"/>
      <c r="SN156" s="754"/>
      <c r="SO156" s="754"/>
      <c r="SP156" s="754"/>
      <c r="SQ156" s="754"/>
      <c r="SR156" s="754"/>
      <c r="SS156" s="754"/>
      <c r="ST156" s="754"/>
      <c r="SU156" s="754"/>
      <c r="SV156" s="754"/>
      <c r="SW156" s="754"/>
      <c r="SX156" s="754"/>
      <c r="SY156" s="754"/>
      <c r="SZ156" s="754"/>
      <c r="TA156" s="754"/>
      <c r="TB156" s="754"/>
      <c r="TC156" s="754"/>
      <c r="TD156" s="754"/>
      <c r="TE156" s="754"/>
      <c r="TF156" s="754"/>
      <c r="TG156" s="754"/>
      <c r="TH156" s="754"/>
      <c r="TI156" s="754"/>
      <c r="TJ156" s="754"/>
      <c r="TK156" s="754"/>
      <c r="TL156" s="754"/>
      <c r="TM156" s="754"/>
      <c r="TN156" s="754"/>
      <c r="TO156" s="754"/>
      <c r="TP156" s="754"/>
      <c r="TQ156" s="754"/>
      <c r="TR156" s="754"/>
      <c r="TS156" s="754"/>
      <c r="TT156" s="754"/>
      <c r="TU156" s="754"/>
      <c r="TV156" s="754"/>
      <c r="TW156" s="754"/>
      <c r="TX156" s="754"/>
      <c r="TY156" s="754"/>
      <c r="TZ156" s="754"/>
      <c r="UA156" s="754"/>
      <c r="UB156" s="754"/>
      <c r="UC156" s="754"/>
      <c r="UD156" s="754"/>
      <c r="UE156" s="754"/>
      <c r="UF156" s="754"/>
      <c r="UG156" s="754"/>
      <c r="UH156" s="754"/>
      <c r="UI156" s="754"/>
      <c r="UJ156" s="754"/>
      <c r="UK156" s="754"/>
      <c r="UL156" s="754"/>
      <c r="UM156" s="754"/>
      <c r="UN156" s="754"/>
      <c r="UO156" s="754"/>
      <c r="UP156" s="754"/>
      <c r="UQ156" s="754"/>
      <c r="UR156" s="754"/>
      <c r="US156" s="754"/>
      <c r="UT156" s="754"/>
      <c r="UU156" s="754"/>
      <c r="UV156" s="754"/>
      <c r="UW156" s="754"/>
      <c r="UX156" s="754"/>
      <c r="UY156" s="754"/>
      <c r="UZ156" s="754"/>
      <c r="VA156" s="754"/>
      <c r="VB156" s="754"/>
      <c r="VC156" s="754"/>
      <c r="VD156" s="754"/>
      <c r="VE156" s="754"/>
      <c r="VF156" s="754"/>
      <c r="VG156" s="754"/>
      <c r="VH156" s="754"/>
      <c r="VI156" s="754"/>
      <c r="VJ156" s="754"/>
      <c r="VK156" s="754"/>
      <c r="VL156" s="754"/>
      <c r="VM156" s="754"/>
      <c r="VN156" s="754"/>
      <c r="VO156" s="754"/>
      <c r="VP156" s="754"/>
      <c r="VQ156" s="754"/>
      <c r="VR156" s="754"/>
      <c r="VS156" s="754"/>
      <c r="VT156" s="754"/>
      <c r="VU156" s="754"/>
      <c r="VV156" s="754"/>
      <c r="VW156" s="754"/>
      <c r="VX156" s="754"/>
      <c r="VY156" s="754"/>
      <c r="VZ156" s="754"/>
      <c r="WA156" s="754"/>
      <c r="WB156" s="754"/>
      <c r="WC156" s="754"/>
      <c r="WD156" s="754"/>
      <c r="WE156" s="754"/>
      <c r="WF156" s="754"/>
      <c r="WG156" s="754"/>
      <c r="WH156" s="754"/>
      <c r="WI156" s="754"/>
      <c r="WJ156" s="754"/>
      <c r="WK156" s="754"/>
      <c r="WL156" s="754"/>
      <c r="WM156" s="754"/>
      <c r="WN156" s="754"/>
      <c r="WO156" s="754"/>
      <c r="WP156" s="754"/>
      <c r="WQ156" s="754"/>
      <c r="WR156" s="754"/>
      <c r="WS156" s="754"/>
      <c r="WT156" s="754"/>
      <c r="WU156" s="754"/>
      <c r="WV156" s="754"/>
      <c r="WW156" s="754"/>
      <c r="WX156" s="754"/>
      <c r="WY156" s="754"/>
      <c r="WZ156" s="754"/>
      <c r="XA156" s="754"/>
      <c r="XB156" s="754"/>
      <c r="XC156" s="754"/>
      <c r="XD156" s="754"/>
      <c r="XE156" s="754"/>
      <c r="XF156" s="754"/>
      <c r="XG156" s="754"/>
      <c r="XH156" s="754"/>
      <c r="XI156" s="754"/>
      <c r="XJ156" s="754"/>
      <c r="XK156" s="754"/>
      <c r="XL156" s="754"/>
      <c r="XM156" s="754"/>
      <c r="XN156" s="754"/>
      <c r="XO156" s="754"/>
      <c r="XP156" s="754"/>
      <c r="XQ156" s="754"/>
      <c r="XR156" s="754"/>
      <c r="XS156" s="754"/>
      <c r="XT156" s="754"/>
      <c r="XU156" s="754"/>
      <c r="XV156" s="754"/>
      <c r="XW156" s="754"/>
      <c r="XX156" s="754"/>
      <c r="XY156" s="754"/>
      <c r="XZ156" s="754"/>
      <c r="YA156" s="754"/>
      <c r="YB156" s="754"/>
      <c r="YC156" s="754"/>
      <c r="YD156" s="754"/>
      <c r="YE156" s="754"/>
      <c r="YF156" s="754"/>
      <c r="YG156" s="754"/>
      <c r="YH156" s="754"/>
      <c r="YI156" s="754"/>
      <c r="YJ156" s="754"/>
      <c r="YK156" s="754"/>
      <c r="YL156" s="754"/>
      <c r="YM156" s="754"/>
      <c r="YN156" s="754"/>
      <c r="YO156" s="754"/>
      <c r="YP156" s="754"/>
      <c r="YQ156" s="754"/>
      <c r="YR156" s="754"/>
      <c r="YS156" s="754"/>
      <c r="YT156" s="754"/>
      <c r="YU156" s="754"/>
      <c r="YV156" s="754"/>
      <c r="YW156" s="754"/>
      <c r="YX156" s="754"/>
      <c r="YY156" s="754"/>
      <c r="YZ156" s="754"/>
      <c r="ZA156" s="754"/>
      <c r="ZB156" s="754"/>
      <c r="ZC156" s="754"/>
      <c r="ZD156" s="754"/>
      <c r="ZE156" s="754"/>
      <c r="ZF156" s="754"/>
      <c r="ZG156" s="754"/>
      <c r="ZH156" s="754"/>
      <c r="ZI156" s="754"/>
      <c r="ZJ156" s="754"/>
      <c r="ZK156" s="754"/>
      <c r="ZL156" s="754"/>
      <c r="ZM156" s="754"/>
      <c r="ZN156" s="754"/>
      <c r="ZO156" s="754"/>
      <c r="ZP156" s="754"/>
      <c r="ZQ156" s="754"/>
      <c r="ZR156" s="754"/>
      <c r="ZS156" s="754"/>
      <c r="ZT156" s="754"/>
      <c r="ZU156" s="754"/>
      <c r="ZV156" s="754"/>
      <c r="ZW156" s="754"/>
      <c r="ZX156" s="754"/>
      <c r="ZY156" s="754"/>
      <c r="ZZ156" s="754"/>
      <c r="AAA156" s="754"/>
      <c r="AAB156" s="754"/>
      <c r="AAC156" s="754"/>
      <c r="AAD156" s="754"/>
      <c r="AAE156" s="754"/>
      <c r="AAF156" s="754"/>
      <c r="AAG156" s="754"/>
      <c r="AAH156" s="754"/>
      <c r="AAI156" s="754"/>
      <c r="AAJ156" s="754"/>
      <c r="AAK156" s="754"/>
      <c r="AAL156" s="754"/>
      <c r="AAM156" s="754"/>
      <c r="AAN156" s="754"/>
      <c r="AAO156" s="754"/>
      <c r="AAP156" s="754"/>
      <c r="AAQ156" s="754"/>
      <c r="AAR156" s="754"/>
      <c r="AAS156" s="754"/>
      <c r="AAT156" s="754"/>
      <c r="AAU156" s="754"/>
      <c r="AAV156" s="754"/>
      <c r="AAW156" s="754"/>
      <c r="AAX156" s="754"/>
      <c r="AAY156" s="754"/>
      <c r="AAZ156" s="754"/>
      <c r="ABA156" s="754"/>
      <c r="ABB156" s="754"/>
      <c r="ABC156" s="754"/>
      <c r="ABD156" s="754"/>
      <c r="ABE156" s="754"/>
      <c r="ABF156" s="754"/>
      <c r="ABG156" s="754"/>
      <c r="ABH156" s="754"/>
      <c r="ABI156" s="754"/>
      <c r="ABJ156" s="754"/>
      <c r="ABK156" s="754"/>
      <c r="ABL156" s="754"/>
      <c r="ABM156" s="754"/>
      <c r="ABN156" s="754"/>
      <c r="ABO156" s="754"/>
      <c r="ABP156" s="754"/>
      <c r="ABQ156" s="754"/>
      <c r="ABR156" s="754"/>
      <c r="ABS156" s="754"/>
      <c r="ABT156" s="754"/>
      <c r="ABU156" s="754"/>
      <c r="ABV156" s="754"/>
      <c r="ABW156" s="754"/>
      <c r="ABX156" s="754"/>
      <c r="ABY156" s="754"/>
      <c r="ABZ156" s="754"/>
      <c r="ACA156" s="754"/>
      <c r="ACB156" s="754"/>
      <c r="ACC156" s="754"/>
      <c r="ACD156" s="754"/>
      <c r="ACE156" s="754"/>
      <c r="ACF156" s="754"/>
      <c r="ACG156" s="754"/>
      <c r="ACH156" s="754"/>
      <c r="ACI156" s="754"/>
      <c r="ACJ156" s="754"/>
      <c r="ACK156" s="754"/>
      <c r="ACL156" s="754"/>
      <c r="ACM156" s="754"/>
      <c r="ACN156" s="754"/>
      <c r="ACO156" s="754"/>
      <c r="ACP156" s="754"/>
      <c r="ACQ156" s="754"/>
      <c r="ACR156" s="754"/>
      <c r="ACS156" s="754"/>
      <c r="ACT156" s="754"/>
      <c r="ACU156" s="754"/>
      <c r="ACV156" s="754"/>
      <c r="ACW156" s="754"/>
      <c r="ACX156" s="754"/>
      <c r="ACY156" s="754"/>
      <c r="ACZ156" s="754"/>
      <c r="ADA156" s="754"/>
      <c r="ADB156" s="754"/>
      <c r="ADC156" s="754"/>
      <c r="ADD156" s="754"/>
      <c r="ADE156" s="754"/>
      <c r="ADF156" s="754"/>
      <c r="ADG156" s="754"/>
      <c r="ADH156" s="754"/>
      <c r="ADI156" s="754"/>
      <c r="ADJ156" s="754"/>
      <c r="ADK156" s="754"/>
      <c r="ADL156" s="754"/>
      <c r="ADM156" s="754"/>
      <c r="ADN156" s="754"/>
      <c r="ADO156" s="754"/>
      <c r="ADP156" s="754"/>
      <c r="ADQ156" s="754"/>
      <c r="ADR156" s="754"/>
      <c r="ADS156" s="754"/>
      <c r="ADT156" s="754"/>
      <c r="ADU156" s="754"/>
      <c r="ADV156" s="754"/>
      <c r="ADW156" s="754"/>
      <c r="ADX156" s="754"/>
      <c r="ADY156" s="754"/>
      <c r="ADZ156" s="754"/>
      <c r="AEA156" s="754"/>
      <c r="AEB156" s="754"/>
      <c r="AEC156" s="754"/>
      <c r="AED156" s="754"/>
      <c r="AEE156" s="754"/>
      <c r="AEF156" s="754"/>
      <c r="AEG156" s="754"/>
      <c r="AEH156" s="754"/>
      <c r="AEI156" s="754"/>
      <c r="AEJ156" s="754"/>
      <c r="AEK156" s="754"/>
      <c r="AEL156" s="754"/>
      <c r="AEM156" s="754"/>
      <c r="AEN156" s="754"/>
      <c r="AEO156" s="754"/>
      <c r="AEP156" s="754"/>
      <c r="AEQ156" s="754"/>
      <c r="AER156" s="754"/>
      <c r="AES156" s="754"/>
      <c r="AET156" s="754"/>
      <c r="AEU156" s="754"/>
      <c r="AEV156" s="754"/>
      <c r="AEW156" s="754"/>
      <c r="AEX156" s="754"/>
      <c r="AEY156" s="754"/>
      <c r="AEZ156" s="754"/>
      <c r="AFA156" s="754"/>
      <c r="AFB156" s="754"/>
      <c r="AFC156" s="754"/>
      <c r="AFD156" s="754"/>
      <c r="AFE156" s="754"/>
      <c r="AFF156" s="754"/>
      <c r="AFG156" s="754"/>
      <c r="AFH156" s="754"/>
      <c r="AFI156" s="754"/>
      <c r="AFJ156" s="754"/>
      <c r="AFK156" s="754"/>
      <c r="AFL156" s="754"/>
      <c r="AFM156" s="754"/>
      <c r="AFN156" s="754"/>
      <c r="AFO156" s="754"/>
      <c r="AFP156" s="754"/>
      <c r="AFQ156" s="754"/>
      <c r="AFR156" s="754"/>
      <c r="AFS156" s="754"/>
      <c r="AFT156" s="754"/>
      <c r="AFU156" s="754"/>
      <c r="AFV156" s="754"/>
      <c r="AFW156" s="754"/>
      <c r="AFX156" s="754"/>
      <c r="AFY156" s="754"/>
      <c r="AFZ156" s="754"/>
      <c r="AGA156" s="754"/>
      <c r="AGB156" s="754"/>
      <c r="AGC156" s="754"/>
      <c r="AGD156" s="754"/>
      <c r="AGE156" s="754"/>
      <c r="AGF156" s="754"/>
      <c r="AGG156" s="754"/>
      <c r="AGH156" s="754"/>
      <c r="AGI156" s="754"/>
      <c r="AGJ156" s="754"/>
      <c r="AGK156" s="754"/>
      <c r="AGL156" s="754"/>
      <c r="AGM156" s="754"/>
      <c r="AGN156" s="754"/>
      <c r="AGO156" s="754"/>
      <c r="AGP156" s="754"/>
      <c r="AGQ156" s="754"/>
      <c r="AGR156" s="754"/>
      <c r="AGS156" s="754"/>
      <c r="AGT156" s="754"/>
      <c r="AGU156" s="754"/>
      <c r="AGV156" s="754"/>
      <c r="AGW156" s="754"/>
      <c r="AGX156" s="754"/>
      <c r="AGY156" s="754"/>
      <c r="AGZ156" s="754"/>
      <c r="AHA156" s="754"/>
      <c r="AHB156" s="754"/>
      <c r="AHC156" s="754"/>
      <c r="AHD156" s="754"/>
      <c r="AHE156" s="754"/>
      <c r="AHF156" s="754"/>
      <c r="AHG156" s="754"/>
      <c r="AHH156" s="754"/>
      <c r="AHI156" s="754"/>
      <c r="AHJ156" s="754"/>
      <c r="AHK156" s="754"/>
      <c r="AHL156" s="754"/>
      <c r="AHM156" s="754"/>
      <c r="AHN156" s="754"/>
      <c r="AHO156" s="754"/>
      <c r="AHP156" s="754"/>
      <c r="AHQ156" s="754"/>
      <c r="AHR156" s="754"/>
      <c r="AHS156" s="754"/>
      <c r="AHT156" s="754"/>
      <c r="AHU156" s="754"/>
      <c r="AHV156" s="754"/>
      <c r="AHW156" s="754"/>
      <c r="AHX156" s="754"/>
      <c r="AHY156" s="754"/>
      <c r="AHZ156" s="754"/>
      <c r="AIA156" s="754"/>
      <c r="AIB156" s="754"/>
      <c r="AIC156" s="754"/>
      <c r="AID156" s="754"/>
      <c r="AIE156" s="754"/>
      <c r="AIF156" s="754"/>
      <c r="AIG156" s="754"/>
      <c r="AIH156" s="754"/>
      <c r="AII156" s="754"/>
      <c r="AIJ156" s="754"/>
      <c r="AIK156" s="754"/>
      <c r="AIL156" s="754"/>
      <c r="AIM156" s="754"/>
      <c r="AIN156" s="754"/>
      <c r="AIO156" s="754"/>
      <c r="AIP156" s="754"/>
      <c r="AIQ156" s="754"/>
      <c r="AIR156" s="754"/>
      <c r="AIS156" s="754"/>
      <c r="AIT156" s="754"/>
      <c r="AIU156" s="754"/>
      <c r="AIV156" s="754"/>
      <c r="AIW156" s="754"/>
      <c r="AIX156" s="754"/>
      <c r="AIY156" s="754"/>
      <c r="AIZ156" s="754"/>
      <c r="AJA156" s="754"/>
      <c r="AJB156" s="754"/>
      <c r="AJC156" s="754"/>
      <c r="AJD156" s="754"/>
      <c r="AJE156" s="754"/>
      <c r="AJF156" s="754"/>
      <c r="AJG156" s="754"/>
      <c r="AJH156" s="754"/>
      <c r="AJI156" s="754"/>
      <c r="AJJ156" s="754"/>
      <c r="AJK156" s="754"/>
      <c r="AJL156" s="754"/>
      <c r="AJM156" s="754"/>
      <c r="AJN156" s="754"/>
      <c r="AJO156" s="754"/>
      <c r="AJP156" s="754"/>
      <c r="AJQ156" s="754"/>
      <c r="AJR156" s="754"/>
      <c r="AJS156" s="754"/>
      <c r="AJT156" s="754"/>
      <c r="AJU156" s="754"/>
      <c r="AJV156" s="754"/>
      <c r="AJW156" s="754"/>
      <c r="AJX156" s="754"/>
      <c r="AJY156" s="754"/>
      <c r="AJZ156" s="754"/>
      <c r="AKA156" s="754"/>
      <c r="AKB156" s="754"/>
      <c r="AKC156" s="754"/>
      <c r="AKD156" s="754"/>
      <c r="AKE156" s="754"/>
      <c r="AKF156" s="754"/>
      <c r="AKG156" s="754"/>
      <c r="AKH156" s="754"/>
      <c r="AKI156" s="754"/>
      <c r="AKJ156" s="754"/>
      <c r="AKK156" s="754"/>
      <c r="AKL156" s="754"/>
      <c r="AKM156" s="754"/>
      <c r="AKN156" s="754"/>
      <c r="AKO156" s="754"/>
      <c r="AKP156" s="754"/>
      <c r="AKQ156" s="754"/>
      <c r="AKR156" s="754"/>
      <c r="AKS156" s="754"/>
      <c r="AKT156" s="754"/>
      <c r="AKU156" s="754"/>
      <c r="AKV156" s="754"/>
      <c r="AKW156" s="754"/>
      <c r="AKX156" s="754"/>
      <c r="AKY156" s="754"/>
      <c r="AKZ156" s="754"/>
      <c r="ALA156" s="754"/>
      <c r="ALB156" s="754"/>
      <c r="ALC156" s="754"/>
      <c r="ALD156" s="754"/>
      <c r="ALE156" s="754"/>
      <c r="ALF156" s="754"/>
      <c r="ALG156" s="754"/>
      <c r="ALH156" s="754"/>
      <c r="ALI156" s="754"/>
      <c r="ALJ156" s="754"/>
      <c r="ALK156" s="754"/>
      <c r="ALL156" s="754"/>
      <c r="ALM156" s="754"/>
      <c r="ALN156" s="754"/>
      <c r="ALO156" s="754"/>
      <c r="ALP156" s="754"/>
      <c r="ALQ156" s="754"/>
      <c r="ALR156" s="754"/>
      <c r="ALS156" s="754"/>
      <c r="ALT156" s="754"/>
      <c r="ALU156" s="754"/>
      <c r="ALV156" s="754"/>
      <c r="ALW156" s="754"/>
      <c r="ALX156" s="754"/>
      <c r="ALY156" s="754"/>
      <c r="ALZ156" s="754"/>
      <c r="AMA156" s="754"/>
      <c r="AMB156" s="754"/>
      <c r="AMC156" s="754"/>
      <c r="AMD156" s="754"/>
      <c r="AME156" s="754"/>
      <c r="AMF156" s="754"/>
      <c r="AMG156" s="754"/>
      <c r="AMH156" s="754"/>
      <c r="AMI156" s="754"/>
      <c r="AMJ156" s="754"/>
      <c r="AMK156" s="754"/>
      <c r="AML156" s="754"/>
      <c r="AMM156" s="754"/>
      <c r="AMN156" s="754"/>
      <c r="AMO156" s="754"/>
      <c r="AMP156" s="754"/>
      <c r="AMQ156" s="754"/>
      <c r="AMR156" s="754"/>
      <c r="AMS156" s="754"/>
      <c r="AMT156" s="754"/>
      <c r="AMU156" s="754"/>
      <c r="AMV156" s="754"/>
      <c r="AMW156" s="754"/>
      <c r="AMX156" s="754"/>
      <c r="AMY156" s="754"/>
      <c r="AMZ156" s="754"/>
      <c r="ANA156" s="754"/>
      <c r="ANB156" s="754"/>
      <c r="ANC156" s="754"/>
      <c r="AND156" s="754"/>
      <c r="ANE156" s="754"/>
      <c r="ANF156" s="754"/>
      <c r="ANG156" s="754"/>
      <c r="ANH156" s="754"/>
      <c r="ANI156" s="754"/>
      <c r="ANJ156" s="754"/>
      <c r="ANK156" s="754"/>
      <c r="ANL156" s="754"/>
      <c r="ANM156" s="754"/>
      <c r="ANN156" s="754"/>
      <c r="ANO156" s="754"/>
      <c r="ANP156" s="754"/>
      <c r="ANQ156" s="754"/>
      <c r="ANR156" s="754"/>
      <c r="ANS156" s="754"/>
      <c r="ANT156" s="754"/>
      <c r="ANU156" s="754"/>
      <c r="ANV156" s="754"/>
      <c r="ANW156" s="754"/>
      <c r="ANX156" s="754"/>
      <c r="ANY156" s="754"/>
      <c r="ANZ156" s="754"/>
      <c r="AOA156" s="754"/>
      <c r="AOB156" s="754"/>
      <c r="AOC156" s="754"/>
      <c r="AOD156" s="754"/>
      <c r="AOE156" s="754"/>
      <c r="AOF156" s="754"/>
      <c r="AOG156" s="754"/>
      <c r="AOH156" s="754"/>
      <c r="AOI156" s="754"/>
      <c r="AOJ156" s="754"/>
      <c r="AOK156" s="754"/>
      <c r="AOL156" s="754"/>
      <c r="AOM156" s="754"/>
      <c r="AON156" s="754"/>
      <c r="AOO156" s="754"/>
      <c r="AOP156" s="754"/>
      <c r="AOQ156" s="754"/>
      <c r="AOR156" s="754"/>
      <c r="AOS156" s="754"/>
      <c r="AOT156" s="754"/>
      <c r="AOU156" s="754"/>
      <c r="AOV156" s="754"/>
      <c r="AOW156" s="754"/>
      <c r="AOX156" s="754"/>
      <c r="AOY156" s="754"/>
      <c r="AOZ156" s="754"/>
      <c r="APA156" s="754"/>
      <c r="APB156" s="754"/>
      <c r="APC156" s="754"/>
      <c r="APD156" s="754"/>
      <c r="APE156" s="754"/>
      <c r="APF156" s="754"/>
      <c r="APG156" s="754"/>
      <c r="APH156" s="754"/>
      <c r="API156" s="754"/>
      <c r="APJ156" s="754"/>
      <c r="APK156" s="754"/>
      <c r="APL156" s="754"/>
      <c r="APM156" s="754"/>
      <c r="APN156" s="754"/>
      <c r="APO156" s="754"/>
      <c r="APP156" s="754"/>
      <c r="APQ156" s="754"/>
      <c r="APR156" s="754"/>
      <c r="APS156" s="754"/>
      <c r="APT156" s="754"/>
      <c r="APU156" s="754"/>
      <c r="APV156" s="754"/>
      <c r="APW156" s="754"/>
      <c r="APX156" s="754"/>
      <c r="APY156" s="754"/>
      <c r="APZ156" s="754"/>
      <c r="AQA156" s="754"/>
      <c r="AQB156" s="754"/>
      <c r="AQC156" s="754"/>
      <c r="AQD156" s="754"/>
      <c r="AQE156" s="754"/>
      <c r="AQF156" s="754"/>
      <c r="AQG156" s="754"/>
      <c r="AQH156" s="754"/>
      <c r="AQI156" s="754"/>
      <c r="AQJ156" s="754"/>
      <c r="AQK156" s="754"/>
      <c r="AQL156" s="754"/>
      <c r="AQM156" s="754"/>
      <c r="AQN156" s="754"/>
      <c r="AQO156" s="754"/>
      <c r="AQP156" s="754"/>
      <c r="AQQ156" s="754"/>
      <c r="AQR156" s="754"/>
      <c r="AQS156" s="754"/>
      <c r="AQT156" s="754"/>
      <c r="AQU156" s="754"/>
      <c r="AQV156" s="754"/>
      <c r="AQW156" s="754"/>
      <c r="AQX156" s="754"/>
      <c r="AQY156" s="754"/>
      <c r="AQZ156" s="754"/>
      <c r="ARA156" s="754"/>
      <c r="ARB156" s="754"/>
      <c r="ARC156" s="754"/>
      <c r="ARD156" s="754"/>
      <c r="ARE156" s="754"/>
      <c r="ARF156" s="754"/>
      <c r="ARG156" s="754"/>
      <c r="ARH156" s="754"/>
      <c r="ARI156" s="754"/>
      <c r="ARJ156" s="754"/>
      <c r="ARK156" s="754"/>
      <c r="ARL156" s="754"/>
      <c r="ARM156" s="754"/>
      <c r="ARN156" s="754"/>
      <c r="ARO156" s="754"/>
      <c r="ARP156" s="754"/>
      <c r="ARQ156" s="754"/>
      <c r="ARR156" s="754"/>
      <c r="ARS156" s="754"/>
      <c r="ART156" s="754"/>
      <c r="ARU156" s="754"/>
      <c r="ARV156" s="754"/>
      <c r="ARW156" s="754"/>
      <c r="ARX156" s="754"/>
      <c r="ARY156" s="754"/>
      <c r="ARZ156" s="754"/>
      <c r="ASA156" s="754"/>
      <c r="ASB156" s="754"/>
      <c r="ASC156" s="754"/>
      <c r="ASD156" s="754"/>
      <c r="ASE156" s="754"/>
      <c r="ASF156" s="754"/>
      <c r="ASG156" s="754"/>
      <c r="ASH156" s="754"/>
      <c r="ASI156" s="754"/>
      <c r="ASJ156" s="754"/>
      <c r="ASK156" s="754"/>
      <c r="ASL156" s="754"/>
      <c r="ASM156" s="754"/>
      <c r="ASN156" s="754"/>
      <c r="ASO156" s="754"/>
      <c r="ASP156" s="754"/>
      <c r="ASQ156" s="754"/>
      <c r="ASR156" s="754"/>
      <c r="ASS156" s="754"/>
      <c r="AST156" s="754"/>
      <c r="ASU156" s="754"/>
      <c r="ASV156" s="754"/>
      <c r="ASW156" s="754"/>
      <c r="ASX156" s="754"/>
      <c r="ASY156" s="754"/>
      <c r="ASZ156" s="754"/>
      <c r="ATA156" s="754"/>
      <c r="ATB156" s="754"/>
      <c r="ATC156" s="754"/>
      <c r="ATD156" s="754"/>
      <c r="ATE156" s="754"/>
      <c r="ATF156" s="754"/>
      <c r="ATG156" s="754"/>
      <c r="ATH156" s="754"/>
      <c r="ATI156" s="754"/>
      <c r="ATJ156" s="754"/>
      <c r="ATK156" s="754"/>
      <c r="ATL156" s="754"/>
      <c r="ATM156" s="754"/>
      <c r="ATN156" s="754"/>
      <c r="ATO156" s="754"/>
      <c r="ATP156" s="754"/>
      <c r="ATQ156" s="754"/>
      <c r="ATR156" s="754"/>
      <c r="ATS156" s="754"/>
      <c r="ATT156" s="754"/>
      <c r="ATU156" s="754"/>
      <c r="ATV156" s="754"/>
      <c r="ATW156" s="754"/>
      <c r="ATX156" s="754"/>
      <c r="ATY156" s="754"/>
      <c r="ATZ156" s="754"/>
      <c r="AUA156" s="754"/>
      <c r="AUB156" s="754"/>
      <c r="AUC156" s="754"/>
      <c r="AUD156" s="754"/>
      <c r="AUE156" s="754"/>
      <c r="AUF156" s="754"/>
      <c r="AUG156" s="754"/>
      <c r="AUH156" s="754"/>
      <c r="AUI156" s="754"/>
      <c r="AUJ156" s="754"/>
      <c r="AUK156" s="754"/>
      <c r="AUL156" s="754"/>
      <c r="AUM156" s="754"/>
      <c r="AUN156" s="754"/>
      <c r="AUO156" s="754"/>
      <c r="AUP156" s="754"/>
      <c r="AUQ156" s="754"/>
      <c r="AUR156" s="754"/>
      <c r="AUS156" s="754"/>
      <c r="AUT156" s="754"/>
      <c r="AUU156" s="754"/>
      <c r="AUV156" s="754"/>
      <c r="AUW156" s="754"/>
      <c r="AUX156" s="754"/>
      <c r="AUY156" s="754"/>
      <c r="AUZ156" s="754"/>
      <c r="AVA156" s="754"/>
      <c r="AVB156" s="754"/>
      <c r="AVC156" s="754"/>
      <c r="AVD156" s="754"/>
      <c r="AVE156" s="754"/>
      <c r="AVF156" s="754"/>
      <c r="AVG156" s="754"/>
      <c r="AVH156" s="754"/>
      <c r="AVI156" s="754"/>
      <c r="AVJ156" s="754"/>
      <c r="AVK156" s="754"/>
      <c r="AVL156" s="754"/>
      <c r="AVM156" s="754"/>
      <c r="AVN156" s="754"/>
      <c r="AVO156" s="754"/>
      <c r="AVP156" s="754"/>
      <c r="AVQ156" s="754"/>
      <c r="AVR156" s="754"/>
      <c r="AVS156" s="754"/>
      <c r="AVT156" s="754"/>
      <c r="AVU156" s="754"/>
      <c r="AVV156" s="754"/>
      <c r="AVW156" s="754"/>
      <c r="AVX156" s="754"/>
      <c r="AVY156" s="754"/>
      <c r="AVZ156" s="754"/>
      <c r="AWA156" s="754"/>
      <c r="AWB156" s="754"/>
      <c r="AWC156" s="754"/>
      <c r="AWD156" s="754"/>
      <c r="AWE156" s="754"/>
      <c r="AWF156" s="754"/>
      <c r="AWG156" s="754"/>
      <c r="AWH156" s="754"/>
      <c r="AWI156" s="754"/>
      <c r="AWJ156" s="754"/>
      <c r="AWK156" s="754"/>
      <c r="AWL156" s="754"/>
      <c r="AWM156" s="754"/>
      <c r="AWN156" s="754"/>
      <c r="AWO156" s="754"/>
      <c r="AWP156" s="754"/>
      <c r="AWQ156" s="754"/>
      <c r="AWR156" s="754"/>
      <c r="AWS156" s="754"/>
      <c r="AWT156" s="754"/>
      <c r="AWU156" s="754"/>
      <c r="AWV156" s="754"/>
      <c r="AWW156" s="754"/>
      <c r="AWX156" s="754"/>
      <c r="AWY156" s="754"/>
      <c r="AWZ156" s="754"/>
      <c r="AXA156" s="754"/>
      <c r="AXB156" s="754"/>
      <c r="AXC156" s="754"/>
      <c r="AXD156" s="754"/>
      <c r="AXE156" s="754"/>
      <c r="AXF156" s="754"/>
      <c r="AXG156" s="754"/>
      <c r="AXH156" s="754"/>
      <c r="AXI156" s="754"/>
      <c r="AXJ156" s="754"/>
      <c r="AXK156" s="754"/>
      <c r="AXL156" s="754"/>
      <c r="AXM156" s="754"/>
      <c r="AXN156" s="754"/>
      <c r="AXO156" s="754"/>
      <c r="AXP156" s="754"/>
      <c r="AXQ156" s="754"/>
      <c r="AXR156" s="754"/>
      <c r="AXS156" s="754"/>
      <c r="AXT156" s="754"/>
      <c r="AXU156" s="754"/>
      <c r="AXV156" s="754"/>
      <c r="AXW156" s="754"/>
      <c r="AXX156" s="754"/>
      <c r="AXY156" s="754"/>
      <c r="AXZ156" s="754"/>
      <c r="AYA156" s="754"/>
      <c r="AYB156" s="754"/>
      <c r="AYC156" s="754"/>
      <c r="AYD156" s="754"/>
      <c r="AYE156" s="754"/>
      <c r="AYF156" s="754"/>
      <c r="AYG156" s="754"/>
      <c r="AYH156" s="754"/>
      <c r="AYI156" s="754"/>
      <c r="AYJ156" s="754"/>
      <c r="AYK156" s="754"/>
      <c r="AYL156" s="754"/>
      <c r="AYM156" s="754"/>
      <c r="AYN156" s="754"/>
      <c r="AYO156" s="754"/>
      <c r="AYP156" s="754"/>
      <c r="AYQ156" s="754"/>
      <c r="AYR156" s="754"/>
      <c r="AYS156" s="754"/>
      <c r="AYT156" s="754"/>
      <c r="AYU156" s="754"/>
      <c r="AYV156" s="754"/>
      <c r="AYW156" s="754"/>
      <c r="AYX156" s="754"/>
      <c r="AYY156" s="754"/>
      <c r="AYZ156" s="754"/>
      <c r="AZA156" s="754"/>
      <c r="AZB156" s="754"/>
      <c r="AZC156" s="754"/>
      <c r="AZD156" s="754"/>
      <c r="AZE156" s="754"/>
      <c r="AZF156" s="754"/>
      <c r="AZG156" s="754"/>
      <c r="AZH156" s="754"/>
      <c r="AZI156" s="754"/>
      <c r="AZJ156" s="754"/>
      <c r="AZK156" s="754"/>
      <c r="AZL156" s="754"/>
      <c r="AZM156" s="754"/>
      <c r="AZN156" s="754"/>
      <c r="AZO156" s="754"/>
      <c r="AZP156" s="754"/>
      <c r="AZQ156" s="754"/>
      <c r="AZR156" s="754"/>
      <c r="AZS156" s="754"/>
      <c r="AZT156" s="754"/>
      <c r="AZU156" s="754"/>
      <c r="AZV156" s="754"/>
      <c r="AZW156" s="754"/>
      <c r="AZX156" s="754"/>
      <c r="AZY156" s="754"/>
      <c r="AZZ156" s="754"/>
      <c r="BAA156" s="754"/>
      <c r="BAB156" s="754"/>
      <c r="BAC156" s="754"/>
      <c r="BAD156" s="754"/>
      <c r="BAE156" s="754"/>
      <c r="BAF156" s="754"/>
      <c r="BAG156" s="754"/>
      <c r="BAH156" s="754"/>
      <c r="BAI156" s="754"/>
      <c r="BAJ156" s="754"/>
      <c r="BAK156" s="754"/>
      <c r="BAL156" s="754"/>
      <c r="BAM156" s="754"/>
      <c r="BAN156" s="754"/>
      <c r="BAO156" s="754"/>
      <c r="BAP156" s="754"/>
      <c r="BAQ156" s="754"/>
      <c r="BAR156" s="754"/>
      <c r="BAS156" s="754"/>
      <c r="BAT156" s="754"/>
      <c r="BAU156" s="754"/>
      <c r="BAV156" s="754"/>
      <c r="BAW156" s="754"/>
      <c r="BAX156" s="754"/>
      <c r="BAY156" s="754"/>
      <c r="BAZ156" s="754"/>
      <c r="BBA156" s="754"/>
      <c r="BBB156" s="754"/>
      <c r="BBC156" s="754"/>
      <c r="BBD156" s="754"/>
      <c r="BBE156" s="754"/>
      <c r="BBF156" s="754"/>
      <c r="BBG156" s="754"/>
      <c r="BBH156" s="754"/>
      <c r="BBI156" s="754"/>
      <c r="BBJ156" s="754"/>
      <c r="BBK156" s="754"/>
      <c r="BBL156" s="754"/>
      <c r="BBM156" s="754"/>
      <c r="BBN156" s="754"/>
      <c r="BBO156" s="754"/>
      <c r="BBP156" s="754"/>
      <c r="BBQ156" s="754"/>
      <c r="BBR156" s="754"/>
      <c r="BBS156" s="754"/>
      <c r="BBT156" s="754"/>
      <c r="BBU156" s="754"/>
      <c r="BBV156" s="754"/>
      <c r="BBW156" s="754"/>
      <c r="BBX156" s="754"/>
      <c r="BBY156" s="754"/>
      <c r="BBZ156" s="754"/>
      <c r="BCA156" s="754"/>
      <c r="BCB156" s="754"/>
      <c r="BCC156" s="754"/>
      <c r="BCD156" s="754"/>
      <c r="BCE156" s="754"/>
      <c r="BCF156" s="754"/>
      <c r="BCG156" s="754"/>
      <c r="BCH156" s="754"/>
      <c r="BCI156" s="754"/>
      <c r="BCJ156" s="754"/>
      <c r="BCK156" s="754"/>
      <c r="BCL156" s="754"/>
      <c r="BCM156" s="754"/>
      <c r="BCN156" s="754"/>
      <c r="BCO156" s="754"/>
      <c r="BCP156" s="754"/>
      <c r="BCQ156" s="754"/>
      <c r="BCR156" s="754"/>
      <c r="BCS156" s="754"/>
      <c r="BCT156" s="754"/>
      <c r="BCU156" s="754"/>
      <c r="BCV156" s="754"/>
      <c r="BCW156" s="754"/>
      <c r="BCX156" s="754"/>
      <c r="BCY156" s="754"/>
      <c r="BCZ156" s="754"/>
      <c r="BDA156" s="754"/>
      <c r="BDB156" s="754"/>
      <c r="BDC156" s="754"/>
      <c r="BDD156" s="754"/>
      <c r="BDE156" s="754"/>
      <c r="BDF156" s="754"/>
      <c r="BDG156" s="754"/>
      <c r="BDH156" s="754"/>
      <c r="BDI156" s="754"/>
      <c r="BDJ156" s="754"/>
      <c r="BDK156" s="754"/>
      <c r="BDL156" s="754"/>
      <c r="BDM156" s="754"/>
      <c r="BDN156" s="754"/>
      <c r="BDO156" s="754"/>
      <c r="BDP156" s="754"/>
      <c r="BDQ156" s="754"/>
      <c r="BDR156" s="754"/>
      <c r="BDS156" s="754"/>
      <c r="BDT156" s="754"/>
      <c r="BDU156" s="754"/>
      <c r="BDV156" s="754"/>
      <c r="BDW156" s="754"/>
      <c r="BDX156" s="754"/>
      <c r="BDY156" s="754"/>
      <c r="BDZ156" s="754"/>
      <c r="BEA156" s="754"/>
      <c r="BEB156" s="754"/>
      <c r="BEC156" s="754"/>
      <c r="BED156" s="754"/>
      <c r="BEE156" s="754"/>
      <c r="BEF156" s="754"/>
      <c r="BEG156" s="754"/>
      <c r="BEH156" s="754"/>
      <c r="BEI156" s="754"/>
      <c r="BEJ156" s="754"/>
      <c r="BEK156" s="754"/>
      <c r="BEL156" s="754"/>
      <c r="BEM156" s="754"/>
      <c r="BEN156" s="754"/>
      <c r="BEO156" s="754"/>
      <c r="BEP156" s="754"/>
      <c r="BEQ156" s="754"/>
      <c r="BER156" s="754"/>
      <c r="BES156" s="754"/>
      <c r="BET156" s="754"/>
      <c r="BEU156" s="754"/>
      <c r="BEV156" s="754"/>
      <c r="BEW156" s="754"/>
      <c r="BEX156" s="754"/>
      <c r="BEY156" s="754"/>
      <c r="BEZ156" s="754"/>
      <c r="BFA156" s="754"/>
      <c r="BFB156" s="754"/>
      <c r="BFC156" s="754"/>
      <c r="BFD156" s="754"/>
      <c r="BFE156" s="754"/>
      <c r="BFF156" s="754"/>
      <c r="BFG156" s="754"/>
      <c r="BFH156" s="754"/>
      <c r="BFI156" s="754"/>
      <c r="BFJ156" s="754"/>
      <c r="BFK156" s="754"/>
      <c r="BFL156" s="754"/>
      <c r="BFM156" s="754"/>
      <c r="BFN156" s="754"/>
      <c r="BFO156" s="754"/>
      <c r="BFP156" s="754"/>
      <c r="BFQ156" s="754"/>
      <c r="BFR156" s="754"/>
      <c r="BFS156" s="754"/>
      <c r="BFT156" s="754"/>
      <c r="BFU156" s="754"/>
      <c r="BFV156" s="754"/>
      <c r="BFW156" s="754"/>
      <c r="BFX156" s="754"/>
      <c r="BFY156" s="754"/>
      <c r="BFZ156" s="754"/>
      <c r="BGA156" s="754"/>
      <c r="BGB156" s="754"/>
      <c r="BGC156" s="754"/>
      <c r="BGD156" s="754"/>
      <c r="BGE156" s="754"/>
      <c r="BGF156" s="754"/>
      <c r="BGG156" s="754"/>
      <c r="BGH156" s="754"/>
      <c r="BGI156" s="754"/>
      <c r="BGJ156" s="754"/>
      <c r="BGK156" s="754"/>
      <c r="BGL156" s="754"/>
      <c r="BGM156" s="754"/>
      <c r="BGN156" s="754"/>
      <c r="BGO156" s="754"/>
      <c r="BGP156" s="754"/>
      <c r="BGQ156" s="754"/>
      <c r="BGR156" s="754"/>
      <c r="BGS156" s="754"/>
      <c r="BGT156" s="754"/>
      <c r="BGU156" s="754"/>
      <c r="BGV156" s="754"/>
      <c r="BGW156" s="754"/>
      <c r="BGX156" s="754"/>
      <c r="BGY156" s="754"/>
      <c r="BGZ156" s="754"/>
      <c r="BHA156" s="754"/>
      <c r="BHB156" s="754"/>
      <c r="BHC156" s="754"/>
      <c r="BHD156" s="754"/>
      <c r="BHE156" s="754"/>
      <c r="BHF156" s="754"/>
      <c r="BHG156" s="754"/>
      <c r="BHH156" s="754"/>
      <c r="BHI156" s="754"/>
      <c r="BHJ156" s="754"/>
      <c r="BHK156" s="754"/>
      <c r="BHL156" s="754"/>
      <c r="BHM156" s="754"/>
      <c r="BHN156" s="754"/>
      <c r="BHO156" s="754"/>
      <c r="BHP156" s="754"/>
      <c r="BHQ156" s="754"/>
      <c r="BHR156" s="754"/>
      <c r="BHS156" s="754"/>
      <c r="BHT156" s="754"/>
      <c r="BHU156" s="754"/>
      <c r="BHV156" s="754"/>
      <c r="BHW156" s="754"/>
      <c r="BHX156" s="754"/>
      <c r="BHY156" s="754"/>
      <c r="BHZ156" s="754"/>
      <c r="BIA156" s="754"/>
      <c r="BIB156" s="754"/>
      <c r="BIC156" s="754"/>
      <c r="BID156" s="754"/>
      <c r="BIE156" s="754"/>
      <c r="BIF156" s="754"/>
      <c r="BIG156" s="754"/>
      <c r="BIH156" s="754"/>
      <c r="BII156" s="754"/>
      <c r="BIJ156" s="754"/>
      <c r="BIK156" s="754"/>
      <c r="BIL156" s="754"/>
      <c r="BIM156" s="754"/>
      <c r="BIN156" s="754"/>
      <c r="BIO156" s="754"/>
      <c r="BIP156" s="754"/>
      <c r="BIQ156" s="754"/>
      <c r="BIR156" s="754"/>
      <c r="BIS156" s="754"/>
      <c r="BIT156" s="754"/>
      <c r="BIU156" s="754"/>
      <c r="BIV156" s="754"/>
      <c r="BIW156" s="754"/>
      <c r="BIX156" s="754"/>
      <c r="BIY156" s="754"/>
      <c r="BIZ156" s="754"/>
      <c r="BJA156" s="754"/>
      <c r="BJB156" s="754"/>
      <c r="BJC156" s="754"/>
      <c r="BJD156" s="754"/>
      <c r="BJE156" s="754"/>
      <c r="BJF156" s="754"/>
      <c r="BJG156" s="754"/>
      <c r="BJH156" s="754"/>
      <c r="BJI156" s="754"/>
      <c r="BJJ156" s="754"/>
      <c r="BJK156" s="754"/>
      <c r="BJL156" s="754"/>
      <c r="BJM156" s="754"/>
      <c r="BJN156" s="754"/>
      <c r="BJO156" s="754"/>
      <c r="BJP156" s="754"/>
      <c r="BJQ156" s="754"/>
      <c r="BJR156" s="754"/>
      <c r="BJS156" s="754"/>
      <c r="BJT156" s="754"/>
      <c r="BJU156" s="754"/>
      <c r="BJV156" s="754"/>
      <c r="BJW156" s="754"/>
      <c r="BJX156" s="754"/>
      <c r="BJY156" s="754"/>
      <c r="BJZ156" s="754"/>
      <c r="BKA156" s="754"/>
      <c r="BKB156" s="754"/>
      <c r="BKC156" s="754"/>
      <c r="BKD156" s="754"/>
      <c r="BKE156" s="754"/>
      <c r="BKF156" s="754"/>
      <c r="BKG156" s="754"/>
      <c r="BKH156" s="754"/>
      <c r="BKI156" s="754"/>
      <c r="BKJ156" s="754"/>
      <c r="BKK156" s="754"/>
      <c r="BKL156" s="754"/>
      <c r="BKM156" s="754"/>
      <c r="BKN156" s="754"/>
      <c r="BKO156" s="754"/>
      <c r="BKP156" s="754"/>
      <c r="BKQ156" s="754"/>
      <c r="BKR156" s="754"/>
      <c r="BKS156" s="754"/>
      <c r="BKT156" s="754"/>
      <c r="BKU156" s="754"/>
      <c r="BKV156" s="754"/>
      <c r="BKW156" s="754"/>
      <c r="BKX156" s="754"/>
      <c r="BKY156" s="754"/>
      <c r="BKZ156" s="754"/>
      <c r="BLA156" s="754"/>
      <c r="BLB156" s="754"/>
      <c r="BLC156" s="754"/>
      <c r="BLD156" s="754"/>
      <c r="BLE156" s="754"/>
      <c r="BLF156" s="754"/>
      <c r="BLG156" s="754"/>
      <c r="BLH156" s="754"/>
      <c r="BLI156" s="754"/>
      <c r="BLJ156" s="754"/>
      <c r="BLK156" s="754"/>
      <c r="BLL156" s="754"/>
      <c r="BLM156" s="754"/>
      <c r="BLN156" s="754"/>
      <c r="BLO156" s="754"/>
      <c r="BLP156" s="754"/>
      <c r="BLQ156" s="754"/>
      <c r="BLR156" s="754"/>
      <c r="BLS156" s="754"/>
      <c r="BLT156" s="754"/>
      <c r="BLU156" s="754"/>
      <c r="BLV156" s="754"/>
      <c r="BLW156" s="754"/>
      <c r="BLX156" s="754"/>
      <c r="BLY156" s="754"/>
      <c r="BLZ156" s="754"/>
      <c r="BMA156" s="754"/>
      <c r="BMB156" s="754"/>
      <c r="BMC156" s="754"/>
      <c r="BMD156" s="754"/>
      <c r="BME156" s="754"/>
      <c r="BMF156" s="754"/>
      <c r="BMG156" s="754"/>
      <c r="BMH156" s="754"/>
      <c r="BMI156" s="754"/>
      <c r="BMJ156" s="754"/>
      <c r="BMK156" s="754"/>
      <c r="BML156" s="754"/>
      <c r="BMM156" s="754"/>
      <c r="BMN156" s="754"/>
      <c r="BMO156" s="754"/>
      <c r="BMP156" s="754"/>
      <c r="BMQ156" s="754"/>
      <c r="BMR156" s="754"/>
      <c r="BMS156" s="754"/>
      <c r="BMT156" s="754"/>
      <c r="BMU156" s="754"/>
      <c r="BMV156" s="754"/>
      <c r="BMW156" s="754"/>
      <c r="BMX156" s="754"/>
      <c r="BMY156" s="754"/>
      <c r="BMZ156" s="754"/>
      <c r="BNA156" s="754"/>
      <c r="BNB156" s="754"/>
      <c r="BNC156" s="754"/>
      <c r="BND156" s="754"/>
      <c r="BNE156" s="754"/>
      <c r="BNF156" s="754"/>
      <c r="BNG156" s="754"/>
      <c r="BNH156" s="754"/>
      <c r="BNI156" s="754"/>
      <c r="BNJ156" s="754"/>
      <c r="BNK156" s="754"/>
      <c r="BNL156" s="754"/>
      <c r="BNM156" s="754"/>
      <c r="BNN156" s="754"/>
      <c r="BNO156" s="754"/>
      <c r="BNP156" s="754"/>
      <c r="BNQ156" s="754"/>
      <c r="BNR156" s="754"/>
      <c r="BNS156" s="754"/>
      <c r="BNT156" s="754"/>
      <c r="BNU156" s="754"/>
      <c r="BNV156" s="754"/>
      <c r="BNW156" s="754"/>
      <c r="BNX156" s="754"/>
      <c r="BNY156" s="754"/>
      <c r="BNZ156" s="754"/>
      <c r="BOA156" s="754"/>
      <c r="BOB156" s="754"/>
      <c r="BOC156" s="754"/>
      <c r="BOD156" s="754"/>
      <c r="BOE156" s="754"/>
      <c r="BOF156" s="754"/>
      <c r="BOG156" s="754"/>
      <c r="BOH156" s="754"/>
      <c r="BOI156" s="754"/>
      <c r="BOJ156" s="754"/>
      <c r="BOK156" s="754"/>
      <c r="BOL156" s="754"/>
      <c r="BOM156" s="754"/>
      <c r="BON156" s="754"/>
      <c r="BOO156" s="754"/>
      <c r="BOP156" s="754"/>
      <c r="BOQ156" s="754"/>
      <c r="BOR156" s="754"/>
      <c r="BOS156" s="754"/>
      <c r="BOT156" s="754"/>
      <c r="BOU156" s="754"/>
      <c r="BOV156" s="754"/>
      <c r="BOW156" s="754"/>
      <c r="BOX156" s="754"/>
      <c r="BOY156" s="754"/>
      <c r="BOZ156" s="754"/>
      <c r="BPA156" s="754"/>
      <c r="BPB156" s="754"/>
      <c r="BPC156" s="754"/>
      <c r="BPD156" s="754"/>
      <c r="BPE156" s="754"/>
      <c r="BPF156" s="754"/>
      <c r="BPG156" s="754"/>
      <c r="BPH156" s="754"/>
      <c r="BPI156" s="754"/>
      <c r="BPJ156" s="754"/>
      <c r="BPK156" s="754"/>
      <c r="BPL156" s="754"/>
      <c r="BPM156" s="754"/>
      <c r="BPN156" s="754"/>
      <c r="BPO156" s="754"/>
      <c r="BPP156" s="754"/>
      <c r="BPQ156" s="754"/>
      <c r="BPR156" s="754"/>
      <c r="BPS156" s="754"/>
      <c r="BPT156" s="754"/>
      <c r="BPU156" s="754"/>
      <c r="BPV156" s="754"/>
      <c r="BPW156" s="754"/>
      <c r="BPX156" s="754"/>
      <c r="BPY156" s="754"/>
      <c r="BPZ156" s="754"/>
      <c r="BQA156" s="754"/>
      <c r="BQB156" s="754"/>
      <c r="BQC156" s="754"/>
      <c r="BQD156" s="754"/>
      <c r="BQE156" s="754"/>
      <c r="BQF156" s="754"/>
      <c r="BQG156" s="754"/>
      <c r="BQH156" s="754"/>
      <c r="BQI156" s="754"/>
      <c r="BQJ156" s="754"/>
      <c r="BQK156" s="754"/>
      <c r="BQL156" s="754"/>
      <c r="BQM156" s="754"/>
      <c r="BQN156" s="754"/>
      <c r="BQO156" s="754"/>
      <c r="BQP156" s="754"/>
      <c r="BQQ156" s="754"/>
      <c r="BQR156" s="754"/>
      <c r="BQS156" s="754"/>
      <c r="BQT156" s="754"/>
      <c r="BQU156" s="754"/>
      <c r="BQV156" s="754"/>
      <c r="BQW156" s="754"/>
      <c r="BQX156" s="754"/>
      <c r="BQY156" s="754"/>
      <c r="BQZ156" s="754"/>
      <c r="BRA156" s="754"/>
      <c r="BRB156" s="754"/>
      <c r="BRC156" s="754"/>
      <c r="BRD156" s="754"/>
      <c r="BRE156" s="754"/>
      <c r="BRF156" s="754"/>
      <c r="BRG156" s="754"/>
      <c r="BRH156" s="754"/>
      <c r="BRI156" s="754"/>
      <c r="BRJ156" s="754"/>
      <c r="BRK156" s="754"/>
      <c r="BRL156" s="754"/>
      <c r="BRM156" s="754"/>
      <c r="BRN156" s="754"/>
      <c r="BRO156" s="754"/>
      <c r="BRP156" s="754"/>
      <c r="BRQ156" s="754"/>
      <c r="BRR156" s="754"/>
      <c r="BRS156" s="754"/>
      <c r="BRT156" s="754"/>
      <c r="BRU156" s="754"/>
      <c r="BRV156" s="754"/>
      <c r="BRW156" s="754"/>
      <c r="BRX156" s="754"/>
      <c r="BRY156" s="754"/>
      <c r="BRZ156" s="754"/>
      <c r="BSA156" s="754"/>
      <c r="BSB156" s="754"/>
      <c r="BSC156" s="754"/>
      <c r="BSD156" s="754"/>
      <c r="BSE156" s="754"/>
      <c r="BSF156" s="754"/>
      <c r="BSG156" s="754"/>
      <c r="BSH156" s="754"/>
      <c r="BSI156" s="754"/>
      <c r="BSJ156" s="754"/>
      <c r="BSK156" s="754"/>
      <c r="BSL156" s="754"/>
      <c r="BSM156" s="754"/>
      <c r="BSN156" s="754"/>
      <c r="BSO156" s="754"/>
      <c r="BSP156" s="754"/>
      <c r="BSQ156" s="754"/>
      <c r="BSR156" s="754"/>
      <c r="BSS156" s="754"/>
      <c r="BST156" s="754"/>
      <c r="BSU156" s="754"/>
      <c r="BSV156" s="754"/>
      <c r="BSW156" s="754"/>
      <c r="BSX156" s="754"/>
      <c r="BSY156" s="754"/>
      <c r="BSZ156" s="754"/>
      <c r="BTA156" s="754"/>
      <c r="BTB156" s="754"/>
      <c r="BTC156" s="754"/>
      <c r="BTD156" s="754"/>
      <c r="BTE156" s="754"/>
      <c r="BTF156" s="754"/>
      <c r="BTG156" s="754"/>
      <c r="BTH156" s="754"/>
      <c r="BTI156" s="754"/>
      <c r="BTJ156" s="754"/>
      <c r="BTK156" s="754"/>
      <c r="BTL156" s="754"/>
      <c r="BTM156" s="754"/>
      <c r="BTN156" s="754"/>
      <c r="BTO156" s="754"/>
      <c r="BTP156" s="754"/>
      <c r="BTQ156" s="754"/>
      <c r="BTR156" s="754"/>
      <c r="BTS156" s="754"/>
      <c r="BTT156" s="754"/>
      <c r="BTU156" s="754"/>
      <c r="BTV156" s="754"/>
      <c r="BTW156" s="754"/>
      <c r="BTX156" s="754"/>
      <c r="BTY156" s="754"/>
      <c r="BTZ156" s="754"/>
      <c r="BUA156" s="754"/>
      <c r="BUB156" s="754"/>
      <c r="BUC156" s="754"/>
      <c r="BUD156" s="754"/>
      <c r="BUE156" s="754"/>
      <c r="BUF156" s="754"/>
      <c r="BUG156" s="754"/>
      <c r="BUH156" s="754"/>
      <c r="BUI156" s="754"/>
      <c r="BUJ156" s="754"/>
      <c r="BUK156" s="754"/>
      <c r="BUL156" s="754"/>
      <c r="BUM156" s="754"/>
      <c r="BUN156" s="754"/>
      <c r="BUO156" s="754"/>
      <c r="BUP156" s="754"/>
      <c r="BUQ156" s="754"/>
      <c r="BUR156" s="754"/>
      <c r="BUS156" s="754"/>
      <c r="BUT156" s="754"/>
      <c r="BUU156" s="754"/>
      <c r="BUV156" s="754"/>
      <c r="BUW156" s="754"/>
      <c r="BUX156" s="754"/>
      <c r="BUY156" s="754"/>
      <c r="BUZ156" s="754"/>
      <c r="BVA156" s="754"/>
      <c r="BVB156" s="754"/>
      <c r="BVC156" s="754"/>
      <c r="BVD156" s="754"/>
      <c r="BVE156" s="754"/>
      <c r="BVF156" s="754"/>
      <c r="BVG156" s="754"/>
      <c r="BVH156" s="754"/>
      <c r="BVI156" s="754"/>
      <c r="BVJ156" s="754"/>
      <c r="BVK156" s="754"/>
      <c r="BVL156" s="754"/>
      <c r="BVM156" s="754"/>
      <c r="BVN156" s="754"/>
      <c r="BVO156" s="754"/>
      <c r="BVP156" s="754"/>
      <c r="BVQ156" s="754"/>
      <c r="BVR156" s="754"/>
      <c r="BVS156" s="754"/>
      <c r="BVT156" s="754"/>
      <c r="BVU156" s="754"/>
      <c r="BVV156" s="754"/>
      <c r="BVW156" s="754"/>
      <c r="BVX156" s="754"/>
      <c r="BVY156" s="754"/>
      <c r="BVZ156" s="754"/>
      <c r="BWA156" s="754"/>
      <c r="BWB156" s="754"/>
      <c r="BWC156" s="754"/>
      <c r="BWD156" s="754"/>
      <c r="BWE156" s="754"/>
      <c r="BWF156" s="754"/>
      <c r="BWG156" s="754"/>
      <c r="BWH156" s="754"/>
      <c r="BWI156" s="754"/>
      <c r="BWJ156" s="754"/>
      <c r="BWK156" s="754"/>
      <c r="BWL156" s="754"/>
      <c r="BWM156" s="754"/>
      <c r="BWN156" s="754"/>
      <c r="BWO156" s="754"/>
      <c r="BWP156" s="754"/>
      <c r="BWQ156" s="754"/>
      <c r="BWR156" s="754"/>
      <c r="BWS156" s="754"/>
      <c r="BWT156" s="754"/>
      <c r="BWU156" s="754"/>
      <c r="BWV156" s="754"/>
      <c r="BWW156" s="754"/>
      <c r="BWX156" s="754"/>
      <c r="BWY156" s="754"/>
      <c r="BWZ156" s="754"/>
      <c r="BXA156" s="754"/>
      <c r="BXB156" s="754"/>
      <c r="BXC156" s="754"/>
      <c r="BXD156" s="754"/>
      <c r="BXE156" s="754"/>
      <c r="BXF156" s="754"/>
      <c r="BXG156" s="754"/>
      <c r="BXH156" s="754"/>
      <c r="BXI156" s="754"/>
      <c r="BXJ156" s="754"/>
      <c r="BXK156" s="754"/>
      <c r="BXL156" s="754"/>
      <c r="BXM156" s="754"/>
      <c r="BXN156" s="754"/>
      <c r="BXO156" s="754"/>
      <c r="BXP156" s="754"/>
      <c r="BXQ156" s="754"/>
      <c r="BXR156" s="754"/>
      <c r="BXS156" s="754"/>
      <c r="BXT156" s="754"/>
      <c r="BXU156" s="754"/>
      <c r="BXV156" s="754"/>
      <c r="BXW156" s="754"/>
      <c r="BXX156" s="754"/>
      <c r="BXY156" s="754"/>
      <c r="BXZ156" s="754"/>
      <c r="BYA156" s="754"/>
      <c r="BYB156" s="754"/>
      <c r="BYC156" s="754"/>
      <c r="BYD156" s="754"/>
      <c r="BYE156" s="754"/>
      <c r="BYF156" s="754"/>
      <c r="BYG156" s="754"/>
      <c r="BYH156" s="754"/>
      <c r="BYI156" s="754"/>
      <c r="BYJ156" s="754"/>
      <c r="BYK156" s="754"/>
      <c r="BYL156" s="754"/>
      <c r="BYM156" s="754"/>
      <c r="BYN156" s="754"/>
      <c r="BYO156" s="754"/>
      <c r="BYP156" s="754"/>
      <c r="BYQ156" s="754"/>
      <c r="BYR156" s="754"/>
      <c r="BYS156" s="754"/>
      <c r="BYT156" s="754"/>
      <c r="BYU156" s="754"/>
      <c r="BYV156" s="754"/>
      <c r="BYW156" s="754"/>
      <c r="BYX156" s="754"/>
      <c r="BYY156" s="754"/>
      <c r="BYZ156" s="754"/>
      <c r="BZA156" s="754"/>
      <c r="BZB156" s="754"/>
      <c r="BZC156" s="754"/>
      <c r="BZD156" s="754"/>
      <c r="BZE156" s="754"/>
      <c r="BZF156" s="754"/>
      <c r="BZG156" s="754"/>
      <c r="BZH156" s="754"/>
      <c r="BZI156" s="754"/>
      <c r="BZJ156" s="754"/>
      <c r="BZK156" s="754"/>
      <c r="BZL156" s="754"/>
      <c r="BZM156" s="754"/>
      <c r="BZN156" s="754"/>
      <c r="BZO156" s="754"/>
      <c r="BZP156" s="754"/>
      <c r="BZQ156" s="754"/>
      <c r="BZR156" s="754"/>
      <c r="BZS156" s="754"/>
      <c r="BZT156" s="754"/>
      <c r="BZU156" s="754"/>
      <c r="BZV156" s="754"/>
      <c r="BZW156" s="754"/>
      <c r="BZX156" s="754"/>
      <c r="BZY156" s="754"/>
      <c r="BZZ156" s="754"/>
      <c r="CAA156" s="754"/>
      <c r="CAB156" s="754"/>
      <c r="CAC156" s="754"/>
      <c r="CAD156" s="754"/>
      <c r="CAE156" s="754"/>
      <c r="CAF156" s="754"/>
      <c r="CAG156" s="754"/>
      <c r="CAH156" s="754"/>
      <c r="CAI156" s="754"/>
      <c r="CAJ156" s="754"/>
      <c r="CAK156" s="754"/>
      <c r="CAL156" s="754"/>
      <c r="CAM156" s="754"/>
      <c r="CAN156" s="754"/>
      <c r="CAO156" s="754"/>
      <c r="CAP156" s="754"/>
      <c r="CAQ156" s="754"/>
      <c r="CAR156" s="754"/>
      <c r="CAS156" s="754"/>
      <c r="CAT156" s="754"/>
      <c r="CAU156" s="754"/>
      <c r="CAV156" s="754"/>
      <c r="CAW156" s="754"/>
      <c r="CAX156" s="754"/>
      <c r="CAY156" s="754"/>
      <c r="CAZ156" s="754"/>
      <c r="CBA156" s="754"/>
      <c r="CBB156" s="754"/>
      <c r="CBC156" s="754"/>
      <c r="CBD156" s="754"/>
      <c r="CBE156" s="754"/>
      <c r="CBF156" s="754"/>
      <c r="CBG156" s="754"/>
      <c r="CBH156" s="754"/>
      <c r="CBI156" s="754"/>
      <c r="CBJ156" s="754"/>
      <c r="CBK156" s="754"/>
      <c r="CBL156" s="754"/>
      <c r="CBM156" s="754"/>
      <c r="CBN156" s="754"/>
      <c r="CBO156" s="754"/>
      <c r="CBP156" s="754"/>
      <c r="CBQ156" s="754"/>
      <c r="CBR156" s="754"/>
      <c r="CBS156" s="754"/>
      <c r="CBT156" s="754"/>
      <c r="CBU156" s="754"/>
      <c r="CBV156" s="754"/>
      <c r="CBW156" s="754"/>
      <c r="CBX156" s="754"/>
      <c r="CBY156" s="754"/>
      <c r="CBZ156" s="754"/>
      <c r="CCA156" s="754"/>
      <c r="CCB156" s="754"/>
      <c r="CCC156" s="754"/>
      <c r="CCD156" s="754"/>
      <c r="CCE156" s="754"/>
      <c r="CCF156" s="754"/>
      <c r="CCG156" s="754"/>
      <c r="CCH156" s="754"/>
      <c r="CCI156" s="754"/>
      <c r="CCJ156" s="754"/>
      <c r="CCK156" s="754"/>
      <c r="CCL156" s="754"/>
      <c r="CCM156" s="754"/>
      <c r="CCN156" s="754"/>
      <c r="CCO156" s="754"/>
      <c r="CCP156" s="754"/>
      <c r="CCQ156" s="754"/>
      <c r="CCR156" s="754"/>
      <c r="CCS156" s="754"/>
      <c r="CCT156" s="754"/>
      <c r="CCU156" s="754"/>
      <c r="CCV156" s="754"/>
      <c r="CCW156" s="754"/>
      <c r="CCX156" s="754"/>
      <c r="CCY156" s="754"/>
      <c r="CCZ156" s="754"/>
      <c r="CDA156" s="754"/>
      <c r="CDB156" s="754"/>
      <c r="CDC156" s="754"/>
      <c r="CDD156" s="754"/>
      <c r="CDE156" s="754"/>
      <c r="CDF156" s="754"/>
      <c r="CDG156" s="754"/>
      <c r="CDH156" s="754"/>
      <c r="CDI156" s="754"/>
      <c r="CDJ156" s="754"/>
      <c r="CDK156" s="754"/>
      <c r="CDL156" s="754"/>
      <c r="CDM156" s="754"/>
      <c r="CDN156" s="754"/>
      <c r="CDO156" s="754"/>
      <c r="CDP156" s="754"/>
      <c r="CDQ156" s="754"/>
      <c r="CDR156" s="754"/>
      <c r="CDS156" s="754"/>
      <c r="CDT156" s="754"/>
      <c r="CDU156" s="754"/>
      <c r="CDV156" s="754"/>
      <c r="CDW156" s="754"/>
      <c r="CDX156" s="754"/>
      <c r="CDY156" s="754"/>
      <c r="CDZ156" s="754"/>
      <c r="CEA156" s="754"/>
      <c r="CEB156" s="754"/>
      <c r="CEC156" s="754"/>
      <c r="CED156" s="754"/>
      <c r="CEE156" s="754"/>
      <c r="CEF156" s="754"/>
      <c r="CEG156" s="754"/>
      <c r="CEH156" s="754"/>
      <c r="CEI156" s="754"/>
      <c r="CEJ156" s="754"/>
      <c r="CEK156" s="754"/>
      <c r="CEL156" s="754"/>
      <c r="CEM156" s="754"/>
      <c r="CEN156" s="754"/>
      <c r="CEO156" s="754"/>
      <c r="CEP156" s="754"/>
      <c r="CEQ156" s="754"/>
      <c r="CER156" s="754"/>
      <c r="CES156" s="754"/>
      <c r="CET156" s="754"/>
      <c r="CEU156" s="754"/>
      <c r="CEV156" s="754"/>
      <c r="CEW156" s="754"/>
      <c r="CEX156" s="754"/>
      <c r="CEY156" s="754"/>
      <c r="CEZ156" s="754"/>
      <c r="CFA156" s="754"/>
      <c r="CFB156" s="754"/>
      <c r="CFC156" s="754"/>
      <c r="CFD156" s="754"/>
      <c r="CFE156" s="754"/>
      <c r="CFF156" s="754"/>
      <c r="CFG156" s="754"/>
      <c r="CFH156" s="754"/>
      <c r="CFI156" s="754"/>
      <c r="CFJ156" s="754"/>
      <c r="CFK156" s="754"/>
      <c r="CFL156" s="754"/>
      <c r="CFM156" s="754"/>
      <c r="CFN156" s="754"/>
      <c r="CFO156" s="754"/>
      <c r="CFP156" s="754"/>
      <c r="CFQ156" s="754"/>
      <c r="CFR156" s="754"/>
      <c r="CFS156" s="754"/>
      <c r="CFT156" s="754"/>
      <c r="CFU156" s="754"/>
      <c r="CFV156" s="754"/>
      <c r="CFW156" s="754"/>
      <c r="CFX156" s="754"/>
      <c r="CFY156" s="754"/>
      <c r="CFZ156" s="754"/>
      <c r="CGA156" s="754"/>
      <c r="CGB156" s="754"/>
      <c r="CGC156" s="754"/>
      <c r="CGD156" s="754"/>
      <c r="CGE156" s="754"/>
      <c r="CGF156" s="754"/>
      <c r="CGG156" s="754"/>
      <c r="CGH156" s="754"/>
      <c r="CGI156" s="754"/>
      <c r="CGJ156" s="754"/>
      <c r="CGK156" s="754"/>
      <c r="CGL156" s="754"/>
      <c r="CGM156" s="754"/>
      <c r="CGN156" s="754"/>
      <c r="CGO156" s="754"/>
      <c r="CGP156" s="754"/>
      <c r="CGQ156" s="754"/>
      <c r="CGR156" s="754"/>
      <c r="CGS156" s="754"/>
      <c r="CGT156" s="754"/>
      <c r="CGU156" s="754"/>
      <c r="CGV156" s="754"/>
      <c r="CGW156" s="754"/>
      <c r="CGX156" s="754"/>
      <c r="CGY156" s="754"/>
      <c r="CGZ156" s="754"/>
      <c r="CHA156" s="754"/>
      <c r="CHB156" s="754"/>
      <c r="CHC156" s="754"/>
      <c r="CHD156" s="754"/>
      <c r="CHE156" s="754"/>
      <c r="CHF156" s="754"/>
      <c r="CHG156" s="754"/>
      <c r="CHH156" s="754"/>
      <c r="CHI156" s="754"/>
      <c r="CHJ156" s="754"/>
      <c r="CHK156" s="754"/>
      <c r="CHL156" s="754"/>
      <c r="CHM156" s="754"/>
      <c r="CHN156" s="754"/>
      <c r="CHO156" s="754"/>
      <c r="CHP156" s="754"/>
      <c r="CHQ156" s="754"/>
      <c r="CHR156" s="754"/>
      <c r="CHS156" s="754"/>
      <c r="CHT156" s="754"/>
      <c r="CHU156" s="754"/>
      <c r="CHV156" s="754"/>
      <c r="CHW156" s="754"/>
      <c r="CHX156" s="754"/>
      <c r="CHY156" s="754"/>
      <c r="CHZ156" s="754"/>
      <c r="CIA156" s="754"/>
      <c r="CIB156" s="754"/>
      <c r="CIC156" s="754"/>
      <c r="CID156" s="754"/>
      <c r="CIE156" s="754"/>
      <c r="CIF156" s="754"/>
      <c r="CIG156" s="754"/>
      <c r="CIH156" s="754"/>
      <c r="CII156" s="754"/>
      <c r="CIJ156" s="754"/>
      <c r="CIK156" s="754"/>
      <c r="CIL156" s="754"/>
      <c r="CIM156" s="754"/>
      <c r="CIN156" s="754"/>
      <c r="CIO156" s="754"/>
      <c r="CIP156" s="754"/>
      <c r="CIQ156" s="754"/>
      <c r="CIR156" s="754"/>
      <c r="CIS156" s="754"/>
      <c r="CIT156" s="754"/>
      <c r="CIU156" s="754"/>
      <c r="CIV156" s="754"/>
      <c r="CIW156" s="754"/>
      <c r="CIX156" s="754"/>
      <c r="CIY156" s="754"/>
      <c r="CIZ156" s="754"/>
      <c r="CJA156" s="754"/>
      <c r="CJB156" s="754"/>
      <c r="CJC156" s="754"/>
      <c r="CJD156" s="754"/>
      <c r="CJE156" s="754"/>
      <c r="CJF156" s="754"/>
      <c r="CJG156" s="754"/>
      <c r="CJH156" s="754"/>
      <c r="CJI156" s="754"/>
      <c r="CJJ156" s="754"/>
      <c r="CJK156" s="754"/>
      <c r="CJL156" s="754"/>
      <c r="CJM156" s="754"/>
      <c r="CJN156" s="754"/>
      <c r="CJO156" s="754"/>
      <c r="CJP156" s="754"/>
      <c r="CJQ156" s="754"/>
      <c r="CJR156" s="754"/>
      <c r="CJS156" s="754"/>
      <c r="CJT156" s="754"/>
      <c r="CJU156" s="754"/>
      <c r="CJV156" s="754"/>
      <c r="CJW156" s="754"/>
      <c r="CJX156" s="754"/>
      <c r="CJY156" s="754"/>
      <c r="CJZ156" s="754"/>
      <c r="CKA156" s="754"/>
      <c r="CKB156" s="754"/>
      <c r="CKC156" s="754"/>
      <c r="CKD156" s="754"/>
      <c r="CKE156" s="754"/>
      <c r="CKF156" s="754"/>
      <c r="CKG156" s="754"/>
      <c r="CKH156" s="754"/>
      <c r="CKI156" s="754"/>
      <c r="CKJ156" s="754"/>
      <c r="CKK156" s="754"/>
      <c r="CKL156" s="754"/>
      <c r="CKM156" s="754"/>
      <c r="CKN156" s="754"/>
      <c r="CKO156" s="754"/>
      <c r="CKP156" s="754"/>
      <c r="CKQ156" s="754"/>
      <c r="CKR156" s="754"/>
      <c r="CKS156" s="754"/>
      <c r="CKT156" s="754"/>
      <c r="CKU156" s="754"/>
      <c r="CKV156" s="754"/>
      <c r="CKW156" s="754"/>
      <c r="CKX156" s="754"/>
      <c r="CKY156" s="754"/>
      <c r="CKZ156" s="754"/>
      <c r="CLA156" s="754"/>
      <c r="CLB156" s="754"/>
      <c r="CLC156" s="754"/>
      <c r="CLD156" s="754"/>
      <c r="CLE156" s="754"/>
      <c r="CLF156" s="754"/>
      <c r="CLG156" s="754"/>
      <c r="CLH156" s="754"/>
      <c r="CLI156" s="754"/>
      <c r="CLJ156" s="754"/>
      <c r="CLK156" s="754"/>
      <c r="CLL156" s="754"/>
      <c r="CLM156" s="754"/>
      <c r="CLN156" s="754"/>
      <c r="CLO156" s="754"/>
      <c r="CLP156" s="754"/>
      <c r="CLQ156" s="754"/>
      <c r="CLR156" s="754"/>
      <c r="CLS156" s="754"/>
      <c r="CLT156" s="754"/>
      <c r="CLU156" s="754"/>
      <c r="CLV156" s="754"/>
      <c r="CLW156" s="754"/>
      <c r="CLX156" s="754"/>
      <c r="CLY156" s="754"/>
      <c r="CLZ156" s="754"/>
      <c r="CMA156" s="754"/>
      <c r="CMB156" s="754"/>
      <c r="CMC156" s="754"/>
      <c r="CMD156" s="754"/>
      <c r="CME156" s="754"/>
      <c r="CMF156" s="754"/>
      <c r="CMG156" s="754"/>
      <c r="CMH156" s="754"/>
      <c r="CMI156" s="754"/>
      <c r="CMJ156" s="754"/>
      <c r="CMK156" s="754"/>
      <c r="CML156" s="754"/>
      <c r="CMM156" s="754"/>
      <c r="CMN156" s="754"/>
      <c r="CMO156" s="754"/>
      <c r="CMP156" s="754"/>
      <c r="CMQ156" s="754"/>
      <c r="CMR156" s="754"/>
      <c r="CMS156" s="754"/>
      <c r="CMT156" s="754"/>
      <c r="CMU156" s="754"/>
      <c r="CMV156" s="754"/>
      <c r="CMW156" s="754"/>
      <c r="CMX156" s="754"/>
      <c r="CMY156" s="754"/>
      <c r="CMZ156" s="754"/>
      <c r="CNA156" s="754"/>
      <c r="CNB156" s="754"/>
      <c r="CNC156" s="754"/>
      <c r="CND156" s="754"/>
      <c r="CNE156" s="754"/>
      <c r="CNF156" s="754"/>
      <c r="CNG156" s="754"/>
      <c r="CNH156" s="754"/>
      <c r="CNI156" s="754"/>
      <c r="CNJ156" s="754"/>
      <c r="CNK156" s="754"/>
      <c r="CNL156" s="754"/>
      <c r="CNM156" s="754"/>
      <c r="CNN156" s="754"/>
      <c r="CNO156" s="754"/>
      <c r="CNP156" s="754"/>
      <c r="CNQ156" s="754"/>
      <c r="CNR156" s="754"/>
      <c r="CNS156" s="754"/>
      <c r="CNT156" s="754"/>
      <c r="CNU156" s="754"/>
      <c r="CNV156" s="754"/>
      <c r="CNW156" s="754"/>
      <c r="CNX156" s="754"/>
      <c r="CNY156" s="754"/>
      <c r="CNZ156" s="754"/>
      <c r="COA156" s="754"/>
      <c r="COB156" s="754"/>
      <c r="COC156" s="754"/>
      <c r="COD156" s="754"/>
      <c r="COE156" s="754"/>
      <c r="COF156" s="754"/>
      <c r="COG156" s="754"/>
      <c r="COH156" s="754"/>
      <c r="COI156" s="754"/>
      <c r="COJ156" s="754"/>
      <c r="COK156" s="754"/>
      <c r="COL156" s="754"/>
      <c r="COM156" s="754"/>
      <c r="CON156" s="754"/>
      <c r="COO156" s="754"/>
      <c r="COP156" s="754"/>
      <c r="COQ156" s="754"/>
      <c r="COR156" s="754"/>
      <c r="COS156" s="754"/>
      <c r="COT156" s="754"/>
      <c r="COU156" s="754"/>
      <c r="COV156" s="754"/>
      <c r="COW156" s="754"/>
      <c r="COX156" s="754"/>
      <c r="COY156" s="754"/>
      <c r="COZ156" s="754"/>
      <c r="CPA156" s="754"/>
      <c r="CPB156" s="754"/>
      <c r="CPC156" s="754"/>
      <c r="CPD156" s="754"/>
      <c r="CPE156" s="754"/>
      <c r="CPF156" s="754"/>
      <c r="CPG156" s="754"/>
      <c r="CPH156" s="754"/>
      <c r="CPI156" s="754"/>
      <c r="CPJ156" s="754"/>
      <c r="CPK156" s="754"/>
      <c r="CPL156" s="754"/>
      <c r="CPM156" s="754"/>
      <c r="CPN156" s="754"/>
      <c r="CPO156" s="754"/>
      <c r="CPP156" s="754"/>
      <c r="CPQ156" s="754"/>
      <c r="CPR156" s="754"/>
      <c r="CPS156" s="754"/>
      <c r="CPT156" s="754"/>
      <c r="CPU156" s="754"/>
      <c r="CPV156" s="754"/>
      <c r="CPW156" s="754"/>
      <c r="CPX156" s="754"/>
      <c r="CPY156" s="754"/>
      <c r="CPZ156" s="754"/>
      <c r="CQA156" s="754"/>
      <c r="CQB156" s="754"/>
      <c r="CQC156" s="754"/>
      <c r="CQD156" s="754"/>
      <c r="CQE156" s="754"/>
      <c r="CQF156" s="754"/>
      <c r="CQG156" s="754"/>
      <c r="CQH156" s="754"/>
      <c r="CQI156" s="754"/>
      <c r="CQJ156" s="754"/>
      <c r="CQK156" s="754"/>
      <c r="CQL156" s="754"/>
      <c r="CQM156" s="754"/>
      <c r="CQN156" s="754"/>
      <c r="CQO156" s="754"/>
      <c r="CQP156" s="754"/>
      <c r="CQQ156" s="754"/>
      <c r="CQR156" s="754"/>
      <c r="CQS156" s="754"/>
      <c r="CQT156" s="754"/>
      <c r="CQU156" s="754"/>
      <c r="CQV156" s="754"/>
      <c r="CQW156" s="754"/>
      <c r="CQX156" s="754"/>
      <c r="CQY156" s="754"/>
      <c r="CQZ156" s="754"/>
      <c r="CRA156" s="754"/>
      <c r="CRB156" s="754"/>
      <c r="CRC156" s="754"/>
      <c r="CRD156" s="754"/>
      <c r="CRE156" s="754"/>
      <c r="CRF156" s="754"/>
      <c r="CRG156" s="754"/>
      <c r="CRH156" s="754"/>
      <c r="CRI156" s="754"/>
      <c r="CRJ156" s="754"/>
      <c r="CRK156" s="754"/>
      <c r="CRL156" s="754"/>
      <c r="CRM156" s="754"/>
      <c r="CRN156" s="754"/>
      <c r="CRO156" s="754"/>
      <c r="CRP156" s="754"/>
      <c r="CRQ156" s="754"/>
      <c r="CRR156" s="754"/>
      <c r="CRS156" s="754"/>
      <c r="CRT156" s="754"/>
      <c r="CRU156" s="754"/>
      <c r="CRV156" s="754"/>
      <c r="CRW156" s="754"/>
      <c r="CRX156" s="754"/>
      <c r="CRY156" s="754"/>
      <c r="CRZ156" s="754"/>
      <c r="CSA156" s="754"/>
      <c r="CSB156" s="754"/>
      <c r="CSC156" s="754"/>
      <c r="CSD156" s="754"/>
      <c r="CSE156" s="754"/>
      <c r="CSF156" s="754"/>
      <c r="CSG156" s="754"/>
      <c r="CSH156" s="754"/>
      <c r="CSI156" s="754"/>
      <c r="CSJ156" s="754"/>
      <c r="CSK156" s="754"/>
      <c r="CSL156" s="754"/>
      <c r="CSM156" s="754"/>
      <c r="CSN156" s="754"/>
      <c r="CSO156" s="754"/>
      <c r="CSP156" s="754"/>
      <c r="CSQ156" s="754"/>
      <c r="CSR156" s="754"/>
      <c r="CSS156" s="754"/>
      <c r="CST156" s="754"/>
      <c r="CSU156" s="754"/>
      <c r="CSV156" s="754"/>
      <c r="CSW156" s="754"/>
      <c r="CSX156" s="754"/>
      <c r="CSY156" s="754"/>
      <c r="CSZ156" s="754"/>
      <c r="CTA156" s="754"/>
      <c r="CTB156" s="754"/>
      <c r="CTC156" s="754"/>
      <c r="CTD156" s="754"/>
      <c r="CTE156" s="754"/>
      <c r="CTF156" s="754"/>
      <c r="CTG156" s="754"/>
      <c r="CTH156" s="754"/>
      <c r="CTI156" s="754"/>
      <c r="CTJ156" s="754"/>
      <c r="CTK156" s="754"/>
      <c r="CTL156" s="754"/>
      <c r="CTM156" s="754"/>
      <c r="CTN156" s="754"/>
      <c r="CTO156" s="754"/>
      <c r="CTP156" s="754"/>
      <c r="CTQ156" s="754"/>
      <c r="CTR156" s="754"/>
      <c r="CTS156" s="754"/>
      <c r="CTT156" s="754"/>
      <c r="CTU156" s="754"/>
      <c r="CTV156" s="754"/>
      <c r="CTW156" s="754"/>
      <c r="CTX156" s="754"/>
      <c r="CTY156" s="754"/>
      <c r="CTZ156" s="754"/>
      <c r="CUA156" s="754"/>
      <c r="CUB156" s="754"/>
      <c r="CUC156" s="754"/>
      <c r="CUD156" s="754"/>
      <c r="CUE156" s="754"/>
      <c r="CUF156" s="754"/>
      <c r="CUG156" s="754"/>
      <c r="CUH156" s="754"/>
      <c r="CUI156" s="754"/>
      <c r="CUJ156" s="754"/>
      <c r="CUK156" s="754"/>
      <c r="CUL156" s="754"/>
      <c r="CUM156" s="754"/>
      <c r="CUN156" s="754"/>
      <c r="CUO156" s="754"/>
      <c r="CUP156" s="754"/>
      <c r="CUQ156" s="754"/>
      <c r="CUR156" s="754"/>
      <c r="CUS156" s="754"/>
      <c r="CUT156" s="754"/>
      <c r="CUU156" s="754"/>
      <c r="CUV156" s="754"/>
      <c r="CUW156" s="754"/>
      <c r="CUX156" s="754"/>
      <c r="CUY156" s="754"/>
      <c r="CUZ156" s="754"/>
      <c r="CVA156" s="754"/>
      <c r="CVB156" s="754"/>
      <c r="CVC156" s="754"/>
      <c r="CVD156" s="754"/>
      <c r="CVE156" s="754"/>
      <c r="CVF156" s="754"/>
      <c r="CVG156" s="754"/>
      <c r="CVH156" s="754"/>
      <c r="CVI156" s="754"/>
      <c r="CVJ156" s="754"/>
      <c r="CVK156" s="754"/>
      <c r="CVL156" s="754"/>
      <c r="CVM156" s="754"/>
      <c r="CVN156" s="754"/>
      <c r="CVO156" s="754"/>
      <c r="CVP156" s="754"/>
      <c r="CVQ156" s="754"/>
      <c r="CVR156" s="754"/>
      <c r="CVS156" s="754"/>
      <c r="CVT156" s="754"/>
      <c r="CVU156" s="754"/>
      <c r="CVV156" s="754"/>
      <c r="CVW156" s="754"/>
      <c r="CVX156" s="754"/>
      <c r="CVY156" s="754"/>
      <c r="CVZ156" s="754"/>
      <c r="CWA156" s="754"/>
      <c r="CWB156" s="754"/>
      <c r="CWC156" s="754"/>
      <c r="CWD156" s="754"/>
      <c r="CWE156" s="754"/>
      <c r="CWF156" s="754"/>
      <c r="CWG156" s="754"/>
      <c r="CWH156" s="754"/>
      <c r="CWI156" s="754"/>
      <c r="CWJ156" s="754"/>
      <c r="CWK156" s="754"/>
      <c r="CWL156" s="754"/>
      <c r="CWM156" s="754"/>
      <c r="CWN156" s="754"/>
      <c r="CWO156" s="754"/>
      <c r="CWP156" s="754"/>
      <c r="CWQ156" s="754"/>
      <c r="CWR156" s="754"/>
      <c r="CWS156" s="754"/>
      <c r="CWT156" s="754"/>
      <c r="CWU156" s="754"/>
      <c r="CWV156" s="754"/>
      <c r="CWW156" s="754"/>
      <c r="CWX156" s="754"/>
      <c r="CWY156" s="754"/>
      <c r="CWZ156" s="754"/>
      <c r="CXA156" s="754"/>
      <c r="CXB156" s="754"/>
      <c r="CXC156" s="754"/>
      <c r="CXD156" s="754"/>
      <c r="CXE156" s="754"/>
      <c r="CXF156" s="754"/>
      <c r="CXG156" s="754"/>
      <c r="CXH156" s="754"/>
      <c r="CXI156" s="754"/>
      <c r="CXJ156" s="754"/>
      <c r="CXK156" s="754"/>
      <c r="CXL156" s="754"/>
      <c r="CXM156" s="754"/>
      <c r="CXN156" s="754"/>
      <c r="CXO156" s="754"/>
      <c r="CXP156" s="754"/>
      <c r="CXQ156" s="754"/>
      <c r="CXR156" s="754"/>
      <c r="CXS156" s="754"/>
      <c r="CXT156" s="754"/>
      <c r="CXU156" s="754"/>
      <c r="CXV156" s="754"/>
      <c r="CXW156" s="754"/>
      <c r="CXX156" s="754"/>
      <c r="CXY156" s="754"/>
      <c r="CXZ156" s="754"/>
      <c r="CYA156" s="754"/>
      <c r="CYB156" s="754"/>
      <c r="CYC156" s="754"/>
      <c r="CYD156" s="754"/>
      <c r="CYE156" s="754"/>
      <c r="CYF156" s="754"/>
      <c r="CYG156" s="754"/>
      <c r="CYH156" s="754"/>
      <c r="CYI156" s="754"/>
      <c r="CYJ156" s="754"/>
      <c r="CYK156" s="754"/>
      <c r="CYL156" s="754"/>
      <c r="CYM156" s="754"/>
      <c r="CYN156" s="754"/>
      <c r="CYO156" s="754"/>
      <c r="CYP156" s="754"/>
      <c r="CYQ156" s="754"/>
      <c r="CYR156" s="754"/>
      <c r="CYS156" s="754"/>
      <c r="CYT156" s="754"/>
      <c r="CYU156" s="754"/>
      <c r="CYV156" s="754"/>
      <c r="CYW156" s="754"/>
      <c r="CYX156" s="754"/>
      <c r="CYY156" s="754"/>
      <c r="CYZ156" s="754"/>
      <c r="CZA156" s="754"/>
      <c r="CZB156" s="754"/>
      <c r="CZC156" s="754"/>
      <c r="CZD156" s="754"/>
      <c r="CZE156" s="754"/>
      <c r="CZF156" s="754"/>
      <c r="CZG156" s="754"/>
      <c r="CZH156" s="754"/>
      <c r="CZI156" s="754"/>
      <c r="CZJ156" s="754"/>
      <c r="CZK156" s="754"/>
      <c r="CZL156" s="754"/>
      <c r="CZM156" s="754"/>
      <c r="CZN156" s="754"/>
      <c r="CZO156" s="754"/>
      <c r="CZP156" s="754"/>
      <c r="CZQ156" s="754"/>
      <c r="CZR156" s="754"/>
      <c r="CZS156" s="754"/>
      <c r="CZT156" s="754"/>
      <c r="CZU156" s="754"/>
      <c r="CZV156" s="754"/>
      <c r="CZW156" s="754"/>
      <c r="CZX156" s="754"/>
      <c r="CZY156" s="754"/>
      <c r="CZZ156" s="754"/>
      <c r="DAA156" s="754"/>
      <c r="DAB156" s="754"/>
      <c r="DAC156" s="754"/>
      <c r="DAD156" s="754"/>
      <c r="DAE156" s="754"/>
      <c r="DAF156" s="754"/>
      <c r="DAG156" s="754"/>
      <c r="DAH156" s="754"/>
      <c r="DAI156" s="754"/>
      <c r="DAJ156" s="754"/>
      <c r="DAK156" s="754"/>
      <c r="DAL156" s="754"/>
      <c r="DAM156" s="754"/>
      <c r="DAN156" s="754"/>
      <c r="DAO156" s="754"/>
      <c r="DAP156" s="754"/>
      <c r="DAQ156" s="754"/>
      <c r="DAR156" s="754"/>
      <c r="DAS156" s="754"/>
      <c r="DAT156" s="754"/>
      <c r="DAU156" s="754"/>
      <c r="DAV156" s="754"/>
      <c r="DAW156" s="754"/>
      <c r="DAX156" s="754"/>
      <c r="DAY156" s="754"/>
      <c r="DAZ156" s="754"/>
      <c r="DBA156" s="754"/>
      <c r="DBB156" s="754"/>
      <c r="DBC156" s="754"/>
      <c r="DBD156" s="754"/>
      <c r="DBE156" s="754"/>
      <c r="DBF156" s="754"/>
      <c r="DBG156" s="754"/>
      <c r="DBH156" s="754"/>
      <c r="DBI156" s="754"/>
      <c r="DBJ156" s="754"/>
      <c r="DBK156" s="754"/>
      <c r="DBL156" s="754"/>
      <c r="DBM156" s="754"/>
      <c r="DBN156" s="754"/>
      <c r="DBO156" s="754"/>
      <c r="DBP156" s="754"/>
      <c r="DBQ156" s="754"/>
      <c r="DBR156" s="754"/>
      <c r="DBS156" s="754"/>
      <c r="DBT156" s="754"/>
      <c r="DBU156" s="754"/>
      <c r="DBV156" s="754"/>
      <c r="DBW156" s="754"/>
      <c r="DBX156" s="754"/>
      <c r="DBY156" s="754"/>
      <c r="DBZ156" s="754"/>
      <c r="DCA156" s="754"/>
      <c r="DCB156" s="754"/>
      <c r="DCC156" s="754"/>
      <c r="DCD156" s="754"/>
      <c r="DCE156" s="754"/>
      <c r="DCF156" s="754"/>
      <c r="DCG156" s="754"/>
      <c r="DCH156" s="754"/>
      <c r="DCI156" s="754"/>
      <c r="DCJ156" s="754"/>
      <c r="DCK156" s="754"/>
      <c r="DCL156" s="754"/>
      <c r="DCM156" s="754"/>
      <c r="DCN156" s="754"/>
      <c r="DCO156" s="754"/>
      <c r="DCP156" s="754"/>
      <c r="DCQ156" s="754"/>
      <c r="DCR156" s="754"/>
      <c r="DCS156" s="754"/>
      <c r="DCT156" s="754"/>
      <c r="DCU156" s="754"/>
      <c r="DCV156" s="754"/>
      <c r="DCW156" s="754"/>
      <c r="DCX156" s="754"/>
      <c r="DCY156" s="754"/>
      <c r="DCZ156" s="754"/>
      <c r="DDA156" s="754"/>
      <c r="DDB156" s="754"/>
      <c r="DDC156" s="754"/>
      <c r="DDD156" s="754"/>
      <c r="DDE156" s="754"/>
      <c r="DDF156" s="754"/>
      <c r="DDG156" s="754"/>
      <c r="DDH156" s="754"/>
      <c r="DDI156" s="754"/>
      <c r="DDJ156" s="754"/>
      <c r="DDK156" s="754"/>
      <c r="DDL156" s="754"/>
      <c r="DDM156" s="754"/>
      <c r="DDN156" s="754"/>
      <c r="DDO156" s="754"/>
      <c r="DDP156" s="754"/>
      <c r="DDQ156" s="754"/>
      <c r="DDR156" s="754"/>
      <c r="DDS156" s="754"/>
      <c r="DDT156" s="754"/>
      <c r="DDU156" s="754"/>
      <c r="DDV156" s="754"/>
      <c r="DDW156" s="754"/>
      <c r="DDX156" s="754"/>
      <c r="DDY156" s="754"/>
      <c r="DDZ156" s="754"/>
      <c r="DEA156" s="754"/>
      <c r="DEB156" s="754"/>
      <c r="DEC156" s="754"/>
      <c r="DED156" s="754"/>
      <c r="DEE156" s="754"/>
      <c r="DEF156" s="754"/>
      <c r="DEG156" s="754"/>
      <c r="DEH156" s="754"/>
      <c r="DEI156" s="754"/>
      <c r="DEJ156" s="754"/>
      <c r="DEK156" s="754"/>
      <c r="DEL156" s="754"/>
      <c r="DEM156" s="754"/>
      <c r="DEN156" s="754"/>
      <c r="DEO156" s="754"/>
      <c r="DEP156" s="754"/>
      <c r="DEQ156" s="754"/>
      <c r="DER156" s="754"/>
      <c r="DES156" s="754"/>
      <c r="DET156" s="754"/>
      <c r="DEU156" s="754"/>
      <c r="DEV156" s="754"/>
      <c r="DEW156" s="754"/>
      <c r="DEX156" s="754"/>
      <c r="DEY156" s="754"/>
      <c r="DEZ156" s="754"/>
      <c r="DFA156" s="754"/>
      <c r="DFB156" s="754"/>
      <c r="DFC156" s="754"/>
      <c r="DFD156" s="754"/>
      <c r="DFE156" s="754"/>
      <c r="DFF156" s="754"/>
      <c r="DFG156" s="754"/>
      <c r="DFH156" s="754"/>
      <c r="DFI156" s="754"/>
      <c r="DFJ156" s="754"/>
      <c r="DFK156" s="754"/>
      <c r="DFL156" s="754"/>
      <c r="DFM156" s="754"/>
      <c r="DFN156" s="754"/>
      <c r="DFO156" s="754"/>
      <c r="DFP156" s="754"/>
      <c r="DFQ156" s="754"/>
      <c r="DFR156" s="754"/>
      <c r="DFS156" s="754"/>
      <c r="DFT156" s="754"/>
      <c r="DFU156" s="754"/>
      <c r="DFV156" s="754"/>
      <c r="DFW156" s="754"/>
      <c r="DFX156" s="754"/>
      <c r="DFY156" s="754"/>
      <c r="DFZ156" s="754"/>
      <c r="DGA156" s="754"/>
      <c r="DGB156" s="754"/>
      <c r="DGC156" s="754"/>
      <c r="DGD156" s="754"/>
      <c r="DGE156" s="754"/>
      <c r="DGF156" s="754"/>
      <c r="DGG156" s="754"/>
      <c r="DGH156" s="754"/>
      <c r="DGI156" s="754"/>
      <c r="DGJ156" s="754"/>
      <c r="DGK156" s="754"/>
      <c r="DGL156" s="754"/>
      <c r="DGM156" s="754"/>
      <c r="DGN156" s="754"/>
      <c r="DGO156" s="754"/>
      <c r="DGP156" s="754"/>
      <c r="DGQ156" s="754"/>
      <c r="DGR156" s="754"/>
      <c r="DGS156" s="754"/>
      <c r="DGT156" s="754"/>
      <c r="DGU156" s="754"/>
      <c r="DGV156" s="754"/>
      <c r="DGW156" s="754"/>
      <c r="DGX156" s="754"/>
      <c r="DGY156" s="754"/>
      <c r="DGZ156" s="754"/>
      <c r="DHA156" s="754"/>
      <c r="DHB156" s="754"/>
      <c r="DHC156" s="754"/>
      <c r="DHD156" s="754"/>
      <c r="DHE156" s="754"/>
      <c r="DHF156" s="754"/>
      <c r="DHG156" s="754"/>
      <c r="DHH156" s="754"/>
      <c r="DHI156" s="754"/>
      <c r="DHJ156" s="754"/>
      <c r="DHK156" s="754"/>
      <c r="DHL156" s="754"/>
      <c r="DHM156" s="754"/>
      <c r="DHN156" s="754"/>
      <c r="DHO156" s="754"/>
      <c r="DHP156" s="754"/>
      <c r="DHQ156" s="754"/>
      <c r="DHR156" s="754"/>
      <c r="DHS156" s="754"/>
      <c r="DHT156" s="754"/>
      <c r="DHU156" s="754"/>
      <c r="DHV156" s="754"/>
      <c r="DHW156" s="754"/>
      <c r="DHX156" s="754"/>
      <c r="DHY156" s="754"/>
      <c r="DHZ156" s="754"/>
      <c r="DIA156" s="754"/>
      <c r="DIB156" s="754"/>
      <c r="DIC156" s="754"/>
      <c r="DID156" s="754"/>
      <c r="DIE156" s="754"/>
      <c r="DIF156" s="754"/>
      <c r="DIG156" s="754"/>
      <c r="DIH156" s="754"/>
      <c r="DII156" s="754"/>
      <c r="DIJ156" s="754"/>
      <c r="DIK156" s="754"/>
      <c r="DIL156" s="754"/>
      <c r="DIM156" s="754"/>
      <c r="DIN156" s="754"/>
      <c r="DIO156" s="754"/>
      <c r="DIP156" s="754"/>
      <c r="DIQ156" s="754"/>
      <c r="DIR156" s="754"/>
      <c r="DIS156" s="754"/>
      <c r="DIT156" s="754"/>
      <c r="DIU156" s="754"/>
      <c r="DIV156" s="754"/>
      <c r="DIW156" s="754"/>
      <c r="DIX156" s="754"/>
      <c r="DIY156" s="754"/>
      <c r="DIZ156" s="754"/>
      <c r="DJA156" s="754"/>
      <c r="DJB156" s="754"/>
      <c r="DJC156" s="754"/>
      <c r="DJD156" s="754"/>
      <c r="DJE156" s="754"/>
      <c r="DJF156" s="754"/>
      <c r="DJG156" s="754"/>
      <c r="DJH156" s="754"/>
      <c r="DJI156" s="754"/>
      <c r="DJJ156" s="754"/>
      <c r="DJK156" s="754"/>
      <c r="DJL156" s="754"/>
      <c r="DJM156" s="754"/>
      <c r="DJN156" s="754"/>
      <c r="DJO156" s="754"/>
      <c r="DJP156" s="754"/>
      <c r="DJQ156" s="754"/>
      <c r="DJR156" s="754"/>
      <c r="DJS156" s="754"/>
      <c r="DJT156" s="754"/>
      <c r="DJU156" s="754"/>
      <c r="DJV156" s="754"/>
      <c r="DJW156" s="754"/>
      <c r="DJX156" s="754"/>
      <c r="DJY156" s="754"/>
      <c r="DJZ156" s="754"/>
      <c r="DKA156" s="754"/>
      <c r="DKB156" s="754"/>
      <c r="DKC156" s="754"/>
      <c r="DKD156" s="754"/>
      <c r="DKE156" s="754"/>
      <c r="DKF156" s="754"/>
      <c r="DKG156" s="754"/>
      <c r="DKH156" s="754"/>
      <c r="DKI156" s="754"/>
      <c r="DKJ156" s="754"/>
      <c r="DKK156" s="754"/>
      <c r="DKL156" s="754"/>
      <c r="DKM156" s="754"/>
      <c r="DKN156" s="754"/>
      <c r="DKO156" s="754"/>
      <c r="DKP156" s="754"/>
      <c r="DKQ156" s="754"/>
      <c r="DKR156" s="754"/>
      <c r="DKS156" s="754"/>
      <c r="DKT156" s="754"/>
      <c r="DKU156" s="754"/>
      <c r="DKV156" s="754"/>
      <c r="DKW156" s="754"/>
      <c r="DKX156" s="754"/>
      <c r="DKY156" s="754"/>
      <c r="DKZ156" s="754"/>
      <c r="DLA156" s="754"/>
      <c r="DLB156" s="754"/>
      <c r="DLC156" s="754"/>
      <c r="DLD156" s="754"/>
      <c r="DLE156" s="754"/>
      <c r="DLF156" s="754"/>
      <c r="DLG156" s="754"/>
      <c r="DLH156" s="754"/>
      <c r="DLI156" s="754"/>
      <c r="DLJ156" s="754"/>
      <c r="DLK156" s="754"/>
      <c r="DLL156" s="754"/>
      <c r="DLM156" s="754"/>
      <c r="DLN156" s="754"/>
      <c r="DLO156" s="754"/>
      <c r="DLP156" s="754"/>
      <c r="DLQ156" s="754"/>
      <c r="DLR156" s="754"/>
      <c r="DLS156" s="754"/>
      <c r="DLT156" s="754"/>
      <c r="DLU156" s="754"/>
      <c r="DLV156" s="754"/>
      <c r="DLW156" s="754"/>
      <c r="DLX156" s="754"/>
      <c r="DLY156" s="754"/>
      <c r="DLZ156" s="754"/>
      <c r="DMA156" s="754"/>
      <c r="DMB156" s="754"/>
      <c r="DMC156" s="754"/>
      <c r="DMD156" s="754"/>
      <c r="DME156" s="754"/>
      <c r="DMF156" s="754"/>
      <c r="DMG156" s="754"/>
      <c r="DMH156" s="754"/>
      <c r="DMI156" s="754"/>
      <c r="DMJ156" s="754"/>
      <c r="DMK156" s="754"/>
      <c r="DML156" s="754"/>
      <c r="DMM156" s="754"/>
      <c r="DMN156" s="754"/>
      <c r="DMO156" s="754"/>
      <c r="DMP156" s="754"/>
      <c r="DMQ156" s="754"/>
      <c r="DMR156" s="754"/>
      <c r="DMS156" s="754"/>
      <c r="DMT156" s="754"/>
      <c r="DMU156" s="754"/>
      <c r="DMV156" s="754"/>
      <c r="DMW156" s="754"/>
      <c r="DMX156" s="754"/>
      <c r="DMY156" s="754"/>
      <c r="DMZ156" s="754"/>
      <c r="DNA156" s="754"/>
      <c r="DNB156" s="754"/>
      <c r="DNC156" s="754"/>
      <c r="DND156" s="754"/>
      <c r="DNE156" s="754"/>
      <c r="DNF156" s="754"/>
      <c r="DNG156" s="754"/>
      <c r="DNH156" s="754"/>
      <c r="DNI156" s="754"/>
      <c r="DNJ156" s="754"/>
      <c r="DNK156" s="754"/>
      <c r="DNL156" s="754"/>
      <c r="DNM156" s="754"/>
      <c r="DNN156" s="754"/>
      <c r="DNO156" s="754"/>
      <c r="DNP156" s="754"/>
      <c r="DNQ156" s="754"/>
      <c r="DNR156" s="754"/>
      <c r="DNS156" s="754"/>
      <c r="DNT156" s="754"/>
      <c r="DNU156" s="754"/>
      <c r="DNV156" s="754"/>
      <c r="DNW156" s="754"/>
      <c r="DNX156" s="754"/>
      <c r="DNY156" s="754"/>
      <c r="DNZ156" s="754"/>
      <c r="DOA156" s="754"/>
      <c r="DOB156" s="754"/>
      <c r="DOC156" s="754"/>
      <c r="DOD156" s="754"/>
      <c r="DOE156" s="754"/>
      <c r="DOF156" s="754"/>
      <c r="DOG156" s="754"/>
      <c r="DOH156" s="754"/>
      <c r="DOI156" s="754"/>
      <c r="DOJ156" s="754"/>
      <c r="DOK156" s="754"/>
      <c r="DOL156" s="754"/>
      <c r="DOM156" s="754"/>
      <c r="DON156" s="754"/>
      <c r="DOO156" s="754"/>
      <c r="DOP156" s="754"/>
      <c r="DOQ156" s="754"/>
      <c r="DOR156" s="754"/>
      <c r="DOS156" s="754"/>
      <c r="DOT156" s="754"/>
      <c r="DOU156" s="754"/>
      <c r="DOV156" s="754"/>
      <c r="DOW156" s="754"/>
      <c r="DOX156" s="754"/>
      <c r="DOY156" s="754"/>
      <c r="DOZ156" s="754"/>
      <c r="DPA156" s="754"/>
      <c r="DPB156" s="754"/>
      <c r="DPC156" s="754"/>
      <c r="DPD156" s="754"/>
      <c r="DPE156" s="754"/>
      <c r="DPF156" s="754"/>
      <c r="DPG156" s="754"/>
      <c r="DPH156" s="754"/>
      <c r="DPI156" s="754"/>
      <c r="DPJ156" s="754"/>
      <c r="DPK156" s="754"/>
      <c r="DPL156" s="754"/>
      <c r="DPM156" s="754"/>
      <c r="DPN156" s="754"/>
      <c r="DPO156" s="754"/>
      <c r="DPP156" s="754"/>
      <c r="DPQ156" s="754"/>
      <c r="DPR156" s="754"/>
      <c r="DPS156" s="754"/>
      <c r="DPT156" s="754"/>
      <c r="DPU156" s="754"/>
      <c r="DPV156" s="754"/>
      <c r="DPW156" s="754"/>
      <c r="DPX156" s="754"/>
      <c r="DPY156" s="754"/>
      <c r="DPZ156" s="754"/>
      <c r="DQA156" s="754"/>
      <c r="DQB156" s="754"/>
      <c r="DQC156" s="754"/>
      <c r="DQD156" s="754"/>
      <c r="DQE156" s="754"/>
      <c r="DQF156" s="754"/>
      <c r="DQG156" s="754"/>
      <c r="DQH156" s="754"/>
      <c r="DQI156" s="754"/>
      <c r="DQJ156" s="754"/>
      <c r="DQK156" s="754"/>
      <c r="DQL156" s="754"/>
      <c r="DQM156" s="754"/>
      <c r="DQN156" s="754"/>
      <c r="DQO156" s="754"/>
      <c r="DQP156" s="754"/>
      <c r="DQQ156" s="754"/>
      <c r="DQR156" s="754"/>
      <c r="DQS156" s="754"/>
      <c r="DQT156" s="754"/>
      <c r="DQU156" s="754"/>
      <c r="DQV156" s="754"/>
      <c r="DQW156" s="754"/>
      <c r="DQX156" s="754"/>
      <c r="DQY156" s="754"/>
      <c r="DQZ156" s="754"/>
      <c r="DRA156" s="754"/>
      <c r="DRB156" s="754"/>
      <c r="DRC156" s="754"/>
      <c r="DRD156" s="754"/>
      <c r="DRE156" s="754"/>
      <c r="DRF156" s="754"/>
      <c r="DRG156" s="754"/>
      <c r="DRH156" s="754"/>
      <c r="DRI156" s="754"/>
      <c r="DRJ156" s="754"/>
      <c r="DRK156" s="754"/>
      <c r="DRL156" s="754"/>
      <c r="DRM156" s="754"/>
      <c r="DRN156" s="754"/>
      <c r="DRO156" s="754"/>
      <c r="DRP156" s="754"/>
      <c r="DRQ156" s="754"/>
      <c r="DRR156" s="754"/>
      <c r="DRS156" s="754"/>
      <c r="DRT156" s="754"/>
      <c r="DRU156" s="754"/>
      <c r="DRV156" s="754"/>
      <c r="DRW156" s="754"/>
      <c r="DRX156" s="754"/>
      <c r="DRY156" s="754"/>
      <c r="DRZ156" s="754"/>
      <c r="DSA156" s="754"/>
      <c r="DSB156" s="754"/>
      <c r="DSC156" s="754"/>
      <c r="DSD156" s="754"/>
      <c r="DSE156" s="754"/>
      <c r="DSF156" s="754"/>
      <c r="DSG156" s="754"/>
      <c r="DSH156" s="754"/>
      <c r="DSI156" s="754"/>
      <c r="DSJ156" s="754"/>
      <c r="DSK156" s="754"/>
      <c r="DSL156" s="754"/>
      <c r="DSM156" s="754"/>
      <c r="DSN156" s="754"/>
      <c r="DSO156" s="754"/>
      <c r="DSP156" s="754"/>
      <c r="DSQ156" s="754"/>
      <c r="DSR156" s="754"/>
      <c r="DSS156" s="754"/>
      <c r="DST156" s="754"/>
      <c r="DSU156" s="754"/>
      <c r="DSV156" s="754"/>
      <c r="DSW156" s="754"/>
      <c r="DSX156" s="754"/>
      <c r="DSY156" s="754"/>
      <c r="DSZ156" s="754"/>
      <c r="DTA156" s="754"/>
      <c r="DTB156" s="754"/>
      <c r="DTC156" s="754"/>
      <c r="DTD156" s="754"/>
      <c r="DTE156" s="754"/>
      <c r="DTF156" s="754"/>
      <c r="DTG156" s="754"/>
      <c r="DTH156" s="754"/>
      <c r="DTI156" s="754"/>
      <c r="DTJ156" s="754"/>
      <c r="DTK156" s="754"/>
      <c r="DTL156" s="754"/>
      <c r="DTM156" s="754"/>
      <c r="DTN156" s="754"/>
      <c r="DTO156" s="754"/>
      <c r="DTP156" s="754"/>
      <c r="DTQ156" s="754"/>
      <c r="DTR156" s="754"/>
      <c r="DTS156" s="754"/>
      <c r="DTT156" s="754"/>
      <c r="DTU156" s="754"/>
      <c r="DTV156" s="754"/>
      <c r="DTW156" s="754"/>
      <c r="DTX156" s="754"/>
      <c r="DTY156" s="754"/>
      <c r="DTZ156" s="754"/>
      <c r="DUA156" s="754"/>
      <c r="DUB156" s="754"/>
      <c r="DUC156" s="754"/>
      <c r="DUD156" s="754"/>
      <c r="DUE156" s="754"/>
      <c r="DUF156" s="754"/>
      <c r="DUG156" s="754"/>
      <c r="DUH156" s="754"/>
      <c r="DUI156" s="754"/>
      <c r="DUJ156" s="754"/>
      <c r="DUK156" s="754"/>
      <c r="DUL156" s="754"/>
      <c r="DUM156" s="754"/>
      <c r="DUN156" s="754"/>
      <c r="DUO156" s="754"/>
      <c r="DUP156" s="754"/>
      <c r="DUQ156" s="754"/>
      <c r="DUR156" s="754"/>
      <c r="DUS156" s="754"/>
      <c r="DUT156" s="754"/>
      <c r="DUU156" s="754"/>
      <c r="DUV156" s="754"/>
      <c r="DUW156" s="754"/>
      <c r="DUX156" s="754"/>
      <c r="DUY156" s="754"/>
      <c r="DUZ156" s="754"/>
      <c r="DVA156" s="754"/>
      <c r="DVB156" s="754"/>
      <c r="DVC156" s="754"/>
      <c r="DVD156" s="754"/>
      <c r="DVE156" s="754"/>
      <c r="DVF156" s="754"/>
      <c r="DVG156" s="754"/>
      <c r="DVH156" s="754"/>
      <c r="DVI156" s="754"/>
      <c r="DVJ156" s="754"/>
      <c r="DVK156" s="754"/>
      <c r="DVL156" s="754"/>
      <c r="DVM156" s="754"/>
      <c r="DVN156" s="754"/>
      <c r="DVO156" s="754"/>
      <c r="DVP156" s="754"/>
      <c r="DVQ156" s="754"/>
      <c r="DVR156" s="754"/>
      <c r="DVS156" s="754"/>
      <c r="DVT156" s="754"/>
      <c r="DVU156" s="754"/>
      <c r="DVV156" s="754"/>
      <c r="DVW156" s="754"/>
      <c r="DVX156" s="754"/>
      <c r="DVY156" s="754"/>
      <c r="DVZ156" s="754"/>
      <c r="DWA156" s="754"/>
      <c r="DWB156" s="754"/>
      <c r="DWC156" s="754"/>
      <c r="DWD156" s="754"/>
      <c r="DWE156" s="754"/>
      <c r="DWF156" s="754"/>
      <c r="DWG156" s="754"/>
      <c r="DWH156" s="754"/>
      <c r="DWI156" s="754"/>
      <c r="DWJ156" s="754"/>
      <c r="DWK156" s="754"/>
      <c r="DWL156" s="754"/>
      <c r="DWM156" s="754"/>
      <c r="DWN156" s="754"/>
      <c r="DWO156" s="754"/>
      <c r="DWP156" s="754"/>
      <c r="DWQ156" s="754"/>
      <c r="DWR156" s="754"/>
      <c r="DWS156" s="754"/>
      <c r="DWT156" s="754"/>
      <c r="DWU156" s="754"/>
      <c r="DWV156" s="754"/>
      <c r="DWW156" s="754"/>
      <c r="DWX156" s="754"/>
      <c r="DWY156" s="754"/>
      <c r="DWZ156" s="754"/>
      <c r="DXA156" s="754"/>
      <c r="DXB156" s="754"/>
      <c r="DXC156" s="754"/>
      <c r="DXD156" s="754"/>
      <c r="DXE156" s="754"/>
      <c r="DXF156" s="754"/>
      <c r="DXG156" s="754"/>
      <c r="DXH156" s="754"/>
      <c r="DXI156" s="754"/>
      <c r="DXJ156" s="754"/>
      <c r="DXK156" s="754"/>
      <c r="DXL156" s="754"/>
      <c r="DXM156" s="754"/>
      <c r="DXN156" s="754"/>
      <c r="DXO156" s="754"/>
      <c r="DXP156" s="754"/>
      <c r="DXQ156" s="754"/>
      <c r="DXR156" s="754"/>
      <c r="DXS156" s="754"/>
      <c r="DXT156" s="754"/>
      <c r="DXU156" s="754"/>
      <c r="DXV156" s="754"/>
      <c r="DXW156" s="754"/>
      <c r="DXX156" s="754"/>
      <c r="DXY156" s="754"/>
      <c r="DXZ156" s="754"/>
      <c r="DYA156" s="754"/>
      <c r="DYB156" s="754"/>
      <c r="DYC156" s="754"/>
      <c r="DYD156" s="754"/>
      <c r="DYE156" s="754"/>
      <c r="DYF156" s="754"/>
      <c r="DYG156" s="754"/>
      <c r="DYH156" s="754"/>
      <c r="DYI156" s="754"/>
      <c r="DYJ156" s="754"/>
      <c r="DYK156" s="754"/>
      <c r="DYL156" s="754"/>
      <c r="DYM156" s="754"/>
      <c r="DYN156" s="754"/>
      <c r="DYO156" s="754"/>
      <c r="DYP156" s="754"/>
      <c r="DYQ156" s="754"/>
      <c r="DYR156" s="754"/>
      <c r="DYS156" s="754"/>
      <c r="DYT156" s="754"/>
      <c r="DYU156" s="754"/>
      <c r="DYV156" s="754"/>
      <c r="DYW156" s="754"/>
      <c r="DYX156" s="754"/>
      <c r="DYY156" s="754"/>
      <c r="DYZ156" s="754"/>
      <c r="DZA156" s="754"/>
      <c r="DZB156" s="754"/>
      <c r="DZC156" s="754"/>
      <c r="DZD156" s="754"/>
      <c r="DZE156" s="754"/>
      <c r="DZF156" s="754"/>
      <c r="DZG156" s="754"/>
      <c r="DZH156" s="754"/>
      <c r="DZI156" s="754"/>
      <c r="DZJ156" s="754"/>
      <c r="DZK156" s="754"/>
      <c r="DZL156" s="754"/>
      <c r="DZM156" s="754"/>
      <c r="DZN156" s="754"/>
      <c r="DZO156" s="754"/>
      <c r="DZP156" s="754"/>
      <c r="DZQ156" s="754"/>
      <c r="DZR156" s="754"/>
      <c r="DZS156" s="754"/>
      <c r="DZT156" s="754"/>
      <c r="DZU156" s="754"/>
      <c r="DZV156" s="754"/>
      <c r="DZW156" s="754"/>
      <c r="DZX156" s="754"/>
      <c r="DZY156" s="754"/>
      <c r="DZZ156" s="754"/>
      <c r="EAA156" s="754"/>
      <c r="EAB156" s="754"/>
      <c r="EAC156" s="754"/>
      <c r="EAD156" s="754"/>
      <c r="EAE156" s="754"/>
      <c r="EAF156" s="754"/>
      <c r="EAG156" s="754"/>
      <c r="EAH156" s="754"/>
      <c r="EAI156" s="754"/>
      <c r="EAJ156" s="754"/>
      <c r="EAK156" s="754"/>
      <c r="EAL156" s="754"/>
      <c r="EAM156" s="754"/>
      <c r="EAN156" s="754"/>
      <c r="EAO156" s="754"/>
      <c r="EAP156" s="754"/>
      <c r="EAQ156" s="754"/>
      <c r="EAR156" s="754"/>
      <c r="EAS156" s="754"/>
      <c r="EAT156" s="754"/>
      <c r="EAU156" s="754"/>
      <c r="EAV156" s="754"/>
      <c r="EAW156" s="754"/>
      <c r="EAX156" s="754"/>
      <c r="EAY156" s="754"/>
      <c r="EAZ156" s="754"/>
      <c r="EBA156" s="754"/>
      <c r="EBB156" s="754"/>
      <c r="EBC156" s="754"/>
      <c r="EBD156" s="754"/>
      <c r="EBE156" s="754"/>
      <c r="EBF156" s="754"/>
      <c r="EBG156" s="754"/>
      <c r="EBH156" s="754"/>
      <c r="EBI156" s="754"/>
      <c r="EBJ156" s="754"/>
      <c r="EBK156" s="754"/>
      <c r="EBL156" s="754"/>
      <c r="EBM156" s="754"/>
      <c r="EBN156" s="754"/>
      <c r="EBO156" s="754"/>
      <c r="EBP156" s="754"/>
      <c r="EBQ156" s="754"/>
      <c r="EBR156" s="754"/>
      <c r="EBS156" s="754"/>
      <c r="EBT156" s="754"/>
      <c r="EBU156" s="754"/>
      <c r="EBV156" s="754"/>
      <c r="EBW156" s="754"/>
      <c r="EBX156" s="754"/>
      <c r="EBY156" s="754"/>
      <c r="EBZ156" s="754"/>
      <c r="ECA156" s="754"/>
      <c r="ECB156" s="754"/>
      <c r="ECC156" s="754"/>
      <c r="ECD156" s="754"/>
      <c r="ECE156" s="754"/>
      <c r="ECF156" s="754"/>
      <c r="ECG156" s="754"/>
      <c r="ECH156" s="754"/>
      <c r="ECI156" s="754"/>
      <c r="ECJ156" s="754"/>
      <c r="ECK156" s="754"/>
      <c r="ECL156" s="754"/>
      <c r="ECM156" s="754"/>
      <c r="ECN156" s="754"/>
      <c r="ECO156" s="754"/>
      <c r="ECP156" s="754"/>
      <c r="ECQ156" s="754"/>
      <c r="ECR156" s="754"/>
      <c r="ECS156" s="754"/>
      <c r="ECT156" s="754"/>
      <c r="ECU156" s="754"/>
      <c r="ECV156" s="754"/>
      <c r="ECW156" s="754"/>
      <c r="ECX156" s="754"/>
      <c r="ECY156" s="754"/>
      <c r="ECZ156" s="754"/>
      <c r="EDA156" s="754"/>
      <c r="EDB156" s="754"/>
      <c r="EDC156" s="754"/>
      <c r="EDD156" s="754"/>
      <c r="EDE156" s="754"/>
      <c r="EDF156" s="754"/>
      <c r="EDG156" s="754"/>
      <c r="EDH156" s="754"/>
      <c r="EDI156" s="754"/>
      <c r="EDJ156" s="754"/>
      <c r="EDK156" s="754"/>
      <c r="EDL156" s="754"/>
      <c r="EDM156" s="754"/>
      <c r="EDN156" s="754"/>
      <c r="EDO156" s="754"/>
      <c r="EDP156" s="754"/>
      <c r="EDQ156" s="754"/>
      <c r="EDR156" s="754"/>
      <c r="EDS156" s="754"/>
      <c r="EDT156" s="754"/>
      <c r="EDU156" s="754"/>
      <c r="EDV156" s="754"/>
      <c r="EDW156" s="754"/>
      <c r="EDX156" s="754"/>
      <c r="EDY156" s="754"/>
      <c r="EDZ156" s="754"/>
      <c r="EEA156" s="754"/>
      <c r="EEB156" s="754"/>
      <c r="EEC156" s="754"/>
      <c r="EED156" s="754"/>
      <c r="EEE156" s="754"/>
      <c r="EEF156" s="754"/>
      <c r="EEG156" s="754"/>
      <c r="EEH156" s="754"/>
      <c r="EEI156" s="754"/>
      <c r="EEJ156" s="754"/>
      <c r="EEK156" s="754"/>
      <c r="EEL156" s="754"/>
      <c r="EEM156" s="754"/>
      <c r="EEN156" s="754"/>
      <c r="EEO156" s="754"/>
      <c r="EEP156" s="754"/>
      <c r="EEQ156" s="754"/>
      <c r="EER156" s="754"/>
      <c r="EES156" s="754"/>
      <c r="EET156" s="754"/>
      <c r="EEU156" s="754"/>
      <c r="EEV156" s="754"/>
      <c r="EEW156" s="754"/>
      <c r="EEX156" s="754"/>
      <c r="EEY156" s="754"/>
      <c r="EEZ156" s="754"/>
      <c r="EFA156" s="754"/>
      <c r="EFB156" s="754"/>
      <c r="EFC156" s="754"/>
      <c r="EFD156" s="754"/>
      <c r="EFE156" s="754"/>
      <c r="EFF156" s="754"/>
      <c r="EFG156" s="754"/>
      <c r="EFH156" s="754"/>
      <c r="EFI156" s="754"/>
      <c r="EFJ156" s="754"/>
      <c r="EFK156" s="754"/>
      <c r="EFL156" s="754"/>
      <c r="EFM156" s="754"/>
      <c r="EFN156" s="754"/>
      <c r="EFO156" s="754"/>
      <c r="EFP156" s="754"/>
      <c r="EFQ156" s="754"/>
      <c r="EFR156" s="754"/>
      <c r="EFS156" s="754"/>
      <c r="EFT156" s="754"/>
      <c r="EFU156" s="754"/>
      <c r="EFV156" s="754"/>
      <c r="EFW156" s="754"/>
      <c r="EFX156" s="754"/>
      <c r="EFY156" s="754"/>
      <c r="EFZ156" s="754"/>
      <c r="EGA156" s="754"/>
      <c r="EGB156" s="754"/>
      <c r="EGC156" s="754"/>
      <c r="EGD156" s="754"/>
      <c r="EGE156" s="754"/>
      <c r="EGF156" s="754"/>
      <c r="EGG156" s="754"/>
      <c r="EGH156" s="754"/>
      <c r="EGI156" s="754"/>
      <c r="EGJ156" s="754"/>
      <c r="EGK156" s="754"/>
      <c r="EGL156" s="754"/>
      <c r="EGM156" s="754"/>
      <c r="EGN156" s="754"/>
      <c r="EGO156" s="754"/>
      <c r="EGP156" s="754"/>
      <c r="EGQ156" s="754"/>
      <c r="EGR156" s="754"/>
      <c r="EGS156" s="754"/>
      <c r="EGT156" s="754"/>
      <c r="EGU156" s="754"/>
      <c r="EGV156" s="754"/>
      <c r="EGW156" s="754"/>
      <c r="EGX156" s="754"/>
      <c r="EGY156" s="754"/>
      <c r="EGZ156" s="754"/>
      <c r="EHA156" s="754"/>
      <c r="EHB156" s="754"/>
      <c r="EHC156" s="754"/>
      <c r="EHD156" s="754"/>
      <c r="EHE156" s="754"/>
      <c r="EHF156" s="754"/>
      <c r="EHG156" s="754"/>
      <c r="EHH156" s="754"/>
      <c r="EHI156" s="754"/>
      <c r="EHJ156" s="754"/>
      <c r="EHK156" s="754"/>
      <c r="EHL156" s="754"/>
      <c r="EHM156" s="754"/>
      <c r="EHN156" s="754"/>
      <c r="EHO156" s="754"/>
      <c r="EHP156" s="754"/>
      <c r="EHQ156" s="754"/>
      <c r="EHR156" s="754"/>
      <c r="EHS156" s="754"/>
      <c r="EHT156" s="754"/>
      <c r="EHU156" s="754"/>
      <c r="EHV156" s="754"/>
      <c r="EHW156" s="754"/>
      <c r="EHX156" s="754"/>
      <c r="EHY156" s="754"/>
      <c r="EHZ156" s="754"/>
      <c r="EIA156" s="754"/>
      <c r="EIB156" s="754"/>
      <c r="EIC156" s="754"/>
      <c r="EID156" s="754"/>
      <c r="EIE156" s="754"/>
      <c r="EIF156" s="754"/>
      <c r="EIG156" s="754"/>
      <c r="EIH156" s="754"/>
      <c r="EII156" s="754"/>
      <c r="EIJ156" s="754"/>
      <c r="EIK156" s="754"/>
      <c r="EIL156" s="754"/>
      <c r="EIM156" s="754"/>
      <c r="EIN156" s="754"/>
      <c r="EIO156" s="754"/>
      <c r="EIP156" s="754"/>
      <c r="EIQ156" s="754"/>
      <c r="EIR156" s="754"/>
      <c r="EIS156" s="754"/>
      <c r="EIT156" s="754"/>
      <c r="EIU156" s="754"/>
      <c r="EIV156" s="754"/>
      <c r="EIW156" s="754"/>
      <c r="EIX156" s="754"/>
      <c r="EIY156" s="754"/>
      <c r="EIZ156" s="754"/>
      <c r="EJA156" s="754"/>
      <c r="EJB156" s="754"/>
      <c r="EJC156" s="754"/>
      <c r="EJD156" s="754"/>
      <c r="EJE156" s="754"/>
      <c r="EJF156" s="754"/>
      <c r="EJG156" s="754"/>
      <c r="EJH156" s="754"/>
      <c r="EJI156" s="754"/>
      <c r="EJJ156" s="754"/>
      <c r="EJK156" s="754"/>
      <c r="EJL156" s="754"/>
      <c r="EJM156" s="754"/>
      <c r="EJN156" s="754"/>
      <c r="EJO156" s="754"/>
      <c r="EJP156" s="754"/>
      <c r="EJQ156" s="754"/>
      <c r="EJR156" s="754"/>
      <c r="EJS156" s="754"/>
      <c r="EJT156" s="754"/>
      <c r="EJU156" s="754"/>
      <c r="EJV156" s="754"/>
      <c r="EJW156" s="754"/>
      <c r="EJX156" s="754"/>
      <c r="EJY156" s="754"/>
      <c r="EJZ156" s="754"/>
      <c r="EKA156" s="754"/>
      <c r="EKB156" s="754"/>
      <c r="EKC156" s="754"/>
      <c r="EKD156" s="754"/>
      <c r="EKE156" s="754"/>
      <c r="EKF156" s="754"/>
      <c r="EKG156" s="754"/>
      <c r="EKH156" s="754"/>
      <c r="EKI156" s="754"/>
      <c r="EKJ156" s="754"/>
      <c r="EKK156" s="754"/>
      <c r="EKL156" s="754"/>
      <c r="EKM156" s="754"/>
      <c r="EKN156" s="754"/>
      <c r="EKO156" s="754"/>
      <c r="EKP156" s="754"/>
      <c r="EKQ156" s="754"/>
      <c r="EKR156" s="754"/>
      <c r="EKS156" s="754"/>
      <c r="EKT156" s="754"/>
      <c r="EKU156" s="754"/>
      <c r="EKV156" s="754"/>
      <c r="EKW156" s="754"/>
      <c r="EKX156" s="754"/>
      <c r="EKY156" s="754"/>
      <c r="EKZ156" s="754"/>
      <c r="ELA156" s="754"/>
      <c r="ELB156" s="754"/>
      <c r="ELC156" s="754"/>
      <c r="ELD156" s="754"/>
      <c r="ELE156" s="754"/>
      <c r="ELF156" s="754"/>
      <c r="ELG156" s="754"/>
      <c r="ELH156" s="754"/>
      <c r="ELI156" s="754"/>
      <c r="ELJ156" s="754"/>
      <c r="ELK156" s="754"/>
      <c r="ELL156" s="754"/>
      <c r="ELM156" s="754"/>
      <c r="ELN156" s="754"/>
      <c r="ELO156" s="754"/>
      <c r="ELP156" s="754"/>
      <c r="ELQ156" s="754"/>
      <c r="ELR156" s="754"/>
      <c r="ELS156" s="754"/>
      <c r="ELT156" s="754"/>
      <c r="ELU156" s="754"/>
      <c r="ELV156" s="754"/>
      <c r="ELW156" s="754"/>
      <c r="ELX156" s="754"/>
      <c r="ELY156" s="754"/>
      <c r="ELZ156" s="754"/>
      <c r="EMA156" s="754"/>
      <c r="EMB156" s="754"/>
      <c r="EMC156" s="754"/>
      <c r="EMD156" s="754"/>
      <c r="EME156" s="754"/>
      <c r="EMF156" s="754"/>
      <c r="EMG156" s="754"/>
      <c r="EMH156" s="754"/>
      <c r="EMI156" s="754"/>
      <c r="EMJ156" s="754"/>
      <c r="EMK156" s="754"/>
      <c r="EML156" s="754"/>
      <c r="EMM156" s="754"/>
      <c r="EMN156" s="754"/>
      <c r="EMO156" s="754"/>
      <c r="EMP156" s="754"/>
      <c r="EMQ156" s="754"/>
      <c r="EMR156" s="754"/>
      <c r="EMS156" s="754"/>
      <c r="EMT156" s="754"/>
      <c r="EMU156" s="754"/>
      <c r="EMV156" s="754"/>
      <c r="EMW156" s="754"/>
      <c r="EMX156" s="754"/>
      <c r="EMY156" s="754"/>
      <c r="EMZ156" s="754"/>
      <c r="ENA156" s="754"/>
      <c r="ENB156" s="754"/>
      <c r="ENC156" s="754"/>
      <c r="END156" s="754"/>
      <c r="ENE156" s="754"/>
      <c r="ENF156" s="754"/>
      <c r="ENG156" s="754"/>
      <c r="ENH156" s="754"/>
      <c r="ENI156" s="754"/>
      <c r="ENJ156" s="754"/>
      <c r="ENK156" s="754"/>
      <c r="ENL156" s="754"/>
      <c r="ENM156" s="754"/>
      <c r="ENN156" s="754"/>
      <c r="ENO156" s="754"/>
      <c r="ENP156" s="754"/>
      <c r="ENQ156" s="754"/>
      <c r="ENR156" s="754"/>
      <c r="ENS156" s="754"/>
      <c r="ENT156" s="754"/>
      <c r="ENU156" s="754"/>
      <c r="ENV156" s="754"/>
      <c r="ENW156" s="754"/>
      <c r="ENX156" s="754"/>
      <c r="ENY156" s="754"/>
      <c r="ENZ156" s="754"/>
      <c r="EOA156" s="754"/>
      <c r="EOB156" s="754"/>
      <c r="EOC156" s="754"/>
      <c r="EOD156" s="754"/>
      <c r="EOE156" s="754"/>
      <c r="EOF156" s="754"/>
      <c r="EOG156" s="754"/>
      <c r="EOH156" s="754"/>
      <c r="EOI156" s="754"/>
      <c r="EOJ156" s="754"/>
      <c r="EOK156" s="754"/>
      <c r="EOL156" s="754"/>
      <c r="EOM156" s="754"/>
      <c r="EON156" s="754"/>
      <c r="EOO156" s="754"/>
      <c r="EOP156" s="754"/>
      <c r="EOQ156" s="754"/>
      <c r="EOR156" s="754"/>
      <c r="EOS156" s="754"/>
      <c r="EOT156" s="754"/>
      <c r="EOU156" s="754"/>
      <c r="EOV156" s="754"/>
      <c r="EOW156" s="754"/>
      <c r="EOX156" s="754"/>
      <c r="EOY156" s="754"/>
      <c r="EOZ156" s="754"/>
      <c r="EPA156" s="754"/>
      <c r="EPB156" s="754"/>
      <c r="EPC156" s="754"/>
      <c r="EPD156" s="754"/>
      <c r="EPE156" s="754"/>
      <c r="EPF156" s="754"/>
      <c r="EPG156" s="754"/>
      <c r="EPH156" s="754"/>
      <c r="EPI156" s="754"/>
      <c r="EPJ156" s="754"/>
      <c r="EPK156" s="754"/>
      <c r="EPL156" s="754"/>
      <c r="EPM156" s="754"/>
      <c r="EPN156" s="754"/>
      <c r="EPO156" s="754"/>
      <c r="EPP156" s="754"/>
      <c r="EPQ156" s="754"/>
      <c r="EPR156" s="754"/>
      <c r="EPS156" s="754"/>
      <c r="EPT156" s="754"/>
      <c r="EPU156" s="754"/>
      <c r="EPV156" s="754"/>
      <c r="EPW156" s="754"/>
      <c r="EPX156" s="754"/>
      <c r="EPY156" s="754"/>
      <c r="EPZ156" s="754"/>
      <c r="EQA156" s="754"/>
      <c r="EQB156" s="754"/>
      <c r="EQC156" s="754"/>
      <c r="EQD156" s="754"/>
      <c r="EQE156" s="754"/>
      <c r="EQF156" s="754"/>
      <c r="EQG156" s="754"/>
      <c r="EQH156" s="754"/>
      <c r="EQI156" s="754"/>
      <c r="EQJ156" s="754"/>
      <c r="EQK156" s="754"/>
      <c r="EQL156" s="754"/>
      <c r="EQM156" s="754"/>
      <c r="EQN156" s="754"/>
      <c r="EQO156" s="754"/>
      <c r="EQP156" s="754"/>
      <c r="EQQ156" s="754"/>
      <c r="EQR156" s="754"/>
      <c r="EQS156" s="754"/>
      <c r="EQT156" s="754"/>
      <c r="EQU156" s="754"/>
      <c r="EQV156" s="754"/>
      <c r="EQW156" s="754"/>
      <c r="EQX156" s="754"/>
      <c r="EQY156" s="754"/>
      <c r="EQZ156" s="754"/>
      <c r="ERA156" s="754"/>
      <c r="ERB156" s="754"/>
      <c r="ERC156" s="754"/>
      <c r="ERD156" s="754"/>
      <c r="ERE156" s="754"/>
      <c r="ERF156" s="754"/>
      <c r="ERG156" s="754"/>
      <c r="ERH156" s="754"/>
      <c r="ERI156" s="754"/>
      <c r="ERJ156" s="754"/>
      <c r="ERK156" s="754"/>
      <c r="ERL156" s="754"/>
      <c r="ERM156" s="754"/>
      <c r="ERN156" s="754"/>
      <c r="ERO156" s="754"/>
      <c r="ERP156" s="754"/>
      <c r="ERQ156" s="754"/>
      <c r="ERR156" s="754"/>
      <c r="ERS156" s="754"/>
      <c r="ERT156" s="754"/>
      <c r="ERU156" s="754"/>
      <c r="ERV156" s="754"/>
      <c r="ERW156" s="754"/>
      <c r="ERX156" s="754"/>
      <c r="ERY156" s="754"/>
      <c r="ERZ156" s="754"/>
      <c r="ESA156" s="754"/>
      <c r="ESB156" s="754"/>
      <c r="ESC156" s="754"/>
      <c r="ESD156" s="754"/>
      <c r="ESE156" s="754"/>
      <c r="ESF156" s="754"/>
      <c r="ESG156" s="754"/>
      <c r="ESH156" s="754"/>
      <c r="ESI156" s="754"/>
      <c r="ESJ156" s="754"/>
      <c r="ESK156" s="754"/>
      <c r="ESL156" s="754"/>
      <c r="ESM156" s="754"/>
      <c r="ESN156" s="754"/>
      <c r="ESO156" s="754"/>
      <c r="ESP156" s="754"/>
      <c r="ESQ156" s="754"/>
      <c r="ESR156" s="754"/>
      <c r="ESS156" s="754"/>
      <c r="EST156" s="754"/>
      <c r="ESU156" s="754"/>
      <c r="ESV156" s="754"/>
      <c r="ESW156" s="754"/>
      <c r="ESX156" s="754"/>
      <c r="ESY156" s="754"/>
      <c r="ESZ156" s="754"/>
      <c r="ETA156" s="754"/>
      <c r="ETB156" s="754"/>
      <c r="ETC156" s="754"/>
      <c r="ETD156" s="754"/>
      <c r="ETE156" s="754"/>
      <c r="ETF156" s="754"/>
      <c r="ETG156" s="754"/>
      <c r="ETH156" s="754"/>
      <c r="ETI156" s="754"/>
      <c r="ETJ156" s="754"/>
      <c r="ETK156" s="754"/>
      <c r="ETL156" s="754"/>
      <c r="ETM156" s="754"/>
      <c r="ETN156" s="754"/>
      <c r="ETO156" s="754"/>
      <c r="ETP156" s="754"/>
      <c r="ETQ156" s="754"/>
      <c r="ETR156" s="754"/>
      <c r="ETS156" s="754"/>
      <c r="ETT156" s="754"/>
      <c r="ETU156" s="754"/>
      <c r="ETV156" s="754"/>
      <c r="ETW156" s="754"/>
      <c r="ETX156" s="754"/>
      <c r="ETY156" s="754"/>
      <c r="ETZ156" s="754"/>
      <c r="EUA156" s="754"/>
      <c r="EUB156" s="754"/>
      <c r="EUC156" s="754"/>
      <c r="EUD156" s="754"/>
      <c r="EUE156" s="754"/>
      <c r="EUF156" s="754"/>
      <c r="EUG156" s="754"/>
      <c r="EUH156" s="754"/>
      <c r="EUI156" s="754"/>
      <c r="EUJ156" s="754"/>
      <c r="EUK156" s="754"/>
      <c r="EUL156" s="754"/>
      <c r="EUM156" s="754"/>
      <c r="EUN156" s="754"/>
      <c r="EUO156" s="754"/>
      <c r="EUP156" s="754"/>
      <c r="EUQ156" s="754"/>
      <c r="EUR156" s="754"/>
      <c r="EUS156" s="754"/>
      <c r="EUT156" s="754"/>
      <c r="EUU156" s="754"/>
      <c r="EUV156" s="754"/>
      <c r="EUW156" s="754"/>
      <c r="EUX156" s="754"/>
      <c r="EUY156" s="754"/>
      <c r="EUZ156" s="754"/>
      <c r="EVA156" s="754"/>
      <c r="EVB156" s="754"/>
      <c r="EVC156" s="754"/>
      <c r="EVD156" s="754"/>
      <c r="EVE156" s="754"/>
      <c r="EVF156" s="754"/>
      <c r="EVG156" s="754"/>
      <c r="EVH156" s="754"/>
      <c r="EVI156" s="754"/>
      <c r="EVJ156" s="754"/>
      <c r="EVK156" s="754"/>
      <c r="EVL156" s="754"/>
      <c r="EVM156" s="754"/>
      <c r="EVN156" s="754"/>
      <c r="EVO156" s="754"/>
      <c r="EVP156" s="754"/>
      <c r="EVQ156" s="754"/>
      <c r="EVR156" s="754"/>
      <c r="EVS156" s="754"/>
      <c r="EVT156" s="754"/>
      <c r="EVU156" s="754"/>
      <c r="EVV156" s="754"/>
      <c r="EVW156" s="754"/>
      <c r="EVX156" s="754"/>
      <c r="EVY156" s="754"/>
      <c r="EVZ156" s="754"/>
      <c r="EWA156" s="754"/>
      <c r="EWB156" s="754"/>
      <c r="EWC156" s="754"/>
      <c r="EWD156" s="754"/>
      <c r="EWE156" s="754"/>
      <c r="EWF156" s="754"/>
      <c r="EWG156" s="754"/>
      <c r="EWH156" s="754"/>
      <c r="EWI156" s="754"/>
      <c r="EWJ156" s="754"/>
      <c r="EWK156" s="754"/>
      <c r="EWL156" s="754"/>
      <c r="EWM156" s="754"/>
      <c r="EWN156" s="754"/>
      <c r="EWO156" s="754"/>
      <c r="EWP156" s="754"/>
      <c r="EWQ156" s="754"/>
      <c r="EWR156" s="754"/>
      <c r="EWS156" s="754"/>
      <c r="EWT156" s="754"/>
      <c r="EWU156" s="754"/>
      <c r="EWV156" s="754"/>
      <c r="EWW156" s="754"/>
      <c r="EWX156" s="754"/>
      <c r="EWY156" s="754"/>
      <c r="EWZ156" s="754"/>
      <c r="EXA156" s="754"/>
      <c r="EXB156" s="754"/>
      <c r="EXC156" s="754"/>
      <c r="EXD156" s="754"/>
      <c r="EXE156" s="754"/>
      <c r="EXF156" s="754"/>
      <c r="EXG156" s="754"/>
      <c r="EXH156" s="754"/>
      <c r="EXI156" s="754"/>
      <c r="EXJ156" s="754"/>
      <c r="EXK156" s="754"/>
      <c r="EXL156" s="754"/>
      <c r="EXM156" s="754"/>
      <c r="EXN156" s="754"/>
      <c r="EXO156" s="754"/>
      <c r="EXP156" s="754"/>
      <c r="EXQ156" s="754"/>
      <c r="EXR156" s="754"/>
      <c r="EXS156" s="754"/>
      <c r="EXT156" s="754"/>
      <c r="EXU156" s="754"/>
      <c r="EXV156" s="754"/>
      <c r="EXW156" s="754"/>
      <c r="EXX156" s="754"/>
      <c r="EXY156" s="754"/>
      <c r="EXZ156" s="754"/>
      <c r="EYA156" s="754"/>
      <c r="EYB156" s="754"/>
      <c r="EYC156" s="754"/>
      <c r="EYD156" s="754"/>
      <c r="EYE156" s="754"/>
      <c r="EYF156" s="754"/>
      <c r="EYG156" s="754"/>
      <c r="EYH156" s="754"/>
      <c r="EYI156" s="754"/>
      <c r="EYJ156" s="754"/>
      <c r="EYK156" s="754"/>
      <c r="EYL156" s="754"/>
      <c r="EYM156" s="754"/>
      <c r="EYN156" s="754"/>
      <c r="EYO156" s="754"/>
      <c r="EYP156" s="754"/>
      <c r="EYQ156" s="754"/>
      <c r="EYR156" s="754"/>
      <c r="EYS156" s="754"/>
      <c r="EYT156" s="754"/>
      <c r="EYU156" s="754"/>
      <c r="EYV156" s="754"/>
      <c r="EYW156" s="754"/>
      <c r="EYX156" s="754"/>
      <c r="EYY156" s="754"/>
      <c r="EYZ156" s="754"/>
      <c r="EZA156" s="754"/>
      <c r="EZB156" s="754"/>
      <c r="EZC156" s="754"/>
      <c r="EZD156" s="754"/>
      <c r="EZE156" s="754"/>
      <c r="EZF156" s="754"/>
      <c r="EZG156" s="754"/>
      <c r="EZH156" s="754"/>
      <c r="EZI156" s="754"/>
      <c r="EZJ156" s="754"/>
      <c r="EZK156" s="754"/>
      <c r="EZL156" s="754"/>
      <c r="EZM156" s="754"/>
      <c r="EZN156" s="754"/>
      <c r="EZO156" s="754"/>
      <c r="EZP156" s="754"/>
      <c r="EZQ156" s="754"/>
      <c r="EZR156" s="754"/>
      <c r="EZS156" s="754"/>
      <c r="EZT156" s="754"/>
      <c r="EZU156" s="754"/>
      <c r="EZV156" s="754"/>
      <c r="EZW156" s="754"/>
      <c r="EZX156" s="754"/>
      <c r="EZY156" s="754"/>
      <c r="EZZ156" s="754"/>
      <c r="FAA156" s="754"/>
      <c r="FAB156" s="754"/>
      <c r="FAC156" s="754"/>
      <c r="FAD156" s="754"/>
      <c r="FAE156" s="754"/>
      <c r="FAF156" s="754"/>
      <c r="FAG156" s="754"/>
      <c r="FAH156" s="754"/>
      <c r="FAI156" s="754"/>
      <c r="FAJ156" s="754"/>
      <c r="FAK156" s="754"/>
      <c r="FAL156" s="754"/>
      <c r="FAM156" s="754"/>
      <c r="FAN156" s="754"/>
      <c r="FAO156" s="754"/>
      <c r="FAP156" s="754"/>
      <c r="FAQ156" s="754"/>
      <c r="FAR156" s="754"/>
      <c r="FAS156" s="754"/>
      <c r="FAT156" s="754"/>
      <c r="FAU156" s="754"/>
      <c r="FAV156" s="754"/>
      <c r="FAW156" s="754"/>
      <c r="FAX156" s="754"/>
      <c r="FAY156" s="754"/>
      <c r="FAZ156" s="754"/>
      <c r="FBA156" s="754"/>
      <c r="FBB156" s="754"/>
      <c r="FBC156" s="754"/>
      <c r="FBD156" s="754"/>
      <c r="FBE156" s="754"/>
      <c r="FBF156" s="754"/>
      <c r="FBG156" s="754"/>
      <c r="FBH156" s="754"/>
      <c r="FBI156" s="754"/>
      <c r="FBJ156" s="754"/>
      <c r="FBK156" s="754"/>
      <c r="FBL156" s="754"/>
      <c r="FBM156" s="754"/>
      <c r="FBN156" s="754"/>
      <c r="FBO156" s="754"/>
      <c r="FBP156" s="754"/>
      <c r="FBQ156" s="754"/>
      <c r="FBR156" s="754"/>
      <c r="FBS156" s="754"/>
      <c r="FBT156" s="754"/>
      <c r="FBU156" s="754"/>
      <c r="FBV156" s="754"/>
      <c r="FBW156" s="754"/>
      <c r="FBX156" s="754"/>
      <c r="FBY156" s="754"/>
      <c r="FBZ156" s="754"/>
      <c r="FCA156" s="754"/>
      <c r="FCB156" s="754"/>
      <c r="FCC156" s="754"/>
      <c r="FCD156" s="754"/>
      <c r="FCE156" s="754"/>
      <c r="FCF156" s="754"/>
      <c r="FCG156" s="754"/>
      <c r="FCH156" s="754"/>
      <c r="FCI156" s="754"/>
      <c r="FCJ156" s="754"/>
      <c r="FCK156" s="754"/>
      <c r="FCL156" s="754"/>
      <c r="FCM156" s="754"/>
      <c r="FCN156" s="754"/>
      <c r="FCO156" s="754"/>
      <c r="FCP156" s="754"/>
      <c r="FCQ156" s="754"/>
      <c r="FCR156" s="754"/>
      <c r="FCS156" s="754"/>
      <c r="FCT156" s="754"/>
      <c r="FCU156" s="754"/>
      <c r="FCV156" s="754"/>
      <c r="FCW156" s="754"/>
      <c r="FCX156" s="754"/>
      <c r="FCY156" s="754"/>
      <c r="FCZ156" s="754"/>
      <c r="FDA156" s="754"/>
      <c r="FDB156" s="754"/>
      <c r="FDC156" s="754"/>
      <c r="FDD156" s="754"/>
      <c r="FDE156" s="754"/>
      <c r="FDF156" s="754"/>
      <c r="FDG156" s="754"/>
      <c r="FDH156" s="754"/>
      <c r="FDI156" s="754"/>
      <c r="FDJ156" s="754"/>
      <c r="FDK156" s="754"/>
      <c r="FDL156" s="754"/>
      <c r="FDM156" s="754"/>
      <c r="FDN156" s="754"/>
      <c r="FDO156" s="754"/>
      <c r="FDP156" s="754"/>
      <c r="FDQ156" s="754"/>
      <c r="FDR156" s="754"/>
      <c r="FDS156" s="754"/>
      <c r="FDT156" s="754"/>
      <c r="FDU156" s="754"/>
      <c r="FDV156" s="754"/>
      <c r="FDW156" s="754"/>
      <c r="FDX156" s="754"/>
      <c r="FDY156" s="754"/>
      <c r="FDZ156" s="754"/>
      <c r="FEA156" s="754"/>
      <c r="FEB156" s="754"/>
      <c r="FEC156" s="754"/>
      <c r="FED156" s="754"/>
      <c r="FEE156" s="754"/>
      <c r="FEF156" s="754"/>
      <c r="FEG156" s="754"/>
      <c r="FEH156" s="754"/>
      <c r="FEI156" s="754"/>
      <c r="FEJ156" s="754"/>
      <c r="FEK156" s="754"/>
      <c r="FEL156" s="754"/>
      <c r="FEM156" s="754"/>
      <c r="FEN156" s="754"/>
      <c r="FEO156" s="754"/>
      <c r="FEP156" s="754"/>
      <c r="FEQ156" s="754"/>
      <c r="FER156" s="754"/>
      <c r="FES156" s="754"/>
      <c r="FET156" s="754"/>
      <c r="FEU156" s="754"/>
      <c r="FEV156" s="754"/>
      <c r="FEW156" s="754"/>
      <c r="FEX156" s="754"/>
      <c r="FEY156" s="754"/>
      <c r="FEZ156" s="754"/>
      <c r="FFA156" s="754"/>
      <c r="FFB156" s="754"/>
      <c r="FFC156" s="754"/>
      <c r="FFD156" s="754"/>
      <c r="FFE156" s="754"/>
      <c r="FFF156" s="754"/>
      <c r="FFG156" s="754"/>
      <c r="FFH156" s="754"/>
      <c r="FFI156" s="754"/>
      <c r="FFJ156" s="754"/>
      <c r="FFK156" s="754"/>
      <c r="FFL156" s="754"/>
      <c r="FFM156" s="754"/>
      <c r="FFN156" s="754"/>
      <c r="FFO156" s="754"/>
      <c r="FFP156" s="754"/>
      <c r="FFQ156" s="754"/>
      <c r="FFR156" s="754"/>
      <c r="FFS156" s="754"/>
      <c r="FFT156" s="754"/>
      <c r="FFU156" s="754"/>
      <c r="FFV156" s="754"/>
      <c r="FFW156" s="754"/>
      <c r="FFX156" s="754"/>
      <c r="FFY156" s="754"/>
      <c r="FFZ156" s="754"/>
      <c r="FGA156" s="754"/>
      <c r="FGB156" s="754"/>
      <c r="FGC156" s="754"/>
      <c r="FGD156" s="754"/>
      <c r="FGE156" s="754"/>
      <c r="FGF156" s="754"/>
      <c r="FGG156" s="754"/>
      <c r="FGH156" s="754"/>
      <c r="FGI156" s="754"/>
      <c r="FGJ156" s="754"/>
      <c r="FGK156" s="754"/>
      <c r="FGL156" s="754"/>
      <c r="FGM156" s="754"/>
      <c r="FGN156" s="754"/>
      <c r="FGO156" s="754"/>
      <c r="FGP156" s="754"/>
      <c r="FGQ156" s="754"/>
      <c r="FGR156" s="754"/>
      <c r="FGS156" s="754"/>
      <c r="FGT156" s="754"/>
      <c r="FGU156" s="754"/>
      <c r="FGV156" s="754"/>
      <c r="FGW156" s="754"/>
      <c r="FGX156" s="754"/>
      <c r="FGY156" s="754"/>
      <c r="FGZ156" s="754"/>
      <c r="FHA156" s="754"/>
      <c r="FHB156" s="754"/>
      <c r="FHC156" s="754"/>
      <c r="FHD156" s="754"/>
      <c r="FHE156" s="754"/>
      <c r="FHF156" s="754"/>
      <c r="FHG156" s="754"/>
      <c r="FHH156" s="754"/>
      <c r="FHI156" s="754"/>
      <c r="FHJ156" s="754"/>
      <c r="FHK156" s="754"/>
      <c r="FHL156" s="754"/>
      <c r="FHM156" s="754"/>
      <c r="FHN156" s="754"/>
      <c r="FHO156" s="754"/>
      <c r="FHP156" s="754"/>
      <c r="FHQ156" s="754"/>
      <c r="FHR156" s="754"/>
      <c r="FHS156" s="754"/>
      <c r="FHT156" s="754"/>
      <c r="FHU156" s="754"/>
      <c r="FHV156" s="754"/>
      <c r="FHW156" s="754"/>
      <c r="FHX156" s="754"/>
      <c r="FHY156" s="754"/>
      <c r="FHZ156" s="754"/>
      <c r="FIA156" s="754"/>
      <c r="FIB156" s="754"/>
      <c r="FIC156" s="754"/>
      <c r="FID156" s="754"/>
      <c r="FIE156" s="754"/>
      <c r="FIF156" s="754"/>
      <c r="FIG156" s="754"/>
      <c r="FIH156" s="754"/>
      <c r="FII156" s="754"/>
      <c r="FIJ156" s="754"/>
      <c r="FIK156" s="754"/>
      <c r="FIL156" s="754"/>
      <c r="FIM156" s="754"/>
      <c r="FIN156" s="754"/>
      <c r="FIO156" s="754"/>
      <c r="FIP156" s="754"/>
      <c r="FIQ156" s="754"/>
      <c r="FIR156" s="754"/>
      <c r="FIS156" s="754"/>
      <c r="FIT156" s="754"/>
      <c r="FIU156" s="754"/>
      <c r="FIV156" s="754"/>
      <c r="FIW156" s="754"/>
      <c r="FIX156" s="754"/>
      <c r="FIY156" s="754"/>
      <c r="FIZ156" s="754"/>
      <c r="FJA156" s="754"/>
      <c r="FJB156" s="754"/>
      <c r="FJC156" s="754"/>
      <c r="FJD156" s="754"/>
      <c r="FJE156" s="754"/>
      <c r="FJF156" s="754"/>
      <c r="FJG156" s="754"/>
      <c r="FJH156" s="754"/>
      <c r="FJI156" s="754"/>
      <c r="FJJ156" s="754"/>
      <c r="FJK156" s="754"/>
      <c r="FJL156" s="754"/>
      <c r="FJM156" s="754"/>
      <c r="FJN156" s="754"/>
      <c r="FJO156" s="754"/>
      <c r="FJP156" s="754"/>
      <c r="FJQ156" s="754"/>
      <c r="FJR156" s="754"/>
      <c r="FJS156" s="754"/>
      <c r="FJT156" s="754"/>
      <c r="FJU156" s="754"/>
      <c r="FJV156" s="754"/>
      <c r="FJW156" s="754"/>
      <c r="FJX156" s="754"/>
      <c r="FJY156" s="754"/>
      <c r="FJZ156" s="754"/>
      <c r="FKA156" s="754"/>
      <c r="FKB156" s="754"/>
      <c r="FKC156" s="754"/>
      <c r="FKD156" s="754"/>
      <c r="FKE156" s="754"/>
      <c r="FKF156" s="754"/>
      <c r="FKG156" s="754"/>
      <c r="FKH156" s="754"/>
      <c r="FKI156" s="754"/>
      <c r="FKJ156" s="754"/>
      <c r="FKK156" s="754"/>
      <c r="FKL156" s="754"/>
      <c r="FKM156" s="754"/>
      <c r="FKN156" s="754"/>
      <c r="FKO156" s="754"/>
      <c r="FKP156" s="754"/>
      <c r="FKQ156" s="754"/>
      <c r="FKR156" s="754"/>
      <c r="FKS156" s="754"/>
      <c r="FKT156" s="754"/>
      <c r="FKU156" s="754"/>
      <c r="FKV156" s="754"/>
      <c r="FKW156" s="754"/>
      <c r="FKX156" s="754"/>
      <c r="FKY156" s="754"/>
      <c r="FKZ156" s="754"/>
      <c r="FLA156" s="754"/>
      <c r="FLB156" s="754"/>
      <c r="FLC156" s="754"/>
      <c r="FLD156" s="754"/>
      <c r="FLE156" s="754"/>
      <c r="FLF156" s="754"/>
      <c r="FLG156" s="754"/>
      <c r="FLH156" s="754"/>
      <c r="FLI156" s="754"/>
      <c r="FLJ156" s="754"/>
      <c r="FLK156" s="754"/>
      <c r="FLL156" s="754"/>
      <c r="FLM156" s="754"/>
      <c r="FLN156" s="754"/>
      <c r="FLO156" s="754"/>
      <c r="FLP156" s="754"/>
      <c r="FLQ156" s="754"/>
      <c r="FLR156" s="754"/>
      <c r="FLS156" s="754"/>
      <c r="FLT156" s="754"/>
      <c r="FLU156" s="754"/>
      <c r="FLV156" s="754"/>
      <c r="FLW156" s="754"/>
      <c r="FLX156" s="754"/>
      <c r="FLY156" s="754"/>
      <c r="FLZ156" s="754"/>
      <c r="FMA156" s="754"/>
      <c r="FMB156" s="754"/>
      <c r="FMC156" s="754"/>
      <c r="FMD156" s="754"/>
      <c r="FME156" s="754"/>
      <c r="FMF156" s="754"/>
      <c r="FMG156" s="754"/>
      <c r="FMH156" s="754"/>
      <c r="FMI156" s="754"/>
      <c r="FMJ156" s="754"/>
      <c r="FMK156" s="754"/>
      <c r="FML156" s="754"/>
      <c r="FMM156" s="754"/>
      <c r="FMN156" s="754"/>
      <c r="FMO156" s="754"/>
      <c r="FMP156" s="754"/>
      <c r="FMQ156" s="754"/>
      <c r="FMR156" s="754"/>
      <c r="FMS156" s="754"/>
      <c r="FMT156" s="754"/>
      <c r="FMU156" s="754"/>
      <c r="FMV156" s="754"/>
      <c r="FMW156" s="754"/>
      <c r="FMX156" s="754"/>
      <c r="FMY156" s="754"/>
      <c r="FMZ156" s="754"/>
      <c r="FNA156" s="754"/>
      <c r="FNB156" s="754"/>
      <c r="FNC156" s="754"/>
      <c r="FND156" s="754"/>
      <c r="FNE156" s="754"/>
      <c r="FNF156" s="754"/>
      <c r="FNG156" s="754"/>
      <c r="FNH156" s="754"/>
      <c r="FNI156" s="754"/>
      <c r="FNJ156" s="754"/>
      <c r="FNK156" s="754"/>
      <c r="FNL156" s="754"/>
      <c r="FNM156" s="754"/>
      <c r="FNN156" s="754"/>
      <c r="FNO156" s="754"/>
      <c r="FNP156" s="754"/>
      <c r="FNQ156" s="754"/>
      <c r="FNR156" s="754"/>
      <c r="FNS156" s="754"/>
      <c r="FNT156" s="754"/>
      <c r="FNU156" s="754"/>
      <c r="FNV156" s="754"/>
      <c r="FNW156" s="754"/>
      <c r="FNX156" s="754"/>
      <c r="FNY156" s="754"/>
      <c r="FNZ156" s="754"/>
      <c r="FOA156" s="754"/>
      <c r="FOB156" s="754"/>
      <c r="FOC156" s="754"/>
      <c r="FOD156" s="754"/>
      <c r="FOE156" s="754"/>
      <c r="FOF156" s="754"/>
      <c r="FOG156" s="754"/>
      <c r="FOH156" s="754"/>
      <c r="FOI156" s="754"/>
      <c r="FOJ156" s="754"/>
      <c r="FOK156" s="754"/>
      <c r="FOL156" s="754"/>
      <c r="FOM156" s="754"/>
      <c r="FON156" s="754"/>
      <c r="FOO156" s="754"/>
      <c r="FOP156" s="754"/>
      <c r="FOQ156" s="754"/>
      <c r="FOR156" s="754"/>
      <c r="FOS156" s="754"/>
      <c r="FOT156" s="754"/>
      <c r="FOU156" s="754"/>
      <c r="FOV156" s="754"/>
      <c r="FOW156" s="754"/>
      <c r="FOX156" s="754"/>
      <c r="FOY156" s="754"/>
      <c r="FOZ156" s="754"/>
      <c r="FPA156" s="754"/>
      <c r="FPB156" s="754"/>
      <c r="FPC156" s="754"/>
      <c r="FPD156" s="754"/>
      <c r="FPE156" s="754"/>
      <c r="FPF156" s="754"/>
      <c r="FPG156" s="754"/>
      <c r="FPH156" s="754"/>
      <c r="FPI156" s="754"/>
      <c r="FPJ156" s="754"/>
      <c r="FPK156" s="754"/>
      <c r="FPL156" s="754"/>
      <c r="FPM156" s="754"/>
      <c r="FPN156" s="754"/>
      <c r="FPO156" s="754"/>
      <c r="FPP156" s="754"/>
      <c r="FPQ156" s="754"/>
      <c r="FPR156" s="754"/>
      <c r="FPS156" s="754"/>
      <c r="FPT156" s="754"/>
      <c r="FPU156" s="754"/>
      <c r="FPV156" s="754"/>
      <c r="FPW156" s="754"/>
      <c r="FPX156" s="754"/>
      <c r="FPY156" s="754"/>
      <c r="FPZ156" s="754"/>
      <c r="FQA156" s="754"/>
      <c r="FQB156" s="754"/>
      <c r="FQC156" s="754"/>
      <c r="FQD156" s="754"/>
      <c r="FQE156" s="754"/>
      <c r="FQF156" s="754"/>
      <c r="FQG156" s="754"/>
      <c r="FQH156" s="754"/>
      <c r="FQI156" s="754"/>
      <c r="FQJ156" s="754"/>
      <c r="FQK156" s="754"/>
      <c r="FQL156" s="754"/>
      <c r="FQM156" s="754"/>
      <c r="FQN156" s="754"/>
      <c r="FQO156" s="754"/>
      <c r="FQP156" s="754"/>
      <c r="FQQ156" s="754"/>
      <c r="FQR156" s="754"/>
      <c r="FQS156" s="754"/>
      <c r="FQT156" s="754"/>
      <c r="FQU156" s="754"/>
      <c r="FQV156" s="754"/>
      <c r="FQW156" s="754"/>
      <c r="FQX156" s="754"/>
      <c r="FQY156" s="754"/>
      <c r="FQZ156" s="754"/>
      <c r="FRA156" s="754"/>
      <c r="FRB156" s="754"/>
      <c r="FRC156" s="754"/>
      <c r="FRD156" s="754"/>
      <c r="FRE156" s="754"/>
      <c r="FRF156" s="754"/>
      <c r="FRG156" s="754"/>
      <c r="FRH156" s="754"/>
      <c r="FRI156" s="754"/>
      <c r="FRJ156" s="754"/>
      <c r="FRK156" s="754"/>
      <c r="FRL156" s="754"/>
      <c r="FRM156" s="754"/>
      <c r="FRN156" s="754"/>
      <c r="FRO156" s="754"/>
      <c r="FRP156" s="754"/>
      <c r="FRQ156" s="754"/>
      <c r="FRR156" s="754"/>
      <c r="FRS156" s="754"/>
      <c r="FRT156" s="754"/>
      <c r="FRU156" s="754"/>
      <c r="FRV156" s="754"/>
      <c r="FRW156" s="754"/>
      <c r="FRX156" s="754"/>
      <c r="FRY156" s="754"/>
      <c r="FRZ156" s="754"/>
      <c r="FSA156" s="754"/>
      <c r="FSB156" s="754"/>
      <c r="FSC156" s="754"/>
      <c r="FSD156" s="754"/>
      <c r="FSE156" s="754"/>
      <c r="FSF156" s="754"/>
      <c r="FSG156" s="754"/>
      <c r="FSH156" s="754"/>
      <c r="FSI156" s="754"/>
      <c r="FSJ156" s="754"/>
      <c r="FSK156" s="754"/>
      <c r="FSL156" s="754"/>
      <c r="FSM156" s="754"/>
      <c r="FSN156" s="754"/>
      <c r="FSO156" s="754"/>
      <c r="FSP156" s="754"/>
      <c r="FSQ156" s="754"/>
      <c r="FSR156" s="754"/>
      <c r="FSS156" s="754"/>
      <c r="FST156" s="754"/>
      <c r="FSU156" s="754"/>
      <c r="FSV156" s="754"/>
      <c r="FSW156" s="754"/>
      <c r="FSX156" s="754"/>
      <c r="FSY156" s="754"/>
      <c r="FSZ156" s="754"/>
      <c r="FTA156" s="754"/>
      <c r="FTB156" s="754"/>
      <c r="FTC156" s="754"/>
      <c r="FTD156" s="754"/>
      <c r="FTE156" s="754"/>
      <c r="FTF156" s="754"/>
      <c r="FTG156" s="754"/>
      <c r="FTH156" s="754"/>
      <c r="FTI156" s="754"/>
      <c r="FTJ156" s="754"/>
      <c r="FTK156" s="754"/>
      <c r="FTL156" s="754"/>
      <c r="FTM156" s="754"/>
      <c r="FTN156" s="754"/>
      <c r="FTO156" s="754"/>
      <c r="FTP156" s="754"/>
      <c r="FTQ156" s="754"/>
      <c r="FTR156" s="754"/>
      <c r="FTS156" s="754"/>
      <c r="FTT156" s="754"/>
      <c r="FTU156" s="754"/>
      <c r="FTV156" s="754"/>
      <c r="FTW156" s="754"/>
      <c r="FTX156" s="754"/>
      <c r="FTY156" s="754"/>
      <c r="FTZ156" s="754"/>
      <c r="FUA156" s="754"/>
      <c r="FUB156" s="754"/>
      <c r="FUC156" s="754"/>
      <c r="FUD156" s="754"/>
      <c r="FUE156" s="754"/>
      <c r="FUF156" s="754"/>
      <c r="FUG156" s="754"/>
      <c r="FUH156" s="754"/>
      <c r="FUI156" s="754"/>
      <c r="FUJ156" s="754"/>
      <c r="FUK156" s="754"/>
      <c r="FUL156" s="754"/>
      <c r="FUM156" s="754"/>
      <c r="FUN156" s="754"/>
      <c r="FUO156" s="754"/>
      <c r="FUP156" s="754"/>
      <c r="FUQ156" s="754"/>
      <c r="FUR156" s="754"/>
      <c r="FUS156" s="754"/>
      <c r="FUT156" s="754"/>
      <c r="FUU156" s="754"/>
      <c r="FUV156" s="754"/>
      <c r="FUW156" s="754"/>
      <c r="FUX156" s="754"/>
      <c r="FUY156" s="754"/>
      <c r="FUZ156" s="754"/>
      <c r="FVA156" s="754"/>
      <c r="FVB156" s="754"/>
      <c r="FVC156" s="754"/>
      <c r="FVD156" s="754"/>
      <c r="FVE156" s="754"/>
      <c r="FVF156" s="754"/>
      <c r="FVG156" s="754"/>
      <c r="FVH156" s="754"/>
      <c r="FVI156" s="754"/>
      <c r="FVJ156" s="754"/>
      <c r="FVK156" s="754"/>
      <c r="FVL156" s="754"/>
      <c r="FVM156" s="754"/>
      <c r="FVN156" s="754"/>
      <c r="FVO156" s="754"/>
      <c r="FVP156" s="754"/>
      <c r="FVQ156" s="754"/>
      <c r="FVR156" s="754"/>
      <c r="FVS156" s="754"/>
      <c r="FVT156" s="754"/>
      <c r="FVU156" s="754"/>
      <c r="FVV156" s="754"/>
      <c r="FVW156" s="754"/>
      <c r="FVX156" s="754"/>
      <c r="FVY156" s="754"/>
      <c r="FVZ156" s="754"/>
      <c r="FWA156" s="754"/>
      <c r="FWB156" s="754"/>
      <c r="FWC156" s="754"/>
      <c r="FWD156" s="754"/>
      <c r="FWE156" s="754"/>
      <c r="FWF156" s="754"/>
      <c r="FWG156" s="754"/>
      <c r="FWH156" s="754"/>
      <c r="FWI156" s="754"/>
      <c r="FWJ156" s="754"/>
      <c r="FWK156" s="754"/>
      <c r="FWL156" s="754"/>
      <c r="FWM156" s="754"/>
      <c r="FWN156" s="754"/>
      <c r="FWO156" s="754"/>
      <c r="FWP156" s="754"/>
      <c r="FWQ156" s="754"/>
      <c r="FWR156" s="754"/>
      <c r="FWS156" s="754"/>
      <c r="FWT156" s="754"/>
      <c r="FWU156" s="754"/>
      <c r="FWV156" s="754"/>
      <c r="FWW156" s="754"/>
      <c r="FWX156" s="754"/>
      <c r="FWY156" s="754"/>
      <c r="FWZ156" s="754"/>
      <c r="FXA156" s="754"/>
      <c r="FXB156" s="754"/>
      <c r="FXC156" s="754"/>
      <c r="FXD156" s="754"/>
      <c r="FXE156" s="754"/>
      <c r="FXF156" s="754"/>
      <c r="FXG156" s="754"/>
      <c r="FXH156" s="754"/>
      <c r="FXI156" s="754"/>
      <c r="FXJ156" s="754"/>
      <c r="FXK156" s="754"/>
      <c r="FXL156" s="754"/>
      <c r="FXM156" s="754"/>
      <c r="FXN156" s="754"/>
      <c r="FXO156" s="754"/>
      <c r="FXP156" s="754"/>
      <c r="FXQ156" s="754"/>
      <c r="FXR156" s="754"/>
      <c r="FXS156" s="754"/>
      <c r="FXT156" s="754"/>
      <c r="FXU156" s="754"/>
      <c r="FXV156" s="754"/>
      <c r="FXW156" s="754"/>
      <c r="FXX156" s="754"/>
      <c r="FXY156" s="754"/>
      <c r="FXZ156" s="754"/>
      <c r="FYA156" s="754"/>
      <c r="FYB156" s="754"/>
      <c r="FYC156" s="754"/>
      <c r="FYD156" s="754"/>
      <c r="FYE156" s="754"/>
      <c r="FYF156" s="754"/>
      <c r="FYG156" s="754"/>
      <c r="FYH156" s="754"/>
      <c r="FYI156" s="754"/>
      <c r="FYJ156" s="754"/>
      <c r="FYK156" s="754"/>
      <c r="FYL156" s="754"/>
      <c r="FYM156" s="754"/>
      <c r="FYN156" s="754"/>
      <c r="FYO156" s="754"/>
      <c r="FYP156" s="754"/>
      <c r="FYQ156" s="754"/>
      <c r="FYR156" s="754"/>
      <c r="FYS156" s="754"/>
      <c r="FYT156" s="754"/>
      <c r="FYU156" s="754"/>
      <c r="FYV156" s="754"/>
      <c r="FYW156" s="754"/>
      <c r="FYX156" s="754"/>
      <c r="FYY156" s="754"/>
      <c r="FYZ156" s="754"/>
      <c r="FZA156" s="754"/>
      <c r="FZB156" s="754"/>
      <c r="FZC156" s="754"/>
      <c r="FZD156" s="754"/>
      <c r="FZE156" s="754"/>
      <c r="FZF156" s="754"/>
      <c r="FZG156" s="754"/>
      <c r="FZH156" s="754"/>
      <c r="FZI156" s="754"/>
      <c r="FZJ156" s="754"/>
      <c r="FZK156" s="754"/>
      <c r="FZL156" s="754"/>
      <c r="FZM156" s="754"/>
      <c r="FZN156" s="754"/>
      <c r="FZO156" s="754"/>
      <c r="FZP156" s="754"/>
      <c r="FZQ156" s="754"/>
      <c r="FZR156" s="754"/>
      <c r="FZS156" s="754"/>
      <c r="FZT156" s="754"/>
      <c r="FZU156" s="754"/>
      <c r="FZV156" s="754"/>
      <c r="FZW156" s="754"/>
      <c r="FZX156" s="754"/>
      <c r="FZY156" s="754"/>
      <c r="FZZ156" s="754"/>
      <c r="GAA156" s="754"/>
      <c r="GAB156" s="754"/>
      <c r="GAC156" s="754"/>
      <c r="GAD156" s="754"/>
      <c r="GAE156" s="754"/>
      <c r="GAF156" s="754"/>
      <c r="GAG156" s="754"/>
      <c r="GAH156" s="754"/>
      <c r="GAI156" s="754"/>
      <c r="GAJ156" s="754"/>
      <c r="GAK156" s="754"/>
      <c r="GAL156" s="754"/>
      <c r="GAM156" s="754"/>
      <c r="GAN156" s="754"/>
      <c r="GAO156" s="754"/>
      <c r="GAP156" s="754"/>
      <c r="GAQ156" s="754"/>
      <c r="GAR156" s="754"/>
      <c r="GAS156" s="754"/>
      <c r="GAT156" s="754"/>
      <c r="GAU156" s="754"/>
      <c r="GAV156" s="754"/>
      <c r="GAW156" s="754"/>
      <c r="GAX156" s="754"/>
      <c r="GAY156" s="754"/>
      <c r="GAZ156" s="754"/>
      <c r="GBA156" s="754"/>
      <c r="GBB156" s="754"/>
      <c r="GBC156" s="754"/>
      <c r="GBD156" s="754"/>
      <c r="GBE156" s="754"/>
      <c r="GBF156" s="754"/>
      <c r="GBG156" s="754"/>
      <c r="GBH156" s="754"/>
      <c r="GBI156" s="754"/>
      <c r="GBJ156" s="754"/>
      <c r="GBK156" s="754"/>
      <c r="GBL156" s="754"/>
      <c r="GBM156" s="754"/>
      <c r="GBN156" s="754"/>
      <c r="GBO156" s="754"/>
      <c r="GBP156" s="754"/>
      <c r="GBQ156" s="754"/>
      <c r="GBR156" s="754"/>
      <c r="GBS156" s="754"/>
      <c r="GBT156" s="754"/>
      <c r="GBU156" s="754"/>
      <c r="GBV156" s="754"/>
      <c r="GBW156" s="754"/>
      <c r="GBX156" s="754"/>
      <c r="GBY156" s="754"/>
      <c r="GBZ156" s="754"/>
      <c r="GCA156" s="754"/>
      <c r="GCB156" s="754"/>
      <c r="GCC156" s="754"/>
      <c r="GCD156" s="754"/>
      <c r="GCE156" s="754"/>
      <c r="GCF156" s="754"/>
      <c r="GCG156" s="754"/>
      <c r="GCH156" s="754"/>
      <c r="GCI156" s="754"/>
      <c r="GCJ156" s="754"/>
      <c r="GCK156" s="754"/>
      <c r="GCL156" s="754"/>
      <c r="GCM156" s="754"/>
      <c r="GCN156" s="754"/>
      <c r="GCO156" s="754"/>
      <c r="GCP156" s="754"/>
      <c r="GCQ156" s="754"/>
      <c r="GCR156" s="754"/>
      <c r="GCS156" s="754"/>
      <c r="GCT156" s="754"/>
      <c r="GCU156" s="754"/>
      <c r="GCV156" s="754"/>
      <c r="GCW156" s="754"/>
      <c r="GCX156" s="754"/>
      <c r="GCY156" s="754"/>
      <c r="GCZ156" s="754"/>
      <c r="GDA156" s="754"/>
      <c r="GDB156" s="754"/>
      <c r="GDC156" s="754"/>
      <c r="GDD156" s="754"/>
      <c r="GDE156" s="754"/>
      <c r="GDF156" s="754"/>
      <c r="GDG156" s="754"/>
      <c r="GDH156" s="754"/>
      <c r="GDI156" s="754"/>
      <c r="GDJ156" s="754"/>
      <c r="GDK156" s="754"/>
      <c r="GDL156" s="754"/>
      <c r="GDM156" s="754"/>
      <c r="GDN156" s="754"/>
      <c r="GDO156" s="754"/>
      <c r="GDP156" s="754"/>
      <c r="GDQ156" s="754"/>
      <c r="GDR156" s="754"/>
      <c r="GDS156" s="754"/>
      <c r="GDT156" s="754"/>
      <c r="GDU156" s="754"/>
      <c r="GDV156" s="754"/>
      <c r="GDW156" s="754"/>
      <c r="GDX156" s="754"/>
      <c r="GDY156" s="754"/>
      <c r="GDZ156" s="754"/>
      <c r="GEA156" s="754"/>
      <c r="GEB156" s="754"/>
      <c r="GEC156" s="754"/>
      <c r="GED156" s="754"/>
      <c r="GEE156" s="754"/>
      <c r="GEF156" s="754"/>
      <c r="GEG156" s="754"/>
      <c r="GEH156" s="754"/>
      <c r="GEI156" s="754"/>
      <c r="GEJ156" s="754"/>
      <c r="GEK156" s="754"/>
      <c r="GEL156" s="754"/>
      <c r="GEM156" s="754"/>
      <c r="GEN156" s="754"/>
      <c r="GEO156" s="754"/>
      <c r="GEP156" s="754"/>
      <c r="GEQ156" s="754"/>
      <c r="GER156" s="754"/>
      <c r="GES156" s="754"/>
      <c r="GET156" s="754"/>
      <c r="GEU156" s="754"/>
      <c r="GEV156" s="754"/>
      <c r="GEW156" s="754"/>
      <c r="GEX156" s="754"/>
      <c r="GEY156" s="754"/>
      <c r="GEZ156" s="754"/>
      <c r="GFA156" s="754"/>
      <c r="GFB156" s="754"/>
      <c r="GFC156" s="754"/>
      <c r="GFD156" s="754"/>
      <c r="GFE156" s="754"/>
      <c r="GFF156" s="754"/>
      <c r="GFG156" s="754"/>
      <c r="GFH156" s="754"/>
      <c r="GFI156" s="754"/>
      <c r="GFJ156" s="754"/>
      <c r="GFK156" s="754"/>
      <c r="GFL156" s="754"/>
      <c r="GFM156" s="754"/>
      <c r="GFN156" s="754"/>
      <c r="GFO156" s="754"/>
      <c r="GFP156" s="754"/>
      <c r="GFQ156" s="754"/>
      <c r="GFR156" s="754"/>
      <c r="GFS156" s="754"/>
      <c r="GFT156" s="754"/>
      <c r="GFU156" s="754"/>
      <c r="GFV156" s="754"/>
      <c r="GFW156" s="754"/>
      <c r="GFX156" s="754"/>
      <c r="GFY156" s="754"/>
      <c r="GFZ156" s="754"/>
      <c r="GGA156" s="754"/>
      <c r="GGB156" s="754"/>
      <c r="GGC156" s="754"/>
      <c r="GGD156" s="754"/>
      <c r="GGE156" s="754"/>
      <c r="GGF156" s="754"/>
      <c r="GGG156" s="754"/>
      <c r="GGH156" s="754"/>
      <c r="GGI156" s="754"/>
      <c r="GGJ156" s="754"/>
      <c r="GGK156" s="754"/>
      <c r="GGL156" s="754"/>
      <c r="GGM156" s="754"/>
      <c r="GGN156" s="754"/>
      <c r="GGO156" s="754"/>
      <c r="GGP156" s="754"/>
      <c r="GGQ156" s="754"/>
      <c r="GGR156" s="754"/>
      <c r="GGS156" s="754"/>
      <c r="GGT156" s="754"/>
      <c r="GGU156" s="754"/>
      <c r="GGV156" s="754"/>
      <c r="GGW156" s="754"/>
      <c r="GGX156" s="754"/>
      <c r="GGY156" s="754"/>
      <c r="GGZ156" s="754"/>
      <c r="GHA156" s="754"/>
      <c r="GHB156" s="754"/>
      <c r="GHC156" s="754"/>
      <c r="GHD156" s="754"/>
      <c r="GHE156" s="754"/>
      <c r="GHF156" s="754"/>
      <c r="GHG156" s="754"/>
      <c r="GHH156" s="754"/>
      <c r="GHI156" s="754"/>
      <c r="GHJ156" s="754"/>
      <c r="GHK156" s="754"/>
      <c r="GHL156" s="754"/>
      <c r="GHM156" s="754"/>
      <c r="GHN156" s="754"/>
      <c r="GHO156" s="754"/>
      <c r="GHP156" s="754"/>
      <c r="GHQ156" s="754"/>
      <c r="GHR156" s="754"/>
      <c r="GHS156" s="754"/>
      <c r="GHT156" s="754"/>
      <c r="GHU156" s="754"/>
      <c r="GHV156" s="754"/>
      <c r="GHW156" s="754"/>
      <c r="GHX156" s="754"/>
      <c r="GHY156" s="754"/>
      <c r="GHZ156" s="754"/>
      <c r="GIA156" s="754"/>
      <c r="GIB156" s="754"/>
      <c r="GIC156" s="754"/>
      <c r="GID156" s="754"/>
      <c r="GIE156" s="754"/>
      <c r="GIF156" s="754"/>
      <c r="GIG156" s="754"/>
      <c r="GIH156" s="754"/>
      <c r="GII156" s="754"/>
      <c r="GIJ156" s="754"/>
      <c r="GIK156" s="754"/>
      <c r="GIL156" s="754"/>
      <c r="GIM156" s="754"/>
      <c r="GIN156" s="754"/>
      <c r="GIO156" s="754"/>
      <c r="GIP156" s="754"/>
      <c r="GIQ156" s="754"/>
      <c r="GIR156" s="754"/>
      <c r="GIS156" s="754"/>
      <c r="GIT156" s="754"/>
      <c r="GIU156" s="754"/>
      <c r="GIV156" s="754"/>
      <c r="GIW156" s="754"/>
      <c r="GIX156" s="754"/>
      <c r="GIY156" s="754"/>
      <c r="GIZ156" s="754"/>
      <c r="GJA156" s="754"/>
      <c r="GJB156" s="754"/>
      <c r="GJC156" s="754"/>
      <c r="GJD156" s="754"/>
      <c r="GJE156" s="754"/>
      <c r="GJF156" s="754"/>
      <c r="GJG156" s="754"/>
      <c r="GJH156" s="754"/>
      <c r="GJI156" s="754"/>
      <c r="GJJ156" s="754"/>
      <c r="GJK156" s="754"/>
      <c r="GJL156" s="754"/>
      <c r="GJM156" s="754"/>
      <c r="GJN156" s="754"/>
      <c r="GJO156" s="754"/>
      <c r="GJP156" s="754"/>
      <c r="GJQ156" s="754"/>
      <c r="GJR156" s="754"/>
      <c r="GJS156" s="754"/>
      <c r="GJT156" s="754"/>
      <c r="GJU156" s="754"/>
      <c r="GJV156" s="754"/>
      <c r="GJW156" s="754"/>
      <c r="GJX156" s="754"/>
      <c r="GJY156" s="754"/>
      <c r="GJZ156" s="754"/>
      <c r="GKA156" s="754"/>
      <c r="GKB156" s="754"/>
      <c r="GKC156" s="754"/>
      <c r="GKD156" s="754"/>
      <c r="GKE156" s="754"/>
      <c r="GKF156" s="754"/>
      <c r="GKG156" s="754"/>
      <c r="GKH156" s="754"/>
      <c r="GKI156" s="754"/>
      <c r="GKJ156" s="754"/>
      <c r="GKK156" s="754"/>
      <c r="GKL156" s="754"/>
      <c r="GKM156" s="754"/>
      <c r="GKN156" s="754"/>
      <c r="GKO156" s="754"/>
      <c r="GKP156" s="754"/>
      <c r="GKQ156" s="754"/>
      <c r="GKR156" s="754"/>
      <c r="GKS156" s="754"/>
      <c r="GKT156" s="754"/>
      <c r="GKU156" s="754"/>
      <c r="GKV156" s="754"/>
      <c r="GKW156" s="754"/>
      <c r="GKX156" s="754"/>
      <c r="GKY156" s="754"/>
      <c r="GKZ156" s="754"/>
      <c r="GLA156" s="754"/>
      <c r="GLB156" s="754"/>
      <c r="GLC156" s="754"/>
      <c r="GLD156" s="754"/>
      <c r="GLE156" s="754"/>
      <c r="GLF156" s="754"/>
      <c r="GLG156" s="754"/>
      <c r="GLH156" s="754"/>
      <c r="GLI156" s="754"/>
      <c r="GLJ156" s="754"/>
      <c r="GLK156" s="754"/>
      <c r="GLL156" s="754"/>
      <c r="GLM156" s="754"/>
      <c r="GLN156" s="754"/>
      <c r="GLO156" s="754"/>
      <c r="GLP156" s="754"/>
      <c r="GLQ156" s="754"/>
      <c r="GLR156" s="754"/>
      <c r="GLS156" s="754"/>
      <c r="GLT156" s="754"/>
      <c r="GLU156" s="754"/>
      <c r="GLV156" s="754"/>
      <c r="GLW156" s="754"/>
      <c r="GLX156" s="754"/>
      <c r="GLY156" s="754"/>
      <c r="GLZ156" s="754"/>
      <c r="GMA156" s="754"/>
      <c r="GMB156" s="754"/>
      <c r="GMC156" s="754"/>
      <c r="GMD156" s="754"/>
      <c r="GME156" s="754"/>
      <c r="GMF156" s="754"/>
      <c r="GMG156" s="754"/>
      <c r="GMH156" s="754"/>
      <c r="GMI156" s="754"/>
      <c r="GMJ156" s="754"/>
      <c r="GMK156" s="754"/>
      <c r="GML156" s="754"/>
      <c r="GMM156" s="754"/>
      <c r="GMN156" s="754"/>
      <c r="GMO156" s="754"/>
      <c r="GMP156" s="754"/>
      <c r="GMQ156" s="754"/>
      <c r="GMR156" s="754"/>
      <c r="GMS156" s="754"/>
      <c r="GMT156" s="754"/>
      <c r="GMU156" s="754"/>
      <c r="GMV156" s="754"/>
      <c r="GMW156" s="754"/>
      <c r="GMX156" s="754"/>
      <c r="GMY156" s="754"/>
      <c r="GMZ156" s="754"/>
      <c r="GNA156" s="754"/>
      <c r="GNB156" s="754"/>
      <c r="GNC156" s="754"/>
      <c r="GND156" s="754"/>
      <c r="GNE156" s="754"/>
      <c r="GNF156" s="754"/>
      <c r="GNG156" s="754"/>
      <c r="GNH156" s="754"/>
      <c r="GNI156" s="754"/>
      <c r="GNJ156" s="754"/>
      <c r="GNK156" s="754"/>
      <c r="GNL156" s="754"/>
      <c r="GNM156" s="754"/>
      <c r="GNN156" s="754"/>
      <c r="GNO156" s="754"/>
      <c r="GNP156" s="754"/>
      <c r="GNQ156" s="754"/>
      <c r="GNR156" s="754"/>
      <c r="GNS156" s="754"/>
      <c r="GNT156" s="754"/>
      <c r="GNU156" s="754"/>
      <c r="GNV156" s="754"/>
      <c r="GNW156" s="754"/>
      <c r="GNX156" s="754"/>
      <c r="GNY156" s="754"/>
      <c r="GNZ156" s="754"/>
      <c r="GOA156" s="754"/>
      <c r="GOB156" s="754"/>
      <c r="GOC156" s="754"/>
      <c r="GOD156" s="754"/>
      <c r="GOE156" s="754"/>
      <c r="GOF156" s="754"/>
      <c r="GOG156" s="754"/>
      <c r="GOH156" s="754"/>
      <c r="GOI156" s="754"/>
      <c r="GOJ156" s="754"/>
      <c r="GOK156" s="754"/>
      <c r="GOL156" s="754"/>
      <c r="GOM156" s="754"/>
      <c r="GON156" s="754"/>
      <c r="GOO156" s="754"/>
      <c r="GOP156" s="754"/>
      <c r="GOQ156" s="754"/>
      <c r="GOR156" s="754"/>
      <c r="GOS156" s="754"/>
      <c r="GOT156" s="754"/>
      <c r="GOU156" s="754"/>
      <c r="GOV156" s="754"/>
      <c r="GOW156" s="754"/>
      <c r="GOX156" s="754"/>
      <c r="GOY156" s="754"/>
      <c r="GOZ156" s="754"/>
      <c r="GPA156" s="754"/>
      <c r="GPB156" s="754"/>
      <c r="GPC156" s="754"/>
      <c r="GPD156" s="754"/>
      <c r="GPE156" s="754"/>
      <c r="GPF156" s="754"/>
      <c r="GPG156" s="754"/>
      <c r="GPH156" s="754"/>
      <c r="GPI156" s="754"/>
      <c r="GPJ156" s="754"/>
      <c r="GPK156" s="754"/>
      <c r="GPL156" s="754"/>
      <c r="GPM156" s="754"/>
      <c r="GPN156" s="754"/>
      <c r="GPO156" s="754"/>
      <c r="GPP156" s="754"/>
      <c r="GPQ156" s="754"/>
      <c r="GPR156" s="754"/>
      <c r="GPS156" s="754"/>
      <c r="GPT156" s="754"/>
      <c r="GPU156" s="754"/>
      <c r="GPV156" s="754"/>
      <c r="GPW156" s="754"/>
      <c r="GPX156" s="754"/>
      <c r="GPY156" s="754"/>
      <c r="GPZ156" s="754"/>
      <c r="GQA156" s="754"/>
      <c r="GQB156" s="754"/>
      <c r="GQC156" s="754"/>
      <c r="GQD156" s="754"/>
      <c r="GQE156" s="754"/>
      <c r="GQF156" s="754"/>
      <c r="GQG156" s="754"/>
      <c r="GQH156" s="754"/>
      <c r="GQI156" s="754"/>
      <c r="GQJ156" s="754"/>
      <c r="GQK156" s="754"/>
      <c r="GQL156" s="754"/>
      <c r="GQM156" s="754"/>
      <c r="GQN156" s="754"/>
      <c r="GQO156" s="754"/>
      <c r="GQP156" s="754"/>
      <c r="GQQ156" s="754"/>
      <c r="GQR156" s="754"/>
      <c r="GQS156" s="754"/>
      <c r="GQT156" s="754"/>
      <c r="GQU156" s="754"/>
      <c r="GQV156" s="754"/>
      <c r="GQW156" s="754"/>
      <c r="GQX156" s="754"/>
      <c r="GQY156" s="754"/>
      <c r="GQZ156" s="754"/>
      <c r="GRA156" s="754"/>
      <c r="GRB156" s="754"/>
      <c r="GRC156" s="754"/>
      <c r="GRD156" s="754"/>
      <c r="GRE156" s="754"/>
      <c r="GRF156" s="754"/>
      <c r="GRG156" s="754"/>
      <c r="GRH156" s="754"/>
      <c r="GRI156" s="754"/>
      <c r="GRJ156" s="754"/>
      <c r="GRK156" s="754"/>
      <c r="GRL156" s="754"/>
      <c r="GRM156" s="754"/>
      <c r="GRN156" s="754"/>
      <c r="GRO156" s="754"/>
      <c r="GRP156" s="754"/>
      <c r="GRQ156" s="754"/>
      <c r="GRR156" s="754"/>
      <c r="GRS156" s="754"/>
      <c r="GRT156" s="754"/>
      <c r="GRU156" s="754"/>
      <c r="GRV156" s="754"/>
      <c r="GRW156" s="754"/>
      <c r="GRX156" s="754"/>
      <c r="GRY156" s="754"/>
      <c r="GRZ156" s="754"/>
      <c r="GSA156" s="754"/>
      <c r="GSB156" s="754"/>
      <c r="GSC156" s="754"/>
      <c r="GSD156" s="754"/>
      <c r="GSE156" s="754"/>
      <c r="GSF156" s="754"/>
      <c r="GSG156" s="754"/>
      <c r="GSH156" s="754"/>
      <c r="GSI156" s="754"/>
      <c r="GSJ156" s="754"/>
      <c r="GSK156" s="754"/>
      <c r="GSL156" s="754"/>
      <c r="GSM156" s="754"/>
      <c r="GSN156" s="754"/>
      <c r="GSO156" s="754"/>
      <c r="GSP156" s="754"/>
      <c r="GSQ156" s="754"/>
      <c r="GSR156" s="754"/>
      <c r="GSS156" s="754"/>
      <c r="GST156" s="754"/>
      <c r="GSU156" s="754"/>
      <c r="GSV156" s="754"/>
      <c r="GSW156" s="754"/>
      <c r="GSX156" s="754"/>
      <c r="GSY156" s="754"/>
      <c r="GSZ156" s="754"/>
      <c r="GTA156" s="754"/>
      <c r="GTB156" s="754"/>
      <c r="GTC156" s="754"/>
      <c r="GTD156" s="754"/>
      <c r="GTE156" s="754"/>
      <c r="GTF156" s="754"/>
      <c r="GTG156" s="754"/>
      <c r="GTH156" s="754"/>
      <c r="GTI156" s="754"/>
      <c r="GTJ156" s="754"/>
      <c r="GTK156" s="754"/>
      <c r="GTL156" s="754"/>
      <c r="GTM156" s="754"/>
      <c r="GTN156" s="754"/>
      <c r="GTO156" s="754"/>
      <c r="GTP156" s="754"/>
      <c r="GTQ156" s="754"/>
      <c r="GTR156" s="754"/>
      <c r="GTS156" s="754"/>
      <c r="GTT156" s="754"/>
      <c r="GTU156" s="754"/>
      <c r="GTV156" s="754"/>
      <c r="GTW156" s="754"/>
      <c r="GTX156" s="754"/>
      <c r="GTY156" s="754"/>
      <c r="GTZ156" s="754"/>
      <c r="GUA156" s="754"/>
      <c r="GUB156" s="754"/>
      <c r="GUC156" s="754"/>
      <c r="GUD156" s="754"/>
      <c r="GUE156" s="754"/>
      <c r="GUF156" s="754"/>
      <c r="GUG156" s="754"/>
      <c r="GUH156" s="754"/>
      <c r="GUI156" s="754"/>
      <c r="GUJ156" s="754"/>
      <c r="GUK156" s="754"/>
      <c r="GUL156" s="754"/>
      <c r="GUM156" s="754"/>
      <c r="GUN156" s="754"/>
      <c r="GUO156" s="754"/>
      <c r="GUP156" s="754"/>
      <c r="GUQ156" s="754"/>
      <c r="GUR156" s="754"/>
      <c r="GUS156" s="754"/>
      <c r="GUT156" s="754"/>
      <c r="GUU156" s="754"/>
      <c r="GUV156" s="754"/>
      <c r="GUW156" s="754"/>
      <c r="GUX156" s="754"/>
      <c r="GUY156" s="754"/>
      <c r="GUZ156" s="754"/>
      <c r="GVA156" s="754"/>
      <c r="GVB156" s="754"/>
      <c r="GVC156" s="754"/>
      <c r="GVD156" s="754"/>
      <c r="GVE156" s="754"/>
      <c r="GVF156" s="754"/>
      <c r="GVG156" s="754"/>
      <c r="GVH156" s="754"/>
      <c r="GVI156" s="754"/>
      <c r="GVJ156" s="754"/>
      <c r="GVK156" s="754"/>
      <c r="GVL156" s="754"/>
      <c r="GVM156" s="754"/>
      <c r="GVN156" s="754"/>
      <c r="GVO156" s="754"/>
      <c r="GVP156" s="754"/>
      <c r="GVQ156" s="754"/>
      <c r="GVR156" s="754"/>
      <c r="GVS156" s="754"/>
      <c r="GVT156" s="754"/>
      <c r="GVU156" s="754"/>
      <c r="GVV156" s="754"/>
      <c r="GVW156" s="754"/>
      <c r="GVX156" s="754"/>
      <c r="GVY156" s="754"/>
      <c r="GVZ156" s="754"/>
      <c r="GWA156" s="754"/>
      <c r="GWB156" s="754"/>
      <c r="GWC156" s="754"/>
      <c r="GWD156" s="754"/>
      <c r="GWE156" s="754"/>
      <c r="GWF156" s="754"/>
      <c r="GWG156" s="754"/>
      <c r="GWH156" s="754"/>
      <c r="GWI156" s="754"/>
      <c r="GWJ156" s="754"/>
      <c r="GWK156" s="754"/>
      <c r="GWL156" s="754"/>
      <c r="GWM156" s="754"/>
      <c r="GWN156" s="754"/>
      <c r="GWO156" s="754"/>
      <c r="GWP156" s="754"/>
      <c r="GWQ156" s="754"/>
      <c r="GWR156" s="754"/>
      <c r="GWS156" s="754"/>
      <c r="GWT156" s="754"/>
      <c r="GWU156" s="754"/>
      <c r="GWV156" s="754"/>
      <c r="GWW156" s="754"/>
      <c r="GWX156" s="754"/>
      <c r="GWY156" s="754"/>
      <c r="GWZ156" s="754"/>
      <c r="GXA156" s="754"/>
      <c r="GXB156" s="754"/>
      <c r="GXC156" s="754"/>
      <c r="GXD156" s="754"/>
      <c r="GXE156" s="754"/>
      <c r="GXF156" s="754"/>
      <c r="GXG156" s="754"/>
      <c r="GXH156" s="754"/>
      <c r="GXI156" s="754"/>
      <c r="GXJ156" s="754"/>
      <c r="GXK156" s="754"/>
      <c r="GXL156" s="754"/>
      <c r="GXM156" s="754"/>
      <c r="GXN156" s="754"/>
      <c r="GXO156" s="754"/>
      <c r="GXP156" s="754"/>
      <c r="GXQ156" s="754"/>
      <c r="GXR156" s="754"/>
      <c r="GXS156" s="754"/>
      <c r="GXT156" s="754"/>
      <c r="GXU156" s="754"/>
      <c r="GXV156" s="754"/>
      <c r="GXW156" s="754"/>
      <c r="GXX156" s="754"/>
      <c r="GXY156" s="754"/>
      <c r="GXZ156" s="754"/>
      <c r="GYA156" s="754"/>
      <c r="GYB156" s="754"/>
      <c r="GYC156" s="754"/>
      <c r="GYD156" s="754"/>
      <c r="GYE156" s="754"/>
      <c r="GYF156" s="754"/>
      <c r="GYG156" s="754"/>
      <c r="GYH156" s="754"/>
      <c r="GYI156" s="754"/>
      <c r="GYJ156" s="754"/>
      <c r="GYK156" s="754"/>
      <c r="GYL156" s="754"/>
      <c r="GYM156" s="754"/>
      <c r="GYN156" s="754"/>
      <c r="GYO156" s="754"/>
      <c r="GYP156" s="754"/>
      <c r="GYQ156" s="754"/>
      <c r="GYR156" s="754"/>
      <c r="GYS156" s="754"/>
      <c r="GYT156" s="754"/>
      <c r="GYU156" s="754"/>
      <c r="GYV156" s="754"/>
      <c r="GYW156" s="754"/>
      <c r="GYX156" s="754"/>
      <c r="GYY156" s="754"/>
      <c r="GYZ156" s="754"/>
      <c r="GZA156" s="754"/>
      <c r="GZB156" s="754"/>
      <c r="GZC156" s="754"/>
      <c r="GZD156" s="754"/>
      <c r="GZE156" s="754"/>
      <c r="GZF156" s="754"/>
      <c r="GZG156" s="754"/>
      <c r="GZH156" s="754"/>
      <c r="GZI156" s="754"/>
      <c r="GZJ156" s="754"/>
      <c r="GZK156" s="754"/>
      <c r="GZL156" s="754"/>
      <c r="GZM156" s="754"/>
      <c r="GZN156" s="754"/>
      <c r="GZO156" s="754"/>
      <c r="GZP156" s="754"/>
      <c r="GZQ156" s="754"/>
      <c r="GZR156" s="754"/>
      <c r="GZS156" s="754"/>
      <c r="GZT156" s="754"/>
      <c r="GZU156" s="754"/>
      <c r="GZV156" s="754"/>
      <c r="GZW156" s="754"/>
      <c r="GZX156" s="754"/>
      <c r="GZY156" s="754"/>
      <c r="GZZ156" s="754"/>
      <c r="HAA156" s="754"/>
      <c r="HAB156" s="754"/>
      <c r="HAC156" s="754"/>
      <c r="HAD156" s="754"/>
      <c r="HAE156" s="754"/>
      <c r="HAF156" s="754"/>
      <c r="HAG156" s="754"/>
      <c r="HAH156" s="754"/>
      <c r="HAI156" s="754"/>
      <c r="HAJ156" s="754"/>
      <c r="HAK156" s="754"/>
      <c r="HAL156" s="754"/>
      <c r="HAM156" s="754"/>
      <c r="HAN156" s="754"/>
      <c r="HAO156" s="754"/>
      <c r="HAP156" s="754"/>
      <c r="HAQ156" s="754"/>
      <c r="HAR156" s="754"/>
      <c r="HAS156" s="754"/>
      <c r="HAT156" s="754"/>
      <c r="HAU156" s="754"/>
      <c r="HAV156" s="754"/>
      <c r="HAW156" s="754"/>
      <c r="HAX156" s="754"/>
      <c r="HAY156" s="754"/>
      <c r="HAZ156" s="754"/>
      <c r="HBA156" s="754"/>
      <c r="HBB156" s="754"/>
      <c r="HBC156" s="754"/>
      <c r="HBD156" s="754"/>
      <c r="HBE156" s="754"/>
      <c r="HBF156" s="754"/>
      <c r="HBG156" s="754"/>
      <c r="HBH156" s="754"/>
      <c r="HBI156" s="754"/>
      <c r="HBJ156" s="754"/>
      <c r="HBK156" s="754"/>
      <c r="HBL156" s="754"/>
      <c r="HBM156" s="754"/>
      <c r="HBN156" s="754"/>
      <c r="HBO156" s="754"/>
      <c r="HBP156" s="754"/>
      <c r="HBQ156" s="754"/>
      <c r="HBR156" s="754"/>
      <c r="HBS156" s="754"/>
      <c r="HBT156" s="754"/>
      <c r="HBU156" s="754"/>
      <c r="HBV156" s="754"/>
      <c r="HBW156" s="754"/>
      <c r="HBX156" s="754"/>
      <c r="HBY156" s="754"/>
      <c r="HBZ156" s="754"/>
      <c r="HCA156" s="754"/>
      <c r="HCB156" s="754"/>
      <c r="HCC156" s="754"/>
      <c r="HCD156" s="754"/>
      <c r="HCE156" s="754"/>
      <c r="HCF156" s="754"/>
      <c r="HCG156" s="754"/>
      <c r="HCH156" s="754"/>
      <c r="HCI156" s="754"/>
      <c r="HCJ156" s="754"/>
      <c r="HCK156" s="754"/>
      <c r="HCL156" s="754"/>
      <c r="HCM156" s="754"/>
      <c r="HCN156" s="754"/>
      <c r="HCO156" s="754"/>
      <c r="HCP156" s="754"/>
      <c r="HCQ156" s="754"/>
      <c r="HCR156" s="754"/>
      <c r="HCS156" s="754"/>
      <c r="HCT156" s="754"/>
      <c r="HCU156" s="754"/>
      <c r="HCV156" s="754"/>
      <c r="HCW156" s="754"/>
      <c r="HCX156" s="754"/>
      <c r="HCY156" s="754"/>
      <c r="HCZ156" s="754"/>
      <c r="HDA156" s="754"/>
      <c r="HDB156" s="754"/>
      <c r="HDC156" s="754"/>
      <c r="HDD156" s="754"/>
      <c r="HDE156" s="754"/>
      <c r="HDF156" s="754"/>
      <c r="HDG156" s="754"/>
      <c r="HDH156" s="754"/>
      <c r="HDI156" s="754"/>
      <c r="HDJ156" s="754"/>
      <c r="HDK156" s="754"/>
      <c r="HDL156" s="754"/>
      <c r="HDM156" s="754"/>
      <c r="HDN156" s="754"/>
      <c r="HDO156" s="754"/>
      <c r="HDP156" s="754"/>
      <c r="HDQ156" s="754"/>
      <c r="HDR156" s="754"/>
      <c r="HDS156" s="754"/>
      <c r="HDT156" s="754"/>
      <c r="HDU156" s="754"/>
      <c r="HDV156" s="754"/>
      <c r="HDW156" s="754"/>
      <c r="HDX156" s="754"/>
      <c r="HDY156" s="754"/>
      <c r="HDZ156" s="754"/>
      <c r="HEA156" s="754"/>
      <c r="HEB156" s="754"/>
      <c r="HEC156" s="754"/>
      <c r="HED156" s="754"/>
      <c r="HEE156" s="754"/>
      <c r="HEF156" s="754"/>
      <c r="HEG156" s="754"/>
      <c r="HEH156" s="754"/>
      <c r="HEI156" s="754"/>
      <c r="HEJ156" s="754"/>
      <c r="HEK156" s="754"/>
      <c r="HEL156" s="754"/>
      <c r="HEM156" s="754"/>
      <c r="HEN156" s="754"/>
      <c r="HEO156" s="754"/>
      <c r="HEP156" s="754"/>
      <c r="HEQ156" s="754"/>
      <c r="HER156" s="754"/>
      <c r="HES156" s="754"/>
      <c r="HET156" s="754"/>
      <c r="HEU156" s="754"/>
      <c r="HEV156" s="754"/>
      <c r="HEW156" s="754"/>
      <c r="HEX156" s="754"/>
      <c r="HEY156" s="754"/>
      <c r="HEZ156" s="754"/>
      <c r="HFA156" s="754"/>
      <c r="HFB156" s="754"/>
      <c r="HFC156" s="754"/>
      <c r="HFD156" s="754"/>
      <c r="HFE156" s="754"/>
      <c r="HFF156" s="754"/>
      <c r="HFG156" s="754"/>
      <c r="HFH156" s="754"/>
      <c r="HFI156" s="754"/>
      <c r="HFJ156" s="754"/>
      <c r="HFK156" s="754"/>
      <c r="HFL156" s="754"/>
      <c r="HFM156" s="754"/>
      <c r="HFN156" s="754"/>
      <c r="HFO156" s="754"/>
      <c r="HFP156" s="754"/>
      <c r="HFQ156" s="754"/>
      <c r="HFR156" s="754"/>
      <c r="HFS156" s="754"/>
      <c r="HFT156" s="754"/>
      <c r="HFU156" s="754"/>
      <c r="HFV156" s="754"/>
      <c r="HFW156" s="754"/>
      <c r="HFX156" s="754"/>
      <c r="HFY156" s="754"/>
      <c r="HFZ156" s="754"/>
      <c r="HGA156" s="754"/>
      <c r="HGB156" s="754"/>
      <c r="HGC156" s="754"/>
      <c r="HGD156" s="754"/>
      <c r="HGE156" s="754"/>
      <c r="HGF156" s="754"/>
      <c r="HGG156" s="754"/>
      <c r="HGH156" s="754"/>
      <c r="HGI156" s="754"/>
      <c r="HGJ156" s="754"/>
      <c r="HGK156" s="754"/>
      <c r="HGL156" s="754"/>
      <c r="HGM156" s="754"/>
      <c r="HGN156" s="754"/>
      <c r="HGO156" s="754"/>
      <c r="HGP156" s="754"/>
      <c r="HGQ156" s="754"/>
      <c r="HGR156" s="754"/>
      <c r="HGS156" s="754"/>
      <c r="HGT156" s="754"/>
      <c r="HGU156" s="754"/>
      <c r="HGV156" s="754"/>
      <c r="HGW156" s="754"/>
      <c r="HGX156" s="754"/>
      <c r="HGY156" s="754"/>
      <c r="HGZ156" s="754"/>
      <c r="HHA156" s="754"/>
      <c r="HHB156" s="754"/>
      <c r="HHC156" s="754"/>
      <c r="HHD156" s="754"/>
      <c r="HHE156" s="754"/>
      <c r="HHF156" s="754"/>
      <c r="HHG156" s="754"/>
      <c r="HHH156" s="754"/>
      <c r="HHI156" s="754"/>
      <c r="HHJ156" s="754"/>
      <c r="HHK156" s="754"/>
      <c r="HHL156" s="754"/>
      <c r="HHM156" s="754"/>
      <c r="HHN156" s="754"/>
      <c r="HHO156" s="754"/>
      <c r="HHP156" s="754"/>
      <c r="HHQ156" s="754"/>
      <c r="HHR156" s="754"/>
      <c r="HHS156" s="754"/>
      <c r="HHT156" s="754"/>
      <c r="HHU156" s="754"/>
      <c r="HHV156" s="754"/>
      <c r="HHW156" s="754"/>
      <c r="HHX156" s="754"/>
      <c r="HHY156" s="754"/>
      <c r="HHZ156" s="754"/>
      <c r="HIA156" s="754"/>
      <c r="HIB156" s="754"/>
      <c r="HIC156" s="754"/>
      <c r="HID156" s="754"/>
      <c r="HIE156" s="754"/>
      <c r="HIF156" s="754"/>
      <c r="HIG156" s="754"/>
      <c r="HIH156" s="754"/>
      <c r="HII156" s="754"/>
      <c r="HIJ156" s="754"/>
      <c r="HIK156" s="754"/>
      <c r="HIL156" s="754"/>
      <c r="HIM156" s="754"/>
      <c r="HIN156" s="754"/>
      <c r="HIO156" s="754"/>
      <c r="HIP156" s="754"/>
      <c r="HIQ156" s="754"/>
      <c r="HIR156" s="754"/>
      <c r="HIS156" s="754"/>
      <c r="HIT156" s="754"/>
      <c r="HIU156" s="754"/>
      <c r="HIV156" s="754"/>
      <c r="HIW156" s="754"/>
      <c r="HIX156" s="754"/>
      <c r="HIY156" s="754"/>
      <c r="HIZ156" s="754"/>
      <c r="HJA156" s="754"/>
      <c r="HJB156" s="754"/>
      <c r="HJC156" s="754"/>
      <c r="HJD156" s="754"/>
      <c r="HJE156" s="754"/>
      <c r="HJF156" s="754"/>
      <c r="HJG156" s="754"/>
      <c r="HJH156" s="754"/>
      <c r="HJI156" s="754"/>
      <c r="HJJ156" s="754"/>
      <c r="HJK156" s="754"/>
      <c r="HJL156" s="754"/>
      <c r="HJM156" s="754"/>
      <c r="HJN156" s="754"/>
      <c r="HJO156" s="754"/>
      <c r="HJP156" s="754"/>
      <c r="HJQ156" s="754"/>
      <c r="HJR156" s="754"/>
      <c r="HJS156" s="754"/>
      <c r="HJT156" s="754"/>
      <c r="HJU156" s="754"/>
      <c r="HJV156" s="754"/>
      <c r="HJW156" s="754"/>
      <c r="HJX156" s="754"/>
      <c r="HJY156" s="754"/>
      <c r="HJZ156" s="754"/>
      <c r="HKA156" s="754"/>
      <c r="HKB156" s="754"/>
      <c r="HKC156" s="754"/>
      <c r="HKD156" s="754"/>
      <c r="HKE156" s="754"/>
      <c r="HKF156" s="754"/>
      <c r="HKG156" s="754"/>
      <c r="HKH156" s="754"/>
      <c r="HKI156" s="754"/>
      <c r="HKJ156" s="754"/>
      <c r="HKK156" s="754"/>
      <c r="HKL156" s="754"/>
      <c r="HKM156" s="754"/>
      <c r="HKN156" s="754"/>
      <c r="HKO156" s="754"/>
      <c r="HKP156" s="754"/>
      <c r="HKQ156" s="754"/>
      <c r="HKR156" s="754"/>
      <c r="HKS156" s="754"/>
      <c r="HKT156" s="754"/>
      <c r="HKU156" s="754"/>
      <c r="HKV156" s="754"/>
      <c r="HKW156" s="754"/>
      <c r="HKX156" s="754"/>
      <c r="HKY156" s="754"/>
      <c r="HKZ156" s="754"/>
      <c r="HLA156" s="754"/>
      <c r="HLB156" s="754"/>
      <c r="HLC156" s="754"/>
      <c r="HLD156" s="754"/>
      <c r="HLE156" s="754"/>
      <c r="HLF156" s="754"/>
      <c r="HLG156" s="754"/>
      <c r="HLH156" s="754"/>
      <c r="HLI156" s="754"/>
      <c r="HLJ156" s="754"/>
      <c r="HLK156" s="754"/>
      <c r="HLL156" s="754"/>
      <c r="HLM156" s="754"/>
      <c r="HLN156" s="754"/>
      <c r="HLO156" s="754"/>
      <c r="HLP156" s="754"/>
      <c r="HLQ156" s="754"/>
      <c r="HLR156" s="754"/>
      <c r="HLS156" s="754"/>
      <c r="HLT156" s="754"/>
      <c r="HLU156" s="754"/>
      <c r="HLV156" s="754"/>
      <c r="HLW156" s="754"/>
      <c r="HLX156" s="754"/>
      <c r="HLY156" s="754"/>
      <c r="HLZ156" s="754"/>
      <c r="HMA156" s="754"/>
      <c r="HMB156" s="754"/>
      <c r="HMC156" s="754"/>
      <c r="HMD156" s="754"/>
      <c r="HME156" s="754"/>
      <c r="HMF156" s="754"/>
      <c r="HMG156" s="754"/>
      <c r="HMH156" s="754"/>
      <c r="HMI156" s="754"/>
      <c r="HMJ156" s="754"/>
      <c r="HMK156" s="754"/>
      <c r="HML156" s="754"/>
      <c r="HMM156" s="754"/>
      <c r="HMN156" s="754"/>
      <c r="HMO156" s="754"/>
      <c r="HMP156" s="754"/>
      <c r="HMQ156" s="754"/>
      <c r="HMR156" s="754"/>
      <c r="HMS156" s="754"/>
      <c r="HMT156" s="754"/>
      <c r="HMU156" s="754"/>
      <c r="HMV156" s="754"/>
      <c r="HMW156" s="754"/>
      <c r="HMX156" s="754"/>
      <c r="HMY156" s="754"/>
      <c r="HMZ156" s="754"/>
      <c r="HNA156" s="754"/>
      <c r="HNB156" s="754"/>
      <c r="HNC156" s="754"/>
      <c r="HND156" s="754"/>
      <c r="HNE156" s="754"/>
      <c r="HNF156" s="754"/>
      <c r="HNG156" s="754"/>
      <c r="HNH156" s="754"/>
      <c r="HNI156" s="754"/>
      <c r="HNJ156" s="754"/>
      <c r="HNK156" s="754"/>
      <c r="HNL156" s="754"/>
      <c r="HNM156" s="754"/>
      <c r="HNN156" s="754"/>
      <c r="HNO156" s="754"/>
      <c r="HNP156" s="754"/>
      <c r="HNQ156" s="754"/>
      <c r="HNR156" s="754"/>
      <c r="HNS156" s="754"/>
      <c r="HNT156" s="754"/>
      <c r="HNU156" s="754"/>
      <c r="HNV156" s="754"/>
      <c r="HNW156" s="754"/>
      <c r="HNX156" s="754"/>
      <c r="HNY156" s="754"/>
      <c r="HNZ156" s="754"/>
      <c r="HOA156" s="754"/>
      <c r="HOB156" s="754"/>
      <c r="HOC156" s="754"/>
      <c r="HOD156" s="754"/>
      <c r="HOE156" s="754"/>
      <c r="HOF156" s="754"/>
      <c r="HOG156" s="754"/>
      <c r="HOH156" s="754"/>
      <c r="HOI156" s="754"/>
      <c r="HOJ156" s="754"/>
      <c r="HOK156" s="754"/>
      <c r="HOL156" s="754"/>
      <c r="HOM156" s="754"/>
      <c r="HON156" s="754"/>
      <c r="HOO156" s="754"/>
      <c r="HOP156" s="754"/>
      <c r="HOQ156" s="754"/>
      <c r="HOR156" s="754"/>
      <c r="HOS156" s="754"/>
      <c r="HOT156" s="754"/>
      <c r="HOU156" s="754"/>
      <c r="HOV156" s="754"/>
      <c r="HOW156" s="754"/>
      <c r="HOX156" s="754"/>
      <c r="HOY156" s="754"/>
      <c r="HOZ156" s="754"/>
      <c r="HPA156" s="754"/>
      <c r="HPB156" s="754"/>
      <c r="HPC156" s="754"/>
      <c r="HPD156" s="754"/>
      <c r="HPE156" s="754"/>
      <c r="HPF156" s="754"/>
      <c r="HPG156" s="754"/>
      <c r="HPH156" s="754"/>
      <c r="HPI156" s="754"/>
      <c r="HPJ156" s="754"/>
      <c r="HPK156" s="754"/>
      <c r="HPL156" s="754"/>
      <c r="HPM156" s="754"/>
      <c r="HPN156" s="754"/>
      <c r="HPO156" s="754"/>
      <c r="HPP156" s="754"/>
      <c r="HPQ156" s="754"/>
      <c r="HPR156" s="754"/>
      <c r="HPS156" s="754"/>
      <c r="HPT156" s="754"/>
      <c r="HPU156" s="754"/>
      <c r="HPV156" s="754"/>
      <c r="HPW156" s="754"/>
      <c r="HPX156" s="754"/>
      <c r="HPY156" s="754"/>
      <c r="HPZ156" s="754"/>
      <c r="HQA156" s="754"/>
      <c r="HQB156" s="754"/>
      <c r="HQC156" s="754"/>
      <c r="HQD156" s="754"/>
      <c r="HQE156" s="754"/>
      <c r="HQF156" s="754"/>
      <c r="HQG156" s="754"/>
      <c r="HQH156" s="754"/>
      <c r="HQI156" s="754"/>
      <c r="HQJ156" s="754"/>
      <c r="HQK156" s="754"/>
      <c r="HQL156" s="754"/>
      <c r="HQM156" s="754"/>
      <c r="HQN156" s="754"/>
      <c r="HQO156" s="754"/>
      <c r="HQP156" s="754"/>
      <c r="HQQ156" s="754"/>
      <c r="HQR156" s="754"/>
      <c r="HQS156" s="754"/>
      <c r="HQT156" s="754"/>
      <c r="HQU156" s="754"/>
      <c r="HQV156" s="754"/>
      <c r="HQW156" s="754"/>
      <c r="HQX156" s="754"/>
      <c r="HQY156" s="754"/>
      <c r="HQZ156" s="754"/>
      <c r="HRA156" s="754"/>
      <c r="HRB156" s="754"/>
      <c r="HRC156" s="754"/>
      <c r="HRD156" s="754"/>
      <c r="HRE156" s="754"/>
      <c r="HRF156" s="754"/>
      <c r="HRG156" s="754"/>
      <c r="HRH156" s="754"/>
      <c r="HRI156" s="754"/>
      <c r="HRJ156" s="754"/>
      <c r="HRK156" s="754"/>
      <c r="HRL156" s="754"/>
      <c r="HRM156" s="754"/>
      <c r="HRN156" s="754"/>
      <c r="HRO156" s="754"/>
      <c r="HRP156" s="754"/>
      <c r="HRQ156" s="754"/>
      <c r="HRR156" s="754"/>
      <c r="HRS156" s="754"/>
      <c r="HRT156" s="754"/>
      <c r="HRU156" s="754"/>
      <c r="HRV156" s="754"/>
      <c r="HRW156" s="754"/>
      <c r="HRX156" s="754"/>
      <c r="HRY156" s="754"/>
      <c r="HRZ156" s="754"/>
      <c r="HSA156" s="754"/>
      <c r="HSB156" s="754"/>
      <c r="HSC156" s="754"/>
      <c r="HSD156" s="754"/>
      <c r="HSE156" s="754"/>
      <c r="HSF156" s="754"/>
      <c r="HSG156" s="754"/>
      <c r="HSH156" s="754"/>
      <c r="HSI156" s="754"/>
      <c r="HSJ156" s="754"/>
      <c r="HSK156" s="754"/>
      <c r="HSL156" s="754"/>
      <c r="HSM156" s="754"/>
      <c r="HSN156" s="754"/>
      <c r="HSO156" s="754"/>
      <c r="HSP156" s="754"/>
      <c r="HSQ156" s="754"/>
      <c r="HSR156" s="754"/>
      <c r="HSS156" s="754"/>
      <c r="HST156" s="754"/>
      <c r="HSU156" s="754"/>
      <c r="HSV156" s="754"/>
      <c r="HSW156" s="754"/>
      <c r="HSX156" s="754"/>
      <c r="HSY156" s="754"/>
      <c r="HSZ156" s="754"/>
      <c r="HTA156" s="754"/>
      <c r="HTB156" s="754"/>
      <c r="HTC156" s="754"/>
      <c r="HTD156" s="754"/>
      <c r="HTE156" s="754"/>
      <c r="HTF156" s="754"/>
      <c r="HTG156" s="754"/>
      <c r="HTH156" s="754"/>
      <c r="HTI156" s="754"/>
      <c r="HTJ156" s="754"/>
      <c r="HTK156" s="754"/>
      <c r="HTL156" s="754"/>
      <c r="HTM156" s="754"/>
      <c r="HTN156" s="754"/>
      <c r="HTO156" s="754"/>
      <c r="HTP156" s="754"/>
      <c r="HTQ156" s="754"/>
      <c r="HTR156" s="754"/>
      <c r="HTS156" s="754"/>
      <c r="HTT156" s="754"/>
      <c r="HTU156" s="754"/>
      <c r="HTV156" s="754"/>
      <c r="HTW156" s="754"/>
      <c r="HTX156" s="754"/>
      <c r="HTY156" s="754"/>
      <c r="HTZ156" s="754"/>
      <c r="HUA156" s="754"/>
      <c r="HUB156" s="754"/>
      <c r="HUC156" s="754"/>
      <c r="HUD156" s="754"/>
      <c r="HUE156" s="754"/>
      <c r="HUF156" s="754"/>
      <c r="HUG156" s="754"/>
      <c r="HUH156" s="754"/>
      <c r="HUI156" s="754"/>
      <c r="HUJ156" s="754"/>
      <c r="HUK156" s="754"/>
      <c r="HUL156" s="754"/>
      <c r="HUM156" s="754"/>
      <c r="HUN156" s="754"/>
      <c r="HUO156" s="754"/>
      <c r="HUP156" s="754"/>
      <c r="HUQ156" s="754"/>
      <c r="HUR156" s="754"/>
      <c r="HUS156" s="754"/>
      <c r="HUT156" s="754"/>
      <c r="HUU156" s="754"/>
      <c r="HUV156" s="754"/>
      <c r="HUW156" s="754"/>
      <c r="HUX156" s="754"/>
      <c r="HUY156" s="754"/>
      <c r="HUZ156" s="754"/>
      <c r="HVA156" s="754"/>
      <c r="HVB156" s="754"/>
      <c r="HVC156" s="754"/>
      <c r="HVD156" s="754"/>
      <c r="HVE156" s="754"/>
      <c r="HVF156" s="754"/>
      <c r="HVG156" s="754"/>
      <c r="HVH156" s="754"/>
      <c r="HVI156" s="754"/>
      <c r="HVJ156" s="754"/>
      <c r="HVK156" s="754"/>
      <c r="HVL156" s="754"/>
      <c r="HVM156" s="754"/>
      <c r="HVN156" s="754"/>
      <c r="HVO156" s="754"/>
      <c r="HVP156" s="754"/>
      <c r="HVQ156" s="754"/>
      <c r="HVR156" s="754"/>
      <c r="HVS156" s="754"/>
      <c r="HVT156" s="754"/>
      <c r="HVU156" s="754"/>
      <c r="HVV156" s="754"/>
      <c r="HVW156" s="754"/>
      <c r="HVX156" s="754"/>
      <c r="HVY156" s="754"/>
      <c r="HVZ156" s="754"/>
      <c r="HWA156" s="754"/>
      <c r="HWB156" s="754"/>
      <c r="HWC156" s="754"/>
      <c r="HWD156" s="754"/>
      <c r="HWE156" s="754"/>
      <c r="HWF156" s="754"/>
      <c r="HWG156" s="754"/>
      <c r="HWH156" s="754"/>
      <c r="HWI156" s="754"/>
      <c r="HWJ156" s="754"/>
      <c r="HWK156" s="754"/>
      <c r="HWL156" s="754"/>
      <c r="HWM156" s="754"/>
      <c r="HWN156" s="754"/>
      <c r="HWO156" s="754"/>
      <c r="HWP156" s="754"/>
      <c r="HWQ156" s="754"/>
      <c r="HWR156" s="754"/>
      <c r="HWS156" s="754"/>
      <c r="HWT156" s="754"/>
      <c r="HWU156" s="754"/>
      <c r="HWV156" s="754"/>
      <c r="HWW156" s="754"/>
      <c r="HWX156" s="754"/>
      <c r="HWY156" s="754"/>
      <c r="HWZ156" s="754"/>
      <c r="HXA156" s="754"/>
      <c r="HXB156" s="754"/>
      <c r="HXC156" s="754"/>
      <c r="HXD156" s="754"/>
      <c r="HXE156" s="754"/>
      <c r="HXF156" s="754"/>
      <c r="HXG156" s="754"/>
      <c r="HXH156" s="754"/>
      <c r="HXI156" s="754"/>
      <c r="HXJ156" s="754"/>
      <c r="HXK156" s="754"/>
      <c r="HXL156" s="754"/>
      <c r="HXM156" s="754"/>
      <c r="HXN156" s="754"/>
      <c r="HXO156" s="754"/>
      <c r="HXP156" s="754"/>
      <c r="HXQ156" s="754"/>
      <c r="HXR156" s="754"/>
      <c r="HXS156" s="754"/>
      <c r="HXT156" s="754"/>
      <c r="HXU156" s="754"/>
      <c r="HXV156" s="754"/>
      <c r="HXW156" s="754"/>
      <c r="HXX156" s="754"/>
      <c r="HXY156" s="754"/>
      <c r="HXZ156" s="754"/>
      <c r="HYA156" s="754"/>
      <c r="HYB156" s="754"/>
      <c r="HYC156" s="754"/>
      <c r="HYD156" s="754"/>
      <c r="HYE156" s="754"/>
      <c r="HYF156" s="754"/>
      <c r="HYG156" s="754"/>
      <c r="HYH156" s="754"/>
      <c r="HYI156" s="754"/>
      <c r="HYJ156" s="754"/>
      <c r="HYK156" s="754"/>
      <c r="HYL156" s="754"/>
      <c r="HYM156" s="754"/>
      <c r="HYN156" s="754"/>
      <c r="HYO156" s="754"/>
      <c r="HYP156" s="754"/>
      <c r="HYQ156" s="754"/>
      <c r="HYR156" s="754"/>
      <c r="HYS156" s="754"/>
      <c r="HYT156" s="754"/>
      <c r="HYU156" s="754"/>
      <c r="HYV156" s="754"/>
      <c r="HYW156" s="754"/>
      <c r="HYX156" s="754"/>
      <c r="HYY156" s="754"/>
      <c r="HYZ156" s="754"/>
      <c r="HZA156" s="754"/>
      <c r="HZB156" s="754"/>
      <c r="HZC156" s="754"/>
      <c r="HZD156" s="754"/>
      <c r="HZE156" s="754"/>
      <c r="HZF156" s="754"/>
      <c r="HZG156" s="754"/>
      <c r="HZH156" s="754"/>
      <c r="HZI156" s="754"/>
      <c r="HZJ156" s="754"/>
      <c r="HZK156" s="754"/>
      <c r="HZL156" s="754"/>
      <c r="HZM156" s="754"/>
      <c r="HZN156" s="754"/>
      <c r="HZO156" s="754"/>
      <c r="HZP156" s="754"/>
      <c r="HZQ156" s="754"/>
      <c r="HZR156" s="754"/>
      <c r="HZS156" s="754"/>
      <c r="HZT156" s="754"/>
      <c r="HZU156" s="754"/>
      <c r="HZV156" s="754"/>
      <c r="HZW156" s="754"/>
      <c r="HZX156" s="754"/>
      <c r="HZY156" s="754"/>
      <c r="HZZ156" s="754"/>
      <c r="IAA156" s="754"/>
      <c r="IAB156" s="754"/>
      <c r="IAC156" s="754"/>
      <c r="IAD156" s="754"/>
      <c r="IAE156" s="754"/>
      <c r="IAF156" s="754"/>
      <c r="IAG156" s="754"/>
      <c r="IAH156" s="754"/>
      <c r="IAI156" s="754"/>
      <c r="IAJ156" s="754"/>
      <c r="IAK156" s="754"/>
      <c r="IAL156" s="754"/>
      <c r="IAM156" s="754"/>
      <c r="IAN156" s="754"/>
      <c r="IAO156" s="754"/>
      <c r="IAP156" s="754"/>
      <c r="IAQ156" s="754"/>
      <c r="IAR156" s="754"/>
      <c r="IAS156" s="754"/>
      <c r="IAT156" s="754"/>
      <c r="IAU156" s="754"/>
      <c r="IAV156" s="754"/>
      <c r="IAW156" s="754"/>
      <c r="IAX156" s="754"/>
      <c r="IAY156" s="754"/>
      <c r="IAZ156" s="754"/>
      <c r="IBA156" s="754"/>
      <c r="IBB156" s="754"/>
      <c r="IBC156" s="754"/>
      <c r="IBD156" s="754"/>
      <c r="IBE156" s="754"/>
      <c r="IBF156" s="754"/>
      <c r="IBG156" s="754"/>
      <c r="IBH156" s="754"/>
      <c r="IBI156" s="754"/>
      <c r="IBJ156" s="754"/>
      <c r="IBK156" s="754"/>
      <c r="IBL156" s="754"/>
      <c r="IBM156" s="754"/>
      <c r="IBN156" s="754"/>
      <c r="IBO156" s="754"/>
      <c r="IBP156" s="754"/>
      <c r="IBQ156" s="754"/>
      <c r="IBR156" s="754"/>
      <c r="IBS156" s="754"/>
      <c r="IBT156" s="754"/>
      <c r="IBU156" s="754"/>
      <c r="IBV156" s="754"/>
      <c r="IBW156" s="754"/>
      <c r="IBX156" s="754"/>
      <c r="IBY156" s="754"/>
      <c r="IBZ156" s="754"/>
      <c r="ICA156" s="754"/>
      <c r="ICB156" s="754"/>
      <c r="ICC156" s="754"/>
      <c r="ICD156" s="754"/>
      <c r="ICE156" s="754"/>
      <c r="ICF156" s="754"/>
      <c r="ICG156" s="754"/>
      <c r="ICH156" s="754"/>
      <c r="ICI156" s="754"/>
      <c r="ICJ156" s="754"/>
      <c r="ICK156" s="754"/>
      <c r="ICL156" s="754"/>
      <c r="ICM156" s="754"/>
      <c r="ICN156" s="754"/>
      <c r="ICO156" s="754"/>
      <c r="ICP156" s="754"/>
      <c r="ICQ156" s="754"/>
      <c r="ICR156" s="754"/>
      <c r="ICS156" s="754"/>
      <c r="ICT156" s="754"/>
      <c r="ICU156" s="754"/>
      <c r="ICV156" s="754"/>
      <c r="ICW156" s="754"/>
      <c r="ICX156" s="754"/>
      <c r="ICY156" s="754"/>
      <c r="ICZ156" s="754"/>
      <c r="IDA156" s="754"/>
      <c r="IDB156" s="754"/>
      <c r="IDC156" s="754"/>
      <c r="IDD156" s="754"/>
      <c r="IDE156" s="754"/>
      <c r="IDF156" s="754"/>
      <c r="IDG156" s="754"/>
      <c r="IDH156" s="754"/>
      <c r="IDI156" s="754"/>
      <c r="IDJ156" s="754"/>
      <c r="IDK156" s="754"/>
      <c r="IDL156" s="754"/>
      <c r="IDM156" s="754"/>
      <c r="IDN156" s="754"/>
      <c r="IDO156" s="754"/>
      <c r="IDP156" s="754"/>
      <c r="IDQ156" s="754"/>
      <c r="IDR156" s="754"/>
      <c r="IDS156" s="754"/>
      <c r="IDT156" s="754"/>
      <c r="IDU156" s="754"/>
      <c r="IDV156" s="754"/>
      <c r="IDW156" s="754"/>
      <c r="IDX156" s="754"/>
      <c r="IDY156" s="754"/>
      <c r="IDZ156" s="754"/>
      <c r="IEA156" s="754"/>
      <c r="IEB156" s="754"/>
      <c r="IEC156" s="754"/>
      <c r="IED156" s="754"/>
      <c r="IEE156" s="754"/>
      <c r="IEF156" s="754"/>
      <c r="IEG156" s="754"/>
      <c r="IEH156" s="754"/>
      <c r="IEI156" s="754"/>
      <c r="IEJ156" s="754"/>
      <c r="IEK156" s="754"/>
      <c r="IEL156" s="754"/>
      <c r="IEM156" s="754"/>
      <c r="IEN156" s="754"/>
      <c r="IEO156" s="754"/>
      <c r="IEP156" s="754"/>
      <c r="IEQ156" s="754"/>
      <c r="IER156" s="754"/>
      <c r="IES156" s="754"/>
      <c r="IET156" s="754"/>
      <c r="IEU156" s="754"/>
      <c r="IEV156" s="754"/>
      <c r="IEW156" s="754"/>
      <c r="IEX156" s="754"/>
      <c r="IEY156" s="754"/>
      <c r="IEZ156" s="754"/>
      <c r="IFA156" s="754"/>
      <c r="IFB156" s="754"/>
      <c r="IFC156" s="754"/>
      <c r="IFD156" s="754"/>
      <c r="IFE156" s="754"/>
      <c r="IFF156" s="754"/>
      <c r="IFG156" s="754"/>
      <c r="IFH156" s="754"/>
      <c r="IFI156" s="754"/>
      <c r="IFJ156" s="754"/>
      <c r="IFK156" s="754"/>
      <c r="IFL156" s="754"/>
      <c r="IFM156" s="754"/>
      <c r="IFN156" s="754"/>
      <c r="IFO156" s="754"/>
      <c r="IFP156" s="754"/>
      <c r="IFQ156" s="754"/>
      <c r="IFR156" s="754"/>
      <c r="IFS156" s="754"/>
      <c r="IFT156" s="754"/>
      <c r="IFU156" s="754"/>
      <c r="IFV156" s="754"/>
      <c r="IFW156" s="754"/>
      <c r="IFX156" s="754"/>
      <c r="IFY156" s="754"/>
      <c r="IFZ156" s="754"/>
      <c r="IGA156" s="754"/>
      <c r="IGB156" s="754"/>
      <c r="IGC156" s="754"/>
      <c r="IGD156" s="754"/>
      <c r="IGE156" s="754"/>
      <c r="IGF156" s="754"/>
      <c r="IGG156" s="754"/>
      <c r="IGH156" s="754"/>
      <c r="IGI156" s="754"/>
      <c r="IGJ156" s="754"/>
      <c r="IGK156" s="754"/>
      <c r="IGL156" s="754"/>
      <c r="IGM156" s="754"/>
      <c r="IGN156" s="754"/>
      <c r="IGO156" s="754"/>
      <c r="IGP156" s="754"/>
      <c r="IGQ156" s="754"/>
      <c r="IGR156" s="754"/>
      <c r="IGS156" s="754"/>
      <c r="IGT156" s="754"/>
      <c r="IGU156" s="754"/>
      <c r="IGV156" s="754"/>
      <c r="IGW156" s="754"/>
      <c r="IGX156" s="754"/>
      <c r="IGY156" s="754"/>
      <c r="IGZ156" s="754"/>
      <c r="IHA156" s="754"/>
      <c r="IHB156" s="754"/>
      <c r="IHC156" s="754"/>
      <c r="IHD156" s="754"/>
      <c r="IHE156" s="754"/>
      <c r="IHF156" s="754"/>
      <c r="IHG156" s="754"/>
      <c r="IHH156" s="754"/>
      <c r="IHI156" s="754"/>
      <c r="IHJ156" s="754"/>
      <c r="IHK156" s="754"/>
      <c r="IHL156" s="754"/>
      <c r="IHM156" s="754"/>
      <c r="IHN156" s="754"/>
      <c r="IHO156" s="754"/>
      <c r="IHP156" s="754"/>
      <c r="IHQ156" s="754"/>
      <c r="IHR156" s="754"/>
      <c r="IHS156" s="754"/>
      <c r="IHT156" s="754"/>
      <c r="IHU156" s="754"/>
      <c r="IHV156" s="754"/>
      <c r="IHW156" s="754"/>
      <c r="IHX156" s="754"/>
      <c r="IHY156" s="754"/>
      <c r="IHZ156" s="754"/>
      <c r="IIA156" s="754"/>
      <c r="IIB156" s="754"/>
      <c r="IIC156" s="754"/>
      <c r="IID156" s="754"/>
      <c r="IIE156" s="754"/>
      <c r="IIF156" s="754"/>
      <c r="IIG156" s="754"/>
      <c r="IIH156" s="754"/>
      <c r="III156" s="754"/>
      <c r="IIJ156" s="754"/>
      <c r="IIK156" s="754"/>
      <c r="IIL156" s="754"/>
      <c r="IIM156" s="754"/>
      <c r="IIN156" s="754"/>
      <c r="IIO156" s="754"/>
      <c r="IIP156" s="754"/>
      <c r="IIQ156" s="754"/>
      <c r="IIR156" s="754"/>
      <c r="IIS156" s="754"/>
      <c r="IIT156" s="754"/>
      <c r="IIU156" s="754"/>
      <c r="IIV156" s="754"/>
      <c r="IIW156" s="754"/>
      <c r="IIX156" s="754"/>
      <c r="IIY156" s="754"/>
      <c r="IIZ156" s="754"/>
      <c r="IJA156" s="754"/>
      <c r="IJB156" s="754"/>
      <c r="IJC156" s="754"/>
      <c r="IJD156" s="754"/>
      <c r="IJE156" s="754"/>
      <c r="IJF156" s="754"/>
      <c r="IJG156" s="754"/>
      <c r="IJH156" s="754"/>
      <c r="IJI156" s="754"/>
      <c r="IJJ156" s="754"/>
      <c r="IJK156" s="754"/>
      <c r="IJL156" s="754"/>
      <c r="IJM156" s="754"/>
      <c r="IJN156" s="754"/>
      <c r="IJO156" s="754"/>
      <c r="IJP156" s="754"/>
      <c r="IJQ156" s="754"/>
      <c r="IJR156" s="754"/>
      <c r="IJS156" s="754"/>
      <c r="IJT156" s="754"/>
      <c r="IJU156" s="754"/>
      <c r="IJV156" s="754"/>
      <c r="IJW156" s="754"/>
      <c r="IJX156" s="754"/>
      <c r="IJY156" s="754"/>
      <c r="IJZ156" s="754"/>
      <c r="IKA156" s="754"/>
      <c r="IKB156" s="754"/>
      <c r="IKC156" s="754"/>
      <c r="IKD156" s="754"/>
      <c r="IKE156" s="754"/>
      <c r="IKF156" s="754"/>
      <c r="IKG156" s="754"/>
      <c r="IKH156" s="754"/>
      <c r="IKI156" s="754"/>
      <c r="IKJ156" s="754"/>
      <c r="IKK156" s="754"/>
      <c r="IKL156" s="754"/>
      <c r="IKM156" s="754"/>
      <c r="IKN156" s="754"/>
      <c r="IKO156" s="754"/>
      <c r="IKP156" s="754"/>
      <c r="IKQ156" s="754"/>
      <c r="IKR156" s="754"/>
      <c r="IKS156" s="754"/>
      <c r="IKT156" s="754"/>
      <c r="IKU156" s="754"/>
      <c r="IKV156" s="754"/>
      <c r="IKW156" s="754"/>
      <c r="IKX156" s="754"/>
      <c r="IKY156" s="754"/>
      <c r="IKZ156" s="754"/>
      <c r="ILA156" s="754"/>
      <c r="ILB156" s="754"/>
      <c r="ILC156" s="754"/>
      <c r="ILD156" s="754"/>
      <c r="ILE156" s="754"/>
      <c r="ILF156" s="754"/>
      <c r="ILG156" s="754"/>
      <c r="ILH156" s="754"/>
      <c r="ILI156" s="754"/>
      <c r="ILJ156" s="754"/>
      <c r="ILK156" s="754"/>
      <c r="ILL156" s="754"/>
      <c r="ILM156" s="754"/>
      <c r="ILN156" s="754"/>
      <c r="ILO156" s="754"/>
      <c r="ILP156" s="754"/>
      <c r="ILQ156" s="754"/>
      <c r="ILR156" s="754"/>
      <c r="ILS156" s="754"/>
      <c r="ILT156" s="754"/>
      <c r="ILU156" s="754"/>
      <c r="ILV156" s="754"/>
      <c r="ILW156" s="754"/>
      <c r="ILX156" s="754"/>
      <c r="ILY156" s="754"/>
      <c r="ILZ156" s="754"/>
      <c r="IMA156" s="754"/>
      <c r="IMB156" s="754"/>
      <c r="IMC156" s="754"/>
      <c r="IMD156" s="754"/>
      <c r="IME156" s="754"/>
      <c r="IMF156" s="754"/>
      <c r="IMG156" s="754"/>
      <c r="IMH156" s="754"/>
      <c r="IMI156" s="754"/>
      <c r="IMJ156" s="754"/>
      <c r="IMK156" s="754"/>
      <c r="IML156" s="754"/>
      <c r="IMM156" s="754"/>
      <c r="IMN156" s="754"/>
      <c r="IMO156" s="754"/>
      <c r="IMP156" s="754"/>
      <c r="IMQ156" s="754"/>
      <c r="IMR156" s="754"/>
      <c r="IMS156" s="754"/>
      <c r="IMT156" s="754"/>
      <c r="IMU156" s="754"/>
      <c r="IMV156" s="754"/>
      <c r="IMW156" s="754"/>
      <c r="IMX156" s="754"/>
      <c r="IMY156" s="754"/>
      <c r="IMZ156" s="754"/>
      <c r="INA156" s="754"/>
      <c r="INB156" s="754"/>
      <c r="INC156" s="754"/>
      <c r="IND156" s="754"/>
      <c r="INE156" s="754"/>
      <c r="INF156" s="754"/>
      <c r="ING156" s="754"/>
      <c r="INH156" s="754"/>
      <c r="INI156" s="754"/>
      <c r="INJ156" s="754"/>
      <c r="INK156" s="754"/>
      <c r="INL156" s="754"/>
      <c r="INM156" s="754"/>
      <c r="INN156" s="754"/>
      <c r="INO156" s="754"/>
      <c r="INP156" s="754"/>
      <c r="INQ156" s="754"/>
      <c r="INR156" s="754"/>
      <c r="INS156" s="754"/>
      <c r="INT156" s="754"/>
      <c r="INU156" s="754"/>
      <c r="INV156" s="754"/>
      <c r="INW156" s="754"/>
      <c r="INX156" s="754"/>
      <c r="INY156" s="754"/>
      <c r="INZ156" s="754"/>
      <c r="IOA156" s="754"/>
      <c r="IOB156" s="754"/>
      <c r="IOC156" s="754"/>
      <c r="IOD156" s="754"/>
      <c r="IOE156" s="754"/>
      <c r="IOF156" s="754"/>
      <c r="IOG156" s="754"/>
      <c r="IOH156" s="754"/>
      <c r="IOI156" s="754"/>
      <c r="IOJ156" s="754"/>
      <c r="IOK156" s="754"/>
      <c r="IOL156" s="754"/>
      <c r="IOM156" s="754"/>
      <c r="ION156" s="754"/>
      <c r="IOO156" s="754"/>
      <c r="IOP156" s="754"/>
      <c r="IOQ156" s="754"/>
      <c r="IOR156" s="754"/>
      <c r="IOS156" s="754"/>
      <c r="IOT156" s="754"/>
      <c r="IOU156" s="754"/>
      <c r="IOV156" s="754"/>
      <c r="IOW156" s="754"/>
      <c r="IOX156" s="754"/>
      <c r="IOY156" s="754"/>
      <c r="IOZ156" s="754"/>
      <c r="IPA156" s="754"/>
      <c r="IPB156" s="754"/>
      <c r="IPC156" s="754"/>
      <c r="IPD156" s="754"/>
      <c r="IPE156" s="754"/>
      <c r="IPF156" s="754"/>
      <c r="IPG156" s="754"/>
      <c r="IPH156" s="754"/>
      <c r="IPI156" s="754"/>
      <c r="IPJ156" s="754"/>
      <c r="IPK156" s="754"/>
      <c r="IPL156" s="754"/>
      <c r="IPM156" s="754"/>
      <c r="IPN156" s="754"/>
      <c r="IPO156" s="754"/>
      <c r="IPP156" s="754"/>
      <c r="IPQ156" s="754"/>
      <c r="IPR156" s="754"/>
      <c r="IPS156" s="754"/>
      <c r="IPT156" s="754"/>
      <c r="IPU156" s="754"/>
      <c r="IPV156" s="754"/>
      <c r="IPW156" s="754"/>
      <c r="IPX156" s="754"/>
      <c r="IPY156" s="754"/>
      <c r="IPZ156" s="754"/>
      <c r="IQA156" s="754"/>
      <c r="IQB156" s="754"/>
      <c r="IQC156" s="754"/>
      <c r="IQD156" s="754"/>
      <c r="IQE156" s="754"/>
      <c r="IQF156" s="754"/>
      <c r="IQG156" s="754"/>
      <c r="IQH156" s="754"/>
      <c r="IQI156" s="754"/>
      <c r="IQJ156" s="754"/>
      <c r="IQK156" s="754"/>
      <c r="IQL156" s="754"/>
      <c r="IQM156" s="754"/>
      <c r="IQN156" s="754"/>
      <c r="IQO156" s="754"/>
      <c r="IQP156" s="754"/>
      <c r="IQQ156" s="754"/>
      <c r="IQR156" s="754"/>
      <c r="IQS156" s="754"/>
      <c r="IQT156" s="754"/>
      <c r="IQU156" s="754"/>
      <c r="IQV156" s="754"/>
      <c r="IQW156" s="754"/>
      <c r="IQX156" s="754"/>
      <c r="IQY156" s="754"/>
      <c r="IQZ156" s="754"/>
      <c r="IRA156" s="754"/>
      <c r="IRB156" s="754"/>
      <c r="IRC156" s="754"/>
      <c r="IRD156" s="754"/>
      <c r="IRE156" s="754"/>
      <c r="IRF156" s="754"/>
      <c r="IRG156" s="754"/>
      <c r="IRH156" s="754"/>
      <c r="IRI156" s="754"/>
      <c r="IRJ156" s="754"/>
      <c r="IRK156" s="754"/>
      <c r="IRL156" s="754"/>
      <c r="IRM156" s="754"/>
      <c r="IRN156" s="754"/>
      <c r="IRO156" s="754"/>
      <c r="IRP156" s="754"/>
      <c r="IRQ156" s="754"/>
      <c r="IRR156" s="754"/>
      <c r="IRS156" s="754"/>
      <c r="IRT156" s="754"/>
      <c r="IRU156" s="754"/>
      <c r="IRV156" s="754"/>
      <c r="IRW156" s="754"/>
      <c r="IRX156" s="754"/>
      <c r="IRY156" s="754"/>
      <c r="IRZ156" s="754"/>
      <c r="ISA156" s="754"/>
      <c r="ISB156" s="754"/>
      <c r="ISC156" s="754"/>
      <c r="ISD156" s="754"/>
      <c r="ISE156" s="754"/>
      <c r="ISF156" s="754"/>
      <c r="ISG156" s="754"/>
      <c r="ISH156" s="754"/>
      <c r="ISI156" s="754"/>
      <c r="ISJ156" s="754"/>
      <c r="ISK156" s="754"/>
      <c r="ISL156" s="754"/>
      <c r="ISM156" s="754"/>
      <c r="ISN156" s="754"/>
      <c r="ISO156" s="754"/>
      <c r="ISP156" s="754"/>
      <c r="ISQ156" s="754"/>
      <c r="ISR156" s="754"/>
      <c r="ISS156" s="754"/>
      <c r="IST156" s="754"/>
      <c r="ISU156" s="754"/>
      <c r="ISV156" s="754"/>
      <c r="ISW156" s="754"/>
      <c r="ISX156" s="754"/>
      <c r="ISY156" s="754"/>
      <c r="ISZ156" s="754"/>
      <c r="ITA156" s="754"/>
      <c r="ITB156" s="754"/>
      <c r="ITC156" s="754"/>
      <c r="ITD156" s="754"/>
      <c r="ITE156" s="754"/>
      <c r="ITF156" s="754"/>
      <c r="ITG156" s="754"/>
      <c r="ITH156" s="754"/>
      <c r="ITI156" s="754"/>
      <c r="ITJ156" s="754"/>
      <c r="ITK156" s="754"/>
      <c r="ITL156" s="754"/>
      <c r="ITM156" s="754"/>
      <c r="ITN156" s="754"/>
      <c r="ITO156" s="754"/>
      <c r="ITP156" s="754"/>
      <c r="ITQ156" s="754"/>
      <c r="ITR156" s="754"/>
      <c r="ITS156" s="754"/>
      <c r="ITT156" s="754"/>
      <c r="ITU156" s="754"/>
      <c r="ITV156" s="754"/>
      <c r="ITW156" s="754"/>
      <c r="ITX156" s="754"/>
      <c r="ITY156" s="754"/>
      <c r="ITZ156" s="754"/>
      <c r="IUA156" s="754"/>
      <c r="IUB156" s="754"/>
      <c r="IUC156" s="754"/>
      <c r="IUD156" s="754"/>
      <c r="IUE156" s="754"/>
      <c r="IUF156" s="754"/>
      <c r="IUG156" s="754"/>
      <c r="IUH156" s="754"/>
      <c r="IUI156" s="754"/>
      <c r="IUJ156" s="754"/>
      <c r="IUK156" s="754"/>
      <c r="IUL156" s="754"/>
      <c r="IUM156" s="754"/>
      <c r="IUN156" s="754"/>
      <c r="IUO156" s="754"/>
      <c r="IUP156" s="754"/>
      <c r="IUQ156" s="754"/>
      <c r="IUR156" s="754"/>
      <c r="IUS156" s="754"/>
      <c r="IUT156" s="754"/>
      <c r="IUU156" s="754"/>
      <c r="IUV156" s="754"/>
      <c r="IUW156" s="754"/>
      <c r="IUX156" s="754"/>
      <c r="IUY156" s="754"/>
      <c r="IUZ156" s="754"/>
      <c r="IVA156" s="754"/>
      <c r="IVB156" s="754"/>
      <c r="IVC156" s="754"/>
      <c r="IVD156" s="754"/>
      <c r="IVE156" s="754"/>
      <c r="IVF156" s="754"/>
      <c r="IVG156" s="754"/>
      <c r="IVH156" s="754"/>
      <c r="IVI156" s="754"/>
      <c r="IVJ156" s="754"/>
      <c r="IVK156" s="754"/>
      <c r="IVL156" s="754"/>
      <c r="IVM156" s="754"/>
      <c r="IVN156" s="754"/>
      <c r="IVO156" s="754"/>
      <c r="IVP156" s="754"/>
      <c r="IVQ156" s="754"/>
      <c r="IVR156" s="754"/>
      <c r="IVS156" s="754"/>
      <c r="IVT156" s="754"/>
      <c r="IVU156" s="754"/>
      <c r="IVV156" s="754"/>
      <c r="IVW156" s="754"/>
      <c r="IVX156" s="754"/>
      <c r="IVY156" s="754"/>
      <c r="IVZ156" s="754"/>
      <c r="IWA156" s="754"/>
      <c r="IWB156" s="754"/>
      <c r="IWC156" s="754"/>
      <c r="IWD156" s="754"/>
      <c r="IWE156" s="754"/>
      <c r="IWF156" s="754"/>
      <c r="IWG156" s="754"/>
      <c r="IWH156" s="754"/>
      <c r="IWI156" s="754"/>
      <c r="IWJ156" s="754"/>
      <c r="IWK156" s="754"/>
      <c r="IWL156" s="754"/>
      <c r="IWM156" s="754"/>
      <c r="IWN156" s="754"/>
      <c r="IWO156" s="754"/>
      <c r="IWP156" s="754"/>
      <c r="IWQ156" s="754"/>
      <c r="IWR156" s="754"/>
      <c r="IWS156" s="754"/>
      <c r="IWT156" s="754"/>
      <c r="IWU156" s="754"/>
      <c r="IWV156" s="754"/>
      <c r="IWW156" s="754"/>
      <c r="IWX156" s="754"/>
      <c r="IWY156" s="754"/>
      <c r="IWZ156" s="754"/>
      <c r="IXA156" s="754"/>
      <c r="IXB156" s="754"/>
      <c r="IXC156" s="754"/>
      <c r="IXD156" s="754"/>
      <c r="IXE156" s="754"/>
      <c r="IXF156" s="754"/>
      <c r="IXG156" s="754"/>
      <c r="IXH156" s="754"/>
      <c r="IXI156" s="754"/>
      <c r="IXJ156" s="754"/>
      <c r="IXK156" s="754"/>
      <c r="IXL156" s="754"/>
      <c r="IXM156" s="754"/>
      <c r="IXN156" s="754"/>
      <c r="IXO156" s="754"/>
      <c r="IXP156" s="754"/>
      <c r="IXQ156" s="754"/>
      <c r="IXR156" s="754"/>
      <c r="IXS156" s="754"/>
      <c r="IXT156" s="754"/>
      <c r="IXU156" s="754"/>
      <c r="IXV156" s="754"/>
      <c r="IXW156" s="754"/>
      <c r="IXX156" s="754"/>
      <c r="IXY156" s="754"/>
      <c r="IXZ156" s="754"/>
      <c r="IYA156" s="754"/>
      <c r="IYB156" s="754"/>
      <c r="IYC156" s="754"/>
      <c r="IYD156" s="754"/>
      <c r="IYE156" s="754"/>
      <c r="IYF156" s="754"/>
      <c r="IYG156" s="754"/>
      <c r="IYH156" s="754"/>
      <c r="IYI156" s="754"/>
      <c r="IYJ156" s="754"/>
      <c r="IYK156" s="754"/>
      <c r="IYL156" s="754"/>
      <c r="IYM156" s="754"/>
      <c r="IYN156" s="754"/>
      <c r="IYO156" s="754"/>
      <c r="IYP156" s="754"/>
      <c r="IYQ156" s="754"/>
      <c r="IYR156" s="754"/>
      <c r="IYS156" s="754"/>
      <c r="IYT156" s="754"/>
      <c r="IYU156" s="754"/>
      <c r="IYV156" s="754"/>
      <c r="IYW156" s="754"/>
      <c r="IYX156" s="754"/>
      <c r="IYY156" s="754"/>
      <c r="IYZ156" s="754"/>
      <c r="IZA156" s="754"/>
      <c r="IZB156" s="754"/>
      <c r="IZC156" s="754"/>
      <c r="IZD156" s="754"/>
      <c r="IZE156" s="754"/>
      <c r="IZF156" s="754"/>
      <c r="IZG156" s="754"/>
      <c r="IZH156" s="754"/>
      <c r="IZI156" s="754"/>
      <c r="IZJ156" s="754"/>
      <c r="IZK156" s="754"/>
      <c r="IZL156" s="754"/>
      <c r="IZM156" s="754"/>
      <c r="IZN156" s="754"/>
      <c r="IZO156" s="754"/>
      <c r="IZP156" s="754"/>
      <c r="IZQ156" s="754"/>
      <c r="IZR156" s="754"/>
      <c r="IZS156" s="754"/>
      <c r="IZT156" s="754"/>
      <c r="IZU156" s="754"/>
      <c r="IZV156" s="754"/>
      <c r="IZW156" s="754"/>
      <c r="IZX156" s="754"/>
      <c r="IZY156" s="754"/>
      <c r="IZZ156" s="754"/>
      <c r="JAA156" s="754"/>
      <c r="JAB156" s="754"/>
      <c r="JAC156" s="754"/>
      <c r="JAD156" s="754"/>
      <c r="JAE156" s="754"/>
      <c r="JAF156" s="754"/>
      <c r="JAG156" s="754"/>
      <c r="JAH156" s="754"/>
      <c r="JAI156" s="754"/>
      <c r="JAJ156" s="754"/>
      <c r="JAK156" s="754"/>
      <c r="JAL156" s="754"/>
      <c r="JAM156" s="754"/>
      <c r="JAN156" s="754"/>
      <c r="JAO156" s="754"/>
      <c r="JAP156" s="754"/>
      <c r="JAQ156" s="754"/>
      <c r="JAR156" s="754"/>
      <c r="JAS156" s="754"/>
      <c r="JAT156" s="754"/>
      <c r="JAU156" s="754"/>
      <c r="JAV156" s="754"/>
      <c r="JAW156" s="754"/>
      <c r="JAX156" s="754"/>
      <c r="JAY156" s="754"/>
      <c r="JAZ156" s="754"/>
      <c r="JBA156" s="754"/>
      <c r="JBB156" s="754"/>
      <c r="JBC156" s="754"/>
      <c r="JBD156" s="754"/>
      <c r="JBE156" s="754"/>
      <c r="JBF156" s="754"/>
      <c r="JBG156" s="754"/>
      <c r="JBH156" s="754"/>
      <c r="JBI156" s="754"/>
      <c r="JBJ156" s="754"/>
      <c r="JBK156" s="754"/>
      <c r="JBL156" s="754"/>
      <c r="JBM156" s="754"/>
      <c r="JBN156" s="754"/>
      <c r="JBO156" s="754"/>
      <c r="JBP156" s="754"/>
      <c r="JBQ156" s="754"/>
      <c r="JBR156" s="754"/>
      <c r="JBS156" s="754"/>
      <c r="JBT156" s="754"/>
      <c r="JBU156" s="754"/>
      <c r="JBV156" s="754"/>
      <c r="JBW156" s="754"/>
      <c r="JBX156" s="754"/>
      <c r="JBY156" s="754"/>
      <c r="JBZ156" s="754"/>
      <c r="JCA156" s="754"/>
      <c r="JCB156" s="754"/>
      <c r="JCC156" s="754"/>
      <c r="JCD156" s="754"/>
      <c r="JCE156" s="754"/>
      <c r="JCF156" s="754"/>
      <c r="JCG156" s="754"/>
      <c r="JCH156" s="754"/>
      <c r="JCI156" s="754"/>
      <c r="JCJ156" s="754"/>
      <c r="JCK156" s="754"/>
      <c r="JCL156" s="754"/>
      <c r="JCM156" s="754"/>
      <c r="JCN156" s="754"/>
      <c r="JCO156" s="754"/>
      <c r="JCP156" s="754"/>
      <c r="JCQ156" s="754"/>
      <c r="JCR156" s="754"/>
      <c r="JCS156" s="754"/>
      <c r="JCT156" s="754"/>
      <c r="JCU156" s="754"/>
      <c r="JCV156" s="754"/>
      <c r="JCW156" s="754"/>
      <c r="JCX156" s="754"/>
      <c r="JCY156" s="754"/>
      <c r="JCZ156" s="754"/>
      <c r="JDA156" s="754"/>
      <c r="JDB156" s="754"/>
      <c r="JDC156" s="754"/>
      <c r="JDD156" s="754"/>
      <c r="JDE156" s="754"/>
      <c r="JDF156" s="754"/>
      <c r="JDG156" s="754"/>
      <c r="JDH156" s="754"/>
      <c r="JDI156" s="754"/>
      <c r="JDJ156" s="754"/>
      <c r="JDK156" s="754"/>
      <c r="JDL156" s="754"/>
      <c r="JDM156" s="754"/>
      <c r="JDN156" s="754"/>
      <c r="JDO156" s="754"/>
      <c r="JDP156" s="754"/>
      <c r="JDQ156" s="754"/>
      <c r="JDR156" s="754"/>
      <c r="JDS156" s="754"/>
      <c r="JDT156" s="754"/>
      <c r="JDU156" s="754"/>
      <c r="JDV156" s="754"/>
      <c r="JDW156" s="754"/>
      <c r="JDX156" s="754"/>
      <c r="JDY156" s="754"/>
      <c r="JDZ156" s="754"/>
      <c r="JEA156" s="754"/>
      <c r="JEB156" s="754"/>
      <c r="JEC156" s="754"/>
      <c r="JED156" s="754"/>
      <c r="JEE156" s="754"/>
      <c r="JEF156" s="754"/>
      <c r="JEG156" s="754"/>
      <c r="JEH156" s="754"/>
      <c r="JEI156" s="754"/>
      <c r="JEJ156" s="754"/>
      <c r="JEK156" s="754"/>
      <c r="JEL156" s="754"/>
      <c r="JEM156" s="754"/>
      <c r="JEN156" s="754"/>
      <c r="JEO156" s="754"/>
      <c r="JEP156" s="754"/>
      <c r="JEQ156" s="754"/>
      <c r="JER156" s="754"/>
      <c r="JES156" s="754"/>
      <c r="JET156" s="754"/>
      <c r="JEU156" s="754"/>
      <c r="JEV156" s="754"/>
      <c r="JEW156" s="754"/>
      <c r="JEX156" s="754"/>
      <c r="JEY156" s="754"/>
      <c r="JEZ156" s="754"/>
      <c r="JFA156" s="754"/>
      <c r="JFB156" s="754"/>
      <c r="JFC156" s="754"/>
      <c r="JFD156" s="754"/>
      <c r="JFE156" s="754"/>
      <c r="JFF156" s="754"/>
      <c r="JFG156" s="754"/>
      <c r="JFH156" s="754"/>
      <c r="JFI156" s="754"/>
      <c r="JFJ156" s="754"/>
      <c r="JFK156" s="754"/>
      <c r="JFL156" s="754"/>
      <c r="JFM156" s="754"/>
      <c r="JFN156" s="754"/>
      <c r="JFO156" s="754"/>
      <c r="JFP156" s="754"/>
      <c r="JFQ156" s="754"/>
      <c r="JFR156" s="754"/>
      <c r="JFS156" s="754"/>
      <c r="JFT156" s="754"/>
      <c r="JFU156" s="754"/>
      <c r="JFV156" s="754"/>
      <c r="JFW156" s="754"/>
      <c r="JFX156" s="754"/>
      <c r="JFY156" s="754"/>
      <c r="JFZ156" s="754"/>
      <c r="JGA156" s="754"/>
      <c r="JGB156" s="754"/>
      <c r="JGC156" s="754"/>
      <c r="JGD156" s="754"/>
      <c r="JGE156" s="754"/>
      <c r="JGF156" s="754"/>
      <c r="JGG156" s="754"/>
      <c r="JGH156" s="754"/>
      <c r="JGI156" s="754"/>
      <c r="JGJ156" s="754"/>
      <c r="JGK156" s="754"/>
      <c r="JGL156" s="754"/>
      <c r="JGM156" s="754"/>
      <c r="JGN156" s="754"/>
      <c r="JGO156" s="754"/>
      <c r="JGP156" s="754"/>
      <c r="JGQ156" s="754"/>
      <c r="JGR156" s="754"/>
      <c r="JGS156" s="754"/>
      <c r="JGT156" s="754"/>
      <c r="JGU156" s="754"/>
      <c r="JGV156" s="754"/>
      <c r="JGW156" s="754"/>
      <c r="JGX156" s="754"/>
      <c r="JGY156" s="754"/>
      <c r="JGZ156" s="754"/>
      <c r="JHA156" s="754"/>
      <c r="JHB156" s="754"/>
      <c r="JHC156" s="754"/>
      <c r="JHD156" s="754"/>
      <c r="JHE156" s="754"/>
      <c r="JHF156" s="754"/>
      <c r="JHG156" s="754"/>
      <c r="JHH156" s="754"/>
      <c r="JHI156" s="754"/>
      <c r="JHJ156" s="754"/>
      <c r="JHK156" s="754"/>
      <c r="JHL156" s="754"/>
      <c r="JHM156" s="754"/>
      <c r="JHN156" s="754"/>
      <c r="JHO156" s="754"/>
      <c r="JHP156" s="754"/>
      <c r="JHQ156" s="754"/>
      <c r="JHR156" s="754"/>
      <c r="JHS156" s="754"/>
      <c r="JHT156" s="754"/>
      <c r="JHU156" s="754"/>
      <c r="JHV156" s="754"/>
      <c r="JHW156" s="754"/>
      <c r="JHX156" s="754"/>
      <c r="JHY156" s="754"/>
      <c r="JHZ156" s="754"/>
      <c r="JIA156" s="754"/>
      <c r="JIB156" s="754"/>
      <c r="JIC156" s="754"/>
      <c r="JID156" s="754"/>
      <c r="JIE156" s="754"/>
      <c r="JIF156" s="754"/>
      <c r="JIG156" s="754"/>
      <c r="JIH156" s="754"/>
      <c r="JII156" s="754"/>
      <c r="JIJ156" s="754"/>
      <c r="JIK156" s="754"/>
      <c r="JIL156" s="754"/>
      <c r="JIM156" s="754"/>
      <c r="JIN156" s="754"/>
      <c r="JIO156" s="754"/>
      <c r="JIP156" s="754"/>
      <c r="JIQ156" s="754"/>
      <c r="JIR156" s="754"/>
      <c r="JIS156" s="754"/>
      <c r="JIT156" s="754"/>
      <c r="JIU156" s="754"/>
      <c r="JIV156" s="754"/>
      <c r="JIW156" s="754"/>
      <c r="JIX156" s="754"/>
      <c r="JIY156" s="754"/>
      <c r="JIZ156" s="754"/>
      <c r="JJA156" s="754"/>
      <c r="JJB156" s="754"/>
      <c r="JJC156" s="754"/>
      <c r="JJD156" s="754"/>
      <c r="JJE156" s="754"/>
      <c r="JJF156" s="754"/>
      <c r="JJG156" s="754"/>
      <c r="JJH156" s="754"/>
      <c r="JJI156" s="754"/>
      <c r="JJJ156" s="754"/>
      <c r="JJK156" s="754"/>
      <c r="JJL156" s="754"/>
      <c r="JJM156" s="754"/>
      <c r="JJN156" s="754"/>
      <c r="JJO156" s="754"/>
      <c r="JJP156" s="754"/>
      <c r="JJQ156" s="754"/>
      <c r="JJR156" s="754"/>
      <c r="JJS156" s="754"/>
      <c r="JJT156" s="754"/>
      <c r="JJU156" s="754"/>
      <c r="JJV156" s="754"/>
      <c r="JJW156" s="754"/>
      <c r="JJX156" s="754"/>
      <c r="JJY156" s="754"/>
      <c r="JJZ156" s="754"/>
      <c r="JKA156" s="754"/>
      <c r="JKB156" s="754"/>
      <c r="JKC156" s="754"/>
      <c r="JKD156" s="754"/>
      <c r="JKE156" s="754"/>
      <c r="JKF156" s="754"/>
      <c r="JKG156" s="754"/>
      <c r="JKH156" s="754"/>
      <c r="JKI156" s="754"/>
      <c r="JKJ156" s="754"/>
      <c r="JKK156" s="754"/>
      <c r="JKL156" s="754"/>
      <c r="JKM156" s="754"/>
      <c r="JKN156" s="754"/>
      <c r="JKO156" s="754"/>
      <c r="JKP156" s="754"/>
      <c r="JKQ156" s="754"/>
      <c r="JKR156" s="754"/>
      <c r="JKS156" s="754"/>
      <c r="JKT156" s="754"/>
      <c r="JKU156" s="754"/>
      <c r="JKV156" s="754"/>
      <c r="JKW156" s="754"/>
      <c r="JKX156" s="754"/>
      <c r="JKY156" s="754"/>
      <c r="JKZ156" s="754"/>
      <c r="JLA156" s="754"/>
      <c r="JLB156" s="754"/>
      <c r="JLC156" s="754"/>
      <c r="JLD156" s="754"/>
      <c r="JLE156" s="754"/>
      <c r="JLF156" s="754"/>
      <c r="JLG156" s="754"/>
      <c r="JLH156" s="754"/>
      <c r="JLI156" s="754"/>
      <c r="JLJ156" s="754"/>
      <c r="JLK156" s="754"/>
      <c r="JLL156" s="754"/>
      <c r="JLM156" s="754"/>
      <c r="JLN156" s="754"/>
      <c r="JLO156" s="754"/>
      <c r="JLP156" s="754"/>
      <c r="JLQ156" s="754"/>
      <c r="JLR156" s="754"/>
      <c r="JLS156" s="754"/>
      <c r="JLT156" s="754"/>
      <c r="JLU156" s="754"/>
      <c r="JLV156" s="754"/>
      <c r="JLW156" s="754"/>
      <c r="JLX156" s="754"/>
      <c r="JLY156" s="754"/>
      <c r="JLZ156" s="754"/>
      <c r="JMA156" s="754"/>
      <c r="JMB156" s="754"/>
      <c r="JMC156" s="754"/>
      <c r="JMD156" s="754"/>
      <c r="JME156" s="754"/>
      <c r="JMF156" s="754"/>
      <c r="JMG156" s="754"/>
      <c r="JMH156" s="754"/>
      <c r="JMI156" s="754"/>
      <c r="JMJ156" s="754"/>
      <c r="JMK156" s="754"/>
      <c r="JML156" s="754"/>
      <c r="JMM156" s="754"/>
      <c r="JMN156" s="754"/>
      <c r="JMO156" s="754"/>
      <c r="JMP156" s="754"/>
      <c r="JMQ156" s="754"/>
      <c r="JMR156" s="754"/>
      <c r="JMS156" s="754"/>
      <c r="JMT156" s="754"/>
      <c r="JMU156" s="754"/>
      <c r="JMV156" s="754"/>
      <c r="JMW156" s="754"/>
      <c r="JMX156" s="754"/>
      <c r="JMY156" s="754"/>
      <c r="JMZ156" s="754"/>
      <c r="JNA156" s="754"/>
      <c r="JNB156" s="754"/>
      <c r="JNC156" s="754"/>
      <c r="JND156" s="754"/>
      <c r="JNE156" s="754"/>
      <c r="JNF156" s="754"/>
      <c r="JNG156" s="754"/>
      <c r="JNH156" s="754"/>
      <c r="JNI156" s="754"/>
      <c r="JNJ156" s="754"/>
      <c r="JNK156" s="754"/>
      <c r="JNL156" s="754"/>
      <c r="JNM156" s="754"/>
      <c r="JNN156" s="754"/>
      <c r="JNO156" s="754"/>
      <c r="JNP156" s="754"/>
      <c r="JNQ156" s="754"/>
      <c r="JNR156" s="754"/>
      <c r="JNS156" s="754"/>
      <c r="JNT156" s="754"/>
      <c r="JNU156" s="754"/>
      <c r="JNV156" s="754"/>
      <c r="JNW156" s="754"/>
      <c r="JNX156" s="754"/>
      <c r="JNY156" s="754"/>
      <c r="JNZ156" s="754"/>
      <c r="JOA156" s="754"/>
      <c r="JOB156" s="754"/>
      <c r="JOC156" s="754"/>
      <c r="JOD156" s="754"/>
      <c r="JOE156" s="754"/>
      <c r="JOF156" s="754"/>
      <c r="JOG156" s="754"/>
      <c r="JOH156" s="754"/>
      <c r="JOI156" s="754"/>
      <c r="JOJ156" s="754"/>
      <c r="JOK156" s="754"/>
      <c r="JOL156" s="754"/>
      <c r="JOM156" s="754"/>
      <c r="JON156" s="754"/>
      <c r="JOO156" s="754"/>
      <c r="JOP156" s="754"/>
      <c r="JOQ156" s="754"/>
      <c r="JOR156" s="754"/>
      <c r="JOS156" s="754"/>
      <c r="JOT156" s="754"/>
      <c r="JOU156" s="754"/>
      <c r="JOV156" s="754"/>
      <c r="JOW156" s="754"/>
      <c r="JOX156" s="754"/>
      <c r="JOY156" s="754"/>
      <c r="JOZ156" s="754"/>
      <c r="JPA156" s="754"/>
      <c r="JPB156" s="754"/>
      <c r="JPC156" s="754"/>
      <c r="JPD156" s="754"/>
      <c r="JPE156" s="754"/>
      <c r="JPF156" s="754"/>
      <c r="JPG156" s="754"/>
      <c r="JPH156" s="754"/>
      <c r="JPI156" s="754"/>
      <c r="JPJ156" s="754"/>
      <c r="JPK156" s="754"/>
      <c r="JPL156" s="754"/>
      <c r="JPM156" s="754"/>
      <c r="JPN156" s="754"/>
      <c r="JPO156" s="754"/>
      <c r="JPP156" s="754"/>
      <c r="JPQ156" s="754"/>
      <c r="JPR156" s="754"/>
      <c r="JPS156" s="754"/>
      <c r="JPT156" s="754"/>
      <c r="JPU156" s="754"/>
      <c r="JPV156" s="754"/>
      <c r="JPW156" s="754"/>
      <c r="JPX156" s="754"/>
      <c r="JPY156" s="754"/>
      <c r="JPZ156" s="754"/>
      <c r="JQA156" s="754"/>
      <c r="JQB156" s="754"/>
      <c r="JQC156" s="754"/>
      <c r="JQD156" s="754"/>
      <c r="JQE156" s="754"/>
      <c r="JQF156" s="754"/>
      <c r="JQG156" s="754"/>
      <c r="JQH156" s="754"/>
      <c r="JQI156" s="754"/>
      <c r="JQJ156" s="754"/>
      <c r="JQK156" s="754"/>
      <c r="JQL156" s="754"/>
      <c r="JQM156" s="754"/>
      <c r="JQN156" s="754"/>
      <c r="JQO156" s="754"/>
      <c r="JQP156" s="754"/>
      <c r="JQQ156" s="754"/>
      <c r="JQR156" s="754"/>
      <c r="JQS156" s="754"/>
      <c r="JQT156" s="754"/>
      <c r="JQU156" s="754"/>
      <c r="JQV156" s="754"/>
      <c r="JQW156" s="754"/>
      <c r="JQX156" s="754"/>
      <c r="JQY156" s="754"/>
      <c r="JQZ156" s="754"/>
      <c r="JRA156" s="754"/>
      <c r="JRB156" s="754"/>
      <c r="JRC156" s="754"/>
      <c r="JRD156" s="754"/>
      <c r="JRE156" s="754"/>
      <c r="JRF156" s="754"/>
      <c r="JRG156" s="754"/>
      <c r="JRH156" s="754"/>
      <c r="JRI156" s="754"/>
      <c r="JRJ156" s="754"/>
      <c r="JRK156" s="754"/>
      <c r="JRL156" s="754"/>
      <c r="JRM156" s="754"/>
      <c r="JRN156" s="754"/>
      <c r="JRO156" s="754"/>
      <c r="JRP156" s="754"/>
      <c r="JRQ156" s="754"/>
      <c r="JRR156" s="754"/>
      <c r="JRS156" s="754"/>
      <c r="JRT156" s="754"/>
      <c r="JRU156" s="754"/>
      <c r="JRV156" s="754"/>
      <c r="JRW156" s="754"/>
      <c r="JRX156" s="754"/>
      <c r="JRY156" s="754"/>
      <c r="JRZ156" s="754"/>
      <c r="JSA156" s="754"/>
      <c r="JSB156" s="754"/>
      <c r="JSC156" s="754"/>
      <c r="JSD156" s="754"/>
      <c r="JSE156" s="754"/>
      <c r="JSF156" s="754"/>
      <c r="JSG156" s="754"/>
      <c r="JSH156" s="754"/>
      <c r="JSI156" s="754"/>
      <c r="JSJ156" s="754"/>
      <c r="JSK156" s="754"/>
      <c r="JSL156" s="754"/>
      <c r="JSM156" s="754"/>
      <c r="JSN156" s="754"/>
      <c r="JSO156" s="754"/>
      <c r="JSP156" s="754"/>
      <c r="JSQ156" s="754"/>
      <c r="JSR156" s="754"/>
      <c r="JSS156" s="754"/>
      <c r="JST156" s="754"/>
      <c r="JSU156" s="754"/>
      <c r="JSV156" s="754"/>
      <c r="JSW156" s="754"/>
      <c r="JSX156" s="754"/>
      <c r="JSY156" s="754"/>
      <c r="JSZ156" s="754"/>
      <c r="JTA156" s="754"/>
      <c r="JTB156" s="754"/>
      <c r="JTC156" s="754"/>
      <c r="JTD156" s="754"/>
      <c r="JTE156" s="754"/>
      <c r="JTF156" s="754"/>
      <c r="JTG156" s="754"/>
      <c r="JTH156" s="754"/>
      <c r="JTI156" s="754"/>
      <c r="JTJ156" s="754"/>
      <c r="JTK156" s="754"/>
      <c r="JTL156" s="754"/>
      <c r="JTM156" s="754"/>
      <c r="JTN156" s="754"/>
      <c r="JTO156" s="754"/>
      <c r="JTP156" s="754"/>
      <c r="JTQ156" s="754"/>
      <c r="JTR156" s="754"/>
      <c r="JTS156" s="754"/>
      <c r="JTT156" s="754"/>
      <c r="JTU156" s="754"/>
      <c r="JTV156" s="754"/>
      <c r="JTW156" s="754"/>
      <c r="JTX156" s="754"/>
      <c r="JTY156" s="754"/>
      <c r="JTZ156" s="754"/>
      <c r="JUA156" s="754"/>
      <c r="JUB156" s="754"/>
      <c r="JUC156" s="754"/>
      <c r="JUD156" s="754"/>
      <c r="JUE156" s="754"/>
      <c r="JUF156" s="754"/>
      <c r="JUG156" s="754"/>
      <c r="JUH156" s="754"/>
      <c r="JUI156" s="754"/>
      <c r="JUJ156" s="754"/>
      <c r="JUK156" s="754"/>
      <c r="JUL156" s="754"/>
      <c r="JUM156" s="754"/>
      <c r="JUN156" s="754"/>
      <c r="JUO156" s="754"/>
      <c r="JUP156" s="754"/>
      <c r="JUQ156" s="754"/>
      <c r="JUR156" s="754"/>
      <c r="JUS156" s="754"/>
      <c r="JUT156" s="754"/>
      <c r="JUU156" s="754"/>
      <c r="JUV156" s="754"/>
      <c r="JUW156" s="754"/>
      <c r="JUX156" s="754"/>
      <c r="JUY156" s="754"/>
      <c r="JUZ156" s="754"/>
      <c r="JVA156" s="754"/>
      <c r="JVB156" s="754"/>
      <c r="JVC156" s="754"/>
      <c r="JVD156" s="754"/>
      <c r="JVE156" s="754"/>
      <c r="JVF156" s="754"/>
      <c r="JVG156" s="754"/>
      <c r="JVH156" s="754"/>
      <c r="JVI156" s="754"/>
      <c r="JVJ156" s="754"/>
      <c r="JVK156" s="754"/>
      <c r="JVL156" s="754"/>
      <c r="JVM156" s="754"/>
      <c r="JVN156" s="754"/>
      <c r="JVO156" s="754"/>
      <c r="JVP156" s="754"/>
      <c r="JVQ156" s="754"/>
      <c r="JVR156" s="754"/>
      <c r="JVS156" s="754"/>
      <c r="JVT156" s="754"/>
      <c r="JVU156" s="754"/>
      <c r="JVV156" s="754"/>
      <c r="JVW156" s="754"/>
      <c r="JVX156" s="754"/>
      <c r="JVY156" s="754"/>
      <c r="JVZ156" s="754"/>
      <c r="JWA156" s="754"/>
      <c r="JWB156" s="754"/>
      <c r="JWC156" s="754"/>
      <c r="JWD156" s="754"/>
      <c r="JWE156" s="754"/>
      <c r="JWF156" s="754"/>
      <c r="JWG156" s="754"/>
      <c r="JWH156" s="754"/>
      <c r="JWI156" s="754"/>
      <c r="JWJ156" s="754"/>
      <c r="JWK156" s="754"/>
      <c r="JWL156" s="754"/>
      <c r="JWM156" s="754"/>
      <c r="JWN156" s="754"/>
      <c r="JWO156" s="754"/>
      <c r="JWP156" s="754"/>
      <c r="JWQ156" s="754"/>
      <c r="JWR156" s="754"/>
      <c r="JWS156" s="754"/>
      <c r="JWT156" s="754"/>
      <c r="JWU156" s="754"/>
      <c r="JWV156" s="754"/>
      <c r="JWW156" s="754"/>
      <c r="JWX156" s="754"/>
      <c r="JWY156" s="754"/>
      <c r="JWZ156" s="754"/>
      <c r="JXA156" s="754"/>
      <c r="JXB156" s="754"/>
      <c r="JXC156" s="754"/>
      <c r="JXD156" s="754"/>
      <c r="JXE156" s="754"/>
      <c r="JXF156" s="754"/>
      <c r="JXG156" s="754"/>
      <c r="JXH156" s="754"/>
      <c r="JXI156" s="754"/>
      <c r="JXJ156" s="754"/>
      <c r="JXK156" s="754"/>
      <c r="JXL156" s="754"/>
      <c r="JXM156" s="754"/>
      <c r="JXN156" s="754"/>
      <c r="JXO156" s="754"/>
      <c r="JXP156" s="754"/>
      <c r="JXQ156" s="754"/>
      <c r="JXR156" s="754"/>
      <c r="JXS156" s="754"/>
      <c r="JXT156" s="754"/>
      <c r="JXU156" s="754"/>
      <c r="JXV156" s="754"/>
      <c r="JXW156" s="754"/>
      <c r="JXX156" s="754"/>
      <c r="JXY156" s="754"/>
      <c r="JXZ156" s="754"/>
      <c r="JYA156" s="754"/>
      <c r="JYB156" s="754"/>
      <c r="JYC156" s="754"/>
      <c r="JYD156" s="754"/>
      <c r="JYE156" s="754"/>
      <c r="JYF156" s="754"/>
      <c r="JYG156" s="754"/>
      <c r="JYH156" s="754"/>
      <c r="JYI156" s="754"/>
      <c r="JYJ156" s="754"/>
      <c r="JYK156" s="754"/>
      <c r="JYL156" s="754"/>
      <c r="JYM156" s="754"/>
      <c r="JYN156" s="754"/>
      <c r="JYO156" s="754"/>
      <c r="JYP156" s="754"/>
      <c r="JYQ156" s="754"/>
      <c r="JYR156" s="754"/>
      <c r="JYS156" s="754"/>
      <c r="JYT156" s="754"/>
      <c r="JYU156" s="754"/>
      <c r="JYV156" s="754"/>
      <c r="JYW156" s="754"/>
      <c r="JYX156" s="754"/>
      <c r="JYY156" s="754"/>
      <c r="JYZ156" s="754"/>
      <c r="JZA156" s="754"/>
      <c r="JZB156" s="754"/>
      <c r="JZC156" s="754"/>
      <c r="JZD156" s="754"/>
      <c r="JZE156" s="754"/>
      <c r="JZF156" s="754"/>
      <c r="JZG156" s="754"/>
      <c r="JZH156" s="754"/>
      <c r="JZI156" s="754"/>
      <c r="JZJ156" s="754"/>
      <c r="JZK156" s="754"/>
      <c r="JZL156" s="754"/>
      <c r="JZM156" s="754"/>
      <c r="JZN156" s="754"/>
      <c r="JZO156" s="754"/>
      <c r="JZP156" s="754"/>
      <c r="JZQ156" s="754"/>
      <c r="JZR156" s="754"/>
      <c r="JZS156" s="754"/>
      <c r="JZT156" s="754"/>
      <c r="JZU156" s="754"/>
      <c r="JZV156" s="754"/>
      <c r="JZW156" s="754"/>
      <c r="JZX156" s="754"/>
      <c r="JZY156" s="754"/>
      <c r="JZZ156" s="754"/>
      <c r="KAA156" s="754"/>
      <c r="KAB156" s="754"/>
      <c r="KAC156" s="754"/>
      <c r="KAD156" s="754"/>
      <c r="KAE156" s="754"/>
      <c r="KAF156" s="754"/>
      <c r="KAG156" s="754"/>
      <c r="KAH156" s="754"/>
      <c r="KAI156" s="754"/>
      <c r="KAJ156" s="754"/>
      <c r="KAK156" s="754"/>
      <c r="KAL156" s="754"/>
      <c r="KAM156" s="754"/>
      <c r="KAN156" s="754"/>
      <c r="KAO156" s="754"/>
      <c r="KAP156" s="754"/>
      <c r="KAQ156" s="754"/>
      <c r="KAR156" s="754"/>
      <c r="KAS156" s="754"/>
      <c r="KAT156" s="754"/>
      <c r="KAU156" s="754"/>
      <c r="KAV156" s="754"/>
      <c r="KAW156" s="754"/>
      <c r="KAX156" s="754"/>
      <c r="KAY156" s="754"/>
      <c r="KAZ156" s="754"/>
      <c r="KBA156" s="754"/>
      <c r="KBB156" s="754"/>
      <c r="KBC156" s="754"/>
      <c r="KBD156" s="754"/>
      <c r="KBE156" s="754"/>
      <c r="KBF156" s="754"/>
      <c r="KBG156" s="754"/>
      <c r="KBH156" s="754"/>
      <c r="KBI156" s="754"/>
      <c r="KBJ156" s="754"/>
      <c r="KBK156" s="754"/>
      <c r="KBL156" s="754"/>
      <c r="KBM156" s="754"/>
      <c r="KBN156" s="754"/>
      <c r="KBO156" s="754"/>
      <c r="KBP156" s="754"/>
      <c r="KBQ156" s="754"/>
      <c r="KBR156" s="754"/>
      <c r="KBS156" s="754"/>
      <c r="KBT156" s="754"/>
      <c r="KBU156" s="754"/>
      <c r="KBV156" s="754"/>
      <c r="KBW156" s="754"/>
      <c r="KBX156" s="754"/>
      <c r="KBY156" s="754"/>
      <c r="KBZ156" s="754"/>
      <c r="KCA156" s="754"/>
      <c r="KCB156" s="754"/>
      <c r="KCC156" s="754"/>
      <c r="KCD156" s="754"/>
      <c r="KCE156" s="754"/>
      <c r="KCF156" s="754"/>
      <c r="KCG156" s="754"/>
      <c r="KCH156" s="754"/>
      <c r="KCI156" s="754"/>
      <c r="KCJ156" s="754"/>
      <c r="KCK156" s="754"/>
      <c r="KCL156" s="754"/>
      <c r="KCM156" s="754"/>
      <c r="KCN156" s="754"/>
      <c r="KCO156" s="754"/>
      <c r="KCP156" s="754"/>
      <c r="KCQ156" s="754"/>
      <c r="KCR156" s="754"/>
      <c r="KCS156" s="754"/>
      <c r="KCT156" s="754"/>
      <c r="KCU156" s="754"/>
      <c r="KCV156" s="754"/>
      <c r="KCW156" s="754"/>
      <c r="KCX156" s="754"/>
      <c r="KCY156" s="754"/>
      <c r="KCZ156" s="754"/>
      <c r="KDA156" s="754"/>
      <c r="KDB156" s="754"/>
      <c r="KDC156" s="754"/>
      <c r="KDD156" s="754"/>
      <c r="KDE156" s="754"/>
      <c r="KDF156" s="754"/>
      <c r="KDG156" s="754"/>
      <c r="KDH156" s="754"/>
      <c r="KDI156" s="754"/>
      <c r="KDJ156" s="754"/>
      <c r="KDK156" s="754"/>
      <c r="KDL156" s="754"/>
      <c r="KDM156" s="754"/>
      <c r="KDN156" s="754"/>
      <c r="KDO156" s="754"/>
      <c r="KDP156" s="754"/>
      <c r="KDQ156" s="754"/>
      <c r="KDR156" s="754"/>
      <c r="KDS156" s="754"/>
      <c r="KDT156" s="754"/>
      <c r="KDU156" s="754"/>
      <c r="KDV156" s="754"/>
      <c r="KDW156" s="754"/>
      <c r="KDX156" s="754"/>
      <c r="KDY156" s="754"/>
      <c r="KDZ156" s="754"/>
      <c r="KEA156" s="754"/>
      <c r="KEB156" s="754"/>
      <c r="KEC156" s="754"/>
      <c r="KED156" s="754"/>
      <c r="KEE156" s="754"/>
      <c r="KEF156" s="754"/>
      <c r="KEG156" s="754"/>
      <c r="KEH156" s="754"/>
      <c r="KEI156" s="754"/>
      <c r="KEJ156" s="754"/>
      <c r="KEK156" s="754"/>
      <c r="KEL156" s="754"/>
      <c r="KEM156" s="754"/>
      <c r="KEN156" s="754"/>
      <c r="KEO156" s="754"/>
      <c r="KEP156" s="754"/>
      <c r="KEQ156" s="754"/>
      <c r="KER156" s="754"/>
      <c r="KES156" s="754"/>
      <c r="KET156" s="754"/>
      <c r="KEU156" s="754"/>
      <c r="KEV156" s="754"/>
      <c r="KEW156" s="754"/>
      <c r="KEX156" s="754"/>
      <c r="KEY156" s="754"/>
      <c r="KEZ156" s="754"/>
      <c r="KFA156" s="754"/>
      <c r="KFB156" s="754"/>
      <c r="KFC156" s="754"/>
      <c r="KFD156" s="754"/>
      <c r="KFE156" s="754"/>
      <c r="KFF156" s="754"/>
      <c r="KFG156" s="754"/>
      <c r="KFH156" s="754"/>
      <c r="KFI156" s="754"/>
      <c r="KFJ156" s="754"/>
      <c r="KFK156" s="754"/>
      <c r="KFL156" s="754"/>
      <c r="KFM156" s="754"/>
      <c r="KFN156" s="754"/>
      <c r="KFO156" s="754"/>
      <c r="KFP156" s="754"/>
      <c r="KFQ156" s="754"/>
      <c r="KFR156" s="754"/>
      <c r="KFS156" s="754"/>
      <c r="KFT156" s="754"/>
      <c r="KFU156" s="754"/>
      <c r="KFV156" s="754"/>
      <c r="KFW156" s="754"/>
      <c r="KFX156" s="754"/>
      <c r="KFY156" s="754"/>
      <c r="KFZ156" s="754"/>
      <c r="KGA156" s="754"/>
      <c r="KGB156" s="754"/>
      <c r="KGC156" s="754"/>
      <c r="KGD156" s="754"/>
      <c r="KGE156" s="754"/>
      <c r="KGF156" s="754"/>
      <c r="KGG156" s="754"/>
      <c r="KGH156" s="754"/>
      <c r="KGI156" s="754"/>
      <c r="KGJ156" s="754"/>
      <c r="KGK156" s="754"/>
      <c r="KGL156" s="754"/>
      <c r="KGM156" s="754"/>
      <c r="KGN156" s="754"/>
      <c r="KGO156" s="754"/>
      <c r="KGP156" s="754"/>
      <c r="KGQ156" s="754"/>
      <c r="KGR156" s="754"/>
      <c r="KGS156" s="754"/>
      <c r="KGT156" s="754"/>
      <c r="KGU156" s="754"/>
      <c r="KGV156" s="754"/>
      <c r="KGW156" s="754"/>
      <c r="KGX156" s="754"/>
      <c r="KGY156" s="754"/>
      <c r="KGZ156" s="754"/>
      <c r="KHA156" s="754"/>
      <c r="KHB156" s="754"/>
      <c r="KHC156" s="754"/>
      <c r="KHD156" s="754"/>
      <c r="KHE156" s="754"/>
      <c r="KHF156" s="754"/>
      <c r="KHG156" s="754"/>
      <c r="KHH156" s="754"/>
      <c r="KHI156" s="754"/>
      <c r="KHJ156" s="754"/>
      <c r="KHK156" s="754"/>
      <c r="KHL156" s="754"/>
      <c r="KHM156" s="754"/>
      <c r="KHN156" s="754"/>
      <c r="KHO156" s="754"/>
      <c r="KHP156" s="754"/>
      <c r="KHQ156" s="754"/>
      <c r="KHR156" s="754"/>
      <c r="KHS156" s="754"/>
      <c r="KHT156" s="754"/>
      <c r="KHU156" s="754"/>
      <c r="KHV156" s="754"/>
      <c r="KHW156" s="754"/>
      <c r="KHX156" s="754"/>
      <c r="KHY156" s="754"/>
      <c r="KHZ156" s="754"/>
      <c r="KIA156" s="754"/>
      <c r="KIB156" s="754"/>
      <c r="KIC156" s="754"/>
      <c r="KID156" s="754"/>
      <c r="KIE156" s="754"/>
      <c r="KIF156" s="754"/>
      <c r="KIG156" s="754"/>
      <c r="KIH156" s="754"/>
      <c r="KII156" s="754"/>
      <c r="KIJ156" s="754"/>
      <c r="KIK156" s="754"/>
      <c r="KIL156" s="754"/>
      <c r="KIM156" s="754"/>
      <c r="KIN156" s="754"/>
      <c r="KIO156" s="754"/>
      <c r="KIP156" s="754"/>
      <c r="KIQ156" s="754"/>
      <c r="KIR156" s="754"/>
      <c r="KIS156" s="754"/>
      <c r="KIT156" s="754"/>
      <c r="KIU156" s="754"/>
      <c r="KIV156" s="754"/>
      <c r="KIW156" s="754"/>
      <c r="KIX156" s="754"/>
      <c r="KIY156" s="754"/>
      <c r="KIZ156" s="754"/>
      <c r="KJA156" s="754"/>
      <c r="KJB156" s="754"/>
      <c r="KJC156" s="754"/>
      <c r="KJD156" s="754"/>
      <c r="KJE156" s="754"/>
      <c r="KJF156" s="754"/>
      <c r="KJG156" s="754"/>
      <c r="KJH156" s="754"/>
      <c r="KJI156" s="754"/>
      <c r="KJJ156" s="754"/>
      <c r="KJK156" s="754"/>
      <c r="KJL156" s="754"/>
      <c r="KJM156" s="754"/>
      <c r="KJN156" s="754"/>
      <c r="KJO156" s="754"/>
      <c r="KJP156" s="754"/>
      <c r="KJQ156" s="754"/>
      <c r="KJR156" s="754"/>
      <c r="KJS156" s="754"/>
      <c r="KJT156" s="754"/>
      <c r="KJU156" s="754"/>
      <c r="KJV156" s="754"/>
      <c r="KJW156" s="754"/>
      <c r="KJX156" s="754"/>
      <c r="KJY156" s="754"/>
      <c r="KJZ156" s="754"/>
      <c r="KKA156" s="754"/>
      <c r="KKB156" s="754"/>
      <c r="KKC156" s="754"/>
      <c r="KKD156" s="754"/>
      <c r="KKE156" s="754"/>
      <c r="KKF156" s="754"/>
      <c r="KKG156" s="754"/>
      <c r="KKH156" s="754"/>
      <c r="KKI156" s="754"/>
      <c r="KKJ156" s="754"/>
      <c r="KKK156" s="754"/>
      <c r="KKL156" s="754"/>
      <c r="KKM156" s="754"/>
      <c r="KKN156" s="754"/>
      <c r="KKO156" s="754"/>
      <c r="KKP156" s="754"/>
      <c r="KKQ156" s="754"/>
      <c r="KKR156" s="754"/>
      <c r="KKS156" s="754"/>
      <c r="KKT156" s="754"/>
      <c r="KKU156" s="754"/>
      <c r="KKV156" s="754"/>
      <c r="KKW156" s="754"/>
      <c r="KKX156" s="754"/>
      <c r="KKY156" s="754"/>
      <c r="KKZ156" s="754"/>
      <c r="KLA156" s="754"/>
      <c r="KLB156" s="754"/>
      <c r="KLC156" s="754"/>
      <c r="KLD156" s="754"/>
      <c r="KLE156" s="754"/>
      <c r="KLF156" s="754"/>
      <c r="KLG156" s="754"/>
      <c r="KLH156" s="754"/>
      <c r="KLI156" s="754"/>
      <c r="KLJ156" s="754"/>
      <c r="KLK156" s="754"/>
      <c r="KLL156" s="754"/>
      <c r="KLM156" s="754"/>
      <c r="KLN156" s="754"/>
      <c r="KLO156" s="754"/>
      <c r="KLP156" s="754"/>
      <c r="KLQ156" s="754"/>
      <c r="KLR156" s="754"/>
      <c r="KLS156" s="754"/>
      <c r="KLT156" s="754"/>
      <c r="KLU156" s="754"/>
      <c r="KLV156" s="754"/>
      <c r="KLW156" s="754"/>
      <c r="KLX156" s="754"/>
      <c r="KLY156" s="754"/>
      <c r="KLZ156" s="754"/>
      <c r="KMA156" s="754"/>
      <c r="KMB156" s="754"/>
      <c r="KMC156" s="754"/>
      <c r="KMD156" s="754"/>
      <c r="KME156" s="754"/>
      <c r="KMF156" s="754"/>
      <c r="KMG156" s="754"/>
      <c r="KMH156" s="754"/>
      <c r="KMI156" s="754"/>
      <c r="KMJ156" s="754"/>
      <c r="KMK156" s="754"/>
      <c r="KML156" s="754"/>
      <c r="KMM156" s="754"/>
      <c r="KMN156" s="754"/>
      <c r="KMO156" s="754"/>
      <c r="KMP156" s="754"/>
      <c r="KMQ156" s="754"/>
      <c r="KMR156" s="754"/>
      <c r="KMS156" s="754"/>
      <c r="KMT156" s="754"/>
      <c r="KMU156" s="754"/>
      <c r="KMV156" s="754"/>
      <c r="KMW156" s="754"/>
      <c r="KMX156" s="754"/>
      <c r="KMY156" s="754"/>
      <c r="KMZ156" s="754"/>
      <c r="KNA156" s="754"/>
      <c r="KNB156" s="754"/>
      <c r="KNC156" s="754"/>
      <c r="KND156" s="754"/>
      <c r="KNE156" s="754"/>
      <c r="KNF156" s="754"/>
      <c r="KNG156" s="754"/>
      <c r="KNH156" s="754"/>
      <c r="KNI156" s="754"/>
      <c r="KNJ156" s="754"/>
      <c r="KNK156" s="754"/>
      <c r="KNL156" s="754"/>
      <c r="KNM156" s="754"/>
      <c r="KNN156" s="754"/>
      <c r="KNO156" s="754"/>
      <c r="KNP156" s="754"/>
      <c r="KNQ156" s="754"/>
      <c r="KNR156" s="754"/>
      <c r="KNS156" s="754"/>
      <c r="KNT156" s="754"/>
      <c r="KNU156" s="754"/>
      <c r="KNV156" s="754"/>
      <c r="KNW156" s="754"/>
      <c r="KNX156" s="754"/>
      <c r="KNY156" s="754"/>
      <c r="KNZ156" s="754"/>
      <c r="KOA156" s="754"/>
      <c r="KOB156" s="754"/>
      <c r="KOC156" s="754"/>
      <c r="KOD156" s="754"/>
      <c r="KOE156" s="754"/>
      <c r="KOF156" s="754"/>
      <c r="KOG156" s="754"/>
      <c r="KOH156" s="754"/>
      <c r="KOI156" s="754"/>
      <c r="KOJ156" s="754"/>
      <c r="KOK156" s="754"/>
      <c r="KOL156" s="754"/>
      <c r="KOM156" s="754"/>
      <c r="KON156" s="754"/>
      <c r="KOO156" s="754"/>
      <c r="KOP156" s="754"/>
      <c r="KOQ156" s="754"/>
      <c r="KOR156" s="754"/>
      <c r="KOS156" s="754"/>
      <c r="KOT156" s="754"/>
      <c r="KOU156" s="754"/>
      <c r="KOV156" s="754"/>
      <c r="KOW156" s="754"/>
      <c r="KOX156" s="754"/>
      <c r="KOY156" s="754"/>
      <c r="KOZ156" s="754"/>
      <c r="KPA156" s="754"/>
      <c r="KPB156" s="754"/>
      <c r="KPC156" s="754"/>
      <c r="KPD156" s="754"/>
      <c r="KPE156" s="754"/>
      <c r="KPF156" s="754"/>
      <c r="KPG156" s="754"/>
      <c r="KPH156" s="754"/>
      <c r="KPI156" s="754"/>
      <c r="KPJ156" s="754"/>
      <c r="KPK156" s="754"/>
      <c r="KPL156" s="754"/>
      <c r="KPM156" s="754"/>
      <c r="KPN156" s="754"/>
      <c r="KPO156" s="754"/>
      <c r="KPP156" s="754"/>
      <c r="KPQ156" s="754"/>
      <c r="KPR156" s="754"/>
      <c r="KPS156" s="754"/>
      <c r="KPT156" s="754"/>
      <c r="KPU156" s="754"/>
      <c r="KPV156" s="754"/>
      <c r="KPW156" s="754"/>
      <c r="KPX156" s="754"/>
      <c r="KPY156" s="754"/>
      <c r="KPZ156" s="754"/>
      <c r="KQA156" s="754"/>
      <c r="KQB156" s="754"/>
      <c r="KQC156" s="754"/>
      <c r="KQD156" s="754"/>
      <c r="KQE156" s="754"/>
      <c r="KQF156" s="754"/>
      <c r="KQG156" s="754"/>
      <c r="KQH156" s="754"/>
      <c r="KQI156" s="754"/>
      <c r="KQJ156" s="754"/>
      <c r="KQK156" s="754"/>
      <c r="KQL156" s="754"/>
      <c r="KQM156" s="754"/>
      <c r="KQN156" s="754"/>
      <c r="KQO156" s="754"/>
      <c r="KQP156" s="754"/>
      <c r="KQQ156" s="754"/>
      <c r="KQR156" s="754"/>
      <c r="KQS156" s="754"/>
      <c r="KQT156" s="754"/>
      <c r="KQU156" s="754"/>
      <c r="KQV156" s="754"/>
      <c r="KQW156" s="754"/>
      <c r="KQX156" s="754"/>
      <c r="KQY156" s="754"/>
      <c r="KQZ156" s="754"/>
      <c r="KRA156" s="754"/>
      <c r="KRB156" s="754"/>
      <c r="KRC156" s="754"/>
      <c r="KRD156" s="754"/>
      <c r="KRE156" s="754"/>
      <c r="KRF156" s="754"/>
      <c r="KRG156" s="754"/>
      <c r="KRH156" s="754"/>
      <c r="KRI156" s="754"/>
      <c r="KRJ156" s="754"/>
      <c r="KRK156" s="754"/>
      <c r="KRL156" s="754"/>
      <c r="KRM156" s="754"/>
      <c r="KRN156" s="754"/>
      <c r="KRO156" s="754"/>
      <c r="KRP156" s="754"/>
      <c r="KRQ156" s="754"/>
      <c r="KRR156" s="754"/>
      <c r="KRS156" s="754"/>
      <c r="KRT156" s="754"/>
      <c r="KRU156" s="754"/>
      <c r="KRV156" s="754"/>
      <c r="KRW156" s="754"/>
      <c r="KRX156" s="754"/>
      <c r="KRY156" s="754"/>
      <c r="KRZ156" s="754"/>
      <c r="KSA156" s="754"/>
      <c r="KSB156" s="754"/>
      <c r="KSC156" s="754"/>
      <c r="KSD156" s="754"/>
      <c r="KSE156" s="754"/>
      <c r="KSF156" s="754"/>
      <c r="KSG156" s="754"/>
      <c r="KSH156" s="754"/>
      <c r="KSI156" s="754"/>
      <c r="KSJ156" s="754"/>
      <c r="KSK156" s="754"/>
      <c r="KSL156" s="754"/>
      <c r="KSM156" s="754"/>
      <c r="KSN156" s="754"/>
      <c r="KSO156" s="754"/>
      <c r="KSP156" s="754"/>
      <c r="KSQ156" s="754"/>
      <c r="KSR156" s="754"/>
      <c r="KSS156" s="754"/>
      <c r="KST156" s="754"/>
      <c r="KSU156" s="754"/>
      <c r="KSV156" s="754"/>
      <c r="KSW156" s="754"/>
      <c r="KSX156" s="754"/>
      <c r="KSY156" s="754"/>
      <c r="KSZ156" s="754"/>
      <c r="KTA156" s="754"/>
      <c r="KTB156" s="754"/>
      <c r="KTC156" s="754"/>
      <c r="KTD156" s="754"/>
      <c r="KTE156" s="754"/>
      <c r="KTF156" s="754"/>
      <c r="KTG156" s="754"/>
      <c r="KTH156" s="754"/>
      <c r="KTI156" s="754"/>
      <c r="KTJ156" s="754"/>
      <c r="KTK156" s="754"/>
      <c r="KTL156" s="754"/>
      <c r="KTM156" s="754"/>
      <c r="KTN156" s="754"/>
      <c r="KTO156" s="754"/>
      <c r="KTP156" s="754"/>
      <c r="KTQ156" s="754"/>
      <c r="KTR156" s="754"/>
      <c r="KTS156" s="754"/>
      <c r="KTT156" s="754"/>
      <c r="KTU156" s="754"/>
      <c r="KTV156" s="754"/>
      <c r="KTW156" s="754"/>
      <c r="KTX156" s="754"/>
      <c r="KTY156" s="754"/>
      <c r="KTZ156" s="754"/>
      <c r="KUA156" s="754"/>
      <c r="KUB156" s="754"/>
      <c r="KUC156" s="754"/>
      <c r="KUD156" s="754"/>
      <c r="KUE156" s="754"/>
      <c r="KUF156" s="754"/>
      <c r="KUG156" s="754"/>
      <c r="KUH156" s="754"/>
      <c r="KUI156" s="754"/>
      <c r="KUJ156" s="754"/>
      <c r="KUK156" s="754"/>
      <c r="KUL156" s="754"/>
      <c r="KUM156" s="754"/>
      <c r="KUN156" s="754"/>
      <c r="KUO156" s="754"/>
      <c r="KUP156" s="754"/>
      <c r="KUQ156" s="754"/>
      <c r="KUR156" s="754"/>
      <c r="KUS156" s="754"/>
      <c r="KUT156" s="754"/>
      <c r="KUU156" s="754"/>
      <c r="KUV156" s="754"/>
      <c r="KUW156" s="754"/>
      <c r="KUX156" s="754"/>
      <c r="KUY156" s="754"/>
      <c r="KUZ156" s="754"/>
      <c r="KVA156" s="754"/>
      <c r="KVB156" s="754"/>
      <c r="KVC156" s="754"/>
      <c r="KVD156" s="754"/>
      <c r="KVE156" s="754"/>
      <c r="KVF156" s="754"/>
      <c r="KVG156" s="754"/>
      <c r="KVH156" s="754"/>
      <c r="KVI156" s="754"/>
      <c r="KVJ156" s="754"/>
      <c r="KVK156" s="754"/>
      <c r="KVL156" s="754"/>
      <c r="KVM156" s="754"/>
      <c r="KVN156" s="754"/>
      <c r="KVO156" s="754"/>
      <c r="KVP156" s="754"/>
      <c r="KVQ156" s="754"/>
      <c r="KVR156" s="754"/>
      <c r="KVS156" s="754"/>
      <c r="KVT156" s="754"/>
      <c r="KVU156" s="754"/>
      <c r="KVV156" s="754"/>
      <c r="KVW156" s="754"/>
      <c r="KVX156" s="754"/>
      <c r="KVY156" s="754"/>
      <c r="KVZ156" s="754"/>
      <c r="KWA156" s="754"/>
      <c r="KWB156" s="754"/>
      <c r="KWC156" s="754"/>
      <c r="KWD156" s="754"/>
      <c r="KWE156" s="754"/>
      <c r="KWF156" s="754"/>
      <c r="KWG156" s="754"/>
      <c r="KWH156" s="754"/>
      <c r="KWI156" s="754"/>
      <c r="KWJ156" s="754"/>
      <c r="KWK156" s="754"/>
      <c r="KWL156" s="754"/>
      <c r="KWM156" s="754"/>
      <c r="KWN156" s="754"/>
      <c r="KWO156" s="754"/>
      <c r="KWP156" s="754"/>
      <c r="KWQ156" s="754"/>
      <c r="KWR156" s="754"/>
      <c r="KWS156" s="754"/>
      <c r="KWT156" s="754"/>
      <c r="KWU156" s="754"/>
      <c r="KWV156" s="754"/>
      <c r="KWW156" s="754"/>
      <c r="KWX156" s="754"/>
      <c r="KWY156" s="754"/>
      <c r="KWZ156" s="754"/>
      <c r="KXA156" s="754"/>
      <c r="KXB156" s="754"/>
      <c r="KXC156" s="754"/>
      <c r="KXD156" s="754"/>
      <c r="KXE156" s="754"/>
      <c r="KXF156" s="754"/>
      <c r="KXG156" s="754"/>
      <c r="KXH156" s="754"/>
      <c r="KXI156" s="754"/>
      <c r="KXJ156" s="754"/>
      <c r="KXK156" s="754"/>
      <c r="KXL156" s="754"/>
      <c r="KXM156" s="754"/>
      <c r="KXN156" s="754"/>
      <c r="KXO156" s="754"/>
      <c r="KXP156" s="754"/>
      <c r="KXQ156" s="754"/>
      <c r="KXR156" s="754"/>
      <c r="KXS156" s="754"/>
      <c r="KXT156" s="754"/>
      <c r="KXU156" s="754"/>
      <c r="KXV156" s="754"/>
      <c r="KXW156" s="754"/>
      <c r="KXX156" s="754"/>
      <c r="KXY156" s="754"/>
      <c r="KXZ156" s="754"/>
      <c r="KYA156" s="754"/>
      <c r="KYB156" s="754"/>
      <c r="KYC156" s="754"/>
      <c r="KYD156" s="754"/>
      <c r="KYE156" s="754"/>
      <c r="KYF156" s="754"/>
      <c r="KYG156" s="754"/>
      <c r="KYH156" s="754"/>
      <c r="KYI156" s="754"/>
      <c r="KYJ156" s="754"/>
      <c r="KYK156" s="754"/>
      <c r="KYL156" s="754"/>
      <c r="KYM156" s="754"/>
      <c r="KYN156" s="754"/>
      <c r="KYO156" s="754"/>
      <c r="KYP156" s="754"/>
      <c r="KYQ156" s="754"/>
      <c r="KYR156" s="754"/>
      <c r="KYS156" s="754"/>
      <c r="KYT156" s="754"/>
      <c r="KYU156" s="754"/>
      <c r="KYV156" s="754"/>
      <c r="KYW156" s="754"/>
      <c r="KYX156" s="754"/>
      <c r="KYY156" s="754"/>
      <c r="KYZ156" s="754"/>
      <c r="KZA156" s="754"/>
      <c r="KZB156" s="754"/>
      <c r="KZC156" s="754"/>
      <c r="KZD156" s="754"/>
      <c r="KZE156" s="754"/>
      <c r="KZF156" s="754"/>
      <c r="KZG156" s="754"/>
      <c r="KZH156" s="754"/>
      <c r="KZI156" s="754"/>
      <c r="KZJ156" s="754"/>
      <c r="KZK156" s="754"/>
      <c r="KZL156" s="754"/>
      <c r="KZM156" s="754"/>
      <c r="KZN156" s="754"/>
      <c r="KZO156" s="754"/>
      <c r="KZP156" s="754"/>
      <c r="KZQ156" s="754"/>
      <c r="KZR156" s="754"/>
      <c r="KZS156" s="754"/>
      <c r="KZT156" s="754"/>
      <c r="KZU156" s="754"/>
      <c r="KZV156" s="754"/>
      <c r="KZW156" s="754"/>
      <c r="KZX156" s="754"/>
      <c r="KZY156" s="754"/>
      <c r="KZZ156" s="754"/>
      <c r="LAA156" s="754"/>
      <c r="LAB156" s="754"/>
      <c r="LAC156" s="754"/>
      <c r="LAD156" s="754"/>
      <c r="LAE156" s="754"/>
      <c r="LAF156" s="754"/>
      <c r="LAG156" s="754"/>
      <c r="LAH156" s="754"/>
      <c r="LAI156" s="754"/>
      <c r="LAJ156" s="754"/>
      <c r="LAK156" s="754"/>
      <c r="LAL156" s="754"/>
      <c r="LAM156" s="754"/>
      <c r="LAN156" s="754"/>
      <c r="LAO156" s="754"/>
      <c r="LAP156" s="754"/>
      <c r="LAQ156" s="754"/>
      <c r="LAR156" s="754"/>
      <c r="LAS156" s="754"/>
      <c r="LAT156" s="754"/>
      <c r="LAU156" s="754"/>
      <c r="LAV156" s="754"/>
      <c r="LAW156" s="754"/>
      <c r="LAX156" s="754"/>
      <c r="LAY156" s="754"/>
      <c r="LAZ156" s="754"/>
      <c r="LBA156" s="754"/>
      <c r="LBB156" s="754"/>
      <c r="LBC156" s="754"/>
      <c r="LBD156" s="754"/>
      <c r="LBE156" s="754"/>
      <c r="LBF156" s="754"/>
      <c r="LBG156" s="754"/>
      <c r="LBH156" s="754"/>
      <c r="LBI156" s="754"/>
      <c r="LBJ156" s="754"/>
      <c r="LBK156" s="754"/>
      <c r="LBL156" s="754"/>
      <c r="LBM156" s="754"/>
      <c r="LBN156" s="754"/>
      <c r="LBO156" s="754"/>
      <c r="LBP156" s="754"/>
      <c r="LBQ156" s="754"/>
      <c r="LBR156" s="754"/>
      <c r="LBS156" s="754"/>
      <c r="LBT156" s="754"/>
      <c r="LBU156" s="754"/>
      <c r="LBV156" s="754"/>
      <c r="LBW156" s="754"/>
      <c r="LBX156" s="754"/>
      <c r="LBY156" s="754"/>
      <c r="LBZ156" s="754"/>
      <c r="LCA156" s="754"/>
      <c r="LCB156" s="754"/>
      <c r="LCC156" s="754"/>
      <c r="LCD156" s="754"/>
      <c r="LCE156" s="754"/>
      <c r="LCF156" s="754"/>
      <c r="LCG156" s="754"/>
      <c r="LCH156" s="754"/>
      <c r="LCI156" s="754"/>
      <c r="LCJ156" s="754"/>
      <c r="LCK156" s="754"/>
      <c r="LCL156" s="754"/>
      <c r="LCM156" s="754"/>
      <c r="LCN156" s="754"/>
      <c r="LCO156" s="754"/>
      <c r="LCP156" s="754"/>
      <c r="LCQ156" s="754"/>
      <c r="LCR156" s="754"/>
      <c r="LCS156" s="754"/>
      <c r="LCT156" s="754"/>
      <c r="LCU156" s="754"/>
      <c r="LCV156" s="754"/>
      <c r="LCW156" s="754"/>
      <c r="LCX156" s="754"/>
      <c r="LCY156" s="754"/>
      <c r="LCZ156" s="754"/>
      <c r="LDA156" s="754"/>
      <c r="LDB156" s="754"/>
      <c r="LDC156" s="754"/>
      <c r="LDD156" s="754"/>
      <c r="LDE156" s="754"/>
      <c r="LDF156" s="754"/>
      <c r="LDG156" s="754"/>
      <c r="LDH156" s="754"/>
      <c r="LDI156" s="754"/>
      <c r="LDJ156" s="754"/>
      <c r="LDK156" s="754"/>
      <c r="LDL156" s="754"/>
      <c r="LDM156" s="754"/>
      <c r="LDN156" s="754"/>
      <c r="LDO156" s="754"/>
      <c r="LDP156" s="754"/>
      <c r="LDQ156" s="754"/>
      <c r="LDR156" s="754"/>
      <c r="LDS156" s="754"/>
      <c r="LDT156" s="754"/>
      <c r="LDU156" s="754"/>
      <c r="LDV156" s="754"/>
      <c r="LDW156" s="754"/>
      <c r="LDX156" s="754"/>
      <c r="LDY156" s="754"/>
      <c r="LDZ156" s="754"/>
      <c r="LEA156" s="754"/>
      <c r="LEB156" s="754"/>
      <c r="LEC156" s="754"/>
      <c r="LED156" s="754"/>
      <c r="LEE156" s="754"/>
      <c r="LEF156" s="754"/>
      <c r="LEG156" s="754"/>
      <c r="LEH156" s="754"/>
      <c r="LEI156" s="754"/>
      <c r="LEJ156" s="754"/>
      <c r="LEK156" s="754"/>
      <c r="LEL156" s="754"/>
      <c r="LEM156" s="754"/>
      <c r="LEN156" s="754"/>
      <c r="LEO156" s="754"/>
      <c r="LEP156" s="754"/>
      <c r="LEQ156" s="754"/>
      <c r="LER156" s="754"/>
      <c r="LES156" s="754"/>
      <c r="LET156" s="754"/>
      <c r="LEU156" s="754"/>
      <c r="LEV156" s="754"/>
      <c r="LEW156" s="754"/>
      <c r="LEX156" s="754"/>
      <c r="LEY156" s="754"/>
      <c r="LEZ156" s="754"/>
      <c r="LFA156" s="754"/>
      <c r="LFB156" s="754"/>
      <c r="LFC156" s="754"/>
      <c r="LFD156" s="754"/>
      <c r="LFE156" s="754"/>
      <c r="LFF156" s="754"/>
      <c r="LFG156" s="754"/>
      <c r="LFH156" s="754"/>
      <c r="LFI156" s="754"/>
      <c r="LFJ156" s="754"/>
      <c r="LFK156" s="754"/>
      <c r="LFL156" s="754"/>
      <c r="LFM156" s="754"/>
      <c r="LFN156" s="754"/>
      <c r="LFO156" s="754"/>
      <c r="LFP156" s="754"/>
      <c r="LFQ156" s="754"/>
      <c r="LFR156" s="754"/>
      <c r="LFS156" s="754"/>
      <c r="LFT156" s="754"/>
      <c r="LFU156" s="754"/>
      <c r="LFV156" s="754"/>
      <c r="LFW156" s="754"/>
      <c r="LFX156" s="754"/>
      <c r="LFY156" s="754"/>
      <c r="LFZ156" s="754"/>
      <c r="LGA156" s="754"/>
      <c r="LGB156" s="754"/>
      <c r="LGC156" s="754"/>
      <c r="LGD156" s="754"/>
      <c r="LGE156" s="754"/>
      <c r="LGF156" s="754"/>
      <c r="LGG156" s="754"/>
      <c r="LGH156" s="754"/>
      <c r="LGI156" s="754"/>
      <c r="LGJ156" s="754"/>
      <c r="LGK156" s="754"/>
      <c r="LGL156" s="754"/>
      <c r="LGM156" s="754"/>
      <c r="LGN156" s="754"/>
      <c r="LGO156" s="754"/>
      <c r="LGP156" s="754"/>
      <c r="LGQ156" s="754"/>
      <c r="LGR156" s="754"/>
      <c r="LGS156" s="754"/>
      <c r="LGT156" s="754"/>
      <c r="LGU156" s="754"/>
      <c r="LGV156" s="754"/>
      <c r="LGW156" s="754"/>
      <c r="LGX156" s="754"/>
      <c r="LGY156" s="754"/>
      <c r="LGZ156" s="754"/>
      <c r="LHA156" s="754"/>
      <c r="LHB156" s="754"/>
      <c r="LHC156" s="754"/>
      <c r="LHD156" s="754"/>
      <c r="LHE156" s="754"/>
      <c r="LHF156" s="754"/>
      <c r="LHG156" s="754"/>
      <c r="LHH156" s="754"/>
      <c r="LHI156" s="754"/>
      <c r="LHJ156" s="754"/>
      <c r="LHK156" s="754"/>
      <c r="LHL156" s="754"/>
      <c r="LHM156" s="754"/>
      <c r="LHN156" s="754"/>
      <c r="LHO156" s="754"/>
      <c r="LHP156" s="754"/>
      <c r="LHQ156" s="754"/>
      <c r="LHR156" s="754"/>
      <c r="LHS156" s="754"/>
      <c r="LHT156" s="754"/>
      <c r="LHU156" s="754"/>
      <c r="LHV156" s="754"/>
      <c r="LHW156" s="754"/>
      <c r="LHX156" s="754"/>
      <c r="LHY156" s="754"/>
      <c r="LHZ156" s="754"/>
      <c r="LIA156" s="754"/>
      <c r="LIB156" s="754"/>
      <c r="LIC156" s="754"/>
      <c r="LID156" s="754"/>
      <c r="LIE156" s="754"/>
      <c r="LIF156" s="754"/>
      <c r="LIG156" s="754"/>
      <c r="LIH156" s="754"/>
      <c r="LII156" s="754"/>
      <c r="LIJ156" s="754"/>
      <c r="LIK156" s="754"/>
      <c r="LIL156" s="754"/>
      <c r="LIM156" s="754"/>
      <c r="LIN156" s="754"/>
      <c r="LIO156" s="754"/>
      <c r="LIP156" s="754"/>
      <c r="LIQ156" s="754"/>
      <c r="LIR156" s="754"/>
      <c r="LIS156" s="754"/>
      <c r="LIT156" s="754"/>
      <c r="LIU156" s="754"/>
      <c r="LIV156" s="754"/>
      <c r="LIW156" s="754"/>
      <c r="LIX156" s="754"/>
      <c r="LIY156" s="754"/>
      <c r="LIZ156" s="754"/>
      <c r="LJA156" s="754"/>
      <c r="LJB156" s="754"/>
      <c r="LJC156" s="754"/>
      <c r="LJD156" s="754"/>
      <c r="LJE156" s="754"/>
      <c r="LJF156" s="754"/>
      <c r="LJG156" s="754"/>
      <c r="LJH156" s="754"/>
      <c r="LJI156" s="754"/>
      <c r="LJJ156" s="754"/>
      <c r="LJK156" s="754"/>
      <c r="LJL156" s="754"/>
      <c r="LJM156" s="754"/>
      <c r="LJN156" s="754"/>
      <c r="LJO156" s="754"/>
      <c r="LJP156" s="754"/>
      <c r="LJQ156" s="754"/>
      <c r="LJR156" s="754"/>
      <c r="LJS156" s="754"/>
      <c r="LJT156" s="754"/>
      <c r="LJU156" s="754"/>
      <c r="LJV156" s="754"/>
      <c r="LJW156" s="754"/>
      <c r="LJX156" s="754"/>
      <c r="LJY156" s="754"/>
      <c r="LJZ156" s="754"/>
      <c r="LKA156" s="754"/>
      <c r="LKB156" s="754"/>
      <c r="LKC156" s="754"/>
      <c r="LKD156" s="754"/>
      <c r="LKE156" s="754"/>
      <c r="LKF156" s="754"/>
      <c r="LKG156" s="754"/>
      <c r="LKH156" s="754"/>
      <c r="LKI156" s="754"/>
      <c r="LKJ156" s="754"/>
      <c r="LKK156" s="754"/>
      <c r="LKL156" s="754"/>
      <c r="LKM156" s="754"/>
      <c r="LKN156" s="754"/>
      <c r="LKO156" s="754"/>
      <c r="LKP156" s="754"/>
      <c r="LKQ156" s="754"/>
      <c r="LKR156" s="754"/>
      <c r="LKS156" s="754"/>
      <c r="LKT156" s="754"/>
      <c r="LKU156" s="754"/>
      <c r="LKV156" s="754"/>
      <c r="LKW156" s="754"/>
      <c r="LKX156" s="754"/>
      <c r="LKY156" s="754"/>
      <c r="LKZ156" s="754"/>
      <c r="LLA156" s="754"/>
      <c r="LLB156" s="754"/>
      <c r="LLC156" s="754"/>
      <c r="LLD156" s="754"/>
      <c r="LLE156" s="754"/>
      <c r="LLF156" s="754"/>
      <c r="LLG156" s="754"/>
      <c r="LLH156" s="754"/>
      <c r="LLI156" s="754"/>
      <c r="LLJ156" s="754"/>
      <c r="LLK156" s="754"/>
      <c r="LLL156" s="754"/>
      <c r="LLM156" s="754"/>
      <c r="LLN156" s="754"/>
      <c r="LLO156" s="754"/>
      <c r="LLP156" s="754"/>
      <c r="LLQ156" s="754"/>
      <c r="LLR156" s="754"/>
      <c r="LLS156" s="754"/>
      <c r="LLT156" s="754"/>
      <c r="LLU156" s="754"/>
      <c r="LLV156" s="754"/>
      <c r="LLW156" s="754"/>
      <c r="LLX156" s="754"/>
      <c r="LLY156" s="754"/>
      <c r="LLZ156" s="754"/>
      <c r="LMA156" s="754"/>
      <c r="LMB156" s="754"/>
      <c r="LMC156" s="754"/>
      <c r="LMD156" s="754"/>
      <c r="LME156" s="754"/>
      <c r="LMF156" s="754"/>
      <c r="LMG156" s="754"/>
      <c r="LMH156" s="754"/>
      <c r="LMI156" s="754"/>
      <c r="LMJ156" s="754"/>
      <c r="LMK156" s="754"/>
      <c r="LML156" s="754"/>
      <c r="LMM156" s="754"/>
      <c r="LMN156" s="754"/>
      <c r="LMO156" s="754"/>
      <c r="LMP156" s="754"/>
      <c r="LMQ156" s="754"/>
      <c r="LMR156" s="754"/>
      <c r="LMS156" s="754"/>
      <c r="LMT156" s="754"/>
      <c r="LMU156" s="754"/>
      <c r="LMV156" s="754"/>
      <c r="LMW156" s="754"/>
      <c r="LMX156" s="754"/>
      <c r="LMY156" s="754"/>
      <c r="LMZ156" s="754"/>
      <c r="LNA156" s="754"/>
      <c r="LNB156" s="754"/>
      <c r="LNC156" s="754"/>
      <c r="LND156" s="754"/>
      <c r="LNE156" s="754"/>
      <c r="LNF156" s="754"/>
      <c r="LNG156" s="754"/>
      <c r="LNH156" s="754"/>
      <c r="LNI156" s="754"/>
      <c r="LNJ156" s="754"/>
      <c r="LNK156" s="754"/>
      <c r="LNL156" s="754"/>
      <c r="LNM156" s="754"/>
      <c r="LNN156" s="754"/>
      <c r="LNO156" s="754"/>
      <c r="LNP156" s="754"/>
      <c r="LNQ156" s="754"/>
      <c r="LNR156" s="754"/>
      <c r="LNS156" s="754"/>
      <c r="LNT156" s="754"/>
      <c r="LNU156" s="754"/>
      <c r="LNV156" s="754"/>
      <c r="LNW156" s="754"/>
      <c r="LNX156" s="754"/>
      <c r="LNY156" s="754"/>
      <c r="LNZ156" s="754"/>
      <c r="LOA156" s="754"/>
      <c r="LOB156" s="754"/>
      <c r="LOC156" s="754"/>
      <c r="LOD156" s="754"/>
      <c r="LOE156" s="754"/>
      <c r="LOF156" s="754"/>
      <c r="LOG156" s="754"/>
      <c r="LOH156" s="754"/>
      <c r="LOI156" s="754"/>
      <c r="LOJ156" s="754"/>
      <c r="LOK156" s="754"/>
      <c r="LOL156" s="754"/>
      <c r="LOM156" s="754"/>
      <c r="LON156" s="754"/>
      <c r="LOO156" s="754"/>
      <c r="LOP156" s="754"/>
      <c r="LOQ156" s="754"/>
      <c r="LOR156" s="754"/>
      <c r="LOS156" s="754"/>
      <c r="LOT156" s="754"/>
      <c r="LOU156" s="754"/>
      <c r="LOV156" s="754"/>
      <c r="LOW156" s="754"/>
      <c r="LOX156" s="754"/>
      <c r="LOY156" s="754"/>
      <c r="LOZ156" s="754"/>
      <c r="LPA156" s="754"/>
      <c r="LPB156" s="754"/>
      <c r="LPC156" s="754"/>
      <c r="LPD156" s="754"/>
      <c r="LPE156" s="754"/>
      <c r="LPF156" s="754"/>
      <c r="LPG156" s="754"/>
      <c r="LPH156" s="754"/>
      <c r="LPI156" s="754"/>
      <c r="LPJ156" s="754"/>
      <c r="LPK156" s="754"/>
      <c r="LPL156" s="754"/>
      <c r="LPM156" s="754"/>
      <c r="LPN156" s="754"/>
      <c r="LPO156" s="754"/>
      <c r="LPP156" s="754"/>
      <c r="LPQ156" s="754"/>
      <c r="LPR156" s="754"/>
      <c r="LPS156" s="754"/>
      <c r="LPT156" s="754"/>
      <c r="LPU156" s="754"/>
      <c r="LPV156" s="754"/>
      <c r="LPW156" s="754"/>
      <c r="LPX156" s="754"/>
      <c r="LPY156" s="754"/>
      <c r="LPZ156" s="754"/>
      <c r="LQA156" s="754"/>
      <c r="LQB156" s="754"/>
      <c r="LQC156" s="754"/>
      <c r="LQD156" s="754"/>
      <c r="LQE156" s="754"/>
      <c r="LQF156" s="754"/>
      <c r="LQG156" s="754"/>
      <c r="LQH156" s="754"/>
      <c r="LQI156" s="754"/>
      <c r="LQJ156" s="754"/>
      <c r="LQK156" s="754"/>
      <c r="LQL156" s="754"/>
      <c r="LQM156" s="754"/>
      <c r="LQN156" s="754"/>
      <c r="LQO156" s="754"/>
      <c r="LQP156" s="754"/>
      <c r="LQQ156" s="754"/>
      <c r="LQR156" s="754"/>
      <c r="LQS156" s="754"/>
      <c r="LQT156" s="754"/>
      <c r="LQU156" s="754"/>
      <c r="LQV156" s="754"/>
      <c r="LQW156" s="754"/>
      <c r="LQX156" s="754"/>
      <c r="LQY156" s="754"/>
      <c r="LQZ156" s="754"/>
      <c r="LRA156" s="754"/>
      <c r="LRB156" s="754"/>
      <c r="LRC156" s="754"/>
      <c r="LRD156" s="754"/>
      <c r="LRE156" s="754"/>
      <c r="LRF156" s="754"/>
      <c r="LRG156" s="754"/>
      <c r="LRH156" s="754"/>
      <c r="LRI156" s="754"/>
      <c r="LRJ156" s="754"/>
      <c r="LRK156" s="754"/>
      <c r="LRL156" s="754"/>
      <c r="LRM156" s="754"/>
      <c r="LRN156" s="754"/>
      <c r="LRO156" s="754"/>
      <c r="LRP156" s="754"/>
      <c r="LRQ156" s="754"/>
      <c r="LRR156" s="754"/>
      <c r="LRS156" s="754"/>
      <c r="LRT156" s="754"/>
      <c r="LRU156" s="754"/>
      <c r="LRV156" s="754"/>
      <c r="LRW156" s="754"/>
      <c r="LRX156" s="754"/>
      <c r="LRY156" s="754"/>
      <c r="LRZ156" s="754"/>
      <c r="LSA156" s="754"/>
      <c r="LSB156" s="754"/>
      <c r="LSC156" s="754"/>
      <c r="LSD156" s="754"/>
      <c r="LSE156" s="754"/>
      <c r="LSF156" s="754"/>
      <c r="LSG156" s="754"/>
      <c r="LSH156" s="754"/>
      <c r="LSI156" s="754"/>
      <c r="LSJ156" s="754"/>
      <c r="LSK156" s="754"/>
      <c r="LSL156" s="754"/>
      <c r="LSM156" s="754"/>
      <c r="LSN156" s="754"/>
      <c r="LSO156" s="754"/>
      <c r="LSP156" s="754"/>
      <c r="LSQ156" s="754"/>
      <c r="LSR156" s="754"/>
      <c r="LSS156" s="754"/>
      <c r="LST156" s="754"/>
      <c r="LSU156" s="754"/>
      <c r="LSV156" s="754"/>
      <c r="LSW156" s="754"/>
      <c r="LSX156" s="754"/>
      <c r="LSY156" s="754"/>
      <c r="LSZ156" s="754"/>
      <c r="LTA156" s="754"/>
      <c r="LTB156" s="754"/>
      <c r="LTC156" s="754"/>
      <c r="LTD156" s="754"/>
      <c r="LTE156" s="754"/>
      <c r="LTF156" s="754"/>
      <c r="LTG156" s="754"/>
      <c r="LTH156" s="754"/>
      <c r="LTI156" s="754"/>
      <c r="LTJ156" s="754"/>
      <c r="LTK156" s="754"/>
      <c r="LTL156" s="754"/>
      <c r="LTM156" s="754"/>
      <c r="LTN156" s="754"/>
      <c r="LTO156" s="754"/>
      <c r="LTP156" s="754"/>
      <c r="LTQ156" s="754"/>
      <c r="LTR156" s="754"/>
      <c r="LTS156" s="754"/>
      <c r="LTT156" s="754"/>
      <c r="LTU156" s="754"/>
      <c r="LTV156" s="754"/>
      <c r="LTW156" s="754"/>
      <c r="LTX156" s="754"/>
      <c r="LTY156" s="754"/>
      <c r="LTZ156" s="754"/>
      <c r="LUA156" s="754"/>
      <c r="LUB156" s="754"/>
      <c r="LUC156" s="754"/>
      <c r="LUD156" s="754"/>
      <c r="LUE156" s="754"/>
      <c r="LUF156" s="754"/>
      <c r="LUG156" s="754"/>
      <c r="LUH156" s="754"/>
      <c r="LUI156" s="754"/>
      <c r="LUJ156" s="754"/>
      <c r="LUK156" s="754"/>
      <c r="LUL156" s="754"/>
      <c r="LUM156" s="754"/>
      <c r="LUN156" s="754"/>
      <c r="LUO156" s="754"/>
      <c r="LUP156" s="754"/>
      <c r="LUQ156" s="754"/>
      <c r="LUR156" s="754"/>
      <c r="LUS156" s="754"/>
      <c r="LUT156" s="754"/>
      <c r="LUU156" s="754"/>
      <c r="LUV156" s="754"/>
      <c r="LUW156" s="754"/>
      <c r="LUX156" s="754"/>
      <c r="LUY156" s="754"/>
      <c r="LUZ156" s="754"/>
      <c r="LVA156" s="754"/>
      <c r="LVB156" s="754"/>
      <c r="LVC156" s="754"/>
      <c r="LVD156" s="754"/>
      <c r="LVE156" s="754"/>
      <c r="LVF156" s="754"/>
      <c r="LVG156" s="754"/>
      <c r="LVH156" s="754"/>
      <c r="LVI156" s="754"/>
      <c r="LVJ156" s="754"/>
      <c r="LVK156" s="754"/>
      <c r="LVL156" s="754"/>
      <c r="LVM156" s="754"/>
      <c r="LVN156" s="754"/>
      <c r="LVO156" s="754"/>
      <c r="LVP156" s="754"/>
      <c r="LVQ156" s="754"/>
      <c r="LVR156" s="754"/>
      <c r="LVS156" s="754"/>
      <c r="LVT156" s="754"/>
      <c r="LVU156" s="754"/>
      <c r="LVV156" s="754"/>
      <c r="LVW156" s="754"/>
      <c r="LVX156" s="754"/>
      <c r="LVY156" s="754"/>
      <c r="LVZ156" s="754"/>
      <c r="LWA156" s="754"/>
      <c r="LWB156" s="754"/>
      <c r="LWC156" s="754"/>
      <c r="LWD156" s="754"/>
      <c r="LWE156" s="754"/>
      <c r="LWF156" s="754"/>
      <c r="LWG156" s="754"/>
      <c r="LWH156" s="754"/>
      <c r="LWI156" s="754"/>
      <c r="LWJ156" s="754"/>
      <c r="LWK156" s="754"/>
      <c r="LWL156" s="754"/>
      <c r="LWM156" s="754"/>
      <c r="LWN156" s="754"/>
      <c r="LWO156" s="754"/>
      <c r="LWP156" s="754"/>
      <c r="LWQ156" s="754"/>
      <c r="LWR156" s="754"/>
      <c r="LWS156" s="754"/>
      <c r="LWT156" s="754"/>
      <c r="LWU156" s="754"/>
      <c r="LWV156" s="754"/>
      <c r="LWW156" s="754"/>
      <c r="LWX156" s="754"/>
      <c r="LWY156" s="754"/>
      <c r="LWZ156" s="754"/>
      <c r="LXA156" s="754"/>
      <c r="LXB156" s="754"/>
      <c r="LXC156" s="754"/>
      <c r="LXD156" s="754"/>
      <c r="LXE156" s="754"/>
      <c r="LXF156" s="754"/>
      <c r="LXG156" s="754"/>
      <c r="LXH156" s="754"/>
      <c r="LXI156" s="754"/>
      <c r="LXJ156" s="754"/>
      <c r="LXK156" s="754"/>
      <c r="LXL156" s="754"/>
      <c r="LXM156" s="754"/>
      <c r="LXN156" s="754"/>
      <c r="LXO156" s="754"/>
      <c r="LXP156" s="754"/>
      <c r="LXQ156" s="754"/>
      <c r="LXR156" s="754"/>
      <c r="LXS156" s="754"/>
      <c r="LXT156" s="754"/>
      <c r="LXU156" s="754"/>
      <c r="LXV156" s="754"/>
      <c r="LXW156" s="754"/>
      <c r="LXX156" s="754"/>
      <c r="LXY156" s="754"/>
      <c r="LXZ156" s="754"/>
      <c r="LYA156" s="754"/>
      <c r="LYB156" s="754"/>
      <c r="LYC156" s="754"/>
      <c r="LYD156" s="754"/>
      <c r="LYE156" s="754"/>
      <c r="LYF156" s="754"/>
      <c r="LYG156" s="754"/>
      <c r="LYH156" s="754"/>
      <c r="LYI156" s="754"/>
      <c r="LYJ156" s="754"/>
      <c r="LYK156" s="754"/>
      <c r="LYL156" s="754"/>
      <c r="LYM156" s="754"/>
      <c r="LYN156" s="754"/>
      <c r="LYO156" s="754"/>
      <c r="LYP156" s="754"/>
      <c r="LYQ156" s="754"/>
      <c r="LYR156" s="754"/>
      <c r="LYS156" s="754"/>
      <c r="LYT156" s="754"/>
      <c r="LYU156" s="754"/>
      <c r="LYV156" s="754"/>
      <c r="LYW156" s="754"/>
      <c r="LYX156" s="754"/>
      <c r="LYY156" s="754"/>
      <c r="LYZ156" s="754"/>
      <c r="LZA156" s="754"/>
      <c r="LZB156" s="754"/>
      <c r="LZC156" s="754"/>
      <c r="LZD156" s="754"/>
      <c r="LZE156" s="754"/>
      <c r="LZF156" s="754"/>
      <c r="LZG156" s="754"/>
      <c r="LZH156" s="754"/>
      <c r="LZI156" s="754"/>
      <c r="LZJ156" s="754"/>
      <c r="LZK156" s="754"/>
      <c r="LZL156" s="754"/>
      <c r="LZM156" s="754"/>
      <c r="LZN156" s="754"/>
      <c r="LZO156" s="754"/>
      <c r="LZP156" s="754"/>
      <c r="LZQ156" s="754"/>
      <c r="LZR156" s="754"/>
      <c r="LZS156" s="754"/>
      <c r="LZT156" s="754"/>
      <c r="LZU156" s="754"/>
      <c r="LZV156" s="754"/>
      <c r="LZW156" s="754"/>
      <c r="LZX156" s="754"/>
      <c r="LZY156" s="754"/>
      <c r="LZZ156" s="754"/>
      <c r="MAA156" s="754"/>
      <c r="MAB156" s="754"/>
      <c r="MAC156" s="754"/>
      <c r="MAD156" s="754"/>
      <c r="MAE156" s="754"/>
      <c r="MAF156" s="754"/>
      <c r="MAG156" s="754"/>
      <c r="MAH156" s="754"/>
      <c r="MAI156" s="754"/>
      <c r="MAJ156" s="754"/>
      <c r="MAK156" s="754"/>
      <c r="MAL156" s="754"/>
      <c r="MAM156" s="754"/>
      <c r="MAN156" s="754"/>
      <c r="MAO156" s="754"/>
      <c r="MAP156" s="754"/>
      <c r="MAQ156" s="754"/>
      <c r="MAR156" s="754"/>
      <c r="MAS156" s="754"/>
      <c r="MAT156" s="754"/>
      <c r="MAU156" s="754"/>
      <c r="MAV156" s="754"/>
      <c r="MAW156" s="754"/>
      <c r="MAX156" s="754"/>
      <c r="MAY156" s="754"/>
      <c r="MAZ156" s="754"/>
      <c r="MBA156" s="754"/>
      <c r="MBB156" s="754"/>
      <c r="MBC156" s="754"/>
      <c r="MBD156" s="754"/>
      <c r="MBE156" s="754"/>
      <c r="MBF156" s="754"/>
      <c r="MBG156" s="754"/>
      <c r="MBH156" s="754"/>
      <c r="MBI156" s="754"/>
      <c r="MBJ156" s="754"/>
      <c r="MBK156" s="754"/>
      <c r="MBL156" s="754"/>
      <c r="MBM156" s="754"/>
      <c r="MBN156" s="754"/>
      <c r="MBO156" s="754"/>
      <c r="MBP156" s="754"/>
      <c r="MBQ156" s="754"/>
      <c r="MBR156" s="754"/>
      <c r="MBS156" s="754"/>
      <c r="MBT156" s="754"/>
      <c r="MBU156" s="754"/>
      <c r="MBV156" s="754"/>
      <c r="MBW156" s="754"/>
      <c r="MBX156" s="754"/>
      <c r="MBY156" s="754"/>
      <c r="MBZ156" s="754"/>
      <c r="MCA156" s="754"/>
      <c r="MCB156" s="754"/>
      <c r="MCC156" s="754"/>
      <c r="MCD156" s="754"/>
      <c r="MCE156" s="754"/>
      <c r="MCF156" s="754"/>
      <c r="MCG156" s="754"/>
      <c r="MCH156" s="754"/>
      <c r="MCI156" s="754"/>
      <c r="MCJ156" s="754"/>
      <c r="MCK156" s="754"/>
      <c r="MCL156" s="754"/>
      <c r="MCM156" s="754"/>
      <c r="MCN156" s="754"/>
      <c r="MCO156" s="754"/>
      <c r="MCP156" s="754"/>
      <c r="MCQ156" s="754"/>
      <c r="MCR156" s="754"/>
      <c r="MCS156" s="754"/>
      <c r="MCT156" s="754"/>
      <c r="MCU156" s="754"/>
      <c r="MCV156" s="754"/>
      <c r="MCW156" s="754"/>
      <c r="MCX156" s="754"/>
      <c r="MCY156" s="754"/>
      <c r="MCZ156" s="754"/>
      <c r="MDA156" s="754"/>
      <c r="MDB156" s="754"/>
      <c r="MDC156" s="754"/>
      <c r="MDD156" s="754"/>
      <c r="MDE156" s="754"/>
      <c r="MDF156" s="754"/>
      <c r="MDG156" s="754"/>
      <c r="MDH156" s="754"/>
      <c r="MDI156" s="754"/>
      <c r="MDJ156" s="754"/>
      <c r="MDK156" s="754"/>
      <c r="MDL156" s="754"/>
      <c r="MDM156" s="754"/>
      <c r="MDN156" s="754"/>
      <c r="MDO156" s="754"/>
      <c r="MDP156" s="754"/>
      <c r="MDQ156" s="754"/>
      <c r="MDR156" s="754"/>
      <c r="MDS156" s="754"/>
      <c r="MDT156" s="754"/>
      <c r="MDU156" s="754"/>
      <c r="MDV156" s="754"/>
      <c r="MDW156" s="754"/>
      <c r="MDX156" s="754"/>
      <c r="MDY156" s="754"/>
      <c r="MDZ156" s="754"/>
      <c r="MEA156" s="754"/>
      <c r="MEB156" s="754"/>
      <c r="MEC156" s="754"/>
      <c r="MED156" s="754"/>
      <c r="MEE156" s="754"/>
      <c r="MEF156" s="754"/>
      <c r="MEG156" s="754"/>
      <c r="MEH156" s="754"/>
      <c r="MEI156" s="754"/>
      <c r="MEJ156" s="754"/>
      <c r="MEK156" s="754"/>
      <c r="MEL156" s="754"/>
      <c r="MEM156" s="754"/>
      <c r="MEN156" s="754"/>
      <c r="MEO156" s="754"/>
      <c r="MEP156" s="754"/>
      <c r="MEQ156" s="754"/>
      <c r="MER156" s="754"/>
      <c r="MES156" s="754"/>
      <c r="MET156" s="754"/>
      <c r="MEU156" s="754"/>
      <c r="MEV156" s="754"/>
      <c r="MEW156" s="754"/>
      <c r="MEX156" s="754"/>
      <c r="MEY156" s="754"/>
      <c r="MEZ156" s="754"/>
      <c r="MFA156" s="754"/>
      <c r="MFB156" s="754"/>
      <c r="MFC156" s="754"/>
      <c r="MFD156" s="754"/>
      <c r="MFE156" s="754"/>
      <c r="MFF156" s="754"/>
      <c r="MFG156" s="754"/>
      <c r="MFH156" s="754"/>
      <c r="MFI156" s="754"/>
      <c r="MFJ156" s="754"/>
      <c r="MFK156" s="754"/>
      <c r="MFL156" s="754"/>
      <c r="MFM156" s="754"/>
      <c r="MFN156" s="754"/>
      <c r="MFO156" s="754"/>
      <c r="MFP156" s="754"/>
      <c r="MFQ156" s="754"/>
      <c r="MFR156" s="754"/>
      <c r="MFS156" s="754"/>
      <c r="MFT156" s="754"/>
      <c r="MFU156" s="754"/>
      <c r="MFV156" s="754"/>
      <c r="MFW156" s="754"/>
      <c r="MFX156" s="754"/>
      <c r="MFY156" s="754"/>
      <c r="MFZ156" s="754"/>
      <c r="MGA156" s="754"/>
      <c r="MGB156" s="754"/>
      <c r="MGC156" s="754"/>
      <c r="MGD156" s="754"/>
      <c r="MGE156" s="754"/>
      <c r="MGF156" s="754"/>
      <c r="MGG156" s="754"/>
      <c r="MGH156" s="754"/>
      <c r="MGI156" s="754"/>
      <c r="MGJ156" s="754"/>
      <c r="MGK156" s="754"/>
      <c r="MGL156" s="754"/>
      <c r="MGM156" s="754"/>
      <c r="MGN156" s="754"/>
      <c r="MGO156" s="754"/>
      <c r="MGP156" s="754"/>
      <c r="MGQ156" s="754"/>
      <c r="MGR156" s="754"/>
      <c r="MGS156" s="754"/>
      <c r="MGT156" s="754"/>
      <c r="MGU156" s="754"/>
      <c r="MGV156" s="754"/>
      <c r="MGW156" s="754"/>
      <c r="MGX156" s="754"/>
      <c r="MGY156" s="754"/>
      <c r="MGZ156" s="754"/>
      <c r="MHA156" s="754"/>
      <c r="MHB156" s="754"/>
      <c r="MHC156" s="754"/>
      <c r="MHD156" s="754"/>
      <c r="MHE156" s="754"/>
      <c r="MHF156" s="754"/>
      <c r="MHG156" s="754"/>
      <c r="MHH156" s="754"/>
      <c r="MHI156" s="754"/>
      <c r="MHJ156" s="754"/>
      <c r="MHK156" s="754"/>
      <c r="MHL156" s="754"/>
      <c r="MHM156" s="754"/>
      <c r="MHN156" s="754"/>
      <c r="MHO156" s="754"/>
      <c r="MHP156" s="754"/>
      <c r="MHQ156" s="754"/>
      <c r="MHR156" s="754"/>
      <c r="MHS156" s="754"/>
      <c r="MHT156" s="754"/>
      <c r="MHU156" s="754"/>
      <c r="MHV156" s="754"/>
      <c r="MHW156" s="754"/>
      <c r="MHX156" s="754"/>
      <c r="MHY156" s="754"/>
      <c r="MHZ156" s="754"/>
      <c r="MIA156" s="754"/>
      <c r="MIB156" s="754"/>
      <c r="MIC156" s="754"/>
      <c r="MID156" s="754"/>
      <c r="MIE156" s="754"/>
      <c r="MIF156" s="754"/>
      <c r="MIG156" s="754"/>
      <c r="MIH156" s="754"/>
      <c r="MII156" s="754"/>
      <c r="MIJ156" s="754"/>
      <c r="MIK156" s="754"/>
      <c r="MIL156" s="754"/>
      <c r="MIM156" s="754"/>
      <c r="MIN156" s="754"/>
      <c r="MIO156" s="754"/>
      <c r="MIP156" s="754"/>
      <c r="MIQ156" s="754"/>
      <c r="MIR156" s="754"/>
      <c r="MIS156" s="754"/>
      <c r="MIT156" s="754"/>
      <c r="MIU156" s="754"/>
      <c r="MIV156" s="754"/>
      <c r="MIW156" s="754"/>
      <c r="MIX156" s="754"/>
      <c r="MIY156" s="754"/>
      <c r="MIZ156" s="754"/>
      <c r="MJA156" s="754"/>
      <c r="MJB156" s="754"/>
      <c r="MJC156" s="754"/>
      <c r="MJD156" s="754"/>
      <c r="MJE156" s="754"/>
      <c r="MJF156" s="754"/>
      <c r="MJG156" s="754"/>
      <c r="MJH156" s="754"/>
      <c r="MJI156" s="754"/>
      <c r="MJJ156" s="754"/>
      <c r="MJK156" s="754"/>
      <c r="MJL156" s="754"/>
      <c r="MJM156" s="754"/>
      <c r="MJN156" s="754"/>
      <c r="MJO156" s="754"/>
      <c r="MJP156" s="754"/>
      <c r="MJQ156" s="754"/>
      <c r="MJR156" s="754"/>
      <c r="MJS156" s="754"/>
      <c r="MJT156" s="754"/>
      <c r="MJU156" s="754"/>
      <c r="MJV156" s="754"/>
      <c r="MJW156" s="754"/>
      <c r="MJX156" s="754"/>
      <c r="MJY156" s="754"/>
      <c r="MJZ156" s="754"/>
      <c r="MKA156" s="754"/>
      <c r="MKB156" s="754"/>
      <c r="MKC156" s="754"/>
      <c r="MKD156" s="754"/>
      <c r="MKE156" s="754"/>
      <c r="MKF156" s="754"/>
      <c r="MKG156" s="754"/>
      <c r="MKH156" s="754"/>
      <c r="MKI156" s="754"/>
      <c r="MKJ156" s="754"/>
      <c r="MKK156" s="754"/>
      <c r="MKL156" s="754"/>
      <c r="MKM156" s="754"/>
      <c r="MKN156" s="754"/>
      <c r="MKO156" s="754"/>
      <c r="MKP156" s="754"/>
      <c r="MKQ156" s="754"/>
      <c r="MKR156" s="754"/>
      <c r="MKS156" s="754"/>
      <c r="MKT156" s="754"/>
      <c r="MKU156" s="754"/>
      <c r="MKV156" s="754"/>
      <c r="MKW156" s="754"/>
      <c r="MKX156" s="754"/>
      <c r="MKY156" s="754"/>
      <c r="MKZ156" s="754"/>
      <c r="MLA156" s="754"/>
      <c r="MLB156" s="754"/>
      <c r="MLC156" s="754"/>
      <c r="MLD156" s="754"/>
      <c r="MLE156" s="754"/>
      <c r="MLF156" s="754"/>
      <c r="MLG156" s="754"/>
      <c r="MLH156" s="754"/>
      <c r="MLI156" s="754"/>
      <c r="MLJ156" s="754"/>
      <c r="MLK156" s="754"/>
      <c r="MLL156" s="754"/>
      <c r="MLM156" s="754"/>
      <c r="MLN156" s="754"/>
      <c r="MLO156" s="754"/>
      <c r="MLP156" s="754"/>
      <c r="MLQ156" s="754"/>
      <c r="MLR156" s="754"/>
      <c r="MLS156" s="754"/>
      <c r="MLT156" s="754"/>
      <c r="MLU156" s="754"/>
      <c r="MLV156" s="754"/>
      <c r="MLW156" s="754"/>
      <c r="MLX156" s="754"/>
      <c r="MLY156" s="754"/>
      <c r="MLZ156" s="754"/>
      <c r="MMA156" s="754"/>
      <c r="MMB156" s="754"/>
      <c r="MMC156" s="754"/>
      <c r="MMD156" s="754"/>
      <c r="MME156" s="754"/>
      <c r="MMF156" s="754"/>
      <c r="MMG156" s="754"/>
      <c r="MMH156" s="754"/>
      <c r="MMI156" s="754"/>
      <c r="MMJ156" s="754"/>
      <c r="MMK156" s="754"/>
      <c r="MML156" s="754"/>
      <c r="MMM156" s="754"/>
      <c r="MMN156" s="754"/>
      <c r="MMO156" s="754"/>
      <c r="MMP156" s="754"/>
      <c r="MMQ156" s="754"/>
      <c r="MMR156" s="754"/>
      <c r="MMS156" s="754"/>
      <c r="MMT156" s="754"/>
      <c r="MMU156" s="754"/>
      <c r="MMV156" s="754"/>
      <c r="MMW156" s="754"/>
      <c r="MMX156" s="754"/>
      <c r="MMY156" s="754"/>
      <c r="MMZ156" s="754"/>
      <c r="MNA156" s="754"/>
      <c r="MNB156" s="754"/>
      <c r="MNC156" s="754"/>
      <c r="MND156" s="754"/>
      <c r="MNE156" s="754"/>
      <c r="MNF156" s="754"/>
      <c r="MNG156" s="754"/>
      <c r="MNH156" s="754"/>
      <c r="MNI156" s="754"/>
      <c r="MNJ156" s="754"/>
      <c r="MNK156" s="754"/>
      <c r="MNL156" s="754"/>
      <c r="MNM156" s="754"/>
      <c r="MNN156" s="754"/>
      <c r="MNO156" s="754"/>
      <c r="MNP156" s="754"/>
      <c r="MNQ156" s="754"/>
      <c r="MNR156" s="754"/>
      <c r="MNS156" s="754"/>
      <c r="MNT156" s="754"/>
      <c r="MNU156" s="754"/>
      <c r="MNV156" s="754"/>
      <c r="MNW156" s="754"/>
      <c r="MNX156" s="754"/>
      <c r="MNY156" s="754"/>
      <c r="MNZ156" s="754"/>
      <c r="MOA156" s="754"/>
      <c r="MOB156" s="754"/>
      <c r="MOC156" s="754"/>
      <c r="MOD156" s="754"/>
      <c r="MOE156" s="754"/>
      <c r="MOF156" s="754"/>
      <c r="MOG156" s="754"/>
      <c r="MOH156" s="754"/>
      <c r="MOI156" s="754"/>
      <c r="MOJ156" s="754"/>
      <c r="MOK156" s="754"/>
      <c r="MOL156" s="754"/>
      <c r="MOM156" s="754"/>
      <c r="MON156" s="754"/>
      <c r="MOO156" s="754"/>
      <c r="MOP156" s="754"/>
      <c r="MOQ156" s="754"/>
      <c r="MOR156" s="754"/>
      <c r="MOS156" s="754"/>
      <c r="MOT156" s="754"/>
      <c r="MOU156" s="754"/>
      <c r="MOV156" s="754"/>
      <c r="MOW156" s="754"/>
      <c r="MOX156" s="754"/>
      <c r="MOY156" s="754"/>
      <c r="MOZ156" s="754"/>
      <c r="MPA156" s="754"/>
      <c r="MPB156" s="754"/>
      <c r="MPC156" s="754"/>
      <c r="MPD156" s="754"/>
      <c r="MPE156" s="754"/>
      <c r="MPF156" s="754"/>
      <c r="MPG156" s="754"/>
      <c r="MPH156" s="754"/>
      <c r="MPI156" s="754"/>
      <c r="MPJ156" s="754"/>
      <c r="MPK156" s="754"/>
      <c r="MPL156" s="754"/>
      <c r="MPM156" s="754"/>
      <c r="MPN156" s="754"/>
      <c r="MPO156" s="754"/>
      <c r="MPP156" s="754"/>
      <c r="MPQ156" s="754"/>
      <c r="MPR156" s="754"/>
      <c r="MPS156" s="754"/>
      <c r="MPT156" s="754"/>
      <c r="MPU156" s="754"/>
      <c r="MPV156" s="754"/>
      <c r="MPW156" s="754"/>
      <c r="MPX156" s="754"/>
      <c r="MPY156" s="754"/>
      <c r="MPZ156" s="754"/>
      <c r="MQA156" s="754"/>
      <c r="MQB156" s="754"/>
      <c r="MQC156" s="754"/>
      <c r="MQD156" s="754"/>
      <c r="MQE156" s="754"/>
      <c r="MQF156" s="754"/>
      <c r="MQG156" s="754"/>
      <c r="MQH156" s="754"/>
      <c r="MQI156" s="754"/>
      <c r="MQJ156" s="754"/>
      <c r="MQK156" s="754"/>
      <c r="MQL156" s="754"/>
      <c r="MQM156" s="754"/>
      <c r="MQN156" s="754"/>
      <c r="MQO156" s="754"/>
      <c r="MQP156" s="754"/>
      <c r="MQQ156" s="754"/>
      <c r="MQR156" s="754"/>
      <c r="MQS156" s="754"/>
      <c r="MQT156" s="754"/>
      <c r="MQU156" s="754"/>
      <c r="MQV156" s="754"/>
      <c r="MQW156" s="754"/>
      <c r="MQX156" s="754"/>
      <c r="MQY156" s="754"/>
      <c r="MQZ156" s="754"/>
      <c r="MRA156" s="754"/>
      <c r="MRB156" s="754"/>
      <c r="MRC156" s="754"/>
      <c r="MRD156" s="754"/>
      <c r="MRE156" s="754"/>
      <c r="MRF156" s="754"/>
      <c r="MRG156" s="754"/>
      <c r="MRH156" s="754"/>
      <c r="MRI156" s="754"/>
      <c r="MRJ156" s="754"/>
      <c r="MRK156" s="754"/>
      <c r="MRL156" s="754"/>
      <c r="MRM156" s="754"/>
      <c r="MRN156" s="754"/>
      <c r="MRO156" s="754"/>
      <c r="MRP156" s="754"/>
      <c r="MRQ156" s="754"/>
      <c r="MRR156" s="754"/>
      <c r="MRS156" s="754"/>
      <c r="MRT156" s="754"/>
      <c r="MRU156" s="754"/>
      <c r="MRV156" s="754"/>
      <c r="MRW156" s="754"/>
      <c r="MRX156" s="754"/>
      <c r="MRY156" s="754"/>
      <c r="MRZ156" s="754"/>
      <c r="MSA156" s="754"/>
      <c r="MSB156" s="754"/>
      <c r="MSC156" s="754"/>
      <c r="MSD156" s="754"/>
      <c r="MSE156" s="754"/>
      <c r="MSF156" s="754"/>
      <c r="MSG156" s="754"/>
      <c r="MSH156" s="754"/>
      <c r="MSI156" s="754"/>
      <c r="MSJ156" s="754"/>
      <c r="MSK156" s="754"/>
      <c r="MSL156" s="754"/>
      <c r="MSM156" s="754"/>
      <c r="MSN156" s="754"/>
      <c r="MSO156" s="754"/>
      <c r="MSP156" s="754"/>
      <c r="MSQ156" s="754"/>
      <c r="MSR156" s="754"/>
      <c r="MSS156" s="754"/>
      <c r="MST156" s="754"/>
      <c r="MSU156" s="754"/>
      <c r="MSV156" s="754"/>
      <c r="MSW156" s="754"/>
      <c r="MSX156" s="754"/>
      <c r="MSY156" s="754"/>
      <c r="MSZ156" s="754"/>
      <c r="MTA156" s="754"/>
      <c r="MTB156" s="754"/>
      <c r="MTC156" s="754"/>
      <c r="MTD156" s="754"/>
      <c r="MTE156" s="754"/>
      <c r="MTF156" s="754"/>
      <c r="MTG156" s="754"/>
      <c r="MTH156" s="754"/>
      <c r="MTI156" s="754"/>
      <c r="MTJ156" s="754"/>
      <c r="MTK156" s="754"/>
      <c r="MTL156" s="754"/>
      <c r="MTM156" s="754"/>
      <c r="MTN156" s="754"/>
      <c r="MTO156" s="754"/>
      <c r="MTP156" s="754"/>
      <c r="MTQ156" s="754"/>
      <c r="MTR156" s="754"/>
      <c r="MTS156" s="754"/>
      <c r="MTT156" s="754"/>
      <c r="MTU156" s="754"/>
      <c r="MTV156" s="754"/>
      <c r="MTW156" s="754"/>
      <c r="MTX156" s="754"/>
      <c r="MTY156" s="754"/>
      <c r="MTZ156" s="754"/>
      <c r="MUA156" s="754"/>
      <c r="MUB156" s="754"/>
      <c r="MUC156" s="754"/>
      <c r="MUD156" s="754"/>
      <c r="MUE156" s="754"/>
      <c r="MUF156" s="754"/>
      <c r="MUG156" s="754"/>
      <c r="MUH156" s="754"/>
      <c r="MUI156" s="754"/>
      <c r="MUJ156" s="754"/>
      <c r="MUK156" s="754"/>
      <c r="MUL156" s="754"/>
      <c r="MUM156" s="754"/>
      <c r="MUN156" s="754"/>
      <c r="MUO156" s="754"/>
      <c r="MUP156" s="754"/>
      <c r="MUQ156" s="754"/>
      <c r="MUR156" s="754"/>
      <c r="MUS156" s="754"/>
      <c r="MUT156" s="754"/>
      <c r="MUU156" s="754"/>
      <c r="MUV156" s="754"/>
      <c r="MUW156" s="754"/>
      <c r="MUX156" s="754"/>
      <c r="MUY156" s="754"/>
      <c r="MUZ156" s="754"/>
      <c r="MVA156" s="754"/>
      <c r="MVB156" s="754"/>
      <c r="MVC156" s="754"/>
      <c r="MVD156" s="754"/>
      <c r="MVE156" s="754"/>
      <c r="MVF156" s="754"/>
      <c r="MVG156" s="754"/>
      <c r="MVH156" s="754"/>
      <c r="MVI156" s="754"/>
      <c r="MVJ156" s="754"/>
      <c r="MVK156" s="754"/>
      <c r="MVL156" s="754"/>
      <c r="MVM156" s="754"/>
      <c r="MVN156" s="754"/>
      <c r="MVO156" s="754"/>
      <c r="MVP156" s="754"/>
      <c r="MVQ156" s="754"/>
      <c r="MVR156" s="754"/>
      <c r="MVS156" s="754"/>
      <c r="MVT156" s="754"/>
      <c r="MVU156" s="754"/>
      <c r="MVV156" s="754"/>
      <c r="MVW156" s="754"/>
      <c r="MVX156" s="754"/>
      <c r="MVY156" s="754"/>
      <c r="MVZ156" s="754"/>
      <c r="MWA156" s="754"/>
      <c r="MWB156" s="754"/>
      <c r="MWC156" s="754"/>
      <c r="MWD156" s="754"/>
      <c r="MWE156" s="754"/>
      <c r="MWF156" s="754"/>
      <c r="MWG156" s="754"/>
      <c r="MWH156" s="754"/>
      <c r="MWI156" s="754"/>
      <c r="MWJ156" s="754"/>
      <c r="MWK156" s="754"/>
      <c r="MWL156" s="754"/>
      <c r="MWM156" s="754"/>
      <c r="MWN156" s="754"/>
      <c r="MWO156" s="754"/>
      <c r="MWP156" s="754"/>
      <c r="MWQ156" s="754"/>
      <c r="MWR156" s="754"/>
      <c r="MWS156" s="754"/>
      <c r="MWT156" s="754"/>
      <c r="MWU156" s="754"/>
      <c r="MWV156" s="754"/>
      <c r="MWW156" s="754"/>
      <c r="MWX156" s="754"/>
      <c r="MWY156" s="754"/>
      <c r="MWZ156" s="754"/>
      <c r="MXA156" s="754"/>
      <c r="MXB156" s="754"/>
      <c r="MXC156" s="754"/>
      <c r="MXD156" s="754"/>
      <c r="MXE156" s="754"/>
      <c r="MXF156" s="754"/>
      <c r="MXG156" s="754"/>
      <c r="MXH156" s="754"/>
      <c r="MXI156" s="754"/>
      <c r="MXJ156" s="754"/>
      <c r="MXK156" s="754"/>
      <c r="MXL156" s="754"/>
      <c r="MXM156" s="754"/>
      <c r="MXN156" s="754"/>
      <c r="MXO156" s="754"/>
      <c r="MXP156" s="754"/>
      <c r="MXQ156" s="754"/>
      <c r="MXR156" s="754"/>
      <c r="MXS156" s="754"/>
      <c r="MXT156" s="754"/>
      <c r="MXU156" s="754"/>
      <c r="MXV156" s="754"/>
      <c r="MXW156" s="754"/>
      <c r="MXX156" s="754"/>
      <c r="MXY156" s="754"/>
      <c r="MXZ156" s="754"/>
      <c r="MYA156" s="754"/>
      <c r="MYB156" s="754"/>
      <c r="MYC156" s="754"/>
      <c r="MYD156" s="754"/>
      <c r="MYE156" s="754"/>
      <c r="MYF156" s="754"/>
      <c r="MYG156" s="754"/>
      <c r="MYH156" s="754"/>
      <c r="MYI156" s="754"/>
      <c r="MYJ156" s="754"/>
      <c r="MYK156" s="754"/>
      <c r="MYL156" s="754"/>
      <c r="MYM156" s="754"/>
      <c r="MYN156" s="754"/>
      <c r="MYO156" s="754"/>
      <c r="MYP156" s="754"/>
      <c r="MYQ156" s="754"/>
      <c r="MYR156" s="754"/>
      <c r="MYS156" s="754"/>
      <c r="MYT156" s="754"/>
      <c r="MYU156" s="754"/>
      <c r="MYV156" s="754"/>
      <c r="MYW156" s="754"/>
      <c r="MYX156" s="754"/>
      <c r="MYY156" s="754"/>
      <c r="MYZ156" s="754"/>
      <c r="MZA156" s="754"/>
      <c r="MZB156" s="754"/>
      <c r="MZC156" s="754"/>
      <c r="MZD156" s="754"/>
      <c r="MZE156" s="754"/>
      <c r="MZF156" s="754"/>
      <c r="MZG156" s="754"/>
      <c r="MZH156" s="754"/>
      <c r="MZI156" s="754"/>
      <c r="MZJ156" s="754"/>
      <c r="MZK156" s="754"/>
      <c r="MZL156" s="754"/>
      <c r="MZM156" s="754"/>
      <c r="MZN156" s="754"/>
      <c r="MZO156" s="754"/>
      <c r="MZP156" s="754"/>
      <c r="MZQ156" s="754"/>
      <c r="MZR156" s="754"/>
      <c r="MZS156" s="754"/>
      <c r="MZT156" s="754"/>
      <c r="MZU156" s="754"/>
      <c r="MZV156" s="754"/>
      <c r="MZW156" s="754"/>
      <c r="MZX156" s="754"/>
      <c r="MZY156" s="754"/>
      <c r="MZZ156" s="754"/>
      <c r="NAA156" s="754"/>
      <c r="NAB156" s="754"/>
      <c r="NAC156" s="754"/>
      <c r="NAD156" s="754"/>
      <c r="NAE156" s="754"/>
      <c r="NAF156" s="754"/>
      <c r="NAG156" s="754"/>
      <c r="NAH156" s="754"/>
      <c r="NAI156" s="754"/>
      <c r="NAJ156" s="754"/>
      <c r="NAK156" s="754"/>
      <c r="NAL156" s="754"/>
      <c r="NAM156" s="754"/>
      <c r="NAN156" s="754"/>
      <c r="NAO156" s="754"/>
      <c r="NAP156" s="754"/>
      <c r="NAQ156" s="754"/>
      <c r="NAR156" s="754"/>
      <c r="NAS156" s="754"/>
      <c r="NAT156" s="754"/>
      <c r="NAU156" s="754"/>
      <c r="NAV156" s="754"/>
      <c r="NAW156" s="754"/>
      <c r="NAX156" s="754"/>
      <c r="NAY156" s="754"/>
      <c r="NAZ156" s="754"/>
      <c r="NBA156" s="754"/>
      <c r="NBB156" s="754"/>
      <c r="NBC156" s="754"/>
      <c r="NBD156" s="754"/>
      <c r="NBE156" s="754"/>
      <c r="NBF156" s="754"/>
      <c r="NBG156" s="754"/>
      <c r="NBH156" s="754"/>
      <c r="NBI156" s="754"/>
      <c r="NBJ156" s="754"/>
      <c r="NBK156" s="754"/>
      <c r="NBL156" s="754"/>
      <c r="NBM156" s="754"/>
      <c r="NBN156" s="754"/>
      <c r="NBO156" s="754"/>
      <c r="NBP156" s="754"/>
      <c r="NBQ156" s="754"/>
      <c r="NBR156" s="754"/>
      <c r="NBS156" s="754"/>
      <c r="NBT156" s="754"/>
      <c r="NBU156" s="754"/>
      <c r="NBV156" s="754"/>
      <c r="NBW156" s="754"/>
      <c r="NBX156" s="754"/>
      <c r="NBY156" s="754"/>
      <c r="NBZ156" s="754"/>
      <c r="NCA156" s="754"/>
      <c r="NCB156" s="754"/>
      <c r="NCC156" s="754"/>
      <c r="NCD156" s="754"/>
      <c r="NCE156" s="754"/>
      <c r="NCF156" s="754"/>
      <c r="NCG156" s="754"/>
      <c r="NCH156" s="754"/>
      <c r="NCI156" s="754"/>
      <c r="NCJ156" s="754"/>
      <c r="NCK156" s="754"/>
      <c r="NCL156" s="754"/>
      <c r="NCM156" s="754"/>
      <c r="NCN156" s="754"/>
      <c r="NCO156" s="754"/>
      <c r="NCP156" s="754"/>
      <c r="NCQ156" s="754"/>
      <c r="NCR156" s="754"/>
      <c r="NCS156" s="754"/>
      <c r="NCT156" s="754"/>
      <c r="NCU156" s="754"/>
      <c r="NCV156" s="754"/>
      <c r="NCW156" s="754"/>
      <c r="NCX156" s="754"/>
      <c r="NCY156" s="754"/>
      <c r="NCZ156" s="754"/>
      <c r="NDA156" s="754"/>
      <c r="NDB156" s="754"/>
      <c r="NDC156" s="754"/>
      <c r="NDD156" s="754"/>
      <c r="NDE156" s="754"/>
      <c r="NDF156" s="754"/>
      <c r="NDG156" s="754"/>
      <c r="NDH156" s="754"/>
      <c r="NDI156" s="754"/>
      <c r="NDJ156" s="754"/>
      <c r="NDK156" s="754"/>
      <c r="NDL156" s="754"/>
      <c r="NDM156" s="754"/>
      <c r="NDN156" s="754"/>
      <c r="NDO156" s="754"/>
      <c r="NDP156" s="754"/>
      <c r="NDQ156" s="754"/>
      <c r="NDR156" s="754"/>
      <c r="NDS156" s="754"/>
      <c r="NDT156" s="754"/>
      <c r="NDU156" s="754"/>
      <c r="NDV156" s="754"/>
      <c r="NDW156" s="754"/>
      <c r="NDX156" s="754"/>
      <c r="NDY156" s="754"/>
      <c r="NDZ156" s="754"/>
      <c r="NEA156" s="754"/>
      <c r="NEB156" s="754"/>
      <c r="NEC156" s="754"/>
      <c r="NED156" s="754"/>
      <c r="NEE156" s="754"/>
      <c r="NEF156" s="754"/>
      <c r="NEG156" s="754"/>
      <c r="NEH156" s="754"/>
      <c r="NEI156" s="754"/>
      <c r="NEJ156" s="754"/>
      <c r="NEK156" s="754"/>
      <c r="NEL156" s="754"/>
      <c r="NEM156" s="754"/>
      <c r="NEN156" s="754"/>
      <c r="NEO156" s="754"/>
      <c r="NEP156" s="754"/>
      <c r="NEQ156" s="754"/>
      <c r="NER156" s="754"/>
      <c r="NES156" s="754"/>
      <c r="NET156" s="754"/>
      <c r="NEU156" s="754"/>
      <c r="NEV156" s="754"/>
      <c r="NEW156" s="754"/>
      <c r="NEX156" s="754"/>
      <c r="NEY156" s="754"/>
      <c r="NEZ156" s="754"/>
      <c r="NFA156" s="754"/>
      <c r="NFB156" s="754"/>
      <c r="NFC156" s="754"/>
      <c r="NFD156" s="754"/>
      <c r="NFE156" s="754"/>
      <c r="NFF156" s="754"/>
      <c r="NFG156" s="754"/>
      <c r="NFH156" s="754"/>
      <c r="NFI156" s="754"/>
      <c r="NFJ156" s="754"/>
      <c r="NFK156" s="754"/>
      <c r="NFL156" s="754"/>
      <c r="NFM156" s="754"/>
      <c r="NFN156" s="754"/>
      <c r="NFO156" s="754"/>
      <c r="NFP156" s="754"/>
      <c r="NFQ156" s="754"/>
      <c r="NFR156" s="754"/>
      <c r="NFS156" s="754"/>
      <c r="NFT156" s="754"/>
      <c r="NFU156" s="754"/>
      <c r="NFV156" s="754"/>
      <c r="NFW156" s="754"/>
      <c r="NFX156" s="754"/>
      <c r="NFY156" s="754"/>
      <c r="NFZ156" s="754"/>
      <c r="NGA156" s="754"/>
      <c r="NGB156" s="754"/>
      <c r="NGC156" s="754"/>
      <c r="NGD156" s="754"/>
      <c r="NGE156" s="754"/>
      <c r="NGF156" s="754"/>
      <c r="NGG156" s="754"/>
      <c r="NGH156" s="754"/>
      <c r="NGI156" s="754"/>
      <c r="NGJ156" s="754"/>
      <c r="NGK156" s="754"/>
      <c r="NGL156" s="754"/>
      <c r="NGM156" s="754"/>
      <c r="NGN156" s="754"/>
      <c r="NGO156" s="754"/>
      <c r="NGP156" s="754"/>
      <c r="NGQ156" s="754"/>
      <c r="NGR156" s="754"/>
      <c r="NGS156" s="754"/>
      <c r="NGT156" s="754"/>
      <c r="NGU156" s="754"/>
      <c r="NGV156" s="754"/>
      <c r="NGW156" s="754"/>
      <c r="NGX156" s="754"/>
      <c r="NGY156" s="754"/>
      <c r="NGZ156" s="754"/>
      <c r="NHA156" s="754"/>
      <c r="NHB156" s="754"/>
      <c r="NHC156" s="754"/>
      <c r="NHD156" s="754"/>
      <c r="NHE156" s="754"/>
      <c r="NHF156" s="754"/>
      <c r="NHG156" s="754"/>
      <c r="NHH156" s="754"/>
      <c r="NHI156" s="754"/>
      <c r="NHJ156" s="754"/>
      <c r="NHK156" s="754"/>
      <c r="NHL156" s="754"/>
      <c r="NHM156" s="754"/>
      <c r="NHN156" s="754"/>
      <c r="NHO156" s="754"/>
      <c r="NHP156" s="754"/>
      <c r="NHQ156" s="754"/>
      <c r="NHR156" s="754"/>
      <c r="NHS156" s="754"/>
      <c r="NHT156" s="754"/>
      <c r="NHU156" s="754"/>
      <c r="NHV156" s="754"/>
      <c r="NHW156" s="754"/>
      <c r="NHX156" s="754"/>
      <c r="NHY156" s="754"/>
      <c r="NHZ156" s="754"/>
      <c r="NIA156" s="754"/>
      <c r="NIB156" s="754"/>
      <c r="NIC156" s="754"/>
      <c r="NID156" s="754"/>
      <c r="NIE156" s="754"/>
      <c r="NIF156" s="754"/>
      <c r="NIG156" s="754"/>
      <c r="NIH156" s="754"/>
      <c r="NII156" s="754"/>
      <c r="NIJ156" s="754"/>
      <c r="NIK156" s="754"/>
      <c r="NIL156" s="754"/>
      <c r="NIM156" s="754"/>
      <c r="NIN156" s="754"/>
      <c r="NIO156" s="754"/>
      <c r="NIP156" s="754"/>
      <c r="NIQ156" s="754"/>
      <c r="NIR156" s="754"/>
      <c r="NIS156" s="754"/>
      <c r="NIT156" s="754"/>
      <c r="NIU156" s="754"/>
      <c r="NIV156" s="754"/>
      <c r="NIW156" s="754"/>
      <c r="NIX156" s="754"/>
      <c r="NIY156" s="754"/>
      <c r="NIZ156" s="754"/>
      <c r="NJA156" s="754"/>
      <c r="NJB156" s="754"/>
      <c r="NJC156" s="754"/>
      <c r="NJD156" s="754"/>
      <c r="NJE156" s="754"/>
      <c r="NJF156" s="754"/>
      <c r="NJG156" s="754"/>
      <c r="NJH156" s="754"/>
      <c r="NJI156" s="754"/>
      <c r="NJJ156" s="754"/>
      <c r="NJK156" s="754"/>
      <c r="NJL156" s="754"/>
      <c r="NJM156" s="754"/>
      <c r="NJN156" s="754"/>
      <c r="NJO156" s="754"/>
      <c r="NJP156" s="754"/>
      <c r="NJQ156" s="754"/>
      <c r="NJR156" s="754"/>
      <c r="NJS156" s="754"/>
      <c r="NJT156" s="754"/>
      <c r="NJU156" s="754"/>
      <c r="NJV156" s="754"/>
      <c r="NJW156" s="754"/>
      <c r="NJX156" s="754"/>
      <c r="NJY156" s="754"/>
      <c r="NJZ156" s="754"/>
      <c r="NKA156" s="754"/>
      <c r="NKB156" s="754"/>
      <c r="NKC156" s="754"/>
      <c r="NKD156" s="754"/>
      <c r="NKE156" s="754"/>
      <c r="NKF156" s="754"/>
      <c r="NKG156" s="754"/>
      <c r="NKH156" s="754"/>
      <c r="NKI156" s="754"/>
      <c r="NKJ156" s="754"/>
      <c r="NKK156" s="754"/>
      <c r="NKL156" s="754"/>
      <c r="NKM156" s="754"/>
      <c r="NKN156" s="754"/>
      <c r="NKO156" s="754"/>
      <c r="NKP156" s="754"/>
      <c r="NKQ156" s="754"/>
      <c r="NKR156" s="754"/>
      <c r="NKS156" s="754"/>
      <c r="NKT156" s="754"/>
      <c r="NKU156" s="754"/>
      <c r="NKV156" s="754"/>
      <c r="NKW156" s="754"/>
      <c r="NKX156" s="754"/>
      <c r="NKY156" s="754"/>
      <c r="NKZ156" s="754"/>
      <c r="NLA156" s="754"/>
      <c r="NLB156" s="754"/>
      <c r="NLC156" s="754"/>
      <c r="NLD156" s="754"/>
      <c r="NLE156" s="754"/>
      <c r="NLF156" s="754"/>
      <c r="NLG156" s="754"/>
      <c r="NLH156" s="754"/>
      <c r="NLI156" s="754"/>
      <c r="NLJ156" s="754"/>
      <c r="NLK156" s="754"/>
      <c r="NLL156" s="754"/>
      <c r="NLM156" s="754"/>
      <c r="NLN156" s="754"/>
      <c r="NLO156" s="754"/>
      <c r="NLP156" s="754"/>
      <c r="NLQ156" s="754"/>
      <c r="NLR156" s="754"/>
      <c r="NLS156" s="754"/>
      <c r="NLT156" s="754"/>
      <c r="NLU156" s="754"/>
      <c r="NLV156" s="754"/>
      <c r="NLW156" s="754"/>
      <c r="NLX156" s="754"/>
      <c r="NLY156" s="754"/>
      <c r="NLZ156" s="754"/>
      <c r="NMA156" s="754"/>
      <c r="NMB156" s="754"/>
      <c r="NMC156" s="754"/>
      <c r="NMD156" s="754"/>
      <c r="NME156" s="754"/>
      <c r="NMF156" s="754"/>
      <c r="NMG156" s="754"/>
      <c r="NMH156" s="754"/>
      <c r="NMI156" s="754"/>
      <c r="NMJ156" s="754"/>
      <c r="NMK156" s="754"/>
      <c r="NML156" s="754"/>
      <c r="NMM156" s="754"/>
      <c r="NMN156" s="754"/>
      <c r="NMO156" s="754"/>
      <c r="NMP156" s="754"/>
      <c r="NMQ156" s="754"/>
      <c r="NMR156" s="754"/>
      <c r="NMS156" s="754"/>
      <c r="NMT156" s="754"/>
      <c r="NMU156" s="754"/>
      <c r="NMV156" s="754"/>
      <c r="NMW156" s="754"/>
      <c r="NMX156" s="754"/>
      <c r="NMY156" s="754"/>
      <c r="NMZ156" s="754"/>
      <c r="NNA156" s="754"/>
      <c r="NNB156" s="754"/>
      <c r="NNC156" s="754"/>
      <c r="NND156" s="754"/>
      <c r="NNE156" s="754"/>
      <c r="NNF156" s="754"/>
      <c r="NNG156" s="754"/>
      <c r="NNH156" s="754"/>
      <c r="NNI156" s="754"/>
      <c r="NNJ156" s="754"/>
      <c r="NNK156" s="754"/>
      <c r="NNL156" s="754"/>
      <c r="NNM156" s="754"/>
      <c r="NNN156" s="754"/>
      <c r="NNO156" s="754"/>
      <c r="NNP156" s="754"/>
      <c r="NNQ156" s="754"/>
      <c r="NNR156" s="754"/>
      <c r="NNS156" s="754"/>
      <c r="NNT156" s="754"/>
      <c r="NNU156" s="754"/>
      <c r="NNV156" s="754"/>
      <c r="NNW156" s="754"/>
      <c r="NNX156" s="754"/>
      <c r="NNY156" s="754"/>
      <c r="NNZ156" s="754"/>
      <c r="NOA156" s="754"/>
      <c r="NOB156" s="754"/>
      <c r="NOC156" s="754"/>
      <c r="NOD156" s="754"/>
      <c r="NOE156" s="754"/>
      <c r="NOF156" s="754"/>
      <c r="NOG156" s="754"/>
      <c r="NOH156" s="754"/>
      <c r="NOI156" s="754"/>
      <c r="NOJ156" s="754"/>
      <c r="NOK156" s="754"/>
      <c r="NOL156" s="754"/>
      <c r="NOM156" s="754"/>
      <c r="NON156" s="754"/>
      <c r="NOO156" s="754"/>
      <c r="NOP156" s="754"/>
      <c r="NOQ156" s="754"/>
      <c r="NOR156" s="754"/>
      <c r="NOS156" s="754"/>
      <c r="NOT156" s="754"/>
      <c r="NOU156" s="754"/>
      <c r="NOV156" s="754"/>
      <c r="NOW156" s="754"/>
      <c r="NOX156" s="754"/>
      <c r="NOY156" s="754"/>
      <c r="NOZ156" s="754"/>
      <c r="NPA156" s="754"/>
      <c r="NPB156" s="754"/>
      <c r="NPC156" s="754"/>
      <c r="NPD156" s="754"/>
      <c r="NPE156" s="754"/>
      <c r="NPF156" s="754"/>
      <c r="NPG156" s="754"/>
      <c r="NPH156" s="754"/>
      <c r="NPI156" s="754"/>
      <c r="NPJ156" s="754"/>
      <c r="NPK156" s="754"/>
      <c r="NPL156" s="754"/>
      <c r="NPM156" s="754"/>
      <c r="NPN156" s="754"/>
      <c r="NPO156" s="754"/>
      <c r="NPP156" s="754"/>
      <c r="NPQ156" s="754"/>
      <c r="NPR156" s="754"/>
      <c r="NPS156" s="754"/>
      <c r="NPT156" s="754"/>
      <c r="NPU156" s="754"/>
      <c r="NPV156" s="754"/>
      <c r="NPW156" s="754"/>
      <c r="NPX156" s="754"/>
      <c r="NPY156" s="754"/>
      <c r="NPZ156" s="754"/>
      <c r="NQA156" s="754"/>
      <c r="NQB156" s="754"/>
      <c r="NQC156" s="754"/>
      <c r="NQD156" s="754"/>
      <c r="NQE156" s="754"/>
      <c r="NQF156" s="754"/>
      <c r="NQG156" s="754"/>
      <c r="NQH156" s="754"/>
      <c r="NQI156" s="754"/>
      <c r="NQJ156" s="754"/>
      <c r="NQK156" s="754"/>
      <c r="NQL156" s="754"/>
      <c r="NQM156" s="754"/>
      <c r="NQN156" s="754"/>
      <c r="NQO156" s="754"/>
      <c r="NQP156" s="754"/>
      <c r="NQQ156" s="754"/>
      <c r="NQR156" s="754"/>
      <c r="NQS156" s="754"/>
      <c r="NQT156" s="754"/>
      <c r="NQU156" s="754"/>
      <c r="NQV156" s="754"/>
      <c r="NQW156" s="754"/>
      <c r="NQX156" s="754"/>
      <c r="NQY156" s="754"/>
      <c r="NQZ156" s="754"/>
      <c r="NRA156" s="754"/>
      <c r="NRB156" s="754"/>
      <c r="NRC156" s="754"/>
      <c r="NRD156" s="754"/>
      <c r="NRE156" s="754"/>
      <c r="NRF156" s="754"/>
      <c r="NRG156" s="754"/>
      <c r="NRH156" s="754"/>
      <c r="NRI156" s="754"/>
      <c r="NRJ156" s="754"/>
      <c r="NRK156" s="754"/>
      <c r="NRL156" s="754"/>
      <c r="NRM156" s="754"/>
      <c r="NRN156" s="754"/>
      <c r="NRO156" s="754"/>
      <c r="NRP156" s="754"/>
      <c r="NRQ156" s="754"/>
      <c r="NRR156" s="754"/>
      <c r="NRS156" s="754"/>
      <c r="NRT156" s="754"/>
      <c r="NRU156" s="754"/>
      <c r="NRV156" s="754"/>
      <c r="NRW156" s="754"/>
      <c r="NRX156" s="754"/>
      <c r="NRY156" s="754"/>
      <c r="NRZ156" s="754"/>
      <c r="NSA156" s="754"/>
      <c r="NSB156" s="754"/>
      <c r="NSC156" s="754"/>
      <c r="NSD156" s="754"/>
      <c r="NSE156" s="754"/>
      <c r="NSF156" s="754"/>
      <c r="NSG156" s="754"/>
      <c r="NSH156" s="754"/>
      <c r="NSI156" s="754"/>
      <c r="NSJ156" s="754"/>
      <c r="NSK156" s="754"/>
      <c r="NSL156" s="754"/>
      <c r="NSM156" s="754"/>
      <c r="NSN156" s="754"/>
      <c r="NSO156" s="754"/>
      <c r="NSP156" s="754"/>
      <c r="NSQ156" s="754"/>
      <c r="NSR156" s="754"/>
      <c r="NSS156" s="754"/>
      <c r="NST156" s="754"/>
      <c r="NSU156" s="754"/>
      <c r="NSV156" s="754"/>
      <c r="NSW156" s="754"/>
      <c r="NSX156" s="754"/>
      <c r="NSY156" s="754"/>
      <c r="NSZ156" s="754"/>
      <c r="NTA156" s="754"/>
      <c r="NTB156" s="754"/>
      <c r="NTC156" s="754"/>
      <c r="NTD156" s="754"/>
      <c r="NTE156" s="754"/>
      <c r="NTF156" s="754"/>
      <c r="NTG156" s="754"/>
      <c r="NTH156" s="754"/>
      <c r="NTI156" s="754"/>
      <c r="NTJ156" s="754"/>
      <c r="NTK156" s="754"/>
      <c r="NTL156" s="754"/>
      <c r="NTM156" s="754"/>
      <c r="NTN156" s="754"/>
      <c r="NTO156" s="754"/>
      <c r="NTP156" s="754"/>
      <c r="NTQ156" s="754"/>
      <c r="NTR156" s="754"/>
      <c r="NTS156" s="754"/>
      <c r="NTT156" s="754"/>
      <c r="NTU156" s="754"/>
      <c r="NTV156" s="754"/>
      <c r="NTW156" s="754"/>
      <c r="NTX156" s="754"/>
      <c r="NTY156" s="754"/>
      <c r="NTZ156" s="754"/>
      <c r="NUA156" s="754"/>
      <c r="NUB156" s="754"/>
      <c r="NUC156" s="754"/>
      <c r="NUD156" s="754"/>
      <c r="NUE156" s="754"/>
      <c r="NUF156" s="754"/>
      <c r="NUG156" s="754"/>
      <c r="NUH156" s="754"/>
      <c r="NUI156" s="754"/>
      <c r="NUJ156" s="754"/>
      <c r="NUK156" s="754"/>
      <c r="NUL156" s="754"/>
      <c r="NUM156" s="754"/>
      <c r="NUN156" s="754"/>
      <c r="NUO156" s="754"/>
      <c r="NUP156" s="754"/>
      <c r="NUQ156" s="754"/>
      <c r="NUR156" s="754"/>
      <c r="NUS156" s="754"/>
      <c r="NUT156" s="754"/>
      <c r="NUU156" s="754"/>
      <c r="NUV156" s="754"/>
      <c r="NUW156" s="754"/>
      <c r="NUX156" s="754"/>
      <c r="NUY156" s="754"/>
      <c r="NUZ156" s="754"/>
      <c r="NVA156" s="754"/>
      <c r="NVB156" s="754"/>
      <c r="NVC156" s="754"/>
      <c r="NVD156" s="754"/>
      <c r="NVE156" s="754"/>
      <c r="NVF156" s="754"/>
      <c r="NVG156" s="754"/>
      <c r="NVH156" s="754"/>
      <c r="NVI156" s="754"/>
      <c r="NVJ156" s="754"/>
      <c r="NVK156" s="754"/>
      <c r="NVL156" s="754"/>
      <c r="NVM156" s="754"/>
      <c r="NVN156" s="754"/>
      <c r="NVO156" s="754"/>
      <c r="NVP156" s="754"/>
      <c r="NVQ156" s="754"/>
      <c r="NVR156" s="754"/>
      <c r="NVS156" s="754"/>
      <c r="NVT156" s="754"/>
      <c r="NVU156" s="754"/>
      <c r="NVV156" s="754"/>
      <c r="NVW156" s="754"/>
      <c r="NVX156" s="754"/>
      <c r="NVY156" s="754"/>
      <c r="NVZ156" s="754"/>
      <c r="NWA156" s="754"/>
      <c r="NWB156" s="754"/>
      <c r="NWC156" s="754"/>
      <c r="NWD156" s="754"/>
      <c r="NWE156" s="754"/>
      <c r="NWF156" s="754"/>
      <c r="NWG156" s="754"/>
      <c r="NWH156" s="754"/>
      <c r="NWI156" s="754"/>
      <c r="NWJ156" s="754"/>
      <c r="NWK156" s="754"/>
      <c r="NWL156" s="754"/>
      <c r="NWM156" s="754"/>
      <c r="NWN156" s="754"/>
      <c r="NWO156" s="754"/>
      <c r="NWP156" s="754"/>
      <c r="NWQ156" s="754"/>
      <c r="NWR156" s="754"/>
      <c r="NWS156" s="754"/>
      <c r="NWT156" s="754"/>
      <c r="NWU156" s="754"/>
      <c r="NWV156" s="754"/>
      <c r="NWW156" s="754"/>
      <c r="NWX156" s="754"/>
      <c r="NWY156" s="754"/>
      <c r="NWZ156" s="754"/>
      <c r="NXA156" s="754"/>
      <c r="NXB156" s="754"/>
      <c r="NXC156" s="754"/>
      <c r="NXD156" s="754"/>
      <c r="NXE156" s="754"/>
      <c r="NXF156" s="754"/>
      <c r="NXG156" s="754"/>
      <c r="NXH156" s="754"/>
      <c r="NXI156" s="754"/>
      <c r="NXJ156" s="754"/>
      <c r="NXK156" s="754"/>
      <c r="NXL156" s="754"/>
      <c r="NXM156" s="754"/>
      <c r="NXN156" s="754"/>
      <c r="NXO156" s="754"/>
      <c r="NXP156" s="754"/>
      <c r="NXQ156" s="754"/>
      <c r="NXR156" s="754"/>
      <c r="NXS156" s="754"/>
      <c r="NXT156" s="754"/>
      <c r="NXU156" s="754"/>
      <c r="NXV156" s="754"/>
      <c r="NXW156" s="754"/>
      <c r="NXX156" s="754"/>
      <c r="NXY156" s="754"/>
      <c r="NXZ156" s="754"/>
      <c r="NYA156" s="754"/>
      <c r="NYB156" s="754"/>
      <c r="NYC156" s="754"/>
      <c r="NYD156" s="754"/>
      <c r="NYE156" s="754"/>
      <c r="NYF156" s="754"/>
      <c r="NYG156" s="754"/>
      <c r="NYH156" s="754"/>
      <c r="NYI156" s="754"/>
      <c r="NYJ156" s="754"/>
      <c r="NYK156" s="754"/>
      <c r="NYL156" s="754"/>
      <c r="NYM156" s="754"/>
      <c r="NYN156" s="754"/>
      <c r="NYO156" s="754"/>
      <c r="NYP156" s="754"/>
      <c r="NYQ156" s="754"/>
      <c r="NYR156" s="754"/>
      <c r="NYS156" s="754"/>
      <c r="NYT156" s="754"/>
      <c r="NYU156" s="754"/>
      <c r="NYV156" s="754"/>
      <c r="NYW156" s="754"/>
      <c r="NYX156" s="754"/>
      <c r="NYY156" s="754"/>
      <c r="NYZ156" s="754"/>
      <c r="NZA156" s="754"/>
      <c r="NZB156" s="754"/>
      <c r="NZC156" s="754"/>
      <c r="NZD156" s="754"/>
      <c r="NZE156" s="754"/>
      <c r="NZF156" s="754"/>
      <c r="NZG156" s="754"/>
      <c r="NZH156" s="754"/>
      <c r="NZI156" s="754"/>
      <c r="NZJ156" s="754"/>
      <c r="NZK156" s="754"/>
      <c r="NZL156" s="754"/>
      <c r="NZM156" s="754"/>
      <c r="NZN156" s="754"/>
      <c r="NZO156" s="754"/>
      <c r="NZP156" s="754"/>
      <c r="NZQ156" s="754"/>
      <c r="NZR156" s="754"/>
      <c r="NZS156" s="754"/>
      <c r="NZT156" s="754"/>
      <c r="NZU156" s="754"/>
      <c r="NZV156" s="754"/>
      <c r="NZW156" s="754"/>
      <c r="NZX156" s="754"/>
      <c r="NZY156" s="754"/>
      <c r="NZZ156" s="754"/>
      <c r="OAA156" s="754"/>
      <c r="OAB156" s="754"/>
      <c r="OAC156" s="754"/>
      <c r="OAD156" s="754"/>
      <c r="OAE156" s="754"/>
      <c r="OAF156" s="754"/>
      <c r="OAG156" s="754"/>
      <c r="OAH156" s="754"/>
      <c r="OAI156" s="754"/>
      <c r="OAJ156" s="754"/>
      <c r="OAK156" s="754"/>
      <c r="OAL156" s="754"/>
      <c r="OAM156" s="754"/>
      <c r="OAN156" s="754"/>
      <c r="OAO156" s="754"/>
      <c r="OAP156" s="754"/>
      <c r="OAQ156" s="754"/>
      <c r="OAR156" s="754"/>
      <c r="OAS156" s="754"/>
      <c r="OAT156" s="754"/>
      <c r="OAU156" s="754"/>
      <c r="OAV156" s="754"/>
      <c r="OAW156" s="754"/>
      <c r="OAX156" s="754"/>
      <c r="OAY156" s="754"/>
      <c r="OAZ156" s="754"/>
      <c r="OBA156" s="754"/>
      <c r="OBB156" s="754"/>
      <c r="OBC156" s="754"/>
      <c r="OBD156" s="754"/>
      <c r="OBE156" s="754"/>
      <c r="OBF156" s="754"/>
      <c r="OBG156" s="754"/>
      <c r="OBH156" s="754"/>
      <c r="OBI156" s="754"/>
      <c r="OBJ156" s="754"/>
      <c r="OBK156" s="754"/>
      <c r="OBL156" s="754"/>
      <c r="OBM156" s="754"/>
      <c r="OBN156" s="754"/>
      <c r="OBO156" s="754"/>
      <c r="OBP156" s="754"/>
      <c r="OBQ156" s="754"/>
      <c r="OBR156" s="754"/>
      <c r="OBS156" s="754"/>
      <c r="OBT156" s="754"/>
      <c r="OBU156" s="754"/>
      <c r="OBV156" s="754"/>
      <c r="OBW156" s="754"/>
      <c r="OBX156" s="754"/>
      <c r="OBY156" s="754"/>
      <c r="OBZ156" s="754"/>
      <c r="OCA156" s="754"/>
      <c r="OCB156" s="754"/>
      <c r="OCC156" s="754"/>
      <c r="OCD156" s="754"/>
      <c r="OCE156" s="754"/>
      <c r="OCF156" s="754"/>
      <c r="OCG156" s="754"/>
      <c r="OCH156" s="754"/>
      <c r="OCI156" s="754"/>
      <c r="OCJ156" s="754"/>
      <c r="OCK156" s="754"/>
      <c r="OCL156" s="754"/>
      <c r="OCM156" s="754"/>
      <c r="OCN156" s="754"/>
      <c r="OCO156" s="754"/>
      <c r="OCP156" s="754"/>
      <c r="OCQ156" s="754"/>
      <c r="OCR156" s="754"/>
      <c r="OCS156" s="754"/>
      <c r="OCT156" s="754"/>
      <c r="OCU156" s="754"/>
      <c r="OCV156" s="754"/>
      <c r="OCW156" s="754"/>
      <c r="OCX156" s="754"/>
      <c r="OCY156" s="754"/>
      <c r="OCZ156" s="754"/>
      <c r="ODA156" s="754"/>
      <c r="ODB156" s="754"/>
      <c r="ODC156" s="754"/>
      <c r="ODD156" s="754"/>
      <c r="ODE156" s="754"/>
      <c r="ODF156" s="754"/>
      <c r="ODG156" s="754"/>
      <c r="ODH156" s="754"/>
      <c r="ODI156" s="754"/>
      <c r="ODJ156" s="754"/>
      <c r="ODK156" s="754"/>
      <c r="ODL156" s="754"/>
      <c r="ODM156" s="754"/>
      <c r="ODN156" s="754"/>
      <c r="ODO156" s="754"/>
      <c r="ODP156" s="754"/>
      <c r="ODQ156" s="754"/>
      <c r="ODR156" s="754"/>
      <c r="ODS156" s="754"/>
      <c r="ODT156" s="754"/>
      <c r="ODU156" s="754"/>
      <c r="ODV156" s="754"/>
      <c r="ODW156" s="754"/>
      <c r="ODX156" s="754"/>
      <c r="ODY156" s="754"/>
      <c r="ODZ156" s="754"/>
      <c r="OEA156" s="754"/>
      <c r="OEB156" s="754"/>
      <c r="OEC156" s="754"/>
      <c r="OED156" s="754"/>
      <c r="OEE156" s="754"/>
      <c r="OEF156" s="754"/>
      <c r="OEG156" s="754"/>
      <c r="OEH156" s="754"/>
      <c r="OEI156" s="754"/>
      <c r="OEJ156" s="754"/>
      <c r="OEK156" s="754"/>
      <c r="OEL156" s="754"/>
      <c r="OEM156" s="754"/>
      <c r="OEN156" s="754"/>
      <c r="OEO156" s="754"/>
      <c r="OEP156" s="754"/>
      <c r="OEQ156" s="754"/>
      <c r="OER156" s="754"/>
      <c r="OES156" s="754"/>
      <c r="OET156" s="754"/>
      <c r="OEU156" s="754"/>
      <c r="OEV156" s="754"/>
      <c r="OEW156" s="754"/>
      <c r="OEX156" s="754"/>
      <c r="OEY156" s="754"/>
      <c r="OEZ156" s="754"/>
      <c r="OFA156" s="754"/>
      <c r="OFB156" s="754"/>
      <c r="OFC156" s="754"/>
      <c r="OFD156" s="754"/>
      <c r="OFE156" s="754"/>
      <c r="OFF156" s="754"/>
      <c r="OFG156" s="754"/>
      <c r="OFH156" s="754"/>
      <c r="OFI156" s="754"/>
      <c r="OFJ156" s="754"/>
      <c r="OFK156" s="754"/>
      <c r="OFL156" s="754"/>
      <c r="OFM156" s="754"/>
      <c r="OFN156" s="754"/>
      <c r="OFO156" s="754"/>
      <c r="OFP156" s="754"/>
      <c r="OFQ156" s="754"/>
      <c r="OFR156" s="754"/>
      <c r="OFS156" s="754"/>
      <c r="OFT156" s="754"/>
      <c r="OFU156" s="754"/>
      <c r="OFV156" s="754"/>
      <c r="OFW156" s="754"/>
      <c r="OFX156" s="754"/>
      <c r="OFY156" s="754"/>
      <c r="OFZ156" s="754"/>
      <c r="OGA156" s="754"/>
      <c r="OGB156" s="754"/>
      <c r="OGC156" s="754"/>
      <c r="OGD156" s="754"/>
      <c r="OGE156" s="754"/>
      <c r="OGF156" s="754"/>
      <c r="OGG156" s="754"/>
      <c r="OGH156" s="754"/>
      <c r="OGI156" s="754"/>
      <c r="OGJ156" s="754"/>
      <c r="OGK156" s="754"/>
      <c r="OGL156" s="754"/>
      <c r="OGM156" s="754"/>
      <c r="OGN156" s="754"/>
      <c r="OGO156" s="754"/>
      <c r="OGP156" s="754"/>
      <c r="OGQ156" s="754"/>
      <c r="OGR156" s="754"/>
      <c r="OGS156" s="754"/>
      <c r="OGT156" s="754"/>
      <c r="OGU156" s="754"/>
      <c r="OGV156" s="754"/>
      <c r="OGW156" s="754"/>
      <c r="OGX156" s="754"/>
      <c r="OGY156" s="754"/>
      <c r="OGZ156" s="754"/>
      <c r="OHA156" s="754"/>
      <c r="OHB156" s="754"/>
      <c r="OHC156" s="754"/>
      <c r="OHD156" s="754"/>
      <c r="OHE156" s="754"/>
      <c r="OHF156" s="754"/>
      <c r="OHG156" s="754"/>
      <c r="OHH156" s="754"/>
      <c r="OHI156" s="754"/>
      <c r="OHJ156" s="754"/>
      <c r="OHK156" s="754"/>
      <c r="OHL156" s="754"/>
      <c r="OHM156" s="754"/>
      <c r="OHN156" s="754"/>
      <c r="OHO156" s="754"/>
      <c r="OHP156" s="754"/>
      <c r="OHQ156" s="754"/>
      <c r="OHR156" s="754"/>
      <c r="OHS156" s="754"/>
      <c r="OHT156" s="754"/>
      <c r="OHU156" s="754"/>
      <c r="OHV156" s="754"/>
      <c r="OHW156" s="754"/>
      <c r="OHX156" s="754"/>
      <c r="OHY156" s="754"/>
      <c r="OHZ156" s="754"/>
      <c r="OIA156" s="754"/>
      <c r="OIB156" s="754"/>
      <c r="OIC156" s="754"/>
      <c r="OID156" s="754"/>
      <c r="OIE156" s="754"/>
      <c r="OIF156" s="754"/>
      <c r="OIG156" s="754"/>
      <c r="OIH156" s="754"/>
      <c r="OII156" s="754"/>
      <c r="OIJ156" s="754"/>
      <c r="OIK156" s="754"/>
      <c r="OIL156" s="754"/>
      <c r="OIM156" s="754"/>
      <c r="OIN156" s="754"/>
      <c r="OIO156" s="754"/>
      <c r="OIP156" s="754"/>
      <c r="OIQ156" s="754"/>
      <c r="OIR156" s="754"/>
      <c r="OIS156" s="754"/>
      <c r="OIT156" s="754"/>
      <c r="OIU156" s="754"/>
      <c r="OIV156" s="754"/>
      <c r="OIW156" s="754"/>
      <c r="OIX156" s="754"/>
      <c r="OIY156" s="754"/>
      <c r="OIZ156" s="754"/>
      <c r="OJA156" s="754"/>
      <c r="OJB156" s="754"/>
      <c r="OJC156" s="754"/>
      <c r="OJD156" s="754"/>
      <c r="OJE156" s="754"/>
      <c r="OJF156" s="754"/>
      <c r="OJG156" s="754"/>
      <c r="OJH156" s="754"/>
      <c r="OJI156" s="754"/>
      <c r="OJJ156" s="754"/>
      <c r="OJK156" s="754"/>
      <c r="OJL156" s="754"/>
      <c r="OJM156" s="754"/>
      <c r="OJN156" s="754"/>
      <c r="OJO156" s="754"/>
      <c r="OJP156" s="754"/>
      <c r="OJQ156" s="754"/>
      <c r="OJR156" s="754"/>
      <c r="OJS156" s="754"/>
      <c r="OJT156" s="754"/>
      <c r="OJU156" s="754"/>
      <c r="OJV156" s="754"/>
      <c r="OJW156" s="754"/>
      <c r="OJX156" s="754"/>
      <c r="OJY156" s="754"/>
      <c r="OJZ156" s="754"/>
      <c r="OKA156" s="754"/>
      <c r="OKB156" s="754"/>
      <c r="OKC156" s="754"/>
      <c r="OKD156" s="754"/>
      <c r="OKE156" s="754"/>
      <c r="OKF156" s="754"/>
      <c r="OKG156" s="754"/>
      <c r="OKH156" s="754"/>
      <c r="OKI156" s="754"/>
      <c r="OKJ156" s="754"/>
      <c r="OKK156" s="754"/>
      <c r="OKL156" s="754"/>
      <c r="OKM156" s="754"/>
      <c r="OKN156" s="754"/>
      <c r="OKO156" s="754"/>
      <c r="OKP156" s="754"/>
      <c r="OKQ156" s="754"/>
      <c r="OKR156" s="754"/>
      <c r="OKS156" s="754"/>
      <c r="OKT156" s="754"/>
      <c r="OKU156" s="754"/>
      <c r="OKV156" s="754"/>
      <c r="OKW156" s="754"/>
      <c r="OKX156" s="754"/>
      <c r="OKY156" s="754"/>
      <c r="OKZ156" s="754"/>
      <c r="OLA156" s="754"/>
      <c r="OLB156" s="754"/>
      <c r="OLC156" s="754"/>
      <c r="OLD156" s="754"/>
      <c r="OLE156" s="754"/>
      <c r="OLF156" s="754"/>
      <c r="OLG156" s="754"/>
      <c r="OLH156" s="754"/>
      <c r="OLI156" s="754"/>
      <c r="OLJ156" s="754"/>
      <c r="OLK156" s="754"/>
      <c r="OLL156" s="754"/>
      <c r="OLM156" s="754"/>
      <c r="OLN156" s="754"/>
      <c r="OLO156" s="754"/>
      <c r="OLP156" s="754"/>
      <c r="OLQ156" s="754"/>
      <c r="OLR156" s="754"/>
      <c r="OLS156" s="754"/>
      <c r="OLT156" s="754"/>
      <c r="OLU156" s="754"/>
      <c r="OLV156" s="754"/>
      <c r="OLW156" s="754"/>
      <c r="OLX156" s="754"/>
      <c r="OLY156" s="754"/>
      <c r="OLZ156" s="754"/>
      <c r="OMA156" s="754"/>
      <c r="OMB156" s="754"/>
      <c r="OMC156" s="754"/>
      <c r="OMD156" s="754"/>
      <c r="OME156" s="754"/>
      <c r="OMF156" s="754"/>
      <c r="OMG156" s="754"/>
      <c r="OMH156" s="754"/>
      <c r="OMI156" s="754"/>
      <c r="OMJ156" s="754"/>
      <c r="OMK156" s="754"/>
      <c r="OML156" s="754"/>
      <c r="OMM156" s="754"/>
      <c r="OMN156" s="754"/>
      <c r="OMO156" s="754"/>
      <c r="OMP156" s="754"/>
      <c r="OMQ156" s="754"/>
      <c r="OMR156" s="754"/>
      <c r="OMS156" s="754"/>
      <c r="OMT156" s="754"/>
      <c r="OMU156" s="754"/>
      <c r="OMV156" s="754"/>
      <c r="OMW156" s="754"/>
      <c r="OMX156" s="754"/>
      <c r="OMY156" s="754"/>
      <c r="OMZ156" s="754"/>
      <c r="ONA156" s="754"/>
      <c r="ONB156" s="754"/>
      <c r="ONC156" s="754"/>
      <c r="OND156" s="754"/>
      <c r="ONE156" s="754"/>
      <c r="ONF156" s="754"/>
      <c r="ONG156" s="754"/>
      <c r="ONH156" s="754"/>
      <c r="ONI156" s="754"/>
      <c r="ONJ156" s="754"/>
      <c r="ONK156" s="754"/>
      <c r="ONL156" s="754"/>
      <c r="ONM156" s="754"/>
      <c r="ONN156" s="754"/>
      <c r="ONO156" s="754"/>
      <c r="ONP156" s="754"/>
      <c r="ONQ156" s="754"/>
      <c r="ONR156" s="754"/>
      <c r="ONS156" s="754"/>
      <c r="ONT156" s="754"/>
      <c r="ONU156" s="754"/>
      <c r="ONV156" s="754"/>
      <c r="ONW156" s="754"/>
      <c r="ONX156" s="754"/>
      <c r="ONY156" s="754"/>
      <c r="ONZ156" s="754"/>
      <c r="OOA156" s="754"/>
      <c r="OOB156" s="754"/>
      <c r="OOC156" s="754"/>
      <c r="OOD156" s="754"/>
      <c r="OOE156" s="754"/>
      <c r="OOF156" s="754"/>
      <c r="OOG156" s="754"/>
      <c r="OOH156" s="754"/>
      <c r="OOI156" s="754"/>
      <c r="OOJ156" s="754"/>
      <c r="OOK156" s="754"/>
      <c r="OOL156" s="754"/>
      <c r="OOM156" s="754"/>
      <c r="OON156" s="754"/>
      <c r="OOO156" s="754"/>
      <c r="OOP156" s="754"/>
      <c r="OOQ156" s="754"/>
      <c r="OOR156" s="754"/>
      <c r="OOS156" s="754"/>
      <c r="OOT156" s="754"/>
      <c r="OOU156" s="754"/>
      <c r="OOV156" s="754"/>
      <c r="OOW156" s="754"/>
      <c r="OOX156" s="754"/>
      <c r="OOY156" s="754"/>
      <c r="OOZ156" s="754"/>
      <c r="OPA156" s="754"/>
      <c r="OPB156" s="754"/>
      <c r="OPC156" s="754"/>
      <c r="OPD156" s="754"/>
      <c r="OPE156" s="754"/>
      <c r="OPF156" s="754"/>
      <c r="OPG156" s="754"/>
      <c r="OPH156" s="754"/>
      <c r="OPI156" s="754"/>
      <c r="OPJ156" s="754"/>
      <c r="OPK156" s="754"/>
      <c r="OPL156" s="754"/>
      <c r="OPM156" s="754"/>
      <c r="OPN156" s="754"/>
      <c r="OPO156" s="754"/>
      <c r="OPP156" s="754"/>
      <c r="OPQ156" s="754"/>
      <c r="OPR156" s="754"/>
      <c r="OPS156" s="754"/>
      <c r="OPT156" s="754"/>
      <c r="OPU156" s="754"/>
      <c r="OPV156" s="754"/>
      <c r="OPW156" s="754"/>
      <c r="OPX156" s="754"/>
      <c r="OPY156" s="754"/>
      <c r="OPZ156" s="754"/>
      <c r="OQA156" s="754"/>
      <c r="OQB156" s="754"/>
      <c r="OQC156" s="754"/>
      <c r="OQD156" s="754"/>
      <c r="OQE156" s="754"/>
      <c r="OQF156" s="754"/>
      <c r="OQG156" s="754"/>
      <c r="OQH156" s="754"/>
      <c r="OQI156" s="754"/>
      <c r="OQJ156" s="754"/>
      <c r="OQK156" s="754"/>
      <c r="OQL156" s="754"/>
      <c r="OQM156" s="754"/>
      <c r="OQN156" s="754"/>
      <c r="OQO156" s="754"/>
      <c r="OQP156" s="754"/>
      <c r="OQQ156" s="754"/>
      <c r="OQR156" s="754"/>
      <c r="OQS156" s="754"/>
      <c r="OQT156" s="754"/>
      <c r="OQU156" s="754"/>
      <c r="OQV156" s="754"/>
      <c r="OQW156" s="754"/>
      <c r="OQX156" s="754"/>
      <c r="OQY156" s="754"/>
      <c r="OQZ156" s="754"/>
      <c r="ORA156" s="754"/>
      <c r="ORB156" s="754"/>
      <c r="ORC156" s="754"/>
      <c r="ORD156" s="754"/>
      <c r="ORE156" s="754"/>
      <c r="ORF156" s="754"/>
      <c r="ORG156" s="754"/>
      <c r="ORH156" s="754"/>
      <c r="ORI156" s="754"/>
      <c r="ORJ156" s="754"/>
      <c r="ORK156" s="754"/>
      <c r="ORL156" s="754"/>
      <c r="ORM156" s="754"/>
      <c r="ORN156" s="754"/>
      <c r="ORO156" s="754"/>
      <c r="ORP156" s="754"/>
      <c r="ORQ156" s="754"/>
      <c r="ORR156" s="754"/>
      <c r="ORS156" s="754"/>
      <c r="ORT156" s="754"/>
      <c r="ORU156" s="754"/>
      <c r="ORV156" s="754"/>
      <c r="ORW156" s="754"/>
      <c r="ORX156" s="754"/>
      <c r="ORY156" s="754"/>
      <c r="ORZ156" s="754"/>
      <c r="OSA156" s="754"/>
      <c r="OSB156" s="754"/>
      <c r="OSC156" s="754"/>
      <c r="OSD156" s="754"/>
      <c r="OSE156" s="754"/>
      <c r="OSF156" s="754"/>
      <c r="OSG156" s="754"/>
      <c r="OSH156" s="754"/>
      <c r="OSI156" s="754"/>
      <c r="OSJ156" s="754"/>
      <c r="OSK156" s="754"/>
      <c r="OSL156" s="754"/>
      <c r="OSM156" s="754"/>
      <c r="OSN156" s="754"/>
      <c r="OSO156" s="754"/>
      <c r="OSP156" s="754"/>
      <c r="OSQ156" s="754"/>
      <c r="OSR156" s="754"/>
      <c r="OSS156" s="754"/>
      <c r="OST156" s="754"/>
      <c r="OSU156" s="754"/>
      <c r="OSV156" s="754"/>
      <c r="OSW156" s="754"/>
      <c r="OSX156" s="754"/>
      <c r="OSY156" s="754"/>
      <c r="OSZ156" s="754"/>
      <c r="OTA156" s="754"/>
      <c r="OTB156" s="754"/>
      <c r="OTC156" s="754"/>
      <c r="OTD156" s="754"/>
      <c r="OTE156" s="754"/>
      <c r="OTF156" s="754"/>
      <c r="OTG156" s="754"/>
      <c r="OTH156" s="754"/>
      <c r="OTI156" s="754"/>
      <c r="OTJ156" s="754"/>
      <c r="OTK156" s="754"/>
      <c r="OTL156" s="754"/>
      <c r="OTM156" s="754"/>
      <c r="OTN156" s="754"/>
      <c r="OTO156" s="754"/>
      <c r="OTP156" s="754"/>
      <c r="OTQ156" s="754"/>
      <c r="OTR156" s="754"/>
      <c r="OTS156" s="754"/>
      <c r="OTT156" s="754"/>
      <c r="OTU156" s="754"/>
      <c r="OTV156" s="754"/>
      <c r="OTW156" s="754"/>
      <c r="OTX156" s="754"/>
      <c r="OTY156" s="754"/>
      <c r="OTZ156" s="754"/>
      <c r="OUA156" s="754"/>
      <c r="OUB156" s="754"/>
      <c r="OUC156" s="754"/>
      <c r="OUD156" s="754"/>
      <c r="OUE156" s="754"/>
      <c r="OUF156" s="754"/>
      <c r="OUG156" s="754"/>
      <c r="OUH156" s="754"/>
      <c r="OUI156" s="754"/>
      <c r="OUJ156" s="754"/>
      <c r="OUK156" s="754"/>
      <c r="OUL156" s="754"/>
      <c r="OUM156" s="754"/>
      <c r="OUN156" s="754"/>
      <c r="OUO156" s="754"/>
      <c r="OUP156" s="754"/>
      <c r="OUQ156" s="754"/>
      <c r="OUR156" s="754"/>
      <c r="OUS156" s="754"/>
      <c r="OUT156" s="754"/>
      <c r="OUU156" s="754"/>
      <c r="OUV156" s="754"/>
      <c r="OUW156" s="754"/>
      <c r="OUX156" s="754"/>
      <c r="OUY156" s="754"/>
      <c r="OUZ156" s="754"/>
      <c r="OVA156" s="754"/>
      <c r="OVB156" s="754"/>
      <c r="OVC156" s="754"/>
      <c r="OVD156" s="754"/>
      <c r="OVE156" s="754"/>
      <c r="OVF156" s="754"/>
      <c r="OVG156" s="754"/>
      <c r="OVH156" s="754"/>
      <c r="OVI156" s="754"/>
      <c r="OVJ156" s="754"/>
      <c r="OVK156" s="754"/>
      <c r="OVL156" s="754"/>
      <c r="OVM156" s="754"/>
      <c r="OVN156" s="754"/>
      <c r="OVO156" s="754"/>
      <c r="OVP156" s="754"/>
      <c r="OVQ156" s="754"/>
      <c r="OVR156" s="754"/>
      <c r="OVS156" s="754"/>
      <c r="OVT156" s="754"/>
      <c r="OVU156" s="754"/>
      <c r="OVV156" s="754"/>
      <c r="OVW156" s="754"/>
      <c r="OVX156" s="754"/>
      <c r="OVY156" s="754"/>
      <c r="OVZ156" s="754"/>
      <c r="OWA156" s="754"/>
      <c r="OWB156" s="754"/>
      <c r="OWC156" s="754"/>
      <c r="OWD156" s="754"/>
      <c r="OWE156" s="754"/>
      <c r="OWF156" s="754"/>
      <c r="OWG156" s="754"/>
      <c r="OWH156" s="754"/>
      <c r="OWI156" s="754"/>
      <c r="OWJ156" s="754"/>
      <c r="OWK156" s="754"/>
      <c r="OWL156" s="754"/>
      <c r="OWM156" s="754"/>
      <c r="OWN156" s="754"/>
      <c r="OWO156" s="754"/>
      <c r="OWP156" s="754"/>
      <c r="OWQ156" s="754"/>
      <c r="OWR156" s="754"/>
      <c r="OWS156" s="754"/>
      <c r="OWT156" s="754"/>
      <c r="OWU156" s="754"/>
      <c r="OWV156" s="754"/>
      <c r="OWW156" s="754"/>
      <c r="OWX156" s="754"/>
      <c r="OWY156" s="754"/>
      <c r="OWZ156" s="754"/>
      <c r="OXA156" s="754"/>
      <c r="OXB156" s="754"/>
      <c r="OXC156" s="754"/>
      <c r="OXD156" s="754"/>
      <c r="OXE156" s="754"/>
      <c r="OXF156" s="754"/>
      <c r="OXG156" s="754"/>
      <c r="OXH156" s="754"/>
      <c r="OXI156" s="754"/>
      <c r="OXJ156" s="754"/>
      <c r="OXK156" s="754"/>
      <c r="OXL156" s="754"/>
      <c r="OXM156" s="754"/>
      <c r="OXN156" s="754"/>
      <c r="OXO156" s="754"/>
      <c r="OXP156" s="754"/>
      <c r="OXQ156" s="754"/>
      <c r="OXR156" s="754"/>
      <c r="OXS156" s="754"/>
      <c r="OXT156" s="754"/>
      <c r="OXU156" s="754"/>
      <c r="OXV156" s="754"/>
      <c r="OXW156" s="754"/>
      <c r="OXX156" s="754"/>
      <c r="OXY156" s="754"/>
      <c r="OXZ156" s="754"/>
      <c r="OYA156" s="754"/>
      <c r="OYB156" s="754"/>
      <c r="OYC156" s="754"/>
      <c r="OYD156" s="754"/>
      <c r="OYE156" s="754"/>
      <c r="OYF156" s="754"/>
      <c r="OYG156" s="754"/>
      <c r="OYH156" s="754"/>
      <c r="OYI156" s="754"/>
      <c r="OYJ156" s="754"/>
      <c r="OYK156" s="754"/>
      <c r="OYL156" s="754"/>
      <c r="OYM156" s="754"/>
      <c r="OYN156" s="754"/>
      <c r="OYO156" s="754"/>
      <c r="OYP156" s="754"/>
      <c r="OYQ156" s="754"/>
      <c r="OYR156" s="754"/>
      <c r="OYS156" s="754"/>
      <c r="OYT156" s="754"/>
      <c r="OYU156" s="754"/>
      <c r="OYV156" s="754"/>
      <c r="OYW156" s="754"/>
      <c r="OYX156" s="754"/>
      <c r="OYY156" s="754"/>
      <c r="OYZ156" s="754"/>
      <c r="OZA156" s="754"/>
      <c r="OZB156" s="754"/>
      <c r="OZC156" s="754"/>
      <c r="OZD156" s="754"/>
      <c r="OZE156" s="754"/>
      <c r="OZF156" s="754"/>
      <c r="OZG156" s="754"/>
      <c r="OZH156" s="754"/>
      <c r="OZI156" s="754"/>
      <c r="OZJ156" s="754"/>
      <c r="OZK156" s="754"/>
      <c r="OZL156" s="754"/>
      <c r="OZM156" s="754"/>
      <c r="OZN156" s="754"/>
      <c r="OZO156" s="754"/>
      <c r="OZP156" s="754"/>
      <c r="OZQ156" s="754"/>
      <c r="OZR156" s="754"/>
      <c r="OZS156" s="754"/>
      <c r="OZT156" s="754"/>
      <c r="OZU156" s="754"/>
      <c r="OZV156" s="754"/>
      <c r="OZW156" s="754"/>
      <c r="OZX156" s="754"/>
      <c r="OZY156" s="754"/>
      <c r="OZZ156" s="754"/>
      <c r="PAA156" s="754"/>
      <c r="PAB156" s="754"/>
      <c r="PAC156" s="754"/>
      <c r="PAD156" s="754"/>
      <c r="PAE156" s="754"/>
      <c r="PAF156" s="754"/>
      <c r="PAG156" s="754"/>
      <c r="PAH156" s="754"/>
      <c r="PAI156" s="754"/>
      <c r="PAJ156" s="754"/>
      <c r="PAK156" s="754"/>
      <c r="PAL156" s="754"/>
      <c r="PAM156" s="754"/>
      <c r="PAN156" s="754"/>
      <c r="PAO156" s="754"/>
      <c r="PAP156" s="754"/>
      <c r="PAQ156" s="754"/>
      <c r="PAR156" s="754"/>
      <c r="PAS156" s="754"/>
      <c r="PAT156" s="754"/>
      <c r="PAU156" s="754"/>
      <c r="PAV156" s="754"/>
      <c r="PAW156" s="754"/>
      <c r="PAX156" s="754"/>
      <c r="PAY156" s="754"/>
      <c r="PAZ156" s="754"/>
      <c r="PBA156" s="754"/>
      <c r="PBB156" s="754"/>
      <c r="PBC156" s="754"/>
      <c r="PBD156" s="754"/>
      <c r="PBE156" s="754"/>
      <c r="PBF156" s="754"/>
      <c r="PBG156" s="754"/>
      <c r="PBH156" s="754"/>
      <c r="PBI156" s="754"/>
      <c r="PBJ156" s="754"/>
      <c r="PBK156" s="754"/>
      <c r="PBL156" s="754"/>
      <c r="PBM156" s="754"/>
      <c r="PBN156" s="754"/>
      <c r="PBO156" s="754"/>
      <c r="PBP156" s="754"/>
      <c r="PBQ156" s="754"/>
      <c r="PBR156" s="754"/>
      <c r="PBS156" s="754"/>
      <c r="PBT156" s="754"/>
      <c r="PBU156" s="754"/>
      <c r="PBV156" s="754"/>
      <c r="PBW156" s="754"/>
      <c r="PBX156" s="754"/>
      <c r="PBY156" s="754"/>
      <c r="PBZ156" s="754"/>
      <c r="PCA156" s="754"/>
      <c r="PCB156" s="754"/>
      <c r="PCC156" s="754"/>
      <c r="PCD156" s="754"/>
      <c r="PCE156" s="754"/>
      <c r="PCF156" s="754"/>
      <c r="PCG156" s="754"/>
      <c r="PCH156" s="754"/>
      <c r="PCI156" s="754"/>
      <c r="PCJ156" s="754"/>
      <c r="PCK156" s="754"/>
      <c r="PCL156" s="754"/>
      <c r="PCM156" s="754"/>
      <c r="PCN156" s="754"/>
      <c r="PCO156" s="754"/>
      <c r="PCP156" s="754"/>
      <c r="PCQ156" s="754"/>
      <c r="PCR156" s="754"/>
      <c r="PCS156" s="754"/>
      <c r="PCT156" s="754"/>
      <c r="PCU156" s="754"/>
      <c r="PCV156" s="754"/>
      <c r="PCW156" s="754"/>
      <c r="PCX156" s="754"/>
      <c r="PCY156" s="754"/>
      <c r="PCZ156" s="754"/>
      <c r="PDA156" s="754"/>
      <c r="PDB156" s="754"/>
      <c r="PDC156" s="754"/>
      <c r="PDD156" s="754"/>
      <c r="PDE156" s="754"/>
      <c r="PDF156" s="754"/>
      <c r="PDG156" s="754"/>
      <c r="PDH156" s="754"/>
      <c r="PDI156" s="754"/>
      <c r="PDJ156" s="754"/>
      <c r="PDK156" s="754"/>
      <c r="PDL156" s="754"/>
      <c r="PDM156" s="754"/>
      <c r="PDN156" s="754"/>
      <c r="PDO156" s="754"/>
      <c r="PDP156" s="754"/>
      <c r="PDQ156" s="754"/>
      <c r="PDR156" s="754"/>
      <c r="PDS156" s="754"/>
      <c r="PDT156" s="754"/>
      <c r="PDU156" s="754"/>
      <c r="PDV156" s="754"/>
      <c r="PDW156" s="754"/>
      <c r="PDX156" s="754"/>
      <c r="PDY156" s="754"/>
      <c r="PDZ156" s="754"/>
      <c r="PEA156" s="754"/>
      <c r="PEB156" s="754"/>
      <c r="PEC156" s="754"/>
      <c r="PED156" s="754"/>
      <c r="PEE156" s="754"/>
      <c r="PEF156" s="754"/>
      <c r="PEG156" s="754"/>
      <c r="PEH156" s="754"/>
      <c r="PEI156" s="754"/>
      <c r="PEJ156" s="754"/>
      <c r="PEK156" s="754"/>
      <c r="PEL156" s="754"/>
      <c r="PEM156" s="754"/>
      <c r="PEN156" s="754"/>
      <c r="PEO156" s="754"/>
      <c r="PEP156" s="754"/>
      <c r="PEQ156" s="754"/>
      <c r="PER156" s="754"/>
      <c r="PES156" s="754"/>
      <c r="PET156" s="754"/>
      <c r="PEU156" s="754"/>
      <c r="PEV156" s="754"/>
      <c r="PEW156" s="754"/>
      <c r="PEX156" s="754"/>
      <c r="PEY156" s="754"/>
      <c r="PEZ156" s="754"/>
      <c r="PFA156" s="754"/>
      <c r="PFB156" s="754"/>
      <c r="PFC156" s="754"/>
      <c r="PFD156" s="754"/>
      <c r="PFE156" s="754"/>
      <c r="PFF156" s="754"/>
      <c r="PFG156" s="754"/>
      <c r="PFH156" s="754"/>
      <c r="PFI156" s="754"/>
      <c r="PFJ156" s="754"/>
      <c r="PFK156" s="754"/>
      <c r="PFL156" s="754"/>
      <c r="PFM156" s="754"/>
      <c r="PFN156" s="754"/>
      <c r="PFO156" s="754"/>
      <c r="PFP156" s="754"/>
      <c r="PFQ156" s="754"/>
      <c r="PFR156" s="754"/>
      <c r="PFS156" s="754"/>
      <c r="PFT156" s="754"/>
      <c r="PFU156" s="754"/>
      <c r="PFV156" s="754"/>
      <c r="PFW156" s="754"/>
      <c r="PFX156" s="754"/>
      <c r="PFY156" s="754"/>
      <c r="PFZ156" s="754"/>
      <c r="PGA156" s="754"/>
      <c r="PGB156" s="754"/>
      <c r="PGC156" s="754"/>
      <c r="PGD156" s="754"/>
      <c r="PGE156" s="754"/>
      <c r="PGF156" s="754"/>
      <c r="PGG156" s="754"/>
      <c r="PGH156" s="754"/>
      <c r="PGI156" s="754"/>
      <c r="PGJ156" s="754"/>
      <c r="PGK156" s="754"/>
      <c r="PGL156" s="754"/>
      <c r="PGM156" s="754"/>
      <c r="PGN156" s="754"/>
      <c r="PGO156" s="754"/>
      <c r="PGP156" s="754"/>
      <c r="PGQ156" s="754"/>
      <c r="PGR156" s="754"/>
      <c r="PGS156" s="754"/>
      <c r="PGT156" s="754"/>
      <c r="PGU156" s="754"/>
      <c r="PGV156" s="754"/>
      <c r="PGW156" s="754"/>
      <c r="PGX156" s="754"/>
      <c r="PGY156" s="754"/>
      <c r="PGZ156" s="754"/>
      <c r="PHA156" s="754"/>
      <c r="PHB156" s="754"/>
      <c r="PHC156" s="754"/>
      <c r="PHD156" s="754"/>
      <c r="PHE156" s="754"/>
      <c r="PHF156" s="754"/>
      <c r="PHG156" s="754"/>
      <c r="PHH156" s="754"/>
      <c r="PHI156" s="754"/>
      <c r="PHJ156" s="754"/>
      <c r="PHK156" s="754"/>
      <c r="PHL156" s="754"/>
      <c r="PHM156" s="754"/>
      <c r="PHN156" s="754"/>
      <c r="PHO156" s="754"/>
      <c r="PHP156" s="754"/>
      <c r="PHQ156" s="754"/>
      <c r="PHR156" s="754"/>
      <c r="PHS156" s="754"/>
      <c r="PHT156" s="754"/>
      <c r="PHU156" s="754"/>
      <c r="PHV156" s="754"/>
      <c r="PHW156" s="754"/>
      <c r="PHX156" s="754"/>
      <c r="PHY156" s="754"/>
      <c r="PHZ156" s="754"/>
      <c r="PIA156" s="754"/>
      <c r="PIB156" s="754"/>
      <c r="PIC156" s="754"/>
      <c r="PID156" s="754"/>
      <c r="PIE156" s="754"/>
      <c r="PIF156" s="754"/>
      <c r="PIG156" s="754"/>
      <c r="PIH156" s="754"/>
      <c r="PII156" s="754"/>
      <c r="PIJ156" s="754"/>
      <c r="PIK156" s="754"/>
      <c r="PIL156" s="754"/>
      <c r="PIM156" s="754"/>
      <c r="PIN156" s="754"/>
      <c r="PIO156" s="754"/>
      <c r="PIP156" s="754"/>
      <c r="PIQ156" s="754"/>
      <c r="PIR156" s="754"/>
      <c r="PIS156" s="754"/>
      <c r="PIT156" s="754"/>
      <c r="PIU156" s="754"/>
      <c r="PIV156" s="754"/>
      <c r="PIW156" s="754"/>
      <c r="PIX156" s="754"/>
      <c r="PIY156" s="754"/>
      <c r="PIZ156" s="754"/>
      <c r="PJA156" s="754"/>
      <c r="PJB156" s="754"/>
      <c r="PJC156" s="754"/>
      <c r="PJD156" s="754"/>
      <c r="PJE156" s="754"/>
      <c r="PJF156" s="754"/>
      <c r="PJG156" s="754"/>
      <c r="PJH156" s="754"/>
      <c r="PJI156" s="754"/>
      <c r="PJJ156" s="754"/>
      <c r="PJK156" s="754"/>
      <c r="PJL156" s="754"/>
      <c r="PJM156" s="754"/>
      <c r="PJN156" s="754"/>
      <c r="PJO156" s="754"/>
      <c r="PJP156" s="754"/>
      <c r="PJQ156" s="754"/>
      <c r="PJR156" s="754"/>
      <c r="PJS156" s="754"/>
      <c r="PJT156" s="754"/>
      <c r="PJU156" s="754"/>
      <c r="PJV156" s="754"/>
      <c r="PJW156" s="754"/>
      <c r="PJX156" s="754"/>
      <c r="PJY156" s="754"/>
      <c r="PJZ156" s="754"/>
      <c r="PKA156" s="754"/>
      <c r="PKB156" s="754"/>
      <c r="PKC156" s="754"/>
      <c r="PKD156" s="754"/>
      <c r="PKE156" s="754"/>
      <c r="PKF156" s="754"/>
      <c r="PKG156" s="754"/>
      <c r="PKH156" s="754"/>
      <c r="PKI156" s="754"/>
      <c r="PKJ156" s="754"/>
      <c r="PKK156" s="754"/>
      <c r="PKL156" s="754"/>
      <c r="PKM156" s="754"/>
      <c r="PKN156" s="754"/>
      <c r="PKO156" s="754"/>
      <c r="PKP156" s="754"/>
      <c r="PKQ156" s="754"/>
      <c r="PKR156" s="754"/>
      <c r="PKS156" s="754"/>
      <c r="PKT156" s="754"/>
      <c r="PKU156" s="754"/>
      <c r="PKV156" s="754"/>
      <c r="PKW156" s="754"/>
      <c r="PKX156" s="754"/>
      <c r="PKY156" s="754"/>
      <c r="PKZ156" s="754"/>
      <c r="PLA156" s="754"/>
      <c r="PLB156" s="754"/>
      <c r="PLC156" s="754"/>
      <c r="PLD156" s="754"/>
      <c r="PLE156" s="754"/>
      <c r="PLF156" s="754"/>
      <c r="PLG156" s="754"/>
      <c r="PLH156" s="754"/>
      <c r="PLI156" s="754"/>
      <c r="PLJ156" s="754"/>
      <c r="PLK156" s="754"/>
      <c r="PLL156" s="754"/>
      <c r="PLM156" s="754"/>
      <c r="PLN156" s="754"/>
      <c r="PLO156" s="754"/>
      <c r="PLP156" s="754"/>
      <c r="PLQ156" s="754"/>
      <c r="PLR156" s="754"/>
      <c r="PLS156" s="754"/>
      <c r="PLT156" s="754"/>
      <c r="PLU156" s="754"/>
      <c r="PLV156" s="754"/>
      <c r="PLW156" s="754"/>
      <c r="PLX156" s="754"/>
      <c r="PLY156" s="754"/>
      <c r="PLZ156" s="754"/>
      <c r="PMA156" s="754"/>
      <c r="PMB156" s="754"/>
      <c r="PMC156" s="754"/>
      <c r="PMD156" s="754"/>
      <c r="PME156" s="754"/>
      <c r="PMF156" s="754"/>
      <c r="PMG156" s="754"/>
      <c r="PMH156" s="754"/>
      <c r="PMI156" s="754"/>
      <c r="PMJ156" s="754"/>
      <c r="PMK156" s="754"/>
      <c r="PML156" s="754"/>
      <c r="PMM156" s="754"/>
      <c r="PMN156" s="754"/>
      <c r="PMO156" s="754"/>
      <c r="PMP156" s="754"/>
      <c r="PMQ156" s="754"/>
      <c r="PMR156" s="754"/>
      <c r="PMS156" s="754"/>
      <c r="PMT156" s="754"/>
      <c r="PMU156" s="754"/>
      <c r="PMV156" s="754"/>
      <c r="PMW156" s="754"/>
      <c r="PMX156" s="754"/>
      <c r="PMY156" s="754"/>
      <c r="PMZ156" s="754"/>
      <c r="PNA156" s="754"/>
      <c r="PNB156" s="754"/>
      <c r="PNC156" s="754"/>
      <c r="PND156" s="754"/>
      <c r="PNE156" s="754"/>
      <c r="PNF156" s="754"/>
      <c r="PNG156" s="754"/>
      <c r="PNH156" s="754"/>
      <c r="PNI156" s="754"/>
      <c r="PNJ156" s="754"/>
      <c r="PNK156" s="754"/>
      <c r="PNL156" s="754"/>
      <c r="PNM156" s="754"/>
      <c r="PNN156" s="754"/>
      <c r="PNO156" s="754"/>
      <c r="PNP156" s="754"/>
      <c r="PNQ156" s="754"/>
      <c r="PNR156" s="754"/>
      <c r="PNS156" s="754"/>
      <c r="PNT156" s="754"/>
      <c r="PNU156" s="754"/>
      <c r="PNV156" s="754"/>
      <c r="PNW156" s="754"/>
      <c r="PNX156" s="754"/>
      <c r="PNY156" s="754"/>
      <c r="PNZ156" s="754"/>
      <c r="POA156" s="754"/>
      <c r="POB156" s="754"/>
      <c r="POC156" s="754"/>
      <c r="POD156" s="754"/>
      <c r="POE156" s="754"/>
      <c r="POF156" s="754"/>
      <c r="POG156" s="754"/>
      <c r="POH156" s="754"/>
      <c r="POI156" s="754"/>
      <c r="POJ156" s="754"/>
      <c r="POK156" s="754"/>
      <c r="POL156" s="754"/>
      <c r="POM156" s="754"/>
      <c r="PON156" s="754"/>
      <c r="POO156" s="754"/>
      <c r="POP156" s="754"/>
      <c r="POQ156" s="754"/>
      <c r="POR156" s="754"/>
      <c r="POS156" s="754"/>
      <c r="POT156" s="754"/>
      <c r="POU156" s="754"/>
      <c r="POV156" s="754"/>
      <c r="POW156" s="754"/>
      <c r="POX156" s="754"/>
      <c r="POY156" s="754"/>
      <c r="POZ156" s="754"/>
      <c r="PPA156" s="754"/>
      <c r="PPB156" s="754"/>
      <c r="PPC156" s="754"/>
      <c r="PPD156" s="754"/>
      <c r="PPE156" s="754"/>
      <c r="PPF156" s="754"/>
      <c r="PPG156" s="754"/>
      <c r="PPH156" s="754"/>
      <c r="PPI156" s="754"/>
      <c r="PPJ156" s="754"/>
      <c r="PPK156" s="754"/>
      <c r="PPL156" s="754"/>
      <c r="PPM156" s="754"/>
      <c r="PPN156" s="754"/>
      <c r="PPO156" s="754"/>
      <c r="PPP156" s="754"/>
      <c r="PPQ156" s="754"/>
      <c r="PPR156" s="754"/>
      <c r="PPS156" s="754"/>
      <c r="PPT156" s="754"/>
      <c r="PPU156" s="754"/>
      <c r="PPV156" s="754"/>
      <c r="PPW156" s="754"/>
      <c r="PPX156" s="754"/>
      <c r="PPY156" s="754"/>
      <c r="PPZ156" s="754"/>
      <c r="PQA156" s="754"/>
      <c r="PQB156" s="754"/>
      <c r="PQC156" s="754"/>
      <c r="PQD156" s="754"/>
      <c r="PQE156" s="754"/>
      <c r="PQF156" s="754"/>
      <c r="PQG156" s="754"/>
      <c r="PQH156" s="754"/>
      <c r="PQI156" s="754"/>
      <c r="PQJ156" s="754"/>
      <c r="PQK156" s="754"/>
      <c r="PQL156" s="754"/>
      <c r="PQM156" s="754"/>
      <c r="PQN156" s="754"/>
      <c r="PQO156" s="754"/>
      <c r="PQP156" s="754"/>
      <c r="PQQ156" s="754"/>
      <c r="PQR156" s="754"/>
      <c r="PQS156" s="754"/>
      <c r="PQT156" s="754"/>
      <c r="PQU156" s="754"/>
      <c r="PQV156" s="754"/>
      <c r="PQW156" s="754"/>
      <c r="PQX156" s="754"/>
      <c r="PQY156" s="754"/>
      <c r="PQZ156" s="754"/>
      <c r="PRA156" s="754"/>
      <c r="PRB156" s="754"/>
      <c r="PRC156" s="754"/>
      <c r="PRD156" s="754"/>
      <c r="PRE156" s="754"/>
      <c r="PRF156" s="754"/>
      <c r="PRG156" s="754"/>
      <c r="PRH156" s="754"/>
      <c r="PRI156" s="754"/>
      <c r="PRJ156" s="754"/>
      <c r="PRK156" s="754"/>
      <c r="PRL156" s="754"/>
      <c r="PRM156" s="754"/>
      <c r="PRN156" s="754"/>
      <c r="PRO156" s="754"/>
      <c r="PRP156" s="754"/>
      <c r="PRQ156" s="754"/>
      <c r="PRR156" s="754"/>
      <c r="PRS156" s="754"/>
      <c r="PRT156" s="754"/>
      <c r="PRU156" s="754"/>
      <c r="PRV156" s="754"/>
      <c r="PRW156" s="754"/>
      <c r="PRX156" s="754"/>
      <c r="PRY156" s="754"/>
      <c r="PRZ156" s="754"/>
      <c r="PSA156" s="754"/>
      <c r="PSB156" s="754"/>
      <c r="PSC156" s="754"/>
      <c r="PSD156" s="754"/>
      <c r="PSE156" s="754"/>
      <c r="PSF156" s="754"/>
      <c r="PSG156" s="754"/>
      <c r="PSH156" s="754"/>
      <c r="PSI156" s="754"/>
      <c r="PSJ156" s="754"/>
      <c r="PSK156" s="754"/>
      <c r="PSL156" s="754"/>
      <c r="PSM156" s="754"/>
      <c r="PSN156" s="754"/>
      <c r="PSO156" s="754"/>
      <c r="PSP156" s="754"/>
      <c r="PSQ156" s="754"/>
      <c r="PSR156" s="754"/>
      <c r="PSS156" s="754"/>
      <c r="PST156" s="754"/>
      <c r="PSU156" s="754"/>
      <c r="PSV156" s="754"/>
      <c r="PSW156" s="754"/>
      <c r="PSX156" s="754"/>
      <c r="PSY156" s="754"/>
      <c r="PSZ156" s="754"/>
      <c r="PTA156" s="754"/>
      <c r="PTB156" s="754"/>
      <c r="PTC156" s="754"/>
      <c r="PTD156" s="754"/>
      <c r="PTE156" s="754"/>
      <c r="PTF156" s="754"/>
      <c r="PTG156" s="754"/>
      <c r="PTH156" s="754"/>
      <c r="PTI156" s="754"/>
      <c r="PTJ156" s="754"/>
      <c r="PTK156" s="754"/>
      <c r="PTL156" s="754"/>
      <c r="PTM156" s="754"/>
      <c r="PTN156" s="754"/>
      <c r="PTO156" s="754"/>
      <c r="PTP156" s="754"/>
      <c r="PTQ156" s="754"/>
      <c r="PTR156" s="754"/>
      <c r="PTS156" s="754"/>
      <c r="PTT156" s="754"/>
      <c r="PTU156" s="754"/>
      <c r="PTV156" s="754"/>
      <c r="PTW156" s="754"/>
      <c r="PTX156" s="754"/>
      <c r="PTY156" s="754"/>
      <c r="PTZ156" s="754"/>
      <c r="PUA156" s="754"/>
      <c r="PUB156" s="754"/>
      <c r="PUC156" s="754"/>
      <c r="PUD156" s="754"/>
      <c r="PUE156" s="754"/>
      <c r="PUF156" s="754"/>
      <c r="PUG156" s="754"/>
      <c r="PUH156" s="754"/>
      <c r="PUI156" s="754"/>
      <c r="PUJ156" s="754"/>
      <c r="PUK156" s="754"/>
      <c r="PUL156" s="754"/>
      <c r="PUM156" s="754"/>
      <c r="PUN156" s="754"/>
      <c r="PUO156" s="754"/>
      <c r="PUP156" s="754"/>
      <c r="PUQ156" s="754"/>
      <c r="PUR156" s="754"/>
      <c r="PUS156" s="754"/>
      <c r="PUT156" s="754"/>
      <c r="PUU156" s="754"/>
      <c r="PUV156" s="754"/>
      <c r="PUW156" s="754"/>
      <c r="PUX156" s="754"/>
      <c r="PUY156" s="754"/>
      <c r="PUZ156" s="754"/>
      <c r="PVA156" s="754"/>
      <c r="PVB156" s="754"/>
      <c r="PVC156" s="754"/>
      <c r="PVD156" s="754"/>
      <c r="PVE156" s="754"/>
      <c r="PVF156" s="754"/>
      <c r="PVG156" s="754"/>
      <c r="PVH156" s="754"/>
      <c r="PVI156" s="754"/>
      <c r="PVJ156" s="754"/>
      <c r="PVK156" s="754"/>
      <c r="PVL156" s="754"/>
      <c r="PVM156" s="754"/>
      <c r="PVN156" s="754"/>
      <c r="PVO156" s="754"/>
      <c r="PVP156" s="754"/>
      <c r="PVQ156" s="754"/>
      <c r="PVR156" s="754"/>
      <c r="PVS156" s="754"/>
      <c r="PVT156" s="754"/>
      <c r="PVU156" s="754"/>
      <c r="PVV156" s="754"/>
      <c r="PVW156" s="754"/>
      <c r="PVX156" s="754"/>
      <c r="PVY156" s="754"/>
      <c r="PVZ156" s="754"/>
      <c r="PWA156" s="754"/>
      <c r="PWB156" s="754"/>
      <c r="PWC156" s="754"/>
      <c r="PWD156" s="754"/>
      <c r="PWE156" s="754"/>
      <c r="PWF156" s="754"/>
      <c r="PWG156" s="754"/>
      <c r="PWH156" s="754"/>
      <c r="PWI156" s="754"/>
      <c r="PWJ156" s="754"/>
      <c r="PWK156" s="754"/>
      <c r="PWL156" s="754"/>
      <c r="PWM156" s="754"/>
      <c r="PWN156" s="754"/>
      <c r="PWO156" s="754"/>
      <c r="PWP156" s="754"/>
      <c r="PWQ156" s="754"/>
      <c r="PWR156" s="754"/>
      <c r="PWS156" s="754"/>
      <c r="PWT156" s="754"/>
      <c r="PWU156" s="754"/>
      <c r="PWV156" s="754"/>
      <c r="PWW156" s="754"/>
      <c r="PWX156" s="754"/>
      <c r="PWY156" s="754"/>
      <c r="PWZ156" s="754"/>
      <c r="PXA156" s="754"/>
      <c r="PXB156" s="754"/>
      <c r="PXC156" s="754"/>
      <c r="PXD156" s="754"/>
      <c r="PXE156" s="754"/>
      <c r="PXF156" s="754"/>
      <c r="PXG156" s="754"/>
      <c r="PXH156" s="754"/>
      <c r="PXI156" s="754"/>
      <c r="PXJ156" s="754"/>
      <c r="PXK156" s="754"/>
      <c r="PXL156" s="754"/>
      <c r="PXM156" s="754"/>
      <c r="PXN156" s="754"/>
      <c r="PXO156" s="754"/>
      <c r="PXP156" s="754"/>
      <c r="PXQ156" s="754"/>
      <c r="PXR156" s="754"/>
      <c r="PXS156" s="754"/>
      <c r="PXT156" s="754"/>
      <c r="PXU156" s="754"/>
      <c r="PXV156" s="754"/>
      <c r="PXW156" s="754"/>
      <c r="PXX156" s="754"/>
      <c r="PXY156" s="754"/>
      <c r="PXZ156" s="754"/>
      <c r="PYA156" s="754"/>
      <c r="PYB156" s="754"/>
      <c r="PYC156" s="754"/>
      <c r="PYD156" s="754"/>
      <c r="PYE156" s="754"/>
      <c r="PYF156" s="754"/>
      <c r="PYG156" s="754"/>
      <c r="PYH156" s="754"/>
      <c r="PYI156" s="754"/>
      <c r="PYJ156" s="754"/>
      <c r="PYK156" s="754"/>
      <c r="PYL156" s="754"/>
      <c r="PYM156" s="754"/>
      <c r="PYN156" s="754"/>
      <c r="PYO156" s="754"/>
      <c r="PYP156" s="754"/>
      <c r="PYQ156" s="754"/>
      <c r="PYR156" s="754"/>
      <c r="PYS156" s="754"/>
      <c r="PYT156" s="754"/>
      <c r="PYU156" s="754"/>
      <c r="PYV156" s="754"/>
      <c r="PYW156" s="754"/>
      <c r="PYX156" s="754"/>
      <c r="PYY156" s="754"/>
      <c r="PYZ156" s="754"/>
      <c r="PZA156" s="754"/>
      <c r="PZB156" s="754"/>
      <c r="PZC156" s="754"/>
      <c r="PZD156" s="754"/>
      <c r="PZE156" s="754"/>
      <c r="PZF156" s="754"/>
      <c r="PZG156" s="754"/>
      <c r="PZH156" s="754"/>
      <c r="PZI156" s="754"/>
      <c r="PZJ156" s="754"/>
      <c r="PZK156" s="754"/>
      <c r="PZL156" s="754"/>
      <c r="PZM156" s="754"/>
      <c r="PZN156" s="754"/>
      <c r="PZO156" s="754"/>
      <c r="PZP156" s="754"/>
      <c r="PZQ156" s="754"/>
      <c r="PZR156" s="754"/>
      <c r="PZS156" s="754"/>
      <c r="PZT156" s="754"/>
      <c r="PZU156" s="754"/>
      <c r="PZV156" s="754"/>
      <c r="PZW156" s="754"/>
      <c r="PZX156" s="754"/>
      <c r="PZY156" s="754"/>
      <c r="PZZ156" s="754"/>
      <c r="QAA156" s="754"/>
      <c r="QAB156" s="754"/>
      <c r="QAC156" s="754"/>
      <c r="QAD156" s="754"/>
      <c r="QAE156" s="754"/>
      <c r="QAF156" s="754"/>
      <c r="QAG156" s="754"/>
      <c r="QAH156" s="754"/>
      <c r="QAI156" s="754"/>
      <c r="QAJ156" s="754"/>
      <c r="QAK156" s="754"/>
      <c r="QAL156" s="754"/>
      <c r="QAM156" s="754"/>
      <c r="QAN156" s="754"/>
      <c r="QAO156" s="754"/>
      <c r="QAP156" s="754"/>
      <c r="QAQ156" s="754"/>
      <c r="QAR156" s="754"/>
      <c r="QAS156" s="754"/>
      <c r="QAT156" s="754"/>
      <c r="QAU156" s="754"/>
      <c r="QAV156" s="754"/>
      <c r="QAW156" s="754"/>
      <c r="QAX156" s="754"/>
      <c r="QAY156" s="754"/>
      <c r="QAZ156" s="754"/>
      <c r="QBA156" s="754"/>
      <c r="QBB156" s="754"/>
      <c r="QBC156" s="754"/>
      <c r="QBD156" s="754"/>
      <c r="QBE156" s="754"/>
      <c r="QBF156" s="754"/>
      <c r="QBG156" s="754"/>
      <c r="QBH156" s="754"/>
      <c r="QBI156" s="754"/>
      <c r="QBJ156" s="754"/>
      <c r="QBK156" s="754"/>
      <c r="QBL156" s="754"/>
      <c r="QBM156" s="754"/>
      <c r="QBN156" s="754"/>
      <c r="QBO156" s="754"/>
      <c r="QBP156" s="754"/>
      <c r="QBQ156" s="754"/>
      <c r="QBR156" s="754"/>
      <c r="QBS156" s="754"/>
      <c r="QBT156" s="754"/>
      <c r="QBU156" s="754"/>
      <c r="QBV156" s="754"/>
      <c r="QBW156" s="754"/>
      <c r="QBX156" s="754"/>
      <c r="QBY156" s="754"/>
      <c r="QBZ156" s="754"/>
      <c r="QCA156" s="754"/>
      <c r="QCB156" s="754"/>
      <c r="QCC156" s="754"/>
      <c r="QCD156" s="754"/>
      <c r="QCE156" s="754"/>
      <c r="QCF156" s="754"/>
      <c r="QCG156" s="754"/>
      <c r="QCH156" s="754"/>
      <c r="QCI156" s="754"/>
      <c r="QCJ156" s="754"/>
      <c r="QCK156" s="754"/>
      <c r="QCL156" s="754"/>
      <c r="QCM156" s="754"/>
      <c r="QCN156" s="754"/>
      <c r="QCO156" s="754"/>
      <c r="QCP156" s="754"/>
      <c r="QCQ156" s="754"/>
      <c r="QCR156" s="754"/>
      <c r="QCS156" s="754"/>
      <c r="QCT156" s="754"/>
      <c r="QCU156" s="754"/>
      <c r="QCV156" s="754"/>
      <c r="QCW156" s="754"/>
      <c r="QCX156" s="754"/>
      <c r="QCY156" s="754"/>
      <c r="QCZ156" s="754"/>
      <c r="QDA156" s="754"/>
      <c r="QDB156" s="754"/>
      <c r="QDC156" s="754"/>
      <c r="QDD156" s="754"/>
      <c r="QDE156" s="754"/>
      <c r="QDF156" s="754"/>
      <c r="QDG156" s="754"/>
      <c r="QDH156" s="754"/>
      <c r="QDI156" s="754"/>
      <c r="QDJ156" s="754"/>
      <c r="QDK156" s="754"/>
      <c r="QDL156" s="754"/>
      <c r="QDM156" s="754"/>
      <c r="QDN156" s="754"/>
      <c r="QDO156" s="754"/>
      <c r="QDP156" s="754"/>
      <c r="QDQ156" s="754"/>
      <c r="QDR156" s="754"/>
      <c r="QDS156" s="754"/>
      <c r="QDT156" s="754"/>
      <c r="QDU156" s="754"/>
      <c r="QDV156" s="754"/>
      <c r="QDW156" s="754"/>
      <c r="QDX156" s="754"/>
      <c r="QDY156" s="754"/>
      <c r="QDZ156" s="754"/>
      <c r="QEA156" s="754"/>
      <c r="QEB156" s="754"/>
      <c r="QEC156" s="754"/>
      <c r="QED156" s="754"/>
      <c r="QEE156" s="754"/>
      <c r="QEF156" s="754"/>
      <c r="QEG156" s="754"/>
      <c r="QEH156" s="754"/>
      <c r="QEI156" s="754"/>
      <c r="QEJ156" s="754"/>
      <c r="QEK156" s="754"/>
      <c r="QEL156" s="754"/>
      <c r="QEM156" s="754"/>
      <c r="QEN156" s="754"/>
      <c r="QEO156" s="754"/>
      <c r="QEP156" s="754"/>
      <c r="QEQ156" s="754"/>
      <c r="QER156" s="754"/>
      <c r="QES156" s="754"/>
      <c r="QET156" s="754"/>
      <c r="QEU156" s="754"/>
      <c r="QEV156" s="754"/>
      <c r="QEW156" s="754"/>
      <c r="QEX156" s="754"/>
      <c r="QEY156" s="754"/>
      <c r="QEZ156" s="754"/>
      <c r="QFA156" s="754"/>
      <c r="QFB156" s="754"/>
      <c r="QFC156" s="754"/>
      <c r="QFD156" s="754"/>
      <c r="QFE156" s="754"/>
      <c r="QFF156" s="754"/>
      <c r="QFG156" s="754"/>
      <c r="QFH156" s="754"/>
      <c r="QFI156" s="754"/>
      <c r="QFJ156" s="754"/>
      <c r="QFK156" s="754"/>
      <c r="QFL156" s="754"/>
      <c r="QFM156" s="754"/>
      <c r="QFN156" s="754"/>
      <c r="QFO156" s="754"/>
      <c r="QFP156" s="754"/>
      <c r="QFQ156" s="754"/>
      <c r="QFR156" s="754"/>
      <c r="QFS156" s="754"/>
      <c r="QFT156" s="754"/>
      <c r="QFU156" s="754"/>
      <c r="QFV156" s="754"/>
      <c r="QFW156" s="754"/>
      <c r="QFX156" s="754"/>
      <c r="QFY156" s="754"/>
      <c r="QFZ156" s="754"/>
      <c r="QGA156" s="754"/>
      <c r="QGB156" s="754"/>
      <c r="QGC156" s="754"/>
      <c r="QGD156" s="754"/>
      <c r="QGE156" s="754"/>
      <c r="QGF156" s="754"/>
      <c r="QGG156" s="754"/>
      <c r="QGH156" s="754"/>
      <c r="QGI156" s="754"/>
      <c r="QGJ156" s="754"/>
      <c r="QGK156" s="754"/>
      <c r="QGL156" s="754"/>
      <c r="QGM156" s="754"/>
      <c r="QGN156" s="754"/>
      <c r="QGO156" s="754"/>
      <c r="QGP156" s="754"/>
      <c r="QGQ156" s="754"/>
      <c r="QGR156" s="754"/>
      <c r="QGS156" s="754"/>
      <c r="QGT156" s="754"/>
      <c r="QGU156" s="754"/>
      <c r="QGV156" s="754"/>
      <c r="QGW156" s="754"/>
      <c r="QGX156" s="754"/>
      <c r="QGY156" s="754"/>
      <c r="QGZ156" s="754"/>
      <c r="QHA156" s="754"/>
      <c r="QHB156" s="754"/>
      <c r="QHC156" s="754"/>
      <c r="QHD156" s="754"/>
      <c r="QHE156" s="754"/>
      <c r="QHF156" s="754"/>
      <c r="QHG156" s="754"/>
      <c r="QHH156" s="754"/>
      <c r="QHI156" s="754"/>
      <c r="QHJ156" s="754"/>
      <c r="QHK156" s="754"/>
      <c r="QHL156" s="754"/>
      <c r="QHM156" s="754"/>
      <c r="QHN156" s="754"/>
      <c r="QHO156" s="754"/>
      <c r="QHP156" s="754"/>
      <c r="QHQ156" s="754"/>
      <c r="QHR156" s="754"/>
      <c r="QHS156" s="754"/>
      <c r="QHT156" s="754"/>
      <c r="QHU156" s="754"/>
      <c r="QHV156" s="754"/>
      <c r="QHW156" s="754"/>
      <c r="QHX156" s="754"/>
      <c r="QHY156" s="754"/>
      <c r="QHZ156" s="754"/>
      <c r="QIA156" s="754"/>
      <c r="QIB156" s="754"/>
      <c r="QIC156" s="754"/>
      <c r="QID156" s="754"/>
      <c r="QIE156" s="754"/>
      <c r="QIF156" s="754"/>
      <c r="QIG156" s="754"/>
      <c r="QIH156" s="754"/>
      <c r="QII156" s="754"/>
      <c r="QIJ156" s="754"/>
      <c r="QIK156" s="754"/>
      <c r="QIL156" s="754"/>
      <c r="QIM156" s="754"/>
      <c r="QIN156" s="754"/>
      <c r="QIO156" s="754"/>
      <c r="QIP156" s="754"/>
      <c r="QIQ156" s="754"/>
      <c r="QIR156" s="754"/>
      <c r="QIS156" s="754"/>
      <c r="QIT156" s="754"/>
      <c r="QIU156" s="754"/>
      <c r="QIV156" s="754"/>
      <c r="QIW156" s="754"/>
      <c r="QIX156" s="754"/>
      <c r="QIY156" s="754"/>
      <c r="QIZ156" s="754"/>
      <c r="QJA156" s="754"/>
      <c r="QJB156" s="754"/>
      <c r="QJC156" s="754"/>
      <c r="QJD156" s="754"/>
      <c r="QJE156" s="754"/>
      <c r="QJF156" s="754"/>
      <c r="QJG156" s="754"/>
      <c r="QJH156" s="754"/>
      <c r="QJI156" s="754"/>
      <c r="QJJ156" s="754"/>
      <c r="QJK156" s="754"/>
      <c r="QJL156" s="754"/>
      <c r="QJM156" s="754"/>
      <c r="QJN156" s="754"/>
      <c r="QJO156" s="754"/>
      <c r="QJP156" s="754"/>
      <c r="QJQ156" s="754"/>
      <c r="QJR156" s="754"/>
      <c r="QJS156" s="754"/>
      <c r="QJT156" s="754"/>
      <c r="QJU156" s="754"/>
      <c r="QJV156" s="754"/>
      <c r="QJW156" s="754"/>
      <c r="QJX156" s="754"/>
      <c r="QJY156" s="754"/>
      <c r="QJZ156" s="754"/>
      <c r="QKA156" s="754"/>
      <c r="QKB156" s="754"/>
      <c r="QKC156" s="754"/>
      <c r="QKD156" s="754"/>
      <c r="QKE156" s="754"/>
      <c r="QKF156" s="754"/>
      <c r="QKG156" s="754"/>
      <c r="QKH156" s="754"/>
      <c r="QKI156" s="754"/>
      <c r="QKJ156" s="754"/>
      <c r="QKK156" s="754"/>
      <c r="QKL156" s="754"/>
      <c r="QKM156" s="754"/>
      <c r="QKN156" s="754"/>
      <c r="QKO156" s="754"/>
      <c r="QKP156" s="754"/>
      <c r="QKQ156" s="754"/>
      <c r="QKR156" s="754"/>
      <c r="QKS156" s="754"/>
      <c r="QKT156" s="754"/>
      <c r="QKU156" s="754"/>
      <c r="QKV156" s="754"/>
      <c r="QKW156" s="754"/>
      <c r="QKX156" s="754"/>
      <c r="QKY156" s="754"/>
      <c r="QKZ156" s="754"/>
      <c r="QLA156" s="754"/>
      <c r="QLB156" s="754"/>
      <c r="QLC156" s="754"/>
      <c r="QLD156" s="754"/>
      <c r="QLE156" s="754"/>
      <c r="QLF156" s="754"/>
      <c r="QLG156" s="754"/>
      <c r="QLH156" s="754"/>
      <c r="QLI156" s="754"/>
      <c r="QLJ156" s="754"/>
      <c r="QLK156" s="754"/>
      <c r="QLL156" s="754"/>
      <c r="QLM156" s="754"/>
      <c r="QLN156" s="754"/>
      <c r="QLO156" s="754"/>
      <c r="QLP156" s="754"/>
      <c r="QLQ156" s="754"/>
      <c r="QLR156" s="754"/>
      <c r="QLS156" s="754"/>
      <c r="QLT156" s="754"/>
      <c r="QLU156" s="754"/>
      <c r="QLV156" s="754"/>
      <c r="QLW156" s="754"/>
      <c r="QLX156" s="754"/>
      <c r="QLY156" s="754"/>
      <c r="QLZ156" s="754"/>
      <c r="QMA156" s="754"/>
      <c r="QMB156" s="754"/>
      <c r="QMC156" s="754"/>
      <c r="QMD156" s="754"/>
      <c r="QME156" s="754"/>
      <c r="QMF156" s="754"/>
      <c r="QMG156" s="754"/>
      <c r="QMH156" s="754"/>
      <c r="QMI156" s="754"/>
      <c r="QMJ156" s="754"/>
      <c r="QMK156" s="754"/>
      <c r="QML156" s="754"/>
      <c r="QMM156" s="754"/>
      <c r="QMN156" s="754"/>
      <c r="QMO156" s="754"/>
      <c r="QMP156" s="754"/>
      <c r="QMQ156" s="754"/>
      <c r="QMR156" s="754"/>
      <c r="QMS156" s="754"/>
      <c r="QMT156" s="754"/>
      <c r="QMU156" s="754"/>
      <c r="QMV156" s="754"/>
      <c r="QMW156" s="754"/>
      <c r="QMX156" s="754"/>
      <c r="QMY156" s="754"/>
      <c r="QMZ156" s="754"/>
      <c r="QNA156" s="754"/>
      <c r="QNB156" s="754"/>
      <c r="QNC156" s="754"/>
      <c r="QND156" s="754"/>
      <c r="QNE156" s="754"/>
      <c r="QNF156" s="754"/>
      <c r="QNG156" s="754"/>
      <c r="QNH156" s="754"/>
      <c r="QNI156" s="754"/>
      <c r="QNJ156" s="754"/>
      <c r="QNK156" s="754"/>
      <c r="QNL156" s="754"/>
      <c r="QNM156" s="754"/>
      <c r="QNN156" s="754"/>
      <c r="QNO156" s="754"/>
      <c r="QNP156" s="754"/>
      <c r="QNQ156" s="754"/>
      <c r="QNR156" s="754"/>
      <c r="QNS156" s="754"/>
      <c r="QNT156" s="754"/>
      <c r="QNU156" s="754"/>
      <c r="QNV156" s="754"/>
      <c r="QNW156" s="754"/>
      <c r="QNX156" s="754"/>
      <c r="QNY156" s="754"/>
      <c r="QNZ156" s="754"/>
      <c r="QOA156" s="754"/>
      <c r="QOB156" s="754"/>
      <c r="QOC156" s="754"/>
      <c r="QOD156" s="754"/>
      <c r="QOE156" s="754"/>
      <c r="QOF156" s="754"/>
      <c r="QOG156" s="754"/>
      <c r="QOH156" s="754"/>
      <c r="QOI156" s="754"/>
      <c r="QOJ156" s="754"/>
      <c r="QOK156" s="754"/>
      <c r="QOL156" s="754"/>
      <c r="QOM156" s="754"/>
      <c r="QON156" s="754"/>
      <c r="QOO156" s="754"/>
      <c r="QOP156" s="754"/>
      <c r="QOQ156" s="754"/>
      <c r="QOR156" s="754"/>
      <c r="QOS156" s="754"/>
      <c r="QOT156" s="754"/>
      <c r="QOU156" s="754"/>
      <c r="QOV156" s="754"/>
      <c r="QOW156" s="754"/>
      <c r="QOX156" s="754"/>
      <c r="QOY156" s="754"/>
      <c r="QOZ156" s="754"/>
      <c r="QPA156" s="754"/>
      <c r="QPB156" s="754"/>
      <c r="QPC156" s="754"/>
      <c r="QPD156" s="754"/>
      <c r="QPE156" s="754"/>
      <c r="QPF156" s="754"/>
      <c r="QPG156" s="754"/>
      <c r="QPH156" s="754"/>
      <c r="QPI156" s="754"/>
      <c r="QPJ156" s="754"/>
      <c r="QPK156" s="754"/>
      <c r="QPL156" s="754"/>
      <c r="QPM156" s="754"/>
      <c r="QPN156" s="754"/>
      <c r="QPO156" s="754"/>
      <c r="QPP156" s="754"/>
      <c r="QPQ156" s="754"/>
      <c r="QPR156" s="754"/>
      <c r="QPS156" s="754"/>
      <c r="QPT156" s="754"/>
      <c r="QPU156" s="754"/>
      <c r="QPV156" s="754"/>
      <c r="QPW156" s="754"/>
      <c r="QPX156" s="754"/>
      <c r="QPY156" s="754"/>
      <c r="QPZ156" s="754"/>
      <c r="QQA156" s="754"/>
      <c r="QQB156" s="754"/>
      <c r="QQC156" s="754"/>
      <c r="QQD156" s="754"/>
      <c r="QQE156" s="754"/>
      <c r="QQF156" s="754"/>
      <c r="QQG156" s="754"/>
      <c r="QQH156" s="754"/>
      <c r="QQI156" s="754"/>
      <c r="QQJ156" s="754"/>
      <c r="QQK156" s="754"/>
      <c r="QQL156" s="754"/>
      <c r="QQM156" s="754"/>
      <c r="QQN156" s="754"/>
      <c r="QQO156" s="754"/>
      <c r="QQP156" s="754"/>
      <c r="QQQ156" s="754"/>
      <c r="QQR156" s="754"/>
      <c r="QQS156" s="754"/>
      <c r="QQT156" s="754"/>
      <c r="QQU156" s="754"/>
      <c r="QQV156" s="754"/>
      <c r="QQW156" s="754"/>
      <c r="QQX156" s="754"/>
      <c r="QQY156" s="754"/>
      <c r="QQZ156" s="754"/>
      <c r="QRA156" s="754"/>
      <c r="QRB156" s="754"/>
      <c r="QRC156" s="754"/>
      <c r="QRD156" s="754"/>
      <c r="QRE156" s="754"/>
      <c r="QRF156" s="754"/>
      <c r="QRG156" s="754"/>
      <c r="QRH156" s="754"/>
      <c r="QRI156" s="754"/>
      <c r="QRJ156" s="754"/>
      <c r="QRK156" s="754"/>
      <c r="QRL156" s="754"/>
      <c r="QRM156" s="754"/>
      <c r="QRN156" s="754"/>
      <c r="QRO156" s="754"/>
      <c r="QRP156" s="754"/>
      <c r="QRQ156" s="754"/>
      <c r="QRR156" s="754"/>
      <c r="QRS156" s="754"/>
      <c r="QRT156" s="754"/>
      <c r="QRU156" s="754"/>
      <c r="QRV156" s="754"/>
      <c r="QRW156" s="754"/>
      <c r="QRX156" s="754"/>
      <c r="QRY156" s="754"/>
      <c r="QRZ156" s="754"/>
      <c r="QSA156" s="754"/>
      <c r="QSB156" s="754"/>
      <c r="QSC156" s="754"/>
      <c r="QSD156" s="754"/>
      <c r="QSE156" s="754"/>
      <c r="QSF156" s="754"/>
      <c r="QSG156" s="754"/>
      <c r="QSH156" s="754"/>
      <c r="QSI156" s="754"/>
      <c r="QSJ156" s="754"/>
      <c r="QSK156" s="754"/>
      <c r="QSL156" s="754"/>
      <c r="QSM156" s="754"/>
      <c r="QSN156" s="754"/>
      <c r="QSO156" s="754"/>
      <c r="QSP156" s="754"/>
      <c r="QSQ156" s="754"/>
      <c r="QSR156" s="754"/>
      <c r="QSS156" s="754"/>
      <c r="QST156" s="754"/>
      <c r="QSU156" s="754"/>
      <c r="QSV156" s="754"/>
      <c r="QSW156" s="754"/>
      <c r="QSX156" s="754"/>
      <c r="QSY156" s="754"/>
      <c r="QSZ156" s="754"/>
      <c r="QTA156" s="754"/>
      <c r="QTB156" s="754"/>
      <c r="QTC156" s="754"/>
      <c r="QTD156" s="754"/>
      <c r="QTE156" s="754"/>
      <c r="QTF156" s="754"/>
      <c r="QTG156" s="754"/>
      <c r="QTH156" s="754"/>
      <c r="QTI156" s="754"/>
      <c r="QTJ156" s="754"/>
      <c r="QTK156" s="754"/>
      <c r="QTL156" s="754"/>
      <c r="QTM156" s="754"/>
      <c r="QTN156" s="754"/>
      <c r="QTO156" s="754"/>
      <c r="QTP156" s="754"/>
      <c r="QTQ156" s="754"/>
      <c r="QTR156" s="754"/>
      <c r="QTS156" s="754"/>
      <c r="QTT156" s="754"/>
      <c r="QTU156" s="754"/>
      <c r="QTV156" s="754"/>
      <c r="QTW156" s="754"/>
      <c r="QTX156" s="754"/>
      <c r="QTY156" s="754"/>
      <c r="QTZ156" s="754"/>
      <c r="QUA156" s="754"/>
      <c r="QUB156" s="754"/>
      <c r="QUC156" s="754"/>
      <c r="QUD156" s="754"/>
      <c r="QUE156" s="754"/>
      <c r="QUF156" s="754"/>
      <c r="QUG156" s="754"/>
      <c r="QUH156" s="754"/>
      <c r="QUI156" s="754"/>
      <c r="QUJ156" s="754"/>
      <c r="QUK156" s="754"/>
      <c r="QUL156" s="754"/>
      <c r="QUM156" s="754"/>
      <c r="QUN156" s="754"/>
      <c r="QUO156" s="754"/>
      <c r="QUP156" s="754"/>
      <c r="QUQ156" s="754"/>
      <c r="QUR156" s="754"/>
      <c r="QUS156" s="754"/>
      <c r="QUT156" s="754"/>
      <c r="QUU156" s="754"/>
      <c r="QUV156" s="754"/>
      <c r="QUW156" s="754"/>
      <c r="QUX156" s="754"/>
      <c r="QUY156" s="754"/>
      <c r="QUZ156" s="754"/>
      <c r="QVA156" s="754"/>
      <c r="QVB156" s="754"/>
      <c r="QVC156" s="754"/>
      <c r="QVD156" s="754"/>
      <c r="QVE156" s="754"/>
      <c r="QVF156" s="754"/>
      <c r="QVG156" s="754"/>
      <c r="QVH156" s="754"/>
      <c r="QVI156" s="754"/>
      <c r="QVJ156" s="754"/>
      <c r="QVK156" s="754"/>
      <c r="QVL156" s="754"/>
      <c r="QVM156" s="754"/>
      <c r="QVN156" s="754"/>
      <c r="QVO156" s="754"/>
      <c r="QVP156" s="754"/>
      <c r="QVQ156" s="754"/>
      <c r="QVR156" s="754"/>
      <c r="QVS156" s="754"/>
      <c r="QVT156" s="754"/>
      <c r="QVU156" s="754"/>
      <c r="QVV156" s="754"/>
      <c r="QVW156" s="754"/>
      <c r="QVX156" s="754"/>
      <c r="QVY156" s="754"/>
      <c r="QVZ156" s="754"/>
      <c r="QWA156" s="754"/>
      <c r="QWB156" s="754"/>
      <c r="QWC156" s="754"/>
      <c r="QWD156" s="754"/>
      <c r="QWE156" s="754"/>
      <c r="QWF156" s="754"/>
      <c r="QWG156" s="754"/>
      <c r="QWH156" s="754"/>
      <c r="QWI156" s="754"/>
      <c r="QWJ156" s="754"/>
      <c r="QWK156" s="754"/>
      <c r="QWL156" s="754"/>
      <c r="QWM156" s="754"/>
      <c r="QWN156" s="754"/>
      <c r="QWO156" s="754"/>
      <c r="QWP156" s="754"/>
      <c r="QWQ156" s="754"/>
      <c r="QWR156" s="754"/>
      <c r="QWS156" s="754"/>
      <c r="QWT156" s="754"/>
      <c r="QWU156" s="754"/>
      <c r="QWV156" s="754"/>
      <c r="QWW156" s="754"/>
      <c r="QWX156" s="754"/>
      <c r="QWY156" s="754"/>
      <c r="QWZ156" s="754"/>
      <c r="QXA156" s="754"/>
      <c r="QXB156" s="754"/>
      <c r="QXC156" s="754"/>
      <c r="QXD156" s="754"/>
      <c r="QXE156" s="754"/>
      <c r="QXF156" s="754"/>
      <c r="QXG156" s="754"/>
      <c r="QXH156" s="754"/>
      <c r="QXI156" s="754"/>
      <c r="QXJ156" s="754"/>
      <c r="QXK156" s="754"/>
      <c r="QXL156" s="754"/>
      <c r="QXM156" s="754"/>
      <c r="QXN156" s="754"/>
      <c r="QXO156" s="754"/>
      <c r="QXP156" s="754"/>
      <c r="QXQ156" s="754"/>
      <c r="QXR156" s="754"/>
      <c r="QXS156" s="754"/>
      <c r="QXT156" s="754"/>
      <c r="QXU156" s="754"/>
      <c r="QXV156" s="754"/>
      <c r="QXW156" s="754"/>
      <c r="QXX156" s="754"/>
      <c r="QXY156" s="754"/>
      <c r="QXZ156" s="754"/>
      <c r="QYA156" s="754"/>
      <c r="QYB156" s="754"/>
      <c r="QYC156" s="754"/>
      <c r="QYD156" s="754"/>
      <c r="QYE156" s="754"/>
      <c r="QYF156" s="754"/>
      <c r="QYG156" s="754"/>
      <c r="QYH156" s="754"/>
      <c r="QYI156" s="754"/>
      <c r="QYJ156" s="754"/>
      <c r="QYK156" s="754"/>
      <c r="QYL156" s="754"/>
      <c r="QYM156" s="754"/>
      <c r="QYN156" s="754"/>
      <c r="QYO156" s="754"/>
      <c r="QYP156" s="754"/>
      <c r="QYQ156" s="754"/>
      <c r="QYR156" s="754"/>
      <c r="QYS156" s="754"/>
      <c r="QYT156" s="754"/>
      <c r="QYU156" s="754"/>
      <c r="QYV156" s="754"/>
      <c r="QYW156" s="754"/>
      <c r="QYX156" s="754"/>
      <c r="QYY156" s="754"/>
      <c r="QYZ156" s="754"/>
      <c r="QZA156" s="754"/>
      <c r="QZB156" s="754"/>
      <c r="QZC156" s="754"/>
      <c r="QZD156" s="754"/>
      <c r="QZE156" s="754"/>
      <c r="QZF156" s="754"/>
      <c r="QZG156" s="754"/>
      <c r="QZH156" s="754"/>
      <c r="QZI156" s="754"/>
      <c r="QZJ156" s="754"/>
      <c r="QZK156" s="754"/>
      <c r="QZL156" s="754"/>
      <c r="QZM156" s="754"/>
      <c r="QZN156" s="754"/>
      <c r="QZO156" s="754"/>
      <c r="QZP156" s="754"/>
      <c r="QZQ156" s="754"/>
      <c r="QZR156" s="754"/>
      <c r="QZS156" s="754"/>
      <c r="QZT156" s="754"/>
      <c r="QZU156" s="754"/>
      <c r="QZV156" s="754"/>
      <c r="QZW156" s="754"/>
      <c r="QZX156" s="754"/>
      <c r="QZY156" s="754"/>
      <c r="QZZ156" s="754"/>
      <c r="RAA156" s="754"/>
      <c r="RAB156" s="754"/>
      <c r="RAC156" s="754"/>
      <c r="RAD156" s="754"/>
      <c r="RAE156" s="754"/>
      <c r="RAF156" s="754"/>
      <c r="RAG156" s="754"/>
      <c r="RAH156" s="754"/>
      <c r="RAI156" s="754"/>
      <c r="RAJ156" s="754"/>
      <c r="RAK156" s="754"/>
      <c r="RAL156" s="754"/>
      <c r="RAM156" s="754"/>
      <c r="RAN156" s="754"/>
      <c r="RAO156" s="754"/>
      <c r="RAP156" s="754"/>
      <c r="RAQ156" s="754"/>
      <c r="RAR156" s="754"/>
      <c r="RAS156" s="754"/>
      <c r="RAT156" s="754"/>
      <c r="RAU156" s="754"/>
      <c r="RAV156" s="754"/>
      <c r="RAW156" s="754"/>
      <c r="RAX156" s="754"/>
      <c r="RAY156" s="754"/>
      <c r="RAZ156" s="754"/>
      <c r="RBA156" s="754"/>
      <c r="RBB156" s="754"/>
      <c r="RBC156" s="754"/>
      <c r="RBD156" s="754"/>
      <c r="RBE156" s="754"/>
      <c r="RBF156" s="754"/>
      <c r="RBG156" s="754"/>
      <c r="RBH156" s="754"/>
      <c r="RBI156" s="754"/>
      <c r="RBJ156" s="754"/>
      <c r="RBK156" s="754"/>
      <c r="RBL156" s="754"/>
      <c r="RBM156" s="754"/>
      <c r="RBN156" s="754"/>
      <c r="RBO156" s="754"/>
      <c r="RBP156" s="754"/>
      <c r="RBQ156" s="754"/>
      <c r="RBR156" s="754"/>
      <c r="RBS156" s="754"/>
      <c r="RBT156" s="754"/>
      <c r="RBU156" s="754"/>
      <c r="RBV156" s="754"/>
      <c r="RBW156" s="754"/>
      <c r="RBX156" s="754"/>
      <c r="RBY156" s="754"/>
      <c r="RBZ156" s="754"/>
      <c r="RCA156" s="754"/>
      <c r="RCB156" s="754"/>
      <c r="RCC156" s="754"/>
      <c r="RCD156" s="754"/>
      <c r="RCE156" s="754"/>
      <c r="RCF156" s="754"/>
      <c r="RCG156" s="754"/>
      <c r="RCH156" s="754"/>
      <c r="RCI156" s="754"/>
      <c r="RCJ156" s="754"/>
      <c r="RCK156" s="754"/>
      <c r="RCL156" s="754"/>
      <c r="RCM156" s="754"/>
      <c r="RCN156" s="754"/>
      <c r="RCO156" s="754"/>
      <c r="RCP156" s="754"/>
      <c r="RCQ156" s="754"/>
      <c r="RCR156" s="754"/>
      <c r="RCS156" s="754"/>
      <c r="RCT156" s="754"/>
      <c r="RCU156" s="754"/>
      <c r="RCV156" s="754"/>
      <c r="RCW156" s="754"/>
      <c r="RCX156" s="754"/>
      <c r="RCY156" s="754"/>
      <c r="RCZ156" s="754"/>
      <c r="RDA156" s="754"/>
      <c r="RDB156" s="754"/>
      <c r="RDC156" s="754"/>
      <c r="RDD156" s="754"/>
      <c r="RDE156" s="754"/>
      <c r="RDF156" s="754"/>
      <c r="RDG156" s="754"/>
      <c r="RDH156" s="754"/>
      <c r="RDI156" s="754"/>
      <c r="RDJ156" s="754"/>
      <c r="RDK156" s="754"/>
      <c r="RDL156" s="754"/>
      <c r="RDM156" s="754"/>
      <c r="RDN156" s="754"/>
      <c r="RDO156" s="754"/>
      <c r="RDP156" s="754"/>
      <c r="RDQ156" s="754"/>
      <c r="RDR156" s="754"/>
      <c r="RDS156" s="754"/>
      <c r="RDT156" s="754"/>
      <c r="RDU156" s="754"/>
      <c r="RDV156" s="754"/>
      <c r="RDW156" s="754"/>
      <c r="RDX156" s="754"/>
      <c r="RDY156" s="754"/>
      <c r="RDZ156" s="754"/>
      <c r="REA156" s="754"/>
      <c r="REB156" s="754"/>
      <c r="REC156" s="754"/>
      <c r="RED156" s="754"/>
      <c r="REE156" s="754"/>
      <c r="REF156" s="754"/>
      <c r="REG156" s="754"/>
      <c r="REH156" s="754"/>
      <c r="REI156" s="754"/>
      <c r="REJ156" s="754"/>
      <c r="REK156" s="754"/>
      <c r="REL156" s="754"/>
      <c r="REM156" s="754"/>
      <c r="REN156" s="754"/>
      <c r="REO156" s="754"/>
      <c r="REP156" s="754"/>
      <c r="REQ156" s="754"/>
      <c r="RER156" s="754"/>
      <c r="RES156" s="754"/>
      <c r="RET156" s="754"/>
      <c r="REU156" s="754"/>
      <c r="REV156" s="754"/>
      <c r="REW156" s="754"/>
      <c r="REX156" s="754"/>
      <c r="REY156" s="754"/>
      <c r="REZ156" s="754"/>
      <c r="RFA156" s="754"/>
      <c r="RFB156" s="754"/>
      <c r="RFC156" s="754"/>
      <c r="RFD156" s="754"/>
      <c r="RFE156" s="754"/>
      <c r="RFF156" s="754"/>
      <c r="RFG156" s="754"/>
      <c r="RFH156" s="754"/>
      <c r="RFI156" s="754"/>
      <c r="RFJ156" s="754"/>
      <c r="RFK156" s="754"/>
      <c r="RFL156" s="754"/>
      <c r="RFM156" s="754"/>
      <c r="RFN156" s="754"/>
      <c r="RFO156" s="754"/>
      <c r="RFP156" s="754"/>
      <c r="RFQ156" s="754"/>
      <c r="RFR156" s="754"/>
      <c r="RFS156" s="754"/>
      <c r="RFT156" s="754"/>
      <c r="RFU156" s="754"/>
      <c r="RFV156" s="754"/>
      <c r="RFW156" s="754"/>
      <c r="RFX156" s="754"/>
      <c r="RFY156" s="754"/>
      <c r="RFZ156" s="754"/>
      <c r="RGA156" s="754"/>
      <c r="RGB156" s="754"/>
      <c r="RGC156" s="754"/>
      <c r="RGD156" s="754"/>
      <c r="RGE156" s="754"/>
      <c r="RGF156" s="754"/>
      <c r="RGG156" s="754"/>
      <c r="RGH156" s="754"/>
      <c r="RGI156" s="754"/>
      <c r="RGJ156" s="754"/>
      <c r="RGK156" s="754"/>
      <c r="RGL156" s="754"/>
      <c r="RGM156" s="754"/>
      <c r="RGN156" s="754"/>
      <c r="RGO156" s="754"/>
      <c r="RGP156" s="754"/>
      <c r="RGQ156" s="754"/>
      <c r="RGR156" s="754"/>
      <c r="RGS156" s="754"/>
      <c r="RGT156" s="754"/>
      <c r="RGU156" s="754"/>
      <c r="RGV156" s="754"/>
      <c r="RGW156" s="754"/>
      <c r="RGX156" s="754"/>
      <c r="RGY156" s="754"/>
      <c r="RGZ156" s="754"/>
      <c r="RHA156" s="754"/>
      <c r="RHB156" s="754"/>
      <c r="RHC156" s="754"/>
      <c r="RHD156" s="754"/>
      <c r="RHE156" s="754"/>
      <c r="RHF156" s="754"/>
      <c r="RHG156" s="754"/>
      <c r="RHH156" s="754"/>
      <c r="RHI156" s="754"/>
      <c r="RHJ156" s="754"/>
      <c r="RHK156" s="754"/>
      <c r="RHL156" s="754"/>
      <c r="RHM156" s="754"/>
      <c r="RHN156" s="754"/>
      <c r="RHO156" s="754"/>
      <c r="RHP156" s="754"/>
      <c r="RHQ156" s="754"/>
      <c r="RHR156" s="754"/>
      <c r="RHS156" s="754"/>
      <c r="RHT156" s="754"/>
      <c r="RHU156" s="754"/>
      <c r="RHV156" s="754"/>
      <c r="RHW156" s="754"/>
      <c r="RHX156" s="754"/>
      <c r="RHY156" s="754"/>
      <c r="RHZ156" s="754"/>
      <c r="RIA156" s="754"/>
      <c r="RIB156" s="754"/>
      <c r="RIC156" s="754"/>
      <c r="RID156" s="754"/>
      <c r="RIE156" s="754"/>
      <c r="RIF156" s="754"/>
      <c r="RIG156" s="754"/>
      <c r="RIH156" s="754"/>
      <c r="RII156" s="754"/>
      <c r="RIJ156" s="754"/>
      <c r="RIK156" s="754"/>
      <c r="RIL156" s="754"/>
      <c r="RIM156" s="754"/>
      <c r="RIN156" s="754"/>
      <c r="RIO156" s="754"/>
      <c r="RIP156" s="754"/>
      <c r="RIQ156" s="754"/>
      <c r="RIR156" s="754"/>
      <c r="RIS156" s="754"/>
      <c r="RIT156" s="754"/>
      <c r="RIU156" s="754"/>
      <c r="RIV156" s="754"/>
      <c r="RIW156" s="754"/>
      <c r="RIX156" s="754"/>
      <c r="RIY156" s="754"/>
      <c r="RIZ156" s="754"/>
      <c r="RJA156" s="754"/>
      <c r="RJB156" s="754"/>
      <c r="RJC156" s="754"/>
      <c r="RJD156" s="754"/>
      <c r="RJE156" s="754"/>
      <c r="RJF156" s="754"/>
      <c r="RJG156" s="754"/>
      <c r="RJH156" s="754"/>
      <c r="RJI156" s="754"/>
      <c r="RJJ156" s="754"/>
      <c r="RJK156" s="754"/>
      <c r="RJL156" s="754"/>
      <c r="RJM156" s="754"/>
      <c r="RJN156" s="754"/>
      <c r="RJO156" s="754"/>
      <c r="RJP156" s="754"/>
      <c r="RJQ156" s="754"/>
      <c r="RJR156" s="754"/>
      <c r="RJS156" s="754"/>
      <c r="RJT156" s="754"/>
      <c r="RJU156" s="754"/>
      <c r="RJV156" s="754"/>
      <c r="RJW156" s="754"/>
      <c r="RJX156" s="754"/>
      <c r="RJY156" s="754"/>
      <c r="RJZ156" s="754"/>
      <c r="RKA156" s="754"/>
      <c r="RKB156" s="754"/>
      <c r="RKC156" s="754"/>
      <c r="RKD156" s="754"/>
      <c r="RKE156" s="754"/>
      <c r="RKF156" s="754"/>
      <c r="RKG156" s="754"/>
      <c r="RKH156" s="754"/>
      <c r="RKI156" s="754"/>
      <c r="RKJ156" s="754"/>
      <c r="RKK156" s="754"/>
      <c r="RKL156" s="754"/>
      <c r="RKM156" s="754"/>
      <c r="RKN156" s="754"/>
      <c r="RKO156" s="754"/>
      <c r="RKP156" s="754"/>
      <c r="RKQ156" s="754"/>
      <c r="RKR156" s="754"/>
      <c r="RKS156" s="754"/>
      <c r="RKT156" s="754"/>
      <c r="RKU156" s="754"/>
      <c r="RKV156" s="754"/>
      <c r="RKW156" s="754"/>
      <c r="RKX156" s="754"/>
      <c r="RKY156" s="754"/>
      <c r="RKZ156" s="754"/>
      <c r="RLA156" s="754"/>
      <c r="RLB156" s="754"/>
      <c r="RLC156" s="754"/>
      <c r="RLD156" s="754"/>
      <c r="RLE156" s="754"/>
      <c r="RLF156" s="754"/>
      <c r="RLG156" s="754"/>
      <c r="RLH156" s="754"/>
      <c r="RLI156" s="754"/>
      <c r="RLJ156" s="754"/>
      <c r="RLK156" s="754"/>
      <c r="RLL156" s="754"/>
      <c r="RLM156" s="754"/>
      <c r="RLN156" s="754"/>
      <c r="RLO156" s="754"/>
      <c r="RLP156" s="754"/>
      <c r="RLQ156" s="754"/>
      <c r="RLR156" s="754"/>
      <c r="RLS156" s="754"/>
      <c r="RLT156" s="754"/>
      <c r="RLU156" s="754"/>
      <c r="RLV156" s="754"/>
      <c r="RLW156" s="754"/>
      <c r="RLX156" s="754"/>
      <c r="RLY156" s="754"/>
      <c r="RLZ156" s="754"/>
      <c r="RMA156" s="754"/>
      <c r="RMB156" s="754"/>
      <c r="RMC156" s="754"/>
      <c r="RMD156" s="754"/>
      <c r="RME156" s="754"/>
      <c r="RMF156" s="754"/>
      <c r="RMG156" s="754"/>
      <c r="RMH156" s="754"/>
      <c r="RMI156" s="754"/>
      <c r="RMJ156" s="754"/>
      <c r="RMK156" s="754"/>
      <c r="RML156" s="754"/>
      <c r="RMM156" s="754"/>
      <c r="RMN156" s="754"/>
      <c r="RMO156" s="754"/>
      <c r="RMP156" s="754"/>
      <c r="RMQ156" s="754"/>
      <c r="RMR156" s="754"/>
      <c r="RMS156" s="754"/>
      <c r="RMT156" s="754"/>
      <c r="RMU156" s="754"/>
      <c r="RMV156" s="754"/>
      <c r="RMW156" s="754"/>
      <c r="RMX156" s="754"/>
      <c r="RMY156" s="754"/>
      <c r="RMZ156" s="754"/>
      <c r="RNA156" s="754"/>
      <c r="RNB156" s="754"/>
      <c r="RNC156" s="754"/>
      <c r="RND156" s="754"/>
      <c r="RNE156" s="754"/>
      <c r="RNF156" s="754"/>
      <c r="RNG156" s="754"/>
      <c r="RNH156" s="754"/>
      <c r="RNI156" s="754"/>
      <c r="RNJ156" s="754"/>
      <c r="RNK156" s="754"/>
      <c r="RNL156" s="754"/>
      <c r="RNM156" s="754"/>
      <c r="RNN156" s="754"/>
      <c r="RNO156" s="754"/>
      <c r="RNP156" s="754"/>
      <c r="RNQ156" s="754"/>
      <c r="RNR156" s="754"/>
      <c r="RNS156" s="754"/>
      <c r="RNT156" s="754"/>
      <c r="RNU156" s="754"/>
      <c r="RNV156" s="754"/>
      <c r="RNW156" s="754"/>
      <c r="RNX156" s="754"/>
      <c r="RNY156" s="754"/>
      <c r="RNZ156" s="754"/>
      <c r="ROA156" s="754"/>
      <c r="ROB156" s="754"/>
      <c r="ROC156" s="754"/>
      <c r="ROD156" s="754"/>
      <c r="ROE156" s="754"/>
      <c r="ROF156" s="754"/>
      <c r="ROG156" s="754"/>
      <c r="ROH156" s="754"/>
      <c r="ROI156" s="754"/>
      <c r="ROJ156" s="754"/>
      <c r="ROK156" s="754"/>
      <c r="ROL156" s="754"/>
      <c r="ROM156" s="754"/>
      <c r="RON156" s="754"/>
      <c r="ROO156" s="754"/>
      <c r="ROP156" s="754"/>
      <c r="ROQ156" s="754"/>
      <c r="ROR156" s="754"/>
      <c r="ROS156" s="754"/>
      <c r="ROT156" s="754"/>
      <c r="ROU156" s="754"/>
      <c r="ROV156" s="754"/>
      <c r="ROW156" s="754"/>
      <c r="ROX156" s="754"/>
      <c r="ROY156" s="754"/>
      <c r="ROZ156" s="754"/>
      <c r="RPA156" s="754"/>
      <c r="RPB156" s="754"/>
      <c r="RPC156" s="754"/>
      <c r="RPD156" s="754"/>
      <c r="RPE156" s="754"/>
      <c r="RPF156" s="754"/>
      <c r="RPG156" s="754"/>
      <c r="RPH156" s="754"/>
      <c r="RPI156" s="754"/>
      <c r="RPJ156" s="754"/>
      <c r="RPK156" s="754"/>
      <c r="RPL156" s="754"/>
      <c r="RPM156" s="754"/>
      <c r="RPN156" s="754"/>
      <c r="RPO156" s="754"/>
      <c r="RPP156" s="754"/>
      <c r="RPQ156" s="754"/>
      <c r="RPR156" s="754"/>
      <c r="RPS156" s="754"/>
      <c r="RPT156" s="754"/>
      <c r="RPU156" s="754"/>
      <c r="RPV156" s="754"/>
      <c r="RPW156" s="754"/>
      <c r="RPX156" s="754"/>
      <c r="RPY156" s="754"/>
      <c r="RPZ156" s="754"/>
      <c r="RQA156" s="754"/>
      <c r="RQB156" s="754"/>
      <c r="RQC156" s="754"/>
      <c r="RQD156" s="754"/>
      <c r="RQE156" s="754"/>
      <c r="RQF156" s="754"/>
      <c r="RQG156" s="754"/>
      <c r="RQH156" s="754"/>
      <c r="RQI156" s="754"/>
      <c r="RQJ156" s="754"/>
      <c r="RQK156" s="754"/>
      <c r="RQL156" s="754"/>
      <c r="RQM156" s="754"/>
      <c r="RQN156" s="754"/>
      <c r="RQO156" s="754"/>
      <c r="RQP156" s="754"/>
      <c r="RQQ156" s="754"/>
      <c r="RQR156" s="754"/>
      <c r="RQS156" s="754"/>
      <c r="RQT156" s="754"/>
      <c r="RQU156" s="754"/>
      <c r="RQV156" s="754"/>
      <c r="RQW156" s="754"/>
      <c r="RQX156" s="754"/>
      <c r="RQY156" s="754"/>
      <c r="RQZ156" s="754"/>
      <c r="RRA156" s="754"/>
      <c r="RRB156" s="754"/>
      <c r="RRC156" s="754"/>
      <c r="RRD156" s="754"/>
      <c r="RRE156" s="754"/>
      <c r="RRF156" s="754"/>
      <c r="RRG156" s="754"/>
      <c r="RRH156" s="754"/>
      <c r="RRI156" s="754"/>
      <c r="RRJ156" s="754"/>
      <c r="RRK156" s="754"/>
      <c r="RRL156" s="754"/>
      <c r="RRM156" s="754"/>
      <c r="RRN156" s="754"/>
      <c r="RRO156" s="754"/>
      <c r="RRP156" s="754"/>
      <c r="RRQ156" s="754"/>
      <c r="RRR156" s="754"/>
      <c r="RRS156" s="754"/>
      <c r="RRT156" s="754"/>
      <c r="RRU156" s="754"/>
      <c r="RRV156" s="754"/>
      <c r="RRW156" s="754"/>
      <c r="RRX156" s="754"/>
      <c r="RRY156" s="754"/>
      <c r="RRZ156" s="754"/>
      <c r="RSA156" s="754"/>
      <c r="RSB156" s="754"/>
      <c r="RSC156" s="754"/>
      <c r="RSD156" s="754"/>
      <c r="RSE156" s="754"/>
      <c r="RSF156" s="754"/>
      <c r="RSG156" s="754"/>
      <c r="RSH156" s="754"/>
      <c r="RSI156" s="754"/>
      <c r="RSJ156" s="754"/>
      <c r="RSK156" s="754"/>
      <c r="RSL156" s="754"/>
      <c r="RSM156" s="754"/>
      <c r="RSN156" s="754"/>
      <c r="RSO156" s="754"/>
      <c r="RSP156" s="754"/>
      <c r="RSQ156" s="754"/>
      <c r="RSR156" s="754"/>
      <c r="RSS156" s="754"/>
      <c r="RST156" s="754"/>
      <c r="RSU156" s="754"/>
      <c r="RSV156" s="754"/>
      <c r="RSW156" s="754"/>
      <c r="RSX156" s="754"/>
      <c r="RSY156" s="754"/>
      <c r="RSZ156" s="754"/>
      <c r="RTA156" s="754"/>
      <c r="RTB156" s="754"/>
      <c r="RTC156" s="754"/>
      <c r="RTD156" s="754"/>
      <c r="RTE156" s="754"/>
      <c r="RTF156" s="754"/>
      <c r="RTG156" s="754"/>
      <c r="RTH156" s="754"/>
      <c r="RTI156" s="754"/>
      <c r="RTJ156" s="754"/>
      <c r="RTK156" s="754"/>
      <c r="RTL156" s="754"/>
      <c r="RTM156" s="754"/>
      <c r="RTN156" s="754"/>
      <c r="RTO156" s="754"/>
      <c r="RTP156" s="754"/>
      <c r="RTQ156" s="754"/>
      <c r="RTR156" s="754"/>
      <c r="RTS156" s="754"/>
      <c r="RTT156" s="754"/>
      <c r="RTU156" s="754"/>
      <c r="RTV156" s="754"/>
      <c r="RTW156" s="754"/>
      <c r="RTX156" s="754"/>
      <c r="RTY156" s="754"/>
      <c r="RTZ156" s="754"/>
      <c r="RUA156" s="754"/>
      <c r="RUB156" s="754"/>
      <c r="RUC156" s="754"/>
      <c r="RUD156" s="754"/>
      <c r="RUE156" s="754"/>
      <c r="RUF156" s="754"/>
      <c r="RUG156" s="754"/>
      <c r="RUH156" s="754"/>
      <c r="RUI156" s="754"/>
      <c r="RUJ156" s="754"/>
      <c r="RUK156" s="754"/>
      <c r="RUL156" s="754"/>
      <c r="RUM156" s="754"/>
      <c r="RUN156" s="754"/>
      <c r="RUO156" s="754"/>
      <c r="RUP156" s="754"/>
      <c r="RUQ156" s="754"/>
      <c r="RUR156" s="754"/>
      <c r="RUS156" s="754"/>
      <c r="RUT156" s="754"/>
      <c r="RUU156" s="754"/>
      <c r="RUV156" s="754"/>
      <c r="RUW156" s="754"/>
      <c r="RUX156" s="754"/>
      <c r="RUY156" s="754"/>
      <c r="RUZ156" s="754"/>
      <c r="RVA156" s="754"/>
      <c r="RVB156" s="754"/>
      <c r="RVC156" s="754"/>
      <c r="RVD156" s="754"/>
      <c r="RVE156" s="754"/>
      <c r="RVF156" s="754"/>
      <c r="RVG156" s="754"/>
      <c r="RVH156" s="754"/>
      <c r="RVI156" s="754"/>
      <c r="RVJ156" s="754"/>
      <c r="RVK156" s="754"/>
      <c r="RVL156" s="754"/>
      <c r="RVM156" s="754"/>
      <c r="RVN156" s="754"/>
      <c r="RVO156" s="754"/>
      <c r="RVP156" s="754"/>
      <c r="RVQ156" s="754"/>
      <c r="RVR156" s="754"/>
      <c r="RVS156" s="754"/>
      <c r="RVT156" s="754"/>
      <c r="RVU156" s="754"/>
      <c r="RVV156" s="754"/>
      <c r="RVW156" s="754"/>
      <c r="RVX156" s="754"/>
      <c r="RVY156" s="754"/>
      <c r="RVZ156" s="754"/>
      <c r="RWA156" s="754"/>
      <c r="RWB156" s="754"/>
      <c r="RWC156" s="754"/>
      <c r="RWD156" s="754"/>
      <c r="RWE156" s="754"/>
      <c r="RWF156" s="754"/>
      <c r="RWG156" s="754"/>
      <c r="RWH156" s="754"/>
      <c r="RWI156" s="754"/>
      <c r="RWJ156" s="754"/>
      <c r="RWK156" s="754"/>
      <c r="RWL156" s="754"/>
      <c r="RWM156" s="754"/>
      <c r="RWN156" s="754"/>
      <c r="RWO156" s="754"/>
      <c r="RWP156" s="754"/>
      <c r="RWQ156" s="754"/>
      <c r="RWR156" s="754"/>
      <c r="RWS156" s="754"/>
      <c r="RWT156" s="754"/>
      <c r="RWU156" s="754"/>
      <c r="RWV156" s="754"/>
      <c r="RWW156" s="754"/>
      <c r="RWX156" s="754"/>
      <c r="RWY156" s="754"/>
      <c r="RWZ156" s="754"/>
      <c r="RXA156" s="754"/>
      <c r="RXB156" s="754"/>
      <c r="RXC156" s="754"/>
      <c r="RXD156" s="754"/>
      <c r="RXE156" s="754"/>
      <c r="RXF156" s="754"/>
      <c r="RXG156" s="754"/>
      <c r="RXH156" s="754"/>
      <c r="RXI156" s="754"/>
      <c r="RXJ156" s="754"/>
      <c r="RXK156" s="754"/>
      <c r="RXL156" s="754"/>
      <c r="RXM156" s="754"/>
      <c r="RXN156" s="754"/>
      <c r="RXO156" s="754"/>
      <c r="RXP156" s="754"/>
      <c r="RXQ156" s="754"/>
      <c r="RXR156" s="754"/>
      <c r="RXS156" s="754"/>
      <c r="RXT156" s="754"/>
      <c r="RXU156" s="754"/>
      <c r="RXV156" s="754"/>
      <c r="RXW156" s="754"/>
      <c r="RXX156" s="754"/>
      <c r="RXY156" s="754"/>
      <c r="RXZ156" s="754"/>
      <c r="RYA156" s="754"/>
      <c r="RYB156" s="754"/>
      <c r="RYC156" s="754"/>
      <c r="RYD156" s="754"/>
      <c r="RYE156" s="754"/>
      <c r="RYF156" s="754"/>
      <c r="RYG156" s="754"/>
      <c r="RYH156" s="754"/>
      <c r="RYI156" s="754"/>
      <c r="RYJ156" s="754"/>
      <c r="RYK156" s="754"/>
      <c r="RYL156" s="754"/>
      <c r="RYM156" s="754"/>
      <c r="RYN156" s="754"/>
      <c r="RYO156" s="754"/>
      <c r="RYP156" s="754"/>
      <c r="RYQ156" s="754"/>
      <c r="RYR156" s="754"/>
      <c r="RYS156" s="754"/>
      <c r="RYT156" s="754"/>
      <c r="RYU156" s="754"/>
      <c r="RYV156" s="754"/>
      <c r="RYW156" s="754"/>
      <c r="RYX156" s="754"/>
      <c r="RYY156" s="754"/>
      <c r="RYZ156" s="754"/>
      <c r="RZA156" s="754"/>
      <c r="RZB156" s="754"/>
      <c r="RZC156" s="754"/>
      <c r="RZD156" s="754"/>
      <c r="RZE156" s="754"/>
      <c r="RZF156" s="754"/>
      <c r="RZG156" s="754"/>
      <c r="RZH156" s="754"/>
      <c r="RZI156" s="754"/>
      <c r="RZJ156" s="754"/>
      <c r="RZK156" s="754"/>
      <c r="RZL156" s="754"/>
      <c r="RZM156" s="754"/>
      <c r="RZN156" s="754"/>
      <c r="RZO156" s="754"/>
      <c r="RZP156" s="754"/>
      <c r="RZQ156" s="754"/>
      <c r="RZR156" s="754"/>
      <c r="RZS156" s="754"/>
      <c r="RZT156" s="754"/>
      <c r="RZU156" s="754"/>
      <c r="RZV156" s="754"/>
      <c r="RZW156" s="754"/>
      <c r="RZX156" s="754"/>
      <c r="RZY156" s="754"/>
      <c r="RZZ156" s="754"/>
      <c r="SAA156" s="754"/>
      <c r="SAB156" s="754"/>
      <c r="SAC156" s="754"/>
      <c r="SAD156" s="754"/>
      <c r="SAE156" s="754"/>
      <c r="SAF156" s="754"/>
      <c r="SAG156" s="754"/>
      <c r="SAH156" s="754"/>
      <c r="SAI156" s="754"/>
      <c r="SAJ156" s="754"/>
      <c r="SAK156" s="754"/>
      <c r="SAL156" s="754"/>
      <c r="SAM156" s="754"/>
      <c r="SAN156" s="754"/>
      <c r="SAO156" s="754"/>
      <c r="SAP156" s="754"/>
      <c r="SAQ156" s="754"/>
      <c r="SAR156" s="754"/>
      <c r="SAS156" s="754"/>
      <c r="SAT156" s="754"/>
      <c r="SAU156" s="754"/>
      <c r="SAV156" s="754"/>
      <c r="SAW156" s="754"/>
      <c r="SAX156" s="754"/>
      <c r="SAY156" s="754"/>
      <c r="SAZ156" s="754"/>
      <c r="SBA156" s="754"/>
      <c r="SBB156" s="754"/>
      <c r="SBC156" s="754"/>
      <c r="SBD156" s="754"/>
      <c r="SBE156" s="754"/>
      <c r="SBF156" s="754"/>
      <c r="SBG156" s="754"/>
      <c r="SBH156" s="754"/>
      <c r="SBI156" s="754"/>
      <c r="SBJ156" s="754"/>
      <c r="SBK156" s="754"/>
      <c r="SBL156" s="754"/>
      <c r="SBM156" s="754"/>
      <c r="SBN156" s="754"/>
      <c r="SBO156" s="754"/>
      <c r="SBP156" s="754"/>
      <c r="SBQ156" s="754"/>
      <c r="SBR156" s="754"/>
      <c r="SBS156" s="754"/>
      <c r="SBT156" s="754"/>
      <c r="SBU156" s="754"/>
      <c r="SBV156" s="754"/>
      <c r="SBW156" s="754"/>
      <c r="SBX156" s="754"/>
      <c r="SBY156" s="754"/>
      <c r="SBZ156" s="754"/>
      <c r="SCA156" s="754"/>
      <c r="SCB156" s="754"/>
      <c r="SCC156" s="754"/>
      <c r="SCD156" s="754"/>
      <c r="SCE156" s="754"/>
      <c r="SCF156" s="754"/>
      <c r="SCG156" s="754"/>
      <c r="SCH156" s="754"/>
      <c r="SCI156" s="754"/>
      <c r="SCJ156" s="754"/>
      <c r="SCK156" s="754"/>
      <c r="SCL156" s="754"/>
      <c r="SCM156" s="754"/>
      <c r="SCN156" s="754"/>
      <c r="SCO156" s="754"/>
      <c r="SCP156" s="754"/>
      <c r="SCQ156" s="754"/>
      <c r="SCR156" s="754"/>
      <c r="SCS156" s="754"/>
      <c r="SCT156" s="754"/>
      <c r="SCU156" s="754"/>
      <c r="SCV156" s="754"/>
      <c r="SCW156" s="754"/>
      <c r="SCX156" s="754"/>
      <c r="SCY156" s="754"/>
      <c r="SCZ156" s="754"/>
      <c r="SDA156" s="754"/>
      <c r="SDB156" s="754"/>
      <c r="SDC156" s="754"/>
      <c r="SDD156" s="754"/>
      <c r="SDE156" s="754"/>
      <c r="SDF156" s="754"/>
      <c r="SDG156" s="754"/>
      <c r="SDH156" s="754"/>
      <c r="SDI156" s="754"/>
      <c r="SDJ156" s="754"/>
      <c r="SDK156" s="754"/>
      <c r="SDL156" s="754"/>
      <c r="SDM156" s="754"/>
      <c r="SDN156" s="754"/>
      <c r="SDO156" s="754"/>
      <c r="SDP156" s="754"/>
      <c r="SDQ156" s="754"/>
      <c r="SDR156" s="754"/>
      <c r="SDS156" s="754"/>
      <c r="SDT156" s="754"/>
      <c r="SDU156" s="754"/>
      <c r="SDV156" s="754"/>
      <c r="SDW156" s="754"/>
      <c r="SDX156" s="754"/>
      <c r="SDY156" s="754"/>
      <c r="SDZ156" s="754"/>
      <c r="SEA156" s="754"/>
      <c r="SEB156" s="754"/>
      <c r="SEC156" s="754"/>
      <c r="SED156" s="754"/>
      <c r="SEE156" s="754"/>
      <c r="SEF156" s="754"/>
      <c r="SEG156" s="754"/>
      <c r="SEH156" s="754"/>
      <c r="SEI156" s="754"/>
      <c r="SEJ156" s="754"/>
      <c r="SEK156" s="754"/>
      <c r="SEL156" s="754"/>
      <c r="SEM156" s="754"/>
      <c r="SEN156" s="754"/>
      <c r="SEO156" s="754"/>
      <c r="SEP156" s="754"/>
      <c r="SEQ156" s="754"/>
      <c r="SER156" s="754"/>
      <c r="SES156" s="754"/>
      <c r="SET156" s="754"/>
      <c r="SEU156" s="754"/>
      <c r="SEV156" s="754"/>
      <c r="SEW156" s="754"/>
      <c r="SEX156" s="754"/>
      <c r="SEY156" s="754"/>
      <c r="SEZ156" s="754"/>
      <c r="SFA156" s="754"/>
      <c r="SFB156" s="754"/>
      <c r="SFC156" s="754"/>
      <c r="SFD156" s="754"/>
      <c r="SFE156" s="754"/>
      <c r="SFF156" s="754"/>
      <c r="SFG156" s="754"/>
      <c r="SFH156" s="754"/>
      <c r="SFI156" s="754"/>
      <c r="SFJ156" s="754"/>
      <c r="SFK156" s="754"/>
      <c r="SFL156" s="754"/>
      <c r="SFM156" s="754"/>
      <c r="SFN156" s="754"/>
      <c r="SFO156" s="754"/>
      <c r="SFP156" s="754"/>
      <c r="SFQ156" s="754"/>
      <c r="SFR156" s="754"/>
      <c r="SFS156" s="754"/>
      <c r="SFT156" s="754"/>
      <c r="SFU156" s="754"/>
      <c r="SFV156" s="754"/>
      <c r="SFW156" s="754"/>
      <c r="SFX156" s="754"/>
      <c r="SFY156" s="754"/>
      <c r="SFZ156" s="754"/>
      <c r="SGA156" s="754"/>
      <c r="SGB156" s="754"/>
      <c r="SGC156" s="754"/>
      <c r="SGD156" s="754"/>
      <c r="SGE156" s="754"/>
      <c r="SGF156" s="754"/>
      <c r="SGG156" s="754"/>
      <c r="SGH156" s="754"/>
      <c r="SGI156" s="754"/>
      <c r="SGJ156" s="754"/>
      <c r="SGK156" s="754"/>
      <c r="SGL156" s="754"/>
      <c r="SGM156" s="754"/>
      <c r="SGN156" s="754"/>
      <c r="SGO156" s="754"/>
      <c r="SGP156" s="754"/>
      <c r="SGQ156" s="754"/>
      <c r="SGR156" s="754"/>
      <c r="SGS156" s="754"/>
      <c r="SGT156" s="754"/>
      <c r="SGU156" s="754"/>
      <c r="SGV156" s="754"/>
      <c r="SGW156" s="754"/>
      <c r="SGX156" s="754"/>
      <c r="SGY156" s="754"/>
      <c r="SGZ156" s="754"/>
      <c r="SHA156" s="754"/>
      <c r="SHB156" s="754"/>
      <c r="SHC156" s="754"/>
      <c r="SHD156" s="754"/>
      <c r="SHE156" s="754"/>
      <c r="SHF156" s="754"/>
      <c r="SHG156" s="754"/>
      <c r="SHH156" s="754"/>
      <c r="SHI156" s="754"/>
      <c r="SHJ156" s="754"/>
      <c r="SHK156" s="754"/>
      <c r="SHL156" s="754"/>
      <c r="SHM156" s="754"/>
      <c r="SHN156" s="754"/>
      <c r="SHO156" s="754"/>
      <c r="SHP156" s="754"/>
      <c r="SHQ156" s="754"/>
      <c r="SHR156" s="754"/>
      <c r="SHS156" s="754"/>
      <c r="SHT156" s="754"/>
      <c r="SHU156" s="754"/>
      <c r="SHV156" s="754"/>
      <c r="SHW156" s="754"/>
      <c r="SHX156" s="754"/>
      <c r="SHY156" s="754"/>
      <c r="SHZ156" s="754"/>
      <c r="SIA156" s="754"/>
      <c r="SIB156" s="754"/>
      <c r="SIC156" s="754"/>
      <c r="SID156" s="754"/>
      <c r="SIE156" s="754"/>
      <c r="SIF156" s="754"/>
      <c r="SIG156" s="754"/>
      <c r="SIH156" s="754"/>
      <c r="SII156" s="754"/>
      <c r="SIJ156" s="754"/>
      <c r="SIK156" s="754"/>
      <c r="SIL156" s="754"/>
      <c r="SIM156" s="754"/>
      <c r="SIN156" s="754"/>
      <c r="SIO156" s="754"/>
      <c r="SIP156" s="754"/>
      <c r="SIQ156" s="754"/>
      <c r="SIR156" s="754"/>
      <c r="SIS156" s="754"/>
      <c r="SIT156" s="754"/>
      <c r="SIU156" s="754"/>
      <c r="SIV156" s="754"/>
      <c r="SIW156" s="754"/>
      <c r="SIX156" s="754"/>
      <c r="SIY156" s="754"/>
      <c r="SIZ156" s="754"/>
      <c r="SJA156" s="754"/>
      <c r="SJB156" s="754"/>
      <c r="SJC156" s="754"/>
      <c r="SJD156" s="754"/>
      <c r="SJE156" s="754"/>
      <c r="SJF156" s="754"/>
      <c r="SJG156" s="754"/>
      <c r="SJH156" s="754"/>
      <c r="SJI156" s="754"/>
      <c r="SJJ156" s="754"/>
      <c r="SJK156" s="754"/>
      <c r="SJL156" s="754"/>
      <c r="SJM156" s="754"/>
      <c r="SJN156" s="754"/>
      <c r="SJO156" s="754"/>
      <c r="SJP156" s="754"/>
      <c r="SJQ156" s="754"/>
      <c r="SJR156" s="754"/>
      <c r="SJS156" s="754"/>
      <c r="SJT156" s="754"/>
      <c r="SJU156" s="754"/>
      <c r="SJV156" s="754"/>
      <c r="SJW156" s="754"/>
      <c r="SJX156" s="754"/>
      <c r="SJY156" s="754"/>
      <c r="SJZ156" s="754"/>
      <c r="SKA156" s="754"/>
      <c r="SKB156" s="754"/>
      <c r="SKC156" s="754"/>
      <c r="SKD156" s="754"/>
      <c r="SKE156" s="754"/>
      <c r="SKF156" s="754"/>
      <c r="SKG156" s="754"/>
      <c r="SKH156" s="754"/>
      <c r="SKI156" s="754"/>
      <c r="SKJ156" s="754"/>
      <c r="SKK156" s="754"/>
      <c r="SKL156" s="754"/>
      <c r="SKM156" s="754"/>
      <c r="SKN156" s="754"/>
      <c r="SKO156" s="754"/>
      <c r="SKP156" s="754"/>
      <c r="SKQ156" s="754"/>
      <c r="SKR156" s="754"/>
      <c r="SKS156" s="754"/>
      <c r="SKT156" s="754"/>
      <c r="SKU156" s="754"/>
      <c r="SKV156" s="754"/>
      <c r="SKW156" s="754"/>
      <c r="SKX156" s="754"/>
      <c r="SKY156" s="754"/>
      <c r="SKZ156" s="754"/>
      <c r="SLA156" s="754"/>
      <c r="SLB156" s="754"/>
      <c r="SLC156" s="754"/>
      <c r="SLD156" s="754"/>
      <c r="SLE156" s="754"/>
      <c r="SLF156" s="754"/>
      <c r="SLG156" s="754"/>
      <c r="SLH156" s="754"/>
      <c r="SLI156" s="754"/>
      <c r="SLJ156" s="754"/>
      <c r="SLK156" s="754"/>
      <c r="SLL156" s="754"/>
      <c r="SLM156" s="754"/>
      <c r="SLN156" s="754"/>
      <c r="SLO156" s="754"/>
      <c r="SLP156" s="754"/>
      <c r="SLQ156" s="754"/>
      <c r="SLR156" s="754"/>
      <c r="SLS156" s="754"/>
      <c r="SLT156" s="754"/>
      <c r="SLU156" s="754"/>
      <c r="SLV156" s="754"/>
      <c r="SLW156" s="754"/>
      <c r="SLX156" s="754"/>
      <c r="SLY156" s="754"/>
      <c r="SLZ156" s="754"/>
      <c r="SMA156" s="754"/>
      <c r="SMB156" s="754"/>
      <c r="SMC156" s="754"/>
      <c r="SMD156" s="754"/>
      <c r="SME156" s="754"/>
      <c r="SMF156" s="754"/>
      <c r="SMG156" s="754"/>
      <c r="SMH156" s="754"/>
      <c r="SMI156" s="754"/>
      <c r="SMJ156" s="754"/>
      <c r="SMK156" s="754"/>
      <c r="SML156" s="754"/>
      <c r="SMM156" s="754"/>
      <c r="SMN156" s="754"/>
      <c r="SMO156" s="754"/>
      <c r="SMP156" s="754"/>
      <c r="SMQ156" s="754"/>
      <c r="SMR156" s="754"/>
      <c r="SMS156" s="754"/>
      <c r="SMT156" s="754"/>
      <c r="SMU156" s="754"/>
      <c r="SMV156" s="754"/>
      <c r="SMW156" s="754"/>
      <c r="SMX156" s="754"/>
      <c r="SMY156" s="754"/>
      <c r="SMZ156" s="754"/>
      <c r="SNA156" s="754"/>
      <c r="SNB156" s="754"/>
      <c r="SNC156" s="754"/>
      <c r="SND156" s="754"/>
      <c r="SNE156" s="754"/>
      <c r="SNF156" s="754"/>
      <c r="SNG156" s="754"/>
      <c r="SNH156" s="754"/>
      <c r="SNI156" s="754"/>
      <c r="SNJ156" s="754"/>
      <c r="SNK156" s="754"/>
      <c r="SNL156" s="754"/>
      <c r="SNM156" s="754"/>
      <c r="SNN156" s="754"/>
      <c r="SNO156" s="754"/>
      <c r="SNP156" s="754"/>
      <c r="SNQ156" s="754"/>
      <c r="SNR156" s="754"/>
      <c r="SNS156" s="754"/>
      <c r="SNT156" s="754"/>
      <c r="SNU156" s="754"/>
      <c r="SNV156" s="754"/>
      <c r="SNW156" s="754"/>
      <c r="SNX156" s="754"/>
      <c r="SNY156" s="754"/>
      <c r="SNZ156" s="754"/>
      <c r="SOA156" s="754"/>
      <c r="SOB156" s="754"/>
      <c r="SOC156" s="754"/>
      <c r="SOD156" s="754"/>
      <c r="SOE156" s="754"/>
      <c r="SOF156" s="754"/>
      <c r="SOG156" s="754"/>
      <c r="SOH156" s="754"/>
      <c r="SOI156" s="754"/>
      <c r="SOJ156" s="754"/>
      <c r="SOK156" s="754"/>
      <c r="SOL156" s="754"/>
      <c r="SOM156" s="754"/>
      <c r="SON156" s="754"/>
      <c r="SOO156" s="754"/>
      <c r="SOP156" s="754"/>
      <c r="SOQ156" s="754"/>
      <c r="SOR156" s="754"/>
      <c r="SOS156" s="754"/>
      <c r="SOT156" s="754"/>
      <c r="SOU156" s="754"/>
      <c r="SOV156" s="754"/>
      <c r="SOW156" s="754"/>
      <c r="SOX156" s="754"/>
      <c r="SOY156" s="754"/>
      <c r="SOZ156" s="754"/>
      <c r="SPA156" s="754"/>
      <c r="SPB156" s="754"/>
      <c r="SPC156" s="754"/>
      <c r="SPD156" s="754"/>
      <c r="SPE156" s="754"/>
      <c r="SPF156" s="754"/>
      <c r="SPG156" s="754"/>
      <c r="SPH156" s="754"/>
      <c r="SPI156" s="754"/>
      <c r="SPJ156" s="754"/>
      <c r="SPK156" s="754"/>
      <c r="SPL156" s="754"/>
      <c r="SPM156" s="754"/>
      <c r="SPN156" s="754"/>
      <c r="SPO156" s="754"/>
      <c r="SPP156" s="754"/>
      <c r="SPQ156" s="754"/>
      <c r="SPR156" s="754"/>
      <c r="SPS156" s="754"/>
      <c r="SPT156" s="754"/>
      <c r="SPU156" s="754"/>
      <c r="SPV156" s="754"/>
      <c r="SPW156" s="754"/>
      <c r="SPX156" s="754"/>
      <c r="SPY156" s="754"/>
      <c r="SPZ156" s="754"/>
      <c r="SQA156" s="754"/>
      <c r="SQB156" s="754"/>
      <c r="SQC156" s="754"/>
      <c r="SQD156" s="754"/>
      <c r="SQE156" s="754"/>
      <c r="SQF156" s="754"/>
      <c r="SQG156" s="754"/>
      <c r="SQH156" s="754"/>
      <c r="SQI156" s="754"/>
      <c r="SQJ156" s="754"/>
      <c r="SQK156" s="754"/>
      <c r="SQL156" s="754"/>
      <c r="SQM156" s="754"/>
      <c r="SQN156" s="754"/>
      <c r="SQO156" s="754"/>
      <c r="SQP156" s="754"/>
      <c r="SQQ156" s="754"/>
      <c r="SQR156" s="754"/>
      <c r="SQS156" s="754"/>
      <c r="SQT156" s="754"/>
      <c r="SQU156" s="754"/>
      <c r="SQV156" s="754"/>
      <c r="SQW156" s="754"/>
      <c r="SQX156" s="754"/>
      <c r="SQY156" s="754"/>
      <c r="SQZ156" s="754"/>
      <c r="SRA156" s="754"/>
      <c r="SRB156" s="754"/>
      <c r="SRC156" s="754"/>
      <c r="SRD156" s="754"/>
      <c r="SRE156" s="754"/>
      <c r="SRF156" s="754"/>
      <c r="SRG156" s="754"/>
      <c r="SRH156" s="754"/>
      <c r="SRI156" s="754"/>
      <c r="SRJ156" s="754"/>
      <c r="SRK156" s="754"/>
      <c r="SRL156" s="754"/>
      <c r="SRM156" s="754"/>
      <c r="SRN156" s="754"/>
      <c r="SRO156" s="754"/>
      <c r="SRP156" s="754"/>
      <c r="SRQ156" s="754"/>
      <c r="SRR156" s="754"/>
      <c r="SRS156" s="754"/>
      <c r="SRT156" s="754"/>
      <c r="SRU156" s="754"/>
      <c r="SRV156" s="754"/>
      <c r="SRW156" s="754"/>
      <c r="SRX156" s="754"/>
      <c r="SRY156" s="754"/>
      <c r="SRZ156" s="754"/>
      <c r="SSA156" s="754"/>
      <c r="SSB156" s="754"/>
      <c r="SSC156" s="754"/>
      <c r="SSD156" s="754"/>
      <c r="SSE156" s="754"/>
      <c r="SSF156" s="754"/>
      <c r="SSG156" s="754"/>
      <c r="SSH156" s="754"/>
      <c r="SSI156" s="754"/>
      <c r="SSJ156" s="754"/>
      <c r="SSK156" s="754"/>
      <c r="SSL156" s="754"/>
      <c r="SSM156" s="754"/>
      <c r="SSN156" s="754"/>
      <c r="SSO156" s="754"/>
      <c r="SSP156" s="754"/>
      <c r="SSQ156" s="754"/>
      <c r="SSR156" s="754"/>
      <c r="SSS156" s="754"/>
      <c r="SST156" s="754"/>
      <c r="SSU156" s="754"/>
      <c r="SSV156" s="754"/>
      <c r="SSW156" s="754"/>
      <c r="SSX156" s="754"/>
      <c r="SSY156" s="754"/>
      <c r="SSZ156" s="754"/>
      <c r="STA156" s="754"/>
      <c r="STB156" s="754"/>
      <c r="STC156" s="754"/>
      <c r="STD156" s="754"/>
      <c r="STE156" s="754"/>
      <c r="STF156" s="754"/>
      <c r="STG156" s="754"/>
      <c r="STH156" s="754"/>
      <c r="STI156" s="754"/>
      <c r="STJ156" s="754"/>
      <c r="STK156" s="754"/>
      <c r="STL156" s="754"/>
      <c r="STM156" s="754"/>
      <c r="STN156" s="754"/>
      <c r="STO156" s="754"/>
      <c r="STP156" s="754"/>
      <c r="STQ156" s="754"/>
      <c r="STR156" s="754"/>
      <c r="STS156" s="754"/>
      <c r="STT156" s="754"/>
      <c r="STU156" s="754"/>
      <c r="STV156" s="754"/>
      <c r="STW156" s="754"/>
      <c r="STX156" s="754"/>
      <c r="STY156" s="754"/>
      <c r="STZ156" s="754"/>
      <c r="SUA156" s="754"/>
      <c r="SUB156" s="754"/>
      <c r="SUC156" s="754"/>
      <c r="SUD156" s="754"/>
      <c r="SUE156" s="754"/>
      <c r="SUF156" s="754"/>
      <c r="SUG156" s="754"/>
      <c r="SUH156" s="754"/>
      <c r="SUI156" s="754"/>
      <c r="SUJ156" s="754"/>
      <c r="SUK156" s="754"/>
      <c r="SUL156" s="754"/>
      <c r="SUM156" s="754"/>
      <c r="SUN156" s="754"/>
      <c r="SUO156" s="754"/>
      <c r="SUP156" s="754"/>
      <c r="SUQ156" s="754"/>
      <c r="SUR156" s="754"/>
      <c r="SUS156" s="754"/>
      <c r="SUT156" s="754"/>
      <c r="SUU156" s="754"/>
      <c r="SUV156" s="754"/>
      <c r="SUW156" s="754"/>
      <c r="SUX156" s="754"/>
      <c r="SUY156" s="754"/>
      <c r="SUZ156" s="754"/>
      <c r="SVA156" s="754"/>
      <c r="SVB156" s="754"/>
      <c r="SVC156" s="754"/>
      <c r="SVD156" s="754"/>
      <c r="SVE156" s="754"/>
      <c r="SVF156" s="754"/>
      <c r="SVG156" s="754"/>
      <c r="SVH156" s="754"/>
      <c r="SVI156" s="754"/>
      <c r="SVJ156" s="754"/>
      <c r="SVK156" s="754"/>
      <c r="SVL156" s="754"/>
      <c r="SVM156" s="754"/>
      <c r="SVN156" s="754"/>
      <c r="SVO156" s="754"/>
      <c r="SVP156" s="754"/>
      <c r="SVQ156" s="754"/>
      <c r="SVR156" s="754"/>
      <c r="SVS156" s="754"/>
      <c r="SVT156" s="754"/>
      <c r="SVU156" s="754"/>
      <c r="SVV156" s="754"/>
      <c r="SVW156" s="754"/>
      <c r="SVX156" s="754"/>
      <c r="SVY156" s="754"/>
      <c r="SVZ156" s="754"/>
      <c r="SWA156" s="754"/>
      <c r="SWB156" s="754"/>
      <c r="SWC156" s="754"/>
      <c r="SWD156" s="754"/>
      <c r="SWE156" s="754"/>
      <c r="SWF156" s="754"/>
      <c r="SWG156" s="754"/>
      <c r="SWH156" s="754"/>
      <c r="SWI156" s="754"/>
      <c r="SWJ156" s="754"/>
      <c r="SWK156" s="754"/>
      <c r="SWL156" s="754"/>
      <c r="SWM156" s="754"/>
      <c r="SWN156" s="754"/>
      <c r="SWO156" s="754"/>
      <c r="SWP156" s="754"/>
      <c r="SWQ156" s="754"/>
      <c r="SWR156" s="754"/>
      <c r="SWS156" s="754"/>
      <c r="SWT156" s="754"/>
      <c r="SWU156" s="754"/>
      <c r="SWV156" s="754"/>
      <c r="SWW156" s="754"/>
      <c r="SWX156" s="754"/>
      <c r="SWY156" s="754"/>
      <c r="SWZ156" s="754"/>
      <c r="SXA156" s="754"/>
      <c r="SXB156" s="754"/>
      <c r="SXC156" s="754"/>
      <c r="SXD156" s="754"/>
      <c r="SXE156" s="754"/>
      <c r="SXF156" s="754"/>
      <c r="SXG156" s="754"/>
      <c r="SXH156" s="754"/>
      <c r="SXI156" s="754"/>
      <c r="SXJ156" s="754"/>
      <c r="SXK156" s="754"/>
      <c r="SXL156" s="754"/>
      <c r="SXM156" s="754"/>
      <c r="SXN156" s="754"/>
      <c r="SXO156" s="754"/>
      <c r="SXP156" s="754"/>
      <c r="SXQ156" s="754"/>
      <c r="SXR156" s="754"/>
      <c r="SXS156" s="754"/>
      <c r="SXT156" s="754"/>
      <c r="SXU156" s="754"/>
      <c r="SXV156" s="754"/>
      <c r="SXW156" s="754"/>
      <c r="SXX156" s="754"/>
      <c r="SXY156" s="754"/>
      <c r="SXZ156" s="754"/>
      <c r="SYA156" s="754"/>
      <c r="SYB156" s="754"/>
      <c r="SYC156" s="754"/>
      <c r="SYD156" s="754"/>
      <c r="SYE156" s="754"/>
      <c r="SYF156" s="754"/>
      <c r="SYG156" s="754"/>
      <c r="SYH156" s="754"/>
      <c r="SYI156" s="754"/>
      <c r="SYJ156" s="754"/>
      <c r="SYK156" s="754"/>
      <c r="SYL156" s="754"/>
      <c r="SYM156" s="754"/>
      <c r="SYN156" s="754"/>
      <c r="SYO156" s="754"/>
      <c r="SYP156" s="754"/>
      <c r="SYQ156" s="754"/>
      <c r="SYR156" s="754"/>
      <c r="SYS156" s="754"/>
      <c r="SYT156" s="754"/>
      <c r="SYU156" s="754"/>
      <c r="SYV156" s="754"/>
      <c r="SYW156" s="754"/>
      <c r="SYX156" s="754"/>
      <c r="SYY156" s="754"/>
      <c r="SYZ156" s="754"/>
      <c r="SZA156" s="754"/>
      <c r="SZB156" s="754"/>
      <c r="SZC156" s="754"/>
      <c r="SZD156" s="754"/>
      <c r="SZE156" s="754"/>
      <c r="SZF156" s="754"/>
      <c r="SZG156" s="754"/>
      <c r="SZH156" s="754"/>
      <c r="SZI156" s="754"/>
      <c r="SZJ156" s="754"/>
      <c r="SZK156" s="754"/>
      <c r="SZL156" s="754"/>
      <c r="SZM156" s="754"/>
      <c r="SZN156" s="754"/>
      <c r="SZO156" s="754"/>
      <c r="SZP156" s="754"/>
      <c r="SZQ156" s="754"/>
      <c r="SZR156" s="754"/>
      <c r="SZS156" s="754"/>
      <c r="SZT156" s="754"/>
      <c r="SZU156" s="754"/>
      <c r="SZV156" s="754"/>
      <c r="SZW156" s="754"/>
      <c r="SZX156" s="754"/>
      <c r="SZY156" s="754"/>
      <c r="SZZ156" s="754"/>
      <c r="TAA156" s="754"/>
      <c r="TAB156" s="754"/>
      <c r="TAC156" s="754"/>
      <c r="TAD156" s="754"/>
      <c r="TAE156" s="754"/>
      <c r="TAF156" s="754"/>
      <c r="TAG156" s="754"/>
      <c r="TAH156" s="754"/>
      <c r="TAI156" s="754"/>
      <c r="TAJ156" s="754"/>
      <c r="TAK156" s="754"/>
      <c r="TAL156" s="754"/>
      <c r="TAM156" s="754"/>
      <c r="TAN156" s="754"/>
      <c r="TAO156" s="754"/>
      <c r="TAP156" s="754"/>
      <c r="TAQ156" s="754"/>
      <c r="TAR156" s="754"/>
      <c r="TAS156" s="754"/>
      <c r="TAT156" s="754"/>
      <c r="TAU156" s="754"/>
      <c r="TAV156" s="754"/>
      <c r="TAW156" s="754"/>
      <c r="TAX156" s="754"/>
      <c r="TAY156" s="754"/>
      <c r="TAZ156" s="754"/>
      <c r="TBA156" s="754"/>
      <c r="TBB156" s="754"/>
      <c r="TBC156" s="754"/>
      <c r="TBD156" s="754"/>
      <c r="TBE156" s="754"/>
      <c r="TBF156" s="754"/>
      <c r="TBG156" s="754"/>
      <c r="TBH156" s="754"/>
      <c r="TBI156" s="754"/>
      <c r="TBJ156" s="754"/>
      <c r="TBK156" s="754"/>
      <c r="TBL156" s="754"/>
      <c r="TBM156" s="754"/>
      <c r="TBN156" s="754"/>
      <c r="TBO156" s="754"/>
      <c r="TBP156" s="754"/>
      <c r="TBQ156" s="754"/>
      <c r="TBR156" s="754"/>
      <c r="TBS156" s="754"/>
      <c r="TBT156" s="754"/>
      <c r="TBU156" s="754"/>
      <c r="TBV156" s="754"/>
      <c r="TBW156" s="754"/>
      <c r="TBX156" s="754"/>
      <c r="TBY156" s="754"/>
      <c r="TBZ156" s="754"/>
      <c r="TCA156" s="754"/>
      <c r="TCB156" s="754"/>
      <c r="TCC156" s="754"/>
      <c r="TCD156" s="754"/>
      <c r="TCE156" s="754"/>
      <c r="TCF156" s="754"/>
      <c r="TCG156" s="754"/>
      <c r="TCH156" s="754"/>
      <c r="TCI156" s="754"/>
      <c r="TCJ156" s="754"/>
      <c r="TCK156" s="754"/>
      <c r="TCL156" s="754"/>
      <c r="TCM156" s="754"/>
      <c r="TCN156" s="754"/>
      <c r="TCO156" s="754"/>
      <c r="TCP156" s="754"/>
      <c r="TCQ156" s="754"/>
      <c r="TCR156" s="754"/>
      <c r="TCS156" s="754"/>
      <c r="TCT156" s="754"/>
      <c r="TCU156" s="754"/>
      <c r="TCV156" s="754"/>
      <c r="TCW156" s="754"/>
      <c r="TCX156" s="754"/>
      <c r="TCY156" s="754"/>
      <c r="TCZ156" s="754"/>
      <c r="TDA156" s="754"/>
      <c r="TDB156" s="754"/>
      <c r="TDC156" s="754"/>
      <c r="TDD156" s="754"/>
      <c r="TDE156" s="754"/>
      <c r="TDF156" s="754"/>
      <c r="TDG156" s="754"/>
      <c r="TDH156" s="754"/>
      <c r="TDI156" s="754"/>
      <c r="TDJ156" s="754"/>
      <c r="TDK156" s="754"/>
      <c r="TDL156" s="754"/>
      <c r="TDM156" s="754"/>
      <c r="TDN156" s="754"/>
      <c r="TDO156" s="754"/>
      <c r="TDP156" s="754"/>
      <c r="TDQ156" s="754"/>
      <c r="TDR156" s="754"/>
      <c r="TDS156" s="754"/>
      <c r="TDT156" s="754"/>
      <c r="TDU156" s="754"/>
      <c r="TDV156" s="754"/>
      <c r="TDW156" s="754"/>
      <c r="TDX156" s="754"/>
      <c r="TDY156" s="754"/>
      <c r="TDZ156" s="754"/>
      <c r="TEA156" s="754"/>
      <c r="TEB156" s="754"/>
      <c r="TEC156" s="754"/>
      <c r="TED156" s="754"/>
      <c r="TEE156" s="754"/>
      <c r="TEF156" s="754"/>
      <c r="TEG156" s="754"/>
      <c r="TEH156" s="754"/>
      <c r="TEI156" s="754"/>
      <c r="TEJ156" s="754"/>
      <c r="TEK156" s="754"/>
      <c r="TEL156" s="754"/>
      <c r="TEM156" s="754"/>
      <c r="TEN156" s="754"/>
      <c r="TEO156" s="754"/>
      <c r="TEP156" s="754"/>
      <c r="TEQ156" s="754"/>
      <c r="TER156" s="754"/>
      <c r="TES156" s="754"/>
      <c r="TET156" s="754"/>
      <c r="TEU156" s="754"/>
      <c r="TEV156" s="754"/>
      <c r="TEW156" s="754"/>
      <c r="TEX156" s="754"/>
      <c r="TEY156" s="754"/>
      <c r="TEZ156" s="754"/>
      <c r="TFA156" s="754"/>
      <c r="TFB156" s="754"/>
      <c r="TFC156" s="754"/>
      <c r="TFD156" s="754"/>
      <c r="TFE156" s="754"/>
      <c r="TFF156" s="754"/>
      <c r="TFG156" s="754"/>
      <c r="TFH156" s="754"/>
      <c r="TFI156" s="754"/>
      <c r="TFJ156" s="754"/>
      <c r="TFK156" s="754"/>
      <c r="TFL156" s="754"/>
      <c r="TFM156" s="754"/>
      <c r="TFN156" s="754"/>
      <c r="TFO156" s="754"/>
      <c r="TFP156" s="754"/>
      <c r="TFQ156" s="754"/>
      <c r="TFR156" s="754"/>
      <c r="TFS156" s="754"/>
      <c r="TFT156" s="754"/>
      <c r="TFU156" s="754"/>
      <c r="TFV156" s="754"/>
      <c r="TFW156" s="754"/>
      <c r="TFX156" s="754"/>
      <c r="TFY156" s="754"/>
      <c r="TFZ156" s="754"/>
      <c r="TGA156" s="754"/>
      <c r="TGB156" s="754"/>
      <c r="TGC156" s="754"/>
      <c r="TGD156" s="754"/>
      <c r="TGE156" s="754"/>
      <c r="TGF156" s="754"/>
      <c r="TGG156" s="754"/>
      <c r="TGH156" s="754"/>
      <c r="TGI156" s="754"/>
      <c r="TGJ156" s="754"/>
      <c r="TGK156" s="754"/>
      <c r="TGL156" s="754"/>
      <c r="TGM156" s="754"/>
      <c r="TGN156" s="754"/>
      <c r="TGO156" s="754"/>
      <c r="TGP156" s="754"/>
      <c r="TGQ156" s="754"/>
      <c r="TGR156" s="754"/>
      <c r="TGS156" s="754"/>
      <c r="TGT156" s="754"/>
      <c r="TGU156" s="754"/>
      <c r="TGV156" s="754"/>
      <c r="TGW156" s="754"/>
      <c r="TGX156" s="754"/>
      <c r="TGY156" s="754"/>
      <c r="TGZ156" s="754"/>
      <c r="THA156" s="754"/>
      <c r="THB156" s="754"/>
      <c r="THC156" s="754"/>
      <c r="THD156" s="754"/>
      <c r="THE156" s="754"/>
      <c r="THF156" s="754"/>
      <c r="THG156" s="754"/>
      <c r="THH156" s="754"/>
      <c r="THI156" s="754"/>
      <c r="THJ156" s="754"/>
      <c r="THK156" s="754"/>
      <c r="THL156" s="754"/>
      <c r="THM156" s="754"/>
      <c r="THN156" s="754"/>
      <c r="THO156" s="754"/>
      <c r="THP156" s="754"/>
      <c r="THQ156" s="754"/>
      <c r="THR156" s="754"/>
      <c r="THS156" s="754"/>
      <c r="THT156" s="754"/>
      <c r="THU156" s="754"/>
      <c r="THV156" s="754"/>
      <c r="THW156" s="754"/>
      <c r="THX156" s="754"/>
      <c r="THY156" s="754"/>
      <c r="THZ156" s="754"/>
      <c r="TIA156" s="754"/>
      <c r="TIB156" s="754"/>
      <c r="TIC156" s="754"/>
      <c r="TID156" s="754"/>
      <c r="TIE156" s="754"/>
      <c r="TIF156" s="754"/>
      <c r="TIG156" s="754"/>
      <c r="TIH156" s="754"/>
      <c r="TII156" s="754"/>
      <c r="TIJ156" s="754"/>
      <c r="TIK156" s="754"/>
      <c r="TIL156" s="754"/>
      <c r="TIM156" s="754"/>
      <c r="TIN156" s="754"/>
      <c r="TIO156" s="754"/>
      <c r="TIP156" s="754"/>
      <c r="TIQ156" s="754"/>
      <c r="TIR156" s="754"/>
      <c r="TIS156" s="754"/>
      <c r="TIT156" s="754"/>
      <c r="TIU156" s="754"/>
      <c r="TIV156" s="754"/>
      <c r="TIW156" s="754"/>
      <c r="TIX156" s="754"/>
      <c r="TIY156" s="754"/>
      <c r="TIZ156" s="754"/>
      <c r="TJA156" s="754"/>
      <c r="TJB156" s="754"/>
      <c r="TJC156" s="754"/>
      <c r="TJD156" s="754"/>
      <c r="TJE156" s="754"/>
      <c r="TJF156" s="754"/>
      <c r="TJG156" s="754"/>
      <c r="TJH156" s="754"/>
      <c r="TJI156" s="754"/>
      <c r="TJJ156" s="754"/>
      <c r="TJK156" s="754"/>
      <c r="TJL156" s="754"/>
      <c r="TJM156" s="754"/>
      <c r="TJN156" s="754"/>
      <c r="TJO156" s="754"/>
      <c r="TJP156" s="754"/>
      <c r="TJQ156" s="754"/>
      <c r="TJR156" s="754"/>
      <c r="TJS156" s="754"/>
      <c r="TJT156" s="754"/>
      <c r="TJU156" s="754"/>
      <c r="TJV156" s="754"/>
      <c r="TJW156" s="754"/>
      <c r="TJX156" s="754"/>
      <c r="TJY156" s="754"/>
      <c r="TJZ156" s="754"/>
      <c r="TKA156" s="754"/>
      <c r="TKB156" s="754"/>
      <c r="TKC156" s="754"/>
      <c r="TKD156" s="754"/>
      <c r="TKE156" s="754"/>
      <c r="TKF156" s="754"/>
      <c r="TKG156" s="754"/>
      <c r="TKH156" s="754"/>
      <c r="TKI156" s="754"/>
      <c r="TKJ156" s="754"/>
      <c r="TKK156" s="754"/>
      <c r="TKL156" s="754"/>
      <c r="TKM156" s="754"/>
      <c r="TKN156" s="754"/>
      <c r="TKO156" s="754"/>
      <c r="TKP156" s="754"/>
      <c r="TKQ156" s="754"/>
      <c r="TKR156" s="754"/>
      <c r="TKS156" s="754"/>
      <c r="TKT156" s="754"/>
      <c r="TKU156" s="754"/>
      <c r="TKV156" s="754"/>
      <c r="TKW156" s="754"/>
      <c r="TKX156" s="754"/>
      <c r="TKY156" s="754"/>
      <c r="TKZ156" s="754"/>
      <c r="TLA156" s="754"/>
      <c r="TLB156" s="754"/>
      <c r="TLC156" s="754"/>
      <c r="TLD156" s="754"/>
      <c r="TLE156" s="754"/>
      <c r="TLF156" s="754"/>
      <c r="TLG156" s="754"/>
      <c r="TLH156" s="754"/>
      <c r="TLI156" s="754"/>
      <c r="TLJ156" s="754"/>
      <c r="TLK156" s="754"/>
      <c r="TLL156" s="754"/>
      <c r="TLM156" s="754"/>
      <c r="TLN156" s="754"/>
      <c r="TLO156" s="754"/>
      <c r="TLP156" s="754"/>
      <c r="TLQ156" s="754"/>
      <c r="TLR156" s="754"/>
      <c r="TLS156" s="754"/>
      <c r="TLT156" s="754"/>
      <c r="TLU156" s="754"/>
      <c r="TLV156" s="754"/>
      <c r="TLW156" s="754"/>
      <c r="TLX156" s="754"/>
      <c r="TLY156" s="754"/>
      <c r="TLZ156" s="754"/>
      <c r="TMA156" s="754"/>
      <c r="TMB156" s="754"/>
      <c r="TMC156" s="754"/>
      <c r="TMD156" s="754"/>
      <c r="TME156" s="754"/>
      <c r="TMF156" s="754"/>
      <c r="TMG156" s="754"/>
      <c r="TMH156" s="754"/>
      <c r="TMI156" s="754"/>
      <c r="TMJ156" s="754"/>
      <c r="TMK156" s="754"/>
      <c r="TML156" s="754"/>
      <c r="TMM156" s="754"/>
      <c r="TMN156" s="754"/>
      <c r="TMO156" s="754"/>
      <c r="TMP156" s="754"/>
      <c r="TMQ156" s="754"/>
      <c r="TMR156" s="754"/>
      <c r="TMS156" s="754"/>
      <c r="TMT156" s="754"/>
      <c r="TMU156" s="754"/>
      <c r="TMV156" s="754"/>
      <c r="TMW156" s="754"/>
      <c r="TMX156" s="754"/>
      <c r="TMY156" s="754"/>
      <c r="TMZ156" s="754"/>
      <c r="TNA156" s="754"/>
      <c r="TNB156" s="754"/>
      <c r="TNC156" s="754"/>
      <c r="TND156" s="754"/>
      <c r="TNE156" s="754"/>
      <c r="TNF156" s="754"/>
      <c r="TNG156" s="754"/>
      <c r="TNH156" s="754"/>
      <c r="TNI156" s="754"/>
      <c r="TNJ156" s="754"/>
      <c r="TNK156" s="754"/>
      <c r="TNL156" s="754"/>
      <c r="TNM156" s="754"/>
      <c r="TNN156" s="754"/>
      <c r="TNO156" s="754"/>
      <c r="TNP156" s="754"/>
      <c r="TNQ156" s="754"/>
      <c r="TNR156" s="754"/>
      <c r="TNS156" s="754"/>
      <c r="TNT156" s="754"/>
      <c r="TNU156" s="754"/>
      <c r="TNV156" s="754"/>
      <c r="TNW156" s="754"/>
      <c r="TNX156" s="754"/>
      <c r="TNY156" s="754"/>
      <c r="TNZ156" s="754"/>
      <c r="TOA156" s="754"/>
      <c r="TOB156" s="754"/>
      <c r="TOC156" s="754"/>
      <c r="TOD156" s="754"/>
      <c r="TOE156" s="754"/>
      <c r="TOF156" s="754"/>
      <c r="TOG156" s="754"/>
      <c r="TOH156" s="754"/>
      <c r="TOI156" s="754"/>
      <c r="TOJ156" s="754"/>
      <c r="TOK156" s="754"/>
      <c r="TOL156" s="754"/>
      <c r="TOM156" s="754"/>
      <c r="TON156" s="754"/>
      <c r="TOO156" s="754"/>
      <c r="TOP156" s="754"/>
      <c r="TOQ156" s="754"/>
      <c r="TOR156" s="754"/>
      <c r="TOS156" s="754"/>
      <c r="TOT156" s="754"/>
      <c r="TOU156" s="754"/>
      <c r="TOV156" s="754"/>
      <c r="TOW156" s="754"/>
      <c r="TOX156" s="754"/>
      <c r="TOY156" s="754"/>
      <c r="TOZ156" s="754"/>
      <c r="TPA156" s="754"/>
      <c r="TPB156" s="754"/>
      <c r="TPC156" s="754"/>
      <c r="TPD156" s="754"/>
      <c r="TPE156" s="754"/>
      <c r="TPF156" s="754"/>
      <c r="TPG156" s="754"/>
      <c r="TPH156" s="754"/>
      <c r="TPI156" s="754"/>
      <c r="TPJ156" s="754"/>
      <c r="TPK156" s="754"/>
      <c r="TPL156" s="754"/>
      <c r="TPM156" s="754"/>
      <c r="TPN156" s="754"/>
      <c r="TPO156" s="754"/>
      <c r="TPP156" s="754"/>
      <c r="TPQ156" s="754"/>
      <c r="TPR156" s="754"/>
      <c r="TPS156" s="754"/>
      <c r="TPT156" s="754"/>
      <c r="TPU156" s="754"/>
      <c r="TPV156" s="754"/>
      <c r="TPW156" s="754"/>
      <c r="TPX156" s="754"/>
      <c r="TPY156" s="754"/>
      <c r="TPZ156" s="754"/>
      <c r="TQA156" s="754"/>
      <c r="TQB156" s="754"/>
      <c r="TQC156" s="754"/>
      <c r="TQD156" s="754"/>
      <c r="TQE156" s="754"/>
      <c r="TQF156" s="754"/>
      <c r="TQG156" s="754"/>
      <c r="TQH156" s="754"/>
      <c r="TQI156" s="754"/>
      <c r="TQJ156" s="754"/>
      <c r="TQK156" s="754"/>
      <c r="TQL156" s="754"/>
      <c r="TQM156" s="754"/>
      <c r="TQN156" s="754"/>
      <c r="TQO156" s="754"/>
      <c r="TQP156" s="754"/>
      <c r="TQQ156" s="754"/>
      <c r="TQR156" s="754"/>
      <c r="TQS156" s="754"/>
      <c r="TQT156" s="754"/>
      <c r="TQU156" s="754"/>
      <c r="TQV156" s="754"/>
      <c r="TQW156" s="754"/>
      <c r="TQX156" s="754"/>
      <c r="TQY156" s="754"/>
      <c r="TQZ156" s="754"/>
      <c r="TRA156" s="754"/>
      <c r="TRB156" s="754"/>
      <c r="TRC156" s="754"/>
      <c r="TRD156" s="754"/>
      <c r="TRE156" s="754"/>
      <c r="TRF156" s="754"/>
      <c r="TRG156" s="754"/>
      <c r="TRH156" s="754"/>
      <c r="TRI156" s="754"/>
      <c r="TRJ156" s="754"/>
      <c r="TRK156" s="754"/>
      <c r="TRL156" s="754"/>
      <c r="TRM156" s="754"/>
      <c r="TRN156" s="754"/>
      <c r="TRO156" s="754"/>
      <c r="TRP156" s="754"/>
      <c r="TRQ156" s="754"/>
      <c r="TRR156" s="754"/>
      <c r="TRS156" s="754"/>
      <c r="TRT156" s="754"/>
      <c r="TRU156" s="754"/>
      <c r="TRV156" s="754"/>
      <c r="TRW156" s="754"/>
      <c r="TRX156" s="754"/>
      <c r="TRY156" s="754"/>
      <c r="TRZ156" s="754"/>
      <c r="TSA156" s="754"/>
      <c r="TSB156" s="754"/>
      <c r="TSC156" s="754"/>
      <c r="TSD156" s="754"/>
      <c r="TSE156" s="754"/>
      <c r="TSF156" s="754"/>
      <c r="TSG156" s="754"/>
      <c r="TSH156" s="754"/>
      <c r="TSI156" s="754"/>
      <c r="TSJ156" s="754"/>
      <c r="TSK156" s="754"/>
      <c r="TSL156" s="754"/>
      <c r="TSM156" s="754"/>
      <c r="TSN156" s="754"/>
      <c r="TSO156" s="754"/>
      <c r="TSP156" s="754"/>
      <c r="TSQ156" s="754"/>
      <c r="TSR156" s="754"/>
      <c r="TSS156" s="754"/>
      <c r="TST156" s="754"/>
      <c r="TSU156" s="754"/>
      <c r="TSV156" s="754"/>
      <c r="TSW156" s="754"/>
      <c r="TSX156" s="754"/>
      <c r="TSY156" s="754"/>
      <c r="TSZ156" s="754"/>
      <c r="TTA156" s="754"/>
      <c r="TTB156" s="754"/>
      <c r="TTC156" s="754"/>
      <c r="TTD156" s="754"/>
      <c r="TTE156" s="754"/>
      <c r="TTF156" s="754"/>
      <c r="TTG156" s="754"/>
      <c r="TTH156" s="754"/>
      <c r="TTI156" s="754"/>
      <c r="TTJ156" s="754"/>
      <c r="TTK156" s="754"/>
      <c r="TTL156" s="754"/>
      <c r="TTM156" s="754"/>
      <c r="TTN156" s="754"/>
      <c r="TTO156" s="754"/>
      <c r="TTP156" s="754"/>
      <c r="TTQ156" s="754"/>
      <c r="TTR156" s="754"/>
      <c r="TTS156" s="754"/>
      <c r="TTT156" s="754"/>
      <c r="TTU156" s="754"/>
      <c r="TTV156" s="754"/>
      <c r="TTW156" s="754"/>
      <c r="TTX156" s="754"/>
      <c r="TTY156" s="754"/>
      <c r="TTZ156" s="754"/>
      <c r="TUA156" s="754"/>
      <c r="TUB156" s="754"/>
      <c r="TUC156" s="754"/>
      <c r="TUD156" s="754"/>
      <c r="TUE156" s="754"/>
      <c r="TUF156" s="754"/>
      <c r="TUG156" s="754"/>
      <c r="TUH156" s="754"/>
      <c r="TUI156" s="754"/>
      <c r="TUJ156" s="754"/>
      <c r="TUK156" s="754"/>
      <c r="TUL156" s="754"/>
      <c r="TUM156" s="754"/>
      <c r="TUN156" s="754"/>
      <c r="TUO156" s="754"/>
      <c r="TUP156" s="754"/>
      <c r="TUQ156" s="754"/>
      <c r="TUR156" s="754"/>
      <c r="TUS156" s="754"/>
      <c r="TUT156" s="754"/>
      <c r="TUU156" s="754"/>
      <c r="TUV156" s="754"/>
      <c r="TUW156" s="754"/>
      <c r="TUX156" s="754"/>
      <c r="TUY156" s="754"/>
      <c r="TUZ156" s="754"/>
      <c r="TVA156" s="754"/>
      <c r="TVB156" s="754"/>
      <c r="TVC156" s="754"/>
      <c r="TVD156" s="754"/>
      <c r="TVE156" s="754"/>
      <c r="TVF156" s="754"/>
      <c r="TVG156" s="754"/>
      <c r="TVH156" s="754"/>
      <c r="TVI156" s="754"/>
      <c r="TVJ156" s="754"/>
      <c r="TVK156" s="754"/>
      <c r="TVL156" s="754"/>
      <c r="TVM156" s="754"/>
      <c r="TVN156" s="754"/>
      <c r="TVO156" s="754"/>
      <c r="TVP156" s="754"/>
      <c r="TVQ156" s="754"/>
      <c r="TVR156" s="754"/>
      <c r="TVS156" s="754"/>
      <c r="TVT156" s="754"/>
      <c r="TVU156" s="754"/>
      <c r="TVV156" s="754"/>
      <c r="TVW156" s="754"/>
      <c r="TVX156" s="754"/>
      <c r="TVY156" s="754"/>
      <c r="TVZ156" s="754"/>
      <c r="TWA156" s="754"/>
      <c r="TWB156" s="754"/>
      <c r="TWC156" s="754"/>
      <c r="TWD156" s="754"/>
      <c r="TWE156" s="754"/>
      <c r="TWF156" s="754"/>
      <c r="TWG156" s="754"/>
      <c r="TWH156" s="754"/>
      <c r="TWI156" s="754"/>
      <c r="TWJ156" s="754"/>
      <c r="TWK156" s="754"/>
      <c r="TWL156" s="754"/>
      <c r="TWM156" s="754"/>
      <c r="TWN156" s="754"/>
      <c r="TWO156" s="754"/>
      <c r="TWP156" s="754"/>
      <c r="TWQ156" s="754"/>
      <c r="TWR156" s="754"/>
      <c r="TWS156" s="754"/>
      <c r="TWT156" s="754"/>
      <c r="TWU156" s="754"/>
      <c r="TWV156" s="754"/>
      <c r="TWW156" s="754"/>
      <c r="TWX156" s="754"/>
      <c r="TWY156" s="754"/>
      <c r="TWZ156" s="754"/>
      <c r="TXA156" s="754"/>
      <c r="TXB156" s="754"/>
      <c r="TXC156" s="754"/>
      <c r="TXD156" s="754"/>
      <c r="TXE156" s="754"/>
      <c r="TXF156" s="754"/>
      <c r="TXG156" s="754"/>
      <c r="TXH156" s="754"/>
      <c r="TXI156" s="754"/>
      <c r="TXJ156" s="754"/>
      <c r="TXK156" s="754"/>
      <c r="TXL156" s="754"/>
      <c r="TXM156" s="754"/>
      <c r="TXN156" s="754"/>
      <c r="TXO156" s="754"/>
      <c r="TXP156" s="754"/>
      <c r="TXQ156" s="754"/>
      <c r="TXR156" s="754"/>
      <c r="TXS156" s="754"/>
      <c r="TXT156" s="754"/>
      <c r="TXU156" s="754"/>
      <c r="TXV156" s="754"/>
      <c r="TXW156" s="754"/>
      <c r="TXX156" s="754"/>
      <c r="TXY156" s="754"/>
      <c r="TXZ156" s="754"/>
      <c r="TYA156" s="754"/>
      <c r="TYB156" s="754"/>
      <c r="TYC156" s="754"/>
      <c r="TYD156" s="754"/>
      <c r="TYE156" s="754"/>
      <c r="TYF156" s="754"/>
      <c r="TYG156" s="754"/>
      <c r="TYH156" s="754"/>
      <c r="TYI156" s="754"/>
      <c r="TYJ156" s="754"/>
      <c r="TYK156" s="754"/>
      <c r="TYL156" s="754"/>
      <c r="TYM156" s="754"/>
      <c r="TYN156" s="754"/>
      <c r="TYO156" s="754"/>
      <c r="TYP156" s="754"/>
      <c r="TYQ156" s="754"/>
      <c r="TYR156" s="754"/>
      <c r="TYS156" s="754"/>
      <c r="TYT156" s="754"/>
      <c r="TYU156" s="754"/>
      <c r="TYV156" s="754"/>
      <c r="TYW156" s="754"/>
      <c r="TYX156" s="754"/>
      <c r="TYY156" s="754"/>
      <c r="TYZ156" s="754"/>
      <c r="TZA156" s="754"/>
      <c r="TZB156" s="754"/>
      <c r="TZC156" s="754"/>
      <c r="TZD156" s="754"/>
      <c r="TZE156" s="754"/>
      <c r="TZF156" s="754"/>
      <c r="TZG156" s="754"/>
      <c r="TZH156" s="754"/>
      <c r="TZI156" s="754"/>
      <c r="TZJ156" s="754"/>
      <c r="TZK156" s="754"/>
      <c r="TZL156" s="754"/>
      <c r="TZM156" s="754"/>
      <c r="TZN156" s="754"/>
      <c r="TZO156" s="754"/>
      <c r="TZP156" s="754"/>
      <c r="TZQ156" s="754"/>
      <c r="TZR156" s="754"/>
      <c r="TZS156" s="754"/>
      <c r="TZT156" s="754"/>
      <c r="TZU156" s="754"/>
      <c r="TZV156" s="754"/>
      <c r="TZW156" s="754"/>
      <c r="TZX156" s="754"/>
      <c r="TZY156" s="754"/>
      <c r="TZZ156" s="754"/>
      <c r="UAA156" s="754"/>
      <c r="UAB156" s="754"/>
      <c r="UAC156" s="754"/>
      <c r="UAD156" s="754"/>
      <c r="UAE156" s="754"/>
      <c r="UAF156" s="754"/>
      <c r="UAG156" s="754"/>
      <c r="UAH156" s="754"/>
      <c r="UAI156" s="754"/>
      <c r="UAJ156" s="754"/>
      <c r="UAK156" s="754"/>
      <c r="UAL156" s="754"/>
      <c r="UAM156" s="754"/>
      <c r="UAN156" s="754"/>
      <c r="UAO156" s="754"/>
      <c r="UAP156" s="754"/>
      <c r="UAQ156" s="754"/>
      <c r="UAR156" s="754"/>
      <c r="UAS156" s="754"/>
      <c r="UAT156" s="754"/>
      <c r="UAU156" s="754"/>
      <c r="UAV156" s="754"/>
      <c r="UAW156" s="754"/>
      <c r="UAX156" s="754"/>
      <c r="UAY156" s="754"/>
      <c r="UAZ156" s="754"/>
      <c r="UBA156" s="754"/>
      <c r="UBB156" s="754"/>
      <c r="UBC156" s="754"/>
      <c r="UBD156" s="754"/>
      <c r="UBE156" s="754"/>
      <c r="UBF156" s="754"/>
      <c r="UBG156" s="754"/>
      <c r="UBH156" s="754"/>
      <c r="UBI156" s="754"/>
      <c r="UBJ156" s="754"/>
      <c r="UBK156" s="754"/>
      <c r="UBL156" s="754"/>
      <c r="UBM156" s="754"/>
      <c r="UBN156" s="754"/>
      <c r="UBO156" s="754"/>
      <c r="UBP156" s="754"/>
      <c r="UBQ156" s="754"/>
      <c r="UBR156" s="754"/>
      <c r="UBS156" s="754"/>
      <c r="UBT156" s="754"/>
      <c r="UBU156" s="754"/>
      <c r="UBV156" s="754"/>
      <c r="UBW156" s="754"/>
      <c r="UBX156" s="754"/>
      <c r="UBY156" s="754"/>
      <c r="UBZ156" s="754"/>
      <c r="UCA156" s="754"/>
      <c r="UCB156" s="754"/>
      <c r="UCC156" s="754"/>
      <c r="UCD156" s="754"/>
      <c r="UCE156" s="754"/>
      <c r="UCF156" s="754"/>
      <c r="UCG156" s="754"/>
      <c r="UCH156" s="754"/>
      <c r="UCI156" s="754"/>
      <c r="UCJ156" s="754"/>
      <c r="UCK156" s="754"/>
      <c r="UCL156" s="754"/>
      <c r="UCM156" s="754"/>
      <c r="UCN156" s="754"/>
      <c r="UCO156" s="754"/>
      <c r="UCP156" s="754"/>
      <c r="UCQ156" s="754"/>
      <c r="UCR156" s="754"/>
      <c r="UCS156" s="754"/>
      <c r="UCT156" s="754"/>
      <c r="UCU156" s="754"/>
      <c r="UCV156" s="754"/>
      <c r="UCW156" s="754"/>
      <c r="UCX156" s="754"/>
      <c r="UCY156" s="754"/>
      <c r="UCZ156" s="754"/>
      <c r="UDA156" s="754"/>
      <c r="UDB156" s="754"/>
      <c r="UDC156" s="754"/>
      <c r="UDD156" s="754"/>
      <c r="UDE156" s="754"/>
      <c r="UDF156" s="754"/>
      <c r="UDG156" s="754"/>
      <c r="UDH156" s="754"/>
      <c r="UDI156" s="754"/>
      <c r="UDJ156" s="754"/>
      <c r="UDK156" s="754"/>
      <c r="UDL156" s="754"/>
      <c r="UDM156" s="754"/>
      <c r="UDN156" s="754"/>
      <c r="UDO156" s="754"/>
      <c r="UDP156" s="754"/>
      <c r="UDQ156" s="754"/>
      <c r="UDR156" s="754"/>
      <c r="UDS156" s="754"/>
      <c r="UDT156" s="754"/>
      <c r="UDU156" s="754"/>
      <c r="UDV156" s="754"/>
      <c r="UDW156" s="754"/>
      <c r="UDX156" s="754"/>
      <c r="UDY156" s="754"/>
      <c r="UDZ156" s="754"/>
      <c r="UEA156" s="754"/>
      <c r="UEB156" s="754"/>
      <c r="UEC156" s="754"/>
      <c r="UED156" s="754"/>
      <c r="UEE156" s="754"/>
      <c r="UEF156" s="754"/>
      <c r="UEG156" s="754"/>
      <c r="UEH156" s="754"/>
      <c r="UEI156" s="754"/>
      <c r="UEJ156" s="754"/>
      <c r="UEK156" s="754"/>
      <c r="UEL156" s="754"/>
      <c r="UEM156" s="754"/>
      <c r="UEN156" s="754"/>
      <c r="UEO156" s="754"/>
      <c r="UEP156" s="754"/>
      <c r="UEQ156" s="754"/>
      <c r="UER156" s="754"/>
      <c r="UES156" s="754"/>
      <c r="UET156" s="754"/>
      <c r="UEU156" s="754"/>
      <c r="UEV156" s="754"/>
      <c r="UEW156" s="754"/>
      <c r="UEX156" s="754"/>
      <c r="UEY156" s="754"/>
      <c r="UEZ156" s="754"/>
      <c r="UFA156" s="754"/>
      <c r="UFB156" s="754"/>
      <c r="UFC156" s="754"/>
      <c r="UFD156" s="754"/>
      <c r="UFE156" s="754"/>
      <c r="UFF156" s="754"/>
      <c r="UFG156" s="754"/>
      <c r="UFH156" s="754"/>
      <c r="UFI156" s="754"/>
      <c r="UFJ156" s="754"/>
      <c r="UFK156" s="754"/>
      <c r="UFL156" s="754"/>
      <c r="UFM156" s="754"/>
      <c r="UFN156" s="754"/>
      <c r="UFO156" s="754"/>
      <c r="UFP156" s="754"/>
      <c r="UFQ156" s="754"/>
      <c r="UFR156" s="754"/>
      <c r="UFS156" s="754"/>
      <c r="UFT156" s="754"/>
      <c r="UFU156" s="754"/>
      <c r="UFV156" s="754"/>
      <c r="UFW156" s="754"/>
      <c r="UFX156" s="754"/>
      <c r="UFY156" s="754"/>
      <c r="UFZ156" s="754"/>
      <c r="UGA156" s="754"/>
      <c r="UGB156" s="754"/>
      <c r="UGC156" s="754"/>
      <c r="UGD156" s="754"/>
      <c r="UGE156" s="754"/>
      <c r="UGF156" s="754"/>
      <c r="UGG156" s="754"/>
      <c r="UGH156" s="754"/>
      <c r="UGI156" s="754"/>
      <c r="UGJ156" s="754"/>
      <c r="UGK156" s="754"/>
      <c r="UGL156" s="754"/>
      <c r="UGM156" s="754"/>
      <c r="UGN156" s="754"/>
      <c r="UGO156" s="754"/>
      <c r="UGP156" s="754"/>
      <c r="UGQ156" s="754"/>
      <c r="UGR156" s="754"/>
      <c r="UGS156" s="754"/>
      <c r="UGT156" s="754"/>
      <c r="UGU156" s="754"/>
      <c r="UGV156" s="754"/>
      <c r="UGW156" s="754"/>
      <c r="UGX156" s="754"/>
      <c r="UGY156" s="754"/>
      <c r="UGZ156" s="754"/>
      <c r="UHA156" s="754"/>
      <c r="UHB156" s="754"/>
      <c r="UHC156" s="754"/>
      <c r="UHD156" s="754"/>
      <c r="UHE156" s="754"/>
      <c r="UHF156" s="754"/>
      <c r="UHG156" s="754"/>
      <c r="UHH156" s="754"/>
      <c r="UHI156" s="754"/>
      <c r="UHJ156" s="754"/>
      <c r="UHK156" s="754"/>
      <c r="UHL156" s="754"/>
      <c r="UHM156" s="754"/>
      <c r="UHN156" s="754"/>
      <c r="UHO156" s="754"/>
      <c r="UHP156" s="754"/>
      <c r="UHQ156" s="754"/>
      <c r="UHR156" s="754"/>
      <c r="UHS156" s="754"/>
      <c r="UHT156" s="754"/>
      <c r="UHU156" s="754"/>
      <c r="UHV156" s="754"/>
      <c r="UHW156" s="754"/>
      <c r="UHX156" s="754"/>
      <c r="UHY156" s="754"/>
      <c r="UHZ156" s="754"/>
      <c r="UIA156" s="754"/>
      <c r="UIB156" s="754"/>
      <c r="UIC156" s="754"/>
      <c r="UID156" s="754"/>
      <c r="UIE156" s="754"/>
      <c r="UIF156" s="754"/>
      <c r="UIG156" s="754"/>
      <c r="UIH156" s="754"/>
      <c r="UII156" s="754"/>
      <c r="UIJ156" s="754"/>
      <c r="UIK156" s="754"/>
      <c r="UIL156" s="754"/>
      <c r="UIM156" s="754"/>
      <c r="UIN156" s="754"/>
      <c r="UIO156" s="754"/>
      <c r="UIP156" s="754"/>
      <c r="UIQ156" s="754"/>
      <c r="UIR156" s="754"/>
      <c r="UIS156" s="754"/>
      <c r="UIT156" s="754"/>
      <c r="UIU156" s="754"/>
      <c r="UIV156" s="754"/>
      <c r="UIW156" s="754"/>
      <c r="UIX156" s="754"/>
      <c r="UIY156" s="754"/>
      <c r="UIZ156" s="754"/>
      <c r="UJA156" s="754"/>
      <c r="UJB156" s="754"/>
      <c r="UJC156" s="754"/>
      <c r="UJD156" s="754"/>
      <c r="UJE156" s="754"/>
      <c r="UJF156" s="754"/>
      <c r="UJG156" s="754"/>
      <c r="UJH156" s="754"/>
      <c r="UJI156" s="754"/>
      <c r="UJJ156" s="754"/>
      <c r="UJK156" s="754"/>
      <c r="UJL156" s="754"/>
      <c r="UJM156" s="754"/>
      <c r="UJN156" s="754"/>
      <c r="UJO156" s="754"/>
      <c r="UJP156" s="754"/>
      <c r="UJQ156" s="754"/>
      <c r="UJR156" s="754"/>
      <c r="UJS156" s="754"/>
      <c r="UJT156" s="754"/>
      <c r="UJU156" s="754"/>
      <c r="UJV156" s="754"/>
      <c r="UJW156" s="754"/>
      <c r="UJX156" s="754"/>
      <c r="UJY156" s="754"/>
      <c r="UJZ156" s="754"/>
      <c r="UKA156" s="754"/>
      <c r="UKB156" s="754"/>
      <c r="UKC156" s="754"/>
      <c r="UKD156" s="754"/>
      <c r="UKE156" s="754"/>
      <c r="UKF156" s="754"/>
      <c r="UKG156" s="754"/>
      <c r="UKH156" s="754"/>
      <c r="UKI156" s="754"/>
      <c r="UKJ156" s="754"/>
      <c r="UKK156" s="754"/>
      <c r="UKL156" s="754"/>
      <c r="UKM156" s="754"/>
      <c r="UKN156" s="754"/>
      <c r="UKO156" s="754"/>
      <c r="UKP156" s="754"/>
      <c r="UKQ156" s="754"/>
      <c r="UKR156" s="754"/>
      <c r="UKS156" s="754"/>
      <c r="UKT156" s="754"/>
      <c r="UKU156" s="754"/>
      <c r="UKV156" s="754"/>
      <c r="UKW156" s="754"/>
      <c r="UKX156" s="754"/>
      <c r="UKY156" s="754"/>
      <c r="UKZ156" s="754"/>
      <c r="ULA156" s="754"/>
      <c r="ULB156" s="754"/>
      <c r="ULC156" s="754"/>
      <c r="ULD156" s="754"/>
      <c r="ULE156" s="754"/>
      <c r="ULF156" s="754"/>
      <c r="ULG156" s="754"/>
      <c r="ULH156" s="754"/>
      <c r="ULI156" s="754"/>
      <c r="ULJ156" s="754"/>
      <c r="ULK156" s="754"/>
      <c r="ULL156" s="754"/>
      <c r="ULM156" s="754"/>
      <c r="ULN156" s="754"/>
      <c r="ULO156" s="754"/>
      <c r="ULP156" s="754"/>
      <c r="ULQ156" s="754"/>
      <c r="ULR156" s="754"/>
      <c r="ULS156" s="754"/>
      <c r="ULT156" s="754"/>
      <c r="ULU156" s="754"/>
      <c r="ULV156" s="754"/>
      <c r="ULW156" s="754"/>
      <c r="ULX156" s="754"/>
      <c r="ULY156" s="754"/>
      <c r="ULZ156" s="754"/>
      <c r="UMA156" s="754"/>
      <c r="UMB156" s="754"/>
      <c r="UMC156" s="754"/>
      <c r="UMD156" s="754"/>
      <c r="UME156" s="754"/>
      <c r="UMF156" s="754"/>
      <c r="UMG156" s="754"/>
      <c r="UMH156" s="754"/>
      <c r="UMI156" s="754"/>
      <c r="UMJ156" s="754"/>
      <c r="UMK156" s="754"/>
      <c r="UML156" s="754"/>
      <c r="UMM156" s="754"/>
      <c r="UMN156" s="754"/>
      <c r="UMO156" s="754"/>
      <c r="UMP156" s="754"/>
      <c r="UMQ156" s="754"/>
      <c r="UMR156" s="754"/>
      <c r="UMS156" s="754"/>
      <c r="UMT156" s="754"/>
      <c r="UMU156" s="754"/>
      <c r="UMV156" s="754"/>
      <c r="UMW156" s="754"/>
      <c r="UMX156" s="754"/>
      <c r="UMY156" s="754"/>
      <c r="UMZ156" s="754"/>
      <c r="UNA156" s="754"/>
      <c r="UNB156" s="754"/>
      <c r="UNC156" s="754"/>
      <c r="UND156" s="754"/>
      <c r="UNE156" s="754"/>
      <c r="UNF156" s="754"/>
      <c r="UNG156" s="754"/>
      <c r="UNH156" s="754"/>
      <c r="UNI156" s="754"/>
      <c r="UNJ156" s="754"/>
      <c r="UNK156" s="754"/>
      <c r="UNL156" s="754"/>
      <c r="UNM156" s="754"/>
      <c r="UNN156" s="754"/>
      <c r="UNO156" s="754"/>
      <c r="UNP156" s="754"/>
      <c r="UNQ156" s="754"/>
      <c r="UNR156" s="754"/>
      <c r="UNS156" s="754"/>
      <c r="UNT156" s="754"/>
      <c r="UNU156" s="754"/>
      <c r="UNV156" s="754"/>
      <c r="UNW156" s="754"/>
      <c r="UNX156" s="754"/>
      <c r="UNY156" s="754"/>
      <c r="UNZ156" s="754"/>
      <c r="UOA156" s="754"/>
      <c r="UOB156" s="754"/>
      <c r="UOC156" s="754"/>
      <c r="UOD156" s="754"/>
      <c r="UOE156" s="754"/>
      <c r="UOF156" s="754"/>
      <c r="UOG156" s="754"/>
      <c r="UOH156" s="754"/>
      <c r="UOI156" s="754"/>
      <c r="UOJ156" s="754"/>
      <c r="UOK156" s="754"/>
      <c r="UOL156" s="754"/>
      <c r="UOM156" s="754"/>
      <c r="UON156" s="754"/>
      <c r="UOO156" s="754"/>
      <c r="UOP156" s="754"/>
      <c r="UOQ156" s="754"/>
      <c r="UOR156" s="754"/>
      <c r="UOS156" s="754"/>
      <c r="UOT156" s="754"/>
      <c r="UOU156" s="754"/>
      <c r="UOV156" s="754"/>
      <c r="UOW156" s="754"/>
      <c r="UOX156" s="754"/>
      <c r="UOY156" s="754"/>
      <c r="UOZ156" s="754"/>
      <c r="UPA156" s="754"/>
      <c r="UPB156" s="754"/>
      <c r="UPC156" s="754"/>
      <c r="UPD156" s="754"/>
      <c r="UPE156" s="754"/>
      <c r="UPF156" s="754"/>
      <c r="UPG156" s="754"/>
      <c r="UPH156" s="754"/>
      <c r="UPI156" s="754"/>
      <c r="UPJ156" s="754"/>
      <c r="UPK156" s="754"/>
      <c r="UPL156" s="754"/>
      <c r="UPM156" s="754"/>
      <c r="UPN156" s="754"/>
      <c r="UPO156" s="754"/>
      <c r="UPP156" s="754"/>
      <c r="UPQ156" s="754"/>
      <c r="UPR156" s="754"/>
      <c r="UPS156" s="754"/>
      <c r="UPT156" s="754"/>
      <c r="UPU156" s="754"/>
      <c r="UPV156" s="754"/>
      <c r="UPW156" s="754"/>
      <c r="UPX156" s="754"/>
      <c r="UPY156" s="754"/>
      <c r="UPZ156" s="754"/>
      <c r="UQA156" s="754"/>
      <c r="UQB156" s="754"/>
      <c r="UQC156" s="754"/>
      <c r="UQD156" s="754"/>
      <c r="UQE156" s="754"/>
      <c r="UQF156" s="754"/>
      <c r="UQG156" s="754"/>
      <c r="UQH156" s="754"/>
      <c r="UQI156" s="754"/>
      <c r="UQJ156" s="754"/>
      <c r="UQK156" s="754"/>
      <c r="UQL156" s="754"/>
      <c r="UQM156" s="754"/>
      <c r="UQN156" s="754"/>
      <c r="UQO156" s="754"/>
      <c r="UQP156" s="754"/>
      <c r="UQQ156" s="754"/>
      <c r="UQR156" s="754"/>
      <c r="UQS156" s="754"/>
      <c r="UQT156" s="754"/>
      <c r="UQU156" s="754"/>
      <c r="UQV156" s="754"/>
      <c r="UQW156" s="754"/>
      <c r="UQX156" s="754"/>
      <c r="UQY156" s="754"/>
      <c r="UQZ156" s="754"/>
      <c r="URA156" s="754"/>
      <c r="URB156" s="754"/>
      <c r="URC156" s="754"/>
      <c r="URD156" s="754"/>
      <c r="URE156" s="754"/>
      <c r="URF156" s="754"/>
      <c r="URG156" s="754"/>
      <c r="URH156" s="754"/>
      <c r="URI156" s="754"/>
      <c r="URJ156" s="754"/>
      <c r="URK156" s="754"/>
      <c r="URL156" s="754"/>
      <c r="URM156" s="754"/>
      <c r="URN156" s="754"/>
      <c r="URO156" s="754"/>
      <c r="URP156" s="754"/>
      <c r="URQ156" s="754"/>
      <c r="URR156" s="754"/>
      <c r="URS156" s="754"/>
      <c r="URT156" s="754"/>
      <c r="URU156" s="754"/>
      <c r="URV156" s="754"/>
      <c r="URW156" s="754"/>
      <c r="URX156" s="754"/>
      <c r="URY156" s="754"/>
      <c r="URZ156" s="754"/>
      <c r="USA156" s="754"/>
      <c r="USB156" s="754"/>
      <c r="USC156" s="754"/>
      <c r="USD156" s="754"/>
      <c r="USE156" s="754"/>
      <c r="USF156" s="754"/>
      <c r="USG156" s="754"/>
      <c r="USH156" s="754"/>
      <c r="USI156" s="754"/>
      <c r="USJ156" s="754"/>
      <c r="USK156" s="754"/>
      <c r="USL156" s="754"/>
      <c r="USM156" s="754"/>
      <c r="USN156" s="754"/>
      <c r="USO156" s="754"/>
      <c r="USP156" s="754"/>
      <c r="USQ156" s="754"/>
      <c r="USR156" s="754"/>
      <c r="USS156" s="754"/>
      <c r="UST156" s="754"/>
      <c r="USU156" s="754"/>
      <c r="USV156" s="754"/>
      <c r="USW156" s="754"/>
      <c r="USX156" s="754"/>
      <c r="USY156" s="754"/>
      <c r="USZ156" s="754"/>
      <c r="UTA156" s="754"/>
      <c r="UTB156" s="754"/>
      <c r="UTC156" s="754"/>
      <c r="UTD156" s="754"/>
      <c r="UTE156" s="754"/>
      <c r="UTF156" s="754"/>
      <c r="UTG156" s="754"/>
      <c r="UTH156" s="754"/>
      <c r="UTI156" s="754"/>
      <c r="UTJ156" s="754"/>
      <c r="UTK156" s="754"/>
      <c r="UTL156" s="754"/>
      <c r="UTM156" s="754"/>
      <c r="UTN156" s="754"/>
      <c r="UTO156" s="754"/>
      <c r="UTP156" s="754"/>
      <c r="UTQ156" s="754"/>
      <c r="UTR156" s="754"/>
      <c r="UTS156" s="754"/>
      <c r="UTT156" s="754"/>
      <c r="UTU156" s="754"/>
      <c r="UTV156" s="754"/>
      <c r="UTW156" s="754"/>
      <c r="UTX156" s="754"/>
      <c r="UTY156" s="754"/>
      <c r="UTZ156" s="754"/>
      <c r="UUA156" s="754"/>
      <c r="UUB156" s="754"/>
      <c r="UUC156" s="754"/>
      <c r="UUD156" s="754"/>
      <c r="UUE156" s="754"/>
      <c r="UUF156" s="754"/>
      <c r="UUG156" s="754"/>
      <c r="UUH156" s="754"/>
      <c r="UUI156" s="754"/>
      <c r="UUJ156" s="754"/>
      <c r="UUK156" s="754"/>
      <c r="UUL156" s="754"/>
      <c r="UUM156" s="754"/>
      <c r="UUN156" s="754"/>
      <c r="UUO156" s="754"/>
      <c r="UUP156" s="754"/>
      <c r="UUQ156" s="754"/>
      <c r="UUR156" s="754"/>
      <c r="UUS156" s="754"/>
      <c r="UUT156" s="754"/>
      <c r="UUU156" s="754"/>
      <c r="UUV156" s="754"/>
      <c r="UUW156" s="754"/>
      <c r="UUX156" s="754"/>
      <c r="UUY156" s="754"/>
      <c r="UUZ156" s="754"/>
      <c r="UVA156" s="754"/>
      <c r="UVB156" s="754"/>
      <c r="UVC156" s="754"/>
      <c r="UVD156" s="754"/>
      <c r="UVE156" s="754"/>
      <c r="UVF156" s="754"/>
      <c r="UVG156" s="754"/>
      <c r="UVH156" s="754"/>
      <c r="UVI156" s="754"/>
      <c r="UVJ156" s="754"/>
      <c r="UVK156" s="754"/>
      <c r="UVL156" s="754"/>
      <c r="UVM156" s="754"/>
      <c r="UVN156" s="754"/>
      <c r="UVO156" s="754"/>
      <c r="UVP156" s="754"/>
      <c r="UVQ156" s="754"/>
      <c r="UVR156" s="754"/>
      <c r="UVS156" s="754"/>
      <c r="UVT156" s="754"/>
      <c r="UVU156" s="754"/>
      <c r="UVV156" s="754"/>
      <c r="UVW156" s="754"/>
      <c r="UVX156" s="754"/>
      <c r="UVY156" s="754"/>
      <c r="UVZ156" s="754"/>
      <c r="UWA156" s="754"/>
      <c r="UWB156" s="754"/>
      <c r="UWC156" s="754"/>
      <c r="UWD156" s="754"/>
      <c r="UWE156" s="754"/>
      <c r="UWF156" s="754"/>
      <c r="UWG156" s="754"/>
      <c r="UWH156" s="754"/>
      <c r="UWI156" s="754"/>
      <c r="UWJ156" s="754"/>
      <c r="UWK156" s="754"/>
      <c r="UWL156" s="754"/>
      <c r="UWM156" s="754"/>
      <c r="UWN156" s="754"/>
      <c r="UWO156" s="754"/>
      <c r="UWP156" s="754"/>
      <c r="UWQ156" s="754"/>
      <c r="UWR156" s="754"/>
      <c r="UWS156" s="754"/>
      <c r="UWT156" s="754"/>
      <c r="UWU156" s="754"/>
      <c r="UWV156" s="754"/>
      <c r="UWW156" s="754"/>
      <c r="UWX156" s="754"/>
      <c r="UWY156" s="754"/>
      <c r="UWZ156" s="754"/>
      <c r="UXA156" s="754"/>
      <c r="UXB156" s="754"/>
      <c r="UXC156" s="754"/>
      <c r="UXD156" s="754"/>
      <c r="UXE156" s="754"/>
      <c r="UXF156" s="754"/>
      <c r="UXG156" s="754"/>
      <c r="UXH156" s="754"/>
      <c r="UXI156" s="754"/>
      <c r="UXJ156" s="754"/>
      <c r="UXK156" s="754"/>
      <c r="UXL156" s="754"/>
      <c r="UXM156" s="754"/>
      <c r="UXN156" s="754"/>
      <c r="UXO156" s="754"/>
      <c r="UXP156" s="754"/>
      <c r="UXQ156" s="754"/>
      <c r="UXR156" s="754"/>
      <c r="UXS156" s="754"/>
      <c r="UXT156" s="754"/>
      <c r="UXU156" s="754"/>
      <c r="UXV156" s="754"/>
      <c r="UXW156" s="754"/>
      <c r="UXX156" s="754"/>
      <c r="UXY156" s="754"/>
      <c r="UXZ156" s="754"/>
      <c r="UYA156" s="754"/>
      <c r="UYB156" s="754"/>
      <c r="UYC156" s="754"/>
      <c r="UYD156" s="754"/>
      <c r="UYE156" s="754"/>
      <c r="UYF156" s="754"/>
      <c r="UYG156" s="754"/>
      <c r="UYH156" s="754"/>
      <c r="UYI156" s="754"/>
      <c r="UYJ156" s="754"/>
      <c r="UYK156" s="754"/>
      <c r="UYL156" s="754"/>
      <c r="UYM156" s="754"/>
      <c r="UYN156" s="754"/>
      <c r="UYO156" s="754"/>
      <c r="UYP156" s="754"/>
      <c r="UYQ156" s="754"/>
      <c r="UYR156" s="754"/>
      <c r="UYS156" s="754"/>
      <c r="UYT156" s="754"/>
      <c r="UYU156" s="754"/>
      <c r="UYV156" s="754"/>
      <c r="UYW156" s="754"/>
      <c r="UYX156" s="754"/>
      <c r="UYY156" s="754"/>
      <c r="UYZ156" s="754"/>
      <c r="UZA156" s="754"/>
      <c r="UZB156" s="754"/>
      <c r="UZC156" s="754"/>
      <c r="UZD156" s="754"/>
      <c r="UZE156" s="754"/>
      <c r="UZF156" s="754"/>
      <c r="UZG156" s="754"/>
      <c r="UZH156" s="754"/>
      <c r="UZI156" s="754"/>
      <c r="UZJ156" s="754"/>
      <c r="UZK156" s="754"/>
      <c r="UZL156" s="754"/>
      <c r="UZM156" s="754"/>
      <c r="UZN156" s="754"/>
      <c r="UZO156" s="754"/>
      <c r="UZP156" s="754"/>
      <c r="UZQ156" s="754"/>
      <c r="UZR156" s="754"/>
      <c r="UZS156" s="754"/>
      <c r="UZT156" s="754"/>
      <c r="UZU156" s="754"/>
      <c r="UZV156" s="754"/>
      <c r="UZW156" s="754"/>
      <c r="UZX156" s="754"/>
      <c r="UZY156" s="754"/>
      <c r="UZZ156" s="754"/>
      <c r="VAA156" s="754"/>
      <c r="VAB156" s="754"/>
      <c r="VAC156" s="754"/>
      <c r="VAD156" s="754"/>
      <c r="VAE156" s="754"/>
      <c r="VAF156" s="754"/>
      <c r="VAG156" s="754"/>
      <c r="VAH156" s="754"/>
      <c r="VAI156" s="754"/>
      <c r="VAJ156" s="754"/>
      <c r="VAK156" s="754"/>
      <c r="VAL156" s="754"/>
      <c r="VAM156" s="754"/>
      <c r="VAN156" s="754"/>
      <c r="VAO156" s="754"/>
      <c r="VAP156" s="754"/>
      <c r="VAQ156" s="754"/>
      <c r="VAR156" s="754"/>
      <c r="VAS156" s="754"/>
      <c r="VAT156" s="754"/>
      <c r="VAU156" s="754"/>
      <c r="VAV156" s="754"/>
      <c r="VAW156" s="754"/>
      <c r="VAX156" s="754"/>
      <c r="VAY156" s="754"/>
      <c r="VAZ156" s="754"/>
      <c r="VBA156" s="754"/>
      <c r="VBB156" s="754"/>
      <c r="VBC156" s="754"/>
      <c r="VBD156" s="754"/>
      <c r="VBE156" s="754"/>
      <c r="VBF156" s="754"/>
      <c r="VBG156" s="754"/>
      <c r="VBH156" s="754"/>
      <c r="VBI156" s="754"/>
      <c r="VBJ156" s="754"/>
      <c r="VBK156" s="754"/>
      <c r="VBL156" s="754"/>
      <c r="VBM156" s="754"/>
      <c r="VBN156" s="754"/>
      <c r="VBO156" s="754"/>
      <c r="VBP156" s="754"/>
      <c r="VBQ156" s="754"/>
      <c r="VBR156" s="754"/>
      <c r="VBS156" s="754"/>
      <c r="VBT156" s="754"/>
      <c r="VBU156" s="754"/>
      <c r="VBV156" s="754"/>
      <c r="VBW156" s="754"/>
      <c r="VBX156" s="754"/>
      <c r="VBY156" s="754"/>
      <c r="VBZ156" s="754"/>
      <c r="VCA156" s="754"/>
      <c r="VCB156" s="754"/>
      <c r="VCC156" s="754"/>
      <c r="VCD156" s="754"/>
      <c r="VCE156" s="754"/>
      <c r="VCF156" s="754"/>
      <c r="VCG156" s="754"/>
      <c r="VCH156" s="754"/>
      <c r="VCI156" s="754"/>
      <c r="VCJ156" s="754"/>
      <c r="VCK156" s="754"/>
      <c r="VCL156" s="754"/>
      <c r="VCM156" s="754"/>
      <c r="VCN156" s="754"/>
      <c r="VCO156" s="754"/>
      <c r="VCP156" s="754"/>
      <c r="VCQ156" s="754"/>
      <c r="VCR156" s="754"/>
      <c r="VCS156" s="754"/>
      <c r="VCT156" s="754"/>
      <c r="VCU156" s="754"/>
      <c r="VCV156" s="754"/>
      <c r="VCW156" s="754"/>
      <c r="VCX156" s="754"/>
      <c r="VCY156" s="754"/>
      <c r="VCZ156" s="754"/>
      <c r="VDA156" s="754"/>
      <c r="VDB156" s="754"/>
      <c r="VDC156" s="754"/>
      <c r="VDD156" s="754"/>
      <c r="VDE156" s="754"/>
      <c r="VDF156" s="754"/>
      <c r="VDG156" s="754"/>
      <c r="VDH156" s="754"/>
      <c r="VDI156" s="754"/>
      <c r="VDJ156" s="754"/>
      <c r="VDK156" s="754"/>
      <c r="VDL156" s="754"/>
      <c r="VDM156" s="754"/>
      <c r="VDN156" s="754"/>
      <c r="VDO156" s="754"/>
      <c r="VDP156" s="754"/>
      <c r="VDQ156" s="754"/>
      <c r="VDR156" s="754"/>
      <c r="VDS156" s="754"/>
      <c r="VDT156" s="754"/>
      <c r="VDU156" s="754"/>
      <c r="VDV156" s="754"/>
      <c r="VDW156" s="754"/>
      <c r="VDX156" s="754"/>
      <c r="VDY156" s="754"/>
      <c r="VDZ156" s="754"/>
      <c r="VEA156" s="754"/>
      <c r="VEB156" s="754"/>
      <c r="VEC156" s="754"/>
      <c r="VED156" s="754"/>
      <c r="VEE156" s="754"/>
      <c r="VEF156" s="754"/>
      <c r="VEG156" s="754"/>
      <c r="VEH156" s="754"/>
      <c r="VEI156" s="754"/>
      <c r="VEJ156" s="754"/>
      <c r="VEK156" s="754"/>
      <c r="VEL156" s="754"/>
      <c r="VEM156" s="754"/>
      <c r="VEN156" s="754"/>
      <c r="VEO156" s="754"/>
      <c r="VEP156" s="754"/>
      <c r="VEQ156" s="754"/>
      <c r="VER156" s="754"/>
      <c r="VES156" s="754"/>
      <c r="VET156" s="754"/>
      <c r="VEU156" s="754"/>
      <c r="VEV156" s="754"/>
      <c r="VEW156" s="754"/>
      <c r="VEX156" s="754"/>
      <c r="VEY156" s="754"/>
      <c r="VEZ156" s="754"/>
      <c r="VFA156" s="754"/>
      <c r="VFB156" s="754"/>
      <c r="VFC156" s="754"/>
      <c r="VFD156" s="754"/>
      <c r="VFE156" s="754"/>
      <c r="VFF156" s="754"/>
      <c r="VFG156" s="754"/>
      <c r="VFH156" s="754"/>
      <c r="VFI156" s="754"/>
      <c r="VFJ156" s="754"/>
      <c r="VFK156" s="754"/>
      <c r="VFL156" s="754"/>
      <c r="VFM156" s="754"/>
      <c r="VFN156" s="754"/>
      <c r="VFO156" s="754"/>
      <c r="VFP156" s="754"/>
      <c r="VFQ156" s="754"/>
      <c r="VFR156" s="754"/>
      <c r="VFS156" s="754"/>
      <c r="VFT156" s="754"/>
      <c r="VFU156" s="754"/>
      <c r="VFV156" s="754"/>
      <c r="VFW156" s="754"/>
      <c r="VFX156" s="754"/>
      <c r="VFY156" s="754"/>
      <c r="VFZ156" s="754"/>
      <c r="VGA156" s="754"/>
      <c r="VGB156" s="754"/>
      <c r="VGC156" s="754"/>
      <c r="VGD156" s="754"/>
      <c r="VGE156" s="754"/>
      <c r="VGF156" s="754"/>
      <c r="VGG156" s="754"/>
      <c r="VGH156" s="754"/>
      <c r="VGI156" s="754"/>
      <c r="VGJ156" s="754"/>
      <c r="VGK156" s="754"/>
      <c r="VGL156" s="754"/>
      <c r="VGM156" s="754"/>
      <c r="VGN156" s="754"/>
      <c r="VGO156" s="754"/>
      <c r="VGP156" s="754"/>
      <c r="VGQ156" s="754"/>
      <c r="VGR156" s="754"/>
      <c r="VGS156" s="754"/>
      <c r="VGT156" s="754"/>
      <c r="VGU156" s="754"/>
      <c r="VGV156" s="754"/>
      <c r="VGW156" s="754"/>
      <c r="VGX156" s="754"/>
      <c r="VGY156" s="754"/>
      <c r="VGZ156" s="754"/>
      <c r="VHA156" s="754"/>
      <c r="VHB156" s="754"/>
      <c r="VHC156" s="754"/>
      <c r="VHD156" s="754"/>
      <c r="VHE156" s="754"/>
      <c r="VHF156" s="754"/>
      <c r="VHG156" s="754"/>
      <c r="VHH156" s="754"/>
      <c r="VHI156" s="754"/>
      <c r="VHJ156" s="754"/>
      <c r="VHK156" s="754"/>
      <c r="VHL156" s="754"/>
      <c r="VHM156" s="754"/>
      <c r="VHN156" s="754"/>
      <c r="VHO156" s="754"/>
      <c r="VHP156" s="754"/>
      <c r="VHQ156" s="754"/>
      <c r="VHR156" s="754"/>
      <c r="VHS156" s="754"/>
      <c r="VHT156" s="754"/>
      <c r="VHU156" s="754"/>
      <c r="VHV156" s="754"/>
      <c r="VHW156" s="754"/>
      <c r="VHX156" s="754"/>
      <c r="VHY156" s="754"/>
      <c r="VHZ156" s="754"/>
      <c r="VIA156" s="754"/>
      <c r="VIB156" s="754"/>
      <c r="VIC156" s="754"/>
      <c r="VID156" s="754"/>
      <c r="VIE156" s="754"/>
      <c r="VIF156" s="754"/>
      <c r="VIG156" s="754"/>
      <c r="VIH156" s="754"/>
      <c r="VII156" s="754"/>
      <c r="VIJ156" s="754"/>
      <c r="VIK156" s="754"/>
      <c r="VIL156" s="754"/>
      <c r="VIM156" s="754"/>
      <c r="VIN156" s="754"/>
      <c r="VIO156" s="754"/>
      <c r="VIP156" s="754"/>
      <c r="VIQ156" s="754"/>
      <c r="VIR156" s="754"/>
      <c r="VIS156" s="754"/>
      <c r="VIT156" s="754"/>
      <c r="VIU156" s="754"/>
      <c r="VIV156" s="754"/>
      <c r="VIW156" s="754"/>
      <c r="VIX156" s="754"/>
      <c r="VIY156" s="754"/>
      <c r="VIZ156" s="754"/>
      <c r="VJA156" s="754"/>
      <c r="VJB156" s="754"/>
      <c r="VJC156" s="754"/>
      <c r="VJD156" s="754"/>
      <c r="VJE156" s="754"/>
      <c r="VJF156" s="754"/>
      <c r="VJG156" s="754"/>
      <c r="VJH156" s="754"/>
      <c r="VJI156" s="754"/>
      <c r="VJJ156" s="754"/>
      <c r="VJK156" s="754"/>
      <c r="VJL156" s="754"/>
      <c r="VJM156" s="754"/>
      <c r="VJN156" s="754"/>
      <c r="VJO156" s="754"/>
      <c r="VJP156" s="754"/>
      <c r="VJQ156" s="754"/>
      <c r="VJR156" s="754"/>
      <c r="VJS156" s="754"/>
      <c r="VJT156" s="754"/>
      <c r="VJU156" s="754"/>
      <c r="VJV156" s="754"/>
      <c r="VJW156" s="754"/>
      <c r="VJX156" s="754"/>
      <c r="VJY156" s="754"/>
      <c r="VJZ156" s="754"/>
      <c r="VKA156" s="754"/>
      <c r="VKB156" s="754"/>
      <c r="VKC156" s="754"/>
      <c r="VKD156" s="754"/>
      <c r="VKE156" s="754"/>
      <c r="VKF156" s="754"/>
      <c r="VKG156" s="754"/>
      <c r="VKH156" s="754"/>
      <c r="VKI156" s="754"/>
      <c r="VKJ156" s="754"/>
      <c r="VKK156" s="754"/>
      <c r="VKL156" s="754"/>
      <c r="VKM156" s="754"/>
      <c r="VKN156" s="754"/>
      <c r="VKO156" s="754"/>
      <c r="VKP156" s="754"/>
      <c r="VKQ156" s="754"/>
      <c r="VKR156" s="754"/>
      <c r="VKS156" s="754"/>
      <c r="VKT156" s="754"/>
      <c r="VKU156" s="754"/>
      <c r="VKV156" s="754"/>
      <c r="VKW156" s="754"/>
      <c r="VKX156" s="754"/>
      <c r="VKY156" s="754"/>
      <c r="VKZ156" s="754"/>
      <c r="VLA156" s="754"/>
      <c r="VLB156" s="754"/>
      <c r="VLC156" s="754"/>
      <c r="VLD156" s="754"/>
      <c r="VLE156" s="754"/>
      <c r="VLF156" s="754"/>
      <c r="VLG156" s="754"/>
      <c r="VLH156" s="754"/>
      <c r="VLI156" s="754"/>
      <c r="VLJ156" s="754"/>
      <c r="VLK156" s="754"/>
      <c r="VLL156" s="754"/>
      <c r="VLM156" s="754"/>
      <c r="VLN156" s="754"/>
      <c r="VLO156" s="754"/>
      <c r="VLP156" s="754"/>
      <c r="VLQ156" s="754"/>
      <c r="VLR156" s="754"/>
      <c r="VLS156" s="754"/>
      <c r="VLT156" s="754"/>
      <c r="VLU156" s="754"/>
      <c r="VLV156" s="754"/>
      <c r="VLW156" s="754"/>
      <c r="VLX156" s="754"/>
      <c r="VLY156" s="754"/>
      <c r="VLZ156" s="754"/>
      <c r="VMA156" s="754"/>
      <c r="VMB156" s="754"/>
      <c r="VMC156" s="754"/>
      <c r="VMD156" s="754"/>
      <c r="VME156" s="754"/>
      <c r="VMF156" s="754"/>
      <c r="VMG156" s="754"/>
      <c r="VMH156" s="754"/>
      <c r="VMI156" s="754"/>
      <c r="VMJ156" s="754"/>
      <c r="VMK156" s="754"/>
      <c r="VML156" s="754"/>
      <c r="VMM156" s="754"/>
      <c r="VMN156" s="754"/>
      <c r="VMO156" s="754"/>
      <c r="VMP156" s="754"/>
      <c r="VMQ156" s="754"/>
      <c r="VMR156" s="754"/>
      <c r="VMS156" s="754"/>
      <c r="VMT156" s="754"/>
      <c r="VMU156" s="754"/>
      <c r="VMV156" s="754"/>
      <c r="VMW156" s="754"/>
      <c r="VMX156" s="754"/>
      <c r="VMY156" s="754"/>
      <c r="VMZ156" s="754"/>
      <c r="VNA156" s="754"/>
      <c r="VNB156" s="754"/>
      <c r="VNC156" s="754"/>
      <c r="VND156" s="754"/>
      <c r="VNE156" s="754"/>
      <c r="VNF156" s="754"/>
      <c r="VNG156" s="754"/>
      <c r="VNH156" s="754"/>
      <c r="VNI156" s="754"/>
      <c r="VNJ156" s="754"/>
      <c r="VNK156" s="754"/>
      <c r="VNL156" s="754"/>
      <c r="VNM156" s="754"/>
      <c r="VNN156" s="754"/>
      <c r="VNO156" s="754"/>
      <c r="VNP156" s="754"/>
      <c r="VNQ156" s="754"/>
      <c r="VNR156" s="754"/>
      <c r="VNS156" s="754"/>
      <c r="VNT156" s="754"/>
      <c r="VNU156" s="754"/>
      <c r="VNV156" s="754"/>
      <c r="VNW156" s="754"/>
      <c r="VNX156" s="754"/>
      <c r="VNY156" s="754"/>
      <c r="VNZ156" s="754"/>
      <c r="VOA156" s="754"/>
      <c r="VOB156" s="754"/>
      <c r="VOC156" s="754"/>
      <c r="VOD156" s="754"/>
      <c r="VOE156" s="754"/>
      <c r="VOF156" s="754"/>
      <c r="VOG156" s="754"/>
      <c r="VOH156" s="754"/>
      <c r="VOI156" s="754"/>
      <c r="VOJ156" s="754"/>
      <c r="VOK156" s="754"/>
      <c r="VOL156" s="754"/>
      <c r="VOM156" s="754"/>
      <c r="VON156" s="754"/>
      <c r="VOO156" s="754"/>
      <c r="VOP156" s="754"/>
      <c r="VOQ156" s="754"/>
      <c r="VOR156" s="754"/>
      <c r="VOS156" s="754"/>
      <c r="VOT156" s="754"/>
      <c r="VOU156" s="754"/>
      <c r="VOV156" s="754"/>
      <c r="VOW156" s="754"/>
      <c r="VOX156" s="754"/>
      <c r="VOY156" s="754"/>
      <c r="VOZ156" s="754"/>
      <c r="VPA156" s="754"/>
      <c r="VPB156" s="754"/>
      <c r="VPC156" s="754"/>
      <c r="VPD156" s="754"/>
      <c r="VPE156" s="754"/>
      <c r="VPF156" s="754"/>
      <c r="VPG156" s="754"/>
      <c r="VPH156" s="754"/>
      <c r="VPI156" s="754"/>
      <c r="VPJ156" s="754"/>
      <c r="VPK156" s="754"/>
      <c r="VPL156" s="754"/>
      <c r="VPM156" s="754"/>
      <c r="VPN156" s="754"/>
      <c r="VPO156" s="754"/>
      <c r="VPP156" s="754"/>
      <c r="VPQ156" s="754"/>
      <c r="VPR156" s="754"/>
      <c r="VPS156" s="754"/>
      <c r="VPT156" s="754"/>
      <c r="VPU156" s="754"/>
      <c r="VPV156" s="754"/>
      <c r="VPW156" s="754"/>
      <c r="VPX156" s="754"/>
      <c r="VPY156" s="754"/>
      <c r="VPZ156" s="754"/>
      <c r="VQA156" s="754"/>
      <c r="VQB156" s="754"/>
      <c r="VQC156" s="754"/>
      <c r="VQD156" s="754"/>
      <c r="VQE156" s="754"/>
      <c r="VQF156" s="754"/>
      <c r="VQG156" s="754"/>
      <c r="VQH156" s="754"/>
      <c r="VQI156" s="754"/>
      <c r="VQJ156" s="754"/>
      <c r="VQK156" s="754"/>
      <c r="VQL156" s="754"/>
      <c r="VQM156" s="754"/>
      <c r="VQN156" s="754"/>
      <c r="VQO156" s="754"/>
      <c r="VQP156" s="754"/>
      <c r="VQQ156" s="754"/>
      <c r="VQR156" s="754"/>
      <c r="VQS156" s="754"/>
      <c r="VQT156" s="754"/>
      <c r="VQU156" s="754"/>
      <c r="VQV156" s="754"/>
      <c r="VQW156" s="754"/>
      <c r="VQX156" s="754"/>
      <c r="VQY156" s="754"/>
      <c r="VQZ156" s="754"/>
      <c r="VRA156" s="754"/>
      <c r="VRB156" s="754"/>
      <c r="VRC156" s="754"/>
      <c r="VRD156" s="754"/>
      <c r="VRE156" s="754"/>
      <c r="VRF156" s="754"/>
      <c r="VRG156" s="754"/>
      <c r="VRH156" s="754"/>
      <c r="VRI156" s="754"/>
      <c r="VRJ156" s="754"/>
      <c r="VRK156" s="754"/>
      <c r="VRL156" s="754"/>
      <c r="VRM156" s="754"/>
      <c r="VRN156" s="754"/>
      <c r="VRO156" s="754"/>
      <c r="VRP156" s="754"/>
      <c r="VRQ156" s="754"/>
      <c r="VRR156" s="754"/>
      <c r="VRS156" s="754"/>
      <c r="VRT156" s="754"/>
      <c r="VRU156" s="754"/>
      <c r="VRV156" s="754"/>
      <c r="VRW156" s="754"/>
      <c r="VRX156" s="754"/>
      <c r="VRY156" s="754"/>
      <c r="VRZ156" s="754"/>
      <c r="VSA156" s="754"/>
      <c r="VSB156" s="754"/>
      <c r="VSC156" s="754"/>
      <c r="VSD156" s="754"/>
      <c r="VSE156" s="754"/>
      <c r="VSF156" s="754"/>
      <c r="VSG156" s="754"/>
      <c r="VSH156" s="754"/>
      <c r="VSI156" s="754"/>
      <c r="VSJ156" s="754"/>
      <c r="VSK156" s="754"/>
      <c r="VSL156" s="754"/>
      <c r="VSM156" s="754"/>
      <c r="VSN156" s="754"/>
      <c r="VSO156" s="754"/>
      <c r="VSP156" s="754"/>
      <c r="VSQ156" s="754"/>
      <c r="VSR156" s="754"/>
      <c r="VSS156" s="754"/>
      <c r="VST156" s="754"/>
      <c r="VSU156" s="754"/>
      <c r="VSV156" s="754"/>
      <c r="VSW156" s="754"/>
      <c r="VSX156" s="754"/>
      <c r="VSY156" s="754"/>
      <c r="VSZ156" s="754"/>
      <c r="VTA156" s="754"/>
      <c r="VTB156" s="754"/>
      <c r="VTC156" s="754"/>
      <c r="VTD156" s="754"/>
      <c r="VTE156" s="754"/>
      <c r="VTF156" s="754"/>
      <c r="VTG156" s="754"/>
      <c r="VTH156" s="754"/>
      <c r="VTI156" s="754"/>
      <c r="VTJ156" s="754"/>
      <c r="VTK156" s="754"/>
      <c r="VTL156" s="754"/>
      <c r="VTM156" s="754"/>
      <c r="VTN156" s="754"/>
      <c r="VTO156" s="754"/>
      <c r="VTP156" s="754"/>
      <c r="VTQ156" s="754"/>
      <c r="VTR156" s="754"/>
      <c r="VTS156" s="754"/>
      <c r="VTT156" s="754"/>
      <c r="VTU156" s="754"/>
      <c r="VTV156" s="754"/>
      <c r="VTW156" s="754"/>
      <c r="VTX156" s="754"/>
      <c r="VTY156" s="754"/>
      <c r="VTZ156" s="754"/>
      <c r="VUA156" s="754"/>
      <c r="VUB156" s="754"/>
      <c r="VUC156" s="754"/>
      <c r="VUD156" s="754"/>
      <c r="VUE156" s="754"/>
      <c r="VUF156" s="754"/>
      <c r="VUG156" s="754"/>
      <c r="VUH156" s="754"/>
      <c r="VUI156" s="754"/>
      <c r="VUJ156" s="754"/>
      <c r="VUK156" s="754"/>
      <c r="VUL156" s="754"/>
      <c r="VUM156" s="754"/>
      <c r="VUN156" s="754"/>
      <c r="VUO156" s="754"/>
      <c r="VUP156" s="754"/>
      <c r="VUQ156" s="754"/>
      <c r="VUR156" s="754"/>
      <c r="VUS156" s="754"/>
      <c r="VUT156" s="754"/>
      <c r="VUU156" s="754"/>
      <c r="VUV156" s="754"/>
      <c r="VUW156" s="754"/>
      <c r="VUX156" s="754"/>
      <c r="VUY156" s="754"/>
      <c r="VUZ156" s="754"/>
      <c r="VVA156" s="754"/>
      <c r="VVB156" s="754"/>
      <c r="VVC156" s="754"/>
      <c r="VVD156" s="754"/>
      <c r="VVE156" s="754"/>
      <c r="VVF156" s="754"/>
      <c r="VVG156" s="754"/>
      <c r="VVH156" s="754"/>
      <c r="VVI156" s="754"/>
      <c r="VVJ156" s="754"/>
      <c r="VVK156" s="754"/>
      <c r="VVL156" s="754"/>
      <c r="VVM156" s="754"/>
      <c r="VVN156" s="754"/>
      <c r="VVO156" s="754"/>
      <c r="VVP156" s="754"/>
      <c r="VVQ156" s="754"/>
      <c r="VVR156" s="754"/>
      <c r="VVS156" s="754"/>
      <c r="VVT156" s="754"/>
      <c r="VVU156" s="754"/>
      <c r="VVV156" s="754"/>
      <c r="VVW156" s="754"/>
      <c r="VVX156" s="754"/>
      <c r="VVY156" s="754"/>
      <c r="VVZ156" s="754"/>
      <c r="VWA156" s="754"/>
      <c r="VWB156" s="754"/>
      <c r="VWC156" s="754"/>
      <c r="VWD156" s="754"/>
      <c r="VWE156" s="754"/>
      <c r="VWF156" s="754"/>
      <c r="VWG156" s="754"/>
      <c r="VWH156" s="754"/>
      <c r="VWI156" s="754"/>
      <c r="VWJ156" s="754"/>
      <c r="VWK156" s="754"/>
      <c r="VWL156" s="754"/>
      <c r="VWM156" s="754"/>
      <c r="VWN156" s="754"/>
      <c r="VWO156" s="754"/>
      <c r="VWP156" s="754"/>
      <c r="VWQ156" s="754"/>
      <c r="VWR156" s="754"/>
      <c r="VWS156" s="754"/>
      <c r="VWT156" s="754"/>
      <c r="VWU156" s="754"/>
      <c r="VWV156" s="754"/>
      <c r="VWW156" s="754"/>
      <c r="VWX156" s="754"/>
      <c r="VWY156" s="754"/>
      <c r="VWZ156" s="754"/>
      <c r="VXA156" s="754"/>
      <c r="VXB156" s="754"/>
      <c r="VXC156" s="754"/>
      <c r="VXD156" s="754"/>
      <c r="VXE156" s="754"/>
      <c r="VXF156" s="754"/>
      <c r="VXG156" s="754"/>
      <c r="VXH156" s="754"/>
      <c r="VXI156" s="754"/>
      <c r="VXJ156" s="754"/>
      <c r="VXK156" s="754"/>
      <c r="VXL156" s="754"/>
      <c r="VXM156" s="754"/>
      <c r="VXN156" s="754"/>
      <c r="VXO156" s="754"/>
      <c r="VXP156" s="754"/>
      <c r="VXQ156" s="754"/>
      <c r="VXR156" s="754"/>
      <c r="VXS156" s="754"/>
      <c r="VXT156" s="754"/>
      <c r="VXU156" s="754"/>
      <c r="VXV156" s="754"/>
      <c r="VXW156" s="754"/>
      <c r="VXX156" s="754"/>
      <c r="VXY156" s="754"/>
      <c r="VXZ156" s="754"/>
      <c r="VYA156" s="754"/>
      <c r="VYB156" s="754"/>
      <c r="VYC156" s="754"/>
      <c r="VYD156" s="754"/>
      <c r="VYE156" s="754"/>
      <c r="VYF156" s="754"/>
      <c r="VYG156" s="754"/>
      <c r="VYH156" s="754"/>
      <c r="VYI156" s="754"/>
      <c r="VYJ156" s="754"/>
      <c r="VYK156" s="754"/>
      <c r="VYL156" s="754"/>
      <c r="VYM156" s="754"/>
      <c r="VYN156" s="754"/>
      <c r="VYO156" s="754"/>
      <c r="VYP156" s="754"/>
      <c r="VYQ156" s="754"/>
      <c r="VYR156" s="754"/>
      <c r="VYS156" s="754"/>
      <c r="VYT156" s="754"/>
      <c r="VYU156" s="754"/>
      <c r="VYV156" s="754"/>
      <c r="VYW156" s="754"/>
      <c r="VYX156" s="754"/>
      <c r="VYY156" s="754"/>
      <c r="VYZ156" s="754"/>
      <c r="VZA156" s="754"/>
      <c r="VZB156" s="754"/>
      <c r="VZC156" s="754"/>
      <c r="VZD156" s="754"/>
      <c r="VZE156" s="754"/>
      <c r="VZF156" s="754"/>
      <c r="VZG156" s="754"/>
      <c r="VZH156" s="754"/>
      <c r="VZI156" s="754"/>
      <c r="VZJ156" s="754"/>
      <c r="VZK156" s="754"/>
      <c r="VZL156" s="754"/>
      <c r="VZM156" s="754"/>
      <c r="VZN156" s="754"/>
      <c r="VZO156" s="754"/>
      <c r="VZP156" s="754"/>
      <c r="VZQ156" s="754"/>
      <c r="VZR156" s="754"/>
      <c r="VZS156" s="754"/>
      <c r="VZT156" s="754"/>
      <c r="VZU156" s="754"/>
      <c r="VZV156" s="754"/>
      <c r="VZW156" s="754"/>
      <c r="VZX156" s="754"/>
      <c r="VZY156" s="754"/>
      <c r="VZZ156" s="754"/>
      <c r="WAA156" s="754"/>
      <c r="WAB156" s="754"/>
      <c r="WAC156" s="754"/>
      <c r="WAD156" s="754"/>
      <c r="WAE156" s="754"/>
      <c r="WAF156" s="754"/>
      <c r="WAG156" s="754"/>
      <c r="WAH156" s="754"/>
      <c r="WAI156" s="754"/>
      <c r="WAJ156" s="754"/>
      <c r="WAK156" s="754"/>
      <c r="WAL156" s="754"/>
      <c r="WAM156" s="754"/>
      <c r="WAN156" s="754"/>
      <c r="WAO156" s="754"/>
      <c r="WAP156" s="754"/>
      <c r="WAQ156" s="754"/>
      <c r="WAR156" s="754"/>
      <c r="WAS156" s="754"/>
      <c r="WAT156" s="754"/>
      <c r="WAU156" s="754"/>
      <c r="WAV156" s="754"/>
      <c r="WAW156" s="754"/>
      <c r="WAX156" s="754"/>
      <c r="WAY156" s="754"/>
      <c r="WAZ156" s="754"/>
      <c r="WBA156" s="754"/>
      <c r="WBB156" s="754"/>
      <c r="WBC156" s="754"/>
      <c r="WBD156" s="754"/>
      <c r="WBE156" s="754"/>
      <c r="WBF156" s="754"/>
      <c r="WBG156" s="754"/>
      <c r="WBH156" s="754"/>
      <c r="WBI156" s="754"/>
      <c r="WBJ156" s="754"/>
      <c r="WBK156" s="754"/>
      <c r="WBL156" s="754"/>
      <c r="WBM156" s="754"/>
      <c r="WBN156" s="754"/>
      <c r="WBO156" s="754"/>
      <c r="WBP156" s="754"/>
      <c r="WBQ156" s="754"/>
      <c r="WBR156" s="754"/>
      <c r="WBS156" s="754"/>
      <c r="WBT156" s="754"/>
      <c r="WBU156" s="754"/>
      <c r="WBV156" s="754"/>
      <c r="WBW156" s="754"/>
      <c r="WBX156" s="754"/>
      <c r="WBY156" s="754"/>
      <c r="WBZ156" s="754"/>
      <c r="WCA156" s="754"/>
      <c r="WCB156" s="754"/>
      <c r="WCC156" s="754"/>
      <c r="WCD156" s="754"/>
      <c r="WCE156" s="754"/>
      <c r="WCF156" s="754"/>
      <c r="WCG156" s="754"/>
      <c r="WCH156" s="754"/>
      <c r="WCI156" s="754"/>
      <c r="WCJ156" s="754"/>
      <c r="WCK156" s="754"/>
      <c r="WCL156" s="754"/>
      <c r="WCM156" s="754"/>
      <c r="WCN156" s="754"/>
      <c r="WCO156" s="754"/>
      <c r="WCP156" s="754"/>
      <c r="WCQ156" s="754"/>
      <c r="WCR156" s="754"/>
      <c r="WCS156" s="754"/>
      <c r="WCT156" s="754"/>
      <c r="WCU156" s="754"/>
      <c r="WCV156" s="754"/>
      <c r="WCW156" s="754"/>
      <c r="WCX156" s="754"/>
      <c r="WCY156" s="754"/>
      <c r="WCZ156" s="754"/>
      <c r="WDA156" s="754"/>
      <c r="WDB156" s="754"/>
      <c r="WDC156" s="754"/>
      <c r="WDD156" s="754"/>
      <c r="WDE156" s="754"/>
      <c r="WDF156" s="754"/>
      <c r="WDG156" s="754"/>
      <c r="WDH156" s="754"/>
      <c r="WDI156" s="754"/>
      <c r="WDJ156" s="754"/>
      <c r="WDK156" s="754"/>
      <c r="WDL156" s="754"/>
      <c r="WDM156" s="754"/>
      <c r="WDN156" s="754"/>
      <c r="WDO156" s="754"/>
      <c r="WDP156" s="754"/>
      <c r="WDQ156" s="754"/>
      <c r="WDR156" s="754"/>
      <c r="WDS156" s="754"/>
      <c r="WDT156" s="754"/>
      <c r="WDU156" s="754"/>
      <c r="WDV156" s="754"/>
      <c r="WDW156" s="754"/>
      <c r="WDX156" s="754"/>
      <c r="WDY156" s="754"/>
      <c r="WDZ156" s="754"/>
      <c r="WEA156" s="754"/>
      <c r="WEB156" s="754"/>
      <c r="WEC156" s="754"/>
      <c r="WED156" s="754"/>
      <c r="WEE156" s="754"/>
      <c r="WEF156" s="754"/>
      <c r="WEG156" s="754"/>
      <c r="WEH156" s="754"/>
      <c r="WEI156" s="754"/>
      <c r="WEJ156" s="754"/>
      <c r="WEK156" s="754"/>
      <c r="WEL156" s="754"/>
      <c r="WEM156" s="754"/>
      <c r="WEN156" s="754"/>
      <c r="WEO156" s="754"/>
      <c r="WEP156" s="754"/>
      <c r="WEQ156" s="754"/>
      <c r="WER156" s="754"/>
      <c r="WES156" s="754"/>
      <c r="WET156" s="754"/>
      <c r="WEU156" s="754"/>
      <c r="WEV156" s="754"/>
      <c r="WEW156" s="754"/>
      <c r="WEX156" s="754"/>
      <c r="WEY156" s="754"/>
      <c r="WEZ156" s="754"/>
      <c r="WFA156" s="754"/>
      <c r="WFB156" s="754"/>
      <c r="WFC156" s="754"/>
      <c r="WFD156" s="754"/>
      <c r="WFE156" s="754"/>
      <c r="WFF156" s="754"/>
      <c r="WFG156" s="754"/>
      <c r="WFH156" s="754"/>
      <c r="WFI156" s="754"/>
      <c r="WFJ156" s="754"/>
      <c r="WFK156" s="754"/>
      <c r="WFL156" s="754"/>
      <c r="WFM156" s="754"/>
      <c r="WFN156" s="754"/>
      <c r="WFO156" s="754"/>
      <c r="WFP156" s="754"/>
      <c r="WFQ156" s="754"/>
      <c r="WFR156" s="754"/>
      <c r="WFS156" s="754"/>
      <c r="WFT156" s="754"/>
      <c r="WFU156" s="754"/>
      <c r="WFV156" s="754"/>
      <c r="WFW156" s="754"/>
      <c r="WFX156" s="754"/>
      <c r="WFY156" s="754"/>
      <c r="WFZ156" s="754"/>
      <c r="WGA156" s="754"/>
      <c r="WGB156" s="754"/>
      <c r="WGC156" s="754"/>
      <c r="WGD156" s="754"/>
      <c r="WGE156" s="754"/>
      <c r="WGF156" s="754"/>
      <c r="WGG156" s="754"/>
      <c r="WGH156" s="754"/>
      <c r="WGI156" s="754"/>
      <c r="WGJ156" s="754"/>
      <c r="WGK156" s="754"/>
      <c r="WGL156" s="754"/>
      <c r="WGM156" s="754"/>
      <c r="WGN156" s="754"/>
      <c r="WGO156" s="754"/>
      <c r="WGP156" s="754"/>
      <c r="WGQ156" s="754"/>
      <c r="WGR156" s="754"/>
      <c r="WGS156" s="754"/>
      <c r="WGT156" s="754"/>
      <c r="WGU156" s="754"/>
      <c r="WGV156" s="754"/>
      <c r="WGW156" s="754"/>
      <c r="WGX156" s="754"/>
      <c r="WGY156" s="754"/>
      <c r="WGZ156" s="754"/>
      <c r="WHA156" s="754"/>
      <c r="WHB156" s="754"/>
      <c r="WHC156" s="754"/>
      <c r="WHD156" s="754"/>
      <c r="WHE156" s="754"/>
      <c r="WHF156" s="754"/>
      <c r="WHG156" s="754"/>
      <c r="WHH156" s="754"/>
      <c r="WHI156" s="754"/>
      <c r="WHJ156" s="754"/>
      <c r="WHK156" s="754"/>
      <c r="WHL156" s="754"/>
      <c r="WHM156" s="754"/>
      <c r="WHN156" s="754"/>
      <c r="WHO156" s="754"/>
      <c r="WHP156" s="754"/>
      <c r="WHQ156" s="754"/>
      <c r="WHR156" s="754"/>
      <c r="WHS156" s="754"/>
      <c r="WHT156" s="754"/>
      <c r="WHU156" s="754"/>
      <c r="WHV156" s="754"/>
      <c r="WHW156" s="754"/>
      <c r="WHX156" s="754"/>
      <c r="WHY156" s="754"/>
      <c r="WHZ156" s="754"/>
      <c r="WIA156" s="754"/>
      <c r="WIB156" s="754"/>
      <c r="WIC156" s="754"/>
      <c r="WID156" s="754"/>
      <c r="WIE156" s="754"/>
      <c r="WIF156" s="754"/>
      <c r="WIG156" s="754"/>
      <c r="WIH156" s="754"/>
      <c r="WII156" s="754"/>
      <c r="WIJ156" s="754"/>
      <c r="WIK156" s="754"/>
      <c r="WIL156" s="754"/>
      <c r="WIM156" s="754"/>
      <c r="WIN156" s="754"/>
      <c r="WIO156" s="754"/>
      <c r="WIP156" s="754"/>
      <c r="WIQ156" s="754"/>
      <c r="WIR156" s="754"/>
      <c r="WIS156" s="754"/>
      <c r="WIT156" s="754"/>
      <c r="WIU156" s="754"/>
      <c r="WIV156" s="754"/>
      <c r="WIW156" s="754"/>
      <c r="WIX156" s="754"/>
      <c r="WIY156" s="754"/>
      <c r="WIZ156" s="754"/>
      <c r="WJA156" s="754"/>
      <c r="WJB156" s="754"/>
      <c r="WJC156" s="754"/>
      <c r="WJD156" s="754"/>
      <c r="WJE156" s="754"/>
      <c r="WJF156" s="754"/>
      <c r="WJG156" s="754"/>
      <c r="WJH156" s="754"/>
      <c r="WJI156" s="754"/>
      <c r="WJJ156" s="754"/>
      <c r="WJK156" s="754"/>
      <c r="WJL156" s="754"/>
      <c r="WJM156" s="754"/>
      <c r="WJN156" s="754"/>
      <c r="WJO156" s="754"/>
      <c r="WJP156" s="754"/>
      <c r="WJQ156" s="754"/>
      <c r="WJR156" s="754"/>
      <c r="WJS156" s="754"/>
      <c r="WJT156" s="754"/>
      <c r="WJU156" s="754"/>
      <c r="WJV156" s="754"/>
      <c r="WJW156" s="754"/>
      <c r="WJX156" s="754"/>
      <c r="WJY156" s="754"/>
      <c r="WJZ156" s="754"/>
      <c r="WKA156" s="754"/>
      <c r="WKB156" s="754"/>
      <c r="WKC156" s="754"/>
      <c r="WKD156" s="754"/>
      <c r="WKE156" s="754"/>
      <c r="WKF156" s="754"/>
      <c r="WKG156" s="754"/>
      <c r="WKH156" s="754"/>
      <c r="WKI156" s="754"/>
      <c r="WKJ156" s="754"/>
      <c r="WKK156" s="754"/>
      <c r="WKL156" s="754"/>
      <c r="WKM156" s="754"/>
      <c r="WKN156" s="754"/>
      <c r="WKO156" s="754"/>
      <c r="WKP156" s="754"/>
      <c r="WKQ156" s="754"/>
      <c r="WKR156" s="754"/>
      <c r="WKS156" s="754"/>
      <c r="WKT156" s="754"/>
      <c r="WKU156" s="754"/>
      <c r="WKV156" s="754"/>
      <c r="WKW156" s="754"/>
      <c r="WKX156" s="754"/>
      <c r="WKY156" s="754"/>
      <c r="WKZ156" s="754"/>
      <c r="WLA156" s="754"/>
      <c r="WLB156" s="754"/>
      <c r="WLC156" s="754"/>
      <c r="WLD156" s="754"/>
      <c r="WLE156" s="754"/>
      <c r="WLF156" s="754"/>
      <c r="WLG156" s="754"/>
      <c r="WLH156" s="754"/>
      <c r="WLI156" s="754"/>
      <c r="WLJ156" s="754"/>
      <c r="WLK156" s="754"/>
      <c r="WLL156" s="754"/>
      <c r="WLM156" s="754"/>
      <c r="WLN156" s="754"/>
      <c r="WLO156" s="754"/>
      <c r="WLP156" s="754"/>
      <c r="WLQ156" s="754"/>
      <c r="WLR156" s="754"/>
      <c r="WLS156" s="754"/>
      <c r="WLT156" s="754"/>
      <c r="WLU156" s="754"/>
      <c r="WLV156" s="754"/>
      <c r="WLW156" s="754"/>
      <c r="WLX156" s="754"/>
      <c r="WLY156" s="754"/>
      <c r="WLZ156" s="754"/>
      <c r="WMA156" s="754"/>
      <c r="WMB156" s="754"/>
      <c r="WMC156" s="754"/>
      <c r="WMD156" s="754"/>
      <c r="WME156" s="754"/>
      <c r="WMF156" s="754"/>
      <c r="WMG156" s="754"/>
      <c r="WMH156" s="754"/>
      <c r="WMI156" s="754"/>
      <c r="WMJ156" s="754"/>
      <c r="WMK156" s="754"/>
      <c r="WML156" s="754"/>
      <c r="WMM156" s="754"/>
      <c r="WMN156" s="754"/>
      <c r="WMO156" s="754"/>
      <c r="WMP156" s="754"/>
      <c r="WMQ156" s="754"/>
      <c r="WMR156" s="754"/>
      <c r="WMS156" s="754"/>
      <c r="WMT156" s="754"/>
      <c r="WMU156" s="754"/>
      <c r="WMV156" s="754"/>
      <c r="WMW156" s="754"/>
      <c r="WMX156" s="754"/>
      <c r="WMY156" s="754"/>
      <c r="WMZ156" s="754"/>
      <c r="WNA156" s="754"/>
      <c r="WNB156" s="754"/>
      <c r="WNC156" s="754"/>
      <c r="WND156" s="754"/>
      <c r="WNE156" s="754"/>
      <c r="WNF156" s="754"/>
      <c r="WNG156" s="754"/>
      <c r="WNH156" s="754"/>
      <c r="WNI156" s="754"/>
      <c r="WNJ156" s="754"/>
      <c r="WNK156" s="754"/>
      <c r="WNL156" s="754"/>
      <c r="WNM156" s="754"/>
      <c r="WNN156" s="754"/>
      <c r="WNO156" s="754"/>
      <c r="WNP156" s="754"/>
      <c r="WNQ156" s="754"/>
      <c r="WNR156" s="754"/>
      <c r="WNS156" s="754"/>
      <c r="WNT156" s="754"/>
      <c r="WNU156" s="754"/>
      <c r="WNV156" s="754"/>
      <c r="WNW156" s="754"/>
      <c r="WNX156" s="754"/>
      <c r="WNY156" s="754"/>
      <c r="WNZ156" s="754"/>
      <c r="WOA156" s="754"/>
      <c r="WOB156" s="754"/>
      <c r="WOC156" s="754"/>
      <c r="WOD156" s="754"/>
      <c r="WOE156" s="754"/>
      <c r="WOF156" s="754"/>
      <c r="WOG156" s="754"/>
      <c r="WOH156" s="754"/>
      <c r="WOI156" s="754"/>
      <c r="WOJ156" s="754"/>
      <c r="WOK156" s="754"/>
      <c r="WOL156" s="754"/>
      <c r="WOM156" s="754"/>
      <c r="WON156" s="754"/>
      <c r="WOO156" s="754"/>
      <c r="WOP156" s="754"/>
      <c r="WOQ156" s="754"/>
      <c r="WOR156" s="754"/>
      <c r="WOS156" s="754"/>
      <c r="WOT156" s="754"/>
      <c r="WOU156" s="754"/>
      <c r="WOV156" s="754"/>
      <c r="WOW156" s="754"/>
      <c r="WOX156" s="754"/>
      <c r="WOY156" s="754"/>
      <c r="WOZ156" s="754"/>
      <c r="WPA156" s="754"/>
      <c r="WPB156" s="754"/>
      <c r="WPC156" s="754"/>
      <c r="WPD156" s="754"/>
      <c r="WPE156" s="754"/>
      <c r="WPF156" s="754"/>
      <c r="WPG156" s="754"/>
      <c r="WPH156" s="754"/>
      <c r="WPI156" s="754"/>
      <c r="WPJ156" s="754"/>
      <c r="WPK156" s="754"/>
      <c r="WPL156" s="754"/>
      <c r="WPM156" s="754"/>
      <c r="WPN156" s="754"/>
      <c r="WPO156" s="754"/>
      <c r="WPP156" s="754"/>
      <c r="WPQ156" s="754"/>
      <c r="WPR156" s="754"/>
      <c r="WPS156" s="754"/>
      <c r="WPT156" s="754"/>
      <c r="WPU156" s="754"/>
      <c r="WPV156" s="754"/>
      <c r="WPW156" s="754"/>
      <c r="WPX156" s="754"/>
      <c r="WPY156" s="754"/>
      <c r="WPZ156" s="754"/>
      <c r="WQA156" s="754"/>
      <c r="WQB156" s="754"/>
      <c r="WQC156" s="754"/>
      <c r="WQD156" s="754"/>
      <c r="WQE156" s="754"/>
      <c r="WQF156" s="754"/>
      <c r="WQG156" s="754"/>
      <c r="WQH156" s="754"/>
      <c r="WQI156" s="754"/>
      <c r="WQJ156" s="754"/>
      <c r="WQK156" s="754"/>
      <c r="WQL156" s="754"/>
      <c r="WQM156" s="754"/>
      <c r="WQN156" s="754"/>
      <c r="WQO156" s="754"/>
      <c r="WQP156" s="754"/>
      <c r="WQQ156" s="754"/>
      <c r="WQR156" s="754"/>
      <c r="WQS156" s="754"/>
      <c r="WQT156" s="754"/>
      <c r="WQU156" s="754"/>
      <c r="WQV156" s="754"/>
      <c r="WQW156" s="754"/>
      <c r="WQX156" s="754"/>
      <c r="WQY156" s="754"/>
      <c r="WQZ156" s="754"/>
      <c r="WRA156" s="754"/>
      <c r="WRB156" s="754"/>
      <c r="WRC156" s="754"/>
      <c r="WRD156" s="754"/>
      <c r="WRE156" s="754"/>
      <c r="WRF156" s="754"/>
      <c r="WRG156" s="754"/>
      <c r="WRH156" s="754"/>
      <c r="WRI156" s="754"/>
      <c r="WRJ156" s="754"/>
      <c r="WRK156" s="754"/>
      <c r="WRL156" s="754"/>
      <c r="WRM156" s="754"/>
      <c r="WRN156" s="754"/>
      <c r="WRO156" s="754"/>
      <c r="WRP156" s="754"/>
      <c r="WRQ156" s="754"/>
      <c r="WRR156" s="754"/>
      <c r="WRS156" s="754"/>
      <c r="WRT156" s="754"/>
      <c r="WRU156" s="754"/>
      <c r="WRV156" s="754"/>
      <c r="WRW156" s="754"/>
      <c r="WRX156" s="754"/>
      <c r="WRY156" s="754"/>
      <c r="WRZ156" s="754"/>
      <c r="WSA156" s="754"/>
      <c r="WSB156" s="754"/>
      <c r="WSC156" s="754"/>
      <c r="WSD156" s="754"/>
      <c r="WSE156" s="754"/>
      <c r="WSF156" s="754"/>
      <c r="WSG156" s="754"/>
      <c r="WSH156" s="754"/>
      <c r="WSI156" s="754"/>
      <c r="WSJ156" s="754"/>
      <c r="WSK156" s="754"/>
      <c r="WSL156" s="754"/>
      <c r="WSM156" s="754"/>
      <c r="WSN156" s="754"/>
      <c r="WSO156" s="754"/>
      <c r="WSP156" s="754"/>
      <c r="WSQ156" s="754"/>
      <c r="WSR156" s="754"/>
      <c r="WSS156" s="754"/>
      <c r="WST156" s="754"/>
      <c r="WSU156" s="754"/>
      <c r="WSV156" s="754"/>
      <c r="WSW156" s="754"/>
      <c r="WSX156" s="754"/>
      <c r="WSY156" s="754"/>
      <c r="WSZ156" s="754"/>
      <c r="WTA156" s="754"/>
      <c r="WTB156" s="754"/>
      <c r="WTC156" s="754"/>
      <c r="WTD156" s="754"/>
      <c r="WTE156" s="754"/>
      <c r="WTF156" s="754"/>
      <c r="WTG156" s="754"/>
      <c r="WTH156" s="754"/>
      <c r="WTI156" s="754"/>
      <c r="WTJ156" s="754"/>
      <c r="WTK156" s="754"/>
      <c r="WTL156" s="754"/>
      <c r="WTM156" s="754"/>
      <c r="WTN156" s="754"/>
      <c r="WTO156" s="754"/>
      <c r="WTP156" s="754"/>
      <c r="WTQ156" s="754"/>
      <c r="WTR156" s="754"/>
      <c r="WTS156" s="754"/>
      <c r="WTT156" s="754"/>
      <c r="WTU156" s="754"/>
      <c r="WTV156" s="754"/>
      <c r="WTW156" s="754"/>
      <c r="WTX156" s="754"/>
      <c r="WTY156" s="754"/>
      <c r="WTZ156" s="754"/>
      <c r="WUA156" s="754"/>
      <c r="WUB156" s="754"/>
      <c r="WUC156" s="754"/>
      <c r="WUD156" s="754"/>
      <c r="WUE156" s="754"/>
      <c r="WUF156" s="754"/>
      <c r="WUG156" s="754"/>
      <c r="WUH156" s="754"/>
      <c r="WUI156" s="754"/>
      <c r="WUJ156" s="754"/>
      <c r="WUK156" s="754"/>
      <c r="WUL156" s="754"/>
      <c r="WUM156" s="754"/>
      <c r="WUN156" s="754"/>
      <c r="WUO156" s="754"/>
      <c r="WUP156" s="754"/>
      <c r="WUQ156" s="754"/>
      <c r="WUR156" s="754"/>
      <c r="WUS156" s="754"/>
      <c r="WUT156" s="754"/>
      <c r="WUU156" s="754"/>
      <c r="WUV156" s="754"/>
      <c r="WUW156" s="754"/>
      <c r="WUX156" s="754"/>
      <c r="WUY156" s="754"/>
      <c r="WUZ156" s="754"/>
      <c r="WVA156" s="754"/>
      <c r="WVB156" s="754"/>
      <c r="WVC156" s="754"/>
      <c r="WVD156" s="754"/>
      <c r="WVE156" s="754"/>
      <c r="WVF156" s="754"/>
      <c r="WVG156" s="754"/>
      <c r="WVH156" s="754"/>
      <c r="WVI156" s="754"/>
      <c r="WVJ156" s="754"/>
      <c r="WVK156" s="754"/>
      <c r="WVL156" s="754"/>
      <c r="WVM156" s="754"/>
      <c r="WVN156" s="754"/>
      <c r="WVO156" s="754"/>
      <c r="WVP156" s="754"/>
      <c r="WVQ156" s="754"/>
      <c r="WVR156" s="754"/>
      <c r="WVS156" s="754"/>
      <c r="WVT156" s="754"/>
      <c r="WVU156" s="754"/>
      <c r="WVV156" s="754"/>
      <c r="WVW156" s="754"/>
      <c r="WVX156" s="754"/>
      <c r="WVY156" s="754"/>
      <c r="WVZ156" s="754"/>
      <c r="WWA156" s="754"/>
      <c r="WWB156" s="754"/>
      <c r="WWC156" s="754"/>
      <c r="WWD156" s="754"/>
      <c r="WWE156" s="754"/>
      <c r="WWF156" s="754"/>
      <c r="WWG156" s="754"/>
      <c r="WWH156" s="754"/>
      <c r="WWI156" s="754"/>
      <c r="WWJ156" s="754"/>
      <c r="WWK156" s="754"/>
      <c r="WWL156" s="754"/>
      <c r="WWM156" s="754"/>
      <c r="WWN156" s="754"/>
      <c r="WWO156" s="754"/>
      <c r="WWP156" s="754"/>
      <c r="WWQ156" s="754"/>
      <c r="WWR156" s="754"/>
      <c r="WWS156" s="754"/>
      <c r="WWT156" s="754"/>
      <c r="WWU156" s="754"/>
      <c r="WWV156" s="754"/>
      <c r="WWW156" s="754"/>
      <c r="WWX156" s="754"/>
      <c r="WWY156" s="754"/>
      <c r="WWZ156" s="754"/>
      <c r="WXA156" s="754"/>
      <c r="WXB156" s="754"/>
      <c r="WXC156" s="754"/>
      <c r="WXD156" s="754"/>
      <c r="WXE156" s="754"/>
      <c r="WXF156" s="754"/>
      <c r="WXG156" s="754"/>
      <c r="WXH156" s="754"/>
      <c r="WXI156" s="754"/>
      <c r="WXJ156" s="754"/>
      <c r="WXK156" s="754"/>
      <c r="WXL156" s="754"/>
      <c r="WXM156" s="754"/>
      <c r="WXN156" s="754"/>
      <c r="WXO156" s="754"/>
      <c r="WXP156" s="754"/>
      <c r="WXQ156" s="754"/>
      <c r="WXR156" s="754"/>
      <c r="WXS156" s="754"/>
      <c r="WXT156" s="754"/>
      <c r="WXU156" s="754"/>
      <c r="WXV156" s="754"/>
      <c r="WXW156" s="754"/>
      <c r="WXX156" s="754"/>
      <c r="WXY156" s="754"/>
      <c r="WXZ156" s="754"/>
      <c r="WYA156" s="754"/>
      <c r="WYB156" s="754"/>
      <c r="WYC156" s="754"/>
      <c r="WYD156" s="754"/>
      <c r="WYE156" s="754"/>
      <c r="WYF156" s="754"/>
      <c r="WYG156" s="754"/>
      <c r="WYH156" s="754"/>
      <c r="WYI156" s="754"/>
      <c r="WYJ156" s="754"/>
      <c r="WYK156" s="754"/>
      <c r="WYL156" s="754"/>
      <c r="WYM156" s="754"/>
      <c r="WYN156" s="754"/>
      <c r="WYO156" s="754"/>
      <c r="WYP156" s="754"/>
      <c r="WYQ156" s="754"/>
      <c r="WYR156" s="754"/>
      <c r="WYS156" s="754"/>
      <c r="WYT156" s="754"/>
      <c r="WYU156" s="754"/>
      <c r="WYV156" s="754"/>
      <c r="WYW156" s="754"/>
      <c r="WYX156" s="754"/>
      <c r="WYY156" s="754"/>
      <c r="WYZ156" s="754"/>
      <c r="WZA156" s="754"/>
      <c r="WZB156" s="754"/>
      <c r="WZC156" s="754"/>
      <c r="WZD156" s="754"/>
      <c r="WZE156" s="754"/>
      <c r="WZF156" s="754"/>
      <c r="WZG156" s="754"/>
      <c r="WZH156" s="754"/>
      <c r="WZI156" s="754"/>
      <c r="WZJ156" s="754"/>
      <c r="WZK156" s="754"/>
      <c r="WZL156" s="754"/>
      <c r="WZM156" s="754"/>
      <c r="WZN156" s="754"/>
      <c r="WZO156" s="754"/>
      <c r="WZP156" s="754"/>
      <c r="WZQ156" s="754"/>
      <c r="WZR156" s="754"/>
      <c r="WZS156" s="754"/>
      <c r="WZT156" s="754"/>
      <c r="WZU156" s="754"/>
      <c r="WZV156" s="754"/>
      <c r="WZW156" s="754"/>
      <c r="WZX156" s="754"/>
      <c r="WZY156" s="754"/>
      <c r="WZZ156" s="754"/>
      <c r="XAA156" s="754"/>
      <c r="XAB156" s="754"/>
      <c r="XAC156" s="754"/>
      <c r="XAD156" s="754"/>
      <c r="XAE156" s="754"/>
      <c r="XAF156" s="754"/>
      <c r="XAG156" s="754"/>
      <c r="XAH156" s="754"/>
      <c r="XAI156" s="754"/>
      <c r="XAJ156" s="754"/>
      <c r="XAK156" s="754"/>
      <c r="XAL156" s="754"/>
      <c r="XAM156" s="754"/>
      <c r="XAN156" s="754"/>
      <c r="XAO156" s="754"/>
      <c r="XAP156" s="754"/>
      <c r="XAQ156" s="754"/>
      <c r="XAR156" s="754"/>
      <c r="XAS156" s="754"/>
      <c r="XAT156" s="754"/>
      <c r="XAU156" s="754"/>
      <c r="XAV156" s="754"/>
      <c r="XAW156" s="754"/>
      <c r="XAX156" s="754"/>
      <c r="XAY156" s="754"/>
      <c r="XAZ156" s="754"/>
      <c r="XBA156" s="754"/>
      <c r="XBB156" s="754"/>
      <c r="XBC156" s="754"/>
      <c r="XBD156" s="754"/>
      <c r="XBE156" s="754"/>
      <c r="XBF156" s="754"/>
      <c r="XBG156" s="754"/>
      <c r="XBH156" s="754"/>
      <c r="XBI156" s="754"/>
      <c r="XBJ156" s="754"/>
      <c r="XBK156" s="754"/>
      <c r="XBL156" s="754"/>
      <c r="XBM156" s="754"/>
      <c r="XBN156" s="754"/>
      <c r="XBO156" s="754"/>
      <c r="XBP156" s="754"/>
      <c r="XBQ156" s="754"/>
      <c r="XBR156" s="754"/>
      <c r="XBS156" s="754"/>
      <c r="XBT156" s="754"/>
      <c r="XBU156" s="754"/>
      <c r="XBV156" s="754"/>
      <c r="XBW156" s="754"/>
      <c r="XBX156" s="754"/>
      <c r="XBY156" s="754"/>
      <c r="XBZ156" s="754"/>
      <c r="XCA156" s="754"/>
      <c r="XCB156" s="754"/>
      <c r="XCC156" s="754"/>
      <c r="XCD156" s="754"/>
      <c r="XCE156" s="754"/>
      <c r="XCF156" s="754"/>
      <c r="XCG156" s="754"/>
      <c r="XCH156" s="754"/>
      <c r="XCI156" s="754"/>
      <c r="XCJ156" s="754"/>
      <c r="XCK156" s="754"/>
      <c r="XCL156" s="754"/>
      <c r="XCM156" s="754"/>
      <c r="XCN156" s="754"/>
      <c r="XCO156" s="754"/>
      <c r="XCP156" s="754"/>
      <c r="XCQ156" s="754"/>
      <c r="XCR156" s="754"/>
      <c r="XCS156" s="754"/>
      <c r="XCT156" s="754"/>
      <c r="XCU156" s="754"/>
      <c r="XCV156" s="754"/>
      <c r="XCW156" s="754"/>
      <c r="XCX156" s="754"/>
      <c r="XCY156" s="754"/>
      <c r="XCZ156" s="754"/>
      <c r="XDA156" s="754"/>
      <c r="XDB156" s="754"/>
      <c r="XDC156" s="754"/>
      <c r="XDD156" s="754"/>
      <c r="XDE156" s="754"/>
      <c r="XDF156" s="754"/>
      <c r="XDG156" s="754"/>
      <c r="XDH156" s="754"/>
      <c r="XDI156" s="754"/>
      <c r="XDJ156" s="754"/>
      <c r="XDK156" s="754"/>
      <c r="XDL156" s="754"/>
      <c r="XDM156" s="754"/>
      <c r="XDN156" s="754"/>
      <c r="XDO156" s="754"/>
      <c r="XDP156" s="754"/>
      <c r="XDQ156" s="754"/>
      <c r="XDR156" s="754"/>
      <c r="XDS156" s="754"/>
      <c r="XDT156" s="754"/>
      <c r="XDU156" s="754"/>
      <c r="XDV156" s="754"/>
      <c r="XDW156" s="754"/>
      <c r="XDX156" s="754"/>
      <c r="XDY156" s="754"/>
      <c r="XDZ156" s="754"/>
      <c r="XEA156" s="754"/>
      <c r="XEB156" s="754"/>
      <c r="XEC156" s="754"/>
      <c r="XED156" s="754"/>
      <c r="XEE156" s="754"/>
      <c r="XEF156" s="754"/>
      <c r="XEG156" s="754"/>
      <c r="XEH156" s="754"/>
      <c r="XEI156" s="754"/>
      <c r="XEJ156" s="754"/>
      <c r="XEK156" s="754"/>
      <c r="XEL156" s="754"/>
      <c r="XEM156" s="754"/>
      <c r="XEN156" s="754"/>
      <c r="XEO156" s="754"/>
      <c r="XEP156" s="754"/>
      <c r="XEQ156" s="754"/>
      <c r="XER156" s="754"/>
      <c r="XES156" s="754"/>
      <c r="XET156" s="754"/>
      <c r="XEU156" s="754"/>
      <c r="XEV156" s="754"/>
      <c r="XEW156" s="754"/>
      <c r="XEX156" s="754"/>
      <c r="XEY156" s="754"/>
      <c r="XEZ156" s="754"/>
      <c r="XFA156" s="754"/>
      <c r="XFB156" s="754"/>
      <c r="XFC156" s="754"/>
      <c r="XFD156" s="754"/>
    </row>
    <row r="157" spans="1:16384" s="587" customFormat="1" ht="13.2" x14ac:dyDescent="0.3">
      <c r="A157" s="755" t="s">
        <v>2948</v>
      </c>
      <c r="B157" s="756"/>
      <c r="C157" s="756"/>
      <c r="D157" s="756"/>
      <c r="E157" s="756"/>
      <c r="F157" s="756"/>
      <c r="G157" s="756"/>
      <c r="H157" s="756"/>
      <c r="I157" s="756"/>
      <c r="J157" s="756"/>
      <c r="K157" s="756"/>
      <c r="L157" s="756"/>
      <c r="M157" s="756"/>
      <c r="N157" s="756"/>
      <c r="O157" s="756"/>
      <c r="P157" s="756"/>
      <c r="Q157" s="756"/>
      <c r="R157" s="756"/>
      <c r="S157" s="756"/>
      <c r="T157" s="756"/>
      <c r="U157" s="756"/>
      <c r="V157" s="756"/>
      <c r="W157" s="756"/>
      <c r="X157" s="756"/>
      <c r="Y157" s="756"/>
      <c r="Z157" s="756"/>
      <c r="AA157" s="756"/>
      <c r="AB157" s="756"/>
      <c r="AC157" s="756"/>
      <c r="AD157" s="756"/>
      <c r="AE157" s="756"/>
      <c r="AF157" s="756"/>
      <c r="AG157" s="756"/>
      <c r="AH157" s="756"/>
      <c r="AI157" s="756"/>
      <c r="AJ157" s="756"/>
      <c r="AK157" s="756"/>
      <c r="AL157" s="756"/>
      <c r="AM157" s="756"/>
      <c r="AN157" s="756"/>
      <c r="AO157" s="756"/>
      <c r="AP157" s="756"/>
      <c r="AQ157" s="756"/>
      <c r="AR157" s="756"/>
      <c r="AS157" s="756"/>
      <c r="AT157" s="756"/>
      <c r="AU157" s="756"/>
      <c r="AV157" s="756"/>
      <c r="AW157" s="756"/>
      <c r="AX157" s="756"/>
      <c r="AY157" s="756"/>
      <c r="AZ157" s="289"/>
      <c r="BA157" s="289"/>
      <c r="BB157" s="289"/>
    </row>
    <row r="158" spans="1:16384" s="587" customFormat="1" ht="63" customHeight="1" x14ac:dyDescent="0.3">
      <c r="A158" s="754" t="s">
        <v>2876</v>
      </c>
      <c r="B158" s="754"/>
      <c r="C158" s="754"/>
      <c r="D158" s="754"/>
      <c r="E158" s="754"/>
      <c r="F158" s="754"/>
      <c r="G158" s="754"/>
      <c r="H158" s="754"/>
      <c r="I158" s="754"/>
      <c r="J158" s="754"/>
      <c r="K158" s="754"/>
      <c r="L158" s="754"/>
      <c r="M158" s="754"/>
      <c r="N158" s="754"/>
      <c r="O158" s="754"/>
      <c r="P158" s="754"/>
      <c r="Q158" s="754"/>
      <c r="R158" s="754"/>
      <c r="S158" s="754"/>
      <c r="T158" s="754"/>
      <c r="U158" s="754"/>
      <c r="V158" s="754"/>
      <c r="W158" s="754"/>
      <c r="X158" s="754"/>
      <c r="Y158" s="754"/>
      <c r="Z158" s="754"/>
      <c r="AA158" s="754"/>
      <c r="AB158" s="754"/>
      <c r="AC158" s="754"/>
      <c r="AD158" s="754"/>
      <c r="AE158" s="754"/>
      <c r="AF158" s="754"/>
      <c r="AG158" s="754"/>
      <c r="AH158" s="754"/>
      <c r="AI158" s="754"/>
      <c r="AJ158" s="754"/>
      <c r="AK158" s="754"/>
      <c r="AL158" s="754"/>
      <c r="AM158" s="754"/>
      <c r="AN158" s="754"/>
      <c r="AO158" s="754"/>
      <c r="AP158" s="754"/>
      <c r="AQ158" s="754"/>
      <c r="AR158" s="754"/>
      <c r="AS158" s="754"/>
      <c r="AT158" s="754"/>
      <c r="AU158" s="754"/>
      <c r="AV158" s="754"/>
      <c r="AW158" s="754"/>
      <c r="AX158" s="754"/>
      <c r="AY158" s="754"/>
      <c r="AZ158" s="289"/>
      <c r="BA158" s="289"/>
      <c r="BB158" s="289"/>
    </row>
    <row r="159" spans="1:16384" s="587" customFormat="1" ht="13.2" x14ac:dyDescent="0.3">
      <c r="A159" s="755" t="s">
        <v>2949</v>
      </c>
      <c r="B159" s="756"/>
      <c r="C159" s="756"/>
      <c r="D159" s="756"/>
      <c r="E159" s="756"/>
      <c r="F159" s="756"/>
      <c r="G159" s="756"/>
      <c r="H159" s="756"/>
      <c r="I159" s="756"/>
      <c r="J159" s="756"/>
      <c r="K159" s="756"/>
      <c r="L159" s="756"/>
      <c r="M159" s="756"/>
      <c r="N159" s="756"/>
      <c r="O159" s="756"/>
      <c r="P159" s="756"/>
      <c r="Q159" s="756"/>
      <c r="R159" s="756"/>
      <c r="S159" s="756"/>
      <c r="T159" s="756"/>
      <c r="U159" s="756"/>
      <c r="V159" s="756"/>
      <c r="W159" s="756"/>
      <c r="X159" s="756"/>
      <c r="Y159" s="756"/>
      <c r="Z159" s="756"/>
      <c r="AA159" s="756"/>
      <c r="AB159" s="756"/>
      <c r="AC159" s="756"/>
      <c r="AD159" s="756"/>
      <c r="AE159" s="756"/>
      <c r="AF159" s="756"/>
      <c r="AG159" s="756"/>
      <c r="AH159" s="756"/>
      <c r="AI159" s="756"/>
      <c r="AJ159" s="756"/>
      <c r="AK159" s="756"/>
      <c r="AL159" s="756"/>
      <c r="AM159" s="756"/>
      <c r="AN159" s="756"/>
      <c r="AO159" s="756"/>
      <c r="AP159" s="756"/>
      <c r="AQ159" s="756"/>
      <c r="AR159" s="756"/>
      <c r="AS159" s="756"/>
      <c r="AT159" s="756"/>
      <c r="AU159" s="756"/>
      <c r="AV159" s="756"/>
      <c r="AW159" s="756"/>
      <c r="AX159" s="756"/>
      <c r="AY159" s="756"/>
      <c r="AZ159" s="289"/>
      <c r="BA159" s="289"/>
      <c r="BB159" s="289"/>
    </row>
    <row r="160" spans="1:16384" s="587" customFormat="1" ht="25.5" customHeight="1" x14ac:dyDescent="0.3">
      <c r="A160" s="754" t="s">
        <v>2877</v>
      </c>
      <c r="B160" s="754"/>
      <c r="C160" s="754"/>
      <c r="D160" s="754"/>
      <c r="E160" s="754"/>
      <c r="F160" s="754"/>
      <c r="G160" s="754"/>
      <c r="H160" s="754"/>
      <c r="I160" s="754"/>
      <c r="J160" s="754"/>
      <c r="K160" s="754"/>
      <c r="L160" s="754"/>
      <c r="M160" s="754"/>
      <c r="N160" s="754"/>
      <c r="O160" s="754"/>
      <c r="P160" s="754"/>
      <c r="Q160" s="754"/>
      <c r="R160" s="754"/>
      <c r="S160" s="754"/>
      <c r="T160" s="754"/>
      <c r="U160" s="754"/>
      <c r="V160" s="754"/>
      <c r="W160" s="754"/>
      <c r="X160" s="754"/>
      <c r="Y160" s="754"/>
      <c r="Z160" s="754"/>
      <c r="AA160" s="754"/>
      <c r="AB160" s="754"/>
      <c r="AC160" s="754"/>
      <c r="AD160" s="754"/>
      <c r="AE160" s="754"/>
      <c r="AF160" s="754"/>
      <c r="AG160" s="754"/>
      <c r="AH160" s="754"/>
      <c r="AI160" s="754"/>
      <c r="AJ160" s="754"/>
      <c r="AK160" s="754"/>
      <c r="AL160" s="754"/>
      <c r="AM160" s="754"/>
      <c r="AN160" s="754"/>
      <c r="AO160" s="754"/>
      <c r="AP160" s="754"/>
      <c r="AQ160" s="754"/>
      <c r="AR160" s="754"/>
      <c r="AS160" s="754"/>
      <c r="AT160" s="754"/>
      <c r="AU160" s="754"/>
      <c r="AV160" s="754"/>
      <c r="AW160" s="754"/>
      <c r="AX160" s="754"/>
      <c r="AY160" s="754"/>
      <c r="AZ160" s="289"/>
      <c r="BA160" s="289"/>
      <c r="BB160" s="289"/>
    </row>
    <row r="161" spans="1:16384" s="587" customFormat="1" ht="13.2" x14ac:dyDescent="0.3">
      <c r="A161" s="755" t="s">
        <v>2950</v>
      </c>
      <c r="B161" s="756"/>
      <c r="C161" s="756"/>
      <c r="D161" s="756"/>
      <c r="E161" s="756"/>
      <c r="F161" s="756"/>
      <c r="G161" s="756"/>
      <c r="H161" s="756"/>
      <c r="I161" s="756"/>
      <c r="J161" s="756"/>
      <c r="K161" s="756"/>
      <c r="L161" s="756"/>
      <c r="M161" s="756"/>
      <c r="N161" s="756"/>
      <c r="O161" s="756"/>
      <c r="P161" s="756"/>
      <c r="Q161" s="756"/>
      <c r="R161" s="756"/>
      <c r="S161" s="756"/>
      <c r="T161" s="756"/>
      <c r="U161" s="756"/>
      <c r="V161" s="756"/>
      <c r="W161" s="756"/>
      <c r="X161" s="756"/>
      <c r="Y161" s="756"/>
      <c r="Z161" s="756"/>
      <c r="AA161" s="756"/>
      <c r="AB161" s="756"/>
      <c r="AC161" s="756"/>
      <c r="AD161" s="756"/>
      <c r="AE161" s="756"/>
      <c r="AF161" s="756"/>
      <c r="AG161" s="756"/>
      <c r="AH161" s="756"/>
      <c r="AI161" s="756"/>
      <c r="AJ161" s="756"/>
      <c r="AK161" s="756"/>
      <c r="AL161" s="756"/>
      <c r="AM161" s="756"/>
      <c r="AN161" s="756"/>
      <c r="AO161" s="756"/>
      <c r="AP161" s="756"/>
      <c r="AQ161" s="756"/>
      <c r="AR161" s="756"/>
      <c r="AS161" s="756"/>
      <c r="AT161" s="756"/>
      <c r="AU161" s="756"/>
      <c r="AV161" s="756"/>
      <c r="AW161" s="756"/>
      <c r="AX161" s="756"/>
      <c r="AY161" s="756"/>
      <c r="AZ161" s="289"/>
      <c r="BA161" s="289"/>
      <c r="BB161" s="289"/>
    </row>
    <row r="162" spans="1:16384" s="587" customFormat="1" ht="143.25" customHeight="1" x14ac:dyDescent="0.3">
      <c r="A162" s="754" t="s">
        <v>2878</v>
      </c>
      <c r="B162" s="754"/>
      <c r="C162" s="754"/>
      <c r="D162" s="754"/>
      <c r="E162" s="754"/>
      <c r="F162" s="754"/>
      <c r="G162" s="754"/>
      <c r="H162" s="754"/>
      <c r="I162" s="754"/>
      <c r="J162" s="754"/>
      <c r="K162" s="754"/>
      <c r="L162" s="754"/>
      <c r="M162" s="754"/>
      <c r="N162" s="754"/>
      <c r="O162" s="754"/>
      <c r="P162" s="754"/>
      <c r="Q162" s="754"/>
      <c r="R162" s="754"/>
      <c r="S162" s="754"/>
      <c r="T162" s="754"/>
      <c r="U162" s="754"/>
      <c r="V162" s="754"/>
      <c r="W162" s="754"/>
      <c r="X162" s="754"/>
      <c r="Y162" s="754"/>
      <c r="Z162" s="754"/>
      <c r="AA162" s="754"/>
      <c r="AB162" s="754"/>
      <c r="AC162" s="754"/>
      <c r="AD162" s="754"/>
      <c r="AE162" s="754"/>
      <c r="AF162" s="754"/>
      <c r="AG162" s="754"/>
      <c r="AH162" s="754"/>
      <c r="AI162" s="754"/>
      <c r="AJ162" s="754"/>
      <c r="AK162" s="754"/>
      <c r="AL162" s="754"/>
      <c r="AM162" s="754"/>
      <c r="AN162" s="754"/>
      <c r="AO162" s="754"/>
      <c r="AP162" s="754"/>
      <c r="AQ162" s="754"/>
      <c r="AR162" s="754"/>
      <c r="AS162" s="754"/>
      <c r="AT162" s="754"/>
      <c r="AU162" s="754"/>
      <c r="AV162" s="754"/>
      <c r="AW162" s="754"/>
      <c r="AX162" s="754"/>
      <c r="AY162" s="754"/>
      <c r="AZ162" s="390"/>
      <c r="BA162" s="390"/>
      <c r="BB162" s="390"/>
      <c r="BC162" s="390"/>
      <c r="BD162" s="390"/>
      <c r="BE162" s="390"/>
      <c r="BF162" s="390"/>
      <c r="BG162" s="390"/>
      <c r="BH162" s="390"/>
      <c r="BI162" s="390"/>
      <c r="BJ162" s="390"/>
      <c r="BK162" s="390"/>
      <c r="BL162" s="390"/>
      <c r="BM162" s="390"/>
      <c r="BN162" s="390"/>
      <c r="BO162" s="390"/>
      <c r="BP162" s="390"/>
      <c r="BQ162" s="390"/>
      <c r="BR162" s="390"/>
      <c r="BS162" s="390"/>
      <c r="BT162" s="390"/>
      <c r="BU162" s="390"/>
      <c r="BV162" s="390"/>
      <c r="BW162" s="390"/>
      <c r="BX162" s="390"/>
      <c r="BY162" s="390"/>
      <c r="BZ162" s="390"/>
      <c r="CA162" s="390"/>
      <c r="CB162" s="390"/>
      <c r="CC162" s="390"/>
      <c r="CD162" s="390"/>
      <c r="CE162" s="390"/>
      <c r="CF162" s="390"/>
      <c r="CG162" s="390"/>
      <c r="CH162" s="390"/>
      <c r="CI162" s="390"/>
      <c r="CJ162" s="390"/>
      <c r="CK162" s="390"/>
      <c r="CL162" s="390"/>
      <c r="CM162" s="390"/>
      <c r="CN162" s="390"/>
      <c r="CO162" s="390"/>
      <c r="CP162" s="390"/>
      <c r="CQ162" s="390"/>
      <c r="CR162" s="390"/>
      <c r="CS162" s="390"/>
      <c r="CT162" s="390"/>
      <c r="CU162" s="390"/>
      <c r="CV162" s="390"/>
      <c r="CW162" s="390"/>
      <c r="CX162" s="390"/>
      <c r="CY162" s="754"/>
      <c r="CZ162" s="754"/>
      <c r="DA162" s="754"/>
      <c r="DB162" s="754"/>
      <c r="DC162" s="754"/>
      <c r="DD162" s="754"/>
      <c r="DE162" s="754"/>
      <c r="DF162" s="754"/>
      <c r="DG162" s="754"/>
      <c r="DH162" s="754"/>
      <c r="DI162" s="754"/>
      <c r="DJ162" s="754"/>
      <c r="DK162" s="754"/>
      <c r="DL162" s="754"/>
      <c r="DM162" s="754"/>
      <c r="DN162" s="754"/>
      <c r="DO162" s="754"/>
      <c r="DP162" s="754"/>
      <c r="DQ162" s="754"/>
      <c r="DR162" s="754"/>
      <c r="DS162" s="754"/>
      <c r="DT162" s="754"/>
      <c r="DU162" s="754"/>
      <c r="DV162" s="754"/>
      <c r="DW162" s="754"/>
      <c r="DX162" s="754"/>
      <c r="DY162" s="754"/>
      <c r="DZ162" s="754"/>
      <c r="EA162" s="754"/>
      <c r="EB162" s="754"/>
      <c r="EC162" s="754"/>
      <c r="ED162" s="754"/>
      <c r="EE162" s="754"/>
      <c r="EF162" s="754"/>
      <c r="EG162" s="754"/>
      <c r="EH162" s="754"/>
      <c r="EI162" s="754"/>
      <c r="EJ162" s="754"/>
      <c r="EK162" s="754"/>
      <c r="EL162" s="754"/>
      <c r="EM162" s="754"/>
      <c r="EN162" s="754"/>
      <c r="EO162" s="754"/>
      <c r="EP162" s="754"/>
      <c r="EQ162" s="754"/>
      <c r="ER162" s="754"/>
      <c r="ES162" s="754"/>
      <c r="ET162" s="754"/>
      <c r="EU162" s="754"/>
      <c r="EV162" s="754"/>
      <c r="EW162" s="754"/>
      <c r="EX162" s="754"/>
      <c r="EY162" s="754"/>
      <c r="EZ162" s="754"/>
      <c r="FA162" s="754"/>
      <c r="FB162" s="754"/>
      <c r="FC162" s="754"/>
      <c r="FD162" s="754"/>
      <c r="FE162" s="754"/>
      <c r="FF162" s="754"/>
      <c r="FG162" s="754"/>
      <c r="FH162" s="754"/>
      <c r="FI162" s="754"/>
      <c r="FJ162" s="754"/>
      <c r="FK162" s="754"/>
      <c r="FL162" s="754"/>
      <c r="FM162" s="754"/>
      <c r="FN162" s="754"/>
      <c r="FO162" s="754"/>
      <c r="FP162" s="754"/>
      <c r="FQ162" s="754"/>
      <c r="FR162" s="754"/>
      <c r="FS162" s="754"/>
      <c r="FT162" s="754"/>
      <c r="FU162" s="754"/>
      <c r="FV162" s="754"/>
      <c r="FW162" s="754"/>
      <c r="FX162" s="754"/>
      <c r="FY162" s="754"/>
      <c r="FZ162" s="754"/>
      <c r="GA162" s="754"/>
      <c r="GB162" s="754"/>
      <c r="GC162" s="754"/>
      <c r="GD162" s="754"/>
      <c r="GE162" s="754"/>
      <c r="GF162" s="754"/>
      <c r="GG162" s="754"/>
      <c r="GH162" s="754"/>
      <c r="GI162" s="754"/>
      <c r="GJ162" s="754"/>
      <c r="GK162" s="754"/>
      <c r="GL162" s="754"/>
      <c r="GM162" s="754"/>
      <c r="GN162" s="754"/>
      <c r="GO162" s="754"/>
      <c r="GP162" s="754"/>
      <c r="GQ162" s="754"/>
      <c r="GR162" s="754"/>
      <c r="GS162" s="754"/>
      <c r="GT162" s="754"/>
      <c r="GU162" s="754"/>
      <c r="GV162" s="754"/>
      <c r="GW162" s="754"/>
      <c r="GX162" s="754"/>
      <c r="GY162" s="754"/>
      <c r="GZ162" s="754"/>
      <c r="HA162" s="754"/>
      <c r="HB162" s="754"/>
      <c r="HC162" s="754"/>
      <c r="HD162" s="754"/>
      <c r="HE162" s="754"/>
      <c r="HF162" s="754"/>
      <c r="HG162" s="754"/>
      <c r="HH162" s="754"/>
      <c r="HI162" s="754"/>
      <c r="HJ162" s="754"/>
      <c r="HK162" s="754"/>
      <c r="HL162" s="754"/>
      <c r="HM162" s="754"/>
      <c r="HN162" s="754"/>
      <c r="HO162" s="754"/>
      <c r="HP162" s="754"/>
      <c r="HQ162" s="754"/>
      <c r="HR162" s="754"/>
      <c r="HS162" s="754"/>
      <c r="HT162" s="754"/>
      <c r="HU162" s="754"/>
      <c r="HV162" s="754"/>
      <c r="HW162" s="754"/>
      <c r="HX162" s="754"/>
      <c r="HY162" s="754"/>
      <c r="HZ162" s="754"/>
      <c r="IA162" s="754"/>
      <c r="IB162" s="754"/>
      <c r="IC162" s="754"/>
      <c r="ID162" s="754"/>
      <c r="IE162" s="754"/>
      <c r="IF162" s="754"/>
      <c r="IG162" s="754"/>
      <c r="IH162" s="754"/>
      <c r="II162" s="754"/>
      <c r="IJ162" s="754"/>
      <c r="IK162" s="754"/>
      <c r="IL162" s="754"/>
      <c r="IM162" s="754"/>
      <c r="IN162" s="754"/>
      <c r="IO162" s="754"/>
      <c r="IP162" s="754"/>
      <c r="IQ162" s="754"/>
      <c r="IR162" s="754"/>
      <c r="IS162" s="754"/>
      <c r="IT162" s="754"/>
      <c r="IU162" s="754"/>
      <c r="IV162" s="754"/>
      <c r="IW162" s="754"/>
      <c r="IX162" s="754"/>
      <c r="IY162" s="754"/>
      <c r="IZ162" s="754"/>
      <c r="JA162" s="754"/>
      <c r="JB162" s="754"/>
      <c r="JC162" s="754"/>
      <c r="JD162" s="754"/>
      <c r="JE162" s="754"/>
      <c r="JF162" s="754"/>
      <c r="JG162" s="754"/>
      <c r="JH162" s="754"/>
      <c r="JI162" s="754"/>
      <c r="JJ162" s="754"/>
      <c r="JK162" s="754"/>
      <c r="JL162" s="754"/>
      <c r="JM162" s="754"/>
      <c r="JN162" s="754"/>
      <c r="JO162" s="754"/>
      <c r="JP162" s="754"/>
      <c r="JQ162" s="754"/>
      <c r="JR162" s="754"/>
      <c r="JS162" s="754"/>
      <c r="JT162" s="754"/>
      <c r="JU162" s="754"/>
      <c r="JV162" s="754"/>
      <c r="JW162" s="754"/>
      <c r="JX162" s="754"/>
      <c r="JY162" s="754"/>
      <c r="JZ162" s="754"/>
      <c r="KA162" s="754"/>
      <c r="KB162" s="754"/>
      <c r="KC162" s="754"/>
      <c r="KD162" s="754"/>
      <c r="KE162" s="754"/>
      <c r="KF162" s="754"/>
      <c r="KG162" s="754"/>
      <c r="KH162" s="754"/>
      <c r="KI162" s="754"/>
      <c r="KJ162" s="754"/>
      <c r="KK162" s="754"/>
      <c r="KL162" s="754"/>
      <c r="KM162" s="754"/>
      <c r="KN162" s="754"/>
      <c r="KO162" s="754"/>
      <c r="KP162" s="754"/>
      <c r="KQ162" s="754"/>
      <c r="KR162" s="754"/>
      <c r="KS162" s="754"/>
      <c r="KT162" s="754"/>
      <c r="KU162" s="754"/>
      <c r="KV162" s="754"/>
      <c r="KW162" s="754"/>
      <c r="KX162" s="754"/>
      <c r="KY162" s="754"/>
      <c r="KZ162" s="754"/>
      <c r="LA162" s="754"/>
      <c r="LB162" s="754"/>
      <c r="LC162" s="754"/>
      <c r="LD162" s="754"/>
      <c r="LE162" s="754"/>
      <c r="LF162" s="754"/>
      <c r="LG162" s="754"/>
      <c r="LH162" s="754"/>
      <c r="LI162" s="754"/>
      <c r="LJ162" s="754"/>
      <c r="LK162" s="754"/>
      <c r="LL162" s="754"/>
      <c r="LM162" s="754"/>
      <c r="LN162" s="754"/>
      <c r="LO162" s="754"/>
      <c r="LP162" s="754"/>
      <c r="LQ162" s="754"/>
      <c r="LR162" s="754"/>
      <c r="LS162" s="754"/>
      <c r="LT162" s="754"/>
      <c r="LU162" s="754"/>
      <c r="LV162" s="754"/>
      <c r="LW162" s="754"/>
      <c r="LX162" s="754"/>
      <c r="LY162" s="754"/>
      <c r="LZ162" s="754"/>
      <c r="MA162" s="754"/>
      <c r="MB162" s="754"/>
      <c r="MC162" s="754"/>
      <c r="MD162" s="754"/>
      <c r="ME162" s="754"/>
      <c r="MF162" s="754"/>
      <c r="MG162" s="754"/>
      <c r="MH162" s="754"/>
      <c r="MI162" s="754"/>
      <c r="MJ162" s="754"/>
      <c r="MK162" s="754"/>
      <c r="ML162" s="754"/>
      <c r="MM162" s="754"/>
      <c r="MN162" s="754"/>
      <c r="MO162" s="754"/>
      <c r="MP162" s="754"/>
      <c r="MQ162" s="754"/>
      <c r="MR162" s="754"/>
      <c r="MS162" s="754"/>
      <c r="MT162" s="754"/>
      <c r="MU162" s="754"/>
      <c r="MV162" s="754"/>
      <c r="MW162" s="754"/>
      <c r="MX162" s="754"/>
      <c r="MY162" s="754"/>
      <c r="MZ162" s="754"/>
      <c r="NA162" s="754"/>
      <c r="NB162" s="754"/>
      <c r="NC162" s="754"/>
      <c r="ND162" s="754"/>
      <c r="NE162" s="754"/>
      <c r="NF162" s="754"/>
      <c r="NG162" s="754"/>
      <c r="NH162" s="754"/>
      <c r="NI162" s="754"/>
      <c r="NJ162" s="754"/>
      <c r="NK162" s="754"/>
      <c r="NL162" s="754"/>
      <c r="NM162" s="754"/>
      <c r="NN162" s="754"/>
      <c r="NO162" s="754"/>
      <c r="NP162" s="754"/>
      <c r="NQ162" s="754"/>
      <c r="NR162" s="754"/>
      <c r="NS162" s="754"/>
      <c r="NT162" s="754"/>
      <c r="NU162" s="754"/>
      <c r="NV162" s="754"/>
      <c r="NW162" s="754"/>
      <c r="NX162" s="754"/>
      <c r="NY162" s="754"/>
      <c r="NZ162" s="754"/>
      <c r="OA162" s="754"/>
      <c r="OB162" s="754"/>
      <c r="OC162" s="754"/>
      <c r="OD162" s="754"/>
      <c r="OE162" s="754"/>
      <c r="OF162" s="754"/>
      <c r="OG162" s="754"/>
      <c r="OH162" s="754"/>
      <c r="OI162" s="754"/>
      <c r="OJ162" s="754"/>
      <c r="OK162" s="754"/>
      <c r="OL162" s="754"/>
      <c r="OM162" s="754"/>
      <c r="ON162" s="754"/>
      <c r="OO162" s="754"/>
      <c r="OP162" s="754"/>
      <c r="OQ162" s="754"/>
      <c r="OR162" s="754"/>
      <c r="OS162" s="754"/>
      <c r="OT162" s="754"/>
      <c r="OU162" s="754"/>
      <c r="OV162" s="754"/>
      <c r="OW162" s="754"/>
      <c r="OX162" s="754"/>
      <c r="OY162" s="754"/>
      <c r="OZ162" s="754"/>
      <c r="PA162" s="754"/>
      <c r="PB162" s="754"/>
      <c r="PC162" s="754"/>
      <c r="PD162" s="754"/>
      <c r="PE162" s="754"/>
      <c r="PF162" s="754"/>
      <c r="PG162" s="754"/>
      <c r="PH162" s="754"/>
      <c r="PI162" s="754"/>
      <c r="PJ162" s="754"/>
      <c r="PK162" s="754"/>
      <c r="PL162" s="754"/>
      <c r="PM162" s="754"/>
      <c r="PN162" s="754"/>
      <c r="PO162" s="754"/>
      <c r="PP162" s="754"/>
      <c r="PQ162" s="754"/>
      <c r="PR162" s="754"/>
      <c r="PS162" s="754"/>
      <c r="PT162" s="754"/>
      <c r="PU162" s="754"/>
      <c r="PV162" s="754"/>
      <c r="PW162" s="754"/>
      <c r="PX162" s="754"/>
      <c r="PY162" s="754"/>
      <c r="PZ162" s="754"/>
      <c r="QA162" s="754"/>
      <c r="QB162" s="754"/>
      <c r="QC162" s="754"/>
      <c r="QD162" s="754"/>
      <c r="QE162" s="754"/>
      <c r="QF162" s="754"/>
      <c r="QG162" s="754"/>
      <c r="QH162" s="754"/>
      <c r="QI162" s="754"/>
      <c r="QJ162" s="754"/>
      <c r="QK162" s="754"/>
      <c r="QL162" s="754"/>
      <c r="QM162" s="754"/>
      <c r="QN162" s="754"/>
      <c r="QO162" s="754"/>
      <c r="QP162" s="754"/>
      <c r="QQ162" s="754"/>
      <c r="QR162" s="754"/>
      <c r="QS162" s="754"/>
      <c r="QT162" s="754"/>
      <c r="QU162" s="754"/>
      <c r="QV162" s="754"/>
      <c r="QW162" s="754"/>
      <c r="QX162" s="754"/>
      <c r="QY162" s="754"/>
      <c r="QZ162" s="754"/>
      <c r="RA162" s="754"/>
      <c r="RB162" s="754"/>
      <c r="RC162" s="754"/>
      <c r="RD162" s="754"/>
      <c r="RE162" s="754"/>
      <c r="RF162" s="754"/>
      <c r="RG162" s="754"/>
      <c r="RH162" s="754"/>
      <c r="RI162" s="754"/>
      <c r="RJ162" s="754"/>
      <c r="RK162" s="754"/>
      <c r="RL162" s="754"/>
      <c r="RM162" s="754"/>
      <c r="RN162" s="754"/>
      <c r="RO162" s="754"/>
      <c r="RP162" s="754"/>
      <c r="RQ162" s="754"/>
      <c r="RR162" s="754"/>
      <c r="RS162" s="754"/>
      <c r="RT162" s="754"/>
      <c r="RU162" s="754"/>
      <c r="RV162" s="754"/>
      <c r="RW162" s="754"/>
      <c r="RX162" s="754"/>
      <c r="RY162" s="754"/>
      <c r="RZ162" s="754"/>
      <c r="SA162" s="754"/>
      <c r="SB162" s="754"/>
      <c r="SC162" s="754"/>
      <c r="SD162" s="754"/>
      <c r="SE162" s="754"/>
      <c r="SF162" s="754"/>
      <c r="SG162" s="754"/>
      <c r="SH162" s="754"/>
      <c r="SI162" s="754"/>
      <c r="SJ162" s="754"/>
      <c r="SK162" s="754"/>
      <c r="SL162" s="754"/>
      <c r="SM162" s="754"/>
      <c r="SN162" s="754"/>
      <c r="SO162" s="754"/>
      <c r="SP162" s="754"/>
      <c r="SQ162" s="754"/>
      <c r="SR162" s="754"/>
      <c r="SS162" s="754"/>
      <c r="ST162" s="754"/>
      <c r="SU162" s="754"/>
      <c r="SV162" s="754"/>
      <c r="SW162" s="754"/>
      <c r="SX162" s="754"/>
      <c r="SY162" s="754"/>
      <c r="SZ162" s="754"/>
      <c r="TA162" s="754"/>
      <c r="TB162" s="754"/>
      <c r="TC162" s="754"/>
      <c r="TD162" s="754"/>
      <c r="TE162" s="754"/>
      <c r="TF162" s="754"/>
      <c r="TG162" s="754"/>
      <c r="TH162" s="754"/>
      <c r="TI162" s="754"/>
      <c r="TJ162" s="754"/>
      <c r="TK162" s="754"/>
      <c r="TL162" s="754"/>
      <c r="TM162" s="754"/>
      <c r="TN162" s="754"/>
      <c r="TO162" s="754"/>
      <c r="TP162" s="754"/>
      <c r="TQ162" s="754"/>
      <c r="TR162" s="754"/>
      <c r="TS162" s="754"/>
      <c r="TT162" s="754"/>
      <c r="TU162" s="754"/>
      <c r="TV162" s="754"/>
      <c r="TW162" s="754"/>
      <c r="TX162" s="754"/>
      <c r="TY162" s="754"/>
      <c r="TZ162" s="754"/>
      <c r="UA162" s="754"/>
      <c r="UB162" s="754"/>
      <c r="UC162" s="754"/>
      <c r="UD162" s="754"/>
      <c r="UE162" s="754"/>
      <c r="UF162" s="754"/>
      <c r="UG162" s="754"/>
      <c r="UH162" s="754"/>
      <c r="UI162" s="754"/>
      <c r="UJ162" s="754"/>
      <c r="UK162" s="754"/>
      <c r="UL162" s="754"/>
      <c r="UM162" s="754"/>
      <c r="UN162" s="754"/>
      <c r="UO162" s="754"/>
      <c r="UP162" s="754"/>
      <c r="UQ162" s="754"/>
      <c r="UR162" s="754"/>
      <c r="US162" s="754"/>
      <c r="UT162" s="754"/>
      <c r="UU162" s="754"/>
      <c r="UV162" s="754"/>
      <c r="UW162" s="754"/>
      <c r="UX162" s="754"/>
      <c r="UY162" s="754"/>
      <c r="UZ162" s="754"/>
      <c r="VA162" s="754"/>
      <c r="VB162" s="754"/>
      <c r="VC162" s="754"/>
      <c r="VD162" s="754"/>
      <c r="VE162" s="754"/>
      <c r="VF162" s="754"/>
      <c r="VG162" s="754"/>
      <c r="VH162" s="754"/>
      <c r="VI162" s="754"/>
      <c r="VJ162" s="754"/>
      <c r="VK162" s="754"/>
      <c r="VL162" s="754"/>
      <c r="VM162" s="754"/>
      <c r="VN162" s="754"/>
      <c r="VO162" s="754"/>
      <c r="VP162" s="754"/>
      <c r="VQ162" s="754"/>
      <c r="VR162" s="754"/>
      <c r="VS162" s="754"/>
      <c r="VT162" s="754"/>
      <c r="VU162" s="754"/>
      <c r="VV162" s="754"/>
      <c r="VW162" s="754"/>
      <c r="VX162" s="754"/>
      <c r="VY162" s="754"/>
      <c r="VZ162" s="754"/>
      <c r="WA162" s="754"/>
      <c r="WB162" s="754"/>
      <c r="WC162" s="754"/>
      <c r="WD162" s="754"/>
      <c r="WE162" s="754"/>
      <c r="WF162" s="754"/>
      <c r="WG162" s="754"/>
      <c r="WH162" s="754"/>
      <c r="WI162" s="754"/>
      <c r="WJ162" s="754"/>
      <c r="WK162" s="754"/>
      <c r="WL162" s="754"/>
      <c r="WM162" s="754"/>
      <c r="WN162" s="754"/>
      <c r="WO162" s="754"/>
      <c r="WP162" s="754"/>
      <c r="WQ162" s="754"/>
      <c r="WR162" s="754"/>
      <c r="WS162" s="754"/>
      <c r="WT162" s="754"/>
      <c r="WU162" s="754"/>
      <c r="WV162" s="754"/>
      <c r="WW162" s="754"/>
      <c r="WX162" s="754"/>
      <c r="WY162" s="754"/>
      <c r="WZ162" s="754"/>
      <c r="XA162" s="754"/>
      <c r="XB162" s="754"/>
      <c r="XC162" s="754"/>
      <c r="XD162" s="754"/>
      <c r="XE162" s="754"/>
      <c r="XF162" s="754"/>
      <c r="XG162" s="754"/>
      <c r="XH162" s="754"/>
      <c r="XI162" s="754"/>
      <c r="XJ162" s="754"/>
      <c r="XK162" s="754"/>
      <c r="XL162" s="754"/>
      <c r="XM162" s="754"/>
      <c r="XN162" s="754"/>
      <c r="XO162" s="754"/>
      <c r="XP162" s="754"/>
      <c r="XQ162" s="754"/>
      <c r="XR162" s="754"/>
      <c r="XS162" s="754"/>
      <c r="XT162" s="754"/>
      <c r="XU162" s="754"/>
      <c r="XV162" s="754"/>
      <c r="XW162" s="754"/>
      <c r="XX162" s="754"/>
      <c r="XY162" s="754"/>
      <c r="XZ162" s="754"/>
      <c r="YA162" s="754"/>
      <c r="YB162" s="754"/>
      <c r="YC162" s="754"/>
      <c r="YD162" s="754"/>
      <c r="YE162" s="754"/>
      <c r="YF162" s="754"/>
      <c r="YG162" s="754"/>
      <c r="YH162" s="754"/>
      <c r="YI162" s="754"/>
      <c r="YJ162" s="754"/>
      <c r="YK162" s="754"/>
      <c r="YL162" s="754"/>
      <c r="YM162" s="754"/>
      <c r="YN162" s="754"/>
      <c r="YO162" s="754"/>
      <c r="YP162" s="754"/>
      <c r="YQ162" s="754"/>
      <c r="YR162" s="754"/>
      <c r="YS162" s="754"/>
      <c r="YT162" s="754"/>
      <c r="YU162" s="754"/>
      <c r="YV162" s="754"/>
      <c r="YW162" s="754"/>
      <c r="YX162" s="754"/>
      <c r="YY162" s="754"/>
      <c r="YZ162" s="754"/>
      <c r="ZA162" s="754"/>
      <c r="ZB162" s="754"/>
      <c r="ZC162" s="754"/>
      <c r="ZD162" s="754"/>
      <c r="ZE162" s="754"/>
      <c r="ZF162" s="754"/>
      <c r="ZG162" s="754"/>
      <c r="ZH162" s="754"/>
      <c r="ZI162" s="754"/>
      <c r="ZJ162" s="754"/>
      <c r="ZK162" s="754"/>
      <c r="ZL162" s="754"/>
      <c r="ZM162" s="754"/>
      <c r="ZN162" s="754"/>
      <c r="ZO162" s="754"/>
      <c r="ZP162" s="754"/>
      <c r="ZQ162" s="754"/>
      <c r="ZR162" s="754"/>
      <c r="ZS162" s="754"/>
      <c r="ZT162" s="754"/>
      <c r="ZU162" s="754"/>
      <c r="ZV162" s="754"/>
      <c r="ZW162" s="754"/>
      <c r="ZX162" s="754"/>
      <c r="ZY162" s="754"/>
      <c r="ZZ162" s="754"/>
      <c r="AAA162" s="754"/>
      <c r="AAB162" s="754"/>
      <c r="AAC162" s="754"/>
      <c r="AAD162" s="754"/>
      <c r="AAE162" s="754"/>
      <c r="AAF162" s="754"/>
      <c r="AAG162" s="754"/>
      <c r="AAH162" s="754"/>
      <c r="AAI162" s="754"/>
      <c r="AAJ162" s="754"/>
      <c r="AAK162" s="754"/>
      <c r="AAL162" s="754"/>
      <c r="AAM162" s="754"/>
      <c r="AAN162" s="754"/>
      <c r="AAO162" s="754"/>
      <c r="AAP162" s="754"/>
      <c r="AAQ162" s="754"/>
      <c r="AAR162" s="754"/>
      <c r="AAS162" s="754"/>
      <c r="AAT162" s="754"/>
      <c r="AAU162" s="754"/>
      <c r="AAV162" s="754"/>
      <c r="AAW162" s="754"/>
      <c r="AAX162" s="754"/>
      <c r="AAY162" s="754"/>
      <c r="AAZ162" s="754"/>
      <c r="ABA162" s="754"/>
      <c r="ABB162" s="754"/>
      <c r="ABC162" s="754"/>
      <c r="ABD162" s="754"/>
      <c r="ABE162" s="754"/>
      <c r="ABF162" s="754"/>
      <c r="ABG162" s="754"/>
      <c r="ABH162" s="754"/>
      <c r="ABI162" s="754"/>
      <c r="ABJ162" s="754"/>
      <c r="ABK162" s="754"/>
      <c r="ABL162" s="754"/>
      <c r="ABM162" s="754"/>
      <c r="ABN162" s="754"/>
      <c r="ABO162" s="754"/>
      <c r="ABP162" s="754"/>
      <c r="ABQ162" s="754"/>
      <c r="ABR162" s="754"/>
      <c r="ABS162" s="754"/>
      <c r="ABT162" s="754"/>
      <c r="ABU162" s="754"/>
      <c r="ABV162" s="754"/>
      <c r="ABW162" s="754"/>
      <c r="ABX162" s="754"/>
      <c r="ABY162" s="754"/>
      <c r="ABZ162" s="754"/>
      <c r="ACA162" s="754"/>
      <c r="ACB162" s="754"/>
      <c r="ACC162" s="754"/>
      <c r="ACD162" s="754"/>
      <c r="ACE162" s="754"/>
      <c r="ACF162" s="754"/>
      <c r="ACG162" s="754"/>
      <c r="ACH162" s="754"/>
      <c r="ACI162" s="754"/>
      <c r="ACJ162" s="754"/>
      <c r="ACK162" s="754"/>
      <c r="ACL162" s="754"/>
      <c r="ACM162" s="754"/>
      <c r="ACN162" s="754"/>
      <c r="ACO162" s="754"/>
      <c r="ACP162" s="754"/>
      <c r="ACQ162" s="754"/>
      <c r="ACR162" s="754"/>
      <c r="ACS162" s="754"/>
      <c r="ACT162" s="754"/>
      <c r="ACU162" s="754"/>
      <c r="ACV162" s="754"/>
      <c r="ACW162" s="754"/>
      <c r="ACX162" s="754"/>
      <c r="ACY162" s="754"/>
      <c r="ACZ162" s="754"/>
      <c r="ADA162" s="754"/>
      <c r="ADB162" s="754"/>
      <c r="ADC162" s="754"/>
      <c r="ADD162" s="754"/>
      <c r="ADE162" s="754"/>
      <c r="ADF162" s="754"/>
      <c r="ADG162" s="754"/>
      <c r="ADH162" s="754"/>
      <c r="ADI162" s="754"/>
      <c r="ADJ162" s="754"/>
      <c r="ADK162" s="754"/>
      <c r="ADL162" s="754"/>
      <c r="ADM162" s="754"/>
      <c r="ADN162" s="754"/>
      <c r="ADO162" s="754"/>
      <c r="ADP162" s="754"/>
      <c r="ADQ162" s="754"/>
      <c r="ADR162" s="754"/>
      <c r="ADS162" s="754"/>
      <c r="ADT162" s="754"/>
      <c r="ADU162" s="754"/>
      <c r="ADV162" s="754"/>
      <c r="ADW162" s="754"/>
      <c r="ADX162" s="754"/>
      <c r="ADY162" s="754"/>
      <c r="ADZ162" s="754"/>
      <c r="AEA162" s="754"/>
      <c r="AEB162" s="754"/>
      <c r="AEC162" s="754"/>
      <c r="AED162" s="754"/>
      <c r="AEE162" s="754"/>
      <c r="AEF162" s="754"/>
      <c r="AEG162" s="754"/>
      <c r="AEH162" s="754"/>
      <c r="AEI162" s="754"/>
      <c r="AEJ162" s="754"/>
      <c r="AEK162" s="754"/>
      <c r="AEL162" s="754"/>
      <c r="AEM162" s="754"/>
      <c r="AEN162" s="754"/>
      <c r="AEO162" s="754"/>
      <c r="AEP162" s="754"/>
      <c r="AEQ162" s="754"/>
      <c r="AER162" s="754"/>
      <c r="AES162" s="754"/>
      <c r="AET162" s="754"/>
      <c r="AEU162" s="754"/>
      <c r="AEV162" s="754"/>
      <c r="AEW162" s="754"/>
      <c r="AEX162" s="754"/>
      <c r="AEY162" s="754"/>
      <c r="AEZ162" s="754"/>
      <c r="AFA162" s="754"/>
      <c r="AFB162" s="754"/>
      <c r="AFC162" s="754"/>
      <c r="AFD162" s="754"/>
      <c r="AFE162" s="754"/>
      <c r="AFF162" s="754"/>
      <c r="AFG162" s="754"/>
      <c r="AFH162" s="754"/>
      <c r="AFI162" s="754"/>
      <c r="AFJ162" s="754"/>
      <c r="AFK162" s="754"/>
      <c r="AFL162" s="754"/>
      <c r="AFM162" s="754"/>
      <c r="AFN162" s="754"/>
      <c r="AFO162" s="754"/>
      <c r="AFP162" s="754"/>
      <c r="AFQ162" s="754"/>
      <c r="AFR162" s="754"/>
      <c r="AFS162" s="754"/>
      <c r="AFT162" s="754"/>
      <c r="AFU162" s="754"/>
      <c r="AFV162" s="754"/>
      <c r="AFW162" s="754"/>
      <c r="AFX162" s="754"/>
      <c r="AFY162" s="754"/>
      <c r="AFZ162" s="754"/>
      <c r="AGA162" s="754"/>
      <c r="AGB162" s="754"/>
      <c r="AGC162" s="754"/>
      <c r="AGD162" s="754"/>
      <c r="AGE162" s="754"/>
      <c r="AGF162" s="754"/>
      <c r="AGG162" s="754"/>
      <c r="AGH162" s="754"/>
      <c r="AGI162" s="754"/>
      <c r="AGJ162" s="754"/>
      <c r="AGK162" s="754"/>
      <c r="AGL162" s="754"/>
      <c r="AGM162" s="754"/>
      <c r="AGN162" s="754"/>
      <c r="AGO162" s="754"/>
      <c r="AGP162" s="754"/>
      <c r="AGQ162" s="754"/>
      <c r="AGR162" s="754"/>
      <c r="AGS162" s="754"/>
      <c r="AGT162" s="754"/>
      <c r="AGU162" s="754"/>
      <c r="AGV162" s="754"/>
      <c r="AGW162" s="754"/>
      <c r="AGX162" s="754"/>
      <c r="AGY162" s="754"/>
      <c r="AGZ162" s="754"/>
      <c r="AHA162" s="754"/>
      <c r="AHB162" s="754"/>
      <c r="AHC162" s="754"/>
      <c r="AHD162" s="754"/>
      <c r="AHE162" s="754"/>
      <c r="AHF162" s="754"/>
      <c r="AHG162" s="754"/>
      <c r="AHH162" s="754"/>
      <c r="AHI162" s="754"/>
      <c r="AHJ162" s="754"/>
      <c r="AHK162" s="754"/>
      <c r="AHL162" s="754"/>
      <c r="AHM162" s="754"/>
      <c r="AHN162" s="754"/>
      <c r="AHO162" s="754"/>
      <c r="AHP162" s="754"/>
      <c r="AHQ162" s="754"/>
      <c r="AHR162" s="754"/>
      <c r="AHS162" s="754"/>
      <c r="AHT162" s="754"/>
      <c r="AHU162" s="754"/>
      <c r="AHV162" s="754"/>
      <c r="AHW162" s="754"/>
      <c r="AHX162" s="754"/>
      <c r="AHY162" s="754"/>
      <c r="AHZ162" s="754"/>
      <c r="AIA162" s="754"/>
      <c r="AIB162" s="754"/>
      <c r="AIC162" s="754"/>
      <c r="AID162" s="754"/>
      <c r="AIE162" s="754"/>
      <c r="AIF162" s="754"/>
      <c r="AIG162" s="754"/>
      <c r="AIH162" s="754"/>
      <c r="AII162" s="754"/>
      <c r="AIJ162" s="754"/>
      <c r="AIK162" s="754"/>
      <c r="AIL162" s="754"/>
      <c r="AIM162" s="754"/>
      <c r="AIN162" s="754"/>
      <c r="AIO162" s="754"/>
      <c r="AIP162" s="754"/>
      <c r="AIQ162" s="754"/>
      <c r="AIR162" s="754"/>
      <c r="AIS162" s="754"/>
      <c r="AIT162" s="754"/>
      <c r="AIU162" s="754"/>
      <c r="AIV162" s="754"/>
      <c r="AIW162" s="754"/>
      <c r="AIX162" s="754"/>
      <c r="AIY162" s="754"/>
      <c r="AIZ162" s="754"/>
      <c r="AJA162" s="754"/>
      <c r="AJB162" s="754"/>
      <c r="AJC162" s="754"/>
      <c r="AJD162" s="754"/>
      <c r="AJE162" s="754"/>
      <c r="AJF162" s="754"/>
      <c r="AJG162" s="754"/>
      <c r="AJH162" s="754"/>
      <c r="AJI162" s="754"/>
      <c r="AJJ162" s="754"/>
      <c r="AJK162" s="754"/>
      <c r="AJL162" s="754"/>
      <c r="AJM162" s="754"/>
      <c r="AJN162" s="754"/>
      <c r="AJO162" s="754"/>
      <c r="AJP162" s="754"/>
      <c r="AJQ162" s="754"/>
      <c r="AJR162" s="754"/>
      <c r="AJS162" s="754"/>
      <c r="AJT162" s="754"/>
      <c r="AJU162" s="754"/>
      <c r="AJV162" s="754"/>
      <c r="AJW162" s="754"/>
      <c r="AJX162" s="754"/>
      <c r="AJY162" s="754"/>
      <c r="AJZ162" s="754"/>
      <c r="AKA162" s="754"/>
      <c r="AKB162" s="754"/>
      <c r="AKC162" s="754"/>
      <c r="AKD162" s="754"/>
      <c r="AKE162" s="754"/>
      <c r="AKF162" s="754"/>
      <c r="AKG162" s="754"/>
      <c r="AKH162" s="754"/>
      <c r="AKI162" s="754"/>
      <c r="AKJ162" s="754"/>
      <c r="AKK162" s="754"/>
      <c r="AKL162" s="754"/>
      <c r="AKM162" s="754"/>
      <c r="AKN162" s="754"/>
      <c r="AKO162" s="754"/>
      <c r="AKP162" s="754"/>
      <c r="AKQ162" s="754"/>
      <c r="AKR162" s="754"/>
      <c r="AKS162" s="754"/>
      <c r="AKT162" s="754"/>
      <c r="AKU162" s="754"/>
      <c r="AKV162" s="754"/>
      <c r="AKW162" s="754"/>
      <c r="AKX162" s="754"/>
      <c r="AKY162" s="754"/>
      <c r="AKZ162" s="754"/>
      <c r="ALA162" s="754"/>
      <c r="ALB162" s="754"/>
      <c r="ALC162" s="754"/>
      <c r="ALD162" s="754"/>
      <c r="ALE162" s="754"/>
      <c r="ALF162" s="754"/>
      <c r="ALG162" s="754"/>
      <c r="ALH162" s="754"/>
      <c r="ALI162" s="754"/>
      <c r="ALJ162" s="754"/>
      <c r="ALK162" s="754"/>
      <c r="ALL162" s="754"/>
      <c r="ALM162" s="754"/>
      <c r="ALN162" s="754"/>
      <c r="ALO162" s="754"/>
      <c r="ALP162" s="754"/>
      <c r="ALQ162" s="754"/>
      <c r="ALR162" s="754"/>
      <c r="ALS162" s="754"/>
      <c r="ALT162" s="754"/>
      <c r="ALU162" s="754"/>
      <c r="ALV162" s="754"/>
      <c r="ALW162" s="754"/>
      <c r="ALX162" s="754"/>
      <c r="ALY162" s="754"/>
      <c r="ALZ162" s="754"/>
      <c r="AMA162" s="754"/>
      <c r="AMB162" s="754"/>
      <c r="AMC162" s="754"/>
      <c r="AMD162" s="754"/>
      <c r="AME162" s="754"/>
      <c r="AMF162" s="754"/>
      <c r="AMG162" s="754"/>
      <c r="AMH162" s="754"/>
      <c r="AMI162" s="754"/>
      <c r="AMJ162" s="754"/>
      <c r="AMK162" s="754"/>
      <c r="AML162" s="754"/>
      <c r="AMM162" s="754"/>
      <c r="AMN162" s="754"/>
      <c r="AMO162" s="754"/>
      <c r="AMP162" s="754"/>
      <c r="AMQ162" s="754"/>
      <c r="AMR162" s="754"/>
      <c r="AMS162" s="754"/>
      <c r="AMT162" s="754"/>
      <c r="AMU162" s="754"/>
      <c r="AMV162" s="754"/>
      <c r="AMW162" s="754"/>
      <c r="AMX162" s="754"/>
      <c r="AMY162" s="754"/>
      <c r="AMZ162" s="754"/>
      <c r="ANA162" s="754"/>
      <c r="ANB162" s="754"/>
      <c r="ANC162" s="754"/>
      <c r="AND162" s="754"/>
      <c r="ANE162" s="754"/>
      <c r="ANF162" s="754"/>
      <c r="ANG162" s="754"/>
      <c r="ANH162" s="754"/>
      <c r="ANI162" s="754"/>
      <c r="ANJ162" s="754"/>
      <c r="ANK162" s="754"/>
      <c r="ANL162" s="754"/>
      <c r="ANM162" s="754"/>
      <c r="ANN162" s="754"/>
      <c r="ANO162" s="754"/>
      <c r="ANP162" s="754"/>
      <c r="ANQ162" s="754"/>
      <c r="ANR162" s="754"/>
      <c r="ANS162" s="754"/>
      <c r="ANT162" s="754"/>
      <c r="ANU162" s="754"/>
      <c r="ANV162" s="754"/>
      <c r="ANW162" s="754"/>
      <c r="ANX162" s="754"/>
      <c r="ANY162" s="754"/>
      <c r="ANZ162" s="754"/>
      <c r="AOA162" s="754"/>
      <c r="AOB162" s="754"/>
      <c r="AOC162" s="754"/>
      <c r="AOD162" s="754"/>
      <c r="AOE162" s="754"/>
      <c r="AOF162" s="754"/>
      <c r="AOG162" s="754"/>
      <c r="AOH162" s="754"/>
      <c r="AOI162" s="754"/>
      <c r="AOJ162" s="754"/>
      <c r="AOK162" s="754"/>
      <c r="AOL162" s="754"/>
      <c r="AOM162" s="754"/>
      <c r="AON162" s="754"/>
      <c r="AOO162" s="754"/>
      <c r="AOP162" s="754"/>
      <c r="AOQ162" s="754"/>
      <c r="AOR162" s="754"/>
      <c r="AOS162" s="754"/>
      <c r="AOT162" s="754"/>
      <c r="AOU162" s="754"/>
      <c r="AOV162" s="754"/>
      <c r="AOW162" s="754"/>
      <c r="AOX162" s="754"/>
      <c r="AOY162" s="754"/>
      <c r="AOZ162" s="754"/>
      <c r="APA162" s="754"/>
      <c r="APB162" s="754"/>
      <c r="APC162" s="754"/>
      <c r="APD162" s="754"/>
      <c r="APE162" s="754"/>
      <c r="APF162" s="754"/>
      <c r="APG162" s="754"/>
      <c r="APH162" s="754"/>
      <c r="API162" s="754"/>
      <c r="APJ162" s="754"/>
      <c r="APK162" s="754"/>
      <c r="APL162" s="754"/>
      <c r="APM162" s="754"/>
      <c r="APN162" s="754"/>
      <c r="APO162" s="754"/>
      <c r="APP162" s="754"/>
      <c r="APQ162" s="754"/>
      <c r="APR162" s="754"/>
      <c r="APS162" s="754"/>
      <c r="APT162" s="754"/>
      <c r="APU162" s="754"/>
      <c r="APV162" s="754"/>
      <c r="APW162" s="754"/>
      <c r="APX162" s="754"/>
      <c r="APY162" s="754"/>
      <c r="APZ162" s="754"/>
      <c r="AQA162" s="754"/>
      <c r="AQB162" s="754"/>
      <c r="AQC162" s="754"/>
      <c r="AQD162" s="754"/>
      <c r="AQE162" s="754"/>
      <c r="AQF162" s="754"/>
      <c r="AQG162" s="754"/>
      <c r="AQH162" s="754"/>
      <c r="AQI162" s="754"/>
      <c r="AQJ162" s="754"/>
      <c r="AQK162" s="754"/>
      <c r="AQL162" s="754"/>
      <c r="AQM162" s="754"/>
      <c r="AQN162" s="754"/>
      <c r="AQO162" s="754"/>
      <c r="AQP162" s="754"/>
      <c r="AQQ162" s="754"/>
      <c r="AQR162" s="754"/>
      <c r="AQS162" s="754"/>
      <c r="AQT162" s="754"/>
      <c r="AQU162" s="754"/>
      <c r="AQV162" s="754"/>
      <c r="AQW162" s="754"/>
      <c r="AQX162" s="754"/>
      <c r="AQY162" s="754"/>
      <c r="AQZ162" s="754"/>
      <c r="ARA162" s="754"/>
      <c r="ARB162" s="754"/>
      <c r="ARC162" s="754"/>
      <c r="ARD162" s="754"/>
      <c r="ARE162" s="754"/>
      <c r="ARF162" s="754"/>
      <c r="ARG162" s="754"/>
      <c r="ARH162" s="754"/>
      <c r="ARI162" s="754"/>
      <c r="ARJ162" s="754"/>
      <c r="ARK162" s="754"/>
      <c r="ARL162" s="754"/>
      <c r="ARM162" s="754"/>
      <c r="ARN162" s="754"/>
      <c r="ARO162" s="754"/>
      <c r="ARP162" s="754"/>
      <c r="ARQ162" s="754"/>
      <c r="ARR162" s="754"/>
      <c r="ARS162" s="754"/>
      <c r="ART162" s="754"/>
      <c r="ARU162" s="754"/>
      <c r="ARV162" s="754"/>
      <c r="ARW162" s="754"/>
      <c r="ARX162" s="754"/>
      <c r="ARY162" s="754"/>
      <c r="ARZ162" s="754"/>
      <c r="ASA162" s="754"/>
      <c r="ASB162" s="754"/>
      <c r="ASC162" s="754"/>
      <c r="ASD162" s="754"/>
      <c r="ASE162" s="754"/>
      <c r="ASF162" s="754"/>
      <c r="ASG162" s="754"/>
      <c r="ASH162" s="754"/>
      <c r="ASI162" s="754"/>
      <c r="ASJ162" s="754"/>
      <c r="ASK162" s="754"/>
      <c r="ASL162" s="754"/>
      <c r="ASM162" s="754"/>
      <c r="ASN162" s="754"/>
      <c r="ASO162" s="754"/>
      <c r="ASP162" s="754"/>
      <c r="ASQ162" s="754"/>
      <c r="ASR162" s="754"/>
      <c r="ASS162" s="754"/>
      <c r="AST162" s="754"/>
      <c r="ASU162" s="754"/>
      <c r="ASV162" s="754"/>
      <c r="ASW162" s="754"/>
      <c r="ASX162" s="754"/>
      <c r="ASY162" s="754"/>
      <c r="ASZ162" s="754"/>
      <c r="ATA162" s="754"/>
      <c r="ATB162" s="754"/>
      <c r="ATC162" s="754"/>
      <c r="ATD162" s="754"/>
      <c r="ATE162" s="754"/>
      <c r="ATF162" s="754"/>
      <c r="ATG162" s="754"/>
      <c r="ATH162" s="754"/>
      <c r="ATI162" s="754"/>
      <c r="ATJ162" s="754"/>
      <c r="ATK162" s="754"/>
      <c r="ATL162" s="754"/>
      <c r="ATM162" s="754"/>
      <c r="ATN162" s="754"/>
      <c r="ATO162" s="754"/>
      <c r="ATP162" s="754"/>
      <c r="ATQ162" s="754"/>
      <c r="ATR162" s="754"/>
      <c r="ATS162" s="754"/>
      <c r="ATT162" s="754"/>
      <c r="ATU162" s="754"/>
      <c r="ATV162" s="754"/>
      <c r="ATW162" s="754"/>
      <c r="ATX162" s="754"/>
      <c r="ATY162" s="754"/>
      <c r="ATZ162" s="754"/>
      <c r="AUA162" s="754"/>
      <c r="AUB162" s="754"/>
      <c r="AUC162" s="754"/>
      <c r="AUD162" s="754"/>
      <c r="AUE162" s="754"/>
      <c r="AUF162" s="754"/>
      <c r="AUG162" s="754"/>
      <c r="AUH162" s="754"/>
      <c r="AUI162" s="754"/>
      <c r="AUJ162" s="754"/>
      <c r="AUK162" s="754"/>
      <c r="AUL162" s="754"/>
      <c r="AUM162" s="754"/>
      <c r="AUN162" s="754"/>
      <c r="AUO162" s="754"/>
      <c r="AUP162" s="754"/>
      <c r="AUQ162" s="754"/>
      <c r="AUR162" s="754"/>
      <c r="AUS162" s="754"/>
      <c r="AUT162" s="754"/>
      <c r="AUU162" s="754"/>
      <c r="AUV162" s="754"/>
      <c r="AUW162" s="754"/>
      <c r="AUX162" s="754"/>
      <c r="AUY162" s="754"/>
      <c r="AUZ162" s="754"/>
      <c r="AVA162" s="754"/>
      <c r="AVB162" s="754"/>
      <c r="AVC162" s="754"/>
      <c r="AVD162" s="754"/>
      <c r="AVE162" s="754"/>
      <c r="AVF162" s="754"/>
      <c r="AVG162" s="754"/>
      <c r="AVH162" s="754"/>
      <c r="AVI162" s="754"/>
      <c r="AVJ162" s="754"/>
      <c r="AVK162" s="754"/>
      <c r="AVL162" s="754"/>
      <c r="AVM162" s="754"/>
      <c r="AVN162" s="754"/>
      <c r="AVO162" s="754"/>
      <c r="AVP162" s="754"/>
      <c r="AVQ162" s="754"/>
      <c r="AVR162" s="754"/>
      <c r="AVS162" s="754"/>
      <c r="AVT162" s="754"/>
      <c r="AVU162" s="754"/>
      <c r="AVV162" s="754"/>
      <c r="AVW162" s="754"/>
      <c r="AVX162" s="754"/>
      <c r="AVY162" s="754"/>
      <c r="AVZ162" s="754"/>
      <c r="AWA162" s="754"/>
      <c r="AWB162" s="754"/>
      <c r="AWC162" s="754"/>
      <c r="AWD162" s="754"/>
      <c r="AWE162" s="754"/>
      <c r="AWF162" s="754"/>
      <c r="AWG162" s="754"/>
      <c r="AWH162" s="754"/>
      <c r="AWI162" s="754"/>
      <c r="AWJ162" s="754"/>
      <c r="AWK162" s="754"/>
      <c r="AWL162" s="754"/>
      <c r="AWM162" s="754"/>
      <c r="AWN162" s="754"/>
      <c r="AWO162" s="754"/>
      <c r="AWP162" s="754"/>
      <c r="AWQ162" s="754"/>
      <c r="AWR162" s="754"/>
      <c r="AWS162" s="754"/>
      <c r="AWT162" s="754"/>
      <c r="AWU162" s="754"/>
      <c r="AWV162" s="754"/>
      <c r="AWW162" s="754"/>
      <c r="AWX162" s="754"/>
      <c r="AWY162" s="754"/>
      <c r="AWZ162" s="754"/>
      <c r="AXA162" s="754"/>
      <c r="AXB162" s="754"/>
      <c r="AXC162" s="754"/>
      <c r="AXD162" s="754"/>
      <c r="AXE162" s="754"/>
      <c r="AXF162" s="754"/>
      <c r="AXG162" s="754"/>
      <c r="AXH162" s="754"/>
      <c r="AXI162" s="754"/>
      <c r="AXJ162" s="754"/>
      <c r="AXK162" s="754"/>
      <c r="AXL162" s="754"/>
      <c r="AXM162" s="754"/>
      <c r="AXN162" s="754"/>
      <c r="AXO162" s="754"/>
      <c r="AXP162" s="754"/>
      <c r="AXQ162" s="754"/>
      <c r="AXR162" s="754"/>
      <c r="AXS162" s="754"/>
      <c r="AXT162" s="754"/>
      <c r="AXU162" s="754"/>
      <c r="AXV162" s="754"/>
      <c r="AXW162" s="754"/>
      <c r="AXX162" s="754"/>
      <c r="AXY162" s="754"/>
      <c r="AXZ162" s="754"/>
      <c r="AYA162" s="754"/>
      <c r="AYB162" s="754"/>
      <c r="AYC162" s="754"/>
      <c r="AYD162" s="754"/>
      <c r="AYE162" s="754"/>
      <c r="AYF162" s="754"/>
      <c r="AYG162" s="754"/>
      <c r="AYH162" s="754"/>
      <c r="AYI162" s="754"/>
      <c r="AYJ162" s="754"/>
      <c r="AYK162" s="754"/>
      <c r="AYL162" s="754"/>
      <c r="AYM162" s="754"/>
      <c r="AYN162" s="754"/>
      <c r="AYO162" s="754"/>
      <c r="AYP162" s="754"/>
      <c r="AYQ162" s="754"/>
      <c r="AYR162" s="754"/>
      <c r="AYS162" s="754"/>
      <c r="AYT162" s="754"/>
      <c r="AYU162" s="754"/>
      <c r="AYV162" s="754"/>
      <c r="AYW162" s="754"/>
      <c r="AYX162" s="754"/>
      <c r="AYY162" s="754"/>
      <c r="AYZ162" s="754"/>
      <c r="AZA162" s="754"/>
      <c r="AZB162" s="754"/>
      <c r="AZC162" s="754"/>
      <c r="AZD162" s="754"/>
      <c r="AZE162" s="754"/>
      <c r="AZF162" s="754"/>
      <c r="AZG162" s="754"/>
      <c r="AZH162" s="754"/>
      <c r="AZI162" s="754"/>
      <c r="AZJ162" s="754"/>
      <c r="AZK162" s="754"/>
      <c r="AZL162" s="754"/>
      <c r="AZM162" s="754"/>
      <c r="AZN162" s="754"/>
      <c r="AZO162" s="754"/>
      <c r="AZP162" s="754"/>
      <c r="AZQ162" s="754"/>
      <c r="AZR162" s="754"/>
      <c r="AZS162" s="754"/>
      <c r="AZT162" s="754"/>
      <c r="AZU162" s="754"/>
      <c r="AZV162" s="754"/>
      <c r="AZW162" s="754"/>
      <c r="AZX162" s="754"/>
      <c r="AZY162" s="754"/>
      <c r="AZZ162" s="754"/>
      <c r="BAA162" s="754"/>
      <c r="BAB162" s="754"/>
      <c r="BAC162" s="754"/>
      <c r="BAD162" s="754"/>
      <c r="BAE162" s="754"/>
      <c r="BAF162" s="754"/>
      <c r="BAG162" s="754"/>
      <c r="BAH162" s="754"/>
      <c r="BAI162" s="754"/>
      <c r="BAJ162" s="754"/>
      <c r="BAK162" s="754"/>
      <c r="BAL162" s="754"/>
      <c r="BAM162" s="754"/>
      <c r="BAN162" s="754"/>
      <c r="BAO162" s="754"/>
      <c r="BAP162" s="754"/>
      <c r="BAQ162" s="754"/>
      <c r="BAR162" s="754"/>
      <c r="BAS162" s="754"/>
      <c r="BAT162" s="754"/>
      <c r="BAU162" s="754"/>
      <c r="BAV162" s="754"/>
      <c r="BAW162" s="754"/>
      <c r="BAX162" s="754"/>
      <c r="BAY162" s="754"/>
      <c r="BAZ162" s="754"/>
      <c r="BBA162" s="754"/>
      <c r="BBB162" s="754"/>
      <c r="BBC162" s="754"/>
      <c r="BBD162" s="754"/>
      <c r="BBE162" s="754"/>
      <c r="BBF162" s="754"/>
      <c r="BBG162" s="754"/>
      <c r="BBH162" s="754"/>
      <c r="BBI162" s="754"/>
      <c r="BBJ162" s="754"/>
      <c r="BBK162" s="754"/>
      <c r="BBL162" s="754"/>
      <c r="BBM162" s="754"/>
      <c r="BBN162" s="754"/>
      <c r="BBO162" s="754"/>
      <c r="BBP162" s="754"/>
      <c r="BBQ162" s="754"/>
      <c r="BBR162" s="754"/>
      <c r="BBS162" s="754"/>
      <c r="BBT162" s="754"/>
      <c r="BBU162" s="754"/>
      <c r="BBV162" s="754"/>
      <c r="BBW162" s="754"/>
      <c r="BBX162" s="754"/>
      <c r="BBY162" s="754"/>
      <c r="BBZ162" s="754"/>
      <c r="BCA162" s="754"/>
      <c r="BCB162" s="754"/>
      <c r="BCC162" s="754"/>
      <c r="BCD162" s="754"/>
      <c r="BCE162" s="754"/>
      <c r="BCF162" s="754"/>
      <c r="BCG162" s="754"/>
      <c r="BCH162" s="754"/>
      <c r="BCI162" s="754"/>
      <c r="BCJ162" s="754"/>
      <c r="BCK162" s="754"/>
      <c r="BCL162" s="754"/>
      <c r="BCM162" s="754"/>
      <c r="BCN162" s="754"/>
      <c r="BCO162" s="754"/>
      <c r="BCP162" s="754"/>
      <c r="BCQ162" s="754"/>
      <c r="BCR162" s="754"/>
      <c r="BCS162" s="754"/>
      <c r="BCT162" s="754"/>
      <c r="BCU162" s="754"/>
      <c r="BCV162" s="754"/>
      <c r="BCW162" s="754"/>
      <c r="BCX162" s="754"/>
      <c r="BCY162" s="754"/>
      <c r="BCZ162" s="754"/>
      <c r="BDA162" s="754"/>
      <c r="BDB162" s="754"/>
      <c r="BDC162" s="754"/>
      <c r="BDD162" s="754"/>
      <c r="BDE162" s="754"/>
      <c r="BDF162" s="754"/>
      <c r="BDG162" s="754"/>
      <c r="BDH162" s="754"/>
      <c r="BDI162" s="754"/>
      <c r="BDJ162" s="754"/>
      <c r="BDK162" s="754"/>
      <c r="BDL162" s="754"/>
      <c r="BDM162" s="754"/>
      <c r="BDN162" s="754"/>
      <c r="BDO162" s="754"/>
      <c r="BDP162" s="754"/>
      <c r="BDQ162" s="754"/>
      <c r="BDR162" s="754"/>
      <c r="BDS162" s="754"/>
      <c r="BDT162" s="754"/>
      <c r="BDU162" s="754"/>
      <c r="BDV162" s="754"/>
      <c r="BDW162" s="754"/>
      <c r="BDX162" s="754"/>
      <c r="BDY162" s="754"/>
      <c r="BDZ162" s="754"/>
      <c r="BEA162" s="754"/>
      <c r="BEB162" s="754"/>
      <c r="BEC162" s="754"/>
      <c r="BED162" s="754"/>
      <c r="BEE162" s="754"/>
      <c r="BEF162" s="754"/>
      <c r="BEG162" s="754"/>
      <c r="BEH162" s="754"/>
      <c r="BEI162" s="754"/>
      <c r="BEJ162" s="754"/>
      <c r="BEK162" s="754"/>
      <c r="BEL162" s="754"/>
      <c r="BEM162" s="754"/>
      <c r="BEN162" s="754"/>
      <c r="BEO162" s="754"/>
      <c r="BEP162" s="754"/>
      <c r="BEQ162" s="754"/>
      <c r="BER162" s="754"/>
      <c r="BES162" s="754"/>
      <c r="BET162" s="754"/>
      <c r="BEU162" s="754"/>
      <c r="BEV162" s="754"/>
      <c r="BEW162" s="754"/>
      <c r="BEX162" s="754"/>
      <c r="BEY162" s="754"/>
      <c r="BEZ162" s="754"/>
      <c r="BFA162" s="754"/>
      <c r="BFB162" s="754"/>
      <c r="BFC162" s="754"/>
      <c r="BFD162" s="754"/>
      <c r="BFE162" s="754"/>
      <c r="BFF162" s="754"/>
      <c r="BFG162" s="754"/>
      <c r="BFH162" s="754"/>
      <c r="BFI162" s="754"/>
      <c r="BFJ162" s="754"/>
      <c r="BFK162" s="754"/>
      <c r="BFL162" s="754"/>
      <c r="BFM162" s="754"/>
      <c r="BFN162" s="754"/>
      <c r="BFO162" s="754"/>
      <c r="BFP162" s="754"/>
      <c r="BFQ162" s="754"/>
      <c r="BFR162" s="754"/>
      <c r="BFS162" s="754"/>
      <c r="BFT162" s="754"/>
      <c r="BFU162" s="754"/>
      <c r="BFV162" s="754"/>
      <c r="BFW162" s="754"/>
      <c r="BFX162" s="754"/>
      <c r="BFY162" s="754"/>
      <c r="BFZ162" s="754"/>
      <c r="BGA162" s="754"/>
      <c r="BGB162" s="754"/>
      <c r="BGC162" s="754"/>
      <c r="BGD162" s="754"/>
      <c r="BGE162" s="754"/>
      <c r="BGF162" s="754"/>
      <c r="BGG162" s="754"/>
      <c r="BGH162" s="754"/>
      <c r="BGI162" s="754"/>
      <c r="BGJ162" s="754"/>
      <c r="BGK162" s="754"/>
      <c r="BGL162" s="754"/>
      <c r="BGM162" s="754"/>
      <c r="BGN162" s="754"/>
      <c r="BGO162" s="754"/>
      <c r="BGP162" s="754"/>
      <c r="BGQ162" s="754"/>
      <c r="BGR162" s="754"/>
      <c r="BGS162" s="754"/>
      <c r="BGT162" s="754"/>
      <c r="BGU162" s="754"/>
      <c r="BGV162" s="754"/>
      <c r="BGW162" s="754"/>
      <c r="BGX162" s="754"/>
      <c r="BGY162" s="754"/>
      <c r="BGZ162" s="754"/>
      <c r="BHA162" s="754"/>
      <c r="BHB162" s="754"/>
      <c r="BHC162" s="754"/>
      <c r="BHD162" s="754"/>
      <c r="BHE162" s="754"/>
      <c r="BHF162" s="754"/>
      <c r="BHG162" s="754"/>
      <c r="BHH162" s="754"/>
      <c r="BHI162" s="754"/>
      <c r="BHJ162" s="754"/>
      <c r="BHK162" s="754"/>
      <c r="BHL162" s="754"/>
      <c r="BHM162" s="754"/>
      <c r="BHN162" s="754"/>
      <c r="BHO162" s="754"/>
      <c r="BHP162" s="754"/>
      <c r="BHQ162" s="754"/>
      <c r="BHR162" s="754"/>
      <c r="BHS162" s="754"/>
      <c r="BHT162" s="754"/>
      <c r="BHU162" s="754"/>
      <c r="BHV162" s="754"/>
      <c r="BHW162" s="754"/>
      <c r="BHX162" s="754"/>
      <c r="BHY162" s="754"/>
      <c r="BHZ162" s="754"/>
      <c r="BIA162" s="754"/>
      <c r="BIB162" s="754"/>
      <c r="BIC162" s="754"/>
      <c r="BID162" s="754"/>
      <c r="BIE162" s="754"/>
      <c r="BIF162" s="754"/>
      <c r="BIG162" s="754"/>
      <c r="BIH162" s="754"/>
      <c r="BII162" s="754"/>
      <c r="BIJ162" s="754"/>
      <c r="BIK162" s="754"/>
      <c r="BIL162" s="754"/>
      <c r="BIM162" s="754"/>
      <c r="BIN162" s="754"/>
      <c r="BIO162" s="754"/>
      <c r="BIP162" s="754"/>
      <c r="BIQ162" s="754"/>
      <c r="BIR162" s="754"/>
      <c r="BIS162" s="754"/>
      <c r="BIT162" s="754"/>
      <c r="BIU162" s="754"/>
      <c r="BIV162" s="754"/>
      <c r="BIW162" s="754"/>
      <c r="BIX162" s="754"/>
      <c r="BIY162" s="754"/>
      <c r="BIZ162" s="754"/>
      <c r="BJA162" s="754"/>
      <c r="BJB162" s="754"/>
      <c r="BJC162" s="754"/>
      <c r="BJD162" s="754"/>
      <c r="BJE162" s="754"/>
      <c r="BJF162" s="754"/>
      <c r="BJG162" s="754"/>
      <c r="BJH162" s="754"/>
      <c r="BJI162" s="754"/>
      <c r="BJJ162" s="754"/>
      <c r="BJK162" s="754"/>
      <c r="BJL162" s="754"/>
      <c r="BJM162" s="754"/>
      <c r="BJN162" s="754"/>
      <c r="BJO162" s="754"/>
      <c r="BJP162" s="754"/>
      <c r="BJQ162" s="754"/>
      <c r="BJR162" s="754"/>
      <c r="BJS162" s="754"/>
      <c r="BJT162" s="754"/>
      <c r="BJU162" s="754"/>
      <c r="BJV162" s="754"/>
      <c r="BJW162" s="754"/>
      <c r="BJX162" s="754"/>
      <c r="BJY162" s="754"/>
      <c r="BJZ162" s="754"/>
      <c r="BKA162" s="754"/>
      <c r="BKB162" s="754"/>
      <c r="BKC162" s="754"/>
      <c r="BKD162" s="754"/>
      <c r="BKE162" s="754"/>
      <c r="BKF162" s="754"/>
      <c r="BKG162" s="754"/>
      <c r="BKH162" s="754"/>
      <c r="BKI162" s="754"/>
      <c r="BKJ162" s="754"/>
      <c r="BKK162" s="754"/>
      <c r="BKL162" s="754"/>
      <c r="BKM162" s="754"/>
      <c r="BKN162" s="754"/>
      <c r="BKO162" s="754"/>
      <c r="BKP162" s="754"/>
      <c r="BKQ162" s="754"/>
      <c r="BKR162" s="754"/>
      <c r="BKS162" s="754"/>
      <c r="BKT162" s="754"/>
      <c r="BKU162" s="754"/>
      <c r="BKV162" s="754"/>
      <c r="BKW162" s="754"/>
      <c r="BKX162" s="754"/>
      <c r="BKY162" s="754"/>
      <c r="BKZ162" s="754"/>
      <c r="BLA162" s="754"/>
      <c r="BLB162" s="754"/>
      <c r="BLC162" s="754"/>
      <c r="BLD162" s="754"/>
      <c r="BLE162" s="754"/>
      <c r="BLF162" s="754"/>
      <c r="BLG162" s="754"/>
      <c r="BLH162" s="754"/>
      <c r="BLI162" s="754"/>
      <c r="BLJ162" s="754"/>
      <c r="BLK162" s="754"/>
      <c r="BLL162" s="754"/>
      <c r="BLM162" s="754"/>
      <c r="BLN162" s="754"/>
      <c r="BLO162" s="754"/>
      <c r="BLP162" s="754"/>
      <c r="BLQ162" s="754"/>
      <c r="BLR162" s="754"/>
      <c r="BLS162" s="754"/>
      <c r="BLT162" s="754"/>
      <c r="BLU162" s="754"/>
      <c r="BLV162" s="754"/>
      <c r="BLW162" s="754"/>
      <c r="BLX162" s="754"/>
      <c r="BLY162" s="754"/>
      <c r="BLZ162" s="754"/>
      <c r="BMA162" s="754"/>
      <c r="BMB162" s="754"/>
      <c r="BMC162" s="754"/>
      <c r="BMD162" s="754"/>
      <c r="BME162" s="754"/>
      <c r="BMF162" s="754"/>
      <c r="BMG162" s="754"/>
      <c r="BMH162" s="754"/>
      <c r="BMI162" s="754"/>
      <c r="BMJ162" s="754"/>
      <c r="BMK162" s="754"/>
      <c r="BML162" s="754"/>
      <c r="BMM162" s="754"/>
      <c r="BMN162" s="754"/>
      <c r="BMO162" s="754"/>
      <c r="BMP162" s="754"/>
      <c r="BMQ162" s="754"/>
      <c r="BMR162" s="754"/>
      <c r="BMS162" s="754"/>
      <c r="BMT162" s="754"/>
      <c r="BMU162" s="754"/>
      <c r="BMV162" s="754"/>
      <c r="BMW162" s="754"/>
      <c r="BMX162" s="754"/>
      <c r="BMY162" s="754"/>
      <c r="BMZ162" s="754"/>
      <c r="BNA162" s="754"/>
      <c r="BNB162" s="754"/>
      <c r="BNC162" s="754"/>
      <c r="BND162" s="754"/>
      <c r="BNE162" s="754"/>
      <c r="BNF162" s="754"/>
      <c r="BNG162" s="754"/>
      <c r="BNH162" s="754"/>
      <c r="BNI162" s="754"/>
      <c r="BNJ162" s="754"/>
      <c r="BNK162" s="754"/>
      <c r="BNL162" s="754"/>
      <c r="BNM162" s="754"/>
      <c r="BNN162" s="754"/>
      <c r="BNO162" s="754"/>
      <c r="BNP162" s="754"/>
      <c r="BNQ162" s="754"/>
      <c r="BNR162" s="754"/>
      <c r="BNS162" s="754"/>
      <c r="BNT162" s="754"/>
      <c r="BNU162" s="754"/>
      <c r="BNV162" s="754"/>
      <c r="BNW162" s="754"/>
      <c r="BNX162" s="754"/>
      <c r="BNY162" s="754"/>
      <c r="BNZ162" s="754"/>
      <c r="BOA162" s="754"/>
      <c r="BOB162" s="754"/>
      <c r="BOC162" s="754"/>
      <c r="BOD162" s="754"/>
      <c r="BOE162" s="754"/>
      <c r="BOF162" s="754"/>
      <c r="BOG162" s="754"/>
      <c r="BOH162" s="754"/>
      <c r="BOI162" s="754"/>
      <c r="BOJ162" s="754"/>
      <c r="BOK162" s="754"/>
      <c r="BOL162" s="754"/>
      <c r="BOM162" s="754"/>
      <c r="BON162" s="754"/>
      <c r="BOO162" s="754"/>
      <c r="BOP162" s="754"/>
      <c r="BOQ162" s="754"/>
      <c r="BOR162" s="754"/>
      <c r="BOS162" s="754"/>
      <c r="BOT162" s="754"/>
      <c r="BOU162" s="754"/>
      <c r="BOV162" s="754"/>
      <c r="BOW162" s="754"/>
      <c r="BOX162" s="754"/>
      <c r="BOY162" s="754"/>
      <c r="BOZ162" s="754"/>
      <c r="BPA162" s="754"/>
      <c r="BPB162" s="754"/>
      <c r="BPC162" s="754"/>
      <c r="BPD162" s="754"/>
      <c r="BPE162" s="754"/>
      <c r="BPF162" s="754"/>
      <c r="BPG162" s="754"/>
      <c r="BPH162" s="754"/>
      <c r="BPI162" s="754"/>
      <c r="BPJ162" s="754"/>
      <c r="BPK162" s="754"/>
      <c r="BPL162" s="754"/>
      <c r="BPM162" s="754"/>
      <c r="BPN162" s="754"/>
      <c r="BPO162" s="754"/>
      <c r="BPP162" s="754"/>
      <c r="BPQ162" s="754"/>
      <c r="BPR162" s="754"/>
      <c r="BPS162" s="754"/>
      <c r="BPT162" s="754"/>
      <c r="BPU162" s="754"/>
      <c r="BPV162" s="754"/>
      <c r="BPW162" s="754"/>
      <c r="BPX162" s="754"/>
      <c r="BPY162" s="754"/>
      <c r="BPZ162" s="754"/>
      <c r="BQA162" s="754"/>
      <c r="BQB162" s="754"/>
      <c r="BQC162" s="754"/>
      <c r="BQD162" s="754"/>
      <c r="BQE162" s="754"/>
      <c r="BQF162" s="754"/>
      <c r="BQG162" s="754"/>
      <c r="BQH162" s="754"/>
      <c r="BQI162" s="754"/>
      <c r="BQJ162" s="754"/>
      <c r="BQK162" s="754"/>
      <c r="BQL162" s="754"/>
      <c r="BQM162" s="754"/>
      <c r="BQN162" s="754"/>
      <c r="BQO162" s="754"/>
      <c r="BQP162" s="754"/>
      <c r="BQQ162" s="754"/>
      <c r="BQR162" s="754"/>
      <c r="BQS162" s="754"/>
      <c r="BQT162" s="754"/>
      <c r="BQU162" s="754"/>
      <c r="BQV162" s="754"/>
      <c r="BQW162" s="754"/>
      <c r="BQX162" s="754"/>
      <c r="BQY162" s="754"/>
      <c r="BQZ162" s="754"/>
      <c r="BRA162" s="754"/>
      <c r="BRB162" s="754"/>
      <c r="BRC162" s="754"/>
      <c r="BRD162" s="754"/>
      <c r="BRE162" s="754"/>
      <c r="BRF162" s="754"/>
      <c r="BRG162" s="754"/>
      <c r="BRH162" s="754"/>
      <c r="BRI162" s="754"/>
      <c r="BRJ162" s="754"/>
      <c r="BRK162" s="754"/>
      <c r="BRL162" s="754"/>
      <c r="BRM162" s="754"/>
      <c r="BRN162" s="754"/>
      <c r="BRO162" s="754"/>
      <c r="BRP162" s="754"/>
      <c r="BRQ162" s="754"/>
      <c r="BRR162" s="754"/>
      <c r="BRS162" s="754"/>
      <c r="BRT162" s="754"/>
      <c r="BRU162" s="754"/>
      <c r="BRV162" s="754"/>
      <c r="BRW162" s="754"/>
      <c r="BRX162" s="754"/>
      <c r="BRY162" s="754"/>
      <c r="BRZ162" s="754"/>
      <c r="BSA162" s="754"/>
      <c r="BSB162" s="754"/>
      <c r="BSC162" s="754"/>
      <c r="BSD162" s="754"/>
      <c r="BSE162" s="754"/>
      <c r="BSF162" s="754"/>
      <c r="BSG162" s="754"/>
      <c r="BSH162" s="754"/>
      <c r="BSI162" s="754"/>
      <c r="BSJ162" s="754"/>
      <c r="BSK162" s="754"/>
      <c r="BSL162" s="754"/>
      <c r="BSM162" s="754"/>
      <c r="BSN162" s="754"/>
      <c r="BSO162" s="754"/>
      <c r="BSP162" s="754"/>
      <c r="BSQ162" s="754"/>
      <c r="BSR162" s="754"/>
      <c r="BSS162" s="754"/>
      <c r="BST162" s="754"/>
      <c r="BSU162" s="754"/>
      <c r="BSV162" s="754"/>
      <c r="BSW162" s="754"/>
      <c r="BSX162" s="754"/>
      <c r="BSY162" s="754"/>
      <c r="BSZ162" s="754"/>
      <c r="BTA162" s="754"/>
      <c r="BTB162" s="754"/>
      <c r="BTC162" s="754"/>
      <c r="BTD162" s="754"/>
      <c r="BTE162" s="754"/>
      <c r="BTF162" s="754"/>
      <c r="BTG162" s="754"/>
      <c r="BTH162" s="754"/>
      <c r="BTI162" s="754"/>
      <c r="BTJ162" s="754"/>
      <c r="BTK162" s="754"/>
      <c r="BTL162" s="754"/>
      <c r="BTM162" s="754"/>
      <c r="BTN162" s="754"/>
      <c r="BTO162" s="754"/>
      <c r="BTP162" s="754"/>
      <c r="BTQ162" s="754"/>
      <c r="BTR162" s="754"/>
      <c r="BTS162" s="754"/>
      <c r="BTT162" s="754"/>
      <c r="BTU162" s="754"/>
      <c r="BTV162" s="754"/>
      <c r="BTW162" s="754"/>
      <c r="BTX162" s="754"/>
      <c r="BTY162" s="754"/>
      <c r="BTZ162" s="754"/>
      <c r="BUA162" s="754"/>
      <c r="BUB162" s="754"/>
      <c r="BUC162" s="754"/>
      <c r="BUD162" s="754"/>
      <c r="BUE162" s="754"/>
      <c r="BUF162" s="754"/>
      <c r="BUG162" s="754"/>
      <c r="BUH162" s="754"/>
      <c r="BUI162" s="754"/>
      <c r="BUJ162" s="754"/>
      <c r="BUK162" s="754"/>
      <c r="BUL162" s="754"/>
      <c r="BUM162" s="754"/>
      <c r="BUN162" s="754"/>
      <c r="BUO162" s="754"/>
      <c r="BUP162" s="754"/>
      <c r="BUQ162" s="754"/>
      <c r="BUR162" s="754"/>
      <c r="BUS162" s="754"/>
      <c r="BUT162" s="754"/>
      <c r="BUU162" s="754"/>
      <c r="BUV162" s="754"/>
      <c r="BUW162" s="754"/>
      <c r="BUX162" s="754"/>
      <c r="BUY162" s="754"/>
      <c r="BUZ162" s="754"/>
      <c r="BVA162" s="754"/>
      <c r="BVB162" s="754"/>
      <c r="BVC162" s="754"/>
      <c r="BVD162" s="754"/>
      <c r="BVE162" s="754"/>
      <c r="BVF162" s="754"/>
      <c r="BVG162" s="754"/>
      <c r="BVH162" s="754"/>
      <c r="BVI162" s="754"/>
      <c r="BVJ162" s="754"/>
      <c r="BVK162" s="754"/>
      <c r="BVL162" s="754"/>
      <c r="BVM162" s="754"/>
      <c r="BVN162" s="754"/>
      <c r="BVO162" s="754"/>
      <c r="BVP162" s="754"/>
      <c r="BVQ162" s="754"/>
      <c r="BVR162" s="754"/>
      <c r="BVS162" s="754"/>
      <c r="BVT162" s="754"/>
      <c r="BVU162" s="754"/>
      <c r="BVV162" s="754"/>
      <c r="BVW162" s="754"/>
      <c r="BVX162" s="754"/>
      <c r="BVY162" s="754"/>
      <c r="BVZ162" s="754"/>
      <c r="BWA162" s="754"/>
      <c r="BWB162" s="754"/>
      <c r="BWC162" s="754"/>
      <c r="BWD162" s="754"/>
      <c r="BWE162" s="754"/>
      <c r="BWF162" s="754"/>
      <c r="BWG162" s="754"/>
      <c r="BWH162" s="754"/>
      <c r="BWI162" s="754"/>
      <c r="BWJ162" s="754"/>
      <c r="BWK162" s="754"/>
      <c r="BWL162" s="754"/>
      <c r="BWM162" s="754"/>
      <c r="BWN162" s="754"/>
      <c r="BWO162" s="754"/>
      <c r="BWP162" s="754"/>
      <c r="BWQ162" s="754"/>
      <c r="BWR162" s="754"/>
      <c r="BWS162" s="754"/>
      <c r="BWT162" s="754"/>
      <c r="BWU162" s="754"/>
      <c r="BWV162" s="754"/>
      <c r="BWW162" s="754"/>
      <c r="BWX162" s="754"/>
      <c r="BWY162" s="754"/>
      <c r="BWZ162" s="754"/>
      <c r="BXA162" s="754"/>
      <c r="BXB162" s="754"/>
      <c r="BXC162" s="754"/>
      <c r="BXD162" s="754"/>
      <c r="BXE162" s="754"/>
      <c r="BXF162" s="754"/>
      <c r="BXG162" s="754"/>
      <c r="BXH162" s="754"/>
      <c r="BXI162" s="754"/>
      <c r="BXJ162" s="754"/>
      <c r="BXK162" s="754"/>
      <c r="BXL162" s="754"/>
      <c r="BXM162" s="754"/>
      <c r="BXN162" s="754"/>
      <c r="BXO162" s="754"/>
      <c r="BXP162" s="754"/>
      <c r="BXQ162" s="754"/>
      <c r="BXR162" s="754"/>
      <c r="BXS162" s="754"/>
      <c r="BXT162" s="754"/>
      <c r="BXU162" s="754"/>
      <c r="BXV162" s="754"/>
      <c r="BXW162" s="754"/>
      <c r="BXX162" s="754"/>
      <c r="BXY162" s="754"/>
      <c r="BXZ162" s="754"/>
      <c r="BYA162" s="754"/>
      <c r="BYB162" s="754"/>
      <c r="BYC162" s="754"/>
      <c r="BYD162" s="754"/>
      <c r="BYE162" s="754"/>
      <c r="BYF162" s="754"/>
      <c r="BYG162" s="754"/>
      <c r="BYH162" s="754"/>
      <c r="BYI162" s="754"/>
      <c r="BYJ162" s="754"/>
      <c r="BYK162" s="754"/>
      <c r="BYL162" s="754"/>
      <c r="BYM162" s="754"/>
      <c r="BYN162" s="754"/>
      <c r="BYO162" s="754"/>
      <c r="BYP162" s="754"/>
      <c r="BYQ162" s="754"/>
      <c r="BYR162" s="754"/>
      <c r="BYS162" s="754"/>
      <c r="BYT162" s="754"/>
      <c r="BYU162" s="754"/>
      <c r="BYV162" s="754"/>
      <c r="BYW162" s="754"/>
      <c r="BYX162" s="754"/>
      <c r="BYY162" s="754"/>
      <c r="BYZ162" s="754"/>
      <c r="BZA162" s="754"/>
      <c r="BZB162" s="754"/>
      <c r="BZC162" s="754"/>
      <c r="BZD162" s="754"/>
      <c r="BZE162" s="754"/>
      <c r="BZF162" s="754"/>
      <c r="BZG162" s="754"/>
      <c r="BZH162" s="754"/>
      <c r="BZI162" s="754"/>
      <c r="BZJ162" s="754"/>
      <c r="BZK162" s="754"/>
      <c r="BZL162" s="754"/>
      <c r="BZM162" s="754"/>
      <c r="BZN162" s="754"/>
      <c r="BZO162" s="754"/>
      <c r="BZP162" s="754"/>
      <c r="BZQ162" s="754"/>
      <c r="BZR162" s="754"/>
      <c r="BZS162" s="754"/>
      <c r="BZT162" s="754"/>
      <c r="BZU162" s="754"/>
      <c r="BZV162" s="754"/>
      <c r="BZW162" s="754"/>
      <c r="BZX162" s="754"/>
      <c r="BZY162" s="754"/>
      <c r="BZZ162" s="754"/>
      <c r="CAA162" s="754"/>
      <c r="CAB162" s="754"/>
      <c r="CAC162" s="754"/>
      <c r="CAD162" s="754"/>
      <c r="CAE162" s="754"/>
      <c r="CAF162" s="754"/>
      <c r="CAG162" s="754"/>
      <c r="CAH162" s="754"/>
      <c r="CAI162" s="754"/>
      <c r="CAJ162" s="754"/>
      <c r="CAK162" s="754"/>
      <c r="CAL162" s="754"/>
      <c r="CAM162" s="754"/>
      <c r="CAN162" s="754"/>
      <c r="CAO162" s="754"/>
      <c r="CAP162" s="754"/>
      <c r="CAQ162" s="754"/>
      <c r="CAR162" s="754"/>
      <c r="CAS162" s="754"/>
      <c r="CAT162" s="754"/>
      <c r="CAU162" s="754"/>
      <c r="CAV162" s="754"/>
      <c r="CAW162" s="754"/>
      <c r="CAX162" s="754"/>
      <c r="CAY162" s="754"/>
      <c r="CAZ162" s="754"/>
      <c r="CBA162" s="754"/>
      <c r="CBB162" s="754"/>
      <c r="CBC162" s="754"/>
      <c r="CBD162" s="754"/>
      <c r="CBE162" s="754"/>
      <c r="CBF162" s="754"/>
      <c r="CBG162" s="754"/>
      <c r="CBH162" s="754"/>
      <c r="CBI162" s="754"/>
      <c r="CBJ162" s="754"/>
      <c r="CBK162" s="754"/>
      <c r="CBL162" s="754"/>
      <c r="CBM162" s="754"/>
      <c r="CBN162" s="754"/>
      <c r="CBO162" s="754"/>
      <c r="CBP162" s="754"/>
      <c r="CBQ162" s="754"/>
      <c r="CBR162" s="754"/>
      <c r="CBS162" s="754"/>
      <c r="CBT162" s="754"/>
      <c r="CBU162" s="754"/>
      <c r="CBV162" s="754"/>
      <c r="CBW162" s="754"/>
      <c r="CBX162" s="754"/>
      <c r="CBY162" s="754"/>
      <c r="CBZ162" s="754"/>
      <c r="CCA162" s="754"/>
      <c r="CCB162" s="754"/>
      <c r="CCC162" s="754"/>
      <c r="CCD162" s="754"/>
      <c r="CCE162" s="754"/>
      <c r="CCF162" s="754"/>
      <c r="CCG162" s="754"/>
      <c r="CCH162" s="754"/>
      <c r="CCI162" s="754"/>
      <c r="CCJ162" s="754"/>
      <c r="CCK162" s="754"/>
      <c r="CCL162" s="754"/>
      <c r="CCM162" s="754"/>
      <c r="CCN162" s="754"/>
      <c r="CCO162" s="754"/>
      <c r="CCP162" s="754"/>
      <c r="CCQ162" s="754"/>
      <c r="CCR162" s="754"/>
      <c r="CCS162" s="754"/>
      <c r="CCT162" s="754"/>
      <c r="CCU162" s="754"/>
      <c r="CCV162" s="754"/>
      <c r="CCW162" s="754"/>
      <c r="CCX162" s="754"/>
      <c r="CCY162" s="754"/>
      <c r="CCZ162" s="754"/>
      <c r="CDA162" s="754"/>
      <c r="CDB162" s="754"/>
      <c r="CDC162" s="754"/>
      <c r="CDD162" s="754"/>
      <c r="CDE162" s="754"/>
      <c r="CDF162" s="754"/>
      <c r="CDG162" s="754"/>
      <c r="CDH162" s="754"/>
      <c r="CDI162" s="754"/>
      <c r="CDJ162" s="754"/>
      <c r="CDK162" s="754"/>
      <c r="CDL162" s="754"/>
      <c r="CDM162" s="754"/>
      <c r="CDN162" s="754"/>
      <c r="CDO162" s="754"/>
      <c r="CDP162" s="754"/>
      <c r="CDQ162" s="754"/>
      <c r="CDR162" s="754"/>
      <c r="CDS162" s="754"/>
      <c r="CDT162" s="754"/>
      <c r="CDU162" s="754"/>
      <c r="CDV162" s="754"/>
      <c r="CDW162" s="754"/>
      <c r="CDX162" s="754"/>
      <c r="CDY162" s="754"/>
      <c r="CDZ162" s="754"/>
      <c r="CEA162" s="754"/>
      <c r="CEB162" s="754"/>
      <c r="CEC162" s="754"/>
      <c r="CED162" s="754"/>
      <c r="CEE162" s="754"/>
      <c r="CEF162" s="754"/>
      <c r="CEG162" s="754"/>
      <c r="CEH162" s="754"/>
      <c r="CEI162" s="754"/>
      <c r="CEJ162" s="754"/>
      <c r="CEK162" s="754"/>
      <c r="CEL162" s="754"/>
      <c r="CEM162" s="754"/>
      <c r="CEN162" s="754"/>
      <c r="CEO162" s="754"/>
      <c r="CEP162" s="754"/>
      <c r="CEQ162" s="754"/>
      <c r="CER162" s="754"/>
      <c r="CES162" s="754"/>
      <c r="CET162" s="754"/>
      <c r="CEU162" s="754"/>
      <c r="CEV162" s="754"/>
      <c r="CEW162" s="754"/>
      <c r="CEX162" s="754"/>
      <c r="CEY162" s="754"/>
      <c r="CEZ162" s="754"/>
      <c r="CFA162" s="754"/>
      <c r="CFB162" s="754"/>
      <c r="CFC162" s="754"/>
      <c r="CFD162" s="754"/>
      <c r="CFE162" s="754"/>
      <c r="CFF162" s="754"/>
      <c r="CFG162" s="754"/>
      <c r="CFH162" s="754"/>
      <c r="CFI162" s="754"/>
      <c r="CFJ162" s="754"/>
      <c r="CFK162" s="754"/>
      <c r="CFL162" s="754"/>
      <c r="CFM162" s="754"/>
      <c r="CFN162" s="754"/>
      <c r="CFO162" s="754"/>
      <c r="CFP162" s="754"/>
      <c r="CFQ162" s="754"/>
      <c r="CFR162" s="754"/>
      <c r="CFS162" s="754"/>
      <c r="CFT162" s="754"/>
      <c r="CFU162" s="754"/>
      <c r="CFV162" s="754"/>
      <c r="CFW162" s="754"/>
      <c r="CFX162" s="754"/>
      <c r="CFY162" s="754"/>
      <c r="CFZ162" s="754"/>
      <c r="CGA162" s="754"/>
      <c r="CGB162" s="754"/>
      <c r="CGC162" s="754"/>
      <c r="CGD162" s="754"/>
      <c r="CGE162" s="754"/>
      <c r="CGF162" s="754"/>
      <c r="CGG162" s="754"/>
      <c r="CGH162" s="754"/>
      <c r="CGI162" s="754"/>
      <c r="CGJ162" s="754"/>
      <c r="CGK162" s="754"/>
      <c r="CGL162" s="754"/>
      <c r="CGM162" s="754"/>
      <c r="CGN162" s="754"/>
      <c r="CGO162" s="754"/>
      <c r="CGP162" s="754"/>
      <c r="CGQ162" s="754"/>
      <c r="CGR162" s="754"/>
      <c r="CGS162" s="754"/>
      <c r="CGT162" s="754"/>
      <c r="CGU162" s="754"/>
      <c r="CGV162" s="754"/>
      <c r="CGW162" s="754"/>
      <c r="CGX162" s="754"/>
      <c r="CGY162" s="754"/>
      <c r="CGZ162" s="754"/>
      <c r="CHA162" s="754"/>
      <c r="CHB162" s="754"/>
      <c r="CHC162" s="754"/>
      <c r="CHD162" s="754"/>
      <c r="CHE162" s="754"/>
      <c r="CHF162" s="754"/>
      <c r="CHG162" s="754"/>
      <c r="CHH162" s="754"/>
      <c r="CHI162" s="754"/>
      <c r="CHJ162" s="754"/>
      <c r="CHK162" s="754"/>
      <c r="CHL162" s="754"/>
      <c r="CHM162" s="754"/>
      <c r="CHN162" s="754"/>
      <c r="CHO162" s="754"/>
      <c r="CHP162" s="754"/>
      <c r="CHQ162" s="754"/>
      <c r="CHR162" s="754"/>
      <c r="CHS162" s="754"/>
      <c r="CHT162" s="754"/>
      <c r="CHU162" s="754"/>
      <c r="CHV162" s="754"/>
      <c r="CHW162" s="754"/>
      <c r="CHX162" s="754"/>
      <c r="CHY162" s="754"/>
      <c r="CHZ162" s="754"/>
      <c r="CIA162" s="754"/>
      <c r="CIB162" s="754"/>
      <c r="CIC162" s="754"/>
      <c r="CID162" s="754"/>
      <c r="CIE162" s="754"/>
      <c r="CIF162" s="754"/>
      <c r="CIG162" s="754"/>
      <c r="CIH162" s="754"/>
      <c r="CII162" s="754"/>
      <c r="CIJ162" s="754"/>
      <c r="CIK162" s="754"/>
      <c r="CIL162" s="754"/>
      <c r="CIM162" s="754"/>
      <c r="CIN162" s="754"/>
      <c r="CIO162" s="754"/>
      <c r="CIP162" s="754"/>
      <c r="CIQ162" s="754"/>
      <c r="CIR162" s="754"/>
      <c r="CIS162" s="754"/>
      <c r="CIT162" s="754"/>
      <c r="CIU162" s="754"/>
      <c r="CIV162" s="754"/>
      <c r="CIW162" s="754"/>
      <c r="CIX162" s="754"/>
      <c r="CIY162" s="754"/>
      <c r="CIZ162" s="754"/>
      <c r="CJA162" s="754"/>
      <c r="CJB162" s="754"/>
      <c r="CJC162" s="754"/>
      <c r="CJD162" s="754"/>
      <c r="CJE162" s="754"/>
      <c r="CJF162" s="754"/>
      <c r="CJG162" s="754"/>
      <c r="CJH162" s="754"/>
      <c r="CJI162" s="754"/>
      <c r="CJJ162" s="754"/>
      <c r="CJK162" s="754"/>
      <c r="CJL162" s="754"/>
      <c r="CJM162" s="754"/>
      <c r="CJN162" s="754"/>
      <c r="CJO162" s="754"/>
      <c r="CJP162" s="754"/>
      <c r="CJQ162" s="754"/>
      <c r="CJR162" s="754"/>
      <c r="CJS162" s="754"/>
      <c r="CJT162" s="754"/>
      <c r="CJU162" s="754"/>
      <c r="CJV162" s="754"/>
      <c r="CJW162" s="754"/>
      <c r="CJX162" s="754"/>
      <c r="CJY162" s="754"/>
      <c r="CJZ162" s="754"/>
      <c r="CKA162" s="754"/>
      <c r="CKB162" s="754"/>
      <c r="CKC162" s="754"/>
      <c r="CKD162" s="754"/>
      <c r="CKE162" s="754"/>
      <c r="CKF162" s="754"/>
      <c r="CKG162" s="754"/>
      <c r="CKH162" s="754"/>
      <c r="CKI162" s="754"/>
      <c r="CKJ162" s="754"/>
      <c r="CKK162" s="754"/>
      <c r="CKL162" s="754"/>
      <c r="CKM162" s="754"/>
      <c r="CKN162" s="754"/>
      <c r="CKO162" s="754"/>
      <c r="CKP162" s="754"/>
      <c r="CKQ162" s="754"/>
      <c r="CKR162" s="754"/>
      <c r="CKS162" s="754"/>
      <c r="CKT162" s="754"/>
      <c r="CKU162" s="754"/>
      <c r="CKV162" s="754"/>
      <c r="CKW162" s="754"/>
      <c r="CKX162" s="754"/>
      <c r="CKY162" s="754"/>
      <c r="CKZ162" s="754"/>
      <c r="CLA162" s="754"/>
      <c r="CLB162" s="754"/>
      <c r="CLC162" s="754"/>
      <c r="CLD162" s="754"/>
      <c r="CLE162" s="754"/>
      <c r="CLF162" s="754"/>
      <c r="CLG162" s="754"/>
      <c r="CLH162" s="754"/>
      <c r="CLI162" s="754"/>
      <c r="CLJ162" s="754"/>
      <c r="CLK162" s="754"/>
      <c r="CLL162" s="754"/>
      <c r="CLM162" s="754"/>
      <c r="CLN162" s="754"/>
      <c r="CLO162" s="754"/>
      <c r="CLP162" s="754"/>
      <c r="CLQ162" s="754"/>
      <c r="CLR162" s="754"/>
      <c r="CLS162" s="754"/>
      <c r="CLT162" s="754"/>
      <c r="CLU162" s="754"/>
      <c r="CLV162" s="754"/>
      <c r="CLW162" s="754"/>
      <c r="CLX162" s="754"/>
      <c r="CLY162" s="754"/>
      <c r="CLZ162" s="754"/>
      <c r="CMA162" s="754"/>
      <c r="CMB162" s="754"/>
      <c r="CMC162" s="754"/>
      <c r="CMD162" s="754"/>
      <c r="CME162" s="754"/>
      <c r="CMF162" s="754"/>
      <c r="CMG162" s="754"/>
      <c r="CMH162" s="754"/>
      <c r="CMI162" s="754"/>
      <c r="CMJ162" s="754"/>
      <c r="CMK162" s="754"/>
      <c r="CML162" s="754"/>
      <c r="CMM162" s="754"/>
      <c r="CMN162" s="754"/>
      <c r="CMO162" s="754"/>
      <c r="CMP162" s="754"/>
      <c r="CMQ162" s="754"/>
      <c r="CMR162" s="754"/>
      <c r="CMS162" s="754"/>
      <c r="CMT162" s="754"/>
      <c r="CMU162" s="754"/>
      <c r="CMV162" s="754"/>
      <c r="CMW162" s="754"/>
      <c r="CMX162" s="754"/>
      <c r="CMY162" s="754"/>
      <c r="CMZ162" s="754"/>
      <c r="CNA162" s="754"/>
      <c r="CNB162" s="754"/>
      <c r="CNC162" s="754"/>
      <c r="CND162" s="754"/>
      <c r="CNE162" s="754"/>
      <c r="CNF162" s="754"/>
      <c r="CNG162" s="754"/>
      <c r="CNH162" s="754"/>
      <c r="CNI162" s="754"/>
      <c r="CNJ162" s="754"/>
      <c r="CNK162" s="754"/>
      <c r="CNL162" s="754"/>
      <c r="CNM162" s="754"/>
      <c r="CNN162" s="754"/>
      <c r="CNO162" s="754"/>
      <c r="CNP162" s="754"/>
      <c r="CNQ162" s="754"/>
      <c r="CNR162" s="754"/>
      <c r="CNS162" s="754"/>
      <c r="CNT162" s="754"/>
      <c r="CNU162" s="754"/>
      <c r="CNV162" s="754"/>
      <c r="CNW162" s="754"/>
      <c r="CNX162" s="754"/>
      <c r="CNY162" s="754"/>
      <c r="CNZ162" s="754"/>
      <c r="COA162" s="754"/>
      <c r="COB162" s="754"/>
      <c r="COC162" s="754"/>
      <c r="COD162" s="754"/>
      <c r="COE162" s="754"/>
      <c r="COF162" s="754"/>
      <c r="COG162" s="754"/>
      <c r="COH162" s="754"/>
      <c r="COI162" s="754"/>
      <c r="COJ162" s="754"/>
      <c r="COK162" s="754"/>
      <c r="COL162" s="754"/>
      <c r="COM162" s="754"/>
      <c r="CON162" s="754"/>
      <c r="COO162" s="754"/>
      <c r="COP162" s="754"/>
      <c r="COQ162" s="754"/>
      <c r="COR162" s="754"/>
      <c r="COS162" s="754"/>
      <c r="COT162" s="754"/>
      <c r="COU162" s="754"/>
      <c r="COV162" s="754"/>
      <c r="COW162" s="754"/>
      <c r="COX162" s="754"/>
      <c r="COY162" s="754"/>
      <c r="COZ162" s="754"/>
      <c r="CPA162" s="754"/>
      <c r="CPB162" s="754"/>
      <c r="CPC162" s="754"/>
      <c r="CPD162" s="754"/>
      <c r="CPE162" s="754"/>
      <c r="CPF162" s="754"/>
      <c r="CPG162" s="754"/>
      <c r="CPH162" s="754"/>
      <c r="CPI162" s="754"/>
      <c r="CPJ162" s="754"/>
      <c r="CPK162" s="754"/>
      <c r="CPL162" s="754"/>
      <c r="CPM162" s="754"/>
      <c r="CPN162" s="754"/>
      <c r="CPO162" s="754"/>
      <c r="CPP162" s="754"/>
      <c r="CPQ162" s="754"/>
      <c r="CPR162" s="754"/>
      <c r="CPS162" s="754"/>
      <c r="CPT162" s="754"/>
      <c r="CPU162" s="754"/>
      <c r="CPV162" s="754"/>
      <c r="CPW162" s="754"/>
      <c r="CPX162" s="754"/>
      <c r="CPY162" s="754"/>
      <c r="CPZ162" s="754"/>
      <c r="CQA162" s="754"/>
      <c r="CQB162" s="754"/>
      <c r="CQC162" s="754"/>
      <c r="CQD162" s="754"/>
      <c r="CQE162" s="754"/>
      <c r="CQF162" s="754"/>
      <c r="CQG162" s="754"/>
      <c r="CQH162" s="754"/>
      <c r="CQI162" s="754"/>
      <c r="CQJ162" s="754"/>
      <c r="CQK162" s="754"/>
      <c r="CQL162" s="754"/>
      <c r="CQM162" s="754"/>
      <c r="CQN162" s="754"/>
      <c r="CQO162" s="754"/>
      <c r="CQP162" s="754"/>
      <c r="CQQ162" s="754"/>
      <c r="CQR162" s="754"/>
      <c r="CQS162" s="754"/>
      <c r="CQT162" s="754"/>
      <c r="CQU162" s="754"/>
      <c r="CQV162" s="754"/>
      <c r="CQW162" s="754"/>
      <c r="CQX162" s="754"/>
      <c r="CQY162" s="754"/>
      <c r="CQZ162" s="754"/>
      <c r="CRA162" s="754"/>
      <c r="CRB162" s="754"/>
      <c r="CRC162" s="754"/>
      <c r="CRD162" s="754"/>
      <c r="CRE162" s="754"/>
      <c r="CRF162" s="754"/>
      <c r="CRG162" s="754"/>
      <c r="CRH162" s="754"/>
      <c r="CRI162" s="754"/>
      <c r="CRJ162" s="754"/>
      <c r="CRK162" s="754"/>
      <c r="CRL162" s="754"/>
      <c r="CRM162" s="754"/>
      <c r="CRN162" s="754"/>
      <c r="CRO162" s="754"/>
      <c r="CRP162" s="754"/>
      <c r="CRQ162" s="754"/>
      <c r="CRR162" s="754"/>
      <c r="CRS162" s="754"/>
      <c r="CRT162" s="754"/>
      <c r="CRU162" s="754"/>
      <c r="CRV162" s="754"/>
      <c r="CRW162" s="754"/>
      <c r="CRX162" s="754"/>
      <c r="CRY162" s="754"/>
      <c r="CRZ162" s="754"/>
      <c r="CSA162" s="754"/>
      <c r="CSB162" s="754"/>
      <c r="CSC162" s="754"/>
      <c r="CSD162" s="754"/>
      <c r="CSE162" s="754"/>
      <c r="CSF162" s="754"/>
      <c r="CSG162" s="754"/>
      <c r="CSH162" s="754"/>
      <c r="CSI162" s="754"/>
      <c r="CSJ162" s="754"/>
      <c r="CSK162" s="754"/>
      <c r="CSL162" s="754"/>
      <c r="CSM162" s="754"/>
      <c r="CSN162" s="754"/>
      <c r="CSO162" s="754"/>
      <c r="CSP162" s="754"/>
      <c r="CSQ162" s="754"/>
      <c r="CSR162" s="754"/>
      <c r="CSS162" s="754"/>
      <c r="CST162" s="754"/>
      <c r="CSU162" s="754"/>
      <c r="CSV162" s="754"/>
      <c r="CSW162" s="754"/>
      <c r="CSX162" s="754"/>
      <c r="CSY162" s="754"/>
      <c r="CSZ162" s="754"/>
      <c r="CTA162" s="754"/>
      <c r="CTB162" s="754"/>
      <c r="CTC162" s="754"/>
      <c r="CTD162" s="754"/>
      <c r="CTE162" s="754"/>
      <c r="CTF162" s="754"/>
      <c r="CTG162" s="754"/>
      <c r="CTH162" s="754"/>
      <c r="CTI162" s="754"/>
      <c r="CTJ162" s="754"/>
      <c r="CTK162" s="754"/>
      <c r="CTL162" s="754"/>
      <c r="CTM162" s="754"/>
      <c r="CTN162" s="754"/>
      <c r="CTO162" s="754"/>
      <c r="CTP162" s="754"/>
      <c r="CTQ162" s="754"/>
      <c r="CTR162" s="754"/>
      <c r="CTS162" s="754"/>
      <c r="CTT162" s="754"/>
      <c r="CTU162" s="754"/>
      <c r="CTV162" s="754"/>
      <c r="CTW162" s="754"/>
      <c r="CTX162" s="754"/>
      <c r="CTY162" s="754"/>
      <c r="CTZ162" s="754"/>
      <c r="CUA162" s="754"/>
      <c r="CUB162" s="754"/>
      <c r="CUC162" s="754"/>
      <c r="CUD162" s="754"/>
      <c r="CUE162" s="754"/>
      <c r="CUF162" s="754"/>
      <c r="CUG162" s="754"/>
      <c r="CUH162" s="754"/>
      <c r="CUI162" s="754"/>
      <c r="CUJ162" s="754"/>
      <c r="CUK162" s="754"/>
      <c r="CUL162" s="754"/>
      <c r="CUM162" s="754"/>
      <c r="CUN162" s="754"/>
      <c r="CUO162" s="754"/>
      <c r="CUP162" s="754"/>
      <c r="CUQ162" s="754"/>
      <c r="CUR162" s="754"/>
      <c r="CUS162" s="754"/>
      <c r="CUT162" s="754"/>
      <c r="CUU162" s="754"/>
      <c r="CUV162" s="754"/>
      <c r="CUW162" s="754"/>
      <c r="CUX162" s="754"/>
      <c r="CUY162" s="754"/>
      <c r="CUZ162" s="754"/>
      <c r="CVA162" s="754"/>
      <c r="CVB162" s="754"/>
      <c r="CVC162" s="754"/>
      <c r="CVD162" s="754"/>
      <c r="CVE162" s="754"/>
      <c r="CVF162" s="754"/>
      <c r="CVG162" s="754"/>
      <c r="CVH162" s="754"/>
      <c r="CVI162" s="754"/>
      <c r="CVJ162" s="754"/>
      <c r="CVK162" s="754"/>
      <c r="CVL162" s="754"/>
      <c r="CVM162" s="754"/>
      <c r="CVN162" s="754"/>
      <c r="CVO162" s="754"/>
      <c r="CVP162" s="754"/>
      <c r="CVQ162" s="754"/>
      <c r="CVR162" s="754"/>
      <c r="CVS162" s="754"/>
      <c r="CVT162" s="754"/>
      <c r="CVU162" s="754"/>
      <c r="CVV162" s="754"/>
      <c r="CVW162" s="754"/>
      <c r="CVX162" s="754"/>
      <c r="CVY162" s="754"/>
      <c r="CVZ162" s="754"/>
      <c r="CWA162" s="754"/>
      <c r="CWB162" s="754"/>
      <c r="CWC162" s="754"/>
      <c r="CWD162" s="754"/>
      <c r="CWE162" s="754"/>
      <c r="CWF162" s="754"/>
      <c r="CWG162" s="754"/>
      <c r="CWH162" s="754"/>
      <c r="CWI162" s="754"/>
      <c r="CWJ162" s="754"/>
      <c r="CWK162" s="754"/>
      <c r="CWL162" s="754"/>
      <c r="CWM162" s="754"/>
      <c r="CWN162" s="754"/>
      <c r="CWO162" s="754"/>
      <c r="CWP162" s="754"/>
      <c r="CWQ162" s="754"/>
      <c r="CWR162" s="754"/>
      <c r="CWS162" s="754"/>
      <c r="CWT162" s="754"/>
      <c r="CWU162" s="754"/>
      <c r="CWV162" s="754"/>
      <c r="CWW162" s="754"/>
      <c r="CWX162" s="754"/>
      <c r="CWY162" s="754"/>
      <c r="CWZ162" s="754"/>
      <c r="CXA162" s="754"/>
      <c r="CXB162" s="754"/>
      <c r="CXC162" s="754"/>
      <c r="CXD162" s="754"/>
      <c r="CXE162" s="754"/>
      <c r="CXF162" s="754"/>
      <c r="CXG162" s="754"/>
      <c r="CXH162" s="754"/>
      <c r="CXI162" s="754"/>
      <c r="CXJ162" s="754"/>
      <c r="CXK162" s="754"/>
      <c r="CXL162" s="754"/>
      <c r="CXM162" s="754"/>
      <c r="CXN162" s="754"/>
      <c r="CXO162" s="754"/>
      <c r="CXP162" s="754"/>
      <c r="CXQ162" s="754"/>
      <c r="CXR162" s="754"/>
      <c r="CXS162" s="754"/>
      <c r="CXT162" s="754"/>
      <c r="CXU162" s="754"/>
      <c r="CXV162" s="754"/>
      <c r="CXW162" s="754"/>
      <c r="CXX162" s="754"/>
      <c r="CXY162" s="754"/>
      <c r="CXZ162" s="754"/>
      <c r="CYA162" s="754"/>
      <c r="CYB162" s="754"/>
      <c r="CYC162" s="754"/>
      <c r="CYD162" s="754"/>
      <c r="CYE162" s="754"/>
      <c r="CYF162" s="754"/>
      <c r="CYG162" s="754"/>
      <c r="CYH162" s="754"/>
      <c r="CYI162" s="754"/>
      <c r="CYJ162" s="754"/>
      <c r="CYK162" s="754"/>
      <c r="CYL162" s="754"/>
      <c r="CYM162" s="754"/>
      <c r="CYN162" s="754"/>
      <c r="CYO162" s="754"/>
      <c r="CYP162" s="754"/>
      <c r="CYQ162" s="754"/>
      <c r="CYR162" s="754"/>
      <c r="CYS162" s="754"/>
      <c r="CYT162" s="754"/>
      <c r="CYU162" s="754"/>
      <c r="CYV162" s="754"/>
      <c r="CYW162" s="754"/>
      <c r="CYX162" s="754"/>
      <c r="CYY162" s="754"/>
      <c r="CYZ162" s="754"/>
      <c r="CZA162" s="754"/>
      <c r="CZB162" s="754"/>
      <c r="CZC162" s="754"/>
      <c r="CZD162" s="754"/>
      <c r="CZE162" s="754"/>
      <c r="CZF162" s="754"/>
      <c r="CZG162" s="754"/>
      <c r="CZH162" s="754"/>
      <c r="CZI162" s="754"/>
      <c r="CZJ162" s="754"/>
      <c r="CZK162" s="754"/>
      <c r="CZL162" s="754"/>
      <c r="CZM162" s="754"/>
      <c r="CZN162" s="754"/>
      <c r="CZO162" s="754"/>
      <c r="CZP162" s="754"/>
      <c r="CZQ162" s="754"/>
      <c r="CZR162" s="754"/>
      <c r="CZS162" s="754"/>
      <c r="CZT162" s="754"/>
      <c r="CZU162" s="754"/>
      <c r="CZV162" s="754"/>
      <c r="CZW162" s="754"/>
      <c r="CZX162" s="754"/>
      <c r="CZY162" s="754"/>
      <c r="CZZ162" s="754"/>
      <c r="DAA162" s="754"/>
      <c r="DAB162" s="754"/>
      <c r="DAC162" s="754"/>
      <c r="DAD162" s="754"/>
      <c r="DAE162" s="754"/>
      <c r="DAF162" s="754"/>
      <c r="DAG162" s="754"/>
      <c r="DAH162" s="754"/>
      <c r="DAI162" s="754"/>
      <c r="DAJ162" s="754"/>
      <c r="DAK162" s="754"/>
      <c r="DAL162" s="754"/>
      <c r="DAM162" s="754"/>
      <c r="DAN162" s="754"/>
      <c r="DAO162" s="754"/>
      <c r="DAP162" s="754"/>
      <c r="DAQ162" s="754"/>
      <c r="DAR162" s="754"/>
      <c r="DAS162" s="754"/>
      <c r="DAT162" s="754"/>
      <c r="DAU162" s="754"/>
      <c r="DAV162" s="754"/>
      <c r="DAW162" s="754"/>
      <c r="DAX162" s="754"/>
      <c r="DAY162" s="754"/>
      <c r="DAZ162" s="754"/>
      <c r="DBA162" s="754"/>
      <c r="DBB162" s="754"/>
      <c r="DBC162" s="754"/>
      <c r="DBD162" s="754"/>
      <c r="DBE162" s="754"/>
      <c r="DBF162" s="754"/>
      <c r="DBG162" s="754"/>
      <c r="DBH162" s="754"/>
      <c r="DBI162" s="754"/>
      <c r="DBJ162" s="754"/>
      <c r="DBK162" s="754"/>
      <c r="DBL162" s="754"/>
      <c r="DBM162" s="754"/>
      <c r="DBN162" s="754"/>
      <c r="DBO162" s="754"/>
      <c r="DBP162" s="754"/>
      <c r="DBQ162" s="754"/>
      <c r="DBR162" s="754"/>
      <c r="DBS162" s="754"/>
      <c r="DBT162" s="754"/>
      <c r="DBU162" s="754"/>
      <c r="DBV162" s="754"/>
      <c r="DBW162" s="754"/>
      <c r="DBX162" s="754"/>
      <c r="DBY162" s="754"/>
      <c r="DBZ162" s="754"/>
      <c r="DCA162" s="754"/>
      <c r="DCB162" s="754"/>
      <c r="DCC162" s="754"/>
      <c r="DCD162" s="754"/>
      <c r="DCE162" s="754"/>
      <c r="DCF162" s="754"/>
      <c r="DCG162" s="754"/>
      <c r="DCH162" s="754"/>
      <c r="DCI162" s="754"/>
      <c r="DCJ162" s="754"/>
      <c r="DCK162" s="754"/>
      <c r="DCL162" s="754"/>
      <c r="DCM162" s="754"/>
      <c r="DCN162" s="754"/>
      <c r="DCO162" s="754"/>
      <c r="DCP162" s="754"/>
      <c r="DCQ162" s="754"/>
      <c r="DCR162" s="754"/>
      <c r="DCS162" s="754"/>
      <c r="DCT162" s="754"/>
      <c r="DCU162" s="754"/>
      <c r="DCV162" s="754"/>
      <c r="DCW162" s="754"/>
      <c r="DCX162" s="754"/>
      <c r="DCY162" s="754"/>
      <c r="DCZ162" s="754"/>
      <c r="DDA162" s="754"/>
      <c r="DDB162" s="754"/>
      <c r="DDC162" s="754"/>
      <c r="DDD162" s="754"/>
      <c r="DDE162" s="754"/>
      <c r="DDF162" s="754"/>
      <c r="DDG162" s="754"/>
      <c r="DDH162" s="754"/>
      <c r="DDI162" s="754"/>
      <c r="DDJ162" s="754"/>
      <c r="DDK162" s="754"/>
      <c r="DDL162" s="754"/>
      <c r="DDM162" s="754"/>
      <c r="DDN162" s="754"/>
      <c r="DDO162" s="754"/>
      <c r="DDP162" s="754"/>
      <c r="DDQ162" s="754"/>
      <c r="DDR162" s="754"/>
      <c r="DDS162" s="754"/>
      <c r="DDT162" s="754"/>
      <c r="DDU162" s="754"/>
      <c r="DDV162" s="754"/>
      <c r="DDW162" s="754"/>
      <c r="DDX162" s="754"/>
      <c r="DDY162" s="754"/>
      <c r="DDZ162" s="754"/>
      <c r="DEA162" s="754"/>
      <c r="DEB162" s="754"/>
      <c r="DEC162" s="754"/>
      <c r="DED162" s="754"/>
      <c r="DEE162" s="754"/>
      <c r="DEF162" s="754"/>
      <c r="DEG162" s="754"/>
      <c r="DEH162" s="754"/>
      <c r="DEI162" s="754"/>
      <c r="DEJ162" s="754"/>
      <c r="DEK162" s="754"/>
      <c r="DEL162" s="754"/>
      <c r="DEM162" s="754"/>
      <c r="DEN162" s="754"/>
      <c r="DEO162" s="754"/>
      <c r="DEP162" s="754"/>
      <c r="DEQ162" s="754"/>
      <c r="DER162" s="754"/>
      <c r="DES162" s="754"/>
      <c r="DET162" s="754"/>
      <c r="DEU162" s="754"/>
      <c r="DEV162" s="754"/>
      <c r="DEW162" s="754"/>
      <c r="DEX162" s="754"/>
      <c r="DEY162" s="754"/>
      <c r="DEZ162" s="754"/>
      <c r="DFA162" s="754"/>
      <c r="DFB162" s="754"/>
      <c r="DFC162" s="754"/>
      <c r="DFD162" s="754"/>
      <c r="DFE162" s="754"/>
      <c r="DFF162" s="754"/>
      <c r="DFG162" s="754"/>
      <c r="DFH162" s="754"/>
      <c r="DFI162" s="754"/>
      <c r="DFJ162" s="754"/>
      <c r="DFK162" s="754"/>
      <c r="DFL162" s="754"/>
      <c r="DFM162" s="754"/>
      <c r="DFN162" s="754"/>
      <c r="DFO162" s="754"/>
      <c r="DFP162" s="754"/>
      <c r="DFQ162" s="754"/>
      <c r="DFR162" s="754"/>
      <c r="DFS162" s="754"/>
      <c r="DFT162" s="754"/>
      <c r="DFU162" s="754"/>
      <c r="DFV162" s="754"/>
      <c r="DFW162" s="754"/>
      <c r="DFX162" s="754"/>
      <c r="DFY162" s="754"/>
      <c r="DFZ162" s="754"/>
      <c r="DGA162" s="754"/>
      <c r="DGB162" s="754"/>
      <c r="DGC162" s="754"/>
      <c r="DGD162" s="754"/>
      <c r="DGE162" s="754"/>
      <c r="DGF162" s="754"/>
      <c r="DGG162" s="754"/>
      <c r="DGH162" s="754"/>
      <c r="DGI162" s="754"/>
      <c r="DGJ162" s="754"/>
      <c r="DGK162" s="754"/>
      <c r="DGL162" s="754"/>
      <c r="DGM162" s="754"/>
      <c r="DGN162" s="754"/>
      <c r="DGO162" s="754"/>
      <c r="DGP162" s="754"/>
      <c r="DGQ162" s="754"/>
      <c r="DGR162" s="754"/>
      <c r="DGS162" s="754"/>
      <c r="DGT162" s="754"/>
      <c r="DGU162" s="754"/>
      <c r="DGV162" s="754"/>
      <c r="DGW162" s="754"/>
      <c r="DGX162" s="754"/>
      <c r="DGY162" s="754"/>
      <c r="DGZ162" s="754"/>
      <c r="DHA162" s="754"/>
      <c r="DHB162" s="754"/>
      <c r="DHC162" s="754"/>
      <c r="DHD162" s="754"/>
      <c r="DHE162" s="754"/>
      <c r="DHF162" s="754"/>
      <c r="DHG162" s="754"/>
      <c r="DHH162" s="754"/>
      <c r="DHI162" s="754"/>
      <c r="DHJ162" s="754"/>
      <c r="DHK162" s="754"/>
      <c r="DHL162" s="754"/>
      <c r="DHM162" s="754"/>
      <c r="DHN162" s="754"/>
      <c r="DHO162" s="754"/>
      <c r="DHP162" s="754"/>
      <c r="DHQ162" s="754"/>
      <c r="DHR162" s="754"/>
      <c r="DHS162" s="754"/>
      <c r="DHT162" s="754"/>
      <c r="DHU162" s="754"/>
      <c r="DHV162" s="754"/>
      <c r="DHW162" s="754"/>
      <c r="DHX162" s="754"/>
      <c r="DHY162" s="754"/>
      <c r="DHZ162" s="754"/>
      <c r="DIA162" s="754"/>
      <c r="DIB162" s="754"/>
      <c r="DIC162" s="754"/>
      <c r="DID162" s="754"/>
      <c r="DIE162" s="754"/>
      <c r="DIF162" s="754"/>
      <c r="DIG162" s="754"/>
      <c r="DIH162" s="754"/>
      <c r="DII162" s="754"/>
      <c r="DIJ162" s="754"/>
      <c r="DIK162" s="754"/>
      <c r="DIL162" s="754"/>
      <c r="DIM162" s="754"/>
      <c r="DIN162" s="754"/>
      <c r="DIO162" s="754"/>
      <c r="DIP162" s="754"/>
      <c r="DIQ162" s="754"/>
      <c r="DIR162" s="754"/>
      <c r="DIS162" s="754"/>
      <c r="DIT162" s="754"/>
      <c r="DIU162" s="754"/>
      <c r="DIV162" s="754"/>
      <c r="DIW162" s="754"/>
      <c r="DIX162" s="754"/>
      <c r="DIY162" s="754"/>
      <c r="DIZ162" s="754"/>
      <c r="DJA162" s="754"/>
      <c r="DJB162" s="754"/>
      <c r="DJC162" s="754"/>
      <c r="DJD162" s="754"/>
      <c r="DJE162" s="754"/>
      <c r="DJF162" s="754"/>
      <c r="DJG162" s="754"/>
      <c r="DJH162" s="754"/>
      <c r="DJI162" s="754"/>
      <c r="DJJ162" s="754"/>
      <c r="DJK162" s="754"/>
      <c r="DJL162" s="754"/>
      <c r="DJM162" s="754"/>
      <c r="DJN162" s="754"/>
      <c r="DJO162" s="754"/>
      <c r="DJP162" s="754"/>
      <c r="DJQ162" s="754"/>
      <c r="DJR162" s="754"/>
      <c r="DJS162" s="754"/>
      <c r="DJT162" s="754"/>
      <c r="DJU162" s="754"/>
      <c r="DJV162" s="754"/>
      <c r="DJW162" s="754"/>
      <c r="DJX162" s="754"/>
      <c r="DJY162" s="754"/>
      <c r="DJZ162" s="754"/>
      <c r="DKA162" s="754"/>
      <c r="DKB162" s="754"/>
      <c r="DKC162" s="754"/>
      <c r="DKD162" s="754"/>
      <c r="DKE162" s="754"/>
      <c r="DKF162" s="754"/>
      <c r="DKG162" s="754"/>
      <c r="DKH162" s="754"/>
      <c r="DKI162" s="754"/>
      <c r="DKJ162" s="754"/>
      <c r="DKK162" s="754"/>
      <c r="DKL162" s="754"/>
      <c r="DKM162" s="754"/>
      <c r="DKN162" s="754"/>
      <c r="DKO162" s="754"/>
      <c r="DKP162" s="754"/>
      <c r="DKQ162" s="754"/>
      <c r="DKR162" s="754"/>
      <c r="DKS162" s="754"/>
      <c r="DKT162" s="754"/>
      <c r="DKU162" s="754"/>
      <c r="DKV162" s="754"/>
      <c r="DKW162" s="754"/>
      <c r="DKX162" s="754"/>
      <c r="DKY162" s="754"/>
      <c r="DKZ162" s="754"/>
      <c r="DLA162" s="754"/>
      <c r="DLB162" s="754"/>
      <c r="DLC162" s="754"/>
      <c r="DLD162" s="754"/>
      <c r="DLE162" s="754"/>
      <c r="DLF162" s="754"/>
      <c r="DLG162" s="754"/>
      <c r="DLH162" s="754"/>
      <c r="DLI162" s="754"/>
      <c r="DLJ162" s="754"/>
      <c r="DLK162" s="754"/>
      <c r="DLL162" s="754"/>
      <c r="DLM162" s="754"/>
      <c r="DLN162" s="754"/>
      <c r="DLO162" s="754"/>
      <c r="DLP162" s="754"/>
      <c r="DLQ162" s="754"/>
      <c r="DLR162" s="754"/>
      <c r="DLS162" s="754"/>
      <c r="DLT162" s="754"/>
      <c r="DLU162" s="754"/>
      <c r="DLV162" s="754"/>
      <c r="DLW162" s="754"/>
      <c r="DLX162" s="754"/>
      <c r="DLY162" s="754"/>
      <c r="DLZ162" s="754"/>
      <c r="DMA162" s="754"/>
      <c r="DMB162" s="754"/>
      <c r="DMC162" s="754"/>
      <c r="DMD162" s="754"/>
      <c r="DME162" s="754"/>
      <c r="DMF162" s="754"/>
      <c r="DMG162" s="754"/>
      <c r="DMH162" s="754"/>
      <c r="DMI162" s="754"/>
      <c r="DMJ162" s="754"/>
      <c r="DMK162" s="754"/>
      <c r="DML162" s="754"/>
      <c r="DMM162" s="754"/>
      <c r="DMN162" s="754"/>
      <c r="DMO162" s="754"/>
      <c r="DMP162" s="754"/>
      <c r="DMQ162" s="754"/>
      <c r="DMR162" s="754"/>
      <c r="DMS162" s="754"/>
      <c r="DMT162" s="754"/>
      <c r="DMU162" s="754"/>
      <c r="DMV162" s="754"/>
      <c r="DMW162" s="754"/>
      <c r="DMX162" s="754"/>
      <c r="DMY162" s="754"/>
      <c r="DMZ162" s="754"/>
      <c r="DNA162" s="754"/>
      <c r="DNB162" s="754"/>
      <c r="DNC162" s="754"/>
      <c r="DND162" s="754"/>
      <c r="DNE162" s="754"/>
      <c r="DNF162" s="754"/>
      <c r="DNG162" s="754"/>
      <c r="DNH162" s="754"/>
      <c r="DNI162" s="754"/>
      <c r="DNJ162" s="754"/>
      <c r="DNK162" s="754"/>
      <c r="DNL162" s="754"/>
      <c r="DNM162" s="754"/>
      <c r="DNN162" s="754"/>
      <c r="DNO162" s="754"/>
      <c r="DNP162" s="754"/>
      <c r="DNQ162" s="754"/>
      <c r="DNR162" s="754"/>
      <c r="DNS162" s="754"/>
      <c r="DNT162" s="754"/>
      <c r="DNU162" s="754"/>
      <c r="DNV162" s="754"/>
      <c r="DNW162" s="754"/>
      <c r="DNX162" s="754"/>
      <c r="DNY162" s="754"/>
      <c r="DNZ162" s="754"/>
      <c r="DOA162" s="754"/>
      <c r="DOB162" s="754"/>
      <c r="DOC162" s="754"/>
      <c r="DOD162" s="754"/>
      <c r="DOE162" s="754"/>
      <c r="DOF162" s="754"/>
      <c r="DOG162" s="754"/>
      <c r="DOH162" s="754"/>
      <c r="DOI162" s="754"/>
      <c r="DOJ162" s="754"/>
      <c r="DOK162" s="754"/>
      <c r="DOL162" s="754"/>
      <c r="DOM162" s="754"/>
      <c r="DON162" s="754"/>
      <c r="DOO162" s="754"/>
      <c r="DOP162" s="754"/>
      <c r="DOQ162" s="754"/>
      <c r="DOR162" s="754"/>
      <c r="DOS162" s="754"/>
      <c r="DOT162" s="754"/>
      <c r="DOU162" s="754"/>
      <c r="DOV162" s="754"/>
      <c r="DOW162" s="754"/>
      <c r="DOX162" s="754"/>
      <c r="DOY162" s="754"/>
      <c r="DOZ162" s="754"/>
      <c r="DPA162" s="754"/>
      <c r="DPB162" s="754"/>
      <c r="DPC162" s="754"/>
      <c r="DPD162" s="754"/>
      <c r="DPE162" s="754"/>
      <c r="DPF162" s="754"/>
      <c r="DPG162" s="754"/>
      <c r="DPH162" s="754"/>
      <c r="DPI162" s="754"/>
      <c r="DPJ162" s="754"/>
      <c r="DPK162" s="754"/>
      <c r="DPL162" s="754"/>
      <c r="DPM162" s="754"/>
      <c r="DPN162" s="754"/>
      <c r="DPO162" s="754"/>
      <c r="DPP162" s="754"/>
      <c r="DPQ162" s="754"/>
      <c r="DPR162" s="754"/>
      <c r="DPS162" s="754"/>
      <c r="DPT162" s="754"/>
      <c r="DPU162" s="754"/>
      <c r="DPV162" s="754"/>
      <c r="DPW162" s="754"/>
      <c r="DPX162" s="754"/>
      <c r="DPY162" s="754"/>
      <c r="DPZ162" s="754"/>
      <c r="DQA162" s="754"/>
      <c r="DQB162" s="754"/>
      <c r="DQC162" s="754"/>
      <c r="DQD162" s="754"/>
      <c r="DQE162" s="754"/>
      <c r="DQF162" s="754"/>
      <c r="DQG162" s="754"/>
      <c r="DQH162" s="754"/>
      <c r="DQI162" s="754"/>
      <c r="DQJ162" s="754"/>
      <c r="DQK162" s="754"/>
      <c r="DQL162" s="754"/>
      <c r="DQM162" s="754"/>
      <c r="DQN162" s="754"/>
      <c r="DQO162" s="754"/>
      <c r="DQP162" s="754"/>
      <c r="DQQ162" s="754"/>
      <c r="DQR162" s="754"/>
      <c r="DQS162" s="754"/>
      <c r="DQT162" s="754"/>
      <c r="DQU162" s="754"/>
      <c r="DQV162" s="754"/>
      <c r="DQW162" s="754"/>
      <c r="DQX162" s="754"/>
      <c r="DQY162" s="754"/>
      <c r="DQZ162" s="754"/>
      <c r="DRA162" s="754"/>
      <c r="DRB162" s="754"/>
      <c r="DRC162" s="754"/>
      <c r="DRD162" s="754"/>
      <c r="DRE162" s="754"/>
      <c r="DRF162" s="754"/>
      <c r="DRG162" s="754"/>
      <c r="DRH162" s="754"/>
      <c r="DRI162" s="754"/>
      <c r="DRJ162" s="754"/>
      <c r="DRK162" s="754"/>
      <c r="DRL162" s="754"/>
      <c r="DRM162" s="754"/>
      <c r="DRN162" s="754"/>
      <c r="DRO162" s="754"/>
      <c r="DRP162" s="754"/>
      <c r="DRQ162" s="754"/>
      <c r="DRR162" s="754"/>
      <c r="DRS162" s="754"/>
      <c r="DRT162" s="754"/>
      <c r="DRU162" s="754"/>
      <c r="DRV162" s="754"/>
      <c r="DRW162" s="754"/>
      <c r="DRX162" s="754"/>
      <c r="DRY162" s="754"/>
      <c r="DRZ162" s="754"/>
      <c r="DSA162" s="754"/>
      <c r="DSB162" s="754"/>
      <c r="DSC162" s="754"/>
      <c r="DSD162" s="754"/>
      <c r="DSE162" s="754"/>
      <c r="DSF162" s="754"/>
      <c r="DSG162" s="754"/>
      <c r="DSH162" s="754"/>
      <c r="DSI162" s="754"/>
      <c r="DSJ162" s="754"/>
      <c r="DSK162" s="754"/>
      <c r="DSL162" s="754"/>
      <c r="DSM162" s="754"/>
      <c r="DSN162" s="754"/>
      <c r="DSO162" s="754"/>
      <c r="DSP162" s="754"/>
      <c r="DSQ162" s="754"/>
      <c r="DSR162" s="754"/>
      <c r="DSS162" s="754"/>
      <c r="DST162" s="754"/>
      <c r="DSU162" s="754"/>
      <c r="DSV162" s="754"/>
      <c r="DSW162" s="754"/>
      <c r="DSX162" s="754"/>
      <c r="DSY162" s="754"/>
      <c r="DSZ162" s="754"/>
      <c r="DTA162" s="754"/>
      <c r="DTB162" s="754"/>
      <c r="DTC162" s="754"/>
      <c r="DTD162" s="754"/>
      <c r="DTE162" s="754"/>
      <c r="DTF162" s="754"/>
      <c r="DTG162" s="754"/>
      <c r="DTH162" s="754"/>
      <c r="DTI162" s="754"/>
      <c r="DTJ162" s="754"/>
      <c r="DTK162" s="754"/>
      <c r="DTL162" s="754"/>
      <c r="DTM162" s="754"/>
      <c r="DTN162" s="754"/>
      <c r="DTO162" s="754"/>
      <c r="DTP162" s="754"/>
      <c r="DTQ162" s="754"/>
      <c r="DTR162" s="754"/>
      <c r="DTS162" s="754"/>
      <c r="DTT162" s="754"/>
      <c r="DTU162" s="754"/>
      <c r="DTV162" s="754"/>
      <c r="DTW162" s="754"/>
      <c r="DTX162" s="754"/>
      <c r="DTY162" s="754"/>
      <c r="DTZ162" s="754"/>
      <c r="DUA162" s="754"/>
      <c r="DUB162" s="754"/>
      <c r="DUC162" s="754"/>
      <c r="DUD162" s="754"/>
      <c r="DUE162" s="754"/>
      <c r="DUF162" s="754"/>
      <c r="DUG162" s="754"/>
      <c r="DUH162" s="754"/>
      <c r="DUI162" s="754"/>
      <c r="DUJ162" s="754"/>
      <c r="DUK162" s="754"/>
      <c r="DUL162" s="754"/>
      <c r="DUM162" s="754"/>
      <c r="DUN162" s="754"/>
      <c r="DUO162" s="754"/>
      <c r="DUP162" s="754"/>
      <c r="DUQ162" s="754"/>
      <c r="DUR162" s="754"/>
      <c r="DUS162" s="754"/>
      <c r="DUT162" s="754"/>
      <c r="DUU162" s="754"/>
      <c r="DUV162" s="754"/>
      <c r="DUW162" s="754"/>
      <c r="DUX162" s="754"/>
      <c r="DUY162" s="754"/>
      <c r="DUZ162" s="754"/>
      <c r="DVA162" s="754"/>
      <c r="DVB162" s="754"/>
      <c r="DVC162" s="754"/>
      <c r="DVD162" s="754"/>
      <c r="DVE162" s="754"/>
      <c r="DVF162" s="754"/>
      <c r="DVG162" s="754"/>
      <c r="DVH162" s="754"/>
      <c r="DVI162" s="754"/>
      <c r="DVJ162" s="754"/>
      <c r="DVK162" s="754"/>
      <c r="DVL162" s="754"/>
      <c r="DVM162" s="754"/>
      <c r="DVN162" s="754"/>
      <c r="DVO162" s="754"/>
      <c r="DVP162" s="754"/>
      <c r="DVQ162" s="754"/>
      <c r="DVR162" s="754"/>
      <c r="DVS162" s="754"/>
      <c r="DVT162" s="754"/>
      <c r="DVU162" s="754"/>
      <c r="DVV162" s="754"/>
      <c r="DVW162" s="754"/>
      <c r="DVX162" s="754"/>
      <c r="DVY162" s="754"/>
      <c r="DVZ162" s="754"/>
      <c r="DWA162" s="754"/>
      <c r="DWB162" s="754"/>
      <c r="DWC162" s="754"/>
      <c r="DWD162" s="754"/>
      <c r="DWE162" s="754"/>
      <c r="DWF162" s="754"/>
      <c r="DWG162" s="754"/>
      <c r="DWH162" s="754"/>
      <c r="DWI162" s="754"/>
      <c r="DWJ162" s="754"/>
      <c r="DWK162" s="754"/>
      <c r="DWL162" s="754"/>
      <c r="DWM162" s="754"/>
      <c r="DWN162" s="754"/>
      <c r="DWO162" s="754"/>
      <c r="DWP162" s="754"/>
      <c r="DWQ162" s="754"/>
      <c r="DWR162" s="754"/>
      <c r="DWS162" s="754"/>
      <c r="DWT162" s="754"/>
      <c r="DWU162" s="754"/>
      <c r="DWV162" s="754"/>
      <c r="DWW162" s="754"/>
      <c r="DWX162" s="754"/>
      <c r="DWY162" s="754"/>
      <c r="DWZ162" s="754"/>
      <c r="DXA162" s="754"/>
      <c r="DXB162" s="754"/>
      <c r="DXC162" s="754"/>
      <c r="DXD162" s="754"/>
      <c r="DXE162" s="754"/>
      <c r="DXF162" s="754"/>
      <c r="DXG162" s="754"/>
      <c r="DXH162" s="754"/>
      <c r="DXI162" s="754"/>
      <c r="DXJ162" s="754"/>
      <c r="DXK162" s="754"/>
      <c r="DXL162" s="754"/>
      <c r="DXM162" s="754"/>
      <c r="DXN162" s="754"/>
      <c r="DXO162" s="754"/>
      <c r="DXP162" s="754"/>
      <c r="DXQ162" s="754"/>
      <c r="DXR162" s="754"/>
      <c r="DXS162" s="754"/>
      <c r="DXT162" s="754"/>
      <c r="DXU162" s="754"/>
      <c r="DXV162" s="754"/>
      <c r="DXW162" s="754"/>
      <c r="DXX162" s="754"/>
      <c r="DXY162" s="754"/>
      <c r="DXZ162" s="754"/>
      <c r="DYA162" s="754"/>
      <c r="DYB162" s="754"/>
      <c r="DYC162" s="754"/>
      <c r="DYD162" s="754"/>
      <c r="DYE162" s="754"/>
      <c r="DYF162" s="754"/>
      <c r="DYG162" s="754"/>
      <c r="DYH162" s="754"/>
      <c r="DYI162" s="754"/>
      <c r="DYJ162" s="754"/>
      <c r="DYK162" s="754"/>
      <c r="DYL162" s="754"/>
      <c r="DYM162" s="754"/>
      <c r="DYN162" s="754"/>
      <c r="DYO162" s="754"/>
      <c r="DYP162" s="754"/>
      <c r="DYQ162" s="754"/>
      <c r="DYR162" s="754"/>
      <c r="DYS162" s="754"/>
      <c r="DYT162" s="754"/>
      <c r="DYU162" s="754"/>
      <c r="DYV162" s="754"/>
      <c r="DYW162" s="754"/>
      <c r="DYX162" s="754"/>
      <c r="DYY162" s="754"/>
      <c r="DYZ162" s="754"/>
      <c r="DZA162" s="754"/>
      <c r="DZB162" s="754"/>
      <c r="DZC162" s="754"/>
      <c r="DZD162" s="754"/>
      <c r="DZE162" s="754"/>
      <c r="DZF162" s="754"/>
      <c r="DZG162" s="754"/>
      <c r="DZH162" s="754"/>
      <c r="DZI162" s="754"/>
      <c r="DZJ162" s="754"/>
      <c r="DZK162" s="754"/>
      <c r="DZL162" s="754"/>
      <c r="DZM162" s="754"/>
      <c r="DZN162" s="754"/>
      <c r="DZO162" s="754"/>
      <c r="DZP162" s="754"/>
      <c r="DZQ162" s="754"/>
      <c r="DZR162" s="754"/>
      <c r="DZS162" s="754"/>
      <c r="DZT162" s="754"/>
      <c r="DZU162" s="754"/>
      <c r="DZV162" s="754"/>
      <c r="DZW162" s="754"/>
      <c r="DZX162" s="754"/>
      <c r="DZY162" s="754"/>
      <c r="DZZ162" s="754"/>
      <c r="EAA162" s="754"/>
      <c r="EAB162" s="754"/>
      <c r="EAC162" s="754"/>
      <c r="EAD162" s="754"/>
      <c r="EAE162" s="754"/>
      <c r="EAF162" s="754"/>
      <c r="EAG162" s="754"/>
      <c r="EAH162" s="754"/>
      <c r="EAI162" s="754"/>
      <c r="EAJ162" s="754"/>
      <c r="EAK162" s="754"/>
      <c r="EAL162" s="754"/>
      <c r="EAM162" s="754"/>
      <c r="EAN162" s="754"/>
      <c r="EAO162" s="754"/>
      <c r="EAP162" s="754"/>
      <c r="EAQ162" s="754"/>
      <c r="EAR162" s="754"/>
      <c r="EAS162" s="754"/>
      <c r="EAT162" s="754"/>
      <c r="EAU162" s="754"/>
      <c r="EAV162" s="754"/>
      <c r="EAW162" s="754"/>
      <c r="EAX162" s="754"/>
      <c r="EAY162" s="754"/>
      <c r="EAZ162" s="754"/>
      <c r="EBA162" s="754"/>
      <c r="EBB162" s="754"/>
      <c r="EBC162" s="754"/>
      <c r="EBD162" s="754"/>
      <c r="EBE162" s="754"/>
      <c r="EBF162" s="754"/>
      <c r="EBG162" s="754"/>
      <c r="EBH162" s="754"/>
      <c r="EBI162" s="754"/>
      <c r="EBJ162" s="754"/>
      <c r="EBK162" s="754"/>
      <c r="EBL162" s="754"/>
      <c r="EBM162" s="754"/>
      <c r="EBN162" s="754"/>
      <c r="EBO162" s="754"/>
      <c r="EBP162" s="754"/>
      <c r="EBQ162" s="754"/>
      <c r="EBR162" s="754"/>
      <c r="EBS162" s="754"/>
      <c r="EBT162" s="754"/>
      <c r="EBU162" s="754"/>
      <c r="EBV162" s="754"/>
      <c r="EBW162" s="754"/>
      <c r="EBX162" s="754"/>
      <c r="EBY162" s="754"/>
      <c r="EBZ162" s="754"/>
      <c r="ECA162" s="754"/>
      <c r="ECB162" s="754"/>
      <c r="ECC162" s="754"/>
      <c r="ECD162" s="754"/>
      <c r="ECE162" s="754"/>
      <c r="ECF162" s="754"/>
      <c r="ECG162" s="754"/>
      <c r="ECH162" s="754"/>
      <c r="ECI162" s="754"/>
      <c r="ECJ162" s="754"/>
      <c r="ECK162" s="754"/>
      <c r="ECL162" s="754"/>
      <c r="ECM162" s="754"/>
      <c r="ECN162" s="754"/>
      <c r="ECO162" s="754"/>
      <c r="ECP162" s="754"/>
      <c r="ECQ162" s="754"/>
      <c r="ECR162" s="754"/>
      <c r="ECS162" s="754"/>
      <c r="ECT162" s="754"/>
      <c r="ECU162" s="754"/>
      <c r="ECV162" s="754"/>
      <c r="ECW162" s="754"/>
      <c r="ECX162" s="754"/>
      <c r="ECY162" s="754"/>
      <c r="ECZ162" s="754"/>
      <c r="EDA162" s="754"/>
      <c r="EDB162" s="754"/>
      <c r="EDC162" s="754"/>
      <c r="EDD162" s="754"/>
      <c r="EDE162" s="754"/>
      <c r="EDF162" s="754"/>
      <c r="EDG162" s="754"/>
      <c r="EDH162" s="754"/>
      <c r="EDI162" s="754"/>
      <c r="EDJ162" s="754"/>
      <c r="EDK162" s="754"/>
      <c r="EDL162" s="754"/>
      <c r="EDM162" s="754"/>
      <c r="EDN162" s="754"/>
      <c r="EDO162" s="754"/>
      <c r="EDP162" s="754"/>
      <c r="EDQ162" s="754"/>
      <c r="EDR162" s="754"/>
      <c r="EDS162" s="754"/>
      <c r="EDT162" s="754"/>
      <c r="EDU162" s="754"/>
      <c r="EDV162" s="754"/>
      <c r="EDW162" s="754"/>
      <c r="EDX162" s="754"/>
      <c r="EDY162" s="754"/>
      <c r="EDZ162" s="754"/>
      <c r="EEA162" s="754"/>
      <c r="EEB162" s="754"/>
      <c r="EEC162" s="754"/>
      <c r="EED162" s="754"/>
      <c r="EEE162" s="754"/>
      <c r="EEF162" s="754"/>
      <c r="EEG162" s="754"/>
      <c r="EEH162" s="754"/>
      <c r="EEI162" s="754"/>
      <c r="EEJ162" s="754"/>
      <c r="EEK162" s="754"/>
      <c r="EEL162" s="754"/>
      <c r="EEM162" s="754"/>
      <c r="EEN162" s="754"/>
      <c r="EEO162" s="754"/>
      <c r="EEP162" s="754"/>
      <c r="EEQ162" s="754"/>
      <c r="EER162" s="754"/>
      <c r="EES162" s="754"/>
      <c r="EET162" s="754"/>
      <c r="EEU162" s="754"/>
      <c r="EEV162" s="754"/>
      <c r="EEW162" s="754"/>
      <c r="EEX162" s="754"/>
      <c r="EEY162" s="754"/>
      <c r="EEZ162" s="754"/>
      <c r="EFA162" s="754"/>
      <c r="EFB162" s="754"/>
      <c r="EFC162" s="754"/>
      <c r="EFD162" s="754"/>
      <c r="EFE162" s="754"/>
      <c r="EFF162" s="754"/>
      <c r="EFG162" s="754"/>
      <c r="EFH162" s="754"/>
      <c r="EFI162" s="754"/>
      <c r="EFJ162" s="754"/>
      <c r="EFK162" s="754"/>
      <c r="EFL162" s="754"/>
      <c r="EFM162" s="754"/>
      <c r="EFN162" s="754"/>
      <c r="EFO162" s="754"/>
      <c r="EFP162" s="754"/>
      <c r="EFQ162" s="754"/>
      <c r="EFR162" s="754"/>
      <c r="EFS162" s="754"/>
      <c r="EFT162" s="754"/>
      <c r="EFU162" s="754"/>
      <c r="EFV162" s="754"/>
      <c r="EFW162" s="754"/>
      <c r="EFX162" s="754"/>
      <c r="EFY162" s="754"/>
      <c r="EFZ162" s="754"/>
      <c r="EGA162" s="754"/>
      <c r="EGB162" s="754"/>
      <c r="EGC162" s="754"/>
      <c r="EGD162" s="754"/>
      <c r="EGE162" s="754"/>
      <c r="EGF162" s="754"/>
      <c r="EGG162" s="754"/>
      <c r="EGH162" s="754"/>
      <c r="EGI162" s="754"/>
      <c r="EGJ162" s="754"/>
      <c r="EGK162" s="754"/>
      <c r="EGL162" s="754"/>
      <c r="EGM162" s="754"/>
      <c r="EGN162" s="754"/>
      <c r="EGO162" s="754"/>
      <c r="EGP162" s="754"/>
      <c r="EGQ162" s="754"/>
      <c r="EGR162" s="754"/>
      <c r="EGS162" s="754"/>
      <c r="EGT162" s="754"/>
      <c r="EGU162" s="754"/>
      <c r="EGV162" s="754"/>
      <c r="EGW162" s="754"/>
      <c r="EGX162" s="754"/>
      <c r="EGY162" s="754"/>
      <c r="EGZ162" s="754"/>
      <c r="EHA162" s="754"/>
      <c r="EHB162" s="754"/>
      <c r="EHC162" s="754"/>
      <c r="EHD162" s="754"/>
      <c r="EHE162" s="754"/>
      <c r="EHF162" s="754"/>
      <c r="EHG162" s="754"/>
      <c r="EHH162" s="754"/>
      <c r="EHI162" s="754"/>
      <c r="EHJ162" s="754"/>
      <c r="EHK162" s="754"/>
      <c r="EHL162" s="754"/>
      <c r="EHM162" s="754"/>
      <c r="EHN162" s="754"/>
      <c r="EHO162" s="754"/>
      <c r="EHP162" s="754"/>
      <c r="EHQ162" s="754"/>
      <c r="EHR162" s="754"/>
      <c r="EHS162" s="754"/>
      <c r="EHT162" s="754"/>
      <c r="EHU162" s="754"/>
      <c r="EHV162" s="754"/>
      <c r="EHW162" s="754"/>
      <c r="EHX162" s="754"/>
      <c r="EHY162" s="754"/>
      <c r="EHZ162" s="754"/>
      <c r="EIA162" s="754"/>
      <c r="EIB162" s="754"/>
      <c r="EIC162" s="754"/>
      <c r="EID162" s="754"/>
      <c r="EIE162" s="754"/>
      <c r="EIF162" s="754"/>
      <c r="EIG162" s="754"/>
      <c r="EIH162" s="754"/>
      <c r="EII162" s="754"/>
      <c r="EIJ162" s="754"/>
      <c r="EIK162" s="754"/>
      <c r="EIL162" s="754"/>
      <c r="EIM162" s="754"/>
      <c r="EIN162" s="754"/>
      <c r="EIO162" s="754"/>
      <c r="EIP162" s="754"/>
      <c r="EIQ162" s="754"/>
      <c r="EIR162" s="754"/>
      <c r="EIS162" s="754"/>
      <c r="EIT162" s="754"/>
      <c r="EIU162" s="754"/>
      <c r="EIV162" s="754"/>
      <c r="EIW162" s="754"/>
      <c r="EIX162" s="754"/>
      <c r="EIY162" s="754"/>
      <c r="EIZ162" s="754"/>
      <c r="EJA162" s="754"/>
      <c r="EJB162" s="754"/>
      <c r="EJC162" s="754"/>
      <c r="EJD162" s="754"/>
      <c r="EJE162" s="754"/>
      <c r="EJF162" s="754"/>
      <c r="EJG162" s="754"/>
      <c r="EJH162" s="754"/>
      <c r="EJI162" s="754"/>
      <c r="EJJ162" s="754"/>
      <c r="EJK162" s="754"/>
      <c r="EJL162" s="754"/>
      <c r="EJM162" s="754"/>
      <c r="EJN162" s="754"/>
      <c r="EJO162" s="754"/>
      <c r="EJP162" s="754"/>
      <c r="EJQ162" s="754"/>
      <c r="EJR162" s="754"/>
      <c r="EJS162" s="754"/>
      <c r="EJT162" s="754"/>
      <c r="EJU162" s="754"/>
      <c r="EJV162" s="754"/>
      <c r="EJW162" s="754"/>
      <c r="EJX162" s="754"/>
      <c r="EJY162" s="754"/>
      <c r="EJZ162" s="754"/>
      <c r="EKA162" s="754"/>
      <c r="EKB162" s="754"/>
      <c r="EKC162" s="754"/>
      <c r="EKD162" s="754"/>
      <c r="EKE162" s="754"/>
      <c r="EKF162" s="754"/>
      <c r="EKG162" s="754"/>
      <c r="EKH162" s="754"/>
      <c r="EKI162" s="754"/>
      <c r="EKJ162" s="754"/>
      <c r="EKK162" s="754"/>
      <c r="EKL162" s="754"/>
      <c r="EKM162" s="754"/>
      <c r="EKN162" s="754"/>
      <c r="EKO162" s="754"/>
      <c r="EKP162" s="754"/>
      <c r="EKQ162" s="754"/>
      <c r="EKR162" s="754"/>
      <c r="EKS162" s="754"/>
      <c r="EKT162" s="754"/>
      <c r="EKU162" s="754"/>
      <c r="EKV162" s="754"/>
      <c r="EKW162" s="754"/>
      <c r="EKX162" s="754"/>
      <c r="EKY162" s="754"/>
      <c r="EKZ162" s="754"/>
      <c r="ELA162" s="754"/>
      <c r="ELB162" s="754"/>
      <c r="ELC162" s="754"/>
      <c r="ELD162" s="754"/>
      <c r="ELE162" s="754"/>
      <c r="ELF162" s="754"/>
      <c r="ELG162" s="754"/>
      <c r="ELH162" s="754"/>
      <c r="ELI162" s="754"/>
      <c r="ELJ162" s="754"/>
      <c r="ELK162" s="754"/>
      <c r="ELL162" s="754"/>
      <c r="ELM162" s="754"/>
      <c r="ELN162" s="754"/>
      <c r="ELO162" s="754"/>
      <c r="ELP162" s="754"/>
      <c r="ELQ162" s="754"/>
      <c r="ELR162" s="754"/>
      <c r="ELS162" s="754"/>
      <c r="ELT162" s="754"/>
      <c r="ELU162" s="754"/>
      <c r="ELV162" s="754"/>
      <c r="ELW162" s="754"/>
      <c r="ELX162" s="754"/>
      <c r="ELY162" s="754"/>
      <c r="ELZ162" s="754"/>
      <c r="EMA162" s="754"/>
      <c r="EMB162" s="754"/>
      <c r="EMC162" s="754"/>
      <c r="EMD162" s="754"/>
      <c r="EME162" s="754"/>
      <c r="EMF162" s="754"/>
      <c r="EMG162" s="754"/>
      <c r="EMH162" s="754"/>
      <c r="EMI162" s="754"/>
      <c r="EMJ162" s="754"/>
      <c r="EMK162" s="754"/>
      <c r="EML162" s="754"/>
      <c r="EMM162" s="754"/>
      <c r="EMN162" s="754"/>
      <c r="EMO162" s="754"/>
      <c r="EMP162" s="754"/>
      <c r="EMQ162" s="754"/>
      <c r="EMR162" s="754"/>
      <c r="EMS162" s="754"/>
      <c r="EMT162" s="754"/>
      <c r="EMU162" s="754"/>
      <c r="EMV162" s="754"/>
      <c r="EMW162" s="754"/>
      <c r="EMX162" s="754"/>
      <c r="EMY162" s="754"/>
      <c r="EMZ162" s="754"/>
      <c r="ENA162" s="754"/>
      <c r="ENB162" s="754"/>
      <c r="ENC162" s="754"/>
      <c r="END162" s="754"/>
      <c r="ENE162" s="754"/>
      <c r="ENF162" s="754"/>
      <c r="ENG162" s="754"/>
      <c r="ENH162" s="754"/>
      <c r="ENI162" s="754"/>
      <c r="ENJ162" s="754"/>
      <c r="ENK162" s="754"/>
      <c r="ENL162" s="754"/>
      <c r="ENM162" s="754"/>
      <c r="ENN162" s="754"/>
      <c r="ENO162" s="754"/>
      <c r="ENP162" s="754"/>
      <c r="ENQ162" s="754"/>
      <c r="ENR162" s="754"/>
      <c r="ENS162" s="754"/>
      <c r="ENT162" s="754"/>
      <c r="ENU162" s="754"/>
      <c r="ENV162" s="754"/>
      <c r="ENW162" s="754"/>
      <c r="ENX162" s="754"/>
      <c r="ENY162" s="754"/>
      <c r="ENZ162" s="754"/>
      <c r="EOA162" s="754"/>
      <c r="EOB162" s="754"/>
      <c r="EOC162" s="754"/>
      <c r="EOD162" s="754"/>
      <c r="EOE162" s="754"/>
      <c r="EOF162" s="754"/>
      <c r="EOG162" s="754"/>
      <c r="EOH162" s="754"/>
      <c r="EOI162" s="754"/>
      <c r="EOJ162" s="754"/>
      <c r="EOK162" s="754"/>
      <c r="EOL162" s="754"/>
      <c r="EOM162" s="754"/>
      <c r="EON162" s="754"/>
      <c r="EOO162" s="754"/>
      <c r="EOP162" s="754"/>
      <c r="EOQ162" s="754"/>
      <c r="EOR162" s="754"/>
      <c r="EOS162" s="754"/>
      <c r="EOT162" s="754"/>
      <c r="EOU162" s="754"/>
      <c r="EOV162" s="754"/>
      <c r="EOW162" s="754"/>
      <c r="EOX162" s="754"/>
      <c r="EOY162" s="754"/>
      <c r="EOZ162" s="754"/>
      <c r="EPA162" s="754"/>
      <c r="EPB162" s="754"/>
      <c r="EPC162" s="754"/>
      <c r="EPD162" s="754"/>
      <c r="EPE162" s="754"/>
      <c r="EPF162" s="754"/>
      <c r="EPG162" s="754"/>
      <c r="EPH162" s="754"/>
      <c r="EPI162" s="754"/>
      <c r="EPJ162" s="754"/>
      <c r="EPK162" s="754"/>
      <c r="EPL162" s="754"/>
      <c r="EPM162" s="754"/>
      <c r="EPN162" s="754"/>
      <c r="EPO162" s="754"/>
      <c r="EPP162" s="754"/>
      <c r="EPQ162" s="754"/>
      <c r="EPR162" s="754"/>
      <c r="EPS162" s="754"/>
      <c r="EPT162" s="754"/>
      <c r="EPU162" s="754"/>
      <c r="EPV162" s="754"/>
      <c r="EPW162" s="754"/>
      <c r="EPX162" s="754"/>
      <c r="EPY162" s="754"/>
      <c r="EPZ162" s="754"/>
      <c r="EQA162" s="754"/>
      <c r="EQB162" s="754"/>
      <c r="EQC162" s="754"/>
      <c r="EQD162" s="754"/>
      <c r="EQE162" s="754"/>
      <c r="EQF162" s="754"/>
      <c r="EQG162" s="754"/>
      <c r="EQH162" s="754"/>
      <c r="EQI162" s="754"/>
      <c r="EQJ162" s="754"/>
      <c r="EQK162" s="754"/>
      <c r="EQL162" s="754"/>
      <c r="EQM162" s="754"/>
      <c r="EQN162" s="754"/>
      <c r="EQO162" s="754"/>
      <c r="EQP162" s="754"/>
      <c r="EQQ162" s="754"/>
      <c r="EQR162" s="754"/>
      <c r="EQS162" s="754"/>
      <c r="EQT162" s="754"/>
      <c r="EQU162" s="754"/>
      <c r="EQV162" s="754"/>
      <c r="EQW162" s="754"/>
      <c r="EQX162" s="754"/>
      <c r="EQY162" s="754"/>
      <c r="EQZ162" s="754"/>
      <c r="ERA162" s="754"/>
      <c r="ERB162" s="754"/>
      <c r="ERC162" s="754"/>
      <c r="ERD162" s="754"/>
      <c r="ERE162" s="754"/>
      <c r="ERF162" s="754"/>
      <c r="ERG162" s="754"/>
      <c r="ERH162" s="754"/>
      <c r="ERI162" s="754"/>
      <c r="ERJ162" s="754"/>
      <c r="ERK162" s="754"/>
      <c r="ERL162" s="754"/>
      <c r="ERM162" s="754"/>
      <c r="ERN162" s="754"/>
      <c r="ERO162" s="754"/>
      <c r="ERP162" s="754"/>
      <c r="ERQ162" s="754"/>
      <c r="ERR162" s="754"/>
      <c r="ERS162" s="754"/>
      <c r="ERT162" s="754"/>
      <c r="ERU162" s="754"/>
      <c r="ERV162" s="754"/>
      <c r="ERW162" s="754"/>
      <c r="ERX162" s="754"/>
      <c r="ERY162" s="754"/>
      <c r="ERZ162" s="754"/>
      <c r="ESA162" s="754"/>
      <c r="ESB162" s="754"/>
      <c r="ESC162" s="754"/>
      <c r="ESD162" s="754"/>
      <c r="ESE162" s="754"/>
      <c r="ESF162" s="754"/>
      <c r="ESG162" s="754"/>
      <c r="ESH162" s="754"/>
      <c r="ESI162" s="754"/>
      <c r="ESJ162" s="754"/>
      <c r="ESK162" s="754"/>
      <c r="ESL162" s="754"/>
      <c r="ESM162" s="754"/>
      <c r="ESN162" s="754"/>
      <c r="ESO162" s="754"/>
      <c r="ESP162" s="754"/>
      <c r="ESQ162" s="754"/>
      <c r="ESR162" s="754"/>
      <c r="ESS162" s="754"/>
      <c r="EST162" s="754"/>
      <c r="ESU162" s="754"/>
      <c r="ESV162" s="754"/>
      <c r="ESW162" s="754"/>
      <c r="ESX162" s="754"/>
      <c r="ESY162" s="754"/>
      <c r="ESZ162" s="754"/>
      <c r="ETA162" s="754"/>
      <c r="ETB162" s="754"/>
      <c r="ETC162" s="754"/>
      <c r="ETD162" s="754"/>
      <c r="ETE162" s="754"/>
      <c r="ETF162" s="754"/>
      <c r="ETG162" s="754"/>
      <c r="ETH162" s="754"/>
      <c r="ETI162" s="754"/>
      <c r="ETJ162" s="754"/>
      <c r="ETK162" s="754"/>
      <c r="ETL162" s="754"/>
      <c r="ETM162" s="754"/>
      <c r="ETN162" s="754"/>
      <c r="ETO162" s="754"/>
      <c r="ETP162" s="754"/>
      <c r="ETQ162" s="754"/>
      <c r="ETR162" s="754"/>
      <c r="ETS162" s="754"/>
      <c r="ETT162" s="754"/>
      <c r="ETU162" s="754"/>
      <c r="ETV162" s="754"/>
      <c r="ETW162" s="754"/>
      <c r="ETX162" s="754"/>
      <c r="ETY162" s="754"/>
      <c r="ETZ162" s="754"/>
      <c r="EUA162" s="754"/>
      <c r="EUB162" s="754"/>
      <c r="EUC162" s="754"/>
      <c r="EUD162" s="754"/>
      <c r="EUE162" s="754"/>
      <c r="EUF162" s="754"/>
      <c r="EUG162" s="754"/>
      <c r="EUH162" s="754"/>
      <c r="EUI162" s="754"/>
      <c r="EUJ162" s="754"/>
      <c r="EUK162" s="754"/>
      <c r="EUL162" s="754"/>
      <c r="EUM162" s="754"/>
      <c r="EUN162" s="754"/>
      <c r="EUO162" s="754"/>
      <c r="EUP162" s="754"/>
      <c r="EUQ162" s="754"/>
      <c r="EUR162" s="754"/>
      <c r="EUS162" s="754"/>
      <c r="EUT162" s="754"/>
      <c r="EUU162" s="754"/>
      <c r="EUV162" s="754"/>
      <c r="EUW162" s="754"/>
      <c r="EUX162" s="754"/>
      <c r="EUY162" s="754"/>
      <c r="EUZ162" s="754"/>
      <c r="EVA162" s="754"/>
      <c r="EVB162" s="754"/>
      <c r="EVC162" s="754"/>
      <c r="EVD162" s="754"/>
      <c r="EVE162" s="754"/>
      <c r="EVF162" s="754"/>
      <c r="EVG162" s="754"/>
      <c r="EVH162" s="754"/>
      <c r="EVI162" s="754"/>
      <c r="EVJ162" s="754"/>
      <c r="EVK162" s="754"/>
      <c r="EVL162" s="754"/>
      <c r="EVM162" s="754"/>
      <c r="EVN162" s="754"/>
      <c r="EVO162" s="754"/>
      <c r="EVP162" s="754"/>
      <c r="EVQ162" s="754"/>
      <c r="EVR162" s="754"/>
      <c r="EVS162" s="754"/>
      <c r="EVT162" s="754"/>
      <c r="EVU162" s="754"/>
      <c r="EVV162" s="754"/>
      <c r="EVW162" s="754"/>
      <c r="EVX162" s="754"/>
      <c r="EVY162" s="754"/>
      <c r="EVZ162" s="754"/>
      <c r="EWA162" s="754"/>
      <c r="EWB162" s="754"/>
      <c r="EWC162" s="754"/>
      <c r="EWD162" s="754"/>
      <c r="EWE162" s="754"/>
      <c r="EWF162" s="754"/>
      <c r="EWG162" s="754"/>
      <c r="EWH162" s="754"/>
      <c r="EWI162" s="754"/>
      <c r="EWJ162" s="754"/>
      <c r="EWK162" s="754"/>
      <c r="EWL162" s="754"/>
      <c r="EWM162" s="754"/>
      <c r="EWN162" s="754"/>
      <c r="EWO162" s="754"/>
      <c r="EWP162" s="754"/>
      <c r="EWQ162" s="754"/>
      <c r="EWR162" s="754"/>
      <c r="EWS162" s="754"/>
      <c r="EWT162" s="754"/>
      <c r="EWU162" s="754"/>
      <c r="EWV162" s="754"/>
      <c r="EWW162" s="754"/>
      <c r="EWX162" s="754"/>
      <c r="EWY162" s="754"/>
      <c r="EWZ162" s="754"/>
      <c r="EXA162" s="754"/>
      <c r="EXB162" s="754"/>
      <c r="EXC162" s="754"/>
      <c r="EXD162" s="754"/>
      <c r="EXE162" s="754"/>
      <c r="EXF162" s="754"/>
      <c r="EXG162" s="754"/>
      <c r="EXH162" s="754"/>
      <c r="EXI162" s="754"/>
      <c r="EXJ162" s="754"/>
      <c r="EXK162" s="754"/>
      <c r="EXL162" s="754"/>
      <c r="EXM162" s="754"/>
      <c r="EXN162" s="754"/>
      <c r="EXO162" s="754"/>
      <c r="EXP162" s="754"/>
      <c r="EXQ162" s="754"/>
      <c r="EXR162" s="754"/>
      <c r="EXS162" s="754"/>
      <c r="EXT162" s="754"/>
      <c r="EXU162" s="754"/>
      <c r="EXV162" s="754"/>
      <c r="EXW162" s="754"/>
      <c r="EXX162" s="754"/>
      <c r="EXY162" s="754"/>
      <c r="EXZ162" s="754"/>
      <c r="EYA162" s="754"/>
      <c r="EYB162" s="754"/>
      <c r="EYC162" s="754"/>
      <c r="EYD162" s="754"/>
      <c r="EYE162" s="754"/>
      <c r="EYF162" s="754"/>
      <c r="EYG162" s="754"/>
      <c r="EYH162" s="754"/>
      <c r="EYI162" s="754"/>
      <c r="EYJ162" s="754"/>
      <c r="EYK162" s="754"/>
      <c r="EYL162" s="754"/>
      <c r="EYM162" s="754"/>
      <c r="EYN162" s="754"/>
      <c r="EYO162" s="754"/>
      <c r="EYP162" s="754"/>
      <c r="EYQ162" s="754"/>
      <c r="EYR162" s="754"/>
      <c r="EYS162" s="754"/>
      <c r="EYT162" s="754"/>
      <c r="EYU162" s="754"/>
      <c r="EYV162" s="754"/>
      <c r="EYW162" s="754"/>
      <c r="EYX162" s="754"/>
      <c r="EYY162" s="754"/>
      <c r="EYZ162" s="754"/>
      <c r="EZA162" s="754"/>
      <c r="EZB162" s="754"/>
      <c r="EZC162" s="754"/>
      <c r="EZD162" s="754"/>
      <c r="EZE162" s="754"/>
      <c r="EZF162" s="754"/>
      <c r="EZG162" s="754"/>
      <c r="EZH162" s="754"/>
      <c r="EZI162" s="754"/>
      <c r="EZJ162" s="754"/>
      <c r="EZK162" s="754"/>
      <c r="EZL162" s="754"/>
      <c r="EZM162" s="754"/>
      <c r="EZN162" s="754"/>
      <c r="EZO162" s="754"/>
      <c r="EZP162" s="754"/>
      <c r="EZQ162" s="754"/>
      <c r="EZR162" s="754"/>
      <c r="EZS162" s="754"/>
      <c r="EZT162" s="754"/>
      <c r="EZU162" s="754"/>
      <c r="EZV162" s="754"/>
      <c r="EZW162" s="754"/>
      <c r="EZX162" s="754"/>
      <c r="EZY162" s="754"/>
      <c r="EZZ162" s="754"/>
      <c r="FAA162" s="754"/>
      <c r="FAB162" s="754"/>
      <c r="FAC162" s="754"/>
      <c r="FAD162" s="754"/>
      <c r="FAE162" s="754"/>
      <c r="FAF162" s="754"/>
      <c r="FAG162" s="754"/>
      <c r="FAH162" s="754"/>
      <c r="FAI162" s="754"/>
      <c r="FAJ162" s="754"/>
      <c r="FAK162" s="754"/>
      <c r="FAL162" s="754"/>
      <c r="FAM162" s="754"/>
      <c r="FAN162" s="754"/>
      <c r="FAO162" s="754"/>
      <c r="FAP162" s="754"/>
      <c r="FAQ162" s="754"/>
      <c r="FAR162" s="754"/>
      <c r="FAS162" s="754"/>
      <c r="FAT162" s="754"/>
      <c r="FAU162" s="754"/>
      <c r="FAV162" s="754"/>
      <c r="FAW162" s="754"/>
      <c r="FAX162" s="754"/>
      <c r="FAY162" s="754"/>
      <c r="FAZ162" s="754"/>
      <c r="FBA162" s="754"/>
      <c r="FBB162" s="754"/>
      <c r="FBC162" s="754"/>
      <c r="FBD162" s="754"/>
      <c r="FBE162" s="754"/>
      <c r="FBF162" s="754"/>
      <c r="FBG162" s="754"/>
      <c r="FBH162" s="754"/>
      <c r="FBI162" s="754"/>
      <c r="FBJ162" s="754"/>
      <c r="FBK162" s="754"/>
      <c r="FBL162" s="754"/>
      <c r="FBM162" s="754"/>
      <c r="FBN162" s="754"/>
      <c r="FBO162" s="754"/>
      <c r="FBP162" s="754"/>
      <c r="FBQ162" s="754"/>
      <c r="FBR162" s="754"/>
      <c r="FBS162" s="754"/>
      <c r="FBT162" s="754"/>
      <c r="FBU162" s="754"/>
      <c r="FBV162" s="754"/>
      <c r="FBW162" s="754"/>
      <c r="FBX162" s="754"/>
      <c r="FBY162" s="754"/>
      <c r="FBZ162" s="754"/>
      <c r="FCA162" s="754"/>
      <c r="FCB162" s="754"/>
      <c r="FCC162" s="754"/>
      <c r="FCD162" s="754"/>
      <c r="FCE162" s="754"/>
      <c r="FCF162" s="754"/>
      <c r="FCG162" s="754"/>
      <c r="FCH162" s="754"/>
      <c r="FCI162" s="754"/>
      <c r="FCJ162" s="754"/>
      <c r="FCK162" s="754"/>
      <c r="FCL162" s="754"/>
      <c r="FCM162" s="754"/>
      <c r="FCN162" s="754"/>
      <c r="FCO162" s="754"/>
      <c r="FCP162" s="754"/>
      <c r="FCQ162" s="754"/>
      <c r="FCR162" s="754"/>
      <c r="FCS162" s="754"/>
      <c r="FCT162" s="754"/>
      <c r="FCU162" s="754"/>
      <c r="FCV162" s="754"/>
      <c r="FCW162" s="754"/>
      <c r="FCX162" s="754"/>
      <c r="FCY162" s="754"/>
      <c r="FCZ162" s="754"/>
      <c r="FDA162" s="754"/>
      <c r="FDB162" s="754"/>
      <c r="FDC162" s="754"/>
      <c r="FDD162" s="754"/>
      <c r="FDE162" s="754"/>
      <c r="FDF162" s="754"/>
      <c r="FDG162" s="754"/>
      <c r="FDH162" s="754"/>
      <c r="FDI162" s="754"/>
      <c r="FDJ162" s="754"/>
      <c r="FDK162" s="754"/>
      <c r="FDL162" s="754"/>
      <c r="FDM162" s="754"/>
      <c r="FDN162" s="754"/>
      <c r="FDO162" s="754"/>
      <c r="FDP162" s="754"/>
      <c r="FDQ162" s="754"/>
      <c r="FDR162" s="754"/>
      <c r="FDS162" s="754"/>
      <c r="FDT162" s="754"/>
      <c r="FDU162" s="754"/>
      <c r="FDV162" s="754"/>
      <c r="FDW162" s="754"/>
      <c r="FDX162" s="754"/>
      <c r="FDY162" s="754"/>
      <c r="FDZ162" s="754"/>
      <c r="FEA162" s="754"/>
      <c r="FEB162" s="754"/>
      <c r="FEC162" s="754"/>
      <c r="FED162" s="754"/>
      <c r="FEE162" s="754"/>
      <c r="FEF162" s="754"/>
      <c r="FEG162" s="754"/>
      <c r="FEH162" s="754"/>
      <c r="FEI162" s="754"/>
      <c r="FEJ162" s="754"/>
      <c r="FEK162" s="754"/>
      <c r="FEL162" s="754"/>
      <c r="FEM162" s="754"/>
      <c r="FEN162" s="754"/>
      <c r="FEO162" s="754"/>
      <c r="FEP162" s="754"/>
      <c r="FEQ162" s="754"/>
      <c r="FER162" s="754"/>
      <c r="FES162" s="754"/>
      <c r="FET162" s="754"/>
      <c r="FEU162" s="754"/>
      <c r="FEV162" s="754"/>
      <c r="FEW162" s="754"/>
      <c r="FEX162" s="754"/>
      <c r="FEY162" s="754"/>
      <c r="FEZ162" s="754"/>
      <c r="FFA162" s="754"/>
      <c r="FFB162" s="754"/>
      <c r="FFC162" s="754"/>
      <c r="FFD162" s="754"/>
      <c r="FFE162" s="754"/>
      <c r="FFF162" s="754"/>
      <c r="FFG162" s="754"/>
      <c r="FFH162" s="754"/>
      <c r="FFI162" s="754"/>
      <c r="FFJ162" s="754"/>
      <c r="FFK162" s="754"/>
      <c r="FFL162" s="754"/>
      <c r="FFM162" s="754"/>
      <c r="FFN162" s="754"/>
      <c r="FFO162" s="754"/>
      <c r="FFP162" s="754"/>
      <c r="FFQ162" s="754"/>
      <c r="FFR162" s="754"/>
      <c r="FFS162" s="754"/>
      <c r="FFT162" s="754"/>
      <c r="FFU162" s="754"/>
      <c r="FFV162" s="754"/>
      <c r="FFW162" s="754"/>
      <c r="FFX162" s="754"/>
      <c r="FFY162" s="754"/>
      <c r="FFZ162" s="754"/>
      <c r="FGA162" s="754"/>
      <c r="FGB162" s="754"/>
      <c r="FGC162" s="754"/>
      <c r="FGD162" s="754"/>
      <c r="FGE162" s="754"/>
      <c r="FGF162" s="754"/>
      <c r="FGG162" s="754"/>
      <c r="FGH162" s="754"/>
      <c r="FGI162" s="754"/>
      <c r="FGJ162" s="754"/>
      <c r="FGK162" s="754"/>
      <c r="FGL162" s="754"/>
      <c r="FGM162" s="754"/>
      <c r="FGN162" s="754"/>
      <c r="FGO162" s="754"/>
      <c r="FGP162" s="754"/>
      <c r="FGQ162" s="754"/>
      <c r="FGR162" s="754"/>
      <c r="FGS162" s="754"/>
      <c r="FGT162" s="754"/>
      <c r="FGU162" s="754"/>
      <c r="FGV162" s="754"/>
      <c r="FGW162" s="754"/>
      <c r="FGX162" s="754"/>
      <c r="FGY162" s="754"/>
      <c r="FGZ162" s="754"/>
      <c r="FHA162" s="754"/>
      <c r="FHB162" s="754"/>
      <c r="FHC162" s="754"/>
      <c r="FHD162" s="754"/>
      <c r="FHE162" s="754"/>
      <c r="FHF162" s="754"/>
      <c r="FHG162" s="754"/>
      <c r="FHH162" s="754"/>
      <c r="FHI162" s="754"/>
      <c r="FHJ162" s="754"/>
      <c r="FHK162" s="754"/>
      <c r="FHL162" s="754"/>
      <c r="FHM162" s="754"/>
      <c r="FHN162" s="754"/>
      <c r="FHO162" s="754"/>
      <c r="FHP162" s="754"/>
      <c r="FHQ162" s="754"/>
      <c r="FHR162" s="754"/>
      <c r="FHS162" s="754"/>
      <c r="FHT162" s="754"/>
      <c r="FHU162" s="754"/>
      <c r="FHV162" s="754"/>
      <c r="FHW162" s="754"/>
      <c r="FHX162" s="754"/>
      <c r="FHY162" s="754"/>
      <c r="FHZ162" s="754"/>
      <c r="FIA162" s="754"/>
      <c r="FIB162" s="754"/>
      <c r="FIC162" s="754"/>
      <c r="FID162" s="754"/>
      <c r="FIE162" s="754"/>
      <c r="FIF162" s="754"/>
      <c r="FIG162" s="754"/>
      <c r="FIH162" s="754"/>
      <c r="FII162" s="754"/>
      <c r="FIJ162" s="754"/>
      <c r="FIK162" s="754"/>
      <c r="FIL162" s="754"/>
      <c r="FIM162" s="754"/>
      <c r="FIN162" s="754"/>
      <c r="FIO162" s="754"/>
      <c r="FIP162" s="754"/>
      <c r="FIQ162" s="754"/>
      <c r="FIR162" s="754"/>
      <c r="FIS162" s="754"/>
      <c r="FIT162" s="754"/>
      <c r="FIU162" s="754"/>
      <c r="FIV162" s="754"/>
      <c r="FIW162" s="754"/>
      <c r="FIX162" s="754"/>
      <c r="FIY162" s="754"/>
      <c r="FIZ162" s="754"/>
      <c r="FJA162" s="754"/>
      <c r="FJB162" s="754"/>
      <c r="FJC162" s="754"/>
      <c r="FJD162" s="754"/>
      <c r="FJE162" s="754"/>
      <c r="FJF162" s="754"/>
      <c r="FJG162" s="754"/>
      <c r="FJH162" s="754"/>
      <c r="FJI162" s="754"/>
      <c r="FJJ162" s="754"/>
      <c r="FJK162" s="754"/>
      <c r="FJL162" s="754"/>
      <c r="FJM162" s="754"/>
      <c r="FJN162" s="754"/>
      <c r="FJO162" s="754"/>
      <c r="FJP162" s="754"/>
      <c r="FJQ162" s="754"/>
      <c r="FJR162" s="754"/>
      <c r="FJS162" s="754"/>
      <c r="FJT162" s="754"/>
      <c r="FJU162" s="754"/>
      <c r="FJV162" s="754"/>
      <c r="FJW162" s="754"/>
      <c r="FJX162" s="754"/>
      <c r="FJY162" s="754"/>
      <c r="FJZ162" s="754"/>
      <c r="FKA162" s="754"/>
      <c r="FKB162" s="754"/>
      <c r="FKC162" s="754"/>
      <c r="FKD162" s="754"/>
      <c r="FKE162" s="754"/>
      <c r="FKF162" s="754"/>
      <c r="FKG162" s="754"/>
      <c r="FKH162" s="754"/>
      <c r="FKI162" s="754"/>
      <c r="FKJ162" s="754"/>
      <c r="FKK162" s="754"/>
      <c r="FKL162" s="754"/>
      <c r="FKM162" s="754"/>
      <c r="FKN162" s="754"/>
      <c r="FKO162" s="754"/>
      <c r="FKP162" s="754"/>
      <c r="FKQ162" s="754"/>
      <c r="FKR162" s="754"/>
      <c r="FKS162" s="754"/>
      <c r="FKT162" s="754"/>
      <c r="FKU162" s="754"/>
      <c r="FKV162" s="754"/>
      <c r="FKW162" s="754"/>
      <c r="FKX162" s="754"/>
      <c r="FKY162" s="754"/>
      <c r="FKZ162" s="754"/>
      <c r="FLA162" s="754"/>
      <c r="FLB162" s="754"/>
      <c r="FLC162" s="754"/>
      <c r="FLD162" s="754"/>
      <c r="FLE162" s="754"/>
      <c r="FLF162" s="754"/>
      <c r="FLG162" s="754"/>
      <c r="FLH162" s="754"/>
      <c r="FLI162" s="754"/>
      <c r="FLJ162" s="754"/>
      <c r="FLK162" s="754"/>
      <c r="FLL162" s="754"/>
      <c r="FLM162" s="754"/>
      <c r="FLN162" s="754"/>
      <c r="FLO162" s="754"/>
      <c r="FLP162" s="754"/>
      <c r="FLQ162" s="754"/>
      <c r="FLR162" s="754"/>
      <c r="FLS162" s="754"/>
      <c r="FLT162" s="754"/>
      <c r="FLU162" s="754"/>
      <c r="FLV162" s="754"/>
      <c r="FLW162" s="754"/>
      <c r="FLX162" s="754"/>
      <c r="FLY162" s="754"/>
      <c r="FLZ162" s="754"/>
      <c r="FMA162" s="754"/>
      <c r="FMB162" s="754"/>
      <c r="FMC162" s="754"/>
      <c r="FMD162" s="754"/>
      <c r="FME162" s="754"/>
      <c r="FMF162" s="754"/>
      <c r="FMG162" s="754"/>
      <c r="FMH162" s="754"/>
      <c r="FMI162" s="754"/>
      <c r="FMJ162" s="754"/>
      <c r="FMK162" s="754"/>
      <c r="FML162" s="754"/>
      <c r="FMM162" s="754"/>
      <c r="FMN162" s="754"/>
      <c r="FMO162" s="754"/>
      <c r="FMP162" s="754"/>
      <c r="FMQ162" s="754"/>
      <c r="FMR162" s="754"/>
      <c r="FMS162" s="754"/>
      <c r="FMT162" s="754"/>
      <c r="FMU162" s="754"/>
      <c r="FMV162" s="754"/>
      <c r="FMW162" s="754"/>
      <c r="FMX162" s="754"/>
      <c r="FMY162" s="754"/>
      <c r="FMZ162" s="754"/>
      <c r="FNA162" s="754"/>
      <c r="FNB162" s="754"/>
      <c r="FNC162" s="754"/>
      <c r="FND162" s="754"/>
      <c r="FNE162" s="754"/>
      <c r="FNF162" s="754"/>
      <c r="FNG162" s="754"/>
      <c r="FNH162" s="754"/>
      <c r="FNI162" s="754"/>
      <c r="FNJ162" s="754"/>
      <c r="FNK162" s="754"/>
      <c r="FNL162" s="754"/>
      <c r="FNM162" s="754"/>
      <c r="FNN162" s="754"/>
      <c r="FNO162" s="754"/>
      <c r="FNP162" s="754"/>
      <c r="FNQ162" s="754"/>
      <c r="FNR162" s="754"/>
      <c r="FNS162" s="754"/>
      <c r="FNT162" s="754"/>
      <c r="FNU162" s="754"/>
      <c r="FNV162" s="754"/>
      <c r="FNW162" s="754"/>
      <c r="FNX162" s="754"/>
      <c r="FNY162" s="754"/>
      <c r="FNZ162" s="754"/>
      <c r="FOA162" s="754"/>
      <c r="FOB162" s="754"/>
      <c r="FOC162" s="754"/>
      <c r="FOD162" s="754"/>
      <c r="FOE162" s="754"/>
      <c r="FOF162" s="754"/>
      <c r="FOG162" s="754"/>
      <c r="FOH162" s="754"/>
      <c r="FOI162" s="754"/>
      <c r="FOJ162" s="754"/>
      <c r="FOK162" s="754"/>
      <c r="FOL162" s="754"/>
      <c r="FOM162" s="754"/>
      <c r="FON162" s="754"/>
      <c r="FOO162" s="754"/>
      <c r="FOP162" s="754"/>
      <c r="FOQ162" s="754"/>
      <c r="FOR162" s="754"/>
      <c r="FOS162" s="754"/>
      <c r="FOT162" s="754"/>
      <c r="FOU162" s="754"/>
      <c r="FOV162" s="754"/>
      <c r="FOW162" s="754"/>
      <c r="FOX162" s="754"/>
      <c r="FOY162" s="754"/>
      <c r="FOZ162" s="754"/>
      <c r="FPA162" s="754"/>
      <c r="FPB162" s="754"/>
      <c r="FPC162" s="754"/>
      <c r="FPD162" s="754"/>
      <c r="FPE162" s="754"/>
      <c r="FPF162" s="754"/>
      <c r="FPG162" s="754"/>
      <c r="FPH162" s="754"/>
      <c r="FPI162" s="754"/>
      <c r="FPJ162" s="754"/>
      <c r="FPK162" s="754"/>
      <c r="FPL162" s="754"/>
      <c r="FPM162" s="754"/>
      <c r="FPN162" s="754"/>
      <c r="FPO162" s="754"/>
      <c r="FPP162" s="754"/>
      <c r="FPQ162" s="754"/>
      <c r="FPR162" s="754"/>
      <c r="FPS162" s="754"/>
      <c r="FPT162" s="754"/>
      <c r="FPU162" s="754"/>
      <c r="FPV162" s="754"/>
      <c r="FPW162" s="754"/>
      <c r="FPX162" s="754"/>
      <c r="FPY162" s="754"/>
      <c r="FPZ162" s="754"/>
      <c r="FQA162" s="754"/>
      <c r="FQB162" s="754"/>
      <c r="FQC162" s="754"/>
      <c r="FQD162" s="754"/>
      <c r="FQE162" s="754"/>
      <c r="FQF162" s="754"/>
      <c r="FQG162" s="754"/>
      <c r="FQH162" s="754"/>
      <c r="FQI162" s="754"/>
      <c r="FQJ162" s="754"/>
      <c r="FQK162" s="754"/>
      <c r="FQL162" s="754"/>
      <c r="FQM162" s="754"/>
      <c r="FQN162" s="754"/>
      <c r="FQO162" s="754"/>
      <c r="FQP162" s="754"/>
      <c r="FQQ162" s="754"/>
      <c r="FQR162" s="754"/>
      <c r="FQS162" s="754"/>
      <c r="FQT162" s="754"/>
      <c r="FQU162" s="754"/>
      <c r="FQV162" s="754"/>
      <c r="FQW162" s="754"/>
      <c r="FQX162" s="754"/>
      <c r="FQY162" s="754"/>
      <c r="FQZ162" s="754"/>
      <c r="FRA162" s="754"/>
      <c r="FRB162" s="754"/>
      <c r="FRC162" s="754"/>
      <c r="FRD162" s="754"/>
      <c r="FRE162" s="754"/>
      <c r="FRF162" s="754"/>
      <c r="FRG162" s="754"/>
      <c r="FRH162" s="754"/>
      <c r="FRI162" s="754"/>
      <c r="FRJ162" s="754"/>
      <c r="FRK162" s="754"/>
      <c r="FRL162" s="754"/>
      <c r="FRM162" s="754"/>
      <c r="FRN162" s="754"/>
      <c r="FRO162" s="754"/>
      <c r="FRP162" s="754"/>
      <c r="FRQ162" s="754"/>
      <c r="FRR162" s="754"/>
      <c r="FRS162" s="754"/>
      <c r="FRT162" s="754"/>
      <c r="FRU162" s="754"/>
      <c r="FRV162" s="754"/>
      <c r="FRW162" s="754"/>
      <c r="FRX162" s="754"/>
      <c r="FRY162" s="754"/>
      <c r="FRZ162" s="754"/>
      <c r="FSA162" s="754"/>
      <c r="FSB162" s="754"/>
      <c r="FSC162" s="754"/>
      <c r="FSD162" s="754"/>
      <c r="FSE162" s="754"/>
      <c r="FSF162" s="754"/>
      <c r="FSG162" s="754"/>
      <c r="FSH162" s="754"/>
      <c r="FSI162" s="754"/>
      <c r="FSJ162" s="754"/>
      <c r="FSK162" s="754"/>
      <c r="FSL162" s="754"/>
      <c r="FSM162" s="754"/>
      <c r="FSN162" s="754"/>
      <c r="FSO162" s="754"/>
      <c r="FSP162" s="754"/>
      <c r="FSQ162" s="754"/>
      <c r="FSR162" s="754"/>
      <c r="FSS162" s="754"/>
      <c r="FST162" s="754"/>
      <c r="FSU162" s="754"/>
      <c r="FSV162" s="754"/>
      <c r="FSW162" s="754"/>
      <c r="FSX162" s="754"/>
      <c r="FSY162" s="754"/>
      <c r="FSZ162" s="754"/>
      <c r="FTA162" s="754"/>
      <c r="FTB162" s="754"/>
      <c r="FTC162" s="754"/>
      <c r="FTD162" s="754"/>
      <c r="FTE162" s="754"/>
      <c r="FTF162" s="754"/>
      <c r="FTG162" s="754"/>
      <c r="FTH162" s="754"/>
      <c r="FTI162" s="754"/>
      <c r="FTJ162" s="754"/>
      <c r="FTK162" s="754"/>
      <c r="FTL162" s="754"/>
      <c r="FTM162" s="754"/>
      <c r="FTN162" s="754"/>
      <c r="FTO162" s="754"/>
      <c r="FTP162" s="754"/>
      <c r="FTQ162" s="754"/>
      <c r="FTR162" s="754"/>
      <c r="FTS162" s="754"/>
      <c r="FTT162" s="754"/>
      <c r="FTU162" s="754"/>
      <c r="FTV162" s="754"/>
      <c r="FTW162" s="754"/>
      <c r="FTX162" s="754"/>
      <c r="FTY162" s="754"/>
      <c r="FTZ162" s="754"/>
      <c r="FUA162" s="754"/>
      <c r="FUB162" s="754"/>
      <c r="FUC162" s="754"/>
      <c r="FUD162" s="754"/>
      <c r="FUE162" s="754"/>
      <c r="FUF162" s="754"/>
      <c r="FUG162" s="754"/>
      <c r="FUH162" s="754"/>
      <c r="FUI162" s="754"/>
      <c r="FUJ162" s="754"/>
      <c r="FUK162" s="754"/>
      <c r="FUL162" s="754"/>
      <c r="FUM162" s="754"/>
      <c r="FUN162" s="754"/>
      <c r="FUO162" s="754"/>
      <c r="FUP162" s="754"/>
      <c r="FUQ162" s="754"/>
      <c r="FUR162" s="754"/>
      <c r="FUS162" s="754"/>
      <c r="FUT162" s="754"/>
      <c r="FUU162" s="754"/>
      <c r="FUV162" s="754"/>
      <c r="FUW162" s="754"/>
      <c r="FUX162" s="754"/>
      <c r="FUY162" s="754"/>
      <c r="FUZ162" s="754"/>
      <c r="FVA162" s="754"/>
      <c r="FVB162" s="754"/>
      <c r="FVC162" s="754"/>
      <c r="FVD162" s="754"/>
      <c r="FVE162" s="754"/>
      <c r="FVF162" s="754"/>
      <c r="FVG162" s="754"/>
      <c r="FVH162" s="754"/>
      <c r="FVI162" s="754"/>
      <c r="FVJ162" s="754"/>
      <c r="FVK162" s="754"/>
      <c r="FVL162" s="754"/>
      <c r="FVM162" s="754"/>
      <c r="FVN162" s="754"/>
      <c r="FVO162" s="754"/>
      <c r="FVP162" s="754"/>
      <c r="FVQ162" s="754"/>
      <c r="FVR162" s="754"/>
      <c r="FVS162" s="754"/>
      <c r="FVT162" s="754"/>
      <c r="FVU162" s="754"/>
      <c r="FVV162" s="754"/>
      <c r="FVW162" s="754"/>
      <c r="FVX162" s="754"/>
      <c r="FVY162" s="754"/>
      <c r="FVZ162" s="754"/>
      <c r="FWA162" s="754"/>
      <c r="FWB162" s="754"/>
      <c r="FWC162" s="754"/>
      <c r="FWD162" s="754"/>
      <c r="FWE162" s="754"/>
      <c r="FWF162" s="754"/>
      <c r="FWG162" s="754"/>
      <c r="FWH162" s="754"/>
      <c r="FWI162" s="754"/>
      <c r="FWJ162" s="754"/>
      <c r="FWK162" s="754"/>
      <c r="FWL162" s="754"/>
      <c r="FWM162" s="754"/>
      <c r="FWN162" s="754"/>
      <c r="FWO162" s="754"/>
      <c r="FWP162" s="754"/>
      <c r="FWQ162" s="754"/>
      <c r="FWR162" s="754"/>
      <c r="FWS162" s="754"/>
      <c r="FWT162" s="754"/>
      <c r="FWU162" s="754"/>
      <c r="FWV162" s="754"/>
      <c r="FWW162" s="754"/>
      <c r="FWX162" s="754"/>
      <c r="FWY162" s="754"/>
      <c r="FWZ162" s="754"/>
      <c r="FXA162" s="754"/>
      <c r="FXB162" s="754"/>
      <c r="FXC162" s="754"/>
      <c r="FXD162" s="754"/>
      <c r="FXE162" s="754"/>
      <c r="FXF162" s="754"/>
      <c r="FXG162" s="754"/>
      <c r="FXH162" s="754"/>
      <c r="FXI162" s="754"/>
      <c r="FXJ162" s="754"/>
      <c r="FXK162" s="754"/>
      <c r="FXL162" s="754"/>
      <c r="FXM162" s="754"/>
      <c r="FXN162" s="754"/>
      <c r="FXO162" s="754"/>
      <c r="FXP162" s="754"/>
      <c r="FXQ162" s="754"/>
      <c r="FXR162" s="754"/>
      <c r="FXS162" s="754"/>
      <c r="FXT162" s="754"/>
      <c r="FXU162" s="754"/>
      <c r="FXV162" s="754"/>
      <c r="FXW162" s="754"/>
      <c r="FXX162" s="754"/>
      <c r="FXY162" s="754"/>
      <c r="FXZ162" s="754"/>
      <c r="FYA162" s="754"/>
      <c r="FYB162" s="754"/>
      <c r="FYC162" s="754"/>
      <c r="FYD162" s="754"/>
      <c r="FYE162" s="754"/>
      <c r="FYF162" s="754"/>
      <c r="FYG162" s="754"/>
      <c r="FYH162" s="754"/>
      <c r="FYI162" s="754"/>
      <c r="FYJ162" s="754"/>
      <c r="FYK162" s="754"/>
      <c r="FYL162" s="754"/>
      <c r="FYM162" s="754"/>
      <c r="FYN162" s="754"/>
      <c r="FYO162" s="754"/>
      <c r="FYP162" s="754"/>
      <c r="FYQ162" s="754"/>
      <c r="FYR162" s="754"/>
      <c r="FYS162" s="754"/>
      <c r="FYT162" s="754"/>
      <c r="FYU162" s="754"/>
      <c r="FYV162" s="754"/>
      <c r="FYW162" s="754"/>
      <c r="FYX162" s="754"/>
      <c r="FYY162" s="754"/>
      <c r="FYZ162" s="754"/>
      <c r="FZA162" s="754"/>
      <c r="FZB162" s="754"/>
      <c r="FZC162" s="754"/>
      <c r="FZD162" s="754"/>
      <c r="FZE162" s="754"/>
      <c r="FZF162" s="754"/>
      <c r="FZG162" s="754"/>
      <c r="FZH162" s="754"/>
      <c r="FZI162" s="754"/>
      <c r="FZJ162" s="754"/>
      <c r="FZK162" s="754"/>
      <c r="FZL162" s="754"/>
      <c r="FZM162" s="754"/>
      <c r="FZN162" s="754"/>
      <c r="FZO162" s="754"/>
      <c r="FZP162" s="754"/>
      <c r="FZQ162" s="754"/>
      <c r="FZR162" s="754"/>
      <c r="FZS162" s="754"/>
      <c r="FZT162" s="754"/>
      <c r="FZU162" s="754"/>
      <c r="FZV162" s="754"/>
      <c r="FZW162" s="754"/>
      <c r="FZX162" s="754"/>
      <c r="FZY162" s="754"/>
      <c r="FZZ162" s="754"/>
      <c r="GAA162" s="754"/>
      <c r="GAB162" s="754"/>
      <c r="GAC162" s="754"/>
      <c r="GAD162" s="754"/>
      <c r="GAE162" s="754"/>
      <c r="GAF162" s="754"/>
      <c r="GAG162" s="754"/>
      <c r="GAH162" s="754"/>
      <c r="GAI162" s="754"/>
      <c r="GAJ162" s="754"/>
      <c r="GAK162" s="754"/>
      <c r="GAL162" s="754"/>
      <c r="GAM162" s="754"/>
      <c r="GAN162" s="754"/>
      <c r="GAO162" s="754"/>
      <c r="GAP162" s="754"/>
      <c r="GAQ162" s="754"/>
      <c r="GAR162" s="754"/>
      <c r="GAS162" s="754"/>
      <c r="GAT162" s="754"/>
      <c r="GAU162" s="754"/>
      <c r="GAV162" s="754"/>
      <c r="GAW162" s="754"/>
      <c r="GAX162" s="754"/>
      <c r="GAY162" s="754"/>
      <c r="GAZ162" s="754"/>
      <c r="GBA162" s="754"/>
      <c r="GBB162" s="754"/>
      <c r="GBC162" s="754"/>
      <c r="GBD162" s="754"/>
      <c r="GBE162" s="754"/>
      <c r="GBF162" s="754"/>
      <c r="GBG162" s="754"/>
      <c r="GBH162" s="754"/>
      <c r="GBI162" s="754"/>
      <c r="GBJ162" s="754"/>
      <c r="GBK162" s="754"/>
      <c r="GBL162" s="754"/>
      <c r="GBM162" s="754"/>
      <c r="GBN162" s="754"/>
      <c r="GBO162" s="754"/>
      <c r="GBP162" s="754"/>
      <c r="GBQ162" s="754"/>
      <c r="GBR162" s="754"/>
      <c r="GBS162" s="754"/>
      <c r="GBT162" s="754"/>
      <c r="GBU162" s="754"/>
      <c r="GBV162" s="754"/>
      <c r="GBW162" s="754"/>
      <c r="GBX162" s="754"/>
      <c r="GBY162" s="754"/>
      <c r="GBZ162" s="754"/>
      <c r="GCA162" s="754"/>
      <c r="GCB162" s="754"/>
      <c r="GCC162" s="754"/>
      <c r="GCD162" s="754"/>
      <c r="GCE162" s="754"/>
      <c r="GCF162" s="754"/>
      <c r="GCG162" s="754"/>
      <c r="GCH162" s="754"/>
      <c r="GCI162" s="754"/>
      <c r="GCJ162" s="754"/>
      <c r="GCK162" s="754"/>
      <c r="GCL162" s="754"/>
      <c r="GCM162" s="754"/>
      <c r="GCN162" s="754"/>
      <c r="GCO162" s="754"/>
      <c r="GCP162" s="754"/>
      <c r="GCQ162" s="754"/>
      <c r="GCR162" s="754"/>
      <c r="GCS162" s="754"/>
      <c r="GCT162" s="754"/>
      <c r="GCU162" s="754"/>
      <c r="GCV162" s="754"/>
      <c r="GCW162" s="754"/>
      <c r="GCX162" s="754"/>
      <c r="GCY162" s="754"/>
      <c r="GCZ162" s="754"/>
      <c r="GDA162" s="754"/>
      <c r="GDB162" s="754"/>
      <c r="GDC162" s="754"/>
      <c r="GDD162" s="754"/>
      <c r="GDE162" s="754"/>
      <c r="GDF162" s="754"/>
      <c r="GDG162" s="754"/>
      <c r="GDH162" s="754"/>
      <c r="GDI162" s="754"/>
      <c r="GDJ162" s="754"/>
      <c r="GDK162" s="754"/>
      <c r="GDL162" s="754"/>
      <c r="GDM162" s="754"/>
      <c r="GDN162" s="754"/>
      <c r="GDO162" s="754"/>
      <c r="GDP162" s="754"/>
      <c r="GDQ162" s="754"/>
      <c r="GDR162" s="754"/>
      <c r="GDS162" s="754"/>
      <c r="GDT162" s="754"/>
      <c r="GDU162" s="754"/>
      <c r="GDV162" s="754"/>
      <c r="GDW162" s="754"/>
      <c r="GDX162" s="754"/>
      <c r="GDY162" s="754"/>
      <c r="GDZ162" s="754"/>
      <c r="GEA162" s="754"/>
      <c r="GEB162" s="754"/>
      <c r="GEC162" s="754"/>
      <c r="GED162" s="754"/>
      <c r="GEE162" s="754"/>
      <c r="GEF162" s="754"/>
      <c r="GEG162" s="754"/>
      <c r="GEH162" s="754"/>
      <c r="GEI162" s="754"/>
      <c r="GEJ162" s="754"/>
      <c r="GEK162" s="754"/>
      <c r="GEL162" s="754"/>
      <c r="GEM162" s="754"/>
      <c r="GEN162" s="754"/>
      <c r="GEO162" s="754"/>
      <c r="GEP162" s="754"/>
      <c r="GEQ162" s="754"/>
      <c r="GER162" s="754"/>
      <c r="GES162" s="754"/>
      <c r="GET162" s="754"/>
      <c r="GEU162" s="754"/>
      <c r="GEV162" s="754"/>
      <c r="GEW162" s="754"/>
      <c r="GEX162" s="754"/>
      <c r="GEY162" s="754"/>
      <c r="GEZ162" s="754"/>
      <c r="GFA162" s="754"/>
      <c r="GFB162" s="754"/>
      <c r="GFC162" s="754"/>
      <c r="GFD162" s="754"/>
      <c r="GFE162" s="754"/>
      <c r="GFF162" s="754"/>
      <c r="GFG162" s="754"/>
      <c r="GFH162" s="754"/>
      <c r="GFI162" s="754"/>
      <c r="GFJ162" s="754"/>
      <c r="GFK162" s="754"/>
      <c r="GFL162" s="754"/>
      <c r="GFM162" s="754"/>
      <c r="GFN162" s="754"/>
      <c r="GFO162" s="754"/>
      <c r="GFP162" s="754"/>
      <c r="GFQ162" s="754"/>
      <c r="GFR162" s="754"/>
      <c r="GFS162" s="754"/>
      <c r="GFT162" s="754"/>
      <c r="GFU162" s="754"/>
      <c r="GFV162" s="754"/>
      <c r="GFW162" s="754"/>
      <c r="GFX162" s="754"/>
      <c r="GFY162" s="754"/>
      <c r="GFZ162" s="754"/>
      <c r="GGA162" s="754"/>
      <c r="GGB162" s="754"/>
      <c r="GGC162" s="754"/>
      <c r="GGD162" s="754"/>
      <c r="GGE162" s="754"/>
      <c r="GGF162" s="754"/>
      <c r="GGG162" s="754"/>
      <c r="GGH162" s="754"/>
      <c r="GGI162" s="754"/>
      <c r="GGJ162" s="754"/>
      <c r="GGK162" s="754"/>
      <c r="GGL162" s="754"/>
      <c r="GGM162" s="754"/>
      <c r="GGN162" s="754"/>
      <c r="GGO162" s="754"/>
      <c r="GGP162" s="754"/>
      <c r="GGQ162" s="754"/>
      <c r="GGR162" s="754"/>
      <c r="GGS162" s="754"/>
      <c r="GGT162" s="754"/>
      <c r="GGU162" s="754"/>
      <c r="GGV162" s="754"/>
      <c r="GGW162" s="754"/>
      <c r="GGX162" s="754"/>
      <c r="GGY162" s="754"/>
      <c r="GGZ162" s="754"/>
      <c r="GHA162" s="754"/>
      <c r="GHB162" s="754"/>
      <c r="GHC162" s="754"/>
      <c r="GHD162" s="754"/>
      <c r="GHE162" s="754"/>
      <c r="GHF162" s="754"/>
      <c r="GHG162" s="754"/>
      <c r="GHH162" s="754"/>
      <c r="GHI162" s="754"/>
      <c r="GHJ162" s="754"/>
      <c r="GHK162" s="754"/>
      <c r="GHL162" s="754"/>
      <c r="GHM162" s="754"/>
      <c r="GHN162" s="754"/>
      <c r="GHO162" s="754"/>
      <c r="GHP162" s="754"/>
      <c r="GHQ162" s="754"/>
      <c r="GHR162" s="754"/>
      <c r="GHS162" s="754"/>
      <c r="GHT162" s="754"/>
      <c r="GHU162" s="754"/>
      <c r="GHV162" s="754"/>
      <c r="GHW162" s="754"/>
      <c r="GHX162" s="754"/>
      <c r="GHY162" s="754"/>
      <c r="GHZ162" s="754"/>
      <c r="GIA162" s="754"/>
      <c r="GIB162" s="754"/>
      <c r="GIC162" s="754"/>
      <c r="GID162" s="754"/>
      <c r="GIE162" s="754"/>
      <c r="GIF162" s="754"/>
      <c r="GIG162" s="754"/>
      <c r="GIH162" s="754"/>
      <c r="GII162" s="754"/>
      <c r="GIJ162" s="754"/>
      <c r="GIK162" s="754"/>
      <c r="GIL162" s="754"/>
      <c r="GIM162" s="754"/>
      <c r="GIN162" s="754"/>
      <c r="GIO162" s="754"/>
      <c r="GIP162" s="754"/>
      <c r="GIQ162" s="754"/>
      <c r="GIR162" s="754"/>
      <c r="GIS162" s="754"/>
      <c r="GIT162" s="754"/>
      <c r="GIU162" s="754"/>
      <c r="GIV162" s="754"/>
      <c r="GIW162" s="754"/>
      <c r="GIX162" s="754"/>
      <c r="GIY162" s="754"/>
      <c r="GIZ162" s="754"/>
      <c r="GJA162" s="754"/>
      <c r="GJB162" s="754"/>
      <c r="GJC162" s="754"/>
      <c r="GJD162" s="754"/>
      <c r="GJE162" s="754"/>
      <c r="GJF162" s="754"/>
      <c r="GJG162" s="754"/>
      <c r="GJH162" s="754"/>
      <c r="GJI162" s="754"/>
      <c r="GJJ162" s="754"/>
      <c r="GJK162" s="754"/>
      <c r="GJL162" s="754"/>
      <c r="GJM162" s="754"/>
      <c r="GJN162" s="754"/>
      <c r="GJO162" s="754"/>
      <c r="GJP162" s="754"/>
      <c r="GJQ162" s="754"/>
      <c r="GJR162" s="754"/>
      <c r="GJS162" s="754"/>
      <c r="GJT162" s="754"/>
      <c r="GJU162" s="754"/>
      <c r="GJV162" s="754"/>
      <c r="GJW162" s="754"/>
      <c r="GJX162" s="754"/>
      <c r="GJY162" s="754"/>
      <c r="GJZ162" s="754"/>
      <c r="GKA162" s="754"/>
      <c r="GKB162" s="754"/>
      <c r="GKC162" s="754"/>
      <c r="GKD162" s="754"/>
      <c r="GKE162" s="754"/>
      <c r="GKF162" s="754"/>
      <c r="GKG162" s="754"/>
      <c r="GKH162" s="754"/>
      <c r="GKI162" s="754"/>
      <c r="GKJ162" s="754"/>
      <c r="GKK162" s="754"/>
      <c r="GKL162" s="754"/>
      <c r="GKM162" s="754"/>
      <c r="GKN162" s="754"/>
      <c r="GKO162" s="754"/>
      <c r="GKP162" s="754"/>
      <c r="GKQ162" s="754"/>
      <c r="GKR162" s="754"/>
      <c r="GKS162" s="754"/>
      <c r="GKT162" s="754"/>
      <c r="GKU162" s="754"/>
      <c r="GKV162" s="754"/>
      <c r="GKW162" s="754"/>
      <c r="GKX162" s="754"/>
      <c r="GKY162" s="754"/>
      <c r="GKZ162" s="754"/>
      <c r="GLA162" s="754"/>
      <c r="GLB162" s="754"/>
      <c r="GLC162" s="754"/>
      <c r="GLD162" s="754"/>
      <c r="GLE162" s="754"/>
      <c r="GLF162" s="754"/>
      <c r="GLG162" s="754"/>
      <c r="GLH162" s="754"/>
      <c r="GLI162" s="754"/>
      <c r="GLJ162" s="754"/>
      <c r="GLK162" s="754"/>
      <c r="GLL162" s="754"/>
      <c r="GLM162" s="754"/>
      <c r="GLN162" s="754"/>
      <c r="GLO162" s="754"/>
      <c r="GLP162" s="754"/>
      <c r="GLQ162" s="754"/>
      <c r="GLR162" s="754"/>
      <c r="GLS162" s="754"/>
      <c r="GLT162" s="754"/>
      <c r="GLU162" s="754"/>
      <c r="GLV162" s="754"/>
      <c r="GLW162" s="754"/>
      <c r="GLX162" s="754"/>
      <c r="GLY162" s="754"/>
      <c r="GLZ162" s="754"/>
      <c r="GMA162" s="754"/>
      <c r="GMB162" s="754"/>
      <c r="GMC162" s="754"/>
      <c r="GMD162" s="754"/>
      <c r="GME162" s="754"/>
      <c r="GMF162" s="754"/>
      <c r="GMG162" s="754"/>
      <c r="GMH162" s="754"/>
      <c r="GMI162" s="754"/>
      <c r="GMJ162" s="754"/>
      <c r="GMK162" s="754"/>
      <c r="GML162" s="754"/>
      <c r="GMM162" s="754"/>
      <c r="GMN162" s="754"/>
      <c r="GMO162" s="754"/>
      <c r="GMP162" s="754"/>
      <c r="GMQ162" s="754"/>
      <c r="GMR162" s="754"/>
      <c r="GMS162" s="754"/>
      <c r="GMT162" s="754"/>
      <c r="GMU162" s="754"/>
      <c r="GMV162" s="754"/>
      <c r="GMW162" s="754"/>
      <c r="GMX162" s="754"/>
      <c r="GMY162" s="754"/>
      <c r="GMZ162" s="754"/>
      <c r="GNA162" s="754"/>
      <c r="GNB162" s="754"/>
      <c r="GNC162" s="754"/>
      <c r="GND162" s="754"/>
      <c r="GNE162" s="754"/>
      <c r="GNF162" s="754"/>
      <c r="GNG162" s="754"/>
      <c r="GNH162" s="754"/>
      <c r="GNI162" s="754"/>
      <c r="GNJ162" s="754"/>
      <c r="GNK162" s="754"/>
      <c r="GNL162" s="754"/>
      <c r="GNM162" s="754"/>
      <c r="GNN162" s="754"/>
      <c r="GNO162" s="754"/>
      <c r="GNP162" s="754"/>
      <c r="GNQ162" s="754"/>
      <c r="GNR162" s="754"/>
      <c r="GNS162" s="754"/>
      <c r="GNT162" s="754"/>
      <c r="GNU162" s="754"/>
      <c r="GNV162" s="754"/>
      <c r="GNW162" s="754"/>
      <c r="GNX162" s="754"/>
      <c r="GNY162" s="754"/>
      <c r="GNZ162" s="754"/>
      <c r="GOA162" s="754"/>
      <c r="GOB162" s="754"/>
      <c r="GOC162" s="754"/>
      <c r="GOD162" s="754"/>
      <c r="GOE162" s="754"/>
      <c r="GOF162" s="754"/>
      <c r="GOG162" s="754"/>
      <c r="GOH162" s="754"/>
      <c r="GOI162" s="754"/>
      <c r="GOJ162" s="754"/>
      <c r="GOK162" s="754"/>
      <c r="GOL162" s="754"/>
      <c r="GOM162" s="754"/>
      <c r="GON162" s="754"/>
      <c r="GOO162" s="754"/>
      <c r="GOP162" s="754"/>
      <c r="GOQ162" s="754"/>
      <c r="GOR162" s="754"/>
      <c r="GOS162" s="754"/>
      <c r="GOT162" s="754"/>
      <c r="GOU162" s="754"/>
      <c r="GOV162" s="754"/>
      <c r="GOW162" s="754"/>
      <c r="GOX162" s="754"/>
      <c r="GOY162" s="754"/>
      <c r="GOZ162" s="754"/>
      <c r="GPA162" s="754"/>
      <c r="GPB162" s="754"/>
      <c r="GPC162" s="754"/>
      <c r="GPD162" s="754"/>
      <c r="GPE162" s="754"/>
      <c r="GPF162" s="754"/>
      <c r="GPG162" s="754"/>
      <c r="GPH162" s="754"/>
      <c r="GPI162" s="754"/>
      <c r="GPJ162" s="754"/>
      <c r="GPK162" s="754"/>
      <c r="GPL162" s="754"/>
      <c r="GPM162" s="754"/>
      <c r="GPN162" s="754"/>
      <c r="GPO162" s="754"/>
      <c r="GPP162" s="754"/>
      <c r="GPQ162" s="754"/>
      <c r="GPR162" s="754"/>
      <c r="GPS162" s="754"/>
      <c r="GPT162" s="754"/>
      <c r="GPU162" s="754"/>
      <c r="GPV162" s="754"/>
      <c r="GPW162" s="754"/>
      <c r="GPX162" s="754"/>
      <c r="GPY162" s="754"/>
      <c r="GPZ162" s="754"/>
      <c r="GQA162" s="754"/>
      <c r="GQB162" s="754"/>
      <c r="GQC162" s="754"/>
      <c r="GQD162" s="754"/>
      <c r="GQE162" s="754"/>
      <c r="GQF162" s="754"/>
      <c r="GQG162" s="754"/>
      <c r="GQH162" s="754"/>
      <c r="GQI162" s="754"/>
      <c r="GQJ162" s="754"/>
      <c r="GQK162" s="754"/>
      <c r="GQL162" s="754"/>
      <c r="GQM162" s="754"/>
      <c r="GQN162" s="754"/>
      <c r="GQO162" s="754"/>
      <c r="GQP162" s="754"/>
      <c r="GQQ162" s="754"/>
      <c r="GQR162" s="754"/>
      <c r="GQS162" s="754"/>
      <c r="GQT162" s="754"/>
      <c r="GQU162" s="754"/>
      <c r="GQV162" s="754"/>
      <c r="GQW162" s="754"/>
      <c r="GQX162" s="754"/>
      <c r="GQY162" s="754"/>
      <c r="GQZ162" s="754"/>
      <c r="GRA162" s="754"/>
      <c r="GRB162" s="754"/>
      <c r="GRC162" s="754"/>
      <c r="GRD162" s="754"/>
      <c r="GRE162" s="754"/>
      <c r="GRF162" s="754"/>
      <c r="GRG162" s="754"/>
      <c r="GRH162" s="754"/>
      <c r="GRI162" s="754"/>
      <c r="GRJ162" s="754"/>
      <c r="GRK162" s="754"/>
      <c r="GRL162" s="754"/>
      <c r="GRM162" s="754"/>
      <c r="GRN162" s="754"/>
      <c r="GRO162" s="754"/>
      <c r="GRP162" s="754"/>
      <c r="GRQ162" s="754"/>
      <c r="GRR162" s="754"/>
      <c r="GRS162" s="754"/>
      <c r="GRT162" s="754"/>
      <c r="GRU162" s="754"/>
      <c r="GRV162" s="754"/>
      <c r="GRW162" s="754"/>
      <c r="GRX162" s="754"/>
      <c r="GRY162" s="754"/>
      <c r="GRZ162" s="754"/>
      <c r="GSA162" s="754"/>
      <c r="GSB162" s="754"/>
      <c r="GSC162" s="754"/>
      <c r="GSD162" s="754"/>
      <c r="GSE162" s="754"/>
      <c r="GSF162" s="754"/>
      <c r="GSG162" s="754"/>
      <c r="GSH162" s="754"/>
      <c r="GSI162" s="754"/>
      <c r="GSJ162" s="754"/>
      <c r="GSK162" s="754"/>
      <c r="GSL162" s="754"/>
      <c r="GSM162" s="754"/>
      <c r="GSN162" s="754"/>
      <c r="GSO162" s="754"/>
      <c r="GSP162" s="754"/>
      <c r="GSQ162" s="754"/>
      <c r="GSR162" s="754"/>
      <c r="GSS162" s="754"/>
      <c r="GST162" s="754"/>
      <c r="GSU162" s="754"/>
      <c r="GSV162" s="754"/>
      <c r="GSW162" s="754"/>
      <c r="GSX162" s="754"/>
      <c r="GSY162" s="754"/>
      <c r="GSZ162" s="754"/>
      <c r="GTA162" s="754"/>
      <c r="GTB162" s="754"/>
      <c r="GTC162" s="754"/>
      <c r="GTD162" s="754"/>
      <c r="GTE162" s="754"/>
      <c r="GTF162" s="754"/>
      <c r="GTG162" s="754"/>
      <c r="GTH162" s="754"/>
      <c r="GTI162" s="754"/>
      <c r="GTJ162" s="754"/>
      <c r="GTK162" s="754"/>
      <c r="GTL162" s="754"/>
      <c r="GTM162" s="754"/>
      <c r="GTN162" s="754"/>
      <c r="GTO162" s="754"/>
      <c r="GTP162" s="754"/>
      <c r="GTQ162" s="754"/>
      <c r="GTR162" s="754"/>
      <c r="GTS162" s="754"/>
      <c r="GTT162" s="754"/>
      <c r="GTU162" s="754"/>
      <c r="GTV162" s="754"/>
      <c r="GTW162" s="754"/>
      <c r="GTX162" s="754"/>
      <c r="GTY162" s="754"/>
      <c r="GTZ162" s="754"/>
      <c r="GUA162" s="754"/>
      <c r="GUB162" s="754"/>
      <c r="GUC162" s="754"/>
      <c r="GUD162" s="754"/>
      <c r="GUE162" s="754"/>
      <c r="GUF162" s="754"/>
      <c r="GUG162" s="754"/>
      <c r="GUH162" s="754"/>
      <c r="GUI162" s="754"/>
      <c r="GUJ162" s="754"/>
      <c r="GUK162" s="754"/>
      <c r="GUL162" s="754"/>
      <c r="GUM162" s="754"/>
      <c r="GUN162" s="754"/>
      <c r="GUO162" s="754"/>
      <c r="GUP162" s="754"/>
      <c r="GUQ162" s="754"/>
      <c r="GUR162" s="754"/>
      <c r="GUS162" s="754"/>
      <c r="GUT162" s="754"/>
      <c r="GUU162" s="754"/>
      <c r="GUV162" s="754"/>
      <c r="GUW162" s="754"/>
      <c r="GUX162" s="754"/>
      <c r="GUY162" s="754"/>
      <c r="GUZ162" s="754"/>
      <c r="GVA162" s="754"/>
      <c r="GVB162" s="754"/>
      <c r="GVC162" s="754"/>
      <c r="GVD162" s="754"/>
      <c r="GVE162" s="754"/>
      <c r="GVF162" s="754"/>
      <c r="GVG162" s="754"/>
      <c r="GVH162" s="754"/>
      <c r="GVI162" s="754"/>
      <c r="GVJ162" s="754"/>
      <c r="GVK162" s="754"/>
      <c r="GVL162" s="754"/>
      <c r="GVM162" s="754"/>
      <c r="GVN162" s="754"/>
      <c r="GVO162" s="754"/>
      <c r="GVP162" s="754"/>
      <c r="GVQ162" s="754"/>
      <c r="GVR162" s="754"/>
      <c r="GVS162" s="754"/>
      <c r="GVT162" s="754"/>
      <c r="GVU162" s="754"/>
      <c r="GVV162" s="754"/>
      <c r="GVW162" s="754"/>
      <c r="GVX162" s="754"/>
      <c r="GVY162" s="754"/>
      <c r="GVZ162" s="754"/>
      <c r="GWA162" s="754"/>
      <c r="GWB162" s="754"/>
      <c r="GWC162" s="754"/>
      <c r="GWD162" s="754"/>
      <c r="GWE162" s="754"/>
      <c r="GWF162" s="754"/>
      <c r="GWG162" s="754"/>
      <c r="GWH162" s="754"/>
      <c r="GWI162" s="754"/>
      <c r="GWJ162" s="754"/>
      <c r="GWK162" s="754"/>
      <c r="GWL162" s="754"/>
      <c r="GWM162" s="754"/>
      <c r="GWN162" s="754"/>
      <c r="GWO162" s="754"/>
      <c r="GWP162" s="754"/>
      <c r="GWQ162" s="754"/>
      <c r="GWR162" s="754"/>
      <c r="GWS162" s="754"/>
      <c r="GWT162" s="754"/>
      <c r="GWU162" s="754"/>
      <c r="GWV162" s="754"/>
      <c r="GWW162" s="754"/>
      <c r="GWX162" s="754"/>
      <c r="GWY162" s="754"/>
      <c r="GWZ162" s="754"/>
      <c r="GXA162" s="754"/>
      <c r="GXB162" s="754"/>
      <c r="GXC162" s="754"/>
      <c r="GXD162" s="754"/>
      <c r="GXE162" s="754"/>
      <c r="GXF162" s="754"/>
      <c r="GXG162" s="754"/>
      <c r="GXH162" s="754"/>
      <c r="GXI162" s="754"/>
      <c r="GXJ162" s="754"/>
      <c r="GXK162" s="754"/>
      <c r="GXL162" s="754"/>
      <c r="GXM162" s="754"/>
      <c r="GXN162" s="754"/>
      <c r="GXO162" s="754"/>
      <c r="GXP162" s="754"/>
      <c r="GXQ162" s="754"/>
      <c r="GXR162" s="754"/>
      <c r="GXS162" s="754"/>
      <c r="GXT162" s="754"/>
      <c r="GXU162" s="754"/>
      <c r="GXV162" s="754"/>
      <c r="GXW162" s="754"/>
      <c r="GXX162" s="754"/>
      <c r="GXY162" s="754"/>
      <c r="GXZ162" s="754"/>
      <c r="GYA162" s="754"/>
      <c r="GYB162" s="754"/>
      <c r="GYC162" s="754"/>
      <c r="GYD162" s="754"/>
      <c r="GYE162" s="754"/>
      <c r="GYF162" s="754"/>
      <c r="GYG162" s="754"/>
      <c r="GYH162" s="754"/>
      <c r="GYI162" s="754"/>
      <c r="GYJ162" s="754"/>
      <c r="GYK162" s="754"/>
      <c r="GYL162" s="754"/>
      <c r="GYM162" s="754"/>
      <c r="GYN162" s="754"/>
      <c r="GYO162" s="754"/>
      <c r="GYP162" s="754"/>
      <c r="GYQ162" s="754"/>
      <c r="GYR162" s="754"/>
      <c r="GYS162" s="754"/>
      <c r="GYT162" s="754"/>
      <c r="GYU162" s="754"/>
      <c r="GYV162" s="754"/>
      <c r="GYW162" s="754"/>
      <c r="GYX162" s="754"/>
      <c r="GYY162" s="754"/>
      <c r="GYZ162" s="754"/>
      <c r="GZA162" s="754"/>
      <c r="GZB162" s="754"/>
      <c r="GZC162" s="754"/>
      <c r="GZD162" s="754"/>
      <c r="GZE162" s="754"/>
      <c r="GZF162" s="754"/>
      <c r="GZG162" s="754"/>
      <c r="GZH162" s="754"/>
      <c r="GZI162" s="754"/>
      <c r="GZJ162" s="754"/>
      <c r="GZK162" s="754"/>
      <c r="GZL162" s="754"/>
      <c r="GZM162" s="754"/>
      <c r="GZN162" s="754"/>
      <c r="GZO162" s="754"/>
      <c r="GZP162" s="754"/>
      <c r="GZQ162" s="754"/>
      <c r="GZR162" s="754"/>
      <c r="GZS162" s="754"/>
      <c r="GZT162" s="754"/>
      <c r="GZU162" s="754"/>
      <c r="GZV162" s="754"/>
      <c r="GZW162" s="754"/>
      <c r="GZX162" s="754"/>
      <c r="GZY162" s="754"/>
      <c r="GZZ162" s="754"/>
      <c r="HAA162" s="754"/>
      <c r="HAB162" s="754"/>
      <c r="HAC162" s="754"/>
      <c r="HAD162" s="754"/>
      <c r="HAE162" s="754"/>
      <c r="HAF162" s="754"/>
      <c r="HAG162" s="754"/>
      <c r="HAH162" s="754"/>
      <c r="HAI162" s="754"/>
      <c r="HAJ162" s="754"/>
      <c r="HAK162" s="754"/>
      <c r="HAL162" s="754"/>
      <c r="HAM162" s="754"/>
      <c r="HAN162" s="754"/>
      <c r="HAO162" s="754"/>
      <c r="HAP162" s="754"/>
      <c r="HAQ162" s="754"/>
      <c r="HAR162" s="754"/>
      <c r="HAS162" s="754"/>
      <c r="HAT162" s="754"/>
      <c r="HAU162" s="754"/>
      <c r="HAV162" s="754"/>
      <c r="HAW162" s="754"/>
      <c r="HAX162" s="754"/>
      <c r="HAY162" s="754"/>
      <c r="HAZ162" s="754"/>
      <c r="HBA162" s="754"/>
      <c r="HBB162" s="754"/>
      <c r="HBC162" s="754"/>
      <c r="HBD162" s="754"/>
      <c r="HBE162" s="754"/>
      <c r="HBF162" s="754"/>
      <c r="HBG162" s="754"/>
      <c r="HBH162" s="754"/>
      <c r="HBI162" s="754"/>
      <c r="HBJ162" s="754"/>
      <c r="HBK162" s="754"/>
      <c r="HBL162" s="754"/>
      <c r="HBM162" s="754"/>
      <c r="HBN162" s="754"/>
      <c r="HBO162" s="754"/>
      <c r="HBP162" s="754"/>
      <c r="HBQ162" s="754"/>
      <c r="HBR162" s="754"/>
      <c r="HBS162" s="754"/>
      <c r="HBT162" s="754"/>
      <c r="HBU162" s="754"/>
      <c r="HBV162" s="754"/>
      <c r="HBW162" s="754"/>
      <c r="HBX162" s="754"/>
      <c r="HBY162" s="754"/>
      <c r="HBZ162" s="754"/>
      <c r="HCA162" s="754"/>
      <c r="HCB162" s="754"/>
      <c r="HCC162" s="754"/>
      <c r="HCD162" s="754"/>
      <c r="HCE162" s="754"/>
      <c r="HCF162" s="754"/>
      <c r="HCG162" s="754"/>
      <c r="HCH162" s="754"/>
      <c r="HCI162" s="754"/>
      <c r="HCJ162" s="754"/>
      <c r="HCK162" s="754"/>
      <c r="HCL162" s="754"/>
      <c r="HCM162" s="754"/>
      <c r="HCN162" s="754"/>
      <c r="HCO162" s="754"/>
      <c r="HCP162" s="754"/>
      <c r="HCQ162" s="754"/>
      <c r="HCR162" s="754"/>
      <c r="HCS162" s="754"/>
      <c r="HCT162" s="754"/>
      <c r="HCU162" s="754"/>
      <c r="HCV162" s="754"/>
      <c r="HCW162" s="754"/>
      <c r="HCX162" s="754"/>
      <c r="HCY162" s="754"/>
      <c r="HCZ162" s="754"/>
      <c r="HDA162" s="754"/>
      <c r="HDB162" s="754"/>
      <c r="HDC162" s="754"/>
      <c r="HDD162" s="754"/>
      <c r="HDE162" s="754"/>
      <c r="HDF162" s="754"/>
      <c r="HDG162" s="754"/>
      <c r="HDH162" s="754"/>
      <c r="HDI162" s="754"/>
      <c r="HDJ162" s="754"/>
      <c r="HDK162" s="754"/>
      <c r="HDL162" s="754"/>
      <c r="HDM162" s="754"/>
      <c r="HDN162" s="754"/>
      <c r="HDO162" s="754"/>
      <c r="HDP162" s="754"/>
      <c r="HDQ162" s="754"/>
      <c r="HDR162" s="754"/>
      <c r="HDS162" s="754"/>
      <c r="HDT162" s="754"/>
      <c r="HDU162" s="754"/>
      <c r="HDV162" s="754"/>
      <c r="HDW162" s="754"/>
      <c r="HDX162" s="754"/>
      <c r="HDY162" s="754"/>
      <c r="HDZ162" s="754"/>
      <c r="HEA162" s="754"/>
      <c r="HEB162" s="754"/>
      <c r="HEC162" s="754"/>
      <c r="HED162" s="754"/>
      <c r="HEE162" s="754"/>
      <c r="HEF162" s="754"/>
      <c r="HEG162" s="754"/>
      <c r="HEH162" s="754"/>
      <c r="HEI162" s="754"/>
      <c r="HEJ162" s="754"/>
      <c r="HEK162" s="754"/>
      <c r="HEL162" s="754"/>
      <c r="HEM162" s="754"/>
      <c r="HEN162" s="754"/>
      <c r="HEO162" s="754"/>
      <c r="HEP162" s="754"/>
      <c r="HEQ162" s="754"/>
      <c r="HER162" s="754"/>
      <c r="HES162" s="754"/>
      <c r="HET162" s="754"/>
      <c r="HEU162" s="754"/>
      <c r="HEV162" s="754"/>
      <c r="HEW162" s="754"/>
      <c r="HEX162" s="754"/>
      <c r="HEY162" s="754"/>
      <c r="HEZ162" s="754"/>
      <c r="HFA162" s="754"/>
      <c r="HFB162" s="754"/>
      <c r="HFC162" s="754"/>
      <c r="HFD162" s="754"/>
      <c r="HFE162" s="754"/>
      <c r="HFF162" s="754"/>
      <c r="HFG162" s="754"/>
      <c r="HFH162" s="754"/>
      <c r="HFI162" s="754"/>
      <c r="HFJ162" s="754"/>
      <c r="HFK162" s="754"/>
      <c r="HFL162" s="754"/>
      <c r="HFM162" s="754"/>
      <c r="HFN162" s="754"/>
      <c r="HFO162" s="754"/>
      <c r="HFP162" s="754"/>
      <c r="HFQ162" s="754"/>
      <c r="HFR162" s="754"/>
      <c r="HFS162" s="754"/>
      <c r="HFT162" s="754"/>
      <c r="HFU162" s="754"/>
      <c r="HFV162" s="754"/>
      <c r="HFW162" s="754"/>
      <c r="HFX162" s="754"/>
      <c r="HFY162" s="754"/>
      <c r="HFZ162" s="754"/>
      <c r="HGA162" s="754"/>
      <c r="HGB162" s="754"/>
      <c r="HGC162" s="754"/>
      <c r="HGD162" s="754"/>
      <c r="HGE162" s="754"/>
      <c r="HGF162" s="754"/>
      <c r="HGG162" s="754"/>
      <c r="HGH162" s="754"/>
      <c r="HGI162" s="754"/>
      <c r="HGJ162" s="754"/>
      <c r="HGK162" s="754"/>
      <c r="HGL162" s="754"/>
      <c r="HGM162" s="754"/>
      <c r="HGN162" s="754"/>
      <c r="HGO162" s="754"/>
      <c r="HGP162" s="754"/>
      <c r="HGQ162" s="754"/>
      <c r="HGR162" s="754"/>
      <c r="HGS162" s="754"/>
      <c r="HGT162" s="754"/>
      <c r="HGU162" s="754"/>
      <c r="HGV162" s="754"/>
      <c r="HGW162" s="754"/>
      <c r="HGX162" s="754"/>
      <c r="HGY162" s="754"/>
      <c r="HGZ162" s="754"/>
      <c r="HHA162" s="754"/>
      <c r="HHB162" s="754"/>
      <c r="HHC162" s="754"/>
      <c r="HHD162" s="754"/>
      <c r="HHE162" s="754"/>
      <c r="HHF162" s="754"/>
      <c r="HHG162" s="754"/>
      <c r="HHH162" s="754"/>
      <c r="HHI162" s="754"/>
      <c r="HHJ162" s="754"/>
      <c r="HHK162" s="754"/>
      <c r="HHL162" s="754"/>
      <c r="HHM162" s="754"/>
      <c r="HHN162" s="754"/>
      <c r="HHO162" s="754"/>
      <c r="HHP162" s="754"/>
      <c r="HHQ162" s="754"/>
      <c r="HHR162" s="754"/>
      <c r="HHS162" s="754"/>
      <c r="HHT162" s="754"/>
      <c r="HHU162" s="754"/>
      <c r="HHV162" s="754"/>
      <c r="HHW162" s="754"/>
      <c r="HHX162" s="754"/>
      <c r="HHY162" s="754"/>
      <c r="HHZ162" s="754"/>
      <c r="HIA162" s="754"/>
      <c r="HIB162" s="754"/>
      <c r="HIC162" s="754"/>
      <c r="HID162" s="754"/>
      <c r="HIE162" s="754"/>
      <c r="HIF162" s="754"/>
      <c r="HIG162" s="754"/>
      <c r="HIH162" s="754"/>
      <c r="HII162" s="754"/>
      <c r="HIJ162" s="754"/>
      <c r="HIK162" s="754"/>
      <c r="HIL162" s="754"/>
      <c r="HIM162" s="754"/>
      <c r="HIN162" s="754"/>
      <c r="HIO162" s="754"/>
      <c r="HIP162" s="754"/>
      <c r="HIQ162" s="754"/>
      <c r="HIR162" s="754"/>
      <c r="HIS162" s="754"/>
      <c r="HIT162" s="754"/>
      <c r="HIU162" s="754"/>
      <c r="HIV162" s="754"/>
      <c r="HIW162" s="754"/>
      <c r="HIX162" s="754"/>
      <c r="HIY162" s="754"/>
      <c r="HIZ162" s="754"/>
      <c r="HJA162" s="754"/>
      <c r="HJB162" s="754"/>
      <c r="HJC162" s="754"/>
      <c r="HJD162" s="754"/>
      <c r="HJE162" s="754"/>
      <c r="HJF162" s="754"/>
      <c r="HJG162" s="754"/>
      <c r="HJH162" s="754"/>
      <c r="HJI162" s="754"/>
      <c r="HJJ162" s="754"/>
      <c r="HJK162" s="754"/>
      <c r="HJL162" s="754"/>
      <c r="HJM162" s="754"/>
      <c r="HJN162" s="754"/>
      <c r="HJO162" s="754"/>
      <c r="HJP162" s="754"/>
      <c r="HJQ162" s="754"/>
      <c r="HJR162" s="754"/>
      <c r="HJS162" s="754"/>
      <c r="HJT162" s="754"/>
      <c r="HJU162" s="754"/>
      <c r="HJV162" s="754"/>
      <c r="HJW162" s="754"/>
      <c r="HJX162" s="754"/>
      <c r="HJY162" s="754"/>
      <c r="HJZ162" s="754"/>
      <c r="HKA162" s="754"/>
      <c r="HKB162" s="754"/>
      <c r="HKC162" s="754"/>
      <c r="HKD162" s="754"/>
      <c r="HKE162" s="754"/>
      <c r="HKF162" s="754"/>
      <c r="HKG162" s="754"/>
      <c r="HKH162" s="754"/>
      <c r="HKI162" s="754"/>
      <c r="HKJ162" s="754"/>
      <c r="HKK162" s="754"/>
      <c r="HKL162" s="754"/>
      <c r="HKM162" s="754"/>
      <c r="HKN162" s="754"/>
      <c r="HKO162" s="754"/>
      <c r="HKP162" s="754"/>
      <c r="HKQ162" s="754"/>
      <c r="HKR162" s="754"/>
      <c r="HKS162" s="754"/>
      <c r="HKT162" s="754"/>
      <c r="HKU162" s="754"/>
      <c r="HKV162" s="754"/>
      <c r="HKW162" s="754"/>
      <c r="HKX162" s="754"/>
      <c r="HKY162" s="754"/>
      <c r="HKZ162" s="754"/>
      <c r="HLA162" s="754"/>
      <c r="HLB162" s="754"/>
      <c r="HLC162" s="754"/>
      <c r="HLD162" s="754"/>
      <c r="HLE162" s="754"/>
      <c r="HLF162" s="754"/>
      <c r="HLG162" s="754"/>
      <c r="HLH162" s="754"/>
      <c r="HLI162" s="754"/>
      <c r="HLJ162" s="754"/>
      <c r="HLK162" s="754"/>
      <c r="HLL162" s="754"/>
      <c r="HLM162" s="754"/>
      <c r="HLN162" s="754"/>
      <c r="HLO162" s="754"/>
      <c r="HLP162" s="754"/>
      <c r="HLQ162" s="754"/>
      <c r="HLR162" s="754"/>
      <c r="HLS162" s="754"/>
      <c r="HLT162" s="754"/>
      <c r="HLU162" s="754"/>
      <c r="HLV162" s="754"/>
      <c r="HLW162" s="754"/>
      <c r="HLX162" s="754"/>
      <c r="HLY162" s="754"/>
      <c r="HLZ162" s="754"/>
      <c r="HMA162" s="754"/>
      <c r="HMB162" s="754"/>
      <c r="HMC162" s="754"/>
      <c r="HMD162" s="754"/>
      <c r="HME162" s="754"/>
      <c r="HMF162" s="754"/>
      <c r="HMG162" s="754"/>
      <c r="HMH162" s="754"/>
      <c r="HMI162" s="754"/>
      <c r="HMJ162" s="754"/>
      <c r="HMK162" s="754"/>
      <c r="HML162" s="754"/>
      <c r="HMM162" s="754"/>
      <c r="HMN162" s="754"/>
      <c r="HMO162" s="754"/>
      <c r="HMP162" s="754"/>
      <c r="HMQ162" s="754"/>
      <c r="HMR162" s="754"/>
      <c r="HMS162" s="754"/>
      <c r="HMT162" s="754"/>
      <c r="HMU162" s="754"/>
      <c r="HMV162" s="754"/>
      <c r="HMW162" s="754"/>
      <c r="HMX162" s="754"/>
      <c r="HMY162" s="754"/>
      <c r="HMZ162" s="754"/>
      <c r="HNA162" s="754"/>
      <c r="HNB162" s="754"/>
      <c r="HNC162" s="754"/>
      <c r="HND162" s="754"/>
      <c r="HNE162" s="754"/>
      <c r="HNF162" s="754"/>
      <c r="HNG162" s="754"/>
      <c r="HNH162" s="754"/>
      <c r="HNI162" s="754"/>
      <c r="HNJ162" s="754"/>
      <c r="HNK162" s="754"/>
      <c r="HNL162" s="754"/>
      <c r="HNM162" s="754"/>
      <c r="HNN162" s="754"/>
      <c r="HNO162" s="754"/>
      <c r="HNP162" s="754"/>
      <c r="HNQ162" s="754"/>
      <c r="HNR162" s="754"/>
      <c r="HNS162" s="754"/>
      <c r="HNT162" s="754"/>
      <c r="HNU162" s="754"/>
      <c r="HNV162" s="754"/>
      <c r="HNW162" s="754"/>
      <c r="HNX162" s="754"/>
      <c r="HNY162" s="754"/>
      <c r="HNZ162" s="754"/>
      <c r="HOA162" s="754"/>
      <c r="HOB162" s="754"/>
      <c r="HOC162" s="754"/>
      <c r="HOD162" s="754"/>
      <c r="HOE162" s="754"/>
      <c r="HOF162" s="754"/>
      <c r="HOG162" s="754"/>
      <c r="HOH162" s="754"/>
      <c r="HOI162" s="754"/>
      <c r="HOJ162" s="754"/>
      <c r="HOK162" s="754"/>
      <c r="HOL162" s="754"/>
      <c r="HOM162" s="754"/>
      <c r="HON162" s="754"/>
      <c r="HOO162" s="754"/>
      <c r="HOP162" s="754"/>
      <c r="HOQ162" s="754"/>
      <c r="HOR162" s="754"/>
      <c r="HOS162" s="754"/>
      <c r="HOT162" s="754"/>
      <c r="HOU162" s="754"/>
      <c r="HOV162" s="754"/>
      <c r="HOW162" s="754"/>
      <c r="HOX162" s="754"/>
      <c r="HOY162" s="754"/>
      <c r="HOZ162" s="754"/>
      <c r="HPA162" s="754"/>
      <c r="HPB162" s="754"/>
      <c r="HPC162" s="754"/>
      <c r="HPD162" s="754"/>
      <c r="HPE162" s="754"/>
      <c r="HPF162" s="754"/>
      <c r="HPG162" s="754"/>
      <c r="HPH162" s="754"/>
      <c r="HPI162" s="754"/>
      <c r="HPJ162" s="754"/>
      <c r="HPK162" s="754"/>
      <c r="HPL162" s="754"/>
      <c r="HPM162" s="754"/>
      <c r="HPN162" s="754"/>
      <c r="HPO162" s="754"/>
      <c r="HPP162" s="754"/>
      <c r="HPQ162" s="754"/>
      <c r="HPR162" s="754"/>
      <c r="HPS162" s="754"/>
      <c r="HPT162" s="754"/>
      <c r="HPU162" s="754"/>
      <c r="HPV162" s="754"/>
      <c r="HPW162" s="754"/>
      <c r="HPX162" s="754"/>
      <c r="HPY162" s="754"/>
      <c r="HPZ162" s="754"/>
      <c r="HQA162" s="754"/>
      <c r="HQB162" s="754"/>
      <c r="HQC162" s="754"/>
      <c r="HQD162" s="754"/>
      <c r="HQE162" s="754"/>
      <c r="HQF162" s="754"/>
      <c r="HQG162" s="754"/>
      <c r="HQH162" s="754"/>
      <c r="HQI162" s="754"/>
      <c r="HQJ162" s="754"/>
      <c r="HQK162" s="754"/>
      <c r="HQL162" s="754"/>
      <c r="HQM162" s="754"/>
      <c r="HQN162" s="754"/>
      <c r="HQO162" s="754"/>
      <c r="HQP162" s="754"/>
      <c r="HQQ162" s="754"/>
      <c r="HQR162" s="754"/>
      <c r="HQS162" s="754"/>
      <c r="HQT162" s="754"/>
      <c r="HQU162" s="754"/>
      <c r="HQV162" s="754"/>
      <c r="HQW162" s="754"/>
      <c r="HQX162" s="754"/>
      <c r="HQY162" s="754"/>
      <c r="HQZ162" s="754"/>
      <c r="HRA162" s="754"/>
      <c r="HRB162" s="754"/>
      <c r="HRC162" s="754"/>
      <c r="HRD162" s="754"/>
      <c r="HRE162" s="754"/>
      <c r="HRF162" s="754"/>
      <c r="HRG162" s="754"/>
      <c r="HRH162" s="754"/>
      <c r="HRI162" s="754"/>
      <c r="HRJ162" s="754"/>
      <c r="HRK162" s="754"/>
      <c r="HRL162" s="754"/>
      <c r="HRM162" s="754"/>
      <c r="HRN162" s="754"/>
      <c r="HRO162" s="754"/>
      <c r="HRP162" s="754"/>
      <c r="HRQ162" s="754"/>
      <c r="HRR162" s="754"/>
      <c r="HRS162" s="754"/>
      <c r="HRT162" s="754"/>
      <c r="HRU162" s="754"/>
      <c r="HRV162" s="754"/>
      <c r="HRW162" s="754"/>
      <c r="HRX162" s="754"/>
      <c r="HRY162" s="754"/>
      <c r="HRZ162" s="754"/>
      <c r="HSA162" s="754"/>
      <c r="HSB162" s="754"/>
      <c r="HSC162" s="754"/>
      <c r="HSD162" s="754"/>
      <c r="HSE162" s="754"/>
      <c r="HSF162" s="754"/>
      <c r="HSG162" s="754"/>
      <c r="HSH162" s="754"/>
      <c r="HSI162" s="754"/>
      <c r="HSJ162" s="754"/>
      <c r="HSK162" s="754"/>
      <c r="HSL162" s="754"/>
      <c r="HSM162" s="754"/>
      <c r="HSN162" s="754"/>
      <c r="HSO162" s="754"/>
      <c r="HSP162" s="754"/>
      <c r="HSQ162" s="754"/>
      <c r="HSR162" s="754"/>
      <c r="HSS162" s="754"/>
      <c r="HST162" s="754"/>
      <c r="HSU162" s="754"/>
      <c r="HSV162" s="754"/>
      <c r="HSW162" s="754"/>
      <c r="HSX162" s="754"/>
      <c r="HSY162" s="754"/>
      <c r="HSZ162" s="754"/>
      <c r="HTA162" s="754"/>
      <c r="HTB162" s="754"/>
      <c r="HTC162" s="754"/>
      <c r="HTD162" s="754"/>
      <c r="HTE162" s="754"/>
      <c r="HTF162" s="754"/>
      <c r="HTG162" s="754"/>
      <c r="HTH162" s="754"/>
      <c r="HTI162" s="754"/>
      <c r="HTJ162" s="754"/>
      <c r="HTK162" s="754"/>
      <c r="HTL162" s="754"/>
      <c r="HTM162" s="754"/>
      <c r="HTN162" s="754"/>
      <c r="HTO162" s="754"/>
      <c r="HTP162" s="754"/>
      <c r="HTQ162" s="754"/>
      <c r="HTR162" s="754"/>
      <c r="HTS162" s="754"/>
      <c r="HTT162" s="754"/>
      <c r="HTU162" s="754"/>
      <c r="HTV162" s="754"/>
      <c r="HTW162" s="754"/>
      <c r="HTX162" s="754"/>
      <c r="HTY162" s="754"/>
      <c r="HTZ162" s="754"/>
      <c r="HUA162" s="754"/>
      <c r="HUB162" s="754"/>
      <c r="HUC162" s="754"/>
      <c r="HUD162" s="754"/>
      <c r="HUE162" s="754"/>
      <c r="HUF162" s="754"/>
      <c r="HUG162" s="754"/>
      <c r="HUH162" s="754"/>
      <c r="HUI162" s="754"/>
      <c r="HUJ162" s="754"/>
      <c r="HUK162" s="754"/>
      <c r="HUL162" s="754"/>
      <c r="HUM162" s="754"/>
      <c r="HUN162" s="754"/>
      <c r="HUO162" s="754"/>
      <c r="HUP162" s="754"/>
      <c r="HUQ162" s="754"/>
      <c r="HUR162" s="754"/>
      <c r="HUS162" s="754"/>
      <c r="HUT162" s="754"/>
      <c r="HUU162" s="754"/>
      <c r="HUV162" s="754"/>
      <c r="HUW162" s="754"/>
      <c r="HUX162" s="754"/>
      <c r="HUY162" s="754"/>
      <c r="HUZ162" s="754"/>
      <c r="HVA162" s="754"/>
      <c r="HVB162" s="754"/>
      <c r="HVC162" s="754"/>
      <c r="HVD162" s="754"/>
      <c r="HVE162" s="754"/>
      <c r="HVF162" s="754"/>
      <c r="HVG162" s="754"/>
      <c r="HVH162" s="754"/>
      <c r="HVI162" s="754"/>
      <c r="HVJ162" s="754"/>
      <c r="HVK162" s="754"/>
      <c r="HVL162" s="754"/>
      <c r="HVM162" s="754"/>
      <c r="HVN162" s="754"/>
      <c r="HVO162" s="754"/>
      <c r="HVP162" s="754"/>
      <c r="HVQ162" s="754"/>
      <c r="HVR162" s="754"/>
      <c r="HVS162" s="754"/>
      <c r="HVT162" s="754"/>
      <c r="HVU162" s="754"/>
      <c r="HVV162" s="754"/>
      <c r="HVW162" s="754"/>
      <c r="HVX162" s="754"/>
      <c r="HVY162" s="754"/>
      <c r="HVZ162" s="754"/>
      <c r="HWA162" s="754"/>
      <c r="HWB162" s="754"/>
      <c r="HWC162" s="754"/>
      <c r="HWD162" s="754"/>
      <c r="HWE162" s="754"/>
      <c r="HWF162" s="754"/>
      <c r="HWG162" s="754"/>
      <c r="HWH162" s="754"/>
      <c r="HWI162" s="754"/>
      <c r="HWJ162" s="754"/>
      <c r="HWK162" s="754"/>
      <c r="HWL162" s="754"/>
      <c r="HWM162" s="754"/>
      <c r="HWN162" s="754"/>
      <c r="HWO162" s="754"/>
      <c r="HWP162" s="754"/>
      <c r="HWQ162" s="754"/>
      <c r="HWR162" s="754"/>
      <c r="HWS162" s="754"/>
      <c r="HWT162" s="754"/>
      <c r="HWU162" s="754"/>
      <c r="HWV162" s="754"/>
      <c r="HWW162" s="754"/>
      <c r="HWX162" s="754"/>
      <c r="HWY162" s="754"/>
      <c r="HWZ162" s="754"/>
      <c r="HXA162" s="754"/>
      <c r="HXB162" s="754"/>
      <c r="HXC162" s="754"/>
      <c r="HXD162" s="754"/>
      <c r="HXE162" s="754"/>
      <c r="HXF162" s="754"/>
      <c r="HXG162" s="754"/>
      <c r="HXH162" s="754"/>
      <c r="HXI162" s="754"/>
      <c r="HXJ162" s="754"/>
      <c r="HXK162" s="754"/>
      <c r="HXL162" s="754"/>
      <c r="HXM162" s="754"/>
      <c r="HXN162" s="754"/>
      <c r="HXO162" s="754"/>
      <c r="HXP162" s="754"/>
      <c r="HXQ162" s="754"/>
      <c r="HXR162" s="754"/>
      <c r="HXS162" s="754"/>
      <c r="HXT162" s="754"/>
      <c r="HXU162" s="754"/>
      <c r="HXV162" s="754"/>
      <c r="HXW162" s="754"/>
      <c r="HXX162" s="754"/>
      <c r="HXY162" s="754"/>
      <c r="HXZ162" s="754"/>
      <c r="HYA162" s="754"/>
      <c r="HYB162" s="754"/>
      <c r="HYC162" s="754"/>
      <c r="HYD162" s="754"/>
      <c r="HYE162" s="754"/>
      <c r="HYF162" s="754"/>
      <c r="HYG162" s="754"/>
      <c r="HYH162" s="754"/>
      <c r="HYI162" s="754"/>
      <c r="HYJ162" s="754"/>
      <c r="HYK162" s="754"/>
      <c r="HYL162" s="754"/>
      <c r="HYM162" s="754"/>
      <c r="HYN162" s="754"/>
      <c r="HYO162" s="754"/>
      <c r="HYP162" s="754"/>
      <c r="HYQ162" s="754"/>
      <c r="HYR162" s="754"/>
      <c r="HYS162" s="754"/>
      <c r="HYT162" s="754"/>
      <c r="HYU162" s="754"/>
      <c r="HYV162" s="754"/>
      <c r="HYW162" s="754"/>
      <c r="HYX162" s="754"/>
      <c r="HYY162" s="754"/>
      <c r="HYZ162" s="754"/>
      <c r="HZA162" s="754"/>
      <c r="HZB162" s="754"/>
      <c r="HZC162" s="754"/>
      <c r="HZD162" s="754"/>
      <c r="HZE162" s="754"/>
      <c r="HZF162" s="754"/>
      <c r="HZG162" s="754"/>
      <c r="HZH162" s="754"/>
      <c r="HZI162" s="754"/>
      <c r="HZJ162" s="754"/>
      <c r="HZK162" s="754"/>
      <c r="HZL162" s="754"/>
      <c r="HZM162" s="754"/>
      <c r="HZN162" s="754"/>
      <c r="HZO162" s="754"/>
      <c r="HZP162" s="754"/>
      <c r="HZQ162" s="754"/>
      <c r="HZR162" s="754"/>
      <c r="HZS162" s="754"/>
      <c r="HZT162" s="754"/>
      <c r="HZU162" s="754"/>
      <c r="HZV162" s="754"/>
      <c r="HZW162" s="754"/>
      <c r="HZX162" s="754"/>
      <c r="HZY162" s="754"/>
      <c r="HZZ162" s="754"/>
      <c r="IAA162" s="754"/>
      <c r="IAB162" s="754"/>
      <c r="IAC162" s="754"/>
      <c r="IAD162" s="754"/>
      <c r="IAE162" s="754"/>
      <c r="IAF162" s="754"/>
      <c r="IAG162" s="754"/>
      <c r="IAH162" s="754"/>
      <c r="IAI162" s="754"/>
      <c r="IAJ162" s="754"/>
      <c r="IAK162" s="754"/>
      <c r="IAL162" s="754"/>
      <c r="IAM162" s="754"/>
      <c r="IAN162" s="754"/>
      <c r="IAO162" s="754"/>
      <c r="IAP162" s="754"/>
      <c r="IAQ162" s="754"/>
      <c r="IAR162" s="754"/>
      <c r="IAS162" s="754"/>
      <c r="IAT162" s="754"/>
      <c r="IAU162" s="754"/>
      <c r="IAV162" s="754"/>
      <c r="IAW162" s="754"/>
      <c r="IAX162" s="754"/>
      <c r="IAY162" s="754"/>
      <c r="IAZ162" s="754"/>
      <c r="IBA162" s="754"/>
      <c r="IBB162" s="754"/>
      <c r="IBC162" s="754"/>
      <c r="IBD162" s="754"/>
      <c r="IBE162" s="754"/>
      <c r="IBF162" s="754"/>
      <c r="IBG162" s="754"/>
      <c r="IBH162" s="754"/>
      <c r="IBI162" s="754"/>
      <c r="IBJ162" s="754"/>
      <c r="IBK162" s="754"/>
      <c r="IBL162" s="754"/>
      <c r="IBM162" s="754"/>
      <c r="IBN162" s="754"/>
      <c r="IBO162" s="754"/>
      <c r="IBP162" s="754"/>
      <c r="IBQ162" s="754"/>
      <c r="IBR162" s="754"/>
      <c r="IBS162" s="754"/>
      <c r="IBT162" s="754"/>
      <c r="IBU162" s="754"/>
      <c r="IBV162" s="754"/>
      <c r="IBW162" s="754"/>
      <c r="IBX162" s="754"/>
      <c r="IBY162" s="754"/>
      <c r="IBZ162" s="754"/>
      <c r="ICA162" s="754"/>
      <c r="ICB162" s="754"/>
      <c r="ICC162" s="754"/>
      <c r="ICD162" s="754"/>
      <c r="ICE162" s="754"/>
      <c r="ICF162" s="754"/>
      <c r="ICG162" s="754"/>
      <c r="ICH162" s="754"/>
      <c r="ICI162" s="754"/>
      <c r="ICJ162" s="754"/>
      <c r="ICK162" s="754"/>
      <c r="ICL162" s="754"/>
      <c r="ICM162" s="754"/>
      <c r="ICN162" s="754"/>
      <c r="ICO162" s="754"/>
      <c r="ICP162" s="754"/>
      <c r="ICQ162" s="754"/>
      <c r="ICR162" s="754"/>
      <c r="ICS162" s="754"/>
      <c r="ICT162" s="754"/>
      <c r="ICU162" s="754"/>
      <c r="ICV162" s="754"/>
      <c r="ICW162" s="754"/>
      <c r="ICX162" s="754"/>
      <c r="ICY162" s="754"/>
      <c r="ICZ162" s="754"/>
      <c r="IDA162" s="754"/>
      <c r="IDB162" s="754"/>
      <c r="IDC162" s="754"/>
      <c r="IDD162" s="754"/>
      <c r="IDE162" s="754"/>
      <c r="IDF162" s="754"/>
      <c r="IDG162" s="754"/>
      <c r="IDH162" s="754"/>
      <c r="IDI162" s="754"/>
      <c r="IDJ162" s="754"/>
      <c r="IDK162" s="754"/>
      <c r="IDL162" s="754"/>
      <c r="IDM162" s="754"/>
      <c r="IDN162" s="754"/>
      <c r="IDO162" s="754"/>
      <c r="IDP162" s="754"/>
      <c r="IDQ162" s="754"/>
      <c r="IDR162" s="754"/>
      <c r="IDS162" s="754"/>
      <c r="IDT162" s="754"/>
      <c r="IDU162" s="754"/>
      <c r="IDV162" s="754"/>
      <c r="IDW162" s="754"/>
      <c r="IDX162" s="754"/>
      <c r="IDY162" s="754"/>
      <c r="IDZ162" s="754"/>
      <c r="IEA162" s="754"/>
      <c r="IEB162" s="754"/>
      <c r="IEC162" s="754"/>
      <c r="IED162" s="754"/>
      <c r="IEE162" s="754"/>
      <c r="IEF162" s="754"/>
      <c r="IEG162" s="754"/>
      <c r="IEH162" s="754"/>
      <c r="IEI162" s="754"/>
      <c r="IEJ162" s="754"/>
      <c r="IEK162" s="754"/>
      <c r="IEL162" s="754"/>
      <c r="IEM162" s="754"/>
      <c r="IEN162" s="754"/>
      <c r="IEO162" s="754"/>
      <c r="IEP162" s="754"/>
      <c r="IEQ162" s="754"/>
      <c r="IER162" s="754"/>
      <c r="IES162" s="754"/>
      <c r="IET162" s="754"/>
      <c r="IEU162" s="754"/>
      <c r="IEV162" s="754"/>
      <c r="IEW162" s="754"/>
      <c r="IEX162" s="754"/>
      <c r="IEY162" s="754"/>
      <c r="IEZ162" s="754"/>
      <c r="IFA162" s="754"/>
      <c r="IFB162" s="754"/>
      <c r="IFC162" s="754"/>
      <c r="IFD162" s="754"/>
      <c r="IFE162" s="754"/>
      <c r="IFF162" s="754"/>
      <c r="IFG162" s="754"/>
      <c r="IFH162" s="754"/>
      <c r="IFI162" s="754"/>
      <c r="IFJ162" s="754"/>
      <c r="IFK162" s="754"/>
      <c r="IFL162" s="754"/>
      <c r="IFM162" s="754"/>
      <c r="IFN162" s="754"/>
      <c r="IFO162" s="754"/>
      <c r="IFP162" s="754"/>
      <c r="IFQ162" s="754"/>
      <c r="IFR162" s="754"/>
      <c r="IFS162" s="754"/>
      <c r="IFT162" s="754"/>
      <c r="IFU162" s="754"/>
      <c r="IFV162" s="754"/>
      <c r="IFW162" s="754"/>
      <c r="IFX162" s="754"/>
      <c r="IFY162" s="754"/>
      <c r="IFZ162" s="754"/>
      <c r="IGA162" s="754"/>
      <c r="IGB162" s="754"/>
      <c r="IGC162" s="754"/>
      <c r="IGD162" s="754"/>
      <c r="IGE162" s="754"/>
      <c r="IGF162" s="754"/>
      <c r="IGG162" s="754"/>
      <c r="IGH162" s="754"/>
      <c r="IGI162" s="754"/>
      <c r="IGJ162" s="754"/>
      <c r="IGK162" s="754"/>
      <c r="IGL162" s="754"/>
      <c r="IGM162" s="754"/>
      <c r="IGN162" s="754"/>
      <c r="IGO162" s="754"/>
      <c r="IGP162" s="754"/>
      <c r="IGQ162" s="754"/>
      <c r="IGR162" s="754"/>
      <c r="IGS162" s="754"/>
      <c r="IGT162" s="754"/>
      <c r="IGU162" s="754"/>
      <c r="IGV162" s="754"/>
      <c r="IGW162" s="754"/>
      <c r="IGX162" s="754"/>
      <c r="IGY162" s="754"/>
      <c r="IGZ162" s="754"/>
      <c r="IHA162" s="754"/>
      <c r="IHB162" s="754"/>
      <c r="IHC162" s="754"/>
      <c r="IHD162" s="754"/>
      <c r="IHE162" s="754"/>
      <c r="IHF162" s="754"/>
      <c r="IHG162" s="754"/>
      <c r="IHH162" s="754"/>
      <c r="IHI162" s="754"/>
      <c r="IHJ162" s="754"/>
      <c r="IHK162" s="754"/>
      <c r="IHL162" s="754"/>
      <c r="IHM162" s="754"/>
      <c r="IHN162" s="754"/>
      <c r="IHO162" s="754"/>
      <c r="IHP162" s="754"/>
      <c r="IHQ162" s="754"/>
      <c r="IHR162" s="754"/>
      <c r="IHS162" s="754"/>
      <c r="IHT162" s="754"/>
      <c r="IHU162" s="754"/>
      <c r="IHV162" s="754"/>
      <c r="IHW162" s="754"/>
      <c r="IHX162" s="754"/>
      <c r="IHY162" s="754"/>
      <c r="IHZ162" s="754"/>
      <c r="IIA162" s="754"/>
      <c r="IIB162" s="754"/>
      <c r="IIC162" s="754"/>
      <c r="IID162" s="754"/>
      <c r="IIE162" s="754"/>
      <c r="IIF162" s="754"/>
      <c r="IIG162" s="754"/>
      <c r="IIH162" s="754"/>
      <c r="III162" s="754"/>
      <c r="IIJ162" s="754"/>
      <c r="IIK162" s="754"/>
      <c r="IIL162" s="754"/>
      <c r="IIM162" s="754"/>
      <c r="IIN162" s="754"/>
      <c r="IIO162" s="754"/>
      <c r="IIP162" s="754"/>
      <c r="IIQ162" s="754"/>
      <c r="IIR162" s="754"/>
      <c r="IIS162" s="754"/>
      <c r="IIT162" s="754"/>
      <c r="IIU162" s="754"/>
      <c r="IIV162" s="754"/>
      <c r="IIW162" s="754"/>
      <c r="IIX162" s="754"/>
      <c r="IIY162" s="754"/>
      <c r="IIZ162" s="754"/>
      <c r="IJA162" s="754"/>
      <c r="IJB162" s="754"/>
      <c r="IJC162" s="754"/>
      <c r="IJD162" s="754"/>
      <c r="IJE162" s="754"/>
      <c r="IJF162" s="754"/>
      <c r="IJG162" s="754"/>
      <c r="IJH162" s="754"/>
      <c r="IJI162" s="754"/>
      <c r="IJJ162" s="754"/>
      <c r="IJK162" s="754"/>
      <c r="IJL162" s="754"/>
      <c r="IJM162" s="754"/>
      <c r="IJN162" s="754"/>
      <c r="IJO162" s="754"/>
      <c r="IJP162" s="754"/>
      <c r="IJQ162" s="754"/>
      <c r="IJR162" s="754"/>
      <c r="IJS162" s="754"/>
      <c r="IJT162" s="754"/>
      <c r="IJU162" s="754"/>
      <c r="IJV162" s="754"/>
      <c r="IJW162" s="754"/>
      <c r="IJX162" s="754"/>
      <c r="IJY162" s="754"/>
      <c r="IJZ162" s="754"/>
      <c r="IKA162" s="754"/>
      <c r="IKB162" s="754"/>
      <c r="IKC162" s="754"/>
      <c r="IKD162" s="754"/>
      <c r="IKE162" s="754"/>
      <c r="IKF162" s="754"/>
      <c r="IKG162" s="754"/>
      <c r="IKH162" s="754"/>
      <c r="IKI162" s="754"/>
      <c r="IKJ162" s="754"/>
      <c r="IKK162" s="754"/>
      <c r="IKL162" s="754"/>
      <c r="IKM162" s="754"/>
      <c r="IKN162" s="754"/>
      <c r="IKO162" s="754"/>
      <c r="IKP162" s="754"/>
      <c r="IKQ162" s="754"/>
      <c r="IKR162" s="754"/>
      <c r="IKS162" s="754"/>
      <c r="IKT162" s="754"/>
      <c r="IKU162" s="754"/>
      <c r="IKV162" s="754"/>
      <c r="IKW162" s="754"/>
      <c r="IKX162" s="754"/>
      <c r="IKY162" s="754"/>
      <c r="IKZ162" s="754"/>
      <c r="ILA162" s="754"/>
      <c r="ILB162" s="754"/>
      <c r="ILC162" s="754"/>
      <c r="ILD162" s="754"/>
      <c r="ILE162" s="754"/>
      <c r="ILF162" s="754"/>
      <c r="ILG162" s="754"/>
      <c r="ILH162" s="754"/>
      <c r="ILI162" s="754"/>
      <c r="ILJ162" s="754"/>
      <c r="ILK162" s="754"/>
      <c r="ILL162" s="754"/>
      <c r="ILM162" s="754"/>
      <c r="ILN162" s="754"/>
      <c r="ILO162" s="754"/>
      <c r="ILP162" s="754"/>
      <c r="ILQ162" s="754"/>
      <c r="ILR162" s="754"/>
      <c r="ILS162" s="754"/>
      <c r="ILT162" s="754"/>
      <c r="ILU162" s="754"/>
      <c r="ILV162" s="754"/>
      <c r="ILW162" s="754"/>
      <c r="ILX162" s="754"/>
      <c r="ILY162" s="754"/>
      <c r="ILZ162" s="754"/>
      <c r="IMA162" s="754"/>
      <c r="IMB162" s="754"/>
      <c r="IMC162" s="754"/>
      <c r="IMD162" s="754"/>
      <c r="IME162" s="754"/>
      <c r="IMF162" s="754"/>
      <c r="IMG162" s="754"/>
      <c r="IMH162" s="754"/>
      <c r="IMI162" s="754"/>
      <c r="IMJ162" s="754"/>
      <c r="IMK162" s="754"/>
      <c r="IML162" s="754"/>
      <c r="IMM162" s="754"/>
      <c r="IMN162" s="754"/>
      <c r="IMO162" s="754"/>
      <c r="IMP162" s="754"/>
      <c r="IMQ162" s="754"/>
      <c r="IMR162" s="754"/>
      <c r="IMS162" s="754"/>
      <c r="IMT162" s="754"/>
      <c r="IMU162" s="754"/>
      <c r="IMV162" s="754"/>
      <c r="IMW162" s="754"/>
      <c r="IMX162" s="754"/>
      <c r="IMY162" s="754"/>
      <c r="IMZ162" s="754"/>
      <c r="INA162" s="754"/>
      <c r="INB162" s="754"/>
      <c r="INC162" s="754"/>
      <c r="IND162" s="754"/>
      <c r="INE162" s="754"/>
      <c r="INF162" s="754"/>
      <c r="ING162" s="754"/>
      <c r="INH162" s="754"/>
      <c r="INI162" s="754"/>
      <c r="INJ162" s="754"/>
      <c r="INK162" s="754"/>
      <c r="INL162" s="754"/>
      <c r="INM162" s="754"/>
      <c r="INN162" s="754"/>
      <c r="INO162" s="754"/>
      <c r="INP162" s="754"/>
      <c r="INQ162" s="754"/>
      <c r="INR162" s="754"/>
      <c r="INS162" s="754"/>
      <c r="INT162" s="754"/>
      <c r="INU162" s="754"/>
      <c r="INV162" s="754"/>
      <c r="INW162" s="754"/>
      <c r="INX162" s="754"/>
      <c r="INY162" s="754"/>
      <c r="INZ162" s="754"/>
      <c r="IOA162" s="754"/>
      <c r="IOB162" s="754"/>
      <c r="IOC162" s="754"/>
      <c r="IOD162" s="754"/>
      <c r="IOE162" s="754"/>
      <c r="IOF162" s="754"/>
      <c r="IOG162" s="754"/>
      <c r="IOH162" s="754"/>
      <c r="IOI162" s="754"/>
      <c r="IOJ162" s="754"/>
      <c r="IOK162" s="754"/>
      <c r="IOL162" s="754"/>
      <c r="IOM162" s="754"/>
      <c r="ION162" s="754"/>
      <c r="IOO162" s="754"/>
      <c r="IOP162" s="754"/>
      <c r="IOQ162" s="754"/>
      <c r="IOR162" s="754"/>
      <c r="IOS162" s="754"/>
      <c r="IOT162" s="754"/>
      <c r="IOU162" s="754"/>
      <c r="IOV162" s="754"/>
      <c r="IOW162" s="754"/>
      <c r="IOX162" s="754"/>
      <c r="IOY162" s="754"/>
      <c r="IOZ162" s="754"/>
      <c r="IPA162" s="754"/>
      <c r="IPB162" s="754"/>
      <c r="IPC162" s="754"/>
      <c r="IPD162" s="754"/>
      <c r="IPE162" s="754"/>
      <c r="IPF162" s="754"/>
      <c r="IPG162" s="754"/>
      <c r="IPH162" s="754"/>
      <c r="IPI162" s="754"/>
      <c r="IPJ162" s="754"/>
      <c r="IPK162" s="754"/>
      <c r="IPL162" s="754"/>
      <c r="IPM162" s="754"/>
      <c r="IPN162" s="754"/>
      <c r="IPO162" s="754"/>
      <c r="IPP162" s="754"/>
      <c r="IPQ162" s="754"/>
      <c r="IPR162" s="754"/>
      <c r="IPS162" s="754"/>
      <c r="IPT162" s="754"/>
      <c r="IPU162" s="754"/>
      <c r="IPV162" s="754"/>
      <c r="IPW162" s="754"/>
      <c r="IPX162" s="754"/>
      <c r="IPY162" s="754"/>
      <c r="IPZ162" s="754"/>
      <c r="IQA162" s="754"/>
      <c r="IQB162" s="754"/>
      <c r="IQC162" s="754"/>
      <c r="IQD162" s="754"/>
      <c r="IQE162" s="754"/>
      <c r="IQF162" s="754"/>
      <c r="IQG162" s="754"/>
      <c r="IQH162" s="754"/>
      <c r="IQI162" s="754"/>
      <c r="IQJ162" s="754"/>
      <c r="IQK162" s="754"/>
      <c r="IQL162" s="754"/>
      <c r="IQM162" s="754"/>
      <c r="IQN162" s="754"/>
      <c r="IQO162" s="754"/>
      <c r="IQP162" s="754"/>
      <c r="IQQ162" s="754"/>
      <c r="IQR162" s="754"/>
      <c r="IQS162" s="754"/>
      <c r="IQT162" s="754"/>
      <c r="IQU162" s="754"/>
      <c r="IQV162" s="754"/>
      <c r="IQW162" s="754"/>
      <c r="IQX162" s="754"/>
      <c r="IQY162" s="754"/>
      <c r="IQZ162" s="754"/>
      <c r="IRA162" s="754"/>
      <c r="IRB162" s="754"/>
      <c r="IRC162" s="754"/>
      <c r="IRD162" s="754"/>
      <c r="IRE162" s="754"/>
      <c r="IRF162" s="754"/>
      <c r="IRG162" s="754"/>
      <c r="IRH162" s="754"/>
      <c r="IRI162" s="754"/>
      <c r="IRJ162" s="754"/>
      <c r="IRK162" s="754"/>
      <c r="IRL162" s="754"/>
      <c r="IRM162" s="754"/>
      <c r="IRN162" s="754"/>
      <c r="IRO162" s="754"/>
      <c r="IRP162" s="754"/>
      <c r="IRQ162" s="754"/>
      <c r="IRR162" s="754"/>
      <c r="IRS162" s="754"/>
      <c r="IRT162" s="754"/>
      <c r="IRU162" s="754"/>
      <c r="IRV162" s="754"/>
      <c r="IRW162" s="754"/>
      <c r="IRX162" s="754"/>
      <c r="IRY162" s="754"/>
      <c r="IRZ162" s="754"/>
      <c r="ISA162" s="754"/>
      <c r="ISB162" s="754"/>
      <c r="ISC162" s="754"/>
      <c r="ISD162" s="754"/>
      <c r="ISE162" s="754"/>
      <c r="ISF162" s="754"/>
      <c r="ISG162" s="754"/>
      <c r="ISH162" s="754"/>
      <c r="ISI162" s="754"/>
      <c r="ISJ162" s="754"/>
      <c r="ISK162" s="754"/>
      <c r="ISL162" s="754"/>
      <c r="ISM162" s="754"/>
      <c r="ISN162" s="754"/>
      <c r="ISO162" s="754"/>
      <c r="ISP162" s="754"/>
      <c r="ISQ162" s="754"/>
      <c r="ISR162" s="754"/>
      <c r="ISS162" s="754"/>
      <c r="IST162" s="754"/>
      <c r="ISU162" s="754"/>
      <c r="ISV162" s="754"/>
      <c r="ISW162" s="754"/>
      <c r="ISX162" s="754"/>
      <c r="ISY162" s="754"/>
      <c r="ISZ162" s="754"/>
      <c r="ITA162" s="754"/>
      <c r="ITB162" s="754"/>
      <c r="ITC162" s="754"/>
      <c r="ITD162" s="754"/>
      <c r="ITE162" s="754"/>
      <c r="ITF162" s="754"/>
      <c r="ITG162" s="754"/>
      <c r="ITH162" s="754"/>
      <c r="ITI162" s="754"/>
      <c r="ITJ162" s="754"/>
      <c r="ITK162" s="754"/>
      <c r="ITL162" s="754"/>
      <c r="ITM162" s="754"/>
      <c r="ITN162" s="754"/>
      <c r="ITO162" s="754"/>
      <c r="ITP162" s="754"/>
      <c r="ITQ162" s="754"/>
      <c r="ITR162" s="754"/>
      <c r="ITS162" s="754"/>
      <c r="ITT162" s="754"/>
      <c r="ITU162" s="754"/>
      <c r="ITV162" s="754"/>
      <c r="ITW162" s="754"/>
      <c r="ITX162" s="754"/>
      <c r="ITY162" s="754"/>
      <c r="ITZ162" s="754"/>
      <c r="IUA162" s="754"/>
      <c r="IUB162" s="754"/>
      <c r="IUC162" s="754"/>
      <c r="IUD162" s="754"/>
      <c r="IUE162" s="754"/>
      <c r="IUF162" s="754"/>
      <c r="IUG162" s="754"/>
      <c r="IUH162" s="754"/>
      <c r="IUI162" s="754"/>
      <c r="IUJ162" s="754"/>
      <c r="IUK162" s="754"/>
      <c r="IUL162" s="754"/>
      <c r="IUM162" s="754"/>
      <c r="IUN162" s="754"/>
      <c r="IUO162" s="754"/>
      <c r="IUP162" s="754"/>
      <c r="IUQ162" s="754"/>
      <c r="IUR162" s="754"/>
      <c r="IUS162" s="754"/>
      <c r="IUT162" s="754"/>
      <c r="IUU162" s="754"/>
      <c r="IUV162" s="754"/>
      <c r="IUW162" s="754"/>
      <c r="IUX162" s="754"/>
      <c r="IUY162" s="754"/>
      <c r="IUZ162" s="754"/>
      <c r="IVA162" s="754"/>
      <c r="IVB162" s="754"/>
      <c r="IVC162" s="754"/>
      <c r="IVD162" s="754"/>
      <c r="IVE162" s="754"/>
      <c r="IVF162" s="754"/>
      <c r="IVG162" s="754"/>
      <c r="IVH162" s="754"/>
      <c r="IVI162" s="754"/>
      <c r="IVJ162" s="754"/>
      <c r="IVK162" s="754"/>
      <c r="IVL162" s="754"/>
      <c r="IVM162" s="754"/>
      <c r="IVN162" s="754"/>
      <c r="IVO162" s="754"/>
      <c r="IVP162" s="754"/>
      <c r="IVQ162" s="754"/>
      <c r="IVR162" s="754"/>
      <c r="IVS162" s="754"/>
      <c r="IVT162" s="754"/>
      <c r="IVU162" s="754"/>
      <c r="IVV162" s="754"/>
      <c r="IVW162" s="754"/>
      <c r="IVX162" s="754"/>
      <c r="IVY162" s="754"/>
      <c r="IVZ162" s="754"/>
      <c r="IWA162" s="754"/>
      <c r="IWB162" s="754"/>
      <c r="IWC162" s="754"/>
      <c r="IWD162" s="754"/>
      <c r="IWE162" s="754"/>
      <c r="IWF162" s="754"/>
      <c r="IWG162" s="754"/>
      <c r="IWH162" s="754"/>
      <c r="IWI162" s="754"/>
      <c r="IWJ162" s="754"/>
      <c r="IWK162" s="754"/>
      <c r="IWL162" s="754"/>
      <c r="IWM162" s="754"/>
      <c r="IWN162" s="754"/>
      <c r="IWO162" s="754"/>
      <c r="IWP162" s="754"/>
      <c r="IWQ162" s="754"/>
      <c r="IWR162" s="754"/>
      <c r="IWS162" s="754"/>
      <c r="IWT162" s="754"/>
      <c r="IWU162" s="754"/>
      <c r="IWV162" s="754"/>
      <c r="IWW162" s="754"/>
      <c r="IWX162" s="754"/>
      <c r="IWY162" s="754"/>
      <c r="IWZ162" s="754"/>
      <c r="IXA162" s="754"/>
      <c r="IXB162" s="754"/>
      <c r="IXC162" s="754"/>
      <c r="IXD162" s="754"/>
      <c r="IXE162" s="754"/>
      <c r="IXF162" s="754"/>
      <c r="IXG162" s="754"/>
      <c r="IXH162" s="754"/>
      <c r="IXI162" s="754"/>
      <c r="IXJ162" s="754"/>
      <c r="IXK162" s="754"/>
      <c r="IXL162" s="754"/>
      <c r="IXM162" s="754"/>
      <c r="IXN162" s="754"/>
      <c r="IXO162" s="754"/>
      <c r="IXP162" s="754"/>
      <c r="IXQ162" s="754"/>
      <c r="IXR162" s="754"/>
      <c r="IXS162" s="754"/>
      <c r="IXT162" s="754"/>
      <c r="IXU162" s="754"/>
      <c r="IXV162" s="754"/>
      <c r="IXW162" s="754"/>
      <c r="IXX162" s="754"/>
      <c r="IXY162" s="754"/>
      <c r="IXZ162" s="754"/>
      <c r="IYA162" s="754"/>
      <c r="IYB162" s="754"/>
      <c r="IYC162" s="754"/>
      <c r="IYD162" s="754"/>
      <c r="IYE162" s="754"/>
      <c r="IYF162" s="754"/>
      <c r="IYG162" s="754"/>
      <c r="IYH162" s="754"/>
      <c r="IYI162" s="754"/>
      <c r="IYJ162" s="754"/>
      <c r="IYK162" s="754"/>
      <c r="IYL162" s="754"/>
      <c r="IYM162" s="754"/>
      <c r="IYN162" s="754"/>
      <c r="IYO162" s="754"/>
      <c r="IYP162" s="754"/>
      <c r="IYQ162" s="754"/>
      <c r="IYR162" s="754"/>
      <c r="IYS162" s="754"/>
      <c r="IYT162" s="754"/>
      <c r="IYU162" s="754"/>
      <c r="IYV162" s="754"/>
      <c r="IYW162" s="754"/>
      <c r="IYX162" s="754"/>
      <c r="IYY162" s="754"/>
      <c r="IYZ162" s="754"/>
      <c r="IZA162" s="754"/>
      <c r="IZB162" s="754"/>
      <c r="IZC162" s="754"/>
      <c r="IZD162" s="754"/>
      <c r="IZE162" s="754"/>
      <c r="IZF162" s="754"/>
      <c r="IZG162" s="754"/>
      <c r="IZH162" s="754"/>
      <c r="IZI162" s="754"/>
      <c r="IZJ162" s="754"/>
      <c r="IZK162" s="754"/>
      <c r="IZL162" s="754"/>
      <c r="IZM162" s="754"/>
      <c r="IZN162" s="754"/>
      <c r="IZO162" s="754"/>
      <c r="IZP162" s="754"/>
      <c r="IZQ162" s="754"/>
      <c r="IZR162" s="754"/>
      <c r="IZS162" s="754"/>
      <c r="IZT162" s="754"/>
      <c r="IZU162" s="754"/>
      <c r="IZV162" s="754"/>
      <c r="IZW162" s="754"/>
      <c r="IZX162" s="754"/>
      <c r="IZY162" s="754"/>
      <c r="IZZ162" s="754"/>
      <c r="JAA162" s="754"/>
      <c r="JAB162" s="754"/>
      <c r="JAC162" s="754"/>
      <c r="JAD162" s="754"/>
      <c r="JAE162" s="754"/>
      <c r="JAF162" s="754"/>
      <c r="JAG162" s="754"/>
      <c r="JAH162" s="754"/>
      <c r="JAI162" s="754"/>
      <c r="JAJ162" s="754"/>
      <c r="JAK162" s="754"/>
      <c r="JAL162" s="754"/>
      <c r="JAM162" s="754"/>
      <c r="JAN162" s="754"/>
      <c r="JAO162" s="754"/>
      <c r="JAP162" s="754"/>
      <c r="JAQ162" s="754"/>
      <c r="JAR162" s="754"/>
      <c r="JAS162" s="754"/>
      <c r="JAT162" s="754"/>
      <c r="JAU162" s="754"/>
      <c r="JAV162" s="754"/>
      <c r="JAW162" s="754"/>
      <c r="JAX162" s="754"/>
      <c r="JAY162" s="754"/>
      <c r="JAZ162" s="754"/>
      <c r="JBA162" s="754"/>
      <c r="JBB162" s="754"/>
      <c r="JBC162" s="754"/>
      <c r="JBD162" s="754"/>
      <c r="JBE162" s="754"/>
      <c r="JBF162" s="754"/>
      <c r="JBG162" s="754"/>
      <c r="JBH162" s="754"/>
      <c r="JBI162" s="754"/>
      <c r="JBJ162" s="754"/>
      <c r="JBK162" s="754"/>
      <c r="JBL162" s="754"/>
      <c r="JBM162" s="754"/>
      <c r="JBN162" s="754"/>
      <c r="JBO162" s="754"/>
      <c r="JBP162" s="754"/>
      <c r="JBQ162" s="754"/>
      <c r="JBR162" s="754"/>
      <c r="JBS162" s="754"/>
      <c r="JBT162" s="754"/>
      <c r="JBU162" s="754"/>
      <c r="JBV162" s="754"/>
      <c r="JBW162" s="754"/>
      <c r="JBX162" s="754"/>
      <c r="JBY162" s="754"/>
      <c r="JBZ162" s="754"/>
      <c r="JCA162" s="754"/>
      <c r="JCB162" s="754"/>
      <c r="JCC162" s="754"/>
      <c r="JCD162" s="754"/>
      <c r="JCE162" s="754"/>
      <c r="JCF162" s="754"/>
      <c r="JCG162" s="754"/>
      <c r="JCH162" s="754"/>
      <c r="JCI162" s="754"/>
      <c r="JCJ162" s="754"/>
      <c r="JCK162" s="754"/>
      <c r="JCL162" s="754"/>
      <c r="JCM162" s="754"/>
      <c r="JCN162" s="754"/>
      <c r="JCO162" s="754"/>
      <c r="JCP162" s="754"/>
      <c r="JCQ162" s="754"/>
      <c r="JCR162" s="754"/>
      <c r="JCS162" s="754"/>
      <c r="JCT162" s="754"/>
      <c r="JCU162" s="754"/>
      <c r="JCV162" s="754"/>
      <c r="JCW162" s="754"/>
      <c r="JCX162" s="754"/>
      <c r="JCY162" s="754"/>
      <c r="JCZ162" s="754"/>
      <c r="JDA162" s="754"/>
      <c r="JDB162" s="754"/>
      <c r="JDC162" s="754"/>
      <c r="JDD162" s="754"/>
      <c r="JDE162" s="754"/>
      <c r="JDF162" s="754"/>
      <c r="JDG162" s="754"/>
      <c r="JDH162" s="754"/>
      <c r="JDI162" s="754"/>
      <c r="JDJ162" s="754"/>
      <c r="JDK162" s="754"/>
      <c r="JDL162" s="754"/>
      <c r="JDM162" s="754"/>
      <c r="JDN162" s="754"/>
      <c r="JDO162" s="754"/>
      <c r="JDP162" s="754"/>
      <c r="JDQ162" s="754"/>
      <c r="JDR162" s="754"/>
      <c r="JDS162" s="754"/>
      <c r="JDT162" s="754"/>
      <c r="JDU162" s="754"/>
      <c r="JDV162" s="754"/>
      <c r="JDW162" s="754"/>
      <c r="JDX162" s="754"/>
      <c r="JDY162" s="754"/>
      <c r="JDZ162" s="754"/>
      <c r="JEA162" s="754"/>
      <c r="JEB162" s="754"/>
      <c r="JEC162" s="754"/>
      <c r="JED162" s="754"/>
      <c r="JEE162" s="754"/>
      <c r="JEF162" s="754"/>
      <c r="JEG162" s="754"/>
      <c r="JEH162" s="754"/>
      <c r="JEI162" s="754"/>
      <c r="JEJ162" s="754"/>
      <c r="JEK162" s="754"/>
      <c r="JEL162" s="754"/>
      <c r="JEM162" s="754"/>
      <c r="JEN162" s="754"/>
      <c r="JEO162" s="754"/>
      <c r="JEP162" s="754"/>
      <c r="JEQ162" s="754"/>
      <c r="JER162" s="754"/>
      <c r="JES162" s="754"/>
      <c r="JET162" s="754"/>
      <c r="JEU162" s="754"/>
      <c r="JEV162" s="754"/>
      <c r="JEW162" s="754"/>
      <c r="JEX162" s="754"/>
      <c r="JEY162" s="754"/>
      <c r="JEZ162" s="754"/>
      <c r="JFA162" s="754"/>
      <c r="JFB162" s="754"/>
      <c r="JFC162" s="754"/>
      <c r="JFD162" s="754"/>
      <c r="JFE162" s="754"/>
      <c r="JFF162" s="754"/>
      <c r="JFG162" s="754"/>
      <c r="JFH162" s="754"/>
      <c r="JFI162" s="754"/>
      <c r="JFJ162" s="754"/>
      <c r="JFK162" s="754"/>
      <c r="JFL162" s="754"/>
      <c r="JFM162" s="754"/>
      <c r="JFN162" s="754"/>
      <c r="JFO162" s="754"/>
      <c r="JFP162" s="754"/>
      <c r="JFQ162" s="754"/>
      <c r="JFR162" s="754"/>
      <c r="JFS162" s="754"/>
      <c r="JFT162" s="754"/>
      <c r="JFU162" s="754"/>
      <c r="JFV162" s="754"/>
      <c r="JFW162" s="754"/>
      <c r="JFX162" s="754"/>
      <c r="JFY162" s="754"/>
      <c r="JFZ162" s="754"/>
      <c r="JGA162" s="754"/>
      <c r="JGB162" s="754"/>
      <c r="JGC162" s="754"/>
      <c r="JGD162" s="754"/>
      <c r="JGE162" s="754"/>
      <c r="JGF162" s="754"/>
      <c r="JGG162" s="754"/>
      <c r="JGH162" s="754"/>
      <c r="JGI162" s="754"/>
      <c r="JGJ162" s="754"/>
      <c r="JGK162" s="754"/>
      <c r="JGL162" s="754"/>
      <c r="JGM162" s="754"/>
      <c r="JGN162" s="754"/>
      <c r="JGO162" s="754"/>
      <c r="JGP162" s="754"/>
      <c r="JGQ162" s="754"/>
      <c r="JGR162" s="754"/>
      <c r="JGS162" s="754"/>
      <c r="JGT162" s="754"/>
      <c r="JGU162" s="754"/>
      <c r="JGV162" s="754"/>
      <c r="JGW162" s="754"/>
      <c r="JGX162" s="754"/>
      <c r="JGY162" s="754"/>
      <c r="JGZ162" s="754"/>
      <c r="JHA162" s="754"/>
      <c r="JHB162" s="754"/>
      <c r="JHC162" s="754"/>
      <c r="JHD162" s="754"/>
      <c r="JHE162" s="754"/>
      <c r="JHF162" s="754"/>
      <c r="JHG162" s="754"/>
      <c r="JHH162" s="754"/>
      <c r="JHI162" s="754"/>
      <c r="JHJ162" s="754"/>
      <c r="JHK162" s="754"/>
      <c r="JHL162" s="754"/>
      <c r="JHM162" s="754"/>
      <c r="JHN162" s="754"/>
      <c r="JHO162" s="754"/>
      <c r="JHP162" s="754"/>
      <c r="JHQ162" s="754"/>
      <c r="JHR162" s="754"/>
      <c r="JHS162" s="754"/>
      <c r="JHT162" s="754"/>
      <c r="JHU162" s="754"/>
      <c r="JHV162" s="754"/>
      <c r="JHW162" s="754"/>
      <c r="JHX162" s="754"/>
      <c r="JHY162" s="754"/>
      <c r="JHZ162" s="754"/>
      <c r="JIA162" s="754"/>
      <c r="JIB162" s="754"/>
      <c r="JIC162" s="754"/>
      <c r="JID162" s="754"/>
      <c r="JIE162" s="754"/>
      <c r="JIF162" s="754"/>
      <c r="JIG162" s="754"/>
      <c r="JIH162" s="754"/>
      <c r="JII162" s="754"/>
      <c r="JIJ162" s="754"/>
      <c r="JIK162" s="754"/>
      <c r="JIL162" s="754"/>
      <c r="JIM162" s="754"/>
      <c r="JIN162" s="754"/>
      <c r="JIO162" s="754"/>
      <c r="JIP162" s="754"/>
      <c r="JIQ162" s="754"/>
      <c r="JIR162" s="754"/>
      <c r="JIS162" s="754"/>
      <c r="JIT162" s="754"/>
      <c r="JIU162" s="754"/>
      <c r="JIV162" s="754"/>
      <c r="JIW162" s="754"/>
      <c r="JIX162" s="754"/>
      <c r="JIY162" s="754"/>
      <c r="JIZ162" s="754"/>
      <c r="JJA162" s="754"/>
      <c r="JJB162" s="754"/>
      <c r="JJC162" s="754"/>
      <c r="JJD162" s="754"/>
      <c r="JJE162" s="754"/>
      <c r="JJF162" s="754"/>
      <c r="JJG162" s="754"/>
      <c r="JJH162" s="754"/>
      <c r="JJI162" s="754"/>
      <c r="JJJ162" s="754"/>
      <c r="JJK162" s="754"/>
      <c r="JJL162" s="754"/>
      <c r="JJM162" s="754"/>
      <c r="JJN162" s="754"/>
      <c r="JJO162" s="754"/>
      <c r="JJP162" s="754"/>
      <c r="JJQ162" s="754"/>
      <c r="JJR162" s="754"/>
      <c r="JJS162" s="754"/>
      <c r="JJT162" s="754"/>
      <c r="JJU162" s="754"/>
      <c r="JJV162" s="754"/>
      <c r="JJW162" s="754"/>
      <c r="JJX162" s="754"/>
      <c r="JJY162" s="754"/>
      <c r="JJZ162" s="754"/>
      <c r="JKA162" s="754"/>
      <c r="JKB162" s="754"/>
      <c r="JKC162" s="754"/>
      <c r="JKD162" s="754"/>
      <c r="JKE162" s="754"/>
      <c r="JKF162" s="754"/>
      <c r="JKG162" s="754"/>
      <c r="JKH162" s="754"/>
      <c r="JKI162" s="754"/>
      <c r="JKJ162" s="754"/>
      <c r="JKK162" s="754"/>
      <c r="JKL162" s="754"/>
      <c r="JKM162" s="754"/>
      <c r="JKN162" s="754"/>
      <c r="JKO162" s="754"/>
      <c r="JKP162" s="754"/>
      <c r="JKQ162" s="754"/>
      <c r="JKR162" s="754"/>
      <c r="JKS162" s="754"/>
      <c r="JKT162" s="754"/>
      <c r="JKU162" s="754"/>
      <c r="JKV162" s="754"/>
      <c r="JKW162" s="754"/>
      <c r="JKX162" s="754"/>
      <c r="JKY162" s="754"/>
      <c r="JKZ162" s="754"/>
      <c r="JLA162" s="754"/>
      <c r="JLB162" s="754"/>
      <c r="JLC162" s="754"/>
      <c r="JLD162" s="754"/>
      <c r="JLE162" s="754"/>
      <c r="JLF162" s="754"/>
      <c r="JLG162" s="754"/>
      <c r="JLH162" s="754"/>
      <c r="JLI162" s="754"/>
      <c r="JLJ162" s="754"/>
      <c r="JLK162" s="754"/>
      <c r="JLL162" s="754"/>
      <c r="JLM162" s="754"/>
      <c r="JLN162" s="754"/>
      <c r="JLO162" s="754"/>
      <c r="JLP162" s="754"/>
      <c r="JLQ162" s="754"/>
      <c r="JLR162" s="754"/>
      <c r="JLS162" s="754"/>
      <c r="JLT162" s="754"/>
      <c r="JLU162" s="754"/>
      <c r="JLV162" s="754"/>
      <c r="JLW162" s="754"/>
      <c r="JLX162" s="754"/>
      <c r="JLY162" s="754"/>
      <c r="JLZ162" s="754"/>
      <c r="JMA162" s="754"/>
      <c r="JMB162" s="754"/>
      <c r="JMC162" s="754"/>
      <c r="JMD162" s="754"/>
      <c r="JME162" s="754"/>
      <c r="JMF162" s="754"/>
      <c r="JMG162" s="754"/>
      <c r="JMH162" s="754"/>
      <c r="JMI162" s="754"/>
      <c r="JMJ162" s="754"/>
      <c r="JMK162" s="754"/>
      <c r="JML162" s="754"/>
      <c r="JMM162" s="754"/>
      <c r="JMN162" s="754"/>
      <c r="JMO162" s="754"/>
      <c r="JMP162" s="754"/>
      <c r="JMQ162" s="754"/>
      <c r="JMR162" s="754"/>
      <c r="JMS162" s="754"/>
      <c r="JMT162" s="754"/>
      <c r="JMU162" s="754"/>
      <c r="JMV162" s="754"/>
      <c r="JMW162" s="754"/>
      <c r="JMX162" s="754"/>
      <c r="JMY162" s="754"/>
      <c r="JMZ162" s="754"/>
      <c r="JNA162" s="754"/>
      <c r="JNB162" s="754"/>
      <c r="JNC162" s="754"/>
      <c r="JND162" s="754"/>
      <c r="JNE162" s="754"/>
      <c r="JNF162" s="754"/>
      <c r="JNG162" s="754"/>
      <c r="JNH162" s="754"/>
      <c r="JNI162" s="754"/>
      <c r="JNJ162" s="754"/>
      <c r="JNK162" s="754"/>
      <c r="JNL162" s="754"/>
      <c r="JNM162" s="754"/>
      <c r="JNN162" s="754"/>
      <c r="JNO162" s="754"/>
      <c r="JNP162" s="754"/>
      <c r="JNQ162" s="754"/>
      <c r="JNR162" s="754"/>
      <c r="JNS162" s="754"/>
      <c r="JNT162" s="754"/>
      <c r="JNU162" s="754"/>
      <c r="JNV162" s="754"/>
      <c r="JNW162" s="754"/>
      <c r="JNX162" s="754"/>
      <c r="JNY162" s="754"/>
      <c r="JNZ162" s="754"/>
      <c r="JOA162" s="754"/>
      <c r="JOB162" s="754"/>
      <c r="JOC162" s="754"/>
      <c r="JOD162" s="754"/>
      <c r="JOE162" s="754"/>
      <c r="JOF162" s="754"/>
      <c r="JOG162" s="754"/>
      <c r="JOH162" s="754"/>
      <c r="JOI162" s="754"/>
      <c r="JOJ162" s="754"/>
      <c r="JOK162" s="754"/>
      <c r="JOL162" s="754"/>
      <c r="JOM162" s="754"/>
      <c r="JON162" s="754"/>
      <c r="JOO162" s="754"/>
      <c r="JOP162" s="754"/>
      <c r="JOQ162" s="754"/>
      <c r="JOR162" s="754"/>
      <c r="JOS162" s="754"/>
      <c r="JOT162" s="754"/>
      <c r="JOU162" s="754"/>
      <c r="JOV162" s="754"/>
      <c r="JOW162" s="754"/>
      <c r="JOX162" s="754"/>
      <c r="JOY162" s="754"/>
      <c r="JOZ162" s="754"/>
      <c r="JPA162" s="754"/>
      <c r="JPB162" s="754"/>
      <c r="JPC162" s="754"/>
      <c r="JPD162" s="754"/>
      <c r="JPE162" s="754"/>
      <c r="JPF162" s="754"/>
      <c r="JPG162" s="754"/>
      <c r="JPH162" s="754"/>
      <c r="JPI162" s="754"/>
      <c r="JPJ162" s="754"/>
      <c r="JPK162" s="754"/>
      <c r="JPL162" s="754"/>
      <c r="JPM162" s="754"/>
      <c r="JPN162" s="754"/>
      <c r="JPO162" s="754"/>
      <c r="JPP162" s="754"/>
      <c r="JPQ162" s="754"/>
      <c r="JPR162" s="754"/>
      <c r="JPS162" s="754"/>
      <c r="JPT162" s="754"/>
      <c r="JPU162" s="754"/>
      <c r="JPV162" s="754"/>
      <c r="JPW162" s="754"/>
      <c r="JPX162" s="754"/>
      <c r="JPY162" s="754"/>
      <c r="JPZ162" s="754"/>
      <c r="JQA162" s="754"/>
      <c r="JQB162" s="754"/>
      <c r="JQC162" s="754"/>
      <c r="JQD162" s="754"/>
      <c r="JQE162" s="754"/>
      <c r="JQF162" s="754"/>
      <c r="JQG162" s="754"/>
      <c r="JQH162" s="754"/>
      <c r="JQI162" s="754"/>
      <c r="JQJ162" s="754"/>
      <c r="JQK162" s="754"/>
      <c r="JQL162" s="754"/>
      <c r="JQM162" s="754"/>
      <c r="JQN162" s="754"/>
      <c r="JQO162" s="754"/>
      <c r="JQP162" s="754"/>
      <c r="JQQ162" s="754"/>
      <c r="JQR162" s="754"/>
      <c r="JQS162" s="754"/>
      <c r="JQT162" s="754"/>
      <c r="JQU162" s="754"/>
      <c r="JQV162" s="754"/>
      <c r="JQW162" s="754"/>
      <c r="JQX162" s="754"/>
      <c r="JQY162" s="754"/>
      <c r="JQZ162" s="754"/>
      <c r="JRA162" s="754"/>
      <c r="JRB162" s="754"/>
      <c r="JRC162" s="754"/>
      <c r="JRD162" s="754"/>
      <c r="JRE162" s="754"/>
      <c r="JRF162" s="754"/>
      <c r="JRG162" s="754"/>
      <c r="JRH162" s="754"/>
      <c r="JRI162" s="754"/>
      <c r="JRJ162" s="754"/>
      <c r="JRK162" s="754"/>
      <c r="JRL162" s="754"/>
      <c r="JRM162" s="754"/>
      <c r="JRN162" s="754"/>
      <c r="JRO162" s="754"/>
      <c r="JRP162" s="754"/>
      <c r="JRQ162" s="754"/>
      <c r="JRR162" s="754"/>
      <c r="JRS162" s="754"/>
      <c r="JRT162" s="754"/>
      <c r="JRU162" s="754"/>
      <c r="JRV162" s="754"/>
      <c r="JRW162" s="754"/>
      <c r="JRX162" s="754"/>
      <c r="JRY162" s="754"/>
      <c r="JRZ162" s="754"/>
      <c r="JSA162" s="754"/>
      <c r="JSB162" s="754"/>
      <c r="JSC162" s="754"/>
      <c r="JSD162" s="754"/>
      <c r="JSE162" s="754"/>
      <c r="JSF162" s="754"/>
      <c r="JSG162" s="754"/>
      <c r="JSH162" s="754"/>
      <c r="JSI162" s="754"/>
      <c r="JSJ162" s="754"/>
      <c r="JSK162" s="754"/>
      <c r="JSL162" s="754"/>
      <c r="JSM162" s="754"/>
      <c r="JSN162" s="754"/>
      <c r="JSO162" s="754"/>
      <c r="JSP162" s="754"/>
      <c r="JSQ162" s="754"/>
      <c r="JSR162" s="754"/>
      <c r="JSS162" s="754"/>
      <c r="JST162" s="754"/>
      <c r="JSU162" s="754"/>
      <c r="JSV162" s="754"/>
      <c r="JSW162" s="754"/>
      <c r="JSX162" s="754"/>
      <c r="JSY162" s="754"/>
      <c r="JSZ162" s="754"/>
      <c r="JTA162" s="754"/>
      <c r="JTB162" s="754"/>
      <c r="JTC162" s="754"/>
      <c r="JTD162" s="754"/>
      <c r="JTE162" s="754"/>
      <c r="JTF162" s="754"/>
      <c r="JTG162" s="754"/>
      <c r="JTH162" s="754"/>
      <c r="JTI162" s="754"/>
      <c r="JTJ162" s="754"/>
      <c r="JTK162" s="754"/>
      <c r="JTL162" s="754"/>
      <c r="JTM162" s="754"/>
      <c r="JTN162" s="754"/>
      <c r="JTO162" s="754"/>
      <c r="JTP162" s="754"/>
      <c r="JTQ162" s="754"/>
      <c r="JTR162" s="754"/>
      <c r="JTS162" s="754"/>
      <c r="JTT162" s="754"/>
      <c r="JTU162" s="754"/>
      <c r="JTV162" s="754"/>
      <c r="JTW162" s="754"/>
      <c r="JTX162" s="754"/>
      <c r="JTY162" s="754"/>
      <c r="JTZ162" s="754"/>
      <c r="JUA162" s="754"/>
      <c r="JUB162" s="754"/>
      <c r="JUC162" s="754"/>
      <c r="JUD162" s="754"/>
      <c r="JUE162" s="754"/>
      <c r="JUF162" s="754"/>
      <c r="JUG162" s="754"/>
      <c r="JUH162" s="754"/>
      <c r="JUI162" s="754"/>
      <c r="JUJ162" s="754"/>
      <c r="JUK162" s="754"/>
      <c r="JUL162" s="754"/>
      <c r="JUM162" s="754"/>
      <c r="JUN162" s="754"/>
      <c r="JUO162" s="754"/>
      <c r="JUP162" s="754"/>
      <c r="JUQ162" s="754"/>
      <c r="JUR162" s="754"/>
      <c r="JUS162" s="754"/>
      <c r="JUT162" s="754"/>
      <c r="JUU162" s="754"/>
      <c r="JUV162" s="754"/>
      <c r="JUW162" s="754"/>
      <c r="JUX162" s="754"/>
      <c r="JUY162" s="754"/>
      <c r="JUZ162" s="754"/>
      <c r="JVA162" s="754"/>
      <c r="JVB162" s="754"/>
      <c r="JVC162" s="754"/>
      <c r="JVD162" s="754"/>
      <c r="JVE162" s="754"/>
      <c r="JVF162" s="754"/>
      <c r="JVG162" s="754"/>
      <c r="JVH162" s="754"/>
      <c r="JVI162" s="754"/>
      <c r="JVJ162" s="754"/>
      <c r="JVK162" s="754"/>
      <c r="JVL162" s="754"/>
      <c r="JVM162" s="754"/>
      <c r="JVN162" s="754"/>
      <c r="JVO162" s="754"/>
      <c r="JVP162" s="754"/>
      <c r="JVQ162" s="754"/>
      <c r="JVR162" s="754"/>
      <c r="JVS162" s="754"/>
      <c r="JVT162" s="754"/>
      <c r="JVU162" s="754"/>
      <c r="JVV162" s="754"/>
      <c r="JVW162" s="754"/>
      <c r="JVX162" s="754"/>
      <c r="JVY162" s="754"/>
      <c r="JVZ162" s="754"/>
      <c r="JWA162" s="754"/>
      <c r="JWB162" s="754"/>
      <c r="JWC162" s="754"/>
      <c r="JWD162" s="754"/>
      <c r="JWE162" s="754"/>
      <c r="JWF162" s="754"/>
      <c r="JWG162" s="754"/>
      <c r="JWH162" s="754"/>
      <c r="JWI162" s="754"/>
      <c r="JWJ162" s="754"/>
      <c r="JWK162" s="754"/>
      <c r="JWL162" s="754"/>
      <c r="JWM162" s="754"/>
      <c r="JWN162" s="754"/>
      <c r="JWO162" s="754"/>
      <c r="JWP162" s="754"/>
      <c r="JWQ162" s="754"/>
      <c r="JWR162" s="754"/>
      <c r="JWS162" s="754"/>
      <c r="JWT162" s="754"/>
      <c r="JWU162" s="754"/>
      <c r="JWV162" s="754"/>
      <c r="JWW162" s="754"/>
      <c r="JWX162" s="754"/>
      <c r="JWY162" s="754"/>
      <c r="JWZ162" s="754"/>
      <c r="JXA162" s="754"/>
      <c r="JXB162" s="754"/>
      <c r="JXC162" s="754"/>
      <c r="JXD162" s="754"/>
      <c r="JXE162" s="754"/>
      <c r="JXF162" s="754"/>
      <c r="JXG162" s="754"/>
      <c r="JXH162" s="754"/>
      <c r="JXI162" s="754"/>
      <c r="JXJ162" s="754"/>
      <c r="JXK162" s="754"/>
      <c r="JXL162" s="754"/>
      <c r="JXM162" s="754"/>
      <c r="JXN162" s="754"/>
      <c r="JXO162" s="754"/>
      <c r="JXP162" s="754"/>
      <c r="JXQ162" s="754"/>
      <c r="JXR162" s="754"/>
      <c r="JXS162" s="754"/>
      <c r="JXT162" s="754"/>
      <c r="JXU162" s="754"/>
      <c r="JXV162" s="754"/>
      <c r="JXW162" s="754"/>
      <c r="JXX162" s="754"/>
      <c r="JXY162" s="754"/>
      <c r="JXZ162" s="754"/>
      <c r="JYA162" s="754"/>
      <c r="JYB162" s="754"/>
      <c r="JYC162" s="754"/>
      <c r="JYD162" s="754"/>
      <c r="JYE162" s="754"/>
      <c r="JYF162" s="754"/>
      <c r="JYG162" s="754"/>
      <c r="JYH162" s="754"/>
      <c r="JYI162" s="754"/>
      <c r="JYJ162" s="754"/>
      <c r="JYK162" s="754"/>
      <c r="JYL162" s="754"/>
      <c r="JYM162" s="754"/>
      <c r="JYN162" s="754"/>
      <c r="JYO162" s="754"/>
      <c r="JYP162" s="754"/>
      <c r="JYQ162" s="754"/>
      <c r="JYR162" s="754"/>
      <c r="JYS162" s="754"/>
      <c r="JYT162" s="754"/>
      <c r="JYU162" s="754"/>
      <c r="JYV162" s="754"/>
      <c r="JYW162" s="754"/>
      <c r="JYX162" s="754"/>
      <c r="JYY162" s="754"/>
      <c r="JYZ162" s="754"/>
      <c r="JZA162" s="754"/>
      <c r="JZB162" s="754"/>
      <c r="JZC162" s="754"/>
      <c r="JZD162" s="754"/>
      <c r="JZE162" s="754"/>
      <c r="JZF162" s="754"/>
      <c r="JZG162" s="754"/>
      <c r="JZH162" s="754"/>
      <c r="JZI162" s="754"/>
      <c r="JZJ162" s="754"/>
      <c r="JZK162" s="754"/>
      <c r="JZL162" s="754"/>
      <c r="JZM162" s="754"/>
      <c r="JZN162" s="754"/>
      <c r="JZO162" s="754"/>
      <c r="JZP162" s="754"/>
      <c r="JZQ162" s="754"/>
      <c r="JZR162" s="754"/>
      <c r="JZS162" s="754"/>
      <c r="JZT162" s="754"/>
      <c r="JZU162" s="754"/>
      <c r="JZV162" s="754"/>
      <c r="JZW162" s="754"/>
      <c r="JZX162" s="754"/>
      <c r="JZY162" s="754"/>
      <c r="JZZ162" s="754"/>
      <c r="KAA162" s="754"/>
      <c r="KAB162" s="754"/>
      <c r="KAC162" s="754"/>
      <c r="KAD162" s="754"/>
      <c r="KAE162" s="754"/>
      <c r="KAF162" s="754"/>
      <c r="KAG162" s="754"/>
      <c r="KAH162" s="754"/>
      <c r="KAI162" s="754"/>
      <c r="KAJ162" s="754"/>
      <c r="KAK162" s="754"/>
      <c r="KAL162" s="754"/>
      <c r="KAM162" s="754"/>
      <c r="KAN162" s="754"/>
      <c r="KAO162" s="754"/>
      <c r="KAP162" s="754"/>
      <c r="KAQ162" s="754"/>
      <c r="KAR162" s="754"/>
      <c r="KAS162" s="754"/>
      <c r="KAT162" s="754"/>
      <c r="KAU162" s="754"/>
      <c r="KAV162" s="754"/>
      <c r="KAW162" s="754"/>
      <c r="KAX162" s="754"/>
      <c r="KAY162" s="754"/>
      <c r="KAZ162" s="754"/>
      <c r="KBA162" s="754"/>
      <c r="KBB162" s="754"/>
      <c r="KBC162" s="754"/>
      <c r="KBD162" s="754"/>
      <c r="KBE162" s="754"/>
      <c r="KBF162" s="754"/>
      <c r="KBG162" s="754"/>
      <c r="KBH162" s="754"/>
      <c r="KBI162" s="754"/>
      <c r="KBJ162" s="754"/>
      <c r="KBK162" s="754"/>
      <c r="KBL162" s="754"/>
      <c r="KBM162" s="754"/>
      <c r="KBN162" s="754"/>
      <c r="KBO162" s="754"/>
      <c r="KBP162" s="754"/>
      <c r="KBQ162" s="754"/>
      <c r="KBR162" s="754"/>
      <c r="KBS162" s="754"/>
      <c r="KBT162" s="754"/>
      <c r="KBU162" s="754"/>
      <c r="KBV162" s="754"/>
      <c r="KBW162" s="754"/>
      <c r="KBX162" s="754"/>
      <c r="KBY162" s="754"/>
      <c r="KBZ162" s="754"/>
      <c r="KCA162" s="754"/>
      <c r="KCB162" s="754"/>
      <c r="KCC162" s="754"/>
      <c r="KCD162" s="754"/>
      <c r="KCE162" s="754"/>
      <c r="KCF162" s="754"/>
      <c r="KCG162" s="754"/>
      <c r="KCH162" s="754"/>
      <c r="KCI162" s="754"/>
      <c r="KCJ162" s="754"/>
      <c r="KCK162" s="754"/>
      <c r="KCL162" s="754"/>
      <c r="KCM162" s="754"/>
      <c r="KCN162" s="754"/>
      <c r="KCO162" s="754"/>
      <c r="KCP162" s="754"/>
      <c r="KCQ162" s="754"/>
      <c r="KCR162" s="754"/>
      <c r="KCS162" s="754"/>
      <c r="KCT162" s="754"/>
      <c r="KCU162" s="754"/>
      <c r="KCV162" s="754"/>
      <c r="KCW162" s="754"/>
      <c r="KCX162" s="754"/>
      <c r="KCY162" s="754"/>
      <c r="KCZ162" s="754"/>
      <c r="KDA162" s="754"/>
      <c r="KDB162" s="754"/>
      <c r="KDC162" s="754"/>
      <c r="KDD162" s="754"/>
      <c r="KDE162" s="754"/>
      <c r="KDF162" s="754"/>
      <c r="KDG162" s="754"/>
      <c r="KDH162" s="754"/>
      <c r="KDI162" s="754"/>
      <c r="KDJ162" s="754"/>
      <c r="KDK162" s="754"/>
      <c r="KDL162" s="754"/>
      <c r="KDM162" s="754"/>
      <c r="KDN162" s="754"/>
      <c r="KDO162" s="754"/>
      <c r="KDP162" s="754"/>
      <c r="KDQ162" s="754"/>
      <c r="KDR162" s="754"/>
      <c r="KDS162" s="754"/>
      <c r="KDT162" s="754"/>
      <c r="KDU162" s="754"/>
      <c r="KDV162" s="754"/>
      <c r="KDW162" s="754"/>
      <c r="KDX162" s="754"/>
      <c r="KDY162" s="754"/>
      <c r="KDZ162" s="754"/>
      <c r="KEA162" s="754"/>
      <c r="KEB162" s="754"/>
      <c r="KEC162" s="754"/>
      <c r="KED162" s="754"/>
      <c r="KEE162" s="754"/>
      <c r="KEF162" s="754"/>
      <c r="KEG162" s="754"/>
      <c r="KEH162" s="754"/>
      <c r="KEI162" s="754"/>
      <c r="KEJ162" s="754"/>
      <c r="KEK162" s="754"/>
      <c r="KEL162" s="754"/>
      <c r="KEM162" s="754"/>
      <c r="KEN162" s="754"/>
      <c r="KEO162" s="754"/>
      <c r="KEP162" s="754"/>
      <c r="KEQ162" s="754"/>
      <c r="KER162" s="754"/>
      <c r="KES162" s="754"/>
      <c r="KET162" s="754"/>
      <c r="KEU162" s="754"/>
      <c r="KEV162" s="754"/>
      <c r="KEW162" s="754"/>
      <c r="KEX162" s="754"/>
      <c r="KEY162" s="754"/>
      <c r="KEZ162" s="754"/>
      <c r="KFA162" s="754"/>
      <c r="KFB162" s="754"/>
      <c r="KFC162" s="754"/>
      <c r="KFD162" s="754"/>
      <c r="KFE162" s="754"/>
      <c r="KFF162" s="754"/>
      <c r="KFG162" s="754"/>
      <c r="KFH162" s="754"/>
      <c r="KFI162" s="754"/>
      <c r="KFJ162" s="754"/>
      <c r="KFK162" s="754"/>
      <c r="KFL162" s="754"/>
      <c r="KFM162" s="754"/>
      <c r="KFN162" s="754"/>
      <c r="KFO162" s="754"/>
      <c r="KFP162" s="754"/>
      <c r="KFQ162" s="754"/>
      <c r="KFR162" s="754"/>
      <c r="KFS162" s="754"/>
      <c r="KFT162" s="754"/>
      <c r="KFU162" s="754"/>
      <c r="KFV162" s="754"/>
      <c r="KFW162" s="754"/>
      <c r="KFX162" s="754"/>
      <c r="KFY162" s="754"/>
      <c r="KFZ162" s="754"/>
      <c r="KGA162" s="754"/>
      <c r="KGB162" s="754"/>
      <c r="KGC162" s="754"/>
      <c r="KGD162" s="754"/>
      <c r="KGE162" s="754"/>
      <c r="KGF162" s="754"/>
      <c r="KGG162" s="754"/>
      <c r="KGH162" s="754"/>
      <c r="KGI162" s="754"/>
      <c r="KGJ162" s="754"/>
      <c r="KGK162" s="754"/>
      <c r="KGL162" s="754"/>
      <c r="KGM162" s="754"/>
      <c r="KGN162" s="754"/>
      <c r="KGO162" s="754"/>
      <c r="KGP162" s="754"/>
      <c r="KGQ162" s="754"/>
      <c r="KGR162" s="754"/>
      <c r="KGS162" s="754"/>
      <c r="KGT162" s="754"/>
      <c r="KGU162" s="754"/>
      <c r="KGV162" s="754"/>
      <c r="KGW162" s="754"/>
      <c r="KGX162" s="754"/>
      <c r="KGY162" s="754"/>
      <c r="KGZ162" s="754"/>
      <c r="KHA162" s="754"/>
      <c r="KHB162" s="754"/>
      <c r="KHC162" s="754"/>
      <c r="KHD162" s="754"/>
      <c r="KHE162" s="754"/>
      <c r="KHF162" s="754"/>
      <c r="KHG162" s="754"/>
      <c r="KHH162" s="754"/>
      <c r="KHI162" s="754"/>
      <c r="KHJ162" s="754"/>
      <c r="KHK162" s="754"/>
      <c r="KHL162" s="754"/>
      <c r="KHM162" s="754"/>
      <c r="KHN162" s="754"/>
      <c r="KHO162" s="754"/>
      <c r="KHP162" s="754"/>
      <c r="KHQ162" s="754"/>
      <c r="KHR162" s="754"/>
      <c r="KHS162" s="754"/>
      <c r="KHT162" s="754"/>
      <c r="KHU162" s="754"/>
      <c r="KHV162" s="754"/>
      <c r="KHW162" s="754"/>
      <c r="KHX162" s="754"/>
      <c r="KHY162" s="754"/>
      <c r="KHZ162" s="754"/>
      <c r="KIA162" s="754"/>
      <c r="KIB162" s="754"/>
      <c r="KIC162" s="754"/>
      <c r="KID162" s="754"/>
      <c r="KIE162" s="754"/>
      <c r="KIF162" s="754"/>
      <c r="KIG162" s="754"/>
      <c r="KIH162" s="754"/>
      <c r="KII162" s="754"/>
      <c r="KIJ162" s="754"/>
      <c r="KIK162" s="754"/>
      <c r="KIL162" s="754"/>
      <c r="KIM162" s="754"/>
      <c r="KIN162" s="754"/>
      <c r="KIO162" s="754"/>
      <c r="KIP162" s="754"/>
      <c r="KIQ162" s="754"/>
      <c r="KIR162" s="754"/>
      <c r="KIS162" s="754"/>
      <c r="KIT162" s="754"/>
      <c r="KIU162" s="754"/>
      <c r="KIV162" s="754"/>
      <c r="KIW162" s="754"/>
      <c r="KIX162" s="754"/>
      <c r="KIY162" s="754"/>
      <c r="KIZ162" s="754"/>
      <c r="KJA162" s="754"/>
      <c r="KJB162" s="754"/>
      <c r="KJC162" s="754"/>
      <c r="KJD162" s="754"/>
      <c r="KJE162" s="754"/>
      <c r="KJF162" s="754"/>
      <c r="KJG162" s="754"/>
      <c r="KJH162" s="754"/>
      <c r="KJI162" s="754"/>
      <c r="KJJ162" s="754"/>
      <c r="KJK162" s="754"/>
      <c r="KJL162" s="754"/>
      <c r="KJM162" s="754"/>
      <c r="KJN162" s="754"/>
      <c r="KJO162" s="754"/>
      <c r="KJP162" s="754"/>
      <c r="KJQ162" s="754"/>
      <c r="KJR162" s="754"/>
      <c r="KJS162" s="754"/>
      <c r="KJT162" s="754"/>
      <c r="KJU162" s="754"/>
      <c r="KJV162" s="754"/>
      <c r="KJW162" s="754"/>
      <c r="KJX162" s="754"/>
      <c r="KJY162" s="754"/>
      <c r="KJZ162" s="754"/>
      <c r="KKA162" s="754"/>
      <c r="KKB162" s="754"/>
      <c r="KKC162" s="754"/>
      <c r="KKD162" s="754"/>
      <c r="KKE162" s="754"/>
      <c r="KKF162" s="754"/>
      <c r="KKG162" s="754"/>
      <c r="KKH162" s="754"/>
      <c r="KKI162" s="754"/>
      <c r="KKJ162" s="754"/>
      <c r="KKK162" s="754"/>
      <c r="KKL162" s="754"/>
      <c r="KKM162" s="754"/>
      <c r="KKN162" s="754"/>
      <c r="KKO162" s="754"/>
      <c r="KKP162" s="754"/>
      <c r="KKQ162" s="754"/>
      <c r="KKR162" s="754"/>
      <c r="KKS162" s="754"/>
      <c r="KKT162" s="754"/>
      <c r="KKU162" s="754"/>
      <c r="KKV162" s="754"/>
      <c r="KKW162" s="754"/>
      <c r="KKX162" s="754"/>
      <c r="KKY162" s="754"/>
      <c r="KKZ162" s="754"/>
      <c r="KLA162" s="754"/>
      <c r="KLB162" s="754"/>
      <c r="KLC162" s="754"/>
      <c r="KLD162" s="754"/>
      <c r="KLE162" s="754"/>
      <c r="KLF162" s="754"/>
      <c r="KLG162" s="754"/>
      <c r="KLH162" s="754"/>
      <c r="KLI162" s="754"/>
      <c r="KLJ162" s="754"/>
      <c r="KLK162" s="754"/>
      <c r="KLL162" s="754"/>
      <c r="KLM162" s="754"/>
      <c r="KLN162" s="754"/>
      <c r="KLO162" s="754"/>
      <c r="KLP162" s="754"/>
      <c r="KLQ162" s="754"/>
      <c r="KLR162" s="754"/>
      <c r="KLS162" s="754"/>
      <c r="KLT162" s="754"/>
      <c r="KLU162" s="754"/>
      <c r="KLV162" s="754"/>
      <c r="KLW162" s="754"/>
      <c r="KLX162" s="754"/>
      <c r="KLY162" s="754"/>
      <c r="KLZ162" s="754"/>
      <c r="KMA162" s="754"/>
      <c r="KMB162" s="754"/>
      <c r="KMC162" s="754"/>
      <c r="KMD162" s="754"/>
      <c r="KME162" s="754"/>
      <c r="KMF162" s="754"/>
      <c r="KMG162" s="754"/>
      <c r="KMH162" s="754"/>
      <c r="KMI162" s="754"/>
      <c r="KMJ162" s="754"/>
      <c r="KMK162" s="754"/>
      <c r="KML162" s="754"/>
      <c r="KMM162" s="754"/>
      <c r="KMN162" s="754"/>
      <c r="KMO162" s="754"/>
      <c r="KMP162" s="754"/>
      <c r="KMQ162" s="754"/>
      <c r="KMR162" s="754"/>
      <c r="KMS162" s="754"/>
      <c r="KMT162" s="754"/>
      <c r="KMU162" s="754"/>
      <c r="KMV162" s="754"/>
      <c r="KMW162" s="754"/>
      <c r="KMX162" s="754"/>
      <c r="KMY162" s="754"/>
      <c r="KMZ162" s="754"/>
      <c r="KNA162" s="754"/>
      <c r="KNB162" s="754"/>
      <c r="KNC162" s="754"/>
      <c r="KND162" s="754"/>
      <c r="KNE162" s="754"/>
      <c r="KNF162" s="754"/>
      <c r="KNG162" s="754"/>
      <c r="KNH162" s="754"/>
      <c r="KNI162" s="754"/>
      <c r="KNJ162" s="754"/>
      <c r="KNK162" s="754"/>
      <c r="KNL162" s="754"/>
      <c r="KNM162" s="754"/>
      <c r="KNN162" s="754"/>
      <c r="KNO162" s="754"/>
      <c r="KNP162" s="754"/>
      <c r="KNQ162" s="754"/>
      <c r="KNR162" s="754"/>
      <c r="KNS162" s="754"/>
      <c r="KNT162" s="754"/>
      <c r="KNU162" s="754"/>
      <c r="KNV162" s="754"/>
      <c r="KNW162" s="754"/>
      <c r="KNX162" s="754"/>
      <c r="KNY162" s="754"/>
      <c r="KNZ162" s="754"/>
      <c r="KOA162" s="754"/>
      <c r="KOB162" s="754"/>
      <c r="KOC162" s="754"/>
      <c r="KOD162" s="754"/>
      <c r="KOE162" s="754"/>
      <c r="KOF162" s="754"/>
      <c r="KOG162" s="754"/>
      <c r="KOH162" s="754"/>
      <c r="KOI162" s="754"/>
      <c r="KOJ162" s="754"/>
      <c r="KOK162" s="754"/>
      <c r="KOL162" s="754"/>
      <c r="KOM162" s="754"/>
      <c r="KON162" s="754"/>
      <c r="KOO162" s="754"/>
      <c r="KOP162" s="754"/>
      <c r="KOQ162" s="754"/>
      <c r="KOR162" s="754"/>
      <c r="KOS162" s="754"/>
      <c r="KOT162" s="754"/>
      <c r="KOU162" s="754"/>
      <c r="KOV162" s="754"/>
      <c r="KOW162" s="754"/>
      <c r="KOX162" s="754"/>
      <c r="KOY162" s="754"/>
      <c r="KOZ162" s="754"/>
      <c r="KPA162" s="754"/>
      <c r="KPB162" s="754"/>
      <c r="KPC162" s="754"/>
      <c r="KPD162" s="754"/>
      <c r="KPE162" s="754"/>
      <c r="KPF162" s="754"/>
      <c r="KPG162" s="754"/>
      <c r="KPH162" s="754"/>
      <c r="KPI162" s="754"/>
      <c r="KPJ162" s="754"/>
      <c r="KPK162" s="754"/>
      <c r="KPL162" s="754"/>
      <c r="KPM162" s="754"/>
      <c r="KPN162" s="754"/>
      <c r="KPO162" s="754"/>
      <c r="KPP162" s="754"/>
      <c r="KPQ162" s="754"/>
      <c r="KPR162" s="754"/>
      <c r="KPS162" s="754"/>
      <c r="KPT162" s="754"/>
      <c r="KPU162" s="754"/>
      <c r="KPV162" s="754"/>
      <c r="KPW162" s="754"/>
      <c r="KPX162" s="754"/>
      <c r="KPY162" s="754"/>
      <c r="KPZ162" s="754"/>
      <c r="KQA162" s="754"/>
      <c r="KQB162" s="754"/>
      <c r="KQC162" s="754"/>
      <c r="KQD162" s="754"/>
      <c r="KQE162" s="754"/>
      <c r="KQF162" s="754"/>
      <c r="KQG162" s="754"/>
      <c r="KQH162" s="754"/>
      <c r="KQI162" s="754"/>
      <c r="KQJ162" s="754"/>
      <c r="KQK162" s="754"/>
      <c r="KQL162" s="754"/>
      <c r="KQM162" s="754"/>
      <c r="KQN162" s="754"/>
      <c r="KQO162" s="754"/>
      <c r="KQP162" s="754"/>
      <c r="KQQ162" s="754"/>
      <c r="KQR162" s="754"/>
      <c r="KQS162" s="754"/>
      <c r="KQT162" s="754"/>
      <c r="KQU162" s="754"/>
      <c r="KQV162" s="754"/>
      <c r="KQW162" s="754"/>
      <c r="KQX162" s="754"/>
      <c r="KQY162" s="754"/>
      <c r="KQZ162" s="754"/>
      <c r="KRA162" s="754"/>
      <c r="KRB162" s="754"/>
      <c r="KRC162" s="754"/>
      <c r="KRD162" s="754"/>
      <c r="KRE162" s="754"/>
      <c r="KRF162" s="754"/>
      <c r="KRG162" s="754"/>
      <c r="KRH162" s="754"/>
      <c r="KRI162" s="754"/>
      <c r="KRJ162" s="754"/>
      <c r="KRK162" s="754"/>
      <c r="KRL162" s="754"/>
      <c r="KRM162" s="754"/>
      <c r="KRN162" s="754"/>
      <c r="KRO162" s="754"/>
      <c r="KRP162" s="754"/>
      <c r="KRQ162" s="754"/>
      <c r="KRR162" s="754"/>
      <c r="KRS162" s="754"/>
      <c r="KRT162" s="754"/>
      <c r="KRU162" s="754"/>
      <c r="KRV162" s="754"/>
      <c r="KRW162" s="754"/>
      <c r="KRX162" s="754"/>
      <c r="KRY162" s="754"/>
      <c r="KRZ162" s="754"/>
      <c r="KSA162" s="754"/>
      <c r="KSB162" s="754"/>
      <c r="KSC162" s="754"/>
      <c r="KSD162" s="754"/>
      <c r="KSE162" s="754"/>
      <c r="KSF162" s="754"/>
      <c r="KSG162" s="754"/>
      <c r="KSH162" s="754"/>
      <c r="KSI162" s="754"/>
      <c r="KSJ162" s="754"/>
      <c r="KSK162" s="754"/>
      <c r="KSL162" s="754"/>
      <c r="KSM162" s="754"/>
      <c r="KSN162" s="754"/>
      <c r="KSO162" s="754"/>
      <c r="KSP162" s="754"/>
      <c r="KSQ162" s="754"/>
      <c r="KSR162" s="754"/>
      <c r="KSS162" s="754"/>
      <c r="KST162" s="754"/>
      <c r="KSU162" s="754"/>
      <c r="KSV162" s="754"/>
      <c r="KSW162" s="754"/>
      <c r="KSX162" s="754"/>
      <c r="KSY162" s="754"/>
      <c r="KSZ162" s="754"/>
      <c r="KTA162" s="754"/>
      <c r="KTB162" s="754"/>
      <c r="KTC162" s="754"/>
      <c r="KTD162" s="754"/>
      <c r="KTE162" s="754"/>
      <c r="KTF162" s="754"/>
      <c r="KTG162" s="754"/>
      <c r="KTH162" s="754"/>
      <c r="KTI162" s="754"/>
      <c r="KTJ162" s="754"/>
      <c r="KTK162" s="754"/>
      <c r="KTL162" s="754"/>
      <c r="KTM162" s="754"/>
      <c r="KTN162" s="754"/>
      <c r="KTO162" s="754"/>
      <c r="KTP162" s="754"/>
      <c r="KTQ162" s="754"/>
      <c r="KTR162" s="754"/>
      <c r="KTS162" s="754"/>
      <c r="KTT162" s="754"/>
      <c r="KTU162" s="754"/>
      <c r="KTV162" s="754"/>
      <c r="KTW162" s="754"/>
      <c r="KTX162" s="754"/>
      <c r="KTY162" s="754"/>
      <c r="KTZ162" s="754"/>
      <c r="KUA162" s="754"/>
      <c r="KUB162" s="754"/>
      <c r="KUC162" s="754"/>
      <c r="KUD162" s="754"/>
      <c r="KUE162" s="754"/>
      <c r="KUF162" s="754"/>
      <c r="KUG162" s="754"/>
      <c r="KUH162" s="754"/>
      <c r="KUI162" s="754"/>
      <c r="KUJ162" s="754"/>
      <c r="KUK162" s="754"/>
      <c r="KUL162" s="754"/>
      <c r="KUM162" s="754"/>
      <c r="KUN162" s="754"/>
      <c r="KUO162" s="754"/>
      <c r="KUP162" s="754"/>
      <c r="KUQ162" s="754"/>
      <c r="KUR162" s="754"/>
      <c r="KUS162" s="754"/>
      <c r="KUT162" s="754"/>
      <c r="KUU162" s="754"/>
      <c r="KUV162" s="754"/>
      <c r="KUW162" s="754"/>
      <c r="KUX162" s="754"/>
      <c r="KUY162" s="754"/>
      <c r="KUZ162" s="754"/>
      <c r="KVA162" s="754"/>
      <c r="KVB162" s="754"/>
      <c r="KVC162" s="754"/>
      <c r="KVD162" s="754"/>
      <c r="KVE162" s="754"/>
      <c r="KVF162" s="754"/>
      <c r="KVG162" s="754"/>
      <c r="KVH162" s="754"/>
      <c r="KVI162" s="754"/>
      <c r="KVJ162" s="754"/>
      <c r="KVK162" s="754"/>
      <c r="KVL162" s="754"/>
      <c r="KVM162" s="754"/>
      <c r="KVN162" s="754"/>
      <c r="KVO162" s="754"/>
      <c r="KVP162" s="754"/>
      <c r="KVQ162" s="754"/>
      <c r="KVR162" s="754"/>
      <c r="KVS162" s="754"/>
      <c r="KVT162" s="754"/>
      <c r="KVU162" s="754"/>
      <c r="KVV162" s="754"/>
      <c r="KVW162" s="754"/>
      <c r="KVX162" s="754"/>
      <c r="KVY162" s="754"/>
      <c r="KVZ162" s="754"/>
      <c r="KWA162" s="754"/>
      <c r="KWB162" s="754"/>
      <c r="KWC162" s="754"/>
      <c r="KWD162" s="754"/>
      <c r="KWE162" s="754"/>
      <c r="KWF162" s="754"/>
      <c r="KWG162" s="754"/>
      <c r="KWH162" s="754"/>
      <c r="KWI162" s="754"/>
      <c r="KWJ162" s="754"/>
      <c r="KWK162" s="754"/>
      <c r="KWL162" s="754"/>
      <c r="KWM162" s="754"/>
      <c r="KWN162" s="754"/>
      <c r="KWO162" s="754"/>
      <c r="KWP162" s="754"/>
      <c r="KWQ162" s="754"/>
      <c r="KWR162" s="754"/>
      <c r="KWS162" s="754"/>
      <c r="KWT162" s="754"/>
      <c r="KWU162" s="754"/>
      <c r="KWV162" s="754"/>
      <c r="KWW162" s="754"/>
      <c r="KWX162" s="754"/>
      <c r="KWY162" s="754"/>
      <c r="KWZ162" s="754"/>
      <c r="KXA162" s="754"/>
      <c r="KXB162" s="754"/>
      <c r="KXC162" s="754"/>
      <c r="KXD162" s="754"/>
      <c r="KXE162" s="754"/>
      <c r="KXF162" s="754"/>
      <c r="KXG162" s="754"/>
      <c r="KXH162" s="754"/>
      <c r="KXI162" s="754"/>
      <c r="KXJ162" s="754"/>
      <c r="KXK162" s="754"/>
      <c r="KXL162" s="754"/>
      <c r="KXM162" s="754"/>
      <c r="KXN162" s="754"/>
      <c r="KXO162" s="754"/>
      <c r="KXP162" s="754"/>
      <c r="KXQ162" s="754"/>
      <c r="KXR162" s="754"/>
      <c r="KXS162" s="754"/>
      <c r="KXT162" s="754"/>
      <c r="KXU162" s="754"/>
      <c r="KXV162" s="754"/>
      <c r="KXW162" s="754"/>
      <c r="KXX162" s="754"/>
      <c r="KXY162" s="754"/>
      <c r="KXZ162" s="754"/>
      <c r="KYA162" s="754"/>
      <c r="KYB162" s="754"/>
      <c r="KYC162" s="754"/>
      <c r="KYD162" s="754"/>
      <c r="KYE162" s="754"/>
      <c r="KYF162" s="754"/>
      <c r="KYG162" s="754"/>
      <c r="KYH162" s="754"/>
      <c r="KYI162" s="754"/>
      <c r="KYJ162" s="754"/>
      <c r="KYK162" s="754"/>
      <c r="KYL162" s="754"/>
      <c r="KYM162" s="754"/>
      <c r="KYN162" s="754"/>
      <c r="KYO162" s="754"/>
      <c r="KYP162" s="754"/>
      <c r="KYQ162" s="754"/>
      <c r="KYR162" s="754"/>
      <c r="KYS162" s="754"/>
      <c r="KYT162" s="754"/>
      <c r="KYU162" s="754"/>
      <c r="KYV162" s="754"/>
      <c r="KYW162" s="754"/>
      <c r="KYX162" s="754"/>
      <c r="KYY162" s="754"/>
      <c r="KYZ162" s="754"/>
      <c r="KZA162" s="754"/>
      <c r="KZB162" s="754"/>
      <c r="KZC162" s="754"/>
      <c r="KZD162" s="754"/>
      <c r="KZE162" s="754"/>
      <c r="KZF162" s="754"/>
      <c r="KZG162" s="754"/>
      <c r="KZH162" s="754"/>
      <c r="KZI162" s="754"/>
      <c r="KZJ162" s="754"/>
      <c r="KZK162" s="754"/>
      <c r="KZL162" s="754"/>
      <c r="KZM162" s="754"/>
      <c r="KZN162" s="754"/>
      <c r="KZO162" s="754"/>
      <c r="KZP162" s="754"/>
      <c r="KZQ162" s="754"/>
      <c r="KZR162" s="754"/>
      <c r="KZS162" s="754"/>
      <c r="KZT162" s="754"/>
      <c r="KZU162" s="754"/>
      <c r="KZV162" s="754"/>
      <c r="KZW162" s="754"/>
      <c r="KZX162" s="754"/>
      <c r="KZY162" s="754"/>
      <c r="KZZ162" s="754"/>
      <c r="LAA162" s="754"/>
      <c r="LAB162" s="754"/>
      <c r="LAC162" s="754"/>
      <c r="LAD162" s="754"/>
      <c r="LAE162" s="754"/>
      <c r="LAF162" s="754"/>
      <c r="LAG162" s="754"/>
      <c r="LAH162" s="754"/>
      <c r="LAI162" s="754"/>
      <c r="LAJ162" s="754"/>
      <c r="LAK162" s="754"/>
      <c r="LAL162" s="754"/>
      <c r="LAM162" s="754"/>
      <c r="LAN162" s="754"/>
      <c r="LAO162" s="754"/>
      <c r="LAP162" s="754"/>
      <c r="LAQ162" s="754"/>
      <c r="LAR162" s="754"/>
      <c r="LAS162" s="754"/>
      <c r="LAT162" s="754"/>
      <c r="LAU162" s="754"/>
      <c r="LAV162" s="754"/>
      <c r="LAW162" s="754"/>
      <c r="LAX162" s="754"/>
      <c r="LAY162" s="754"/>
      <c r="LAZ162" s="754"/>
      <c r="LBA162" s="754"/>
      <c r="LBB162" s="754"/>
      <c r="LBC162" s="754"/>
      <c r="LBD162" s="754"/>
      <c r="LBE162" s="754"/>
      <c r="LBF162" s="754"/>
      <c r="LBG162" s="754"/>
      <c r="LBH162" s="754"/>
      <c r="LBI162" s="754"/>
      <c r="LBJ162" s="754"/>
      <c r="LBK162" s="754"/>
      <c r="LBL162" s="754"/>
      <c r="LBM162" s="754"/>
      <c r="LBN162" s="754"/>
      <c r="LBO162" s="754"/>
      <c r="LBP162" s="754"/>
      <c r="LBQ162" s="754"/>
      <c r="LBR162" s="754"/>
      <c r="LBS162" s="754"/>
      <c r="LBT162" s="754"/>
      <c r="LBU162" s="754"/>
      <c r="LBV162" s="754"/>
      <c r="LBW162" s="754"/>
      <c r="LBX162" s="754"/>
      <c r="LBY162" s="754"/>
      <c r="LBZ162" s="754"/>
      <c r="LCA162" s="754"/>
      <c r="LCB162" s="754"/>
      <c r="LCC162" s="754"/>
      <c r="LCD162" s="754"/>
      <c r="LCE162" s="754"/>
      <c r="LCF162" s="754"/>
      <c r="LCG162" s="754"/>
      <c r="LCH162" s="754"/>
      <c r="LCI162" s="754"/>
      <c r="LCJ162" s="754"/>
      <c r="LCK162" s="754"/>
      <c r="LCL162" s="754"/>
      <c r="LCM162" s="754"/>
      <c r="LCN162" s="754"/>
      <c r="LCO162" s="754"/>
      <c r="LCP162" s="754"/>
      <c r="LCQ162" s="754"/>
      <c r="LCR162" s="754"/>
      <c r="LCS162" s="754"/>
      <c r="LCT162" s="754"/>
      <c r="LCU162" s="754"/>
      <c r="LCV162" s="754"/>
      <c r="LCW162" s="754"/>
      <c r="LCX162" s="754"/>
      <c r="LCY162" s="754"/>
      <c r="LCZ162" s="754"/>
      <c r="LDA162" s="754"/>
      <c r="LDB162" s="754"/>
      <c r="LDC162" s="754"/>
      <c r="LDD162" s="754"/>
      <c r="LDE162" s="754"/>
      <c r="LDF162" s="754"/>
      <c r="LDG162" s="754"/>
      <c r="LDH162" s="754"/>
      <c r="LDI162" s="754"/>
      <c r="LDJ162" s="754"/>
      <c r="LDK162" s="754"/>
      <c r="LDL162" s="754"/>
      <c r="LDM162" s="754"/>
      <c r="LDN162" s="754"/>
      <c r="LDO162" s="754"/>
      <c r="LDP162" s="754"/>
      <c r="LDQ162" s="754"/>
      <c r="LDR162" s="754"/>
      <c r="LDS162" s="754"/>
      <c r="LDT162" s="754"/>
      <c r="LDU162" s="754"/>
      <c r="LDV162" s="754"/>
      <c r="LDW162" s="754"/>
      <c r="LDX162" s="754"/>
      <c r="LDY162" s="754"/>
      <c r="LDZ162" s="754"/>
      <c r="LEA162" s="754"/>
      <c r="LEB162" s="754"/>
      <c r="LEC162" s="754"/>
      <c r="LED162" s="754"/>
      <c r="LEE162" s="754"/>
      <c r="LEF162" s="754"/>
      <c r="LEG162" s="754"/>
      <c r="LEH162" s="754"/>
      <c r="LEI162" s="754"/>
      <c r="LEJ162" s="754"/>
      <c r="LEK162" s="754"/>
      <c r="LEL162" s="754"/>
      <c r="LEM162" s="754"/>
      <c r="LEN162" s="754"/>
      <c r="LEO162" s="754"/>
      <c r="LEP162" s="754"/>
      <c r="LEQ162" s="754"/>
      <c r="LER162" s="754"/>
      <c r="LES162" s="754"/>
      <c r="LET162" s="754"/>
      <c r="LEU162" s="754"/>
      <c r="LEV162" s="754"/>
      <c r="LEW162" s="754"/>
      <c r="LEX162" s="754"/>
      <c r="LEY162" s="754"/>
      <c r="LEZ162" s="754"/>
      <c r="LFA162" s="754"/>
      <c r="LFB162" s="754"/>
      <c r="LFC162" s="754"/>
      <c r="LFD162" s="754"/>
      <c r="LFE162" s="754"/>
      <c r="LFF162" s="754"/>
      <c r="LFG162" s="754"/>
      <c r="LFH162" s="754"/>
      <c r="LFI162" s="754"/>
      <c r="LFJ162" s="754"/>
      <c r="LFK162" s="754"/>
      <c r="LFL162" s="754"/>
      <c r="LFM162" s="754"/>
      <c r="LFN162" s="754"/>
      <c r="LFO162" s="754"/>
      <c r="LFP162" s="754"/>
      <c r="LFQ162" s="754"/>
      <c r="LFR162" s="754"/>
      <c r="LFS162" s="754"/>
      <c r="LFT162" s="754"/>
      <c r="LFU162" s="754"/>
      <c r="LFV162" s="754"/>
      <c r="LFW162" s="754"/>
      <c r="LFX162" s="754"/>
      <c r="LFY162" s="754"/>
      <c r="LFZ162" s="754"/>
      <c r="LGA162" s="754"/>
      <c r="LGB162" s="754"/>
      <c r="LGC162" s="754"/>
      <c r="LGD162" s="754"/>
      <c r="LGE162" s="754"/>
      <c r="LGF162" s="754"/>
      <c r="LGG162" s="754"/>
      <c r="LGH162" s="754"/>
      <c r="LGI162" s="754"/>
      <c r="LGJ162" s="754"/>
      <c r="LGK162" s="754"/>
      <c r="LGL162" s="754"/>
      <c r="LGM162" s="754"/>
      <c r="LGN162" s="754"/>
      <c r="LGO162" s="754"/>
      <c r="LGP162" s="754"/>
      <c r="LGQ162" s="754"/>
      <c r="LGR162" s="754"/>
      <c r="LGS162" s="754"/>
      <c r="LGT162" s="754"/>
      <c r="LGU162" s="754"/>
      <c r="LGV162" s="754"/>
      <c r="LGW162" s="754"/>
      <c r="LGX162" s="754"/>
      <c r="LGY162" s="754"/>
      <c r="LGZ162" s="754"/>
      <c r="LHA162" s="754"/>
      <c r="LHB162" s="754"/>
      <c r="LHC162" s="754"/>
      <c r="LHD162" s="754"/>
      <c r="LHE162" s="754"/>
      <c r="LHF162" s="754"/>
      <c r="LHG162" s="754"/>
      <c r="LHH162" s="754"/>
      <c r="LHI162" s="754"/>
      <c r="LHJ162" s="754"/>
      <c r="LHK162" s="754"/>
      <c r="LHL162" s="754"/>
      <c r="LHM162" s="754"/>
      <c r="LHN162" s="754"/>
      <c r="LHO162" s="754"/>
      <c r="LHP162" s="754"/>
      <c r="LHQ162" s="754"/>
      <c r="LHR162" s="754"/>
      <c r="LHS162" s="754"/>
      <c r="LHT162" s="754"/>
      <c r="LHU162" s="754"/>
      <c r="LHV162" s="754"/>
      <c r="LHW162" s="754"/>
      <c r="LHX162" s="754"/>
      <c r="LHY162" s="754"/>
      <c r="LHZ162" s="754"/>
      <c r="LIA162" s="754"/>
      <c r="LIB162" s="754"/>
      <c r="LIC162" s="754"/>
      <c r="LID162" s="754"/>
      <c r="LIE162" s="754"/>
      <c r="LIF162" s="754"/>
      <c r="LIG162" s="754"/>
      <c r="LIH162" s="754"/>
      <c r="LII162" s="754"/>
      <c r="LIJ162" s="754"/>
      <c r="LIK162" s="754"/>
      <c r="LIL162" s="754"/>
      <c r="LIM162" s="754"/>
      <c r="LIN162" s="754"/>
      <c r="LIO162" s="754"/>
      <c r="LIP162" s="754"/>
      <c r="LIQ162" s="754"/>
      <c r="LIR162" s="754"/>
      <c r="LIS162" s="754"/>
      <c r="LIT162" s="754"/>
      <c r="LIU162" s="754"/>
      <c r="LIV162" s="754"/>
      <c r="LIW162" s="754"/>
      <c r="LIX162" s="754"/>
      <c r="LIY162" s="754"/>
      <c r="LIZ162" s="754"/>
      <c r="LJA162" s="754"/>
      <c r="LJB162" s="754"/>
      <c r="LJC162" s="754"/>
      <c r="LJD162" s="754"/>
      <c r="LJE162" s="754"/>
      <c r="LJF162" s="754"/>
      <c r="LJG162" s="754"/>
      <c r="LJH162" s="754"/>
      <c r="LJI162" s="754"/>
      <c r="LJJ162" s="754"/>
      <c r="LJK162" s="754"/>
      <c r="LJL162" s="754"/>
      <c r="LJM162" s="754"/>
      <c r="LJN162" s="754"/>
      <c r="LJO162" s="754"/>
      <c r="LJP162" s="754"/>
      <c r="LJQ162" s="754"/>
      <c r="LJR162" s="754"/>
      <c r="LJS162" s="754"/>
      <c r="LJT162" s="754"/>
      <c r="LJU162" s="754"/>
      <c r="LJV162" s="754"/>
      <c r="LJW162" s="754"/>
      <c r="LJX162" s="754"/>
      <c r="LJY162" s="754"/>
      <c r="LJZ162" s="754"/>
      <c r="LKA162" s="754"/>
      <c r="LKB162" s="754"/>
      <c r="LKC162" s="754"/>
      <c r="LKD162" s="754"/>
      <c r="LKE162" s="754"/>
      <c r="LKF162" s="754"/>
      <c r="LKG162" s="754"/>
      <c r="LKH162" s="754"/>
      <c r="LKI162" s="754"/>
      <c r="LKJ162" s="754"/>
      <c r="LKK162" s="754"/>
      <c r="LKL162" s="754"/>
      <c r="LKM162" s="754"/>
      <c r="LKN162" s="754"/>
      <c r="LKO162" s="754"/>
      <c r="LKP162" s="754"/>
      <c r="LKQ162" s="754"/>
      <c r="LKR162" s="754"/>
      <c r="LKS162" s="754"/>
      <c r="LKT162" s="754"/>
      <c r="LKU162" s="754"/>
      <c r="LKV162" s="754"/>
      <c r="LKW162" s="754"/>
      <c r="LKX162" s="754"/>
      <c r="LKY162" s="754"/>
      <c r="LKZ162" s="754"/>
      <c r="LLA162" s="754"/>
      <c r="LLB162" s="754"/>
      <c r="LLC162" s="754"/>
      <c r="LLD162" s="754"/>
      <c r="LLE162" s="754"/>
      <c r="LLF162" s="754"/>
      <c r="LLG162" s="754"/>
      <c r="LLH162" s="754"/>
      <c r="LLI162" s="754"/>
      <c r="LLJ162" s="754"/>
      <c r="LLK162" s="754"/>
      <c r="LLL162" s="754"/>
      <c r="LLM162" s="754"/>
      <c r="LLN162" s="754"/>
      <c r="LLO162" s="754"/>
      <c r="LLP162" s="754"/>
      <c r="LLQ162" s="754"/>
      <c r="LLR162" s="754"/>
      <c r="LLS162" s="754"/>
      <c r="LLT162" s="754"/>
      <c r="LLU162" s="754"/>
      <c r="LLV162" s="754"/>
      <c r="LLW162" s="754"/>
      <c r="LLX162" s="754"/>
      <c r="LLY162" s="754"/>
      <c r="LLZ162" s="754"/>
      <c r="LMA162" s="754"/>
      <c r="LMB162" s="754"/>
      <c r="LMC162" s="754"/>
      <c r="LMD162" s="754"/>
      <c r="LME162" s="754"/>
      <c r="LMF162" s="754"/>
      <c r="LMG162" s="754"/>
      <c r="LMH162" s="754"/>
      <c r="LMI162" s="754"/>
      <c r="LMJ162" s="754"/>
      <c r="LMK162" s="754"/>
      <c r="LML162" s="754"/>
      <c r="LMM162" s="754"/>
      <c r="LMN162" s="754"/>
      <c r="LMO162" s="754"/>
      <c r="LMP162" s="754"/>
      <c r="LMQ162" s="754"/>
      <c r="LMR162" s="754"/>
      <c r="LMS162" s="754"/>
      <c r="LMT162" s="754"/>
      <c r="LMU162" s="754"/>
      <c r="LMV162" s="754"/>
      <c r="LMW162" s="754"/>
      <c r="LMX162" s="754"/>
      <c r="LMY162" s="754"/>
      <c r="LMZ162" s="754"/>
      <c r="LNA162" s="754"/>
      <c r="LNB162" s="754"/>
      <c r="LNC162" s="754"/>
      <c r="LND162" s="754"/>
      <c r="LNE162" s="754"/>
      <c r="LNF162" s="754"/>
      <c r="LNG162" s="754"/>
      <c r="LNH162" s="754"/>
      <c r="LNI162" s="754"/>
      <c r="LNJ162" s="754"/>
      <c r="LNK162" s="754"/>
      <c r="LNL162" s="754"/>
      <c r="LNM162" s="754"/>
      <c r="LNN162" s="754"/>
      <c r="LNO162" s="754"/>
      <c r="LNP162" s="754"/>
      <c r="LNQ162" s="754"/>
      <c r="LNR162" s="754"/>
      <c r="LNS162" s="754"/>
      <c r="LNT162" s="754"/>
      <c r="LNU162" s="754"/>
      <c r="LNV162" s="754"/>
      <c r="LNW162" s="754"/>
      <c r="LNX162" s="754"/>
      <c r="LNY162" s="754"/>
      <c r="LNZ162" s="754"/>
      <c r="LOA162" s="754"/>
      <c r="LOB162" s="754"/>
      <c r="LOC162" s="754"/>
      <c r="LOD162" s="754"/>
      <c r="LOE162" s="754"/>
      <c r="LOF162" s="754"/>
      <c r="LOG162" s="754"/>
      <c r="LOH162" s="754"/>
      <c r="LOI162" s="754"/>
      <c r="LOJ162" s="754"/>
      <c r="LOK162" s="754"/>
      <c r="LOL162" s="754"/>
      <c r="LOM162" s="754"/>
      <c r="LON162" s="754"/>
      <c r="LOO162" s="754"/>
      <c r="LOP162" s="754"/>
      <c r="LOQ162" s="754"/>
      <c r="LOR162" s="754"/>
      <c r="LOS162" s="754"/>
      <c r="LOT162" s="754"/>
      <c r="LOU162" s="754"/>
      <c r="LOV162" s="754"/>
      <c r="LOW162" s="754"/>
      <c r="LOX162" s="754"/>
      <c r="LOY162" s="754"/>
      <c r="LOZ162" s="754"/>
      <c r="LPA162" s="754"/>
      <c r="LPB162" s="754"/>
      <c r="LPC162" s="754"/>
      <c r="LPD162" s="754"/>
      <c r="LPE162" s="754"/>
      <c r="LPF162" s="754"/>
      <c r="LPG162" s="754"/>
      <c r="LPH162" s="754"/>
      <c r="LPI162" s="754"/>
      <c r="LPJ162" s="754"/>
      <c r="LPK162" s="754"/>
      <c r="LPL162" s="754"/>
      <c r="LPM162" s="754"/>
      <c r="LPN162" s="754"/>
      <c r="LPO162" s="754"/>
      <c r="LPP162" s="754"/>
      <c r="LPQ162" s="754"/>
      <c r="LPR162" s="754"/>
      <c r="LPS162" s="754"/>
      <c r="LPT162" s="754"/>
      <c r="LPU162" s="754"/>
      <c r="LPV162" s="754"/>
      <c r="LPW162" s="754"/>
      <c r="LPX162" s="754"/>
      <c r="LPY162" s="754"/>
      <c r="LPZ162" s="754"/>
      <c r="LQA162" s="754"/>
      <c r="LQB162" s="754"/>
      <c r="LQC162" s="754"/>
      <c r="LQD162" s="754"/>
      <c r="LQE162" s="754"/>
      <c r="LQF162" s="754"/>
      <c r="LQG162" s="754"/>
      <c r="LQH162" s="754"/>
      <c r="LQI162" s="754"/>
      <c r="LQJ162" s="754"/>
      <c r="LQK162" s="754"/>
      <c r="LQL162" s="754"/>
      <c r="LQM162" s="754"/>
      <c r="LQN162" s="754"/>
      <c r="LQO162" s="754"/>
      <c r="LQP162" s="754"/>
      <c r="LQQ162" s="754"/>
      <c r="LQR162" s="754"/>
      <c r="LQS162" s="754"/>
      <c r="LQT162" s="754"/>
      <c r="LQU162" s="754"/>
      <c r="LQV162" s="754"/>
      <c r="LQW162" s="754"/>
      <c r="LQX162" s="754"/>
      <c r="LQY162" s="754"/>
      <c r="LQZ162" s="754"/>
      <c r="LRA162" s="754"/>
      <c r="LRB162" s="754"/>
      <c r="LRC162" s="754"/>
      <c r="LRD162" s="754"/>
      <c r="LRE162" s="754"/>
      <c r="LRF162" s="754"/>
      <c r="LRG162" s="754"/>
      <c r="LRH162" s="754"/>
      <c r="LRI162" s="754"/>
      <c r="LRJ162" s="754"/>
      <c r="LRK162" s="754"/>
      <c r="LRL162" s="754"/>
      <c r="LRM162" s="754"/>
      <c r="LRN162" s="754"/>
      <c r="LRO162" s="754"/>
      <c r="LRP162" s="754"/>
      <c r="LRQ162" s="754"/>
      <c r="LRR162" s="754"/>
      <c r="LRS162" s="754"/>
      <c r="LRT162" s="754"/>
      <c r="LRU162" s="754"/>
      <c r="LRV162" s="754"/>
      <c r="LRW162" s="754"/>
      <c r="LRX162" s="754"/>
      <c r="LRY162" s="754"/>
      <c r="LRZ162" s="754"/>
      <c r="LSA162" s="754"/>
      <c r="LSB162" s="754"/>
      <c r="LSC162" s="754"/>
      <c r="LSD162" s="754"/>
      <c r="LSE162" s="754"/>
      <c r="LSF162" s="754"/>
      <c r="LSG162" s="754"/>
      <c r="LSH162" s="754"/>
      <c r="LSI162" s="754"/>
      <c r="LSJ162" s="754"/>
      <c r="LSK162" s="754"/>
      <c r="LSL162" s="754"/>
      <c r="LSM162" s="754"/>
      <c r="LSN162" s="754"/>
      <c r="LSO162" s="754"/>
      <c r="LSP162" s="754"/>
      <c r="LSQ162" s="754"/>
      <c r="LSR162" s="754"/>
      <c r="LSS162" s="754"/>
      <c r="LST162" s="754"/>
      <c r="LSU162" s="754"/>
      <c r="LSV162" s="754"/>
      <c r="LSW162" s="754"/>
      <c r="LSX162" s="754"/>
      <c r="LSY162" s="754"/>
      <c r="LSZ162" s="754"/>
      <c r="LTA162" s="754"/>
      <c r="LTB162" s="754"/>
      <c r="LTC162" s="754"/>
      <c r="LTD162" s="754"/>
      <c r="LTE162" s="754"/>
      <c r="LTF162" s="754"/>
      <c r="LTG162" s="754"/>
      <c r="LTH162" s="754"/>
      <c r="LTI162" s="754"/>
      <c r="LTJ162" s="754"/>
      <c r="LTK162" s="754"/>
      <c r="LTL162" s="754"/>
      <c r="LTM162" s="754"/>
      <c r="LTN162" s="754"/>
      <c r="LTO162" s="754"/>
      <c r="LTP162" s="754"/>
      <c r="LTQ162" s="754"/>
      <c r="LTR162" s="754"/>
      <c r="LTS162" s="754"/>
      <c r="LTT162" s="754"/>
      <c r="LTU162" s="754"/>
      <c r="LTV162" s="754"/>
      <c r="LTW162" s="754"/>
      <c r="LTX162" s="754"/>
      <c r="LTY162" s="754"/>
      <c r="LTZ162" s="754"/>
      <c r="LUA162" s="754"/>
      <c r="LUB162" s="754"/>
      <c r="LUC162" s="754"/>
      <c r="LUD162" s="754"/>
      <c r="LUE162" s="754"/>
      <c r="LUF162" s="754"/>
      <c r="LUG162" s="754"/>
      <c r="LUH162" s="754"/>
      <c r="LUI162" s="754"/>
      <c r="LUJ162" s="754"/>
      <c r="LUK162" s="754"/>
      <c r="LUL162" s="754"/>
      <c r="LUM162" s="754"/>
      <c r="LUN162" s="754"/>
      <c r="LUO162" s="754"/>
      <c r="LUP162" s="754"/>
      <c r="LUQ162" s="754"/>
      <c r="LUR162" s="754"/>
      <c r="LUS162" s="754"/>
      <c r="LUT162" s="754"/>
      <c r="LUU162" s="754"/>
      <c r="LUV162" s="754"/>
      <c r="LUW162" s="754"/>
      <c r="LUX162" s="754"/>
      <c r="LUY162" s="754"/>
      <c r="LUZ162" s="754"/>
      <c r="LVA162" s="754"/>
      <c r="LVB162" s="754"/>
      <c r="LVC162" s="754"/>
      <c r="LVD162" s="754"/>
      <c r="LVE162" s="754"/>
      <c r="LVF162" s="754"/>
      <c r="LVG162" s="754"/>
      <c r="LVH162" s="754"/>
      <c r="LVI162" s="754"/>
      <c r="LVJ162" s="754"/>
      <c r="LVK162" s="754"/>
      <c r="LVL162" s="754"/>
      <c r="LVM162" s="754"/>
      <c r="LVN162" s="754"/>
      <c r="LVO162" s="754"/>
      <c r="LVP162" s="754"/>
      <c r="LVQ162" s="754"/>
      <c r="LVR162" s="754"/>
      <c r="LVS162" s="754"/>
      <c r="LVT162" s="754"/>
      <c r="LVU162" s="754"/>
      <c r="LVV162" s="754"/>
      <c r="LVW162" s="754"/>
      <c r="LVX162" s="754"/>
      <c r="LVY162" s="754"/>
      <c r="LVZ162" s="754"/>
      <c r="LWA162" s="754"/>
      <c r="LWB162" s="754"/>
      <c r="LWC162" s="754"/>
      <c r="LWD162" s="754"/>
      <c r="LWE162" s="754"/>
      <c r="LWF162" s="754"/>
      <c r="LWG162" s="754"/>
      <c r="LWH162" s="754"/>
      <c r="LWI162" s="754"/>
      <c r="LWJ162" s="754"/>
      <c r="LWK162" s="754"/>
      <c r="LWL162" s="754"/>
      <c r="LWM162" s="754"/>
      <c r="LWN162" s="754"/>
      <c r="LWO162" s="754"/>
      <c r="LWP162" s="754"/>
      <c r="LWQ162" s="754"/>
      <c r="LWR162" s="754"/>
      <c r="LWS162" s="754"/>
      <c r="LWT162" s="754"/>
      <c r="LWU162" s="754"/>
      <c r="LWV162" s="754"/>
      <c r="LWW162" s="754"/>
      <c r="LWX162" s="754"/>
      <c r="LWY162" s="754"/>
      <c r="LWZ162" s="754"/>
      <c r="LXA162" s="754"/>
      <c r="LXB162" s="754"/>
      <c r="LXC162" s="754"/>
      <c r="LXD162" s="754"/>
      <c r="LXE162" s="754"/>
      <c r="LXF162" s="754"/>
      <c r="LXG162" s="754"/>
      <c r="LXH162" s="754"/>
      <c r="LXI162" s="754"/>
      <c r="LXJ162" s="754"/>
      <c r="LXK162" s="754"/>
      <c r="LXL162" s="754"/>
      <c r="LXM162" s="754"/>
      <c r="LXN162" s="754"/>
      <c r="LXO162" s="754"/>
      <c r="LXP162" s="754"/>
      <c r="LXQ162" s="754"/>
      <c r="LXR162" s="754"/>
      <c r="LXS162" s="754"/>
      <c r="LXT162" s="754"/>
      <c r="LXU162" s="754"/>
      <c r="LXV162" s="754"/>
      <c r="LXW162" s="754"/>
      <c r="LXX162" s="754"/>
      <c r="LXY162" s="754"/>
      <c r="LXZ162" s="754"/>
      <c r="LYA162" s="754"/>
      <c r="LYB162" s="754"/>
      <c r="LYC162" s="754"/>
      <c r="LYD162" s="754"/>
      <c r="LYE162" s="754"/>
      <c r="LYF162" s="754"/>
      <c r="LYG162" s="754"/>
      <c r="LYH162" s="754"/>
      <c r="LYI162" s="754"/>
      <c r="LYJ162" s="754"/>
      <c r="LYK162" s="754"/>
      <c r="LYL162" s="754"/>
      <c r="LYM162" s="754"/>
      <c r="LYN162" s="754"/>
      <c r="LYO162" s="754"/>
      <c r="LYP162" s="754"/>
      <c r="LYQ162" s="754"/>
      <c r="LYR162" s="754"/>
      <c r="LYS162" s="754"/>
      <c r="LYT162" s="754"/>
      <c r="LYU162" s="754"/>
      <c r="LYV162" s="754"/>
      <c r="LYW162" s="754"/>
      <c r="LYX162" s="754"/>
      <c r="LYY162" s="754"/>
      <c r="LYZ162" s="754"/>
      <c r="LZA162" s="754"/>
      <c r="LZB162" s="754"/>
      <c r="LZC162" s="754"/>
      <c r="LZD162" s="754"/>
      <c r="LZE162" s="754"/>
      <c r="LZF162" s="754"/>
      <c r="LZG162" s="754"/>
      <c r="LZH162" s="754"/>
      <c r="LZI162" s="754"/>
      <c r="LZJ162" s="754"/>
      <c r="LZK162" s="754"/>
      <c r="LZL162" s="754"/>
      <c r="LZM162" s="754"/>
      <c r="LZN162" s="754"/>
      <c r="LZO162" s="754"/>
      <c r="LZP162" s="754"/>
      <c r="LZQ162" s="754"/>
      <c r="LZR162" s="754"/>
      <c r="LZS162" s="754"/>
      <c r="LZT162" s="754"/>
      <c r="LZU162" s="754"/>
      <c r="LZV162" s="754"/>
      <c r="LZW162" s="754"/>
      <c r="LZX162" s="754"/>
      <c r="LZY162" s="754"/>
      <c r="LZZ162" s="754"/>
      <c r="MAA162" s="754"/>
      <c r="MAB162" s="754"/>
      <c r="MAC162" s="754"/>
      <c r="MAD162" s="754"/>
      <c r="MAE162" s="754"/>
      <c r="MAF162" s="754"/>
      <c r="MAG162" s="754"/>
      <c r="MAH162" s="754"/>
      <c r="MAI162" s="754"/>
      <c r="MAJ162" s="754"/>
      <c r="MAK162" s="754"/>
      <c r="MAL162" s="754"/>
      <c r="MAM162" s="754"/>
      <c r="MAN162" s="754"/>
      <c r="MAO162" s="754"/>
      <c r="MAP162" s="754"/>
      <c r="MAQ162" s="754"/>
      <c r="MAR162" s="754"/>
      <c r="MAS162" s="754"/>
      <c r="MAT162" s="754"/>
      <c r="MAU162" s="754"/>
      <c r="MAV162" s="754"/>
      <c r="MAW162" s="754"/>
      <c r="MAX162" s="754"/>
      <c r="MAY162" s="754"/>
      <c r="MAZ162" s="754"/>
      <c r="MBA162" s="754"/>
      <c r="MBB162" s="754"/>
      <c r="MBC162" s="754"/>
      <c r="MBD162" s="754"/>
      <c r="MBE162" s="754"/>
      <c r="MBF162" s="754"/>
      <c r="MBG162" s="754"/>
      <c r="MBH162" s="754"/>
      <c r="MBI162" s="754"/>
      <c r="MBJ162" s="754"/>
      <c r="MBK162" s="754"/>
      <c r="MBL162" s="754"/>
      <c r="MBM162" s="754"/>
      <c r="MBN162" s="754"/>
      <c r="MBO162" s="754"/>
      <c r="MBP162" s="754"/>
      <c r="MBQ162" s="754"/>
      <c r="MBR162" s="754"/>
      <c r="MBS162" s="754"/>
      <c r="MBT162" s="754"/>
      <c r="MBU162" s="754"/>
      <c r="MBV162" s="754"/>
      <c r="MBW162" s="754"/>
      <c r="MBX162" s="754"/>
      <c r="MBY162" s="754"/>
      <c r="MBZ162" s="754"/>
      <c r="MCA162" s="754"/>
      <c r="MCB162" s="754"/>
      <c r="MCC162" s="754"/>
      <c r="MCD162" s="754"/>
      <c r="MCE162" s="754"/>
      <c r="MCF162" s="754"/>
      <c r="MCG162" s="754"/>
      <c r="MCH162" s="754"/>
      <c r="MCI162" s="754"/>
      <c r="MCJ162" s="754"/>
      <c r="MCK162" s="754"/>
      <c r="MCL162" s="754"/>
      <c r="MCM162" s="754"/>
      <c r="MCN162" s="754"/>
      <c r="MCO162" s="754"/>
      <c r="MCP162" s="754"/>
      <c r="MCQ162" s="754"/>
      <c r="MCR162" s="754"/>
      <c r="MCS162" s="754"/>
      <c r="MCT162" s="754"/>
      <c r="MCU162" s="754"/>
      <c r="MCV162" s="754"/>
      <c r="MCW162" s="754"/>
      <c r="MCX162" s="754"/>
      <c r="MCY162" s="754"/>
      <c r="MCZ162" s="754"/>
      <c r="MDA162" s="754"/>
      <c r="MDB162" s="754"/>
      <c r="MDC162" s="754"/>
      <c r="MDD162" s="754"/>
      <c r="MDE162" s="754"/>
      <c r="MDF162" s="754"/>
      <c r="MDG162" s="754"/>
      <c r="MDH162" s="754"/>
      <c r="MDI162" s="754"/>
      <c r="MDJ162" s="754"/>
      <c r="MDK162" s="754"/>
      <c r="MDL162" s="754"/>
      <c r="MDM162" s="754"/>
      <c r="MDN162" s="754"/>
      <c r="MDO162" s="754"/>
      <c r="MDP162" s="754"/>
      <c r="MDQ162" s="754"/>
      <c r="MDR162" s="754"/>
      <c r="MDS162" s="754"/>
      <c r="MDT162" s="754"/>
      <c r="MDU162" s="754"/>
      <c r="MDV162" s="754"/>
      <c r="MDW162" s="754"/>
      <c r="MDX162" s="754"/>
      <c r="MDY162" s="754"/>
      <c r="MDZ162" s="754"/>
      <c r="MEA162" s="754"/>
      <c r="MEB162" s="754"/>
      <c r="MEC162" s="754"/>
      <c r="MED162" s="754"/>
      <c r="MEE162" s="754"/>
      <c r="MEF162" s="754"/>
      <c r="MEG162" s="754"/>
      <c r="MEH162" s="754"/>
      <c r="MEI162" s="754"/>
      <c r="MEJ162" s="754"/>
      <c r="MEK162" s="754"/>
      <c r="MEL162" s="754"/>
      <c r="MEM162" s="754"/>
      <c r="MEN162" s="754"/>
      <c r="MEO162" s="754"/>
      <c r="MEP162" s="754"/>
      <c r="MEQ162" s="754"/>
      <c r="MER162" s="754"/>
      <c r="MES162" s="754"/>
      <c r="MET162" s="754"/>
      <c r="MEU162" s="754"/>
      <c r="MEV162" s="754"/>
      <c r="MEW162" s="754"/>
      <c r="MEX162" s="754"/>
      <c r="MEY162" s="754"/>
      <c r="MEZ162" s="754"/>
      <c r="MFA162" s="754"/>
      <c r="MFB162" s="754"/>
      <c r="MFC162" s="754"/>
      <c r="MFD162" s="754"/>
      <c r="MFE162" s="754"/>
      <c r="MFF162" s="754"/>
      <c r="MFG162" s="754"/>
      <c r="MFH162" s="754"/>
      <c r="MFI162" s="754"/>
      <c r="MFJ162" s="754"/>
      <c r="MFK162" s="754"/>
      <c r="MFL162" s="754"/>
      <c r="MFM162" s="754"/>
      <c r="MFN162" s="754"/>
      <c r="MFO162" s="754"/>
      <c r="MFP162" s="754"/>
      <c r="MFQ162" s="754"/>
      <c r="MFR162" s="754"/>
      <c r="MFS162" s="754"/>
      <c r="MFT162" s="754"/>
      <c r="MFU162" s="754"/>
      <c r="MFV162" s="754"/>
      <c r="MFW162" s="754"/>
      <c r="MFX162" s="754"/>
      <c r="MFY162" s="754"/>
      <c r="MFZ162" s="754"/>
      <c r="MGA162" s="754"/>
      <c r="MGB162" s="754"/>
      <c r="MGC162" s="754"/>
      <c r="MGD162" s="754"/>
      <c r="MGE162" s="754"/>
      <c r="MGF162" s="754"/>
      <c r="MGG162" s="754"/>
      <c r="MGH162" s="754"/>
      <c r="MGI162" s="754"/>
      <c r="MGJ162" s="754"/>
      <c r="MGK162" s="754"/>
      <c r="MGL162" s="754"/>
      <c r="MGM162" s="754"/>
      <c r="MGN162" s="754"/>
      <c r="MGO162" s="754"/>
      <c r="MGP162" s="754"/>
      <c r="MGQ162" s="754"/>
      <c r="MGR162" s="754"/>
      <c r="MGS162" s="754"/>
      <c r="MGT162" s="754"/>
      <c r="MGU162" s="754"/>
      <c r="MGV162" s="754"/>
      <c r="MGW162" s="754"/>
      <c r="MGX162" s="754"/>
      <c r="MGY162" s="754"/>
      <c r="MGZ162" s="754"/>
      <c r="MHA162" s="754"/>
      <c r="MHB162" s="754"/>
      <c r="MHC162" s="754"/>
      <c r="MHD162" s="754"/>
      <c r="MHE162" s="754"/>
      <c r="MHF162" s="754"/>
      <c r="MHG162" s="754"/>
      <c r="MHH162" s="754"/>
      <c r="MHI162" s="754"/>
      <c r="MHJ162" s="754"/>
      <c r="MHK162" s="754"/>
      <c r="MHL162" s="754"/>
      <c r="MHM162" s="754"/>
      <c r="MHN162" s="754"/>
      <c r="MHO162" s="754"/>
      <c r="MHP162" s="754"/>
      <c r="MHQ162" s="754"/>
      <c r="MHR162" s="754"/>
      <c r="MHS162" s="754"/>
      <c r="MHT162" s="754"/>
      <c r="MHU162" s="754"/>
      <c r="MHV162" s="754"/>
      <c r="MHW162" s="754"/>
      <c r="MHX162" s="754"/>
      <c r="MHY162" s="754"/>
      <c r="MHZ162" s="754"/>
      <c r="MIA162" s="754"/>
      <c r="MIB162" s="754"/>
      <c r="MIC162" s="754"/>
      <c r="MID162" s="754"/>
      <c r="MIE162" s="754"/>
      <c r="MIF162" s="754"/>
      <c r="MIG162" s="754"/>
      <c r="MIH162" s="754"/>
      <c r="MII162" s="754"/>
      <c r="MIJ162" s="754"/>
      <c r="MIK162" s="754"/>
      <c r="MIL162" s="754"/>
      <c r="MIM162" s="754"/>
      <c r="MIN162" s="754"/>
      <c r="MIO162" s="754"/>
      <c r="MIP162" s="754"/>
      <c r="MIQ162" s="754"/>
      <c r="MIR162" s="754"/>
      <c r="MIS162" s="754"/>
      <c r="MIT162" s="754"/>
      <c r="MIU162" s="754"/>
      <c r="MIV162" s="754"/>
      <c r="MIW162" s="754"/>
      <c r="MIX162" s="754"/>
      <c r="MIY162" s="754"/>
      <c r="MIZ162" s="754"/>
      <c r="MJA162" s="754"/>
      <c r="MJB162" s="754"/>
      <c r="MJC162" s="754"/>
      <c r="MJD162" s="754"/>
      <c r="MJE162" s="754"/>
      <c r="MJF162" s="754"/>
      <c r="MJG162" s="754"/>
      <c r="MJH162" s="754"/>
      <c r="MJI162" s="754"/>
      <c r="MJJ162" s="754"/>
      <c r="MJK162" s="754"/>
      <c r="MJL162" s="754"/>
      <c r="MJM162" s="754"/>
      <c r="MJN162" s="754"/>
      <c r="MJO162" s="754"/>
      <c r="MJP162" s="754"/>
      <c r="MJQ162" s="754"/>
      <c r="MJR162" s="754"/>
      <c r="MJS162" s="754"/>
      <c r="MJT162" s="754"/>
      <c r="MJU162" s="754"/>
      <c r="MJV162" s="754"/>
      <c r="MJW162" s="754"/>
      <c r="MJX162" s="754"/>
      <c r="MJY162" s="754"/>
      <c r="MJZ162" s="754"/>
      <c r="MKA162" s="754"/>
      <c r="MKB162" s="754"/>
      <c r="MKC162" s="754"/>
      <c r="MKD162" s="754"/>
      <c r="MKE162" s="754"/>
      <c r="MKF162" s="754"/>
      <c r="MKG162" s="754"/>
      <c r="MKH162" s="754"/>
      <c r="MKI162" s="754"/>
      <c r="MKJ162" s="754"/>
      <c r="MKK162" s="754"/>
      <c r="MKL162" s="754"/>
      <c r="MKM162" s="754"/>
      <c r="MKN162" s="754"/>
      <c r="MKO162" s="754"/>
      <c r="MKP162" s="754"/>
      <c r="MKQ162" s="754"/>
      <c r="MKR162" s="754"/>
      <c r="MKS162" s="754"/>
      <c r="MKT162" s="754"/>
      <c r="MKU162" s="754"/>
      <c r="MKV162" s="754"/>
      <c r="MKW162" s="754"/>
      <c r="MKX162" s="754"/>
      <c r="MKY162" s="754"/>
      <c r="MKZ162" s="754"/>
      <c r="MLA162" s="754"/>
      <c r="MLB162" s="754"/>
      <c r="MLC162" s="754"/>
      <c r="MLD162" s="754"/>
      <c r="MLE162" s="754"/>
      <c r="MLF162" s="754"/>
      <c r="MLG162" s="754"/>
      <c r="MLH162" s="754"/>
      <c r="MLI162" s="754"/>
      <c r="MLJ162" s="754"/>
      <c r="MLK162" s="754"/>
      <c r="MLL162" s="754"/>
      <c r="MLM162" s="754"/>
      <c r="MLN162" s="754"/>
      <c r="MLO162" s="754"/>
      <c r="MLP162" s="754"/>
      <c r="MLQ162" s="754"/>
      <c r="MLR162" s="754"/>
      <c r="MLS162" s="754"/>
      <c r="MLT162" s="754"/>
      <c r="MLU162" s="754"/>
      <c r="MLV162" s="754"/>
      <c r="MLW162" s="754"/>
      <c r="MLX162" s="754"/>
      <c r="MLY162" s="754"/>
      <c r="MLZ162" s="754"/>
      <c r="MMA162" s="754"/>
      <c r="MMB162" s="754"/>
      <c r="MMC162" s="754"/>
      <c r="MMD162" s="754"/>
      <c r="MME162" s="754"/>
      <c r="MMF162" s="754"/>
      <c r="MMG162" s="754"/>
      <c r="MMH162" s="754"/>
      <c r="MMI162" s="754"/>
      <c r="MMJ162" s="754"/>
      <c r="MMK162" s="754"/>
      <c r="MML162" s="754"/>
      <c r="MMM162" s="754"/>
      <c r="MMN162" s="754"/>
      <c r="MMO162" s="754"/>
      <c r="MMP162" s="754"/>
      <c r="MMQ162" s="754"/>
      <c r="MMR162" s="754"/>
      <c r="MMS162" s="754"/>
      <c r="MMT162" s="754"/>
      <c r="MMU162" s="754"/>
      <c r="MMV162" s="754"/>
      <c r="MMW162" s="754"/>
      <c r="MMX162" s="754"/>
      <c r="MMY162" s="754"/>
      <c r="MMZ162" s="754"/>
      <c r="MNA162" s="754"/>
      <c r="MNB162" s="754"/>
      <c r="MNC162" s="754"/>
      <c r="MND162" s="754"/>
      <c r="MNE162" s="754"/>
      <c r="MNF162" s="754"/>
      <c r="MNG162" s="754"/>
      <c r="MNH162" s="754"/>
      <c r="MNI162" s="754"/>
      <c r="MNJ162" s="754"/>
      <c r="MNK162" s="754"/>
      <c r="MNL162" s="754"/>
      <c r="MNM162" s="754"/>
      <c r="MNN162" s="754"/>
      <c r="MNO162" s="754"/>
      <c r="MNP162" s="754"/>
      <c r="MNQ162" s="754"/>
      <c r="MNR162" s="754"/>
      <c r="MNS162" s="754"/>
      <c r="MNT162" s="754"/>
      <c r="MNU162" s="754"/>
      <c r="MNV162" s="754"/>
      <c r="MNW162" s="754"/>
      <c r="MNX162" s="754"/>
      <c r="MNY162" s="754"/>
      <c r="MNZ162" s="754"/>
      <c r="MOA162" s="754"/>
      <c r="MOB162" s="754"/>
      <c r="MOC162" s="754"/>
      <c r="MOD162" s="754"/>
      <c r="MOE162" s="754"/>
      <c r="MOF162" s="754"/>
      <c r="MOG162" s="754"/>
      <c r="MOH162" s="754"/>
      <c r="MOI162" s="754"/>
      <c r="MOJ162" s="754"/>
      <c r="MOK162" s="754"/>
      <c r="MOL162" s="754"/>
      <c r="MOM162" s="754"/>
      <c r="MON162" s="754"/>
      <c r="MOO162" s="754"/>
      <c r="MOP162" s="754"/>
      <c r="MOQ162" s="754"/>
      <c r="MOR162" s="754"/>
      <c r="MOS162" s="754"/>
      <c r="MOT162" s="754"/>
      <c r="MOU162" s="754"/>
      <c r="MOV162" s="754"/>
      <c r="MOW162" s="754"/>
      <c r="MOX162" s="754"/>
      <c r="MOY162" s="754"/>
      <c r="MOZ162" s="754"/>
      <c r="MPA162" s="754"/>
      <c r="MPB162" s="754"/>
      <c r="MPC162" s="754"/>
      <c r="MPD162" s="754"/>
      <c r="MPE162" s="754"/>
      <c r="MPF162" s="754"/>
      <c r="MPG162" s="754"/>
      <c r="MPH162" s="754"/>
      <c r="MPI162" s="754"/>
      <c r="MPJ162" s="754"/>
      <c r="MPK162" s="754"/>
      <c r="MPL162" s="754"/>
      <c r="MPM162" s="754"/>
      <c r="MPN162" s="754"/>
      <c r="MPO162" s="754"/>
      <c r="MPP162" s="754"/>
      <c r="MPQ162" s="754"/>
      <c r="MPR162" s="754"/>
      <c r="MPS162" s="754"/>
      <c r="MPT162" s="754"/>
      <c r="MPU162" s="754"/>
      <c r="MPV162" s="754"/>
      <c r="MPW162" s="754"/>
      <c r="MPX162" s="754"/>
      <c r="MPY162" s="754"/>
      <c r="MPZ162" s="754"/>
      <c r="MQA162" s="754"/>
      <c r="MQB162" s="754"/>
      <c r="MQC162" s="754"/>
      <c r="MQD162" s="754"/>
      <c r="MQE162" s="754"/>
      <c r="MQF162" s="754"/>
      <c r="MQG162" s="754"/>
      <c r="MQH162" s="754"/>
      <c r="MQI162" s="754"/>
      <c r="MQJ162" s="754"/>
      <c r="MQK162" s="754"/>
      <c r="MQL162" s="754"/>
      <c r="MQM162" s="754"/>
      <c r="MQN162" s="754"/>
      <c r="MQO162" s="754"/>
      <c r="MQP162" s="754"/>
      <c r="MQQ162" s="754"/>
      <c r="MQR162" s="754"/>
      <c r="MQS162" s="754"/>
      <c r="MQT162" s="754"/>
      <c r="MQU162" s="754"/>
      <c r="MQV162" s="754"/>
      <c r="MQW162" s="754"/>
      <c r="MQX162" s="754"/>
      <c r="MQY162" s="754"/>
      <c r="MQZ162" s="754"/>
      <c r="MRA162" s="754"/>
      <c r="MRB162" s="754"/>
      <c r="MRC162" s="754"/>
      <c r="MRD162" s="754"/>
      <c r="MRE162" s="754"/>
      <c r="MRF162" s="754"/>
      <c r="MRG162" s="754"/>
      <c r="MRH162" s="754"/>
      <c r="MRI162" s="754"/>
      <c r="MRJ162" s="754"/>
      <c r="MRK162" s="754"/>
      <c r="MRL162" s="754"/>
      <c r="MRM162" s="754"/>
      <c r="MRN162" s="754"/>
      <c r="MRO162" s="754"/>
      <c r="MRP162" s="754"/>
      <c r="MRQ162" s="754"/>
      <c r="MRR162" s="754"/>
      <c r="MRS162" s="754"/>
      <c r="MRT162" s="754"/>
      <c r="MRU162" s="754"/>
      <c r="MRV162" s="754"/>
      <c r="MRW162" s="754"/>
      <c r="MRX162" s="754"/>
      <c r="MRY162" s="754"/>
      <c r="MRZ162" s="754"/>
      <c r="MSA162" s="754"/>
      <c r="MSB162" s="754"/>
      <c r="MSC162" s="754"/>
      <c r="MSD162" s="754"/>
      <c r="MSE162" s="754"/>
      <c r="MSF162" s="754"/>
      <c r="MSG162" s="754"/>
      <c r="MSH162" s="754"/>
      <c r="MSI162" s="754"/>
      <c r="MSJ162" s="754"/>
      <c r="MSK162" s="754"/>
      <c r="MSL162" s="754"/>
      <c r="MSM162" s="754"/>
      <c r="MSN162" s="754"/>
      <c r="MSO162" s="754"/>
      <c r="MSP162" s="754"/>
      <c r="MSQ162" s="754"/>
      <c r="MSR162" s="754"/>
      <c r="MSS162" s="754"/>
      <c r="MST162" s="754"/>
      <c r="MSU162" s="754"/>
      <c r="MSV162" s="754"/>
      <c r="MSW162" s="754"/>
      <c r="MSX162" s="754"/>
      <c r="MSY162" s="754"/>
      <c r="MSZ162" s="754"/>
      <c r="MTA162" s="754"/>
      <c r="MTB162" s="754"/>
      <c r="MTC162" s="754"/>
      <c r="MTD162" s="754"/>
      <c r="MTE162" s="754"/>
      <c r="MTF162" s="754"/>
      <c r="MTG162" s="754"/>
      <c r="MTH162" s="754"/>
      <c r="MTI162" s="754"/>
      <c r="MTJ162" s="754"/>
      <c r="MTK162" s="754"/>
      <c r="MTL162" s="754"/>
      <c r="MTM162" s="754"/>
      <c r="MTN162" s="754"/>
      <c r="MTO162" s="754"/>
      <c r="MTP162" s="754"/>
      <c r="MTQ162" s="754"/>
      <c r="MTR162" s="754"/>
      <c r="MTS162" s="754"/>
      <c r="MTT162" s="754"/>
      <c r="MTU162" s="754"/>
      <c r="MTV162" s="754"/>
      <c r="MTW162" s="754"/>
      <c r="MTX162" s="754"/>
      <c r="MTY162" s="754"/>
      <c r="MTZ162" s="754"/>
      <c r="MUA162" s="754"/>
      <c r="MUB162" s="754"/>
      <c r="MUC162" s="754"/>
      <c r="MUD162" s="754"/>
      <c r="MUE162" s="754"/>
      <c r="MUF162" s="754"/>
      <c r="MUG162" s="754"/>
      <c r="MUH162" s="754"/>
      <c r="MUI162" s="754"/>
      <c r="MUJ162" s="754"/>
      <c r="MUK162" s="754"/>
      <c r="MUL162" s="754"/>
      <c r="MUM162" s="754"/>
      <c r="MUN162" s="754"/>
      <c r="MUO162" s="754"/>
      <c r="MUP162" s="754"/>
      <c r="MUQ162" s="754"/>
      <c r="MUR162" s="754"/>
      <c r="MUS162" s="754"/>
      <c r="MUT162" s="754"/>
      <c r="MUU162" s="754"/>
      <c r="MUV162" s="754"/>
      <c r="MUW162" s="754"/>
      <c r="MUX162" s="754"/>
      <c r="MUY162" s="754"/>
      <c r="MUZ162" s="754"/>
      <c r="MVA162" s="754"/>
      <c r="MVB162" s="754"/>
      <c r="MVC162" s="754"/>
      <c r="MVD162" s="754"/>
      <c r="MVE162" s="754"/>
      <c r="MVF162" s="754"/>
      <c r="MVG162" s="754"/>
      <c r="MVH162" s="754"/>
      <c r="MVI162" s="754"/>
      <c r="MVJ162" s="754"/>
      <c r="MVK162" s="754"/>
      <c r="MVL162" s="754"/>
      <c r="MVM162" s="754"/>
      <c r="MVN162" s="754"/>
      <c r="MVO162" s="754"/>
      <c r="MVP162" s="754"/>
      <c r="MVQ162" s="754"/>
      <c r="MVR162" s="754"/>
      <c r="MVS162" s="754"/>
      <c r="MVT162" s="754"/>
      <c r="MVU162" s="754"/>
      <c r="MVV162" s="754"/>
      <c r="MVW162" s="754"/>
      <c r="MVX162" s="754"/>
      <c r="MVY162" s="754"/>
      <c r="MVZ162" s="754"/>
      <c r="MWA162" s="754"/>
      <c r="MWB162" s="754"/>
      <c r="MWC162" s="754"/>
      <c r="MWD162" s="754"/>
      <c r="MWE162" s="754"/>
      <c r="MWF162" s="754"/>
      <c r="MWG162" s="754"/>
      <c r="MWH162" s="754"/>
      <c r="MWI162" s="754"/>
      <c r="MWJ162" s="754"/>
      <c r="MWK162" s="754"/>
      <c r="MWL162" s="754"/>
      <c r="MWM162" s="754"/>
      <c r="MWN162" s="754"/>
      <c r="MWO162" s="754"/>
      <c r="MWP162" s="754"/>
      <c r="MWQ162" s="754"/>
      <c r="MWR162" s="754"/>
      <c r="MWS162" s="754"/>
      <c r="MWT162" s="754"/>
      <c r="MWU162" s="754"/>
      <c r="MWV162" s="754"/>
      <c r="MWW162" s="754"/>
      <c r="MWX162" s="754"/>
      <c r="MWY162" s="754"/>
      <c r="MWZ162" s="754"/>
      <c r="MXA162" s="754"/>
      <c r="MXB162" s="754"/>
      <c r="MXC162" s="754"/>
      <c r="MXD162" s="754"/>
      <c r="MXE162" s="754"/>
      <c r="MXF162" s="754"/>
      <c r="MXG162" s="754"/>
      <c r="MXH162" s="754"/>
      <c r="MXI162" s="754"/>
      <c r="MXJ162" s="754"/>
      <c r="MXK162" s="754"/>
      <c r="MXL162" s="754"/>
      <c r="MXM162" s="754"/>
      <c r="MXN162" s="754"/>
      <c r="MXO162" s="754"/>
      <c r="MXP162" s="754"/>
      <c r="MXQ162" s="754"/>
      <c r="MXR162" s="754"/>
      <c r="MXS162" s="754"/>
      <c r="MXT162" s="754"/>
      <c r="MXU162" s="754"/>
      <c r="MXV162" s="754"/>
      <c r="MXW162" s="754"/>
      <c r="MXX162" s="754"/>
      <c r="MXY162" s="754"/>
      <c r="MXZ162" s="754"/>
      <c r="MYA162" s="754"/>
      <c r="MYB162" s="754"/>
      <c r="MYC162" s="754"/>
      <c r="MYD162" s="754"/>
      <c r="MYE162" s="754"/>
      <c r="MYF162" s="754"/>
      <c r="MYG162" s="754"/>
      <c r="MYH162" s="754"/>
      <c r="MYI162" s="754"/>
      <c r="MYJ162" s="754"/>
      <c r="MYK162" s="754"/>
      <c r="MYL162" s="754"/>
      <c r="MYM162" s="754"/>
      <c r="MYN162" s="754"/>
      <c r="MYO162" s="754"/>
      <c r="MYP162" s="754"/>
      <c r="MYQ162" s="754"/>
      <c r="MYR162" s="754"/>
      <c r="MYS162" s="754"/>
      <c r="MYT162" s="754"/>
      <c r="MYU162" s="754"/>
      <c r="MYV162" s="754"/>
      <c r="MYW162" s="754"/>
      <c r="MYX162" s="754"/>
      <c r="MYY162" s="754"/>
      <c r="MYZ162" s="754"/>
      <c r="MZA162" s="754"/>
      <c r="MZB162" s="754"/>
      <c r="MZC162" s="754"/>
      <c r="MZD162" s="754"/>
      <c r="MZE162" s="754"/>
      <c r="MZF162" s="754"/>
      <c r="MZG162" s="754"/>
      <c r="MZH162" s="754"/>
      <c r="MZI162" s="754"/>
      <c r="MZJ162" s="754"/>
      <c r="MZK162" s="754"/>
      <c r="MZL162" s="754"/>
      <c r="MZM162" s="754"/>
      <c r="MZN162" s="754"/>
      <c r="MZO162" s="754"/>
      <c r="MZP162" s="754"/>
      <c r="MZQ162" s="754"/>
      <c r="MZR162" s="754"/>
      <c r="MZS162" s="754"/>
      <c r="MZT162" s="754"/>
      <c r="MZU162" s="754"/>
      <c r="MZV162" s="754"/>
      <c r="MZW162" s="754"/>
      <c r="MZX162" s="754"/>
      <c r="MZY162" s="754"/>
      <c r="MZZ162" s="754"/>
      <c r="NAA162" s="754"/>
      <c r="NAB162" s="754"/>
      <c r="NAC162" s="754"/>
      <c r="NAD162" s="754"/>
      <c r="NAE162" s="754"/>
      <c r="NAF162" s="754"/>
      <c r="NAG162" s="754"/>
      <c r="NAH162" s="754"/>
      <c r="NAI162" s="754"/>
      <c r="NAJ162" s="754"/>
      <c r="NAK162" s="754"/>
      <c r="NAL162" s="754"/>
      <c r="NAM162" s="754"/>
      <c r="NAN162" s="754"/>
      <c r="NAO162" s="754"/>
      <c r="NAP162" s="754"/>
      <c r="NAQ162" s="754"/>
      <c r="NAR162" s="754"/>
      <c r="NAS162" s="754"/>
      <c r="NAT162" s="754"/>
      <c r="NAU162" s="754"/>
      <c r="NAV162" s="754"/>
      <c r="NAW162" s="754"/>
      <c r="NAX162" s="754"/>
      <c r="NAY162" s="754"/>
      <c r="NAZ162" s="754"/>
      <c r="NBA162" s="754"/>
      <c r="NBB162" s="754"/>
      <c r="NBC162" s="754"/>
      <c r="NBD162" s="754"/>
      <c r="NBE162" s="754"/>
      <c r="NBF162" s="754"/>
      <c r="NBG162" s="754"/>
      <c r="NBH162" s="754"/>
      <c r="NBI162" s="754"/>
      <c r="NBJ162" s="754"/>
      <c r="NBK162" s="754"/>
      <c r="NBL162" s="754"/>
      <c r="NBM162" s="754"/>
      <c r="NBN162" s="754"/>
      <c r="NBO162" s="754"/>
      <c r="NBP162" s="754"/>
      <c r="NBQ162" s="754"/>
      <c r="NBR162" s="754"/>
      <c r="NBS162" s="754"/>
      <c r="NBT162" s="754"/>
      <c r="NBU162" s="754"/>
      <c r="NBV162" s="754"/>
      <c r="NBW162" s="754"/>
      <c r="NBX162" s="754"/>
      <c r="NBY162" s="754"/>
      <c r="NBZ162" s="754"/>
      <c r="NCA162" s="754"/>
      <c r="NCB162" s="754"/>
      <c r="NCC162" s="754"/>
      <c r="NCD162" s="754"/>
      <c r="NCE162" s="754"/>
      <c r="NCF162" s="754"/>
      <c r="NCG162" s="754"/>
      <c r="NCH162" s="754"/>
      <c r="NCI162" s="754"/>
      <c r="NCJ162" s="754"/>
      <c r="NCK162" s="754"/>
      <c r="NCL162" s="754"/>
      <c r="NCM162" s="754"/>
      <c r="NCN162" s="754"/>
      <c r="NCO162" s="754"/>
      <c r="NCP162" s="754"/>
      <c r="NCQ162" s="754"/>
      <c r="NCR162" s="754"/>
      <c r="NCS162" s="754"/>
      <c r="NCT162" s="754"/>
      <c r="NCU162" s="754"/>
      <c r="NCV162" s="754"/>
      <c r="NCW162" s="754"/>
      <c r="NCX162" s="754"/>
      <c r="NCY162" s="754"/>
      <c r="NCZ162" s="754"/>
      <c r="NDA162" s="754"/>
      <c r="NDB162" s="754"/>
      <c r="NDC162" s="754"/>
      <c r="NDD162" s="754"/>
      <c r="NDE162" s="754"/>
      <c r="NDF162" s="754"/>
      <c r="NDG162" s="754"/>
      <c r="NDH162" s="754"/>
      <c r="NDI162" s="754"/>
      <c r="NDJ162" s="754"/>
      <c r="NDK162" s="754"/>
      <c r="NDL162" s="754"/>
      <c r="NDM162" s="754"/>
      <c r="NDN162" s="754"/>
      <c r="NDO162" s="754"/>
      <c r="NDP162" s="754"/>
      <c r="NDQ162" s="754"/>
      <c r="NDR162" s="754"/>
      <c r="NDS162" s="754"/>
      <c r="NDT162" s="754"/>
      <c r="NDU162" s="754"/>
      <c r="NDV162" s="754"/>
      <c r="NDW162" s="754"/>
      <c r="NDX162" s="754"/>
      <c r="NDY162" s="754"/>
      <c r="NDZ162" s="754"/>
      <c r="NEA162" s="754"/>
      <c r="NEB162" s="754"/>
      <c r="NEC162" s="754"/>
      <c r="NED162" s="754"/>
      <c r="NEE162" s="754"/>
      <c r="NEF162" s="754"/>
      <c r="NEG162" s="754"/>
      <c r="NEH162" s="754"/>
      <c r="NEI162" s="754"/>
      <c r="NEJ162" s="754"/>
      <c r="NEK162" s="754"/>
      <c r="NEL162" s="754"/>
      <c r="NEM162" s="754"/>
      <c r="NEN162" s="754"/>
      <c r="NEO162" s="754"/>
      <c r="NEP162" s="754"/>
      <c r="NEQ162" s="754"/>
      <c r="NER162" s="754"/>
      <c r="NES162" s="754"/>
      <c r="NET162" s="754"/>
      <c r="NEU162" s="754"/>
      <c r="NEV162" s="754"/>
      <c r="NEW162" s="754"/>
      <c r="NEX162" s="754"/>
      <c r="NEY162" s="754"/>
      <c r="NEZ162" s="754"/>
      <c r="NFA162" s="754"/>
      <c r="NFB162" s="754"/>
      <c r="NFC162" s="754"/>
      <c r="NFD162" s="754"/>
      <c r="NFE162" s="754"/>
      <c r="NFF162" s="754"/>
      <c r="NFG162" s="754"/>
      <c r="NFH162" s="754"/>
      <c r="NFI162" s="754"/>
      <c r="NFJ162" s="754"/>
      <c r="NFK162" s="754"/>
      <c r="NFL162" s="754"/>
      <c r="NFM162" s="754"/>
      <c r="NFN162" s="754"/>
      <c r="NFO162" s="754"/>
      <c r="NFP162" s="754"/>
      <c r="NFQ162" s="754"/>
      <c r="NFR162" s="754"/>
      <c r="NFS162" s="754"/>
      <c r="NFT162" s="754"/>
      <c r="NFU162" s="754"/>
      <c r="NFV162" s="754"/>
      <c r="NFW162" s="754"/>
      <c r="NFX162" s="754"/>
      <c r="NFY162" s="754"/>
      <c r="NFZ162" s="754"/>
      <c r="NGA162" s="754"/>
      <c r="NGB162" s="754"/>
      <c r="NGC162" s="754"/>
      <c r="NGD162" s="754"/>
      <c r="NGE162" s="754"/>
      <c r="NGF162" s="754"/>
      <c r="NGG162" s="754"/>
      <c r="NGH162" s="754"/>
      <c r="NGI162" s="754"/>
      <c r="NGJ162" s="754"/>
      <c r="NGK162" s="754"/>
      <c r="NGL162" s="754"/>
      <c r="NGM162" s="754"/>
      <c r="NGN162" s="754"/>
      <c r="NGO162" s="754"/>
      <c r="NGP162" s="754"/>
      <c r="NGQ162" s="754"/>
      <c r="NGR162" s="754"/>
      <c r="NGS162" s="754"/>
      <c r="NGT162" s="754"/>
      <c r="NGU162" s="754"/>
      <c r="NGV162" s="754"/>
      <c r="NGW162" s="754"/>
      <c r="NGX162" s="754"/>
      <c r="NGY162" s="754"/>
      <c r="NGZ162" s="754"/>
      <c r="NHA162" s="754"/>
      <c r="NHB162" s="754"/>
      <c r="NHC162" s="754"/>
      <c r="NHD162" s="754"/>
      <c r="NHE162" s="754"/>
      <c r="NHF162" s="754"/>
      <c r="NHG162" s="754"/>
      <c r="NHH162" s="754"/>
      <c r="NHI162" s="754"/>
      <c r="NHJ162" s="754"/>
      <c r="NHK162" s="754"/>
      <c r="NHL162" s="754"/>
      <c r="NHM162" s="754"/>
      <c r="NHN162" s="754"/>
      <c r="NHO162" s="754"/>
      <c r="NHP162" s="754"/>
      <c r="NHQ162" s="754"/>
      <c r="NHR162" s="754"/>
      <c r="NHS162" s="754"/>
      <c r="NHT162" s="754"/>
      <c r="NHU162" s="754"/>
      <c r="NHV162" s="754"/>
      <c r="NHW162" s="754"/>
      <c r="NHX162" s="754"/>
      <c r="NHY162" s="754"/>
      <c r="NHZ162" s="754"/>
      <c r="NIA162" s="754"/>
      <c r="NIB162" s="754"/>
      <c r="NIC162" s="754"/>
      <c r="NID162" s="754"/>
      <c r="NIE162" s="754"/>
      <c r="NIF162" s="754"/>
      <c r="NIG162" s="754"/>
      <c r="NIH162" s="754"/>
      <c r="NII162" s="754"/>
      <c r="NIJ162" s="754"/>
      <c r="NIK162" s="754"/>
      <c r="NIL162" s="754"/>
      <c r="NIM162" s="754"/>
      <c r="NIN162" s="754"/>
      <c r="NIO162" s="754"/>
      <c r="NIP162" s="754"/>
      <c r="NIQ162" s="754"/>
      <c r="NIR162" s="754"/>
      <c r="NIS162" s="754"/>
      <c r="NIT162" s="754"/>
      <c r="NIU162" s="754"/>
      <c r="NIV162" s="754"/>
      <c r="NIW162" s="754"/>
      <c r="NIX162" s="754"/>
      <c r="NIY162" s="754"/>
      <c r="NIZ162" s="754"/>
      <c r="NJA162" s="754"/>
      <c r="NJB162" s="754"/>
      <c r="NJC162" s="754"/>
      <c r="NJD162" s="754"/>
      <c r="NJE162" s="754"/>
      <c r="NJF162" s="754"/>
      <c r="NJG162" s="754"/>
      <c r="NJH162" s="754"/>
      <c r="NJI162" s="754"/>
      <c r="NJJ162" s="754"/>
      <c r="NJK162" s="754"/>
      <c r="NJL162" s="754"/>
      <c r="NJM162" s="754"/>
      <c r="NJN162" s="754"/>
      <c r="NJO162" s="754"/>
      <c r="NJP162" s="754"/>
      <c r="NJQ162" s="754"/>
      <c r="NJR162" s="754"/>
      <c r="NJS162" s="754"/>
      <c r="NJT162" s="754"/>
      <c r="NJU162" s="754"/>
      <c r="NJV162" s="754"/>
      <c r="NJW162" s="754"/>
      <c r="NJX162" s="754"/>
      <c r="NJY162" s="754"/>
      <c r="NJZ162" s="754"/>
      <c r="NKA162" s="754"/>
      <c r="NKB162" s="754"/>
      <c r="NKC162" s="754"/>
      <c r="NKD162" s="754"/>
      <c r="NKE162" s="754"/>
      <c r="NKF162" s="754"/>
      <c r="NKG162" s="754"/>
      <c r="NKH162" s="754"/>
      <c r="NKI162" s="754"/>
      <c r="NKJ162" s="754"/>
      <c r="NKK162" s="754"/>
      <c r="NKL162" s="754"/>
      <c r="NKM162" s="754"/>
      <c r="NKN162" s="754"/>
      <c r="NKO162" s="754"/>
      <c r="NKP162" s="754"/>
      <c r="NKQ162" s="754"/>
      <c r="NKR162" s="754"/>
      <c r="NKS162" s="754"/>
      <c r="NKT162" s="754"/>
      <c r="NKU162" s="754"/>
      <c r="NKV162" s="754"/>
      <c r="NKW162" s="754"/>
      <c r="NKX162" s="754"/>
      <c r="NKY162" s="754"/>
      <c r="NKZ162" s="754"/>
      <c r="NLA162" s="754"/>
      <c r="NLB162" s="754"/>
      <c r="NLC162" s="754"/>
      <c r="NLD162" s="754"/>
      <c r="NLE162" s="754"/>
      <c r="NLF162" s="754"/>
      <c r="NLG162" s="754"/>
      <c r="NLH162" s="754"/>
      <c r="NLI162" s="754"/>
      <c r="NLJ162" s="754"/>
      <c r="NLK162" s="754"/>
      <c r="NLL162" s="754"/>
      <c r="NLM162" s="754"/>
      <c r="NLN162" s="754"/>
      <c r="NLO162" s="754"/>
      <c r="NLP162" s="754"/>
      <c r="NLQ162" s="754"/>
      <c r="NLR162" s="754"/>
      <c r="NLS162" s="754"/>
      <c r="NLT162" s="754"/>
      <c r="NLU162" s="754"/>
      <c r="NLV162" s="754"/>
      <c r="NLW162" s="754"/>
      <c r="NLX162" s="754"/>
      <c r="NLY162" s="754"/>
      <c r="NLZ162" s="754"/>
      <c r="NMA162" s="754"/>
      <c r="NMB162" s="754"/>
      <c r="NMC162" s="754"/>
      <c r="NMD162" s="754"/>
      <c r="NME162" s="754"/>
      <c r="NMF162" s="754"/>
      <c r="NMG162" s="754"/>
      <c r="NMH162" s="754"/>
      <c r="NMI162" s="754"/>
      <c r="NMJ162" s="754"/>
      <c r="NMK162" s="754"/>
      <c r="NML162" s="754"/>
      <c r="NMM162" s="754"/>
      <c r="NMN162" s="754"/>
      <c r="NMO162" s="754"/>
      <c r="NMP162" s="754"/>
      <c r="NMQ162" s="754"/>
      <c r="NMR162" s="754"/>
      <c r="NMS162" s="754"/>
      <c r="NMT162" s="754"/>
      <c r="NMU162" s="754"/>
      <c r="NMV162" s="754"/>
      <c r="NMW162" s="754"/>
      <c r="NMX162" s="754"/>
      <c r="NMY162" s="754"/>
      <c r="NMZ162" s="754"/>
      <c r="NNA162" s="754"/>
      <c r="NNB162" s="754"/>
      <c r="NNC162" s="754"/>
      <c r="NND162" s="754"/>
      <c r="NNE162" s="754"/>
      <c r="NNF162" s="754"/>
      <c r="NNG162" s="754"/>
      <c r="NNH162" s="754"/>
      <c r="NNI162" s="754"/>
      <c r="NNJ162" s="754"/>
      <c r="NNK162" s="754"/>
      <c r="NNL162" s="754"/>
      <c r="NNM162" s="754"/>
      <c r="NNN162" s="754"/>
      <c r="NNO162" s="754"/>
      <c r="NNP162" s="754"/>
      <c r="NNQ162" s="754"/>
      <c r="NNR162" s="754"/>
      <c r="NNS162" s="754"/>
      <c r="NNT162" s="754"/>
      <c r="NNU162" s="754"/>
      <c r="NNV162" s="754"/>
      <c r="NNW162" s="754"/>
      <c r="NNX162" s="754"/>
      <c r="NNY162" s="754"/>
      <c r="NNZ162" s="754"/>
      <c r="NOA162" s="754"/>
      <c r="NOB162" s="754"/>
      <c r="NOC162" s="754"/>
      <c r="NOD162" s="754"/>
      <c r="NOE162" s="754"/>
      <c r="NOF162" s="754"/>
      <c r="NOG162" s="754"/>
      <c r="NOH162" s="754"/>
      <c r="NOI162" s="754"/>
      <c r="NOJ162" s="754"/>
      <c r="NOK162" s="754"/>
      <c r="NOL162" s="754"/>
      <c r="NOM162" s="754"/>
      <c r="NON162" s="754"/>
      <c r="NOO162" s="754"/>
      <c r="NOP162" s="754"/>
      <c r="NOQ162" s="754"/>
      <c r="NOR162" s="754"/>
      <c r="NOS162" s="754"/>
      <c r="NOT162" s="754"/>
      <c r="NOU162" s="754"/>
      <c r="NOV162" s="754"/>
      <c r="NOW162" s="754"/>
      <c r="NOX162" s="754"/>
      <c r="NOY162" s="754"/>
      <c r="NOZ162" s="754"/>
      <c r="NPA162" s="754"/>
      <c r="NPB162" s="754"/>
      <c r="NPC162" s="754"/>
      <c r="NPD162" s="754"/>
      <c r="NPE162" s="754"/>
      <c r="NPF162" s="754"/>
      <c r="NPG162" s="754"/>
      <c r="NPH162" s="754"/>
      <c r="NPI162" s="754"/>
      <c r="NPJ162" s="754"/>
      <c r="NPK162" s="754"/>
      <c r="NPL162" s="754"/>
      <c r="NPM162" s="754"/>
      <c r="NPN162" s="754"/>
      <c r="NPO162" s="754"/>
      <c r="NPP162" s="754"/>
      <c r="NPQ162" s="754"/>
      <c r="NPR162" s="754"/>
      <c r="NPS162" s="754"/>
      <c r="NPT162" s="754"/>
      <c r="NPU162" s="754"/>
      <c r="NPV162" s="754"/>
      <c r="NPW162" s="754"/>
      <c r="NPX162" s="754"/>
      <c r="NPY162" s="754"/>
      <c r="NPZ162" s="754"/>
      <c r="NQA162" s="754"/>
      <c r="NQB162" s="754"/>
      <c r="NQC162" s="754"/>
      <c r="NQD162" s="754"/>
      <c r="NQE162" s="754"/>
      <c r="NQF162" s="754"/>
      <c r="NQG162" s="754"/>
      <c r="NQH162" s="754"/>
      <c r="NQI162" s="754"/>
      <c r="NQJ162" s="754"/>
      <c r="NQK162" s="754"/>
      <c r="NQL162" s="754"/>
      <c r="NQM162" s="754"/>
      <c r="NQN162" s="754"/>
      <c r="NQO162" s="754"/>
      <c r="NQP162" s="754"/>
      <c r="NQQ162" s="754"/>
      <c r="NQR162" s="754"/>
      <c r="NQS162" s="754"/>
      <c r="NQT162" s="754"/>
      <c r="NQU162" s="754"/>
      <c r="NQV162" s="754"/>
      <c r="NQW162" s="754"/>
      <c r="NQX162" s="754"/>
      <c r="NQY162" s="754"/>
      <c r="NQZ162" s="754"/>
      <c r="NRA162" s="754"/>
      <c r="NRB162" s="754"/>
      <c r="NRC162" s="754"/>
      <c r="NRD162" s="754"/>
      <c r="NRE162" s="754"/>
      <c r="NRF162" s="754"/>
      <c r="NRG162" s="754"/>
      <c r="NRH162" s="754"/>
      <c r="NRI162" s="754"/>
      <c r="NRJ162" s="754"/>
      <c r="NRK162" s="754"/>
      <c r="NRL162" s="754"/>
      <c r="NRM162" s="754"/>
      <c r="NRN162" s="754"/>
      <c r="NRO162" s="754"/>
      <c r="NRP162" s="754"/>
      <c r="NRQ162" s="754"/>
      <c r="NRR162" s="754"/>
      <c r="NRS162" s="754"/>
      <c r="NRT162" s="754"/>
      <c r="NRU162" s="754"/>
      <c r="NRV162" s="754"/>
      <c r="NRW162" s="754"/>
      <c r="NRX162" s="754"/>
      <c r="NRY162" s="754"/>
      <c r="NRZ162" s="754"/>
      <c r="NSA162" s="754"/>
      <c r="NSB162" s="754"/>
      <c r="NSC162" s="754"/>
      <c r="NSD162" s="754"/>
      <c r="NSE162" s="754"/>
      <c r="NSF162" s="754"/>
      <c r="NSG162" s="754"/>
      <c r="NSH162" s="754"/>
      <c r="NSI162" s="754"/>
      <c r="NSJ162" s="754"/>
      <c r="NSK162" s="754"/>
      <c r="NSL162" s="754"/>
      <c r="NSM162" s="754"/>
      <c r="NSN162" s="754"/>
      <c r="NSO162" s="754"/>
      <c r="NSP162" s="754"/>
      <c r="NSQ162" s="754"/>
      <c r="NSR162" s="754"/>
      <c r="NSS162" s="754"/>
      <c r="NST162" s="754"/>
      <c r="NSU162" s="754"/>
      <c r="NSV162" s="754"/>
      <c r="NSW162" s="754"/>
      <c r="NSX162" s="754"/>
      <c r="NSY162" s="754"/>
      <c r="NSZ162" s="754"/>
      <c r="NTA162" s="754"/>
      <c r="NTB162" s="754"/>
      <c r="NTC162" s="754"/>
      <c r="NTD162" s="754"/>
      <c r="NTE162" s="754"/>
      <c r="NTF162" s="754"/>
      <c r="NTG162" s="754"/>
      <c r="NTH162" s="754"/>
      <c r="NTI162" s="754"/>
      <c r="NTJ162" s="754"/>
      <c r="NTK162" s="754"/>
      <c r="NTL162" s="754"/>
      <c r="NTM162" s="754"/>
      <c r="NTN162" s="754"/>
      <c r="NTO162" s="754"/>
      <c r="NTP162" s="754"/>
      <c r="NTQ162" s="754"/>
      <c r="NTR162" s="754"/>
      <c r="NTS162" s="754"/>
      <c r="NTT162" s="754"/>
      <c r="NTU162" s="754"/>
      <c r="NTV162" s="754"/>
      <c r="NTW162" s="754"/>
      <c r="NTX162" s="754"/>
      <c r="NTY162" s="754"/>
      <c r="NTZ162" s="754"/>
      <c r="NUA162" s="754"/>
      <c r="NUB162" s="754"/>
      <c r="NUC162" s="754"/>
      <c r="NUD162" s="754"/>
      <c r="NUE162" s="754"/>
      <c r="NUF162" s="754"/>
      <c r="NUG162" s="754"/>
      <c r="NUH162" s="754"/>
      <c r="NUI162" s="754"/>
      <c r="NUJ162" s="754"/>
      <c r="NUK162" s="754"/>
      <c r="NUL162" s="754"/>
      <c r="NUM162" s="754"/>
      <c r="NUN162" s="754"/>
      <c r="NUO162" s="754"/>
      <c r="NUP162" s="754"/>
      <c r="NUQ162" s="754"/>
      <c r="NUR162" s="754"/>
      <c r="NUS162" s="754"/>
      <c r="NUT162" s="754"/>
      <c r="NUU162" s="754"/>
      <c r="NUV162" s="754"/>
      <c r="NUW162" s="754"/>
      <c r="NUX162" s="754"/>
      <c r="NUY162" s="754"/>
      <c r="NUZ162" s="754"/>
      <c r="NVA162" s="754"/>
      <c r="NVB162" s="754"/>
      <c r="NVC162" s="754"/>
      <c r="NVD162" s="754"/>
      <c r="NVE162" s="754"/>
      <c r="NVF162" s="754"/>
      <c r="NVG162" s="754"/>
      <c r="NVH162" s="754"/>
      <c r="NVI162" s="754"/>
      <c r="NVJ162" s="754"/>
      <c r="NVK162" s="754"/>
      <c r="NVL162" s="754"/>
      <c r="NVM162" s="754"/>
      <c r="NVN162" s="754"/>
      <c r="NVO162" s="754"/>
      <c r="NVP162" s="754"/>
      <c r="NVQ162" s="754"/>
      <c r="NVR162" s="754"/>
      <c r="NVS162" s="754"/>
      <c r="NVT162" s="754"/>
      <c r="NVU162" s="754"/>
      <c r="NVV162" s="754"/>
      <c r="NVW162" s="754"/>
      <c r="NVX162" s="754"/>
      <c r="NVY162" s="754"/>
      <c r="NVZ162" s="754"/>
      <c r="NWA162" s="754"/>
      <c r="NWB162" s="754"/>
      <c r="NWC162" s="754"/>
      <c r="NWD162" s="754"/>
      <c r="NWE162" s="754"/>
      <c r="NWF162" s="754"/>
      <c r="NWG162" s="754"/>
      <c r="NWH162" s="754"/>
      <c r="NWI162" s="754"/>
      <c r="NWJ162" s="754"/>
      <c r="NWK162" s="754"/>
      <c r="NWL162" s="754"/>
      <c r="NWM162" s="754"/>
      <c r="NWN162" s="754"/>
      <c r="NWO162" s="754"/>
      <c r="NWP162" s="754"/>
      <c r="NWQ162" s="754"/>
      <c r="NWR162" s="754"/>
      <c r="NWS162" s="754"/>
      <c r="NWT162" s="754"/>
      <c r="NWU162" s="754"/>
      <c r="NWV162" s="754"/>
      <c r="NWW162" s="754"/>
      <c r="NWX162" s="754"/>
      <c r="NWY162" s="754"/>
      <c r="NWZ162" s="754"/>
      <c r="NXA162" s="754"/>
      <c r="NXB162" s="754"/>
      <c r="NXC162" s="754"/>
      <c r="NXD162" s="754"/>
      <c r="NXE162" s="754"/>
      <c r="NXF162" s="754"/>
      <c r="NXG162" s="754"/>
      <c r="NXH162" s="754"/>
      <c r="NXI162" s="754"/>
      <c r="NXJ162" s="754"/>
      <c r="NXK162" s="754"/>
      <c r="NXL162" s="754"/>
      <c r="NXM162" s="754"/>
      <c r="NXN162" s="754"/>
      <c r="NXO162" s="754"/>
      <c r="NXP162" s="754"/>
      <c r="NXQ162" s="754"/>
      <c r="NXR162" s="754"/>
      <c r="NXS162" s="754"/>
      <c r="NXT162" s="754"/>
      <c r="NXU162" s="754"/>
      <c r="NXV162" s="754"/>
      <c r="NXW162" s="754"/>
      <c r="NXX162" s="754"/>
      <c r="NXY162" s="754"/>
      <c r="NXZ162" s="754"/>
      <c r="NYA162" s="754"/>
      <c r="NYB162" s="754"/>
      <c r="NYC162" s="754"/>
      <c r="NYD162" s="754"/>
      <c r="NYE162" s="754"/>
      <c r="NYF162" s="754"/>
      <c r="NYG162" s="754"/>
      <c r="NYH162" s="754"/>
      <c r="NYI162" s="754"/>
      <c r="NYJ162" s="754"/>
      <c r="NYK162" s="754"/>
      <c r="NYL162" s="754"/>
      <c r="NYM162" s="754"/>
      <c r="NYN162" s="754"/>
      <c r="NYO162" s="754"/>
      <c r="NYP162" s="754"/>
      <c r="NYQ162" s="754"/>
      <c r="NYR162" s="754"/>
      <c r="NYS162" s="754"/>
      <c r="NYT162" s="754"/>
      <c r="NYU162" s="754"/>
      <c r="NYV162" s="754"/>
      <c r="NYW162" s="754"/>
      <c r="NYX162" s="754"/>
      <c r="NYY162" s="754"/>
      <c r="NYZ162" s="754"/>
      <c r="NZA162" s="754"/>
      <c r="NZB162" s="754"/>
      <c r="NZC162" s="754"/>
      <c r="NZD162" s="754"/>
      <c r="NZE162" s="754"/>
      <c r="NZF162" s="754"/>
      <c r="NZG162" s="754"/>
      <c r="NZH162" s="754"/>
      <c r="NZI162" s="754"/>
      <c r="NZJ162" s="754"/>
      <c r="NZK162" s="754"/>
      <c r="NZL162" s="754"/>
      <c r="NZM162" s="754"/>
      <c r="NZN162" s="754"/>
      <c r="NZO162" s="754"/>
      <c r="NZP162" s="754"/>
      <c r="NZQ162" s="754"/>
      <c r="NZR162" s="754"/>
      <c r="NZS162" s="754"/>
      <c r="NZT162" s="754"/>
      <c r="NZU162" s="754"/>
      <c r="NZV162" s="754"/>
      <c r="NZW162" s="754"/>
      <c r="NZX162" s="754"/>
      <c r="NZY162" s="754"/>
      <c r="NZZ162" s="754"/>
      <c r="OAA162" s="754"/>
      <c r="OAB162" s="754"/>
      <c r="OAC162" s="754"/>
      <c r="OAD162" s="754"/>
      <c r="OAE162" s="754"/>
      <c r="OAF162" s="754"/>
      <c r="OAG162" s="754"/>
      <c r="OAH162" s="754"/>
      <c r="OAI162" s="754"/>
      <c r="OAJ162" s="754"/>
      <c r="OAK162" s="754"/>
      <c r="OAL162" s="754"/>
      <c r="OAM162" s="754"/>
      <c r="OAN162" s="754"/>
      <c r="OAO162" s="754"/>
      <c r="OAP162" s="754"/>
      <c r="OAQ162" s="754"/>
      <c r="OAR162" s="754"/>
      <c r="OAS162" s="754"/>
      <c r="OAT162" s="754"/>
      <c r="OAU162" s="754"/>
      <c r="OAV162" s="754"/>
      <c r="OAW162" s="754"/>
      <c r="OAX162" s="754"/>
      <c r="OAY162" s="754"/>
      <c r="OAZ162" s="754"/>
      <c r="OBA162" s="754"/>
      <c r="OBB162" s="754"/>
      <c r="OBC162" s="754"/>
      <c r="OBD162" s="754"/>
      <c r="OBE162" s="754"/>
      <c r="OBF162" s="754"/>
      <c r="OBG162" s="754"/>
      <c r="OBH162" s="754"/>
      <c r="OBI162" s="754"/>
      <c r="OBJ162" s="754"/>
      <c r="OBK162" s="754"/>
      <c r="OBL162" s="754"/>
      <c r="OBM162" s="754"/>
      <c r="OBN162" s="754"/>
      <c r="OBO162" s="754"/>
      <c r="OBP162" s="754"/>
      <c r="OBQ162" s="754"/>
      <c r="OBR162" s="754"/>
      <c r="OBS162" s="754"/>
      <c r="OBT162" s="754"/>
      <c r="OBU162" s="754"/>
      <c r="OBV162" s="754"/>
      <c r="OBW162" s="754"/>
      <c r="OBX162" s="754"/>
      <c r="OBY162" s="754"/>
      <c r="OBZ162" s="754"/>
      <c r="OCA162" s="754"/>
      <c r="OCB162" s="754"/>
      <c r="OCC162" s="754"/>
      <c r="OCD162" s="754"/>
      <c r="OCE162" s="754"/>
      <c r="OCF162" s="754"/>
      <c r="OCG162" s="754"/>
      <c r="OCH162" s="754"/>
      <c r="OCI162" s="754"/>
      <c r="OCJ162" s="754"/>
      <c r="OCK162" s="754"/>
      <c r="OCL162" s="754"/>
      <c r="OCM162" s="754"/>
      <c r="OCN162" s="754"/>
      <c r="OCO162" s="754"/>
      <c r="OCP162" s="754"/>
      <c r="OCQ162" s="754"/>
      <c r="OCR162" s="754"/>
      <c r="OCS162" s="754"/>
      <c r="OCT162" s="754"/>
      <c r="OCU162" s="754"/>
      <c r="OCV162" s="754"/>
      <c r="OCW162" s="754"/>
      <c r="OCX162" s="754"/>
      <c r="OCY162" s="754"/>
      <c r="OCZ162" s="754"/>
      <c r="ODA162" s="754"/>
      <c r="ODB162" s="754"/>
      <c r="ODC162" s="754"/>
      <c r="ODD162" s="754"/>
      <c r="ODE162" s="754"/>
      <c r="ODF162" s="754"/>
      <c r="ODG162" s="754"/>
      <c r="ODH162" s="754"/>
      <c r="ODI162" s="754"/>
      <c r="ODJ162" s="754"/>
      <c r="ODK162" s="754"/>
      <c r="ODL162" s="754"/>
      <c r="ODM162" s="754"/>
      <c r="ODN162" s="754"/>
      <c r="ODO162" s="754"/>
      <c r="ODP162" s="754"/>
      <c r="ODQ162" s="754"/>
      <c r="ODR162" s="754"/>
      <c r="ODS162" s="754"/>
      <c r="ODT162" s="754"/>
      <c r="ODU162" s="754"/>
      <c r="ODV162" s="754"/>
      <c r="ODW162" s="754"/>
      <c r="ODX162" s="754"/>
      <c r="ODY162" s="754"/>
      <c r="ODZ162" s="754"/>
      <c r="OEA162" s="754"/>
      <c r="OEB162" s="754"/>
      <c r="OEC162" s="754"/>
      <c r="OED162" s="754"/>
      <c r="OEE162" s="754"/>
      <c r="OEF162" s="754"/>
      <c r="OEG162" s="754"/>
      <c r="OEH162" s="754"/>
      <c r="OEI162" s="754"/>
      <c r="OEJ162" s="754"/>
      <c r="OEK162" s="754"/>
      <c r="OEL162" s="754"/>
      <c r="OEM162" s="754"/>
      <c r="OEN162" s="754"/>
      <c r="OEO162" s="754"/>
      <c r="OEP162" s="754"/>
      <c r="OEQ162" s="754"/>
      <c r="OER162" s="754"/>
      <c r="OES162" s="754"/>
      <c r="OET162" s="754"/>
      <c r="OEU162" s="754"/>
      <c r="OEV162" s="754"/>
      <c r="OEW162" s="754"/>
      <c r="OEX162" s="754"/>
      <c r="OEY162" s="754"/>
      <c r="OEZ162" s="754"/>
      <c r="OFA162" s="754"/>
      <c r="OFB162" s="754"/>
      <c r="OFC162" s="754"/>
      <c r="OFD162" s="754"/>
      <c r="OFE162" s="754"/>
      <c r="OFF162" s="754"/>
      <c r="OFG162" s="754"/>
      <c r="OFH162" s="754"/>
      <c r="OFI162" s="754"/>
      <c r="OFJ162" s="754"/>
      <c r="OFK162" s="754"/>
      <c r="OFL162" s="754"/>
      <c r="OFM162" s="754"/>
      <c r="OFN162" s="754"/>
      <c r="OFO162" s="754"/>
      <c r="OFP162" s="754"/>
      <c r="OFQ162" s="754"/>
      <c r="OFR162" s="754"/>
      <c r="OFS162" s="754"/>
      <c r="OFT162" s="754"/>
      <c r="OFU162" s="754"/>
      <c r="OFV162" s="754"/>
      <c r="OFW162" s="754"/>
      <c r="OFX162" s="754"/>
      <c r="OFY162" s="754"/>
      <c r="OFZ162" s="754"/>
      <c r="OGA162" s="754"/>
      <c r="OGB162" s="754"/>
      <c r="OGC162" s="754"/>
      <c r="OGD162" s="754"/>
      <c r="OGE162" s="754"/>
      <c r="OGF162" s="754"/>
      <c r="OGG162" s="754"/>
      <c r="OGH162" s="754"/>
      <c r="OGI162" s="754"/>
      <c r="OGJ162" s="754"/>
      <c r="OGK162" s="754"/>
      <c r="OGL162" s="754"/>
      <c r="OGM162" s="754"/>
      <c r="OGN162" s="754"/>
      <c r="OGO162" s="754"/>
      <c r="OGP162" s="754"/>
      <c r="OGQ162" s="754"/>
      <c r="OGR162" s="754"/>
      <c r="OGS162" s="754"/>
      <c r="OGT162" s="754"/>
      <c r="OGU162" s="754"/>
      <c r="OGV162" s="754"/>
      <c r="OGW162" s="754"/>
      <c r="OGX162" s="754"/>
      <c r="OGY162" s="754"/>
      <c r="OGZ162" s="754"/>
      <c r="OHA162" s="754"/>
      <c r="OHB162" s="754"/>
      <c r="OHC162" s="754"/>
      <c r="OHD162" s="754"/>
      <c r="OHE162" s="754"/>
      <c r="OHF162" s="754"/>
      <c r="OHG162" s="754"/>
      <c r="OHH162" s="754"/>
      <c r="OHI162" s="754"/>
      <c r="OHJ162" s="754"/>
      <c r="OHK162" s="754"/>
      <c r="OHL162" s="754"/>
      <c r="OHM162" s="754"/>
      <c r="OHN162" s="754"/>
      <c r="OHO162" s="754"/>
      <c r="OHP162" s="754"/>
      <c r="OHQ162" s="754"/>
      <c r="OHR162" s="754"/>
      <c r="OHS162" s="754"/>
      <c r="OHT162" s="754"/>
      <c r="OHU162" s="754"/>
      <c r="OHV162" s="754"/>
      <c r="OHW162" s="754"/>
      <c r="OHX162" s="754"/>
      <c r="OHY162" s="754"/>
      <c r="OHZ162" s="754"/>
      <c r="OIA162" s="754"/>
      <c r="OIB162" s="754"/>
      <c r="OIC162" s="754"/>
      <c r="OID162" s="754"/>
      <c r="OIE162" s="754"/>
      <c r="OIF162" s="754"/>
      <c r="OIG162" s="754"/>
      <c r="OIH162" s="754"/>
      <c r="OII162" s="754"/>
      <c r="OIJ162" s="754"/>
      <c r="OIK162" s="754"/>
      <c r="OIL162" s="754"/>
      <c r="OIM162" s="754"/>
      <c r="OIN162" s="754"/>
      <c r="OIO162" s="754"/>
      <c r="OIP162" s="754"/>
      <c r="OIQ162" s="754"/>
      <c r="OIR162" s="754"/>
      <c r="OIS162" s="754"/>
      <c r="OIT162" s="754"/>
      <c r="OIU162" s="754"/>
      <c r="OIV162" s="754"/>
      <c r="OIW162" s="754"/>
      <c r="OIX162" s="754"/>
      <c r="OIY162" s="754"/>
      <c r="OIZ162" s="754"/>
      <c r="OJA162" s="754"/>
      <c r="OJB162" s="754"/>
      <c r="OJC162" s="754"/>
      <c r="OJD162" s="754"/>
      <c r="OJE162" s="754"/>
      <c r="OJF162" s="754"/>
      <c r="OJG162" s="754"/>
      <c r="OJH162" s="754"/>
      <c r="OJI162" s="754"/>
      <c r="OJJ162" s="754"/>
      <c r="OJK162" s="754"/>
      <c r="OJL162" s="754"/>
      <c r="OJM162" s="754"/>
      <c r="OJN162" s="754"/>
      <c r="OJO162" s="754"/>
      <c r="OJP162" s="754"/>
      <c r="OJQ162" s="754"/>
      <c r="OJR162" s="754"/>
      <c r="OJS162" s="754"/>
      <c r="OJT162" s="754"/>
      <c r="OJU162" s="754"/>
      <c r="OJV162" s="754"/>
      <c r="OJW162" s="754"/>
      <c r="OJX162" s="754"/>
      <c r="OJY162" s="754"/>
      <c r="OJZ162" s="754"/>
      <c r="OKA162" s="754"/>
      <c r="OKB162" s="754"/>
      <c r="OKC162" s="754"/>
      <c r="OKD162" s="754"/>
      <c r="OKE162" s="754"/>
      <c r="OKF162" s="754"/>
      <c r="OKG162" s="754"/>
      <c r="OKH162" s="754"/>
      <c r="OKI162" s="754"/>
      <c r="OKJ162" s="754"/>
      <c r="OKK162" s="754"/>
      <c r="OKL162" s="754"/>
      <c r="OKM162" s="754"/>
      <c r="OKN162" s="754"/>
      <c r="OKO162" s="754"/>
      <c r="OKP162" s="754"/>
      <c r="OKQ162" s="754"/>
      <c r="OKR162" s="754"/>
      <c r="OKS162" s="754"/>
      <c r="OKT162" s="754"/>
      <c r="OKU162" s="754"/>
      <c r="OKV162" s="754"/>
      <c r="OKW162" s="754"/>
      <c r="OKX162" s="754"/>
      <c r="OKY162" s="754"/>
      <c r="OKZ162" s="754"/>
      <c r="OLA162" s="754"/>
      <c r="OLB162" s="754"/>
      <c r="OLC162" s="754"/>
      <c r="OLD162" s="754"/>
      <c r="OLE162" s="754"/>
      <c r="OLF162" s="754"/>
      <c r="OLG162" s="754"/>
      <c r="OLH162" s="754"/>
      <c r="OLI162" s="754"/>
      <c r="OLJ162" s="754"/>
      <c r="OLK162" s="754"/>
      <c r="OLL162" s="754"/>
      <c r="OLM162" s="754"/>
      <c r="OLN162" s="754"/>
      <c r="OLO162" s="754"/>
      <c r="OLP162" s="754"/>
      <c r="OLQ162" s="754"/>
      <c r="OLR162" s="754"/>
      <c r="OLS162" s="754"/>
      <c r="OLT162" s="754"/>
      <c r="OLU162" s="754"/>
      <c r="OLV162" s="754"/>
      <c r="OLW162" s="754"/>
      <c r="OLX162" s="754"/>
      <c r="OLY162" s="754"/>
      <c r="OLZ162" s="754"/>
      <c r="OMA162" s="754"/>
      <c r="OMB162" s="754"/>
      <c r="OMC162" s="754"/>
      <c r="OMD162" s="754"/>
      <c r="OME162" s="754"/>
      <c r="OMF162" s="754"/>
      <c r="OMG162" s="754"/>
      <c r="OMH162" s="754"/>
      <c r="OMI162" s="754"/>
      <c r="OMJ162" s="754"/>
      <c r="OMK162" s="754"/>
      <c r="OML162" s="754"/>
      <c r="OMM162" s="754"/>
      <c r="OMN162" s="754"/>
      <c r="OMO162" s="754"/>
      <c r="OMP162" s="754"/>
      <c r="OMQ162" s="754"/>
      <c r="OMR162" s="754"/>
      <c r="OMS162" s="754"/>
      <c r="OMT162" s="754"/>
      <c r="OMU162" s="754"/>
      <c r="OMV162" s="754"/>
      <c r="OMW162" s="754"/>
      <c r="OMX162" s="754"/>
      <c r="OMY162" s="754"/>
      <c r="OMZ162" s="754"/>
      <c r="ONA162" s="754"/>
      <c r="ONB162" s="754"/>
      <c r="ONC162" s="754"/>
      <c r="OND162" s="754"/>
      <c r="ONE162" s="754"/>
      <c r="ONF162" s="754"/>
      <c r="ONG162" s="754"/>
      <c r="ONH162" s="754"/>
      <c r="ONI162" s="754"/>
      <c r="ONJ162" s="754"/>
      <c r="ONK162" s="754"/>
      <c r="ONL162" s="754"/>
      <c r="ONM162" s="754"/>
      <c r="ONN162" s="754"/>
      <c r="ONO162" s="754"/>
      <c r="ONP162" s="754"/>
      <c r="ONQ162" s="754"/>
      <c r="ONR162" s="754"/>
      <c r="ONS162" s="754"/>
      <c r="ONT162" s="754"/>
      <c r="ONU162" s="754"/>
      <c r="ONV162" s="754"/>
      <c r="ONW162" s="754"/>
      <c r="ONX162" s="754"/>
      <c r="ONY162" s="754"/>
      <c r="ONZ162" s="754"/>
      <c r="OOA162" s="754"/>
      <c r="OOB162" s="754"/>
      <c r="OOC162" s="754"/>
      <c r="OOD162" s="754"/>
      <c r="OOE162" s="754"/>
      <c r="OOF162" s="754"/>
      <c r="OOG162" s="754"/>
      <c r="OOH162" s="754"/>
      <c r="OOI162" s="754"/>
      <c r="OOJ162" s="754"/>
      <c r="OOK162" s="754"/>
      <c r="OOL162" s="754"/>
      <c r="OOM162" s="754"/>
      <c r="OON162" s="754"/>
      <c r="OOO162" s="754"/>
      <c r="OOP162" s="754"/>
      <c r="OOQ162" s="754"/>
      <c r="OOR162" s="754"/>
      <c r="OOS162" s="754"/>
      <c r="OOT162" s="754"/>
      <c r="OOU162" s="754"/>
      <c r="OOV162" s="754"/>
      <c r="OOW162" s="754"/>
      <c r="OOX162" s="754"/>
      <c r="OOY162" s="754"/>
      <c r="OOZ162" s="754"/>
      <c r="OPA162" s="754"/>
      <c r="OPB162" s="754"/>
      <c r="OPC162" s="754"/>
      <c r="OPD162" s="754"/>
      <c r="OPE162" s="754"/>
      <c r="OPF162" s="754"/>
      <c r="OPG162" s="754"/>
      <c r="OPH162" s="754"/>
      <c r="OPI162" s="754"/>
      <c r="OPJ162" s="754"/>
      <c r="OPK162" s="754"/>
      <c r="OPL162" s="754"/>
      <c r="OPM162" s="754"/>
      <c r="OPN162" s="754"/>
      <c r="OPO162" s="754"/>
      <c r="OPP162" s="754"/>
      <c r="OPQ162" s="754"/>
      <c r="OPR162" s="754"/>
      <c r="OPS162" s="754"/>
      <c r="OPT162" s="754"/>
      <c r="OPU162" s="754"/>
      <c r="OPV162" s="754"/>
      <c r="OPW162" s="754"/>
      <c r="OPX162" s="754"/>
      <c r="OPY162" s="754"/>
      <c r="OPZ162" s="754"/>
      <c r="OQA162" s="754"/>
      <c r="OQB162" s="754"/>
      <c r="OQC162" s="754"/>
      <c r="OQD162" s="754"/>
      <c r="OQE162" s="754"/>
      <c r="OQF162" s="754"/>
      <c r="OQG162" s="754"/>
      <c r="OQH162" s="754"/>
      <c r="OQI162" s="754"/>
      <c r="OQJ162" s="754"/>
      <c r="OQK162" s="754"/>
      <c r="OQL162" s="754"/>
      <c r="OQM162" s="754"/>
      <c r="OQN162" s="754"/>
      <c r="OQO162" s="754"/>
      <c r="OQP162" s="754"/>
      <c r="OQQ162" s="754"/>
      <c r="OQR162" s="754"/>
      <c r="OQS162" s="754"/>
      <c r="OQT162" s="754"/>
      <c r="OQU162" s="754"/>
      <c r="OQV162" s="754"/>
      <c r="OQW162" s="754"/>
      <c r="OQX162" s="754"/>
      <c r="OQY162" s="754"/>
      <c r="OQZ162" s="754"/>
      <c r="ORA162" s="754"/>
      <c r="ORB162" s="754"/>
      <c r="ORC162" s="754"/>
      <c r="ORD162" s="754"/>
      <c r="ORE162" s="754"/>
      <c r="ORF162" s="754"/>
      <c r="ORG162" s="754"/>
      <c r="ORH162" s="754"/>
      <c r="ORI162" s="754"/>
      <c r="ORJ162" s="754"/>
      <c r="ORK162" s="754"/>
      <c r="ORL162" s="754"/>
      <c r="ORM162" s="754"/>
      <c r="ORN162" s="754"/>
      <c r="ORO162" s="754"/>
      <c r="ORP162" s="754"/>
      <c r="ORQ162" s="754"/>
      <c r="ORR162" s="754"/>
      <c r="ORS162" s="754"/>
      <c r="ORT162" s="754"/>
      <c r="ORU162" s="754"/>
      <c r="ORV162" s="754"/>
      <c r="ORW162" s="754"/>
      <c r="ORX162" s="754"/>
      <c r="ORY162" s="754"/>
      <c r="ORZ162" s="754"/>
      <c r="OSA162" s="754"/>
      <c r="OSB162" s="754"/>
      <c r="OSC162" s="754"/>
      <c r="OSD162" s="754"/>
      <c r="OSE162" s="754"/>
      <c r="OSF162" s="754"/>
      <c r="OSG162" s="754"/>
      <c r="OSH162" s="754"/>
      <c r="OSI162" s="754"/>
      <c r="OSJ162" s="754"/>
      <c r="OSK162" s="754"/>
      <c r="OSL162" s="754"/>
      <c r="OSM162" s="754"/>
      <c r="OSN162" s="754"/>
      <c r="OSO162" s="754"/>
      <c r="OSP162" s="754"/>
      <c r="OSQ162" s="754"/>
      <c r="OSR162" s="754"/>
      <c r="OSS162" s="754"/>
      <c r="OST162" s="754"/>
      <c r="OSU162" s="754"/>
      <c r="OSV162" s="754"/>
      <c r="OSW162" s="754"/>
      <c r="OSX162" s="754"/>
      <c r="OSY162" s="754"/>
      <c r="OSZ162" s="754"/>
      <c r="OTA162" s="754"/>
      <c r="OTB162" s="754"/>
      <c r="OTC162" s="754"/>
      <c r="OTD162" s="754"/>
      <c r="OTE162" s="754"/>
      <c r="OTF162" s="754"/>
      <c r="OTG162" s="754"/>
      <c r="OTH162" s="754"/>
      <c r="OTI162" s="754"/>
      <c r="OTJ162" s="754"/>
      <c r="OTK162" s="754"/>
      <c r="OTL162" s="754"/>
      <c r="OTM162" s="754"/>
      <c r="OTN162" s="754"/>
      <c r="OTO162" s="754"/>
      <c r="OTP162" s="754"/>
      <c r="OTQ162" s="754"/>
      <c r="OTR162" s="754"/>
      <c r="OTS162" s="754"/>
      <c r="OTT162" s="754"/>
      <c r="OTU162" s="754"/>
      <c r="OTV162" s="754"/>
      <c r="OTW162" s="754"/>
      <c r="OTX162" s="754"/>
      <c r="OTY162" s="754"/>
      <c r="OTZ162" s="754"/>
      <c r="OUA162" s="754"/>
      <c r="OUB162" s="754"/>
      <c r="OUC162" s="754"/>
      <c r="OUD162" s="754"/>
      <c r="OUE162" s="754"/>
      <c r="OUF162" s="754"/>
      <c r="OUG162" s="754"/>
      <c r="OUH162" s="754"/>
      <c r="OUI162" s="754"/>
      <c r="OUJ162" s="754"/>
      <c r="OUK162" s="754"/>
      <c r="OUL162" s="754"/>
      <c r="OUM162" s="754"/>
      <c r="OUN162" s="754"/>
      <c r="OUO162" s="754"/>
      <c r="OUP162" s="754"/>
      <c r="OUQ162" s="754"/>
      <c r="OUR162" s="754"/>
      <c r="OUS162" s="754"/>
      <c r="OUT162" s="754"/>
      <c r="OUU162" s="754"/>
      <c r="OUV162" s="754"/>
      <c r="OUW162" s="754"/>
      <c r="OUX162" s="754"/>
      <c r="OUY162" s="754"/>
      <c r="OUZ162" s="754"/>
      <c r="OVA162" s="754"/>
      <c r="OVB162" s="754"/>
      <c r="OVC162" s="754"/>
      <c r="OVD162" s="754"/>
      <c r="OVE162" s="754"/>
      <c r="OVF162" s="754"/>
      <c r="OVG162" s="754"/>
      <c r="OVH162" s="754"/>
      <c r="OVI162" s="754"/>
      <c r="OVJ162" s="754"/>
      <c r="OVK162" s="754"/>
      <c r="OVL162" s="754"/>
      <c r="OVM162" s="754"/>
      <c r="OVN162" s="754"/>
      <c r="OVO162" s="754"/>
      <c r="OVP162" s="754"/>
      <c r="OVQ162" s="754"/>
      <c r="OVR162" s="754"/>
      <c r="OVS162" s="754"/>
      <c r="OVT162" s="754"/>
      <c r="OVU162" s="754"/>
      <c r="OVV162" s="754"/>
      <c r="OVW162" s="754"/>
      <c r="OVX162" s="754"/>
      <c r="OVY162" s="754"/>
      <c r="OVZ162" s="754"/>
      <c r="OWA162" s="754"/>
      <c r="OWB162" s="754"/>
      <c r="OWC162" s="754"/>
      <c r="OWD162" s="754"/>
      <c r="OWE162" s="754"/>
      <c r="OWF162" s="754"/>
      <c r="OWG162" s="754"/>
      <c r="OWH162" s="754"/>
      <c r="OWI162" s="754"/>
      <c r="OWJ162" s="754"/>
      <c r="OWK162" s="754"/>
      <c r="OWL162" s="754"/>
      <c r="OWM162" s="754"/>
      <c r="OWN162" s="754"/>
      <c r="OWO162" s="754"/>
      <c r="OWP162" s="754"/>
      <c r="OWQ162" s="754"/>
      <c r="OWR162" s="754"/>
      <c r="OWS162" s="754"/>
      <c r="OWT162" s="754"/>
      <c r="OWU162" s="754"/>
      <c r="OWV162" s="754"/>
      <c r="OWW162" s="754"/>
      <c r="OWX162" s="754"/>
      <c r="OWY162" s="754"/>
      <c r="OWZ162" s="754"/>
      <c r="OXA162" s="754"/>
      <c r="OXB162" s="754"/>
      <c r="OXC162" s="754"/>
      <c r="OXD162" s="754"/>
      <c r="OXE162" s="754"/>
      <c r="OXF162" s="754"/>
      <c r="OXG162" s="754"/>
      <c r="OXH162" s="754"/>
      <c r="OXI162" s="754"/>
      <c r="OXJ162" s="754"/>
      <c r="OXK162" s="754"/>
      <c r="OXL162" s="754"/>
      <c r="OXM162" s="754"/>
      <c r="OXN162" s="754"/>
      <c r="OXO162" s="754"/>
      <c r="OXP162" s="754"/>
      <c r="OXQ162" s="754"/>
      <c r="OXR162" s="754"/>
      <c r="OXS162" s="754"/>
      <c r="OXT162" s="754"/>
      <c r="OXU162" s="754"/>
      <c r="OXV162" s="754"/>
      <c r="OXW162" s="754"/>
      <c r="OXX162" s="754"/>
      <c r="OXY162" s="754"/>
      <c r="OXZ162" s="754"/>
      <c r="OYA162" s="754"/>
      <c r="OYB162" s="754"/>
      <c r="OYC162" s="754"/>
      <c r="OYD162" s="754"/>
      <c r="OYE162" s="754"/>
      <c r="OYF162" s="754"/>
      <c r="OYG162" s="754"/>
      <c r="OYH162" s="754"/>
      <c r="OYI162" s="754"/>
      <c r="OYJ162" s="754"/>
      <c r="OYK162" s="754"/>
      <c r="OYL162" s="754"/>
      <c r="OYM162" s="754"/>
      <c r="OYN162" s="754"/>
      <c r="OYO162" s="754"/>
      <c r="OYP162" s="754"/>
      <c r="OYQ162" s="754"/>
      <c r="OYR162" s="754"/>
      <c r="OYS162" s="754"/>
      <c r="OYT162" s="754"/>
      <c r="OYU162" s="754"/>
      <c r="OYV162" s="754"/>
      <c r="OYW162" s="754"/>
      <c r="OYX162" s="754"/>
      <c r="OYY162" s="754"/>
      <c r="OYZ162" s="754"/>
      <c r="OZA162" s="754"/>
      <c r="OZB162" s="754"/>
      <c r="OZC162" s="754"/>
      <c r="OZD162" s="754"/>
      <c r="OZE162" s="754"/>
      <c r="OZF162" s="754"/>
      <c r="OZG162" s="754"/>
      <c r="OZH162" s="754"/>
      <c r="OZI162" s="754"/>
      <c r="OZJ162" s="754"/>
      <c r="OZK162" s="754"/>
      <c r="OZL162" s="754"/>
      <c r="OZM162" s="754"/>
      <c r="OZN162" s="754"/>
      <c r="OZO162" s="754"/>
      <c r="OZP162" s="754"/>
      <c r="OZQ162" s="754"/>
      <c r="OZR162" s="754"/>
      <c r="OZS162" s="754"/>
      <c r="OZT162" s="754"/>
      <c r="OZU162" s="754"/>
      <c r="OZV162" s="754"/>
      <c r="OZW162" s="754"/>
      <c r="OZX162" s="754"/>
      <c r="OZY162" s="754"/>
      <c r="OZZ162" s="754"/>
      <c r="PAA162" s="754"/>
      <c r="PAB162" s="754"/>
      <c r="PAC162" s="754"/>
      <c r="PAD162" s="754"/>
      <c r="PAE162" s="754"/>
      <c r="PAF162" s="754"/>
      <c r="PAG162" s="754"/>
      <c r="PAH162" s="754"/>
      <c r="PAI162" s="754"/>
      <c r="PAJ162" s="754"/>
      <c r="PAK162" s="754"/>
      <c r="PAL162" s="754"/>
      <c r="PAM162" s="754"/>
      <c r="PAN162" s="754"/>
      <c r="PAO162" s="754"/>
      <c r="PAP162" s="754"/>
      <c r="PAQ162" s="754"/>
      <c r="PAR162" s="754"/>
      <c r="PAS162" s="754"/>
      <c r="PAT162" s="754"/>
      <c r="PAU162" s="754"/>
      <c r="PAV162" s="754"/>
      <c r="PAW162" s="754"/>
      <c r="PAX162" s="754"/>
      <c r="PAY162" s="754"/>
      <c r="PAZ162" s="754"/>
      <c r="PBA162" s="754"/>
      <c r="PBB162" s="754"/>
      <c r="PBC162" s="754"/>
      <c r="PBD162" s="754"/>
      <c r="PBE162" s="754"/>
      <c r="PBF162" s="754"/>
      <c r="PBG162" s="754"/>
      <c r="PBH162" s="754"/>
      <c r="PBI162" s="754"/>
      <c r="PBJ162" s="754"/>
      <c r="PBK162" s="754"/>
      <c r="PBL162" s="754"/>
      <c r="PBM162" s="754"/>
      <c r="PBN162" s="754"/>
      <c r="PBO162" s="754"/>
      <c r="PBP162" s="754"/>
      <c r="PBQ162" s="754"/>
      <c r="PBR162" s="754"/>
      <c r="PBS162" s="754"/>
      <c r="PBT162" s="754"/>
      <c r="PBU162" s="754"/>
      <c r="PBV162" s="754"/>
      <c r="PBW162" s="754"/>
      <c r="PBX162" s="754"/>
      <c r="PBY162" s="754"/>
      <c r="PBZ162" s="754"/>
      <c r="PCA162" s="754"/>
      <c r="PCB162" s="754"/>
      <c r="PCC162" s="754"/>
      <c r="PCD162" s="754"/>
      <c r="PCE162" s="754"/>
      <c r="PCF162" s="754"/>
      <c r="PCG162" s="754"/>
      <c r="PCH162" s="754"/>
      <c r="PCI162" s="754"/>
      <c r="PCJ162" s="754"/>
      <c r="PCK162" s="754"/>
      <c r="PCL162" s="754"/>
      <c r="PCM162" s="754"/>
      <c r="PCN162" s="754"/>
      <c r="PCO162" s="754"/>
      <c r="PCP162" s="754"/>
      <c r="PCQ162" s="754"/>
      <c r="PCR162" s="754"/>
      <c r="PCS162" s="754"/>
      <c r="PCT162" s="754"/>
      <c r="PCU162" s="754"/>
      <c r="PCV162" s="754"/>
      <c r="PCW162" s="754"/>
      <c r="PCX162" s="754"/>
      <c r="PCY162" s="754"/>
      <c r="PCZ162" s="754"/>
      <c r="PDA162" s="754"/>
      <c r="PDB162" s="754"/>
      <c r="PDC162" s="754"/>
      <c r="PDD162" s="754"/>
      <c r="PDE162" s="754"/>
      <c r="PDF162" s="754"/>
      <c r="PDG162" s="754"/>
      <c r="PDH162" s="754"/>
      <c r="PDI162" s="754"/>
      <c r="PDJ162" s="754"/>
      <c r="PDK162" s="754"/>
      <c r="PDL162" s="754"/>
      <c r="PDM162" s="754"/>
      <c r="PDN162" s="754"/>
      <c r="PDO162" s="754"/>
      <c r="PDP162" s="754"/>
      <c r="PDQ162" s="754"/>
      <c r="PDR162" s="754"/>
      <c r="PDS162" s="754"/>
      <c r="PDT162" s="754"/>
      <c r="PDU162" s="754"/>
      <c r="PDV162" s="754"/>
      <c r="PDW162" s="754"/>
      <c r="PDX162" s="754"/>
      <c r="PDY162" s="754"/>
      <c r="PDZ162" s="754"/>
      <c r="PEA162" s="754"/>
      <c r="PEB162" s="754"/>
      <c r="PEC162" s="754"/>
      <c r="PED162" s="754"/>
      <c r="PEE162" s="754"/>
      <c r="PEF162" s="754"/>
      <c r="PEG162" s="754"/>
      <c r="PEH162" s="754"/>
      <c r="PEI162" s="754"/>
      <c r="PEJ162" s="754"/>
      <c r="PEK162" s="754"/>
      <c r="PEL162" s="754"/>
      <c r="PEM162" s="754"/>
      <c r="PEN162" s="754"/>
      <c r="PEO162" s="754"/>
      <c r="PEP162" s="754"/>
      <c r="PEQ162" s="754"/>
      <c r="PER162" s="754"/>
      <c r="PES162" s="754"/>
      <c r="PET162" s="754"/>
      <c r="PEU162" s="754"/>
      <c r="PEV162" s="754"/>
      <c r="PEW162" s="754"/>
      <c r="PEX162" s="754"/>
      <c r="PEY162" s="754"/>
      <c r="PEZ162" s="754"/>
      <c r="PFA162" s="754"/>
      <c r="PFB162" s="754"/>
      <c r="PFC162" s="754"/>
      <c r="PFD162" s="754"/>
      <c r="PFE162" s="754"/>
      <c r="PFF162" s="754"/>
      <c r="PFG162" s="754"/>
      <c r="PFH162" s="754"/>
      <c r="PFI162" s="754"/>
      <c r="PFJ162" s="754"/>
      <c r="PFK162" s="754"/>
      <c r="PFL162" s="754"/>
      <c r="PFM162" s="754"/>
      <c r="PFN162" s="754"/>
      <c r="PFO162" s="754"/>
      <c r="PFP162" s="754"/>
      <c r="PFQ162" s="754"/>
      <c r="PFR162" s="754"/>
      <c r="PFS162" s="754"/>
      <c r="PFT162" s="754"/>
      <c r="PFU162" s="754"/>
      <c r="PFV162" s="754"/>
      <c r="PFW162" s="754"/>
      <c r="PFX162" s="754"/>
      <c r="PFY162" s="754"/>
      <c r="PFZ162" s="754"/>
      <c r="PGA162" s="754"/>
      <c r="PGB162" s="754"/>
      <c r="PGC162" s="754"/>
      <c r="PGD162" s="754"/>
      <c r="PGE162" s="754"/>
      <c r="PGF162" s="754"/>
      <c r="PGG162" s="754"/>
      <c r="PGH162" s="754"/>
      <c r="PGI162" s="754"/>
      <c r="PGJ162" s="754"/>
      <c r="PGK162" s="754"/>
      <c r="PGL162" s="754"/>
      <c r="PGM162" s="754"/>
      <c r="PGN162" s="754"/>
      <c r="PGO162" s="754"/>
      <c r="PGP162" s="754"/>
      <c r="PGQ162" s="754"/>
      <c r="PGR162" s="754"/>
      <c r="PGS162" s="754"/>
      <c r="PGT162" s="754"/>
      <c r="PGU162" s="754"/>
      <c r="PGV162" s="754"/>
      <c r="PGW162" s="754"/>
      <c r="PGX162" s="754"/>
      <c r="PGY162" s="754"/>
      <c r="PGZ162" s="754"/>
      <c r="PHA162" s="754"/>
      <c r="PHB162" s="754"/>
      <c r="PHC162" s="754"/>
      <c r="PHD162" s="754"/>
      <c r="PHE162" s="754"/>
      <c r="PHF162" s="754"/>
      <c r="PHG162" s="754"/>
      <c r="PHH162" s="754"/>
      <c r="PHI162" s="754"/>
      <c r="PHJ162" s="754"/>
      <c r="PHK162" s="754"/>
      <c r="PHL162" s="754"/>
      <c r="PHM162" s="754"/>
      <c r="PHN162" s="754"/>
      <c r="PHO162" s="754"/>
      <c r="PHP162" s="754"/>
      <c r="PHQ162" s="754"/>
      <c r="PHR162" s="754"/>
      <c r="PHS162" s="754"/>
      <c r="PHT162" s="754"/>
      <c r="PHU162" s="754"/>
      <c r="PHV162" s="754"/>
      <c r="PHW162" s="754"/>
      <c r="PHX162" s="754"/>
      <c r="PHY162" s="754"/>
      <c r="PHZ162" s="754"/>
      <c r="PIA162" s="754"/>
      <c r="PIB162" s="754"/>
      <c r="PIC162" s="754"/>
      <c r="PID162" s="754"/>
      <c r="PIE162" s="754"/>
      <c r="PIF162" s="754"/>
      <c r="PIG162" s="754"/>
      <c r="PIH162" s="754"/>
      <c r="PII162" s="754"/>
      <c r="PIJ162" s="754"/>
      <c r="PIK162" s="754"/>
      <c r="PIL162" s="754"/>
      <c r="PIM162" s="754"/>
      <c r="PIN162" s="754"/>
      <c r="PIO162" s="754"/>
      <c r="PIP162" s="754"/>
      <c r="PIQ162" s="754"/>
      <c r="PIR162" s="754"/>
      <c r="PIS162" s="754"/>
      <c r="PIT162" s="754"/>
      <c r="PIU162" s="754"/>
      <c r="PIV162" s="754"/>
      <c r="PIW162" s="754"/>
      <c r="PIX162" s="754"/>
      <c r="PIY162" s="754"/>
      <c r="PIZ162" s="754"/>
      <c r="PJA162" s="754"/>
      <c r="PJB162" s="754"/>
      <c r="PJC162" s="754"/>
      <c r="PJD162" s="754"/>
      <c r="PJE162" s="754"/>
      <c r="PJF162" s="754"/>
      <c r="PJG162" s="754"/>
      <c r="PJH162" s="754"/>
      <c r="PJI162" s="754"/>
      <c r="PJJ162" s="754"/>
      <c r="PJK162" s="754"/>
      <c r="PJL162" s="754"/>
      <c r="PJM162" s="754"/>
      <c r="PJN162" s="754"/>
      <c r="PJO162" s="754"/>
      <c r="PJP162" s="754"/>
      <c r="PJQ162" s="754"/>
      <c r="PJR162" s="754"/>
      <c r="PJS162" s="754"/>
      <c r="PJT162" s="754"/>
      <c r="PJU162" s="754"/>
      <c r="PJV162" s="754"/>
      <c r="PJW162" s="754"/>
      <c r="PJX162" s="754"/>
      <c r="PJY162" s="754"/>
      <c r="PJZ162" s="754"/>
      <c r="PKA162" s="754"/>
      <c r="PKB162" s="754"/>
      <c r="PKC162" s="754"/>
      <c r="PKD162" s="754"/>
      <c r="PKE162" s="754"/>
      <c r="PKF162" s="754"/>
      <c r="PKG162" s="754"/>
      <c r="PKH162" s="754"/>
      <c r="PKI162" s="754"/>
      <c r="PKJ162" s="754"/>
      <c r="PKK162" s="754"/>
      <c r="PKL162" s="754"/>
      <c r="PKM162" s="754"/>
      <c r="PKN162" s="754"/>
      <c r="PKO162" s="754"/>
      <c r="PKP162" s="754"/>
      <c r="PKQ162" s="754"/>
      <c r="PKR162" s="754"/>
      <c r="PKS162" s="754"/>
      <c r="PKT162" s="754"/>
      <c r="PKU162" s="754"/>
      <c r="PKV162" s="754"/>
      <c r="PKW162" s="754"/>
      <c r="PKX162" s="754"/>
      <c r="PKY162" s="754"/>
      <c r="PKZ162" s="754"/>
      <c r="PLA162" s="754"/>
      <c r="PLB162" s="754"/>
      <c r="PLC162" s="754"/>
      <c r="PLD162" s="754"/>
      <c r="PLE162" s="754"/>
      <c r="PLF162" s="754"/>
      <c r="PLG162" s="754"/>
      <c r="PLH162" s="754"/>
      <c r="PLI162" s="754"/>
      <c r="PLJ162" s="754"/>
      <c r="PLK162" s="754"/>
      <c r="PLL162" s="754"/>
      <c r="PLM162" s="754"/>
      <c r="PLN162" s="754"/>
      <c r="PLO162" s="754"/>
      <c r="PLP162" s="754"/>
      <c r="PLQ162" s="754"/>
      <c r="PLR162" s="754"/>
      <c r="PLS162" s="754"/>
      <c r="PLT162" s="754"/>
      <c r="PLU162" s="754"/>
      <c r="PLV162" s="754"/>
      <c r="PLW162" s="754"/>
      <c r="PLX162" s="754"/>
      <c r="PLY162" s="754"/>
      <c r="PLZ162" s="754"/>
      <c r="PMA162" s="754"/>
      <c r="PMB162" s="754"/>
      <c r="PMC162" s="754"/>
      <c r="PMD162" s="754"/>
      <c r="PME162" s="754"/>
      <c r="PMF162" s="754"/>
      <c r="PMG162" s="754"/>
      <c r="PMH162" s="754"/>
      <c r="PMI162" s="754"/>
      <c r="PMJ162" s="754"/>
      <c r="PMK162" s="754"/>
      <c r="PML162" s="754"/>
      <c r="PMM162" s="754"/>
      <c r="PMN162" s="754"/>
      <c r="PMO162" s="754"/>
      <c r="PMP162" s="754"/>
      <c r="PMQ162" s="754"/>
      <c r="PMR162" s="754"/>
      <c r="PMS162" s="754"/>
      <c r="PMT162" s="754"/>
      <c r="PMU162" s="754"/>
      <c r="PMV162" s="754"/>
      <c r="PMW162" s="754"/>
      <c r="PMX162" s="754"/>
      <c r="PMY162" s="754"/>
      <c r="PMZ162" s="754"/>
      <c r="PNA162" s="754"/>
      <c r="PNB162" s="754"/>
      <c r="PNC162" s="754"/>
      <c r="PND162" s="754"/>
      <c r="PNE162" s="754"/>
      <c r="PNF162" s="754"/>
      <c r="PNG162" s="754"/>
      <c r="PNH162" s="754"/>
      <c r="PNI162" s="754"/>
      <c r="PNJ162" s="754"/>
      <c r="PNK162" s="754"/>
      <c r="PNL162" s="754"/>
      <c r="PNM162" s="754"/>
      <c r="PNN162" s="754"/>
      <c r="PNO162" s="754"/>
      <c r="PNP162" s="754"/>
      <c r="PNQ162" s="754"/>
      <c r="PNR162" s="754"/>
      <c r="PNS162" s="754"/>
      <c r="PNT162" s="754"/>
      <c r="PNU162" s="754"/>
      <c r="PNV162" s="754"/>
      <c r="PNW162" s="754"/>
      <c r="PNX162" s="754"/>
      <c r="PNY162" s="754"/>
      <c r="PNZ162" s="754"/>
      <c r="POA162" s="754"/>
      <c r="POB162" s="754"/>
      <c r="POC162" s="754"/>
      <c r="POD162" s="754"/>
      <c r="POE162" s="754"/>
      <c r="POF162" s="754"/>
      <c r="POG162" s="754"/>
      <c r="POH162" s="754"/>
      <c r="POI162" s="754"/>
      <c r="POJ162" s="754"/>
      <c r="POK162" s="754"/>
      <c r="POL162" s="754"/>
      <c r="POM162" s="754"/>
      <c r="PON162" s="754"/>
      <c r="POO162" s="754"/>
      <c r="POP162" s="754"/>
      <c r="POQ162" s="754"/>
      <c r="POR162" s="754"/>
      <c r="POS162" s="754"/>
      <c r="POT162" s="754"/>
      <c r="POU162" s="754"/>
      <c r="POV162" s="754"/>
      <c r="POW162" s="754"/>
      <c r="POX162" s="754"/>
      <c r="POY162" s="754"/>
      <c r="POZ162" s="754"/>
      <c r="PPA162" s="754"/>
      <c r="PPB162" s="754"/>
      <c r="PPC162" s="754"/>
      <c r="PPD162" s="754"/>
      <c r="PPE162" s="754"/>
      <c r="PPF162" s="754"/>
      <c r="PPG162" s="754"/>
      <c r="PPH162" s="754"/>
      <c r="PPI162" s="754"/>
      <c r="PPJ162" s="754"/>
      <c r="PPK162" s="754"/>
      <c r="PPL162" s="754"/>
      <c r="PPM162" s="754"/>
      <c r="PPN162" s="754"/>
      <c r="PPO162" s="754"/>
      <c r="PPP162" s="754"/>
      <c r="PPQ162" s="754"/>
      <c r="PPR162" s="754"/>
      <c r="PPS162" s="754"/>
      <c r="PPT162" s="754"/>
      <c r="PPU162" s="754"/>
      <c r="PPV162" s="754"/>
      <c r="PPW162" s="754"/>
      <c r="PPX162" s="754"/>
      <c r="PPY162" s="754"/>
      <c r="PPZ162" s="754"/>
      <c r="PQA162" s="754"/>
      <c r="PQB162" s="754"/>
      <c r="PQC162" s="754"/>
      <c r="PQD162" s="754"/>
      <c r="PQE162" s="754"/>
      <c r="PQF162" s="754"/>
      <c r="PQG162" s="754"/>
      <c r="PQH162" s="754"/>
      <c r="PQI162" s="754"/>
      <c r="PQJ162" s="754"/>
      <c r="PQK162" s="754"/>
      <c r="PQL162" s="754"/>
      <c r="PQM162" s="754"/>
      <c r="PQN162" s="754"/>
      <c r="PQO162" s="754"/>
      <c r="PQP162" s="754"/>
      <c r="PQQ162" s="754"/>
      <c r="PQR162" s="754"/>
      <c r="PQS162" s="754"/>
      <c r="PQT162" s="754"/>
      <c r="PQU162" s="754"/>
      <c r="PQV162" s="754"/>
      <c r="PQW162" s="754"/>
      <c r="PQX162" s="754"/>
      <c r="PQY162" s="754"/>
      <c r="PQZ162" s="754"/>
      <c r="PRA162" s="754"/>
      <c r="PRB162" s="754"/>
      <c r="PRC162" s="754"/>
      <c r="PRD162" s="754"/>
      <c r="PRE162" s="754"/>
      <c r="PRF162" s="754"/>
      <c r="PRG162" s="754"/>
      <c r="PRH162" s="754"/>
      <c r="PRI162" s="754"/>
      <c r="PRJ162" s="754"/>
      <c r="PRK162" s="754"/>
      <c r="PRL162" s="754"/>
      <c r="PRM162" s="754"/>
      <c r="PRN162" s="754"/>
      <c r="PRO162" s="754"/>
      <c r="PRP162" s="754"/>
      <c r="PRQ162" s="754"/>
      <c r="PRR162" s="754"/>
      <c r="PRS162" s="754"/>
      <c r="PRT162" s="754"/>
      <c r="PRU162" s="754"/>
      <c r="PRV162" s="754"/>
      <c r="PRW162" s="754"/>
      <c r="PRX162" s="754"/>
      <c r="PRY162" s="754"/>
      <c r="PRZ162" s="754"/>
      <c r="PSA162" s="754"/>
      <c r="PSB162" s="754"/>
      <c r="PSC162" s="754"/>
      <c r="PSD162" s="754"/>
      <c r="PSE162" s="754"/>
      <c r="PSF162" s="754"/>
      <c r="PSG162" s="754"/>
      <c r="PSH162" s="754"/>
      <c r="PSI162" s="754"/>
      <c r="PSJ162" s="754"/>
      <c r="PSK162" s="754"/>
      <c r="PSL162" s="754"/>
      <c r="PSM162" s="754"/>
      <c r="PSN162" s="754"/>
      <c r="PSO162" s="754"/>
      <c r="PSP162" s="754"/>
      <c r="PSQ162" s="754"/>
      <c r="PSR162" s="754"/>
      <c r="PSS162" s="754"/>
      <c r="PST162" s="754"/>
      <c r="PSU162" s="754"/>
      <c r="PSV162" s="754"/>
      <c r="PSW162" s="754"/>
      <c r="PSX162" s="754"/>
      <c r="PSY162" s="754"/>
      <c r="PSZ162" s="754"/>
      <c r="PTA162" s="754"/>
      <c r="PTB162" s="754"/>
      <c r="PTC162" s="754"/>
      <c r="PTD162" s="754"/>
      <c r="PTE162" s="754"/>
      <c r="PTF162" s="754"/>
      <c r="PTG162" s="754"/>
      <c r="PTH162" s="754"/>
      <c r="PTI162" s="754"/>
      <c r="PTJ162" s="754"/>
      <c r="PTK162" s="754"/>
      <c r="PTL162" s="754"/>
      <c r="PTM162" s="754"/>
      <c r="PTN162" s="754"/>
      <c r="PTO162" s="754"/>
      <c r="PTP162" s="754"/>
      <c r="PTQ162" s="754"/>
      <c r="PTR162" s="754"/>
      <c r="PTS162" s="754"/>
      <c r="PTT162" s="754"/>
      <c r="PTU162" s="754"/>
      <c r="PTV162" s="754"/>
      <c r="PTW162" s="754"/>
      <c r="PTX162" s="754"/>
      <c r="PTY162" s="754"/>
      <c r="PTZ162" s="754"/>
      <c r="PUA162" s="754"/>
      <c r="PUB162" s="754"/>
      <c r="PUC162" s="754"/>
      <c r="PUD162" s="754"/>
      <c r="PUE162" s="754"/>
      <c r="PUF162" s="754"/>
      <c r="PUG162" s="754"/>
      <c r="PUH162" s="754"/>
      <c r="PUI162" s="754"/>
      <c r="PUJ162" s="754"/>
      <c r="PUK162" s="754"/>
      <c r="PUL162" s="754"/>
      <c r="PUM162" s="754"/>
      <c r="PUN162" s="754"/>
      <c r="PUO162" s="754"/>
      <c r="PUP162" s="754"/>
      <c r="PUQ162" s="754"/>
      <c r="PUR162" s="754"/>
      <c r="PUS162" s="754"/>
      <c r="PUT162" s="754"/>
      <c r="PUU162" s="754"/>
      <c r="PUV162" s="754"/>
      <c r="PUW162" s="754"/>
      <c r="PUX162" s="754"/>
      <c r="PUY162" s="754"/>
      <c r="PUZ162" s="754"/>
      <c r="PVA162" s="754"/>
      <c r="PVB162" s="754"/>
      <c r="PVC162" s="754"/>
      <c r="PVD162" s="754"/>
      <c r="PVE162" s="754"/>
      <c r="PVF162" s="754"/>
      <c r="PVG162" s="754"/>
      <c r="PVH162" s="754"/>
      <c r="PVI162" s="754"/>
      <c r="PVJ162" s="754"/>
      <c r="PVK162" s="754"/>
      <c r="PVL162" s="754"/>
      <c r="PVM162" s="754"/>
      <c r="PVN162" s="754"/>
      <c r="PVO162" s="754"/>
      <c r="PVP162" s="754"/>
      <c r="PVQ162" s="754"/>
      <c r="PVR162" s="754"/>
      <c r="PVS162" s="754"/>
      <c r="PVT162" s="754"/>
      <c r="PVU162" s="754"/>
      <c r="PVV162" s="754"/>
      <c r="PVW162" s="754"/>
      <c r="PVX162" s="754"/>
      <c r="PVY162" s="754"/>
      <c r="PVZ162" s="754"/>
      <c r="PWA162" s="754"/>
      <c r="PWB162" s="754"/>
      <c r="PWC162" s="754"/>
      <c r="PWD162" s="754"/>
      <c r="PWE162" s="754"/>
      <c r="PWF162" s="754"/>
      <c r="PWG162" s="754"/>
      <c r="PWH162" s="754"/>
      <c r="PWI162" s="754"/>
      <c r="PWJ162" s="754"/>
      <c r="PWK162" s="754"/>
      <c r="PWL162" s="754"/>
      <c r="PWM162" s="754"/>
      <c r="PWN162" s="754"/>
      <c r="PWO162" s="754"/>
      <c r="PWP162" s="754"/>
      <c r="PWQ162" s="754"/>
      <c r="PWR162" s="754"/>
      <c r="PWS162" s="754"/>
      <c r="PWT162" s="754"/>
      <c r="PWU162" s="754"/>
      <c r="PWV162" s="754"/>
      <c r="PWW162" s="754"/>
      <c r="PWX162" s="754"/>
      <c r="PWY162" s="754"/>
      <c r="PWZ162" s="754"/>
      <c r="PXA162" s="754"/>
      <c r="PXB162" s="754"/>
      <c r="PXC162" s="754"/>
      <c r="PXD162" s="754"/>
      <c r="PXE162" s="754"/>
      <c r="PXF162" s="754"/>
      <c r="PXG162" s="754"/>
      <c r="PXH162" s="754"/>
      <c r="PXI162" s="754"/>
      <c r="PXJ162" s="754"/>
      <c r="PXK162" s="754"/>
      <c r="PXL162" s="754"/>
      <c r="PXM162" s="754"/>
      <c r="PXN162" s="754"/>
      <c r="PXO162" s="754"/>
      <c r="PXP162" s="754"/>
      <c r="PXQ162" s="754"/>
      <c r="PXR162" s="754"/>
      <c r="PXS162" s="754"/>
      <c r="PXT162" s="754"/>
      <c r="PXU162" s="754"/>
      <c r="PXV162" s="754"/>
      <c r="PXW162" s="754"/>
      <c r="PXX162" s="754"/>
      <c r="PXY162" s="754"/>
      <c r="PXZ162" s="754"/>
      <c r="PYA162" s="754"/>
      <c r="PYB162" s="754"/>
      <c r="PYC162" s="754"/>
      <c r="PYD162" s="754"/>
      <c r="PYE162" s="754"/>
      <c r="PYF162" s="754"/>
      <c r="PYG162" s="754"/>
      <c r="PYH162" s="754"/>
      <c r="PYI162" s="754"/>
      <c r="PYJ162" s="754"/>
      <c r="PYK162" s="754"/>
      <c r="PYL162" s="754"/>
      <c r="PYM162" s="754"/>
      <c r="PYN162" s="754"/>
      <c r="PYO162" s="754"/>
      <c r="PYP162" s="754"/>
      <c r="PYQ162" s="754"/>
      <c r="PYR162" s="754"/>
      <c r="PYS162" s="754"/>
      <c r="PYT162" s="754"/>
      <c r="PYU162" s="754"/>
      <c r="PYV162" s="754"/>
      <c r="PYW162" s="754"/>
      <c r="PYX162" s="754"/>
      <c r="PYY162" s="754"/>
      <c r="PYZ162" s="754"/>
      <c r="PZA162" s="754"/>
      <c r="PZB162" s="754"/>
      <c r="PZC162" s="754"/>
      <c r="PZD162" s="754"/>
      <c r="PZE162" s="754"/>
      <c r="PZF162" s="754"/>
      <c r="PZG162" s="754"/>
      <c r="PZH162" s="754"/>
      <c r="PZI162" s="754"/>
      <c r="PZJ162" s="754"/>
      <c r="PZK162" s="754"/>
      <c r="PZL162" s="754"/>
      <c r="PZM162" s="754"/>
      <c r="PZN162" s="754"/>
      <c r="PZO162" s="754"/>
      <c r="PZP162" s="754"/>
      <c r="PZQ162" s="754"/>
      <c r="PZR162" s="754"/>
      <c r="PZS162" s="754"/>
      <c r="PZT162" s="754"/>
      <c r="PZU162" s="754"/>
      <c r="PZV162" s="754"/>
      <c r="PZW162" s="754"/>
      <c r="PZX162" s="754"/>
      <c r="PZY162" s="754"/>
      <c r="PZZ162" s="754"/>
      <c r="QAA162" s="754"/>
      <c r="QAB162" s="754"/>
      <c r="QAC162" s="754"/>
      <c r="QAD162" s="754"/>
      <c r="QAE162" s="754"/>
      <c r="QAF162" s="754"/>
      <c r="QAG162" s="754"/>
      <c r="QAH162" s="754"/>
      <c r="QAI162" s="754"/>
      <c r="QAJ162" s="754"/>
      <c r="QAK162" s="754"/>
      <c r="QAL162" s="754"/>
      <c r="QAM162" s="754"/>
      <c r="QAN162" s="754"/>
      <c r="QAO162" s="754"/>
      <c r="QAP162" s="754"/>
      <c r="QAQ162" s="754"/>
      <c r="QAR162" s="754"/>
      <c r="QAS162" s="754"/>
      <c r="QAT162" s="754"/>
      <c r="QAU162" s="754"/>
      <c r="QAV162" s="754"/>
      <c r="QAW162" s="754"/>
      <c r="QAX162" s="754"/>
      <c r="QAY162" s="754"/>
      <c r="QAZ162" s="754"/>
      <c r="QBA162" s="754"/>
      <c r="QBB162" s="754"/>
      <c r="QBC162" s="754"/>
      <c r="QBD162" s="754"/>
      <c r="QBE162" s="754"/>
      <c r="QBF162" s="754"/>
      <c r="QBG162" s="754"/>
      <c r="QBH162" s="754"/>
      <c r="QBI162" s="754"/>
      <c r="QBJ162" s="754"/>
      <c r="QBK162" s="754"/>
      <c r="QBL162" s="754"/>
      <c r="QBM162" s="754"/>
      <c r="QBN162" s="754"/>
      <c r="QBO162" s="754"/>
      <c r="QBP162" s="754"/>
      <c r="QBQ162" s="754"/>
      <c r="QBR162" s="754"/>
      <c r="QBS162" s="754"/>
      <c r="QBT162" s="754"/>
      <c r="QBU162" s="754"/>
      <c r="QBV162" s="754"/>
      <c r="QBW162" s="754"/>
      <c r="QBX162" s="754"/>
      <c r="QBY162" s="754"/>
      <c r="QBZ162" s="754"/>
      <c r="QCA162" s="754"/>
      <c r="QCB162" s="754"/>
      <c r="QCC162" s="754"/>
      <c r="QCD162" s="754"/>
      <c r="QCE162" s="754"/>
      <c r="QCF162" s="754"/>
      <c r="QCG162" s="754"/>
      <c r="QCH162" s="754"/>
      <c r="QCI162" s="754"/>
      <c r="QCJ162" s="754"/>
      <c r="QCK162" s="754"/>
      <c r="QCL162" s="754"/>
      <c r="QCM162" s="754"/>
      <c r="QCN162" s="754"/>
      <c r="QCO162" s="754"/>
      <c r="QCP162" s="754"/>
      <c r="QCQ162" s="754"/>
      <c r="QCR162" s="754"/>
      <c r="QCS162" s="754"/>
      <c r="QCT162" s="754"/>
      <c r="QCU162" s="754"/>
      <c r="QCV162" s="754"/>
      <c r="QCW162" s="754"/>
      <c r="QCX162" s="754"/>
      <c r="QCY162" s="754"/>
      <c r="QCZ162" s="754"/>
      <c r="QDA162" s="754"/>
      <c r="QDB162" s="754"/>
      <c r="QDC162" s="754"/>
      <c r="QDD162" s="754"/>
      <c r="QDE162" s="754"/>
      <c r="QDF162" s="754"/>
      <c r="QDG162" s="754"/>
      <c r="QDH162" s="754"/>
      <c r="QDI162" s="754"/>
      <c r="QDJ162" s="754"/>
      <c r="QDK162" s="754"/>
      <c r="QDL162" s="754"/>
      <c r="QDM162" s="754"/>
      <c r="QDN162" s="754"/>
      <c r="QDO162" s="754"/>
      <c r="QDP162" s="754"/>
      <c r="QDQ162" s="754"/>
      <c r="QDR162" s="754"/>
      <c r="QDS162" s="754"/>
      <c r="QDT162" s="754"/>
      <c r="QDU162" s="754"/>
      <c r="QDV162" s="754"/>
      <c r="QDW162" s="754"/>
      <c r="QDX162" s="754"/>
      <c r="QDY162" s="754"/>
      <c r="QDZ162" s="754"/>
      <c r="QEA162" s="754"/>
      <c r="QEB162" s="754"/>
      <c r="QEC162" s="754"/>
      <c r="QED162" s="754"/>
      <c r="QEE162" s="754"/>
      <c r="QEF162" s="754"/>
      <c r="QEG162" s="754"/>
      <c r="QEH162" s="754"/>
      <c r="QEI162" s="754"/>
      <c r="QEJ162" s="754"/>
      <c r="QEK162" s="754"/>
      <c r="QEL162" s="754"/>
      <c r="QEM162" s="754"/>
      <c r="QEN162" s="754"/>
      <c r="QEO162" s="754"/>
      <c r="QEP162" s="754"/>
      <c r="QEQ162" s="754"/>
      <c r="QER162" s="754"/>
      <c r="QES162" s="754"/>
      <c r="QET162" s="754"/>
      <c r="QEU162" s="754"/>
      <c r="QEV162" s="754"/>
      <c r="QEW162" s="754"/>
      <c r="QEX162" s="754"/>
      <c r="QEY162" s="754"/>
      <c r="QEZ162" s="754"/>
      <c r="QFA162" s="754"/>
      <c r="QFB162" s="754"/>
      <c r="QFC162" s="754"/>
      <c r="QFD162" s="754"/>
      <c r="QFE162" s="754"/>
      <c r="QFF162" s="754"/>
      <c r="QFG162" s="754"/>
      <c r="QFH162" s="754"/>
      <c r="QFI162" s="754"/>
      <c r="QFJ162" s="754"/>
      <c r="QFK162" s="754"/>
      <c r="QFL162" s="754"/>
      <c r="QFM162" s="754"/>
      <c r="QFN162" s="754"/>
      <c r="QFO162" s="754"/>
      <c r="QFP162" s="754"/>
      <c r="QFQ162" s="754"/>
      <c r="QFR162" s="754"/>
      <c r="QFS162" s="754"/>
      <c r="QFT162" s="754"/>
      <c r="QFU162" s="754"/>
      <c r="QFV162" s="754"/>
      <c r="QFW162" s="754"/>
      <c r="QFX162" s="754"/>
      <c r="QFY162" s="754"/>
      <c r="QFZ162" s="754"/>
      <c r="QGA162" s="754"/>
      <c r="QGB162" s="754"/>
      <c r="QGC162" s="754"/>
      <c r="QGD162" s="754"/>
      <c r="QGE162" s="754"/>
      <c r="QGF162" s="754"/>
      <c r="QGG162" s="754"/>
      <c r="QGH162" s="754"/>
      <c r="QGI162" s="754"/>
      <c r="QGJ162" s="754"/>
      <c r="QGK162" s="754"/>
      <c r="QGL162" s="754"/>
      <c r="QGM162" s="754"/>
      <c r="QGN162" s="754"/>
      <c r="QGO162" s="754"/>
      <c r="QGP162" s="754"/>
      <c r="QGQ162" s="754"/>
      <c r="QGR162" s="754"/>
      <c r="QGS162" s="754"/>
      <c r="QGT162" s="754"/>
      <c r="QGU162" s="754"/>
      <c r="QGV162" s="754"/>
      <c r="QGW162" s="754"/>
      <c r="QGX162" s="754"/>
      <c r="QGY162" s="754"/>
      <c r="QGZ162" s="754"/>
      <c r="QHA162" s="754"/>
      <c r="QHB162" s="754"/>
      <c r="QHC162" s="754"/>
      <c r="QHD162" s="754"/>
      <c r="QHE162" s="754"/>
      <c r="QHF162" s="754"/>
      <c r="QHG162" s="754"/>
      <c r="QHH162" s="754"/>
      <c r="QHI162" s="754"/>
      <c r="QHJ162" s="754"/>
      <c r="QHK162" s="754"/>
      <c r="QHL162" s="754"/>
      <c r="QHM162" s="754"/>
      <c r="QHN162" s="754"/>
      <c r="QHO162" s="754"/>
      <c r="QHP162" s="754"/>
      <c r="QHQ162" s="754"/>
      <c r="QHR162" s="754"/>
      <c r="QHS162" s="754"/>
      <c r="QHT162" s="754"/>
      <c r="QHU162" s="754"/>
      <c r="QHV162" s="754"/>
      <c r="QHW162" s="754"/>
      <c r="QHX162" s="754"/>
      <c r="QHY162" s="754"/>
      <c r="QHZ162" s="754"/>
      <c r="QIA162" s="754"/>
      <c r="QIB162" s="754"/>
      <c r="QIC162" s="754"/>
      <c r="QID162" s="754"/>
      <c r="QIE162" s="754"/>
      <c r="QIF162" s="754"/>
      <c r="QIG162" s="754"/>
      <c r="QIH162" s="754"/>
      <c r="QII162" s="754"/>
      <c r="QIJ162" s="754"/>
      <c r="QIK162" s="754"/>
      <c r="QIL162" s="754"/>
      <c r="QIM162" s="754"/>
      <c r="QIN162" s="754"/>
      <c r="QIO162" s="754"/>
      <c r="QIP162" s="754"/>
      <c r="QIQ162" s="754"/>
      <c r="QIR162" s="754"/>
      <c r="QIS162" s="754"/>
      <c r="QIT162" s="754"/>
      <c r="QIU162" s="754"/>
      <c r="QIV162" s="754"/>
      <c r="QIW162" s="754"/>
      <c r="QIX162" s="754"/>
      <c r="QIY162" s="754"/>
      <c r="QIZ162" s="754"/>
      <c r="QJA162" s="754"/>
      <c r="QJB162" s="754"/>
      <c r="QJC162" s="754"/>
      <c r="QJD162" s="754"/>
      <c r="QJE162" s="754"/>
      <c r="QJF162" s="754"/>
      <c r="QJG162" s="754"/>
      <c r="QJH162" s="754"/>
      <c r="QJI162" s="754"/>
      <c r="QJJ162" s="754"/>
      <c r="QJK162" s="754"/>
      <c r="QJL162" s="754"/>
      <c r="QJM162" s="754"/>
      <c r="QJN162" s="754"/>
      <c r="QJO162" s="754"/>
      <c r="QJP162" s="754"/>
      <c r="QJQ162" s="754"/>
      <c r="QJR162" s="754"/>
      <c r="QJS162" s="754"/>
      <c r="QJT162" s="754"/>
      <c r="QJU162" s="754"/>
      <c r="QJV162" s="754"/>
      <c r="QJW162" s="754"/>
      <c r="QJX162" s="754"/>
      <c r="QJY162" s="754"/>
      <c r="QJZ162" s="754"/>
      <c r="QKA162" s="754"/>
      <c r="QKB162" s="754"/>
      <c r="QKC162" s="754"/>
      <c r="QKD162" s="754"/>
      <c r="QKE162" s="754"/>
      <c r="QKF162" s="754"/>
      <c r="QKG162" s="754"/>
      <c r="QKH162" s="754"/>
      <c r="QKI162" s="754"/>
      <c r="QKJ162" s="754"/>
      <c r="QKK162" s="754"/>
      <c r="QKL162" s="754"/>
      <c r="QKM162" s="754"/>
      <c r="QKN162" s="754"/>
      <c r="QKO162" s="754"/>
      <c r="QKP162" s="754"/>
      <c r="QKQ162" s="754"/>
      <c r="QKR162" s="754"/>
      <c r="QKS162" s="754"/>
      <c r="QKT162" s="754"/>
      <c r="QKU162" s="754"/>
      <c r="QKV162" s="754"/>
      <c r="QKW162" s="754"/>
      <c r="QKX162" s="754"/>
      <c r="QKY162" s="754"/>
      <c r="QKZ162" s="754"/>
      <c r="QLA162" s="754"/>
      <c r="QLB162" s="754"/>
      <c r="QLC162" s="754"/>
      <c r="QLD162" s="754"/>
      <c r="QLE162" s="754"/>
      <c r="QLF162" s="754"/>
      <c r="QLG162" s="754"/>
      <c r="QLH162" s="754"/>
      <c r="QLI162" s="754"/>
      <c r="QLJ162" s="754"/>
      <c r="QLK162" s="754"/>
      <c r="QLL162" s="754"/>
      <c r="QLM162" s="754"/>
      <c r="QLN162" s="754"/>
      <c r="QLO162" s="754"/>
      <c r="QLP162" s="754"/>
      <c r="QLQ162" s="754"/>
      <c r="QLR162" s="754"/>
      <c r="QLS162" s="754"/>
      <c r="QLT162" s="754"/>
      <c r="QLU162" s="754"/>
      <c r="QLV162" s="754"/>
      <c r="QLW162" s="754"/>
      <c r="QLX162" s="754"/>
      <c r="QLY162" s="754"/>
      <c r="QLZ162" s="754"/>
      <c r="QMA162" s="754"/>
      <c r="QMB162" s="754"/>
      <c r="QMC162" s="754"/>
      <c r="QMD162" s="754"/>
      <c r="QME162" s="754"/>
      <c r="QMF162" s="754"/>
      <c r="QMG162" s="754"/>
      <c r="QMH162" s="754"/>
      <c r="QMI162" s="754"/>
      <c r="QMJ162" s="754"/>
      <c r="QMK162" s="754"/>
      <c r="QML162" s="754"/>
      <c r="QMM162" s="754"/>
      <c r="QMN162" s="754"/>
      <c r="QMO162" s="754"/>
      <c r="QMP162" s="754"/>
      <c r="QMQ162" s="754"/>
      <c r="QMR162" s="754"/>
      <c r="QMS162" s="754"/>
      <c r="QMT162" s="754"/>
      <c r="QMU162" s="754"/>
      <c r="QMV162" s="754"/>
      <c r="QMW162" s="754"/>
      <c r="QMX162" s="754"/>
      <c r="QMY162" s="754"/>
      <c r="QMZ162" s="754"/>
      <c r="QNA162" s="754"/>
      <c r="QNB162" s="754"/>
      <c r="QNC162" s="754"/>
      <c r="QND162" s="754"/>
      <c r="QNE162" s="754"/>
      <c r="QNF162" s="754"/>
      <c r="QNG162" s="754"/>
      <c r="QNH162" s="754"/>
      <c r="QNI162" s="754"/>
      <c r="QNJ162" s="754"/>
      <c r="QNK162" s="754"/>
      <c r="QNL162" s="754"/>
      <c r="QNM162" s="754"/>
      <c r="QNN162" s="754"/>
      <c r="QNO162" s="754"/>
      <c r="QNP162" s="754"/>
      <c r="QNQ162" s="754"/>
      <c r="QNR162" s="754"/>
      <c r="QNS162" s="754"/>
      <c r="QNT162" s="754"/>
      <c r="QNU162" s="754"/>
      <c r="QNV162" s="754"/>
      <c r="QNW162" s="754"/>
      <c r="QNX162" s="754"/>
      <c r="QNY162" s="754"/>
      <c r="QNZ162" s="754"/>
      <c r="QOA162" s="754"/>
      <c r="QOB162" s="754"/>
      <c r="QOC162" s="754"/>
      <c r="QOD162" s="754"/>
      <c r="QOE162" s="754"/>
      <c r="QOF162" s="754"/>
      <c r="QOG162" s="754"/>
      <c r="QOH162" s="754"/>
      <c r="QOI162" s="754"/>
      <c r="QOJ162" s="754"/>
      <c r="QOK162" s="754"/>
      <c r="QOL162" s="754"/>
      <c r="QOM162" s="754"/>
      <c r="QON162" s="754"/>
      <c r="QOO162" s="754"/>
      <c r="QOP162" s="754"/>
      <c r="QOQ162" s="754"/>
      <c r="QOR162" s="754"/>
      <c r="QOS162" s="754"/>
      <c r="QOT162" s="754"/>
      <c r="QOU162" s="754"/>
      <c r="QOV162" s="754"/>
      <c r="QOW162" s="754"/>
      <c r="QOX162" s="754"/>
      <c r="QOY162" s="754"/>
      <c r="QOZ162" s="754"/>
      <c r="QPA162" s="754"/>
      <c r="QPB162" s="754"/>
      <c r="QPC162" s="754"/>
      <c r="QPD162" s="754"/>
      <c r="QPE162" s="754"/>
      <c r="QPF162" s="754"/>
      <c r="QPG162" s="754"/>
      <c r="QPH162" s="754"/>
      <c r="QPI162" s="754"/>
      <c r="QPJ162" s="754"/>
      <c r="QPK162" s="754"/>
      <c r="QPL162" s="754"/>
      <c r="QPM162" s="754"/>
      <c r="QPN162" s="754"/>
      <c r="QPO162" s="754"/>
      <c r="QPP162" s="754"/>
      <c r="QPQ162" s="754"/>
      <c r="QPR162" s="754"/>
      <c r="QPS162" s="754"/>
      <c r="QPT162" s="754"/>
      <c r="QPU162" s="754"/>
      <c r="QPV162" s="754"/>
      <c r="QPW162" s="754"/>
      <c r="QPX162" s="754"/>
      <c r="QPY162" s="754"/>
      <c r="QPZ162" s="754"/>
      <c r="QQA162" s="754"/>
      <c r="QQB162" s="754"/>
      <c r="QQC162" s="754"/>
      <c r="QQD162" s="754"/>
      <c r="QQE162" s="754"/>
      <c r="QQF162" s="754"/>
      <c r="QQG162" s="754"/>
      <c r="QQH162" s="754"/>
      <c r="QQI162" s="754"/>
      <c r="QQJ162" s="754"/>
      <c r="QQK162" s="754"/>
      <c r="QQL162" s="754"/>
      <c r="QQM162" s="754"/>
      <c r="QQN162" s="754"/>
      <c r="QQO162" s="754"/>
      <c r="QQP162" s="754"/>
      <c r="QQQ162" s="754"/>
      <c r="QQR162" s="754"/>
      <c r="QQS162" s="754"/>
      <c r="QQT162" s="754"/>
      <c r="QQU162" s="754"/>
      <c r="QQV162" s="754"/>
      <c r="QQW162" s="754"/>
      <c r="QQX162" s="754"/>
      <c r="QQY162" s="754"/>
      <c r="QQZ162" s="754"/>
      <c r="QRA162" s="754"/>
      <c r="QRB162" s="754"/>
      <c r="QRC162" s="754"/>
      <c r="QRD162" s="754"/>
      <c r="QRE162" s="754"/>
      <c r="QRF162" s="754"/>
      <c r="QRG162" s="754"/>
      <c r="QRH162" s="754"/>
      <c r="QRI162" s="754"/>
      <c r="QRJ162" s="754"/>
      <c r="QRK162" s="754"/>
      <c r="QRL162" s="754"/>
      <c r="QRM162" s="754"/>
      <c r="QRN162" s="754"/>
      <c r="QRO162" s="754"/>
      <c r="QRP162" s="754"/>
      <c r="QRQ162" s="754"/>
      <c r="QRR162" s="754"/>
      <c r="QRS162" s="754"/>
      <c r="QRT162" s="754"/>
      <c r="QRU162" s="754"/>
      <c r="QRV162" s="754"/>
      <c r="QRW162" s="754"/>
      <c r="QRX162" s="754"/>
      <c r="QRY162" s="754"/>
      <c r="QRZ162" s="754"/>
      <c r="QSA162" s="754"/>
      <c r="QSB162" s="754"/>
      <c r="QSC162" s="754"/>
      <c r="QSD162" s="754"/>
      <c r="QSE162" s="754"/>
      <c r="QSF162" s="754"/>
      <c r="QSG162" s="754"/>
      <c r="QSH162" s="754"/>
      <c r="QSI162" s="754"/>
      <c r="QSJ162" s="754"/>
      <c r="QSK162" s="754"/>
      <c r="QSL162" s="754"/>
      <c r="QSM162" s="754"/>
      <c r="QSN162" s="754"/>
      <c r="QSO162" s="754"/>
      <c r="QSP162" s="754"/>
      <c r="QSQ162" s="754"/>
      <c r="QSR162" s="754"/>
      <c r="QSS162" s="754"/>
      <c r="QST162" s="754"/>
      <c r="QSU162" s="754"/>
      <c r="QSV162" s="754"/>
      <c r="QSW162" s="754"/>
      <c r="QSX162" s="754"/>
      <c r="QSY162" s="754"/>
      <c r="QSZ162" s="754"/>
      <c r="QTA162" s="754"/>
      <c r="QTB162" s="754"/>
      <c r="QTC162" s="754"/>
      <c r="QTD162" s="754"/>
      <c r="QTE162" s="754"/>
      <c r="QTF162" s="754"/>
      <c r="QTG162" s="754"/>
      <c r="QTH162" s="754"/>
      <c r="QTI162" s="754"/>
      <c r="QTJ162" s="754"/>
      <c r="QTK162" s="754"/>
      <c r="QTL162" s="754"/>
      <c r="QTM162" s="754"/>
      <c r="QTN162" s="754"/>
      <c r="QTO162" s="754"/>
      <c r="QTP162" s="754"/>
      <c r="QTQ162" s="754"/>
      <c r="QTR162" s="754"/>
      <c r="QTS162" s="754"/>
      <c r="QTT162" s="754"/>
      <c r="QTU162" s="754"/>
      <c r="QTV162" s="754"/>
      <c r="QTW162" s="754"/>
      <c r="QTX162" s="754"/>
      <c r="QTY162" s="754"/>
      <c r="QTZ162" s="754"/>
      <c r="QUA162" s="754"/>
      <c r="QUB162" s="754"/>
      <c r="QUC162" s="754"/>
      <c r="QUD162" s="754"/>
      <c r="QUE162" s="754"/>
      <c r="QUF162" s="754"/>
      <c r="QUG162" s="754"/>
      <c r="QUH162" s="754"/>
      <c r="QUI162" s="754"/>
      <c r="QUJ162" s="754"/>
      <c r="QUK162" s="754"/>
      <c r="QUL162" s="754"/>
      <c r="QUM162" s="754"/>
      <c r="QUN162" s="754"/>
      <c r="QUO162" s="754"/>
      <c r="QUP162" s="754"/>
      <c r="QUQ162" s="754"/>
      <c r="QUR162" s="754"/>
      <c r="QUS162" s="754"/>
      <c r="QUT162" s="754"/>
      <c r="QUU162" s="754"/>
      <c r="QUV162" s="754"/>
      <c r="QUW162" s="754"/>
      <c r="QUX162" s="754"/>
      <c r="QUY162" s="754"/>
      <c r="QUZ162" s="754"/>
      <c r="QVA162" s="754"/>
      <c r="QVB162" s="754"/>
      <c r="QVC162" s="754"/>
      <c r="QVD162" s="754"/>
      <c r="QVE162" s="754"/>
      <c r="QVF162" s="754"/>
      <c r="QVG162" s="754"/>
      <c r="QVH162" s="754"/>
      <c r="QVI162" s="754"/>
      <c r="QVJ162" s="754"/>
      <c r="QVK162" s="754"/>
      <c r="QVL162" s="754"/>
      <c r="QVM162" s="754"/>
      <c r="QVN162" s="754"/>
      <c r="QVO162" s="754"/>
      <c r="QVP162" s="754"/>
      <c r="QVQ162" s="754"/>
      <c r="QVR162" s="754"/>
      <c r="QVS162" s="754"/>
      <c r="QVT162" s="754"/>
      <c r="QVU162" s="754"/>
      <c r="QVV162" s="754"/>
      <c r="QVW162" s="754"/>
      <c r="QVX162" s="754"/>
      <c r="QVY162" s="754"/>
      <c r="QVZ162" s="754"/>
      <c r="QWA162" s="754"/>
      <c r="QWB162" s="754"/>
      <c r="QWC162" s="754"/>
      <c r="QWD162" s="754"/>
      <c r="QWE162" s="754"/>
      <c r="QWF162" s="754"/>
      <c r="QWG162" s="754"/>
      <c r="QWH162" s="754"/>
      <c r="QWI162" s="754"/>
      <c r="QWJ162" s="754"/>
      <c r="QWK162" s="754"/>
      <c r="QWL162" s="754"/>
      <c r="QWM162" s="754"/>
      <c r="QWN162" s="754"/>
      <c r="QWO162" s="754"/>
      <c r="QWP162" s="754"/>
      <c r="QWQ162" s="754"/>
      <c r="QWR162" s="754"/>
      <c r="QWS162" s="754"/>
      <c r="QWT162" s="754"/>
      <c r="QWU162" s="754"/>
      <c r="QWV162" s="754"/>
      <c r="QWW162" s="754"/>
      <c r="QWX162" s="754"/>
      <c r="QWY162" s="754"/>
      <c r="QWZ162" s="754"/>
      <c r="QXA162" s="754"/>
      <c r="QXB162" s="754"/>
      <c r="QXC162" s="754"/>
      <c r="QXD162" s="754"/>
      <c r="QXE162" s="754"/>
      <c r="QXF162" s="754"/>
      <c r="QXG162" s="754"/>
      <c r="QXH162" s="754"/>
      <c r="QXI162" s="754"/>
      <c r="QXJ162" s="754"/>
      <c r="QXK162" s="754"/>
      <c r="QXL162" s="754"/>
      <c r="QXM162" s="754"/>
      <c r="QXN162" s="754"/>
      <c r="QXO162" s="754"/>
      <c r="QXP162" s="754"/>
      <c r="QXQ162" s="754"/>
      <c r="QXR162" s="754"/>
      <c r="QXS162" s="754"/>
      <c r="QXT162" s="754"/>
      <c r="QXU162" s="754"/>
      <c r="QXV162" s="754"/>
      <c r="QXW162" s="754"/>
      <c r="QXX162" s="754"/>
      <c r="QXY162" s="754"/>
      <c r="QXZ162" s="754"/>
      <c r="QYA162" s="754"/>
      <c r="QYB162" s="754"/>
      <c r="QYC162" s="754"/>
      <c r="QYD162" s="754"/>
      <c r="QYE162" s="754"/>
      <c r="QYF162" s="754"/>
      <c r="QYG162" s="754"/>
      <c r="QYH162" s="754"/>
      <c r="QYI162" s="754"/>
      <c r="QYJ162" s="754"/>
      <c r="QYK162" s="754"/>
      <c r="QYL162" s="754"/>
      <c r="QYM162" s="754"/>
      <c r="QYN162" s="754"/>
      <c r="QYO162" s="754"/>
      <c r="QYP162" s="754"/>
      <c r="QYQ162" s="754"/>
      <c r="QYR162" s="754"/>
      <c r="QYS162" s="754"/>
      <c r="QYT162" s="754"/>
      <c r="QYU162" s="754"/>
      <c r="QYV162" s="754"/>
      <c r="QYW162" s="754"/>
      <c r="QYX162" s="754"/>
      <c r="QYY162" s="754"/>
      <c r="QYZ162" s="754"/>
      <c r="QZA162" s="754"/>
      <c r="QZB162" s="754"/>
      <c r="QZC162" s="754"/>
      <c r="QZD162" s="754"/>
      <c r="QZE162" s="754"/>
      <c r="QZF162" s="754"/>
      <c r="QZG162" s="754"/>
      <c r="QZH162" s="754"/>
      <c r="QZI162" s="754"/>
      <c r="QZJ162" s="754"/>
      <c r="QZK162" s="754"/>
      <c r="QZL162" s="754"/>
      <c r="QZM162" s="754"/>
      <c r="QZN162" s="754"/>
      <c r="QZO162" s="754"/>
      <c r="QZP162" s="754"/>
      <c r="QZQ162" s="754"/>
      <c r="QZR162" s="754"/>
      <c r="QZS162" s="754"/>
      <c r="QZT162" s="754"/>
      <c r="QZU162" s="754"/>
      <c r="QZV162" s="754"/>
      <c r="QZW162" s="754"/>
      <c r="QZX162" s="754"/>
      <c r="QZY162" s="754"/>
      <c r="QZZ162" s="754"/>
      <c r="RAA162" s="754"/>
      <c r="RAB162" s="754"/>
      <c r="RAC162" s="754"/>
      <c r="RAD162" s="754"/>
      <c r="RAE162" s="754"/>
      <c r="RAF162" s="754"/>
      <c r="RAG162" s="754"/>
      <c r="RAH162" s="754"/>
      <c r="RAI162" s="754"/>
      <c r="RAJ162" s="754"/>
      <c r="RAK162" s="754"/>
      <c r="RAL162" s="754"/>
      <c r="RAM162" s="754"/>
      <c r="RAN162" s="754"/>
      <c r="RAO162" s="754"/>
      <c r="RAP162" s="754"/>
      <c r="RAQ162" s="754"/>
      <c r="RAR162" s="754"/>
      <c r="RAS162" s="754"/>
      <c r="RAT162" s="754"/>
      <c r="RAU162" s="754"/>
      <c r="RAV162" s="754"/>
      <c r="RAW162" s="754"/>
      <c r="RAX162" s="754"/>
      <c r="RAY162" s="754"/>
      <c r="RAZ162" s="754"/>
      <c r="RBA162" s="754"/>
      <c r="RBB162" s="754"/>
      <c r="RBC162" s="754"/>
      <c r="RBD162" s="754"/>
      <c r="RBE162" s="754"/>
      <c r="RBF162" s="754"/>
      <c r="RBG162" s="754"/>
      <c r="RBH162" s="754"/>
      <c r="RBI162" s="754"/>
      <c r="RBJ162" s="754"/>
      <c r="RBK162" s="754"/>
      <c r="RBL162" s="754"/>
      <c r="RBM162" s="754"/>
      <c r="RBN162" s="754"/>
      <c r="RBO162" s="754"/>
      <c r="RBP162" s="754"/>
      <c r="RBQ162" s="754"/>
      <c r="RBR162" s="754"/>
      <c r="RBS162" s="754"/>
      <c r="RBT162" s="754"/>
      <c r="RBU162" s="754"/>
      <c r="RBV162" s="754"/>
      <c r="RBW162" s="754"/>
      <c r="RBX162" s="754"/>
      <c r="RBY162" s="754"/>
      <c r="RBZ162" s="754"/>
      <c r="RCA162" s="754"/>
      <c r="RCB162" s="754"/>
      <c r="RCC162" s="754"/>
      <c r="RCD162" s="754"/>
      <c r="RCE162" s="754"/>
      <c r="RCF162" s="754"/>
      <c r="RCG162" s="754"/>
      <c r="RCH162" s="754"/>
      <c r="RCI162" s="754"/>
      <c r="RCJ162" s="754"/>
      <c r="RCK162" s="754"/>
      <c r="RCL162" s="754"/>
      <c r="RCM162" s="754"/>
      <c r="RCN162" s="754"/>
      <c r="RCO162" s="754"/>
      <c r="RCP162" s="754"/>
      <c r="RCQ162" s="754"/>
      <c r="RCR162" s="754"/>
      <c r="RCS162" s="754"/>
      <c r="RCT162" s="754"/>
      <c r="RCU162" s="754"/>
      <c r="RCV162" s="754"/>
      <c r="RCW162" s="754"/>
      <c r="RCX162" s="754"/>
      <c r="RCY162" s="754"/>
      <c r="RCZ162" s="754"/>
      <c r="RDA162" s="754"/>
      <c r="RDB162" s="754"/>
      <c r="RDC162" s="754"/>
      <c r="RDD162" s="754"/>
      <c r="RDE162" s="754"/>
      <c r="RDF162" s="754"/>
      <c r="RDG162" s="754"/>
      <c r="RDH162" s="754"/>
      <c r="RDI162" s="754"/>
      <c r="RDJ162" s="754"/>
      <c r="RDK162" s="754"/>
      <c r="RDL162" s="754"/>
      <c r="RDM162" s="754"/>
      <c r="RDN162" s="754"/>
      <c r="RDO162" s="754"/>
      <c r="RDP162" s="754"/>
      <c r="RDQ162" s="754"/>
      <c r="RDR162" s="754"/>
      <c r="RDS162" s="754"/>
      <c r="RDT162" s="754"/>
      <c r="RDU162" s="754"/>
      <c r="RDV162" s="754"/>
      <c r="RDW162" s="754"/>
      <c r="RDX162" s="754"/>
      <c r="RDY162" s="754"/>
      <c r="RDZ162" s="754"/>
      <c r="REA162" s="754"/>
      <c r="REB162" s="754"/>
      <c r="REC162" s="754"/>
      <c r="RED162" s="754"/>
      <c r="REE162" s="754"/>
      <c r="REF162" s="754"/>
      <c r="REG162" s="754"/>
      <c r="REH162" s="754"/>
      <c r="REI162" s="754"/>
      <c r="REJ162" s="754"/>
      <c r="REK162" s="754"/>
      <c r="REL162" s="754"/>
      <c r="REM162" s="754"/>
      <c r="REN162" s="754"/>
      <c r="REO162" s="754"/>
      <c r="REP162" s="754"/>
      <c r="REQ162" s="754"/>
      <c r="RER162" s="754"/>
      <c r="RES162" s="754"/>
      <c r="RET162" s="754"/>
      <c r="REU162" s="754"/>
      <c r="REV162" s="754"/>
      <c r="REW162" s="754"/>
      <c r="REX162" s="754"/>
      <c r="REY162" s="754"/>
      <c r="REZ162" s="754"/>
      <c r="RFA162" s="754"/>
      <c r="RFB162" s="754"/>
      <c r="RFC162" s="754"/>
      <c r="RFD162" s="754"/>
      <c r="RFE162" s="754"/>
      <c r="RFF162" s="754"/>
      <c r="RFG162" s="754"/>
      <c r="RFH162" s="754"/>
      <c r="RFI162" s="754"/>
      <c r="RFJ162" s="754"/>
      <c r="RFK162" s="754"/>
      <c r="RFL162" s="754"/>
      <c r="RFM162" s="754"/>
      <c r="RFN162" s="754"/>
      <c r="RFO162" s="754"/>
      <c r="RFP162" s="754"/>
      <c r="RFQ162" s="754"/>
      <c r="RFR162" s="754"/>
      <c r="RFS162" s="754"/>
      <c r="RFT162" s="754"/>
      <c r="RFU162" s="754"/>
      <c r="RFV162" s="754"/>
      <c r="RFW162" s="754"/>
      <c r="RFX162" s="754"/>
      <c r="RFY162" s="754"/>
      <c r="RFZ162" s="754"/>
      <c r="RGA162" s="754"/>
      <c r="RGB162" s="754"/>
      <c r="RGC162" s="754"/>
      <c r="RGD162" s="754"/>
      <c r="RGE162" s="754"/>
      <c r="RGF162" s="754"/>
      <c r="RGG162" s="754"/>
      <c r="RGH162" s="754"/>
      <c r="RGI162" s="754"/>
      <c r="RGJ162" s="754"/>
      <c r="RGK162" s="754"/>
      <c r="RGL162" s="754"/>
      <c r="RGM162" s="754"/>
      <c r="RGN162" s="754"/>
      <c r="RGO162" s="754"/>
      <c r="RGP162" s="754"/>
      <c r="RGQ162" s="754"/>
      <c r="RGR162" s="754"/>
      <c r="RGS162" s="754"/>
      <c r="RGT162" s="754"/>
      <c r="RGU162" s="754"/>
      <c r="RGV162" s="754"/>
      <c r="RGW162" s="754"/>
      <c r="RGX162" s="754"/>
      <c r="RGY162" s="754"/>
      <c r="RGZ162" s="754"/>
      <c r="RHA162" s="754"/>
      <c r="RHB162" s="754"/>
      <c r="RHC162" s="754"/>
      <c r="RHD162" s="754"/>
      <c r="RHE162" s="754"/>
      <c r="RHF162" s="754"/>
      <c r="RHG162" s="754"/>
      <c r="RHH162" s="754"/>
      <c r="RHI162" s="754"/>
      <c r="RHJ162" s="754"/>
      <c r="RHK162" s="754"/>
      <c r="RHL162" s="754"/>
      <c r="RHM162" s="754"/>
      <c r="RHN162" s="754"/>
      <c r="RHO162" s="754"/>
      <c r="RHP162" s="754"/>
      <c r="RHQ162" s="754"/>
      <c r="RHR162" s="754"/>
      <c r="RHS162" s="754"/>
      <c r="RHT162" s="754"/>
      <c r="RHU162" s="754"/>
      <c r="RHV162" s="754"/>
      <c r="RHW162" s="754"/>
      <c r="RHX162" s="754"/>
      <c r="RHY162" s="754"/>
      <c r="RHZ162" s="754"/>
      <c r="RIA162" s="754"/>
      <c r="RIB162" s="754"/>
      <c r="RIC162" s="754"/>
      <c r="RID162" s="754"/>
      <c r="RIE162" s="754"/>
      <c r="RIF162" s="754"/>
      <c r="RIG162" s="754"/>
      <c r="RIH162" s="754"/>
      <c r="RII162" s="754"/>
      <c r="RIJ162" s="754"/>
      <c r="RIK162" s="754"/>
      <c r="RIL162" s="754"/>
      <c r="RIM162" s="754"/>
      <c r="RIN162" s="754"/>
      <c r="RIO162" s="754"/>
      <c r="RIP162" s="754"/>
      <c r="RIQ162" s="754"/>
      <c r="RIR162" s="754"/>
      <c r="RIS162" s="754"/>
      <c r="RIT162" s="754"/>
      <c r="RIU162" s="754"/>
      <c r="RIV162" s="754"/>
      <c r="RIW162" s="754"/>
      <c r="RIX162" s="754"/>
      <c r="RIY162" s="754"/>
      <c r="RIZ162" s="754"/>
      <c r="RJA162" s="754"/>
      <c r="RJB162" s="754"/>
      <c r="RJC162" s="754"/>
      <c r="RJD162" s="754"/>
      <c r="RJE162" s="754"/>
      <c r="RJF162" s="754"/>
      <c r="RJG162" s="754"/>
      <c r="RJH162" s="754"/>
      <c r="RJI162" s="754"/>
      <c r="RJJ162" s="754"/>
      <c r="RJK162" s="754"/>
      <c r="RJL162" s="754"/>
      <c r="RJM162" s="754"/>
      <c r="RJN162" s="754"/>
      <c r="RJO162" s="754"/>
      <c r="RJP162" s="754"/>
      <c r="RJQ162" s="754"/>
      <c r="RJR162" s="754"/>
      <c r="RJS162" s="754"/>
      <c r="RJT162" s="754"/>
      <c r="RJU162" s="754"/>
      <c r="RJV162" s="754"/>
      <c r="RJW162" s="754"/>
      <c r="RJX162" s="754"/>
      <c r="RJY162" s="754"/>
      <c r="RJZ162" s="754"/>
      <c r="RKA162" s="754"/>
      <c r="RKB162" s="754"/>
      <c r="RKC162" s="754"/>
      <c r="RKD162" s="754"/>
      <c r="RKE162" s="754"/>
      <c r="RKF162" s="754"/>
      <c r="RKG162" s="754"/>
      <c r="RKH162" s="754"/>
      <c r="RKI162" s="754"/>
      <c r="RKJ162" s="754"/>
      <c r="RKK162" s="754"/>
      <c r="RKL162" s="754"/>
      <c r="RKM162" s="754"/>
      <c r="RKN162" s="754"/>
      <c r="RKO162" s="754"/>
      <c r="RKP162" s="754"/>
      <c r="RKQ162" s="754"/>
      <c r="RKR162" s="754"/>
      <c r="RKS162" s="754"/>
      <c r="RKT162" s="754"/>
      <c r="RKU162" s="754"/>
      <c r="RKV162" s="754"/>
      <c r="RKW162" s="754"/>
      <c r="RKX162" s="754"/>
      <c r="RKY162" s="754"/>
      <c r="RKZ162" s="754"/>
      <c r="RLA162" s="754"/>
      <c r="RLB162" s="754"/>
      <c r="RLC162" s="754"/>
      <c r="RLD162" s="754"/>
      <c r="RLE162" s="754"/>
      <c r="RLF162" s="754"/>
      <c r="RLG162" s="754"/>
      <c r="RLH162" s="754"/>
      <c r="RLI162" s="754"/>
      <c r="RLJ162" s="754"/>
      <c r="RLK162" s="754"/>
      <c r="RLL162" s="754"/>
      <c r="RLM162" s="754"/>
      <c r="RLN162" s="754"/>
      <c r="RLO162" s="754"/>
      <c r="RLP162" s="754"/>
      <c r="RLQ162" s="754"/>
      <c r="RLR162" s="754"/>
      <c r="RLS162" s="754"/>
      <c r="RLT162" s="754"/>
      <c r="RLU162" s="754"/>
      <c r="RLV162" s="754"/>
      <c r="RLW162" s="754"/>
      <c r="RLX162" s="754"/>
      <c r="RLY162" s="754"/>
      <c r="RLZ162" s="754"/>
      <c r="RMA162" s="754"/>
      <c r="RMB162" s="754"/>
      <c r="RMC162" s="754"/>
      <c r="RMD162" s="754"/>
      <c r="RME162" s="754"/>
      <c r="RMF162" s="754"/>
      <c r="RMG162" s="754"/>
      <c r="RMH162" s="754"/>
      <c r="RMI162" s="754"/>
      <c r="RMJ162" s="754"/>
      <c r="RMK162" s="754"/>
      <c r="RML162" s="754"/>
      <c r="RMM162" s="754"/>
      <c r="RMN162" s="754"/>
      <c r="RMO162" s="754"/>
      <c r="RMP162" s="754"/>
      <c r="RMQ162" s="754"/>
      <c r="RMR162" s="754"/>
      <c r="RMS162" s="754"/>
      <c r="RMT162" s="754"/>
      <c r="RMU162" s="754"/>
      <c r="RMV162" s="754"/>
      <c r="RMW162" s="754"/>
      <c r="RMX162" s="754"/>
      <c r="RMY162" s="754"/>
      <c r="RMZ162" s="754"/>
      <c r="RNA162" s="754"/>
      <c r="RNB162" s="754"/>
      <c r="RNC162" s="754"/>
      <c r="RND162" s="754"/>
      <c r="RNE162" s="754"/>
      <c r="RNF162" s="754"/>
      <c r="RNG162" s="754"/>
      <c r="RNH162" s="754"/>
      <c r="RNI162" s="754"/>
      <c r="RNJ162" s="754"/>
      <c r="RNK162" s="754"/>
      <c r="RNL162" s="754"/>
      <c r="RNM162" s="754"/>
      <c r="RNN162" s="754"/>
      <c r="RNO162" s="754"/>
      <c r="RNP162" s="754"/>
      <c r="RNQ162" s="754"/>
      <c r="RNR162" s="754"/>
      <c r="RNS162" s="754"/>
      <c r="RNT162" s="754"/>
      <c r="RNU162" s="754"/>
      <c r="RNV162" s="754"/>
      <c r="RNW162" s="754"/>
      <c r="RNX162" s="754"/>
      <c r="RNY162" s="754"/>
      <c r="RNZ162" s="754"/>
      <c r="ROA162" s="754"/>
      <c r="ROB162" s="754"/>
      <c r="ROC162" s="754"/>
      <c r="ROD162" s="754"/>
      <c r="ROE162" s="754"/>
      <c r="ROF162" s="754"/>
      <c r="ROG162" s="754"/>
      <c r="ROH162" s="754"/>
      <c r="ROI162" s="754"/>
      <c r="ROJ162" s="754"/>
      <c r="ROK162" s="754"/>
      <c r="ROL162" s="754"/>
      <c r="ROM162" s="754"/>
      <c r="RON162" s="754"/>
      <c r="ROO162" s="754"/>
      <c r="ROP162" s="754"/>
      <c r="ROQ162" s="754"/>
      <c r="ROR162" s="754"/>
      <c r="ROS162" s="754"/>
      <c r="ROT162" s="754"/>
      <c r="ROU162" s="754"/>
      <c r="ROV162" s="754"/>
      <c r="ROW162" s="754"/>
      <c r="ROX162" s="754"/>
      <c r="ROY162" s="754"/>
      <c r="ROZ162" s="754"/>
      <c r="RPA162" s="754"/>
      <c r="RPB162" s="754"/>
      <c r="RPC162" s="754"/>
      <c r="RPD162" s="754"/>
      <c r="RPE162" s="754"/>
      <c r="RPF162" s="754"/>
      <c r="RPG162" s="754"/>
      <c r="RPH162" s="754"/>
      <c r="RPI162" s="754"/>
      <c r="RPJ162" s="754"/>
      <c r="RPK162" s="754"/>
      <c r="RPL162" s="754"/>
      <c r="RPM162" s="754"/>
      <c r="RPN162" s="754"/>
      <c r="RPO162" s="754"/>
      <c r="RPP162" s="754"/>
      <c r="RPQ162" s="754"/>
      <c r="RPR162" s="754"/>
      <c r="RPS162" s="754"/>
      <c r="RPT162" s="754"/>
      <c r="RPU162" s="754"/>
      <c r="RPV162" s="754"/>
      <c r="RPW162" s="754"/>
      <c r="RPX162" s="754"/>
      <c r="RPY162" s="754"/>
      <c r="RPZ162" s="754"/>
      <c r="RQA162" s="754"/>
      <c r="RQB162" s="754"/>
      <c r="RQC162" s="754"/>
      <c r="RQD162" s="754"/>
      <c r="RQE162" s="754"/>
      <c r="RQF162" s="754"/>
      <c r="RQG162" s="754"/>
      <c r="RQH162" s="754"/>
      <c r="RQI162" s="754"/>
      <c r="RQJ162" s="754"/>
      <c r="RQK162" s="754"/>
      <c r="RQL162" s="754"/>
      <c r="RQM162" s="754"/>
      <c r="RQN162" s="754"/>
      <c r="RQO162" s="754"/>
      <c r="RQP162" s="754"/>
      <c r="RQQ162" s="754"/>
      <c r="RQR162" s="754"/>
      <c r="RQS162" s="754"/>
      <c r="RQT162" s="754"/>
      <c r="RQU162" s="754"/>
      <c r="RQV162" s="754"/>
      <c r="RQW162" s="754"/>
      <c r="RQX162" s="754"/>
      <c r="RQY162" s="754"/>
      <c r="RQZ162" s="754"/>
      <c r="RRA162" s="754"/>
      <c r="RRB162" s="754"/>
      <c r="RRC162" s="754"/>
      <c r="RRD162" s="754"/>
      <c r="RRE162" s="754"/>
      <c r="RRF162" s="754"/>
      <c r="RRG162" s="754"/>
      <c r="RRH162" s="754"/>
      <c r="RRI162" s="754"/>
      <c r="RRJ162" s="754"/>
      <c r="RRK162" s="754"/>
      <c r="RRL162" s="754"/>
      <c r="RRM162" s="754"/>
      <c r="RRN162" s="754"/>
      <c r="RRO162" s="754"/>
      <c r="RRP162" s="754"/>
      <c r="RRQ162" s="754"/>
      <c r="RRR162" s="754"/>
      <c r="RRS162" s="754"/>
      <c r="RRT162" s="754"/>
      <c r="RRU162" s="754"/>
      <c r="RRV162" s="754"/>
      <c r="RRW162" s="754"/>
      <c r="RRX162" s="754"/>
      <c r="RRY162" s="754"/>
      <c r="RRZ162" s="754"/>
      <c r="RSA162" s="754"/>
      <c r="RSB162" s="754"/>
      <c r="RSC162" s="754"/>
      <c r="RSD162" s="754"/>
      <c r="RSE162" s="754"/>
      <c r="RSF162" s="754"/>
      <c r="RSG162" s="754"/>
      <c r="RSH162" s="754"/>
      <c r="RSI162" s="754"/>
      <c r="RSJ162" s="754"/>
      <c r="RSK162" s="754"/>
      <c r="RSL162" s="754"/>
      <c r="RSM162" s="754"/>
      <c r="RSN162" s="754"/>
      <c r="RSO162" s="754"/>
      <c r="RSP162" s="754"/>
      <c r="RSQ162" s="754"/>
      <c r="RSR162" s="754"/>
      <c r="RSS162" s="754"/>
      <c r="RST162" s="754"/>
      <c r="RSU162" s="754"/>
      <c r="RSV162" s="754"/>
      <c r="RSW162" s="754"/>
      <c r="RSX162" s="754"/>
      <c r="RSY162" s="754"/>
      <c r="RSZ162" s="754"/>
      <c r="RTA162" s="754"/>
      <c r="RTB162" s="754"/>
      <c r="RTC162" s="754"/>
      <c r="RTD162" s="754"/>
      <c r="RTE162" s="754"/>
      <c r="RTF162" s="754"/>
      <c r="RTG162" s="754"/>
      <c r="RTH162" s="754"/>
      <c r="RTI162" s="754"/>
      <c r="RTJ162" s="754"/>
      <c r="RTK162" s="754"/>
      <c r="RTL162" s="754"/>
      <c r="RTM162" s="754"/>
      <c r="RTN162" s="754"/>
      <c r="RTO162" s="754"/>
      <c r="RTP162" s="754"/>
      <c r="RTQ162" s="754"/>
      <c r="RTR162" s="754"/>
      <c r="RTS162" s="754"/>
      <c r="RTT162" s="754"/>
      <c r="RTU162" s="754"/>
      <c r="RTV162" s="754"/>
      <c r="RTW162" s="754"/>
      <c r="RTX162" s="754"/>
      <c r="RTY162" s="754"/>
      <c r="RTZ162" s="754"/>
      <c r="RUA162" s="754"/>
      <c r="RUB162" s="754"/>
      <c r="RUC162" s="754"/>
      <c r="RUD162" s="754"/>
      <c r="RUE162" s="754"/>
      <c r="RUF162" s="754"/>
      <c r="RUG162" s="754"/>
      <c r="RUH162" s="754"/>
      <c r="RUI162" s="754"/>
      <c r="RUJ162" s="754"/>
      <c r="RUK162" s="754"/>
      <c r="RUL162" s="754"/>
      <c r="RUM162" s="754"/>
      <c r="RUN162" s="754"/>
      <c r="RUO162" s="754"/>
      <c r="RUP162" s="754"/>
      <c r="RUQ162" s="754"/>
      <c r="RUR162" s="754"/>
      <c r="RUS162" s="754"/>
      <c r="RUT162" s="754"/>
      <c r="RUU162" s="754"/>
      <c r="RUV162" s="754"/>
      <c r="RUW162" s="754"/>
      <c r="RUX162" s="754"/>
      <c r="RUY162" s="754"/>
      <c r="RUZ162" s="754"/>
      <c r="RVA162" s="754"/>
      <c r="RVB162" s="754"/>
      <c r="RVC162" s="754"/>
      <c r="RVD162" s="754"/>
      <c r="RVE162" s="754"/>
      <c r="RVF162" s="754"/>
      <c r="RVG162" s="754"/>
      <c r="RVH162" s="754"/>
      <c r="RVI162" s="754"/>
      <c r="RVJ162" s="754"/>
      <c r="RVK162" s="754"/>
      <c r="RVL162" s="754"/>
      <c r="RVM162" s="754"/>
      <c r="RVN162" s="754"/>
      <c r="RVO162" s="754"/>
      <c r="RVP162" s="754"/>
      <c r="RVQ162" s="754"/>
      <c r="RVR162" s="754"/>
      <c r="RVS162" s="754"/>
      <c r="RVT162" s="754"/>
      <c r="RVU162" s="754"/>
      <c r="RVV162" s="754"/>
      <c r="RVW162" s="754"/>
      <c r="RVX162" s="754"/>
      <c r="RVY162" s="754"/>
      <c r="RVZ162" s="754"/>
      <c r="RWA162" s="754"/>
      <c r="RWB162" s="754"/>
      <c r="RWC162" s="754"/>
      <c r="RWD162" s="754"/>
      <c r="RWE162" s="754"/>
      <c r="RWF162" s="754"/>
      <c r="RWG162" s="754"/>
      <c r="RWH162" s="754"/>
      <c r="RWI162" s="754"/>
      <c r="RWJ162" s="754"/>
      <c r="RWK162" s="754"/>
      <c r="RWL162" s="754"/>
      <c r="RWM162" s="754"/>
      <c r="RWN162" s="754"/>
      <c r="RWO162" s="754"/>
      <c r="RWP162" s="754"/>
      <c r="RWQ162" s="754"/>
      <c r="RWR162" s="754"/>
      <c r="RWS162" s="754"/>
      <c r="RWT162" s="754"/>
      <c r="RWU162" s="754"/>
      <c r="RWV162" s="754"/>
      <c r="RWW162" s="754"/>
      <c r="RWX162" s="754"/>
      <c r="RWY162" s="754"/>
      <c r="RWZ162" s="754"/>
      <c r="RXA162" s="754"/>
      <c r="RXB162" s="754"/>
      <c r="RXC162" s="754"/>
      <c r="RXD162" s="754"/>
      <c r="RXE162" s="754"/>
      <c r="RXF162" s="754"/>
      <c r="RXG162" s="754"/>
      <c r="RXH162" s="754"/>
      <c r="RXI162" s="754"/>
      <c r="RXJ162" s="754"/>
      <c r="RXK162" s="754"/>
      <c r="RXL162" s="754"/>
      <c r="RXM162" s="754"/>
      <c r="RXN162" s="754"/>
      <c r="RXO162" s="754"/>
      <c r="RXP162" s="754"/>
      <c r="RXQ162" s="754"/>
      <c r="RXR162" s="754"/>
      <c r="RXS162" s="754"/>
      <c r="RXT162" s="754"/>
      <c r="RXU162" s="754"/>
      <c r="RXV162" s="754"/>
      <c r="RXW162" s="754"/>
      <c r="RXX162" s="754"/>
      <c r="RXY162" s="754"/>
      <c r="RXZ162" s="754"/>
      <c r="RYA162" s="754"/>
      <c r="RYB162" s="754"/>
      <c r="RYC162" s="754"/>
      <c r="RYD162" s="754"/>
      <c r="RYE162" s="754"/>
      <c r="RYF162" s="754"/>
      <c r="RYG162" s="754"/>
      <c r="RYH162" s="754"/>
      <c r="RYI162" s="754"/>
      <c r="RYJ162" s="754"/>
      <c r="RYK162" s="754"/>
      <c r="RYL162" s="754"/>
      <c r="RYM162" s="754"/>
      <c r="RYN162" s="754"/>
      <c r="RYO162" s="754"/>
      <c r="RYP162" s="754"/>
      <c r="RYQ162" s="754"/>
      <c r="RYR162" s="754"/>
      <c r="RYS162" s="754"/>
      <c r="RYT162" s="754"/>
      <c r="RYU162" s="754"/>
      <c r="RYV162" s="754"/>
      <c r="RYW162" s="754"/>
      <c r="RYX162" s="754"/>
      <c r="RYY162" s="754"/>
      <c r="RYZ162" s="754"/>
      <c r="RZA162" s="754"/>
      <c r="RZB162" s="754"/>
      <c r="RZC162" s="754"/>
      <c r="RZD162" s="754"/>
      <c r="RZE162" s="754"/>
      <c r="RZF162" s="754"/>
      <c r="RZG162" s="754"/>
      <c r="RZH162" s="754"/>
      <c r="RZI162" s="754"/>
      <c r="RZJ162" s="754"/>
      <c r="RZK162" s="754"/>
      <c r="RZL162" s="754"/>
      <c r="RZM162" s="754"/>
      <c r="RZN162" s="754"/>
      <c r="RZO162" s="754"/>
      <c r="RZP162" s="754"/>
      <c r="RZQ162" s="754"/>
      <c r="RZR162" s="754"/>
      <c r="RZS162" s="754"/>
      <c r="RZT162" s="754"/>
      <c r="RZU162" s="754"/>
      <c r="RZV162" s="754"/>
      <c r="RZW162" s="754"/>
      <c r="RZX162" s="754"/>
      <c r="RZY162" s="754"/>
      <c r="RZZ162" s="754"/>
      <c r="SAA162" s="754"/>
      <c r="SAB162" s="754"/>
      <c r="SAC162" s="754"/>
      <c r="SAD162" s="754"/>
      <c r="SAE162" s="754"/>
      <c r="SAF162" s="754"/>
      <c r="SAG162" s="754"/>
      <c r="SAH162" s="754"/>
      <c r="SAI162" s="754"/>
      <c r="SAJ162" s="754"/>
      <c r="SAK162" s="754"/>
      <c r="SAL162" s="754"/>
      <c r="SAM162" s="754"/>
      <c r="SAN162" s="754"/>
      <c r="SAO162" s="754"/>
      <c r="SAP162" s="754"/>
      <c r="SAQ162" s="754"/>
      <c r="SAR162" s="754"/>
      <c r="SAS162" s="754"/>
      <c r="SAT162" s="754"/>
      <c r="SAU162" s="754"/>
      <c r="SAV162" s="754"/>
      <c r="SAW162" s="754"/>
      <c r="SAX162" s="754"/>
      <c r="SAY162" s="754"/>
      <c r="SAZ162" s="754"/>
      <c r="SBA162" s="754"/>
      <c r="SBB162" s="754"/>
      <c r="SBC162" s="754"/>
      <c r="SBD162" s="754"/>
      <c r="SBE162" s="754"/>
      <c r="SBF162" s="754"/>
      <c r="SBG162" s="754"/>
      <c r="SBH162" s="754"/>
      <c r="SBI162" s="754"/>
      <c r="SBJ162" s="754"/>
      <c r="SBK162" s="754"/>
      <c r="SBL162" s="754"/>
      <c r="SBM162" s="754"/>
      <c r="SBN162" s="754"/>
      <c r="SBO162" s="754"/>
      <c r="SBP162" s="754"/>
      <c r="SBQ162" s="754"/>
      <c r="SBR162" s="754"/>
      <c r="SBS162" s="754"/>
      <c r="SBT162" s="754"/>
      <c r="SBU162" s="754"/>
      <c r="SBV162" s="754"/>
      <c r="SBW162" s="754"/>
      <c r="SBX162" s="754"/>
      <c r="SBY162" s="754"/>
      <c r="SBZ162" s="754"/>
      <c r="SCA162" s="754"/>
      <c r="SCB162" s="754"/>
      <c r="SCC162" s="754"/>
      <c r="SCD162" s="754"/>
      <c r="SCE162" s="754"/>
      <c r="SCF162" s="754"/>
      <c r="SCG162" s="754"/>
      <c r="SCH162" s="754"/>
      <c r="SCI162" s="754"/>
      <c r="SCJ162" s="754"/>
      <c r="SCK162" s="754"/>
      <c r="SCL162" s="754"/>
      <c r="SCM162" s="754"/>
      <c r="SCN162" s="754"/>
      <c r="SCO162" s="754"/>
      <c r="SCP162" s="754"/>
      <c r="SCQ162" s="754"/>
      <c r="SCR162" s="754"/>
      <c r="SCS162" s="754"/>
      <c r="SCT162" s="754"/>
      <c r="SCU162" s="754"/>
      <c r="SCV162" s="754"/>
      <c r="SCW162" s="754"/>
      <c r="SCX162" s="754"/>
      <c r="SCY162" s="754"/>
      <c r="SCZ162" s="754"/>
      <c r="SDA162" s="754"/>
      <c r="SDB162" s="754"/>
      <c r="SDC162" s="754"/>
      <c r="SDD162" s="754"/>
      <c r="SDE162" s="754"/>
      <c r="SDF162" s="754"/>
      <c r="SDG162" s="754"/>
      <c r="SDH162" s="754"/>
      <c r="SDI162" s="754"/>
      <c r="SDJ162" s="754"/>
      <c r="SDK162" s="754"/>
      <c r="SDL162" s="754"/>
      <c r="SDM162" s="754"/>
      <c r="SDN162" s="754"/>
      <c r="SDO162" s="754"/>
      <c r="SDP162" s="754"/>
      <c r="SDQ162" s="754"/>
      <c r="SDR162" s="754"/>
      <c r="SDS162" s="754"/>
      <c r="SDT162" s="754"/>
      <c r="SDU162" s="754"/>
      <c r="SDV162" s="754"/>
      <c r="SDW162" s="754"/>
      <c r="SDX162" s="754"/>
      <c r="SDY162" s="754"/>
      <c r="SDZ162" s="754"/>
      <c r="SEA162" s="754"/>
      <c r="SEB162" s="754"/>
      <c r="SEC162" s="754"/>
      <c r="SED162" s="754"/>
      <c r="SEE162" s="754"/>
      <c r="SEF162" s="754"/>
      <c r="SEG162" s="754"/>
      <c r="SEH162" s="754"/>
      <c r="SEI162" s="754"/>
      <c r="SEJ162" s="754"/>
      <c r="SEK162" s="754"/>
      <c r="SEL162" s="754"/>
      <c r="SEM162" s="754"/>
      <c r="SEN162" s="754"/>
      <c r="SEO162" s="754"/>
      <c r="SEP162" s="754"/>
      <c r="SEQ162" s="754"/>
      <c r="SER162" s="754"/>
      <c r="SES162" s="754"/>
      <c r="SET162" s="754"/>
      <c r="SEU162" s="754"/>
      <c r="SEV162" s="754"/>
      <c r="SEW162" s="754"/>
      <c r="SEX162" s="754"/>
      <c r="SEY162" s="754"/>
      <c r="SEZ162" s="754"/>
      <c r="SFA162" s="754"/>
      <c r="SFB162" s="754"/>
      <c r="SFC162" s="754"/>
      <c r="SFD162" s="754"/>
      <c r="SFE162" s="754"/>
      <c r="SFF162" s="754"/>
      <c r="SFG162" s="754"/>
      <c r="SFH162" s="754"/>
      <c r="SFI162" s="754"/>
      <c r="SFJ162" s="754"/>
      <c r="SFK162" s="754"/>
      <c r="SFL162" s="754"/>
      <c r="SFM162" s="754"/>
      <c r="SFN162" s="754"/>
      <c r="SFO162" s="754"/>
      <c r="SFP162" s="754"/>
      <c r="SFQ162" s="754"/>
      <c r="SFR162" s="754"/>
      <c r="SFS162" s="754"/>
      <c r="SFT162" s="754"/>
      <c r="SFU162" s="754"/>
      <c r="SFV162" s="754"/>
      <c r="SFW162" s="754"/>
      <c r="SFX162" s="754"/>
      <c r="SFY162" s="754"/>
      <c r="SFZ162" s="754"/>
      <c r="SGA162" s="754"/>
      <c r="SGB162" s="754"/>
      <c r="SGC162" s="754"/>
      <c r="SGD162" s="754"/>
      <c r="SGE162" s="754"/>
      <c r="SGF162" s="754"/>
      <c r="SGG162" s="754"/>
      <c r="SGH162" s="754"/>
      <c r="SGI162" s="754"/>
      <c r="SGJ162" s="754"/>
      <c r="SGK162" s="754"/>
      <c r="SGL162" s="754"/>
      <c r="SGM162" s="754"/>
      <c r="SGN162" s="754"/>
      <c r="SGO162" s="754"/>
      <c r="SGP162" s="754"/>
      <c r="SGQ162" s="754"/>
      <c r="SGR162" s="754"/>
      <c r="SGS162" s="754"/>
      <c r="SGT162" s="754"/>
      <c r="SGU162" s="754"/>
      <c r="SGV162" s="754"/>
      <c r="SGW162" s="754"/>
      <c r="SGX162" s="754"/>
      <c r="SGY162" s="754"/>
      <c r="SGZ162" s="754"/>
      <c r="SHA162" s="754"/>
      <c r="SHB162" s="754"/>
      <c r="SHC162" s="754"/>
      <c r="SHD162" s="754"/>
      <c r="SHE162" s="754"/>
      <c r="SHF162" s="754"/>
      <c r="SHG162" s="754"/>
      <c r="SHH162" s="754"/>
      <c r="SHI162" s="754"/>
      <c r="SHJ162" s="754"/>
      <c r="SHK162" s="754"/>
      <c r="SHL162" s="754"/>
      <c r="SHM162" s="754"/>
      <c r="SHN162" s="754"/>
      <c r="SHO162" s="754"/>
      <c r="SHP162" s="754"/>
      <c r="SHQ162" s="754"/>
      <c r="SHR162" s="754"/>
      <c r="SHS162" s="754"/>
      <c r="SHT162" s="754"/>
      <c r="SHU162" s="754"/>
      <c r="SHV162" s="754"/>
      <c r="SHW162" s="754"/>
      <c r="SHX162" s="754"/>
      <c r="SHY162" s="754"/>
      <c r="SHZ162" s="754"/>
      <c r="SIA162" s="754"/>
      <c r="SIB162" s="754"/>
      <c r="SIC162" s="754"/>
      <c r="SID162" s="754"/>
      <c r="SIE162" s="754"/>
      <c r="SIF162" s="754"/>
      <c r="SIG162" s="754"/>
      <c r="SIH162" s="754"/>
      <c r="SII162" s="754"/>
      <c r="SIJ162" s="754"/>
      <c r="SIK162" s="754"/>
      <c r="SIL162" s="754"/>
      <c r="SIM162" s="754"/>
      <c r="SIN162" s="754"/>
      <c r="SIO162" s="754"/>
      <c r="SIP162" s="754"/>
      <c r="SIQ162" s="754"/>
      <c r="SIR162" s="754"/>
      <c r="SIS162" s="754"/>
      <c r="SIT162" s="754"/>
      <c r="SIU162" s="754"/>
      <c r="SIV162" s="754"/>
      <c r="SIW162" s="754"/>
      <c r="SIX162" s="754"/>
      <c r="SIY162" s="754"/>
      <c r="SIZ162" s="754"/>
      <c r="SJA162" s="754"/>
      <c r="SJB162" s="754"/>
      <c r="SJC162" s="754"/>
      <c r="SJD162" s="754"/>
      <c r="SJE162" s="754"/>
      <c r="SJF162" s="754"/>
      <c r="SJG162" s="754"/>
      <c r="SJH162" s="754"/>
      <c r="SJI162" s="754"/>
      <c r="SJJ162" s="754"/>
      <c r="SJK162" s="754"/>
      <c r="SJL162" s="754"/>
      <c r="SJM162" s="754"/>
      <c r="SJN162" s="754"/>
      <c r="SJO162" s="754"/>
      <c r="SJP162" s="754"/>
      <c r="SJQ162" s="754"/>
      <c r="SJR162" s="754"/>
      <c r="SJS162" s="754"/>
      <c r="SJT162" s="754"/>
      <c r="SJU162" s="754"/>
      <c r="SJV162" s="754"/>
      <c r="SJW162" s="754"/>
      <c r="SJX162" s="754"/>
      <c r="SJY162" s="754"/>
      <c r="SJZ162" s="754"/>
      <c r="SKA162" s="754"/>
      <c r="SKB162" s="754"/>
      <c r="SKC162" s="754"/>
      <c r="SKD162" s="754"/>
      <c r="SKE162" s="754"/>
      <c r="SKF162" s="754"/>
      <c r="SKG162" s="754"/>
      <c r="SKH162" s="754"/>
      <c r="SKI162" s="754"/>
      <c r="SKJ162" s="754"/>
      <c r="SKK162" s="754"/>
      <c r="SKL162" s="754"/>
      <c r="SKM162" s="754"/>
      <c r="SKN162" s="754"/>
      <c r="SKO162" s="754"/>
      <c r="SKP162" s="754"/>
      <c r="SKQ162" s="754"/>
      <c r="SKR162" s="754"/>
      <c r="SKS162" s="754"/>
      <c r="SKT162" s="754"/>
      <c r="SKU162" s="754"/>
      <c r="SKV162" s="754"/>
      <c r="SKW162" s="754"/>
      <c r="SKX162" s="754"/>
      <c r="SKY162" s="754"/>
      <c r="SKZ162" s="754"/>
      <c r="SLA162" s="754"/>
      <c r="SLB162" s="754"/>
      <c r="SLC162" s="754"/>
      <c r="SLD162" s="754"/>
      <c r="SLE162" s="754"/>
      <c r="SLF162" s="754"/>
      <c r="SLG162" s="754"/>
      <c r="SLH162" s="754"/>
      <c r="SLI162" s="754"/>
      <c r="SLJ162" s="754"/>
      <c r="SLK162" s="754"/>
      <c r="SLL162" s="754"/>
      <c r="SLM162" s="754"/>
      <c r="SLN162" s="754"/>
      <c r="SLO162" s="754"/>
      <c r="SLP162" s="754"/>
      <c r="SLQ162" s="754"/>
      <c r="SLR162" s="754"/>
      <c r="SLS162" s="754"/>
      <c r="SLT162" s="754"/>
      <c r="SLU162" s="754"/>
      <c r="SLV162" s="754"/>
      <c r="SLW162" s="754"/>
      <c r="SLX162" s="754"/>
      <c r="SLY162" s="754"/>
      <c r="SLZ162" s="754"/>
      <c r="SMA162" s="754"/>
      <c r="SMB162" s="754"/>
      <c r="SMC162" s="754"/>
      <c r="SMD162" s="754"/>
      <c r="SME162" s="754"/>
      <c r="SMF162" s="754"/>
      <c r="SMG162" s="754"/>
      <c r="SMH162" s="754"/>
      <c r="SMI162" s="754"/>
      <c r="SMJ162" s="754"/>
      <c r="SMK162" s="754"/>
      <c r="SML162" s="754"/>
      <c r="SMM162" s="754"/>
      <c r="SMN162" s="754"/>
      <c r="SMO162" s="754"/>
      <c r="SMP162" s="754"/>
      <c r="SMQ162" s="754"/>
      <c r="SMR162" s="754"/>
      <c r="SMS162" s="754"/>
      <c r="SMT162" s="754"/>
      <c r="SMU162" s="754"/>
      <c r="SMV162" s="754"/>
      <c r="SMW162" s="754"/>
      <c r="SMX162" s="754"/>
      <c r="SMY162" s="754"/>
      <c r="SMZ162" s="754"/>
      <c r="SNA162" s="754"/>
      <c r="SNB162" s="754"/>
      <c r="SNC162" s="754"/>
      <c r="SND162" s="754"/>
      <c r="SNE162" s="754"/>
      <c r="SNF162" s="754"/>
      <c r="SNG162" s="754"/>
      <c r="SNH162" s="754"/>
      <c r="SNI162" s="754"/>
      <c r="SNJ162" s="754"/>
      <c r="SNK162" s="754"/>
      <c r="SNL162" s="754"/>
      <c r="SNM162" s="754"/>
      <c r="SNN162" s="754"/>
      <c r="SNO162" s="754"/>
      <c r="SNP162" s="754"/>
      <c r="SNQ162" s="754"/>
      <c r="SNR162" s="754"/>
      <c r="SNS162" s="754"/>
      <c r="SNT162" s="754"/>
      <c r="SNU162" s="754"/>
      <c r="SNV162" s="754"/>
      <c r="SNW162" s="754"/>
      <c r="SNX162" s="754"/>
      <c r="SNY162" s="754"/>
      <c r="SNZ162" s="754"/>
      <c r="SOA162" s="754"/>
      <c r="SOB162" s="754"/>
      <c r="SOC162" s="754"/>
      <c r="SOD162" s="754"/>
      <c r="SOE162" s="754"/>
      <c r="SOF162" s="754"/>
      <c r="SOG162" s="754"/>
      <c r="SOH162" s="754"/>
      <c r="SOI162" s="754"/>
      <c r="SOJ162" s="754"/>
      <c r="SOK162" s="754"/>
      <c r="SOL162" s="754"/>
      <c r="SOM162" s="754"/>
      <c r="SON162" s="754"/>
      <c r="SOO162" s="754"/>
      <c r="SOP162" s="754"/>
      <c r="SOQ162" s="754"/>
      <c r="SOR162" s="754"/>
      <c r="SOS162" s="754"/>
      <c r="SOT162" s="754"/>
      <c r="SOU162" s="754"/>
      <c r="SOV162" s="754"/>
      <c r="SOW162" s="754"/>
      <c r="SOX162" s="754"/>
      <c r="SOY162" s="754"/>
      <c r="SOZ162" s="754"/>
      <c r="SPA162" s="754"/>
      <c r="SPB162" s="754"/>
      <c r="SPC162" s="754"/>
      <c r="SPD162" s="754"/>
      <c r="SPE162" s="754"/>
      <c r="SPF162" s="754"/>
      <c r="SPG162" s="754"/>
      <c r="SPH162" s="754"/>
      <c r="SPI162" s="754"/>
      <c r="SPJ162" s="754"/>
      <c r="SPK162" s="754"/>
      <c r="SPL162" s="754"/>
      <c r="SPM162" s="754"/>
      <c r="SPN162" s="754"/>
      <c r="SPO162" s="754"/>
      <c r="SPP162" s="754"/>
      <c r="SPQ162" s="754"/>
      <c r="SPR162" s="754"/>
      <c r="SPS162" s="754"/>
      <c r="SPT162" s="754"/>
      <c r="SPU162" s="754"/>
      <c r="SPV162" s="754"/>
      <c r="SPW162" s="754"/>
      <c r="SPX162" s="754"/>
      <c r="SPY162" s="754"/>
      <c r="SPZ162" s="754"/>
      <c r="SQA162" s="754"/>
      <c r="SQB162" s="754"/>
      <c r="SQC162" s="754"/>
      <c r="SQD162" s="754"/>
      <c r="SQE162" s="754"/>
      <c r="SQF162" s="754"/>
      <c r="SQG162" s="754"/>
      <c r="SQH162" s="754"/>
      <c r="SQI162" s="754"/>
      <c r="SQJ162" s="754"/>
      <c r="SQK162" s="754"/>
      <c r="SQL162" s="754"/>
      <c r="SQM162" s="754"/>
      <c r="SQN162" s="754"/>
      <c r="SQO162" s="754"/>
      <c r="SQP162" s="754"/>
      <c r="SQQ162" s="754"/>
      <c r="SQR162" s="754"/>
      <c r="SQS162" s="754"/>
      <c r="SQT162" s="754"/>
      <c r="SQU162" s="754"/>
      <c r="SQV162" s="754"/>
      <c r="SQW162" s="754"/>
      <c r="SQX162" s="754"/>
      <c r="SQY162" s="754"/>
      <c r="SQZ162" s="754"/>
      <c r="SRA162" s="754"/>
      <c r="SRB162" s="754"/>
      <c r="SRC162" s="754"/>
      <c r="SRD162" s="754"/>
      <c r="SRE162" s="754"/>
      <c r="SRF162" s="754"/>
      <c r="SRG162" s="754"/>
      <c r="SRH162" s="754"/>
      <c r="SRI162" s="754"/>
      <c r="SRJ162" s="754"/>
      <c r="SRK162" s="754"/>
      <c r="SRL162" s="754"/>
      <c r="SRM162" s="754"/>
      <c r="SRN162" s="754"/>
      <c r="SRO162" s="754"/>
      <c r="SRP162" s="754"/>
      <c r="SRQ162" s="754"/>
      <c r="SRR162" s="754"/>
      <c r="SRS162" s="754"/>
      <c r="SRT162" s="754"/>
      <c r="SRU162" s="754"/>
      <c r="SRV162" s="754"/>
      <c r="SRW162" s="754"/>
      <c r="SRX162" s="754"/>
      <c r="SRY162" s="754"/>
      <c r="SRZ162" s="754"/>
      <c r="SSA162" s="754"/>
      <c r="SSB162" s="754"/>
      <c r="SSC162" s="754"/>
      <c r="SSD162" s="754"/>
      <c r="SSE162" s="754"/>
      <c r="SSF162" s="754"/>
      <c r="SSG162" s="754"/>
      <c r="SSH162" s="754"/>
      <c r="SSI162" s="754"/>
      <c r="SSJ162" s="754"/>
      <c r="SSK162" s="754"/>
      <c r="SSL162" s="754"/>
      <c r="SSM162" s="754"/>
      <c r="SSN162" s="754"/>
      <c r="SSO162" s="754"/>
      <c r="SSP162" s="754"/>
      <c r="SSQ162" s="754"/>
      <c r="SSR162" s="754"/>
      <c r="SSS162" s="754"/>
      <c r="SST162" s="754"/>
      <c r="SSU162" s="754"/>
      <c r="SSV162" s="754"/>
      <c r="SSW162" s="754"/>
      <c r="SSX162" s="754"/>
      <c r="SSY162" s="754"/>
      <c r="SSZ162" s="754"/>
      <c r="STA162" s="754"/>
      <c r="STB162" s="754"/>
      <c r="STC162" s="754"/>
      <c r="STD162" s="754"/>
      <c r="STE162" s="754"/>
      <c r="STF162" s="754"/>
      <c r="STG162" s="754"/>
      <c r="STH162" s="754"/>
      <c r="STI162" s="754"/>
      <c r="STJ162" s="754"/>
      <c r="STK162" s="754"/>
      <c r="STL162" s="754"/>
      <c r="STM162" s="754"/>
      <c r="STN162" s="754"/>
      <c r="STO162" s="754"/>
      <c r="STP162" s="754"/>
      <c r="STQ162" s="754"/>
      <c r="STR162" s="754"/>
      <c r="STS162" s="754"/>
      <c r="STT162" s="754"/>
      <c r="STU162" s="754"/>
      <c r="STV162" s="754"/>
      <c r="STW162" s="754"/>
      <c r="STX162" s="754"/>
      <c r="STY162" s="754"/>
      <c r="STZ162" s="754"/>
      <c r="SUA162" s="754"/>
      <c r="SUB162" s="754"/>
      <c r="SUC162" s="754"/>
      <c r="SUD162" s="754"/>
      <c r="SUE162" s="754"/>
      <c r="SUF162" s="754"/>
      <c r="SUG162" s="754"/>
      <c r="SUH162" s="754"/>
      <c r="SUI162" s="754"/>
      <c r="SUJ162" s="754"/>
      <c r="SUK162" s="754"/>
      <c r="SUL162" s="754"/>
      <c r="SUM162" s="754"/>
      <c r="SUN162" s="754"/>
      <c r="SUO162" s="754"/>
      <c r="SUP162" s="754"/>
      <c r="SUQ162" s="754"/>
      <c r="SUR162" s="754"/>
      <c r="SUS162" s="754"/>
      <c r="SUT162" s="754"/>
      <c r="SUU162" s="754"/>
      <c r="SUV162" s="754"/>
      <c r="SUW162" s="754"/>
      <c r="SUX162" s="754"/>
      <c r="SUY162" s="754"/>
      <c r="SUZ162" s="754"/>
      <c r="SVA162" s="754"/>
      <c r="SVB162" s="754"/>
      <c r="SVC162" s="754"/>
      <c r="SVD162" s="754"/>
      <c r="SVE162" s="754"/>
      <c r="SVF162" s="754"/>
      <c r="SVG162" s="754"/>
      <c r="SVH162" s="754"/>
      <c r="SVI162" s="754"/>
      <c r="SVJ162" s="754"/>
      <c r="SVK162" s="754"/>
      <c r="SVL162" s="754"/>
      <c r="SVM162" s="754"/>
      <c r="SVN162" s="754"/>
      <c r="SVO162" s="754"/>
      <c r="SVP162" s="754"/>
      <c r="SVQ162" s="754"/>
      <c r="SVR162" s="754"/>
      <c r="SVS162" s="754"/>
      <c r="SVT162" s="754"/>
      <c r="SVU162" s="754"/>
      <c r="SVV162" s="754"/>
      <c r="SVW162" s="754"/>
      <c r="SVX162" s="754"/>
      <c r="SVY162" s="754"/>
      <c r="SVZ162" s="754"/>
      <c r="SWA162" s="754"/>
      <c r="SWB162" s="754"/>
      <c r="SWC162" s="754"/>
      <c r="SWD162" s="754"/>
      <c r="SWE162" s="754"/>
      <c r="SWF162" s="754"/>
      <c r="SWG162" s="754"/>
      <c r="SWH162" s="754"/>
      <c r="SWI162" s="754"/>
      <c r="SWJ162" s="754"/>
      <c r="SWK162" s="754"/>
      <c r="SWL162" s="754"/>
      <c r="SWM162" s="754"/>
      <c r="SWN162" s="754"/>
      <c r="SWO162" s="754"/>
      <c r="SWP162" s="754"/>
      <c r="SWQ162" s="754"/>
      <c r="SWR162" s="754"/>
      <c r="SWS162" s="754"/>
      <c r="SWT162" s="754"/>
      <c r="SWU162" s="754"/>
      <c r="SWV162" s="754"/>
      <c r="SWW162" s="754"/>
      <c r="SWX162" s="754"/>
      <c r="SWY162" s="754"/>
      <c r="SWZ162" s="754"/>
      <c r="SXA162" s="754"/>
      <c r="SXB162" s="754"/>
      <c r="SXC162" s="754"/>
      <c r="SXD162" s="754"/>
      <c r="SXE162" s="754"/>
      <c r="SXF162" s="754"/>
      <c r="SXG162" s="754"/>
      <c r="SXH162" s="754"/>
      <c r="SXI162" s="754"/>
      <c r="SXJ162" s="754"/>
      <c r="SXK162" s="754"/>
      <c r="SXL162" s="754"/>
      <c r="SXM162" s="754"/>
      <c r="SXN162" s="754"/>
      <c r="SXO162" s="754"/>
      <c r="SXP162" s="754"/>
      <c r="SXQ162" s="754"/>
      <c r="SXR162" s="754"/>
      <c r="SXS162" s="754"/>
      <c r="SXT162" s="754"/>
      <c r="SXU162" s="754"/>
      <c r="SXV162" s="754"/>
      <c r="SXW162" s="754"/>
      <c r="SXX162" s="754"/>
      <c r="SXY162" s="754"/>
      <c r="SXZ162" s="754"/>
      <c r="SYA162" s="754"/>
      <c r="SYB162" s="754"/>
      <c r="SYC162" s="754"/>
      <c r="SYD162" s="754"/>
      <c r="SYE162" s="754"/>
      <c r="SYF162" s="754"/>
      <c r="SYG162" s="754"/>
      <c r="SYH162" s="754"/>
      <c r="SYI162" s="754"/>
      <c r="SYJ162" s="754"/>
      <c r="SYK162" s="754"/>
      <c r="SYL162" s="754"/>
      <c r="SYM162" s="754"/>
      <c r="SYN162" s="754"/>
      <c r="SYO162" s="754"/>
      <c r="SYP162" s="754"/>
      <c r="SYQ162" s="754"/>
      <c r="SYR162" s="754"/>
      <c r="SYS162" s="754"/>
      <c r="SYT162" s="754"/>
      <c r="SYU162" s="754"/>
      <c r="SYV162" s="754"/>
      <c r="SYW162" s="754"/>
      <c r="SYX162" s="754"/>
      <c r="SYY162" s="754"/>
      <c r="SYZ162" s="754"/>
      <c r="SZA162" s="754"/>
      <c r="SZB162" s="754"/>
      <c r="SZC162" s="754"/>
      <c r="SZD162" s="754"/>
      <c r="SZE162" s="754"/>
      <c r="SZF162" s="754"/>
      <c r="SZG162" s="754"/>
      <c r="SZH162" s="754"/>
      <c r="SZI162" s="754"/>
      <c r="SZJ162" s="754"/>
      <c r="SZK162" s="754"/>
      <c r="SZL162" s="754"/>
      <c r="SZM162" s="754"/>
      <c r="SZN162" s="754"/>
      <c r="SZO162" s="754"/>
      <c r="SZP162" s="754"/>
      <c r="SZQ162" s="754"/>
      <c r="SZR162" s="754"/>
      <c r="SZS162" s="754"/>
      <c r="SZT162" s="754"/>
      <c r="SZU162" s="754"/>
      <c r="SZV162" s="754"/>
      <c r="SZW162" s="754"/>
      <c r="SZX162" s="754"/>
      <c r="SZY162" s="754"/>
      <c r="SZZ162" s="754"/>
      <c r="TAA162" s="754"/>
      <c r="TAB162" s="754"/>
      <c r="TAC162" s="754"/>
      <c r="TAD162" s="754"/>
      <c r="TAE162" s="754"/>
      <c r="TAF162" s="754"/>
      <c r="TAG162" s="754"/>
      <c r="TAH162" s="754"/>
      <c r="TAI162" s="754"/>
      <c r="TAJ162" s="754"/>
      <c r="TAK162" s="754"/>
      <c r="TAL162" s="754"/>
      <c r="TAM162" s="754"/>
      <c r="TAN162" s="754"/>
      <c r="TAO162" s="754"/>
      <c r="TAP162" s="754"/>
      <c r="TAQ162" s="754"/>
      <c r="TAR162" s="754"/>
      <c r="TAS162" s="754"/>
      <c r="TAT162" s="754"/>
      <c r="TAU162" s="754"/>
      <c r="TAV162" s="754"/>
      <c r="TAW162" s="754"/>
      <c r="TAX162" s="754"/>
      <c r="TAY162" s="754"/>
      <c r="TAZ162" s="754"/>
      <c r="TBA162" s="754"/>
      <c r="TBB162" s="754"/>
      <c r="TBC162" s="754"/>
      <c r="TBD162" s="754"/>
      <c r="TBE162" s="754"/>
      <c r="TBF162" s="754"/>
      <c r="TBG162" s="754"/>
      <c r="TBH162" s="754"/>
      <c r="TBI162" s="754"/>
      <c r="TBJ162" s="754"/>
      <c r="TBK162" s="754"/>
      <c r="TBL162" s="754"/>
      <c r="TBM162" s="754"/>
      <c r="TBN162" s="754"/>
      <c r="TBO162" s="754"/>
      <c r="TBP162" s="754"/>
      <c r="TBQ162" s="754"/>
      <c r="TBR162" s="754"/>
      <c r="TBS162" s="754"/>
      <c r="TBT162" s="754"/>
      <c r="TBU162" s="754"/>
      <c r="TBV162" s="754"/>
      <c r="TBW162" s="754"/>
      <c r="TBX162" s="754"/>
      <c r="TBY162" s="754"/>
      <c r="TBZ162" s="754"/>
      <c r="TCA162" s="754"/>
      <c r="TCB162" s="754"/>
      <c r="TCC162" s="754"/>
      <c r="TCD162" s="754"/>
      <c r="TCE162" s="754"/>
      <c r="TCF162" s="754"/>
      <c r="TCG162" s="754"/>
      <c r="TCH162" s="754"/>
      <c r="TCI162" s="754"/>
      <c r="TCJ162" s="754"/>
      <c r="TCK162" s="754"/>
      <c r="TCL162" s="754"/>
      <c r="TCM162" s="754"/>
      <c r="TCN162" s="754"/>
      <c r="TCO162" s="754"/>
      <c r="TCP162" s="754"/>
      <c r="TCQ162" s="754"/>
      <c r="TCR162" s="754"/>
      <c r="TCS162" s="754"/>
      <c r="TCT162" s="754"/>
      <c r="TCU162" s="754"/>
      <c r="TCV162" s="754"/>
      <c r="TCW162" s="754"/>
      <c r="TCX162" s="754"/>
      <c r="TCY162" s="754"/>
      <c r="TCZ162" s="754"/>
      <c r="TDA162" s="754"/>
      <c r="TDB162" s="754"/>
      <c r="TDC162" s="754"/>
      <c r="TDD162" s="754"/>
      <c r="TDE162" s="754"/>
      <c r="TDF162" s="754"/>
      <c r="TDG162" s="754"/>
      <c r="TDH162" s="754"/>
      <c r="TDI162" s="754"/>
      <c r="TDJ162" s="754"/>
      <c r="TDK162" s="754"/>
      <c r="TDL162" s="754"/>
      <c r="TDM162" s="754"/>
      <c r="TDN162" s="754"/>
      <c r="TDO162" s="754"/>
      <c r="TDP162" s="754"/>
      <c r="TDQ162" s="754"/>
      <c r="TDR162" s="754"/>
      <c r="TDS162" s="754"/>
      <c r="TDT162" s="754"/>
      <c r="TDU162" s="754"/>
      <c r="TDV162" s="754"/>
      <c r="TDW162" s="754"/>
      <c r="TDX162" s="754"/>
      <c r="TDY162" s="754"/>
      <c r="TDZ162" s="754"/>
      <c r="TEA162" s="754"/>
      <c r="TEB162" s="754"/>
      <c r="TEC162" s="754"/>
      <c r="TED162" s="754"/>
      <c r="TEE162" s="754"/>
      <c r="TEF162" s="754"/>
      <c r="TEG162" s="754"/>
      <c r="TEH162" s="754"/>
      <c r="TEI162" s="754"/>
      <c r="TEJ162" s="754"/>
      <c r="TEK162" s="754"/>
      <c r="TEL162" s="754"/>
      <c r="TEM162" s="754"/>
      <c r="TEN162" s="754"/>
      <c r="TEO162" s="754"/>
      <c r="TEP162" s="754"/>
      <c r="TEQ162" s="754"/>
      <c r="TER162" s="754"/>
      <c r="TES162" s="754"/>
      <c r="TET162" s="754"/>
      <c r="TEU162" s="754"/>
      <c r="TEV162" s="754"/>
      <c r="TEW162" s="754"/>
      <c r="TEX162" s="754"/>
      <c r="TEY162" s="754"/>
      <c r="TEZ162" s="754"/>
      <c r="TFA162" s="754"/>
      <c r="TFB162" s="754"/>
      <c r="TFC162" s="754"/>
      <c r="TFD162" s="754"/>
      <c r="TFE162" s="754"/>
      <c r="TFF162" s="754"/>
      <c r="TFG162" s="754"/>
      <c r="TFH162" s="754"/>
      <c r="TFI162" s="754"/>
      <c r="TFJ162" s="754"/>
      <c r="TFK162" s="754"/>
      <c r="TFL162" s="754"/>
      <c r="TFM162" s="754"/>
      <c r="TFN162" s="754"/>
      <c r="TFO162" s="754"/>
      <c r="TFP162" s="754"/>
      <c r="TFQ162" s="754"/>
      <c r="TFR162" s="754"/>
      <c r="TFS162" s="754"/>
      <c r="TFT162" s="754"/>
      <c r="TFU162" s="754"/>
      <c r="TFV162" s="754"/>
      <c r="TFW162" s="754"/>
      <c r="TFX162" s="754"/>
      <c r="TFY162" s="754"/>
      <c r="TFZ162" s="754"/>
      <c r="TGA162" s="754"/>
      <c r="TGB162" s="754"/>
      <c r="TGC162" s="754"/>
      <c r="TGD162" s="754"/>
      <c r="TGE162" s="754"/>
      <c r="TGF162" s="754"/>
      <c r="TGG162" s="754"/>
      <c r="TGH162" s="754"/>
      <c r="TGI162" s="754"/>
      <c r="TGJ162" s="754"/>
      <c r="TGK162" s="754"/>
      <c r="TGL162" s="754"/>
      <c r="TGM162" s="754"/>
      <c r="TGN162" s="754"/>
      <c r="TGO162" s="754"/>
      <c r="TGP162" s="754"/>
      <c r="TGQ162" s="754"/>
      <c r="TGR162" s="754"/>
      <c r="TGS162" s="754"/>
      <c r="TGT162" s="754"/>
      <c r="TGU162" s="754"/>
      <c r="TGV162" s="754"/>
      <c r="TGW162" s="754"/>
      <c r="TGX162" s="754"/>
      <c r="TGY162" s="754"/>
      <c r="TGZ162" s="754"/>
      <c r="THA162" s="754"/>
      <c r="THB162" s="754"/>
      <c r="THC162" s="754"/>
      <c r="THD162" s="754"/>
      <c r="THE162" s="754"/>
      <c r="THF162" s="754"/>
      <c r="THG162" s="754"/>
      <c r="THH162" s="754"/>
      <c r="THI162" s="754"/>
      <c r="THJ162" s="754"/>
      <c r="THK162" s="754"/>
      <c r="THL162" s="754"/>
      <c r="THM162" s="754"/>
      <c r="THN162" s="754"/>
      <c r="THO162" s="754"/>
      <c r="THP162" s="754"/>
      <c r="THQ162" s="754"/>
      <c r="THR162" s="754"/>
      <c r="THS162" s="754"/>
      <c r="THT162" s="754"/>
      <c r="THU162" s="754"/>
      <c r="THV162" s="754"/>
      <c r="THW162" s="754"/>
      <c r="THX162" s="754"/>
      <c r="THY162" s="754"/>
      <c r="THZ162" s="754"/>
      <c r="TIA162" s="754"/>
      <c r="TIB162" s="754"/>
      <c r="TIC162" s="754"/>
      <c r="TID162" s="754"/>
      <c r="TIE162" s="754"/>
      <c r="TIF162" s="754"/>
      <c r="TIG162" s="754"/>
      <c r="TIH162" s="754"/>
      <c r="TII162" s="754"/>
      <c r="TIJ162" s="754"/>
      <c r="TIK162" s="754"/>
      <c r="TIL162" s="754"/>
      <c r="TIM162" s="754"/>
      <c r="TIN162" s="754"/>
      <c r="TIO162" s="754"/>
      <c r="TIP162" s="754"/>
      <c r="TIQ162" s="754"/>
      <c r="TIR162" s="754"/>
      <c r="TIS162" s="754"/>
      <c r="TIT162" s="754"/>
      <c r="TIU162" s="754"/>
      <c r="TIV162" s="754"/>
      <c r="TIW162" s="754"/>
      <c r="TIX162" s="754"/>
      <c r="TIY162" s="754"/>
      <c r="TIZ162" s="754"/>
      <c r="TJA162" s="754"/>
      <c r="TJB162" s="754"/>
      <c r="TJC162" s="754"/>
      <c r="TJD162" s="754"/>
      <c r="TJE162" s="754"/>
      <c r="TJF162" s="754"/>
      <c r="TJG162" s="754"/>
      <c r="TJH162" s="754"/>
      <c r="TJI162" s="754"/>
      <c r="TJJ162" s="754"/>
      <c r="TJK162" s="754"/>
      <c r="TJL162" s="754"/>
      <c r="TJM162" s="754"/>
      <c r="TJN162" s="754"/>
      <c r="TJO162" s="754"/>
      <c r="TJP162" s="754"/>
      <c r="TJQ162" s="754"/>
      <c r="TJR162" s="754"/>
      <c r="TJS162" s="754"/>
      <c r="TJT162" s="754"/>
      <c r="TJU162" s="754"/>
      <c r="TJV162" s="754"/>
      <c r="TJW162" s="754"/>
      <c r="TJX162" s="754"/>
      <c r="TJY162" s="754"/>
      <c r="TJZ162" s="754"/>
      <c r="TKA162" s="754"/>
      <c r="TKB162" s="754"/>
      <c r="TKC162" s="754"/>
      <c r="TKD162" s="754"/>
      <c r="TKE162" s="754"/>
      <c r="TKF162" s="754"/>
      <c r="TKG162" s="754"/>
      <c r="TKH162" s="754"/>
      <c r="TKI162" s="754"/>
      <c r="TKJ162" s="754"/>
      <c r="TKK162" s="754"/>
      <c r="TKL162" s="754"/>
      <c r="TKM162" s="754"/>
      <c r="TKN162" s="754"/>
      <c r="TKO162" s="754"/>
      <c r="TKP162" s="754"/>
      <c r="TKQ162" s="754"/>
      <c r="TKR162" s="754"/>
      <c r="TKS162" s="754"/>
      <c r="TKT162" s="754"/>
      <c r="TKU162" s="754"/>
      <c r="TKV162" s="754"/>
      <c r="TKW162" s="754"/>
      <c r="TKX162" s="754"/>
      <c r="TKY162" s="754"/>
      <c r="TKZ162" s="754"/>
      <c r="TLA162" s="754"/>
      <c r="TLB162" s="754"/>
      <c r="TLC162" s="754"/>
      <c r="TLD162" s="754"/>
      <c r="TLE162" s="754"/>
      <c r="TLF162" s="754"/>
      <c r="TLG162" s="754"/>
      <c r="TLH162" s="754"/>
      <c r="TLI162" s="754"/>
      <c r="TLJ162" s="754"/>
      <c r="TLK162" s="754"/>
      <c r="TLL162" s="754"/>
      <c r="TLM162" s="754"/>
      <c r="TLN162" s="754"/>
      <c r="TLO162" s="754"/>
      <c r="TLP162" s="754"/>
      <c r="TLQ162" s="754"/>
      <c r="TLR162" s="754"/>
      <c r="TLS162" s="754"/>
      <c r="TLT162" s="754"/>
      <c r="TLU162" s="754"/>
      <c r="TLV162" s="754"/>
      <c r="TLW162" s="754"/>
      <c r="TLX162" s="754"/>
      <c r="TLY162" s="754"/>
      <c r="TLZ162" s="754"/>
      <c r="TMA162" s="754"/>
      <c r="TMB162" s="754"/>
      <c r="TMC162" s="754"/>
      <c r="TMD162" s="754"/>
      <c r="TME162" s="754"/>
      <c r="TMF162" s="754"/>
      <c r="TMG162" s="754"/>
      <c r="TMH162" s="754"/>
      <c r="TMI162" s="754"/>
      <c r="TMJ162" s="754"/>
      <c r="TMK162" s="754"/>
      <c r="TML162" s="754"/>
      <c r="TMM162" s="754"/>
      <c r="TMN162" s="754"/>
      <c r="TMO162" s="754"/>
      <c r="TMP162" s="754"/>
      <c r="TMQ162" s="754"/>
      <c r="TMR162" s="754"/>
      <c r="TMS162" s="754"/>
      <c r="TMT162" s="754"/>
      <c r="TMU162" s="754"/>
      <c r="TMV162" s="754"/>
      <c r="TMW162" s="754"/>
      <c r="TMX162" s="754"/>
      <c r="TMY162" s="754"/>
      <c r="TMZ162" s="754"/>
      <c r="TNA162" s="754"/>
      <c r="TNB162" s="754"/>
      <c r="TNC162" s="754"/>
      <c r="TND162" s="754"/>
      <c r="TNE162" s="754"/>
      <c r="TNF162" s="754"/>
      <c r="TNG162" s="754"/>
      <c r="TNH162" s="754"/>
      <c r="TNI162" s="754"/>
      <c r="TNJ162" s="754"/>
      <c r="TNK162" s="754"/>
      <c r="TNL162" s="754"/>
      <c r="TNM162" s="754"/>
      <c r="TNN162" s="754"/>
      <c r="TNO162" s="754"/>
      <c r="TNP162" s="754"/>
      <c r="TNQ162" s="754"/>
      <c r="TNR162" s="754"/>
      <c r="TNS162" s="754"/>
      <c r="TNT162" s="754"/>
      <c r="TNU162" s="754"/>
      <c r="TNV162" s="754"/>
      <c r="TNW162" s="754"/>
      <c r="TNX162" s="754"/>
      <c r="TNY162" s="754"/>
      <c r="TNZ162" s="754"/>
      <c r="TOA162" s="754"/>
      <c r="TOB162" s="754"/>
      <c r="TOC162" s="754"/>
      <c r="TOD162" s="754"/>
      <c r="TOE162" s="754"/>
      <c r="TOF162" s="754"/>
      <c r="TOG162" s="754"/>
      <c r="TOH162" s="754"/>
      <c r="TOI162" s="754"/>
      <c r="TOJ162" s="754"/>
      <c r="TOK162" s="754"/>
      <c r="TOL162" s="754"/>
      <c r="TOM162" s="754"/>
      <c r="TON162" s="754"/>
      <c r="TOO162" s="754"/>
      <c r="TOP162" s="754"/>
      <c r="TOQ162" s="754"/>
      <c r="TOR162" s="754"/>
      <c r="TOS162" s="754"/>
      <c r="TOT162" s="754"/>
      <c r="TOU162" s="754"/>
      <c r="TOV162" s="754"/>
      <c r="TOW162" s="754"/>
      <c r="TOX162" s="754"/>
      <c r="TOY162" s="754"/>
      <c r="TOZ162" s="754"/>
      <c r="TPA162" s="754"/>
      <c r="TPB162" s="754"/>
      <c r="TPC162" s="754"/>
      <c r="TPD162" s="754"/>
      <c r="TPE162" s="754"/>
      <c r="TPF162" s="754"/>
      <c r="TPG162" s="754"/>
      <c r="TPH162" s="754"/>
      <c r="TPI162" s="754"/>
      <c r="TPJ162" s="754"/>
      <c r="TPK162" s="754"/>
      <c r="TPL162" s="754"/>
      <c r="TPM162" s="754"/>
      <c r="TPN162" s="754"/>
      <c r="TPO162" s="754"/>
      <c r="TPP162" s="754"/>
      <c r="TPQ162" s="754"/>
      <c r="TPR162" s="754"/>
      <c r="TPS162" s="754"/>
      <c r="TPT162" s="754"/>
      <c r="TPU162" s="754"/>
      <c r="TPV162" s="754"/>
      <c r="TPW162" s="754"/>
      <c r="TPX162" s="754"/>
      <c r="TPY162" s="754"/>
      <c r="TPZ162" s="754"/>
      <c r="TQA162" s="754"/>
      <c r="TQB162" s="754"/>
      <c r="TQC162" s="754"/>
      <c r="TQD162" s="754"/>
      <c r="TQE162" s="754"/>
      <c r="TQF162" s="754"/>
      <c r="TQG162" s="754"/>
      <c r="TQH162" s="754"/>
      <c r="TQI162" s="754"/>
      <c r="TQJ162" s="754"/>
      <c r="TQK162" s="754"/>
      <c r="TQL162" s="754"/>
      <c r="TQM162" s="754"/>
      <c r="TQN162" s="754"/>
      <c r="TQO162" s="754"/>
      <c r="TQP162" s="754"/>
      <c r="TQQ162" s="754"/>
      <c r="TQR162" s="754"/>
      <c r="TQS162" s="754"/>
      <c r="TQT162" s="754"/>
      <c r="TQU162" s="754"/>
      <c r="TQV162" s="754"/>
      <c r="TQW162" s="754"/>
      <c r="TQX162" s="754"/>
      <c r="TQY162" s="754"/>
      <c r="TQZ162" s="754"/>
      <c r="TRA162" s="754"/>
      <c r="TRB162" s="754"/>
      <c r="TRC162" s="754"/>
      <c r="TRD162" s="754"/>
      <c r="TRE162" s="754"/>
      <c r="TRF162" s="754"/>
      <c r="TRG162" s="754"/>
      <c r="TRH162" s="754"/>
      <c r="TRI162" s="754"/>
      <c r="TRJ162" s="754"/>
      <c r="TRK162" s="754"/>
      <c r="TRL162" s="754"/>
      <c r="TRM162" s="754"/>
      <c r="TRN162" s="754"/>
      <c r="TRO162" s="754"/>
      <c r="TRP162" s="754"/>
      <c r="TRQ162" s="754"/>
      <c r="TRR162" s="754"/>
      <c r="TRS162" s="754"/>
      <c r="TRT162" s="754"/>
      <c r="TRU162" s="754"/>
      <c r="TRV162" s="754"/>
      <c r="TRW162" s="754"/>
      <c r="TRX162" s="754"/>
      <c r="TRY162" s="754"/>
      <c r="TRZ162" s="754"/>
      <c r="TSA162" s="754"/>
      <c r="TSB162" s="754"/>
      <c r="TSC162" s="754"/>
      <c r="TSD162" s="754"/>
      <c r="TSE162" s="754"/>
      <c r="TSF162" s="754"/>
      <c r="TSG162" s="754"/>
      <c r="TSH162" s="754"/>
      <c r="TSI162" s="754"/>
      <c r="TSJ162" s="754"/>
      <c r="TSK162" s="754"/>
      <c r="TSL162" s="754"/>
      <c r="TSM162" s="754"/>
      <c r="TSN162" s="754"/>
      <c r="TSO162" s="754"/>
      <c r="TSP162" s="754"/>
      <c r="TSQ162" s="754"/>
      <c r="TSR162" s="754"/>
      <c r="TSS162" s="754"/>
      <c r="TST162" s="754"/>
      <c r="TSU162" s="754"/>
      <c r="TSV162" s="754"/>
      <c r="TSW162" s="754"/>
      <c r="TSX162" s="754"/>
      <c r="TSY162" s="754"/>
      <c r="TSZ162" s="754"/>
      <c r="TTA162" s="754"/>
      <c r="TTB162" s="754"/>
      <c r="TTC162" s="754"/>
      <c r="TTD162" s="754"/>
      <c r="TTE162" s="754"/>
      <c r="TTF162" s="754"/>
      <c r="TTG162" s="754"/>
      <c r="TTH162" s="754"/>
      <c r="TTI162" s="754"/>
      <c r="TTJ162" s="754"/>
      <c r="TTK162" s="754"/>
      <c r="TTL162" s="754"/>
      <c r="TTM162" s="754"/>
      <c r="TTN162" s="754"/>
      <c r="TTO162" s="754"/>
      <c r="TTP162" s="754"/>
      <c r="TTQ162" s="754"/>
      <c r="TTR162" s="754"/>
      <c r="TTS162" s="754"/>
      <c r="TTT162" s="754"/>
      <c r="TTU162" s="754"/>
      <c r="TTV162" s="754"/>
      <c r="TTW162" s="754"/>
      <c r="TTX162" s="754"/>
      <c r="TTY162" s="754"/>
      <c r="TTZ162" s="754"/>
      <c r="TUA162" s="754"/>
      <c r="TUB162" s="754"/>
      <c r="TUC162" s="754"/>
      <c r="TUD162" s="754"/>
      <c r="TUE162" s="754"/>
      <c r="TUF162" s="754"/>
      <c r="TUG162" s="754"/>
      <c r="TUH162" s="754"/>
      <c r="TUI162" s="754"/>
      <c r="TUJ162" s="754"/>
      <c r="TUK162" s="754"/>
      <c r="TUL162" s="754"/>
      <c r="TUM162" s="754"/>
      <c r="TUN162" s="754"/>
      <c r="TUO162" s="754"/>
      <c r="TUP162" s="754"/>
      <c r="TUQ162" s="754"/>
      <c r="TUR162" s="754"/>
      <c r="TUS162" s="754"/>
      <c r="TUT162" s="754"/>
      <c r="TUU162" s="754"/>
      <c r="TUV162" s="754"/>
      <c r="TUW162" s="754"/>
      <c r="TUX162" s="754"/>
      <c r="TUY162" s="754"/>
      <c r="TUZ162" s="754"/>
      <c r="TVA162" s="754"/>
      <c r="TVB162" s="754"/>
      <c r="TVC162" s="754"/>
      <c r="TVD162" s="754"/>
      <c r="TVE162" s="754"/>
      <c r="TVF162" s="754"/>
      <c r="TVG162" s="754"/>
      <c r="TVH162" s="754"/>
      <c r="TVI162" s="754"/>
      <c r="TVJ162" s="754"/>
      <c r="TVK162" s="754"/>
      <c r="TVL162" s="754"/>
      <c r="TVM162" s="754"/>
      <c r="TVN162" s="754"/>
      <c r="TVO162" s="754"/>
      <c r="TVP162" s="754"/>
      <c r="TVQ162" s="754"/>
      <c r="TVR162" s="754"/>
      <c r="TVS162" s="754"/>
      <c r="TVT162" s="754"/>
      <c r="TVU162" s="754"/>
      <c r="TVV162" s="754"/>
      <c r="TVW162" s="754"/>
      <c r="TVX162" s="754"/>
      <c r="TVY162" s="754"/>
      <c r="TVZ162" s="754"/>
      <c r="TWA162" s="754"/>
      <c r="TWB162" s="754"/>
      <c r="TWC162" s="754"/>
      <c r="TWD162" s="754"/>
      <c r="TWE162" s="754"/>
      <c r="TWF162" s="754"/>
      <c r="TWG162" s="754"/>
      <c r="TWH162" s="754"/>
      <c r="TWI162" s="754"/>
      <c r="TWJ162" s="754"/>
      <c r="TWK162" s="754"/>
      <c r="TWL162" s="754"/>
      <c r="TWM162" s="754"/>
      <c r="TWN162" s="754"/>
      <c r="TWO162" s="754"/>
      <c r="TWP162" s="754"/>
      <c r="TWQ162" s="754"/>
      <c r="TWR162" s="754"/>
      <c r="TWS162" s="754"/>
      <c r="TWT162" s="754"/>
      <c r="TWU162" s="754"/>
      <c r="TWV162" s="754"/>
      <c r="TWW162" s="754"/>
      <c r="TWX162" s="754"/>
      <c r="TWY162" s="754"/>
      <c r="TWZ162" s="754"/>
      <c r="TXA162" s="754"/>
      <c r="TXB162" s="754"/>
      <c r="TXC162" s="754"/>
      <c r="TXD162" s="754"/>
      <c r="TXE162" s="754"/>
      <c r="TXF162" s="754"/>
      <c r="TXG162" s="754"/>
      <c r="TXH162" s="754"/>
      <c r="TXI162" s="754"/>
      <c r="TXJ162" s="754"/>
      <c r="TXK162" s="754"/>
      <c r="TXL162" s="754"/>
      <c r="TXM162" s="754"/>
      <c r="TXN162" s="754"/>
      <c r="TXO162" s="754"/>
      <c r="TXP162" s="754"/>
      <c r="TXQ162" s="754"/>
      <c r="TXR162" s="754"/>
      <c r="TXS162" s="754"/>
      <c r="TXT162" s="754"/>
      <c r="TXU162" s="754"/>
      <c r="TXV162" s="754"/>
      <c r="TXW162" s="754"/>
      <c r="TXX162" s="754"/>
      <c r="TXY162" s="754"/>
      <c r="TXZ162" s="754"/>
      <c r="TYA162" s="754"/>
      <c r="TYB162" s="754"/>
      <c r="TYC162" s="754"/>
      <c r="TYD162" s="754"/>
      <c r="TYE162" s="754"/>
      <c r="TYF162" s="754"/>
      <c r="TYG162" s="754"/>
      <c r="TYH162" s="754"/>
      <c r="TYI162" s="754"/>
      <c r="TYJ162" s="754"/>
      <c r="TYK162" s="754"/>
      <c r="TYL162" s="754"/>
      <c r="TYM162" s="754"/>
      <c r="TYN162" s="754"/>
      <c r="TYO162" s="754"/>
      <c r="TYP162" s="754"/>
      <c r="TYQ162" s="754"/>
      <c r="TYR162" s="754"/>
      <c r="TYS162" s="754"/>
      <c r="TYT162" s="754"/>
      <c r="TYU162" s="754"/>
      <c r="TYV162" s="754"/>
      <c r="TYW162" s="754"/>
      <c r="TYX162" s="754"/>
      <c r="TYY162" s="754"/>
      <c r="TYZ162" s="754"/>
      <c r="TZA162" s="754"/>
      <c r="TZB162" s="754"/>
      <c r="TZC162" s="754"/>
      <c r="TZD162" s="754"/>
      <c r="TZE162" s="754"/>
      <c r="TZF162" s="754"/>
      <c r="TZG162" s="754"/>
      <c r="TZH162" s="754"/>
      <c r="TZI162" s="754"/>
      <c r="TZJ162" s="754"/>
      <c r="TZK162" s="754"/>
      <c r="TZL162" s="754"/>
      <c r="TZM162" s="754"/>
      <c r="TZN162" s="754"/>
      <c r="TZO162" s="754"/>
      <c r="TZP162" s="754"/>
      <c r="TZQ162" s="754"/>
      <c r="TZR162" s="754"/>
      <c r="TZS162" s="754"/>
      <c r="TZT162" s="754"/>
      <c r="TZU162" s="754"/>
      <c r="TZV162" s="754"/>
      <c r="TZW162" s="754"/>
      <c r="TZX162" s="754"/>
      <c r="TZY162" s="754"/>
      <c r="TZZ162" s="754"/>
      <c r="UAA162" s="754"/>
      <c r="UAB162" s="754"/>
      <c r="UAC162" s="754"/>
      <c r="UAD162" s="754"/>
      <c r="UAE162" s="754"/>
      <c r="UAF162" s="754"/>
      <c r="UAG162" s="754"/>
      <c r="UAH162" s="754"/>
      <c r="UAI162" s="754"/>
      <c r="UAJ162" s="754"/>
      <c r="UAK162" s="754"/>
      <c r="UAL162" s="754"/>
      <c r="UAM162" s="754"/>
      <c r="UAN162" s="754"/>
      <c r="UAO162" s="754"/>
      <c r="UAP162" s="754"/>
      <c r="UAQ162" s="754"/>
      <c r="UAR162" s="754"/>
      <c r="UAS162" s="754"/>
      <c r="UAT162" s="754"/>
      <c r="UAU162" s="754"/>
      <c r="UAV162" s="754"/>
      <c r="UAW162" s="754"/>
      <c r="UAX162" s="754"/>
      <c r="UAY162" s="754"/>
      <c r="UAZ162" s="754"/>
      <c r="UBA162" s="754"/>
      <c r="UBB162" s="754"/>
      <c r="UBC162" s="754"/>
      <c r="UBD162" s="754"/>
      <c r="UBE162" s="754"/>
      <c r="UBF162" s="754"/>
      <c r="UBG162" s="754"/>
      <c r="UBH162" s="754"/>
      <c r="UBI162" s="754"/>
      <c r="UBJ162" s="754"/>
      <c r="UBK162" s="754"/>
      <c r="UBL162" s="754"/>
      <c r="UBM162" s="754"/>
      <c r="UBN162" s="754"/>
      <c r="UBO162" s="754"/>
      <c r="UBP162" s="754"/>
      <c r="UBQ162" s="754"/>
      <c r="UBR162" s="754"/>
      <c r="UBS162" s="754"/>
      <c r="UBT162" s="754"/>
      <c r="UBU162" s="754"/>
      <c r="UBV162" s="754"/>
      <c r="UBW162" s="754"/>
      <c r="UBX162" s="754"/>
      <c r="UBY162" s="754"/>
      <c r="UBZ162" s="754"/>
      <c r="UCA162" s="754"/>
      <c r="UCB162" s="754"/>
      <c r="UCC162" s="754"/>
      <c r="UCD162" s="754"/>
      <c r="UCE162" s="754"/>
      <c r="UCF162" s="754"/>
      <c r="UCG162" s="754"/>
      <c r="UCH162" s="754"/>
      <c r="UCI162" s="754"/>
      <c r="UCJ162" s="754"/>
      <c r="UCK162" s="754"/>
      <c r="UCL162" s="754"/>
      <c r="UCM162" s="754"/>
      <c r="UCN162" s="754"/>
      <c r="UCO162" s="754"/>
      <c r="UCP162" s="754"/>
      <c r="UCQ162" s="754"/>
      <c r="UCR162" s="754"/>
      <c r="UCS162" s="754"/>
      <c r="UCT162" s="754"/>
      <c r="UCU162" s="754"/>
      <c r="UCV162" s="754"/>
      <c r="UCW162" s="754"/>
      <c r="UCX162" s="754"/>
      <c r="UCY162" s="754"/>
      <c r="UCZ162" s="754"/>
      <c r="UDA162" s="754"/>
      <c r="UDB162" s="754"/>
      <c r="UDC162" s="754"/>
      <c r="UDD162" s="754"/>
      <c r="UDE162" s="754"/>
      <c r="UDF162" s="754"/>
      <c r="UDG162" s="754"/>
      <c r="UDH162" s="754"/>
      <c r="UDI162" s="754"/>
      <c r="UDJ162" s="754"/>
      <c r="UDK162" s="754"/>
      <c r="UDL162" s="754"/>
      <c r="UDM162" s="754"/>
      <c r="UDN162" s="754"/>
      <c r="UDO162" s="754"/>
      <c r="UDP162" s="754"/>
      <c r="UDQ162" s="754"/>
      <c r="UDR162" s="754"/>
      <c r="UDS162" s="754"/>
      <c r="UDT162" s="754"/>
      <c r="UDU162" s="754"/>
      <c r="UDV162" s="754"/>
      <c r="UDW162" s="754"/>
      <c r="UDX162" s="754"/>
      <c r="UDY162" s="754"/>
      <c r="UDZ162" s="754"/>
      <c r="UEA162" s="754"/>
      <c r="UEB162" s="754"/>
      <c r="UEC162" s="754"/>
      <c r="UED162" s="754"/>
      <c r="UEE162" s="754"/>
      <c r="UEF162" s="754"/>
      <c r="UEG162" s="754"/>
      <c r="UEH162" s="754"/>
      <c r="UEI162" s="754"/>
      <c r="UEJ162" s="754"/>
      <c r="UEK162" s="754"/>
      <c r="UEL162" s="754"/>
      <c r="UEM162" s="754"/>
      <c r="UEN162" s="754"/>
      <c r="UEO162" s="754"/>
      <c r="UEP162" s="754"/>
      <c r="UEQ162" s="754"/>
      <c r="UER162" s="754"/>
      <c r="UES162" s="754"/>
      <c r="UET162" s="754"/>
      <c r="UEU162" s="754"/>
      <c r="UEV162" s="754"/>
      <c r="UEW162" s="754"/>
      <c r="UEX162" s="754"/>
      <c r="UEY162" s="754"/>
      <c r="UEZ162" s="754"/>
      <c r="UFA162" s="754"/>
      <c r="UFB162" s="754"/>
      <c r="UFC162" s="754"/>
      <c r="UFD162" s="754"/>
      <c r="UFE162" s="754"/>
      <c r="UFF162" s="754"/>
      <c r="UFG162" s="754"/>
      <c r="UFH162" s="754"/>
      <c r="UFI162" s="754"/>
      <c r="UFJ162" s="754"/>
      <c r="UFK162" s="754"/>
      <c r="UFL162" s="754"/>
      <c r="UFM162" s="754"/>
      <c r="UFN162" s="754"/>
      <c r="UFO162" s="754"/>
      <c r="UFP162" s="754"/>
      <c r="UFQ162" s="754"/>
      <c r="UFR162" s="754"/>
      <c r="UFS162" s="754"/>
      <c r="UFT162" s="754"/>
      <c r="UFU162" s="754"/>
      <c r="UFV162" s="754"/>
      <c r="UFW162" s="754"/>
      <c r="UFX162" s="754"/>
      <c r="UFY162" s="754"/>
      <c r="UFZ162" s="754"/>
      <c r="UGA162" s="754"/>
      <c r="UGB162" s="754"/>
      <c r="UGC162" s="754"/>
      <c r="UGD162" s="754"/>
      <c r="UGE162" s="754"/>
      <c r="UGF162" s="754"/>
      <c r="UGG162" s="754"/>
      <c r="UGH162" s="754"/>
      <c r="UGI162" s="754"/>
      <c r="UGJ162" s="754"/>
      <c r="UGK162" s="754"/>
      <c r="UGL162" s="754"/>
      <c r="UGM162" s="754"/>
      <c r="UGN162" s="754"/>
      <c r="UGO162" s="754"/>
      <c r="UGP162" s="754"/>
      <c r="UGQ162" s="754"/>
      <c r="UGR162" s="754"/>
      <c r="UGS162" s="754"/>
      <c r="UGT162" s="754"/>
      <c r="UGU162" s="754"/>
      <c r="UGV162" s="754"/>
      <c r="UGW162" s="754"/>
      <c r="UGX162" s="754"/>
      <c r="UGY162" s="754"/>
      <c r="UGZ162" s="754"/>
      <c r="UHA162" s="754"/>
      <c r="UHB162" s="754"/>
      <c r="UHC162" s="754"/>
      <c r="UHD162" s="754"/>
      <c r="UHE162" s="754"/>
      <c r="UHF162" s="754"/>
      <c r="UHG162" s="754"/>
      <c r="UHH162" s="754"/>
      <c r="UHI162" s="754"/>
      <c r="UHJ162" s="754"/>
      <c r="UHK162" s="754"/>
      <c r="UHL162" s="754"/>
      <c r="UHM162" s="754"/>
      <c r="UHN162" s="754"/>
      <c r="UHO162" s="754"/>
      <c r="UHP162" s="754"/>
      <c r="UHQ162" s="754"/>
      <c r="UHR162" s="754"/>
      <c r="UHS162" s="754"/>
      <c r="UHT162" s="754"/>
      <c r="UHU162" s="754"/>
      <c r="UHV162" s="754"/>
      <c r="UHW162" s="754"/>
      <c r="UHX162" s="754"/>
      <c r="UHY162" s="754"/>
      <c r="UHZ162" s="754"/>
      <c r="UIA162" s="754"/>
      <c r="UIB162" s="754"/>
      <c r="UIC162" s="754"/>
      <c r="UID162" s="754"/>
      <c r="UIE162" s="754"/>
      <c r="UIF162" s="754"/>
      <c r="UIG162" s="754"/>
      <c r="UIH162" s="754"/>
      <c r="UII162" s="754"/>
      <c r="UIJ162" s="754"/>
      <c r="UIK162" s="754"/>
      <c r="UIL162" s="754"/>
      <c r="UIM162" s="754"/>
      <c r="UIN162" s="754"/>
      <c r="UIO162" s="754"/>
      <c r="UIP162" s="754"/>
      <c r="UIQ162" s="754"/>
      <c r="UIR162" s="754"/>
      <c r="UIS162" s="754"/>
      <c r="UIT162" s="754"/>
      <c r="UIU162" s="754"/>
      <c r="UIV162" s="754"/>
      <c r="UIW162" s="754"/>
      <c r="UIX162" s="754"/>
      <c r="UIY162" s="754"/>
      <c r="UIZ162" s="754"/>
      <c r="UJA162" s="754"/>
      <c r="UJB162" s="754"/>
      <c r="UJC162" s="754"/>
      <c r="UJD162" s="754"/>
      <c r="UJE162" s="754"/>
      <c r="UJF162" s="754"/>
      <c r="UJG162" s="754"/>
      <c r="UJH162" s="754"/>
      <c r="UJI162" s="754"/>
      <c r="UJJ162" s="754"/>
      <c r="UJK162" s="754"/>
      <c r="UJL162" s="754"/>
      <c r="UJM162" s="754"/>
      <c r="UJN162" s="754"/>
      <c r="UJO162" s="754"/>
      <c r="UJP162" s="754"/>
      <c r="UJQ162" s="754"/>
      <c r="UJR162" s="754"/>
      <c r="UJS162" s="754"/>
      <c r="UJT162" s="754"/>
      <c r="UJU162" s="754"/>
      <c r="UJV162" s="754"/>
      <c r="UJW162" s="754"/>
      <c r="UJX162" s="754"/>
      <c r="UJY162" s="754"/>
      <c r="UJZ162" s="754"/>
      <c r="UKA162" s="754"/>
      <c r="UKB162" s="754"/>
      <c r="UKC162" s="754"/>
      <c r="UKD162" s="754"/>
      <c r="UKE162" s="754"/>
      <c r="UKF162" s="754"/>
      <c r="UKG162" s="754"/>
      <c r="UKH162" s="754"/>
      <c r="UKI162" s="754"/>
      <c r="UKJ162" s="754"/>
      <c r="UKK162" s="754"/>
      <c r="UKL162" s="754"/>
      <c r="UKM162" s="754"/>
      <c r="UKN162" s="754"/>
      <c r="UKO162" s="754"/>
      <c r="UKP162" s="754"/>
      <c r="UKQ162" s="754"/>
      <c r="UKR162" s="754"/>
      <c r="UKS162" s="754"/>
      <c r="UKT162" s="754"/>
      <c r="UKU162" s="754"/>
      <c r="UKV162" s="754"/>
      <c r="UKW162" s="754"/>
      <c r="UKX162" s="754"/>
      <c r="UKY162" s="754"/>
      <c r="UKZ162" s="754"/>
      <c r="ULA162" s="754"/>
      <c r="ULB162" s="754"/>
      <c r="ULC162" s="754"/>
      <c r="ULD162" s="754"/>
      <c r="ULE162" s="754"/>
      <c r="ULF162" s="754"/>
      <c r="ULG162" s="754"/>
      <c r="ULH162" s="754"/>
      <c r="ULI162" s="754"/>
      <c r="ULJ162" s="754"/>
      <c r="ULK162" s="754"/>
      <c r="ULL162" s="754"/>
      <c r="ULM162" s="754"/>
      <c r="ULN162" s="754"/>
      <c r="ULO162" s="754"/>
      <c r="ULP162" s="754"/>
      <c r="ULQ162" s="754"/>
      <c r="ULR162" s="754"/>
      <c r="ULS162" s="754"/>
      <c r="ULT162" s="754"/>
      <c r="ULU162" s="754"/>
      <c r="ULV162" s="754"/>
      <c r="ULW162" s="754"/>
      <c r="ULX162" s="754"/>
      <c r="ULY162" s="754"/>
      <c r="ULZ162" s="754"/>
      <c r="UMA162" s="754"/>
      <c r="UMB162" s="754"/>
      <c r="UMC162" s="754"/>
      <c r="UMD162" s="754"/>
      <c r="UME162" s="754"/>
      <c r="UMF162" s="754"/>
      <c r="UMG162" s="754"/>
      <c r="UMH162" s="754"/>
      <c r="UMI162" s="754"/>
      <c r="UMJ162" s="754"/>
      <c r="UMK162" s="754"/>
      <c r="UML162" s="754"/>
      <c r="UMM162" s="754"/>
      <c r="UMN162" s="754"/>
      <c r="UMO162" s="754"/>
      <c r="UMP162" s="754"/>
      <c r="UMQ162" s="754"/>
      <c r="UMR162" s="754"/>
      <c r="UMS162" s="754"/>
      <c r="UMT162" s="754"/>
      <c r="UMU162" s="754"/>
      <c r="UMV162" s="754"/>
      <c r="UMW162" s="754"/>
      <c r="UMX162" s="754"/>
      <c r="UMY162" s="754"/>
      <c r="UMZ162" s="754"/>
      <c r="UNA162" s="754"/>
      <c r="UNB162" s="754"/>
      <c r="UNC162" s="754"/>
      <c r="UND162" s="754"/>
      <c r="UNE162" s="754"/>
      <c r="UNF162" s="754"/>
      <c r="UNG162" s="754"/>
      <c r="UNH162" s="754"/>
      <c r="UNI162" s="754"/>
      <c r="UNJ162" s="754"/>
      <c r="UNK162" s="754"/>
      <c r="UNL162" s="754"/>
      <c r="UNM162" s="754"/>
      <c r="UNN162" s="754"/>
      <c r="UNO162" s="754"/>
      <c r="UNP162" s="754"/>
      <c r="UNQ162" s="754"/>
      <c r="UNR162" s="754"/>
      <c r="UNS162" s="754"/>
      <c r="UNT162" s="754"/>
      <c r="UNU162" s="754"/>
      <c r="UNV162" s="754"/>
      <c r="UNW162" s="754"/>
      <c r="UNX162" s="754"/>
      <c r="UNY162" s="754"/>
      <c r="UNZ162" s="754"/>
      <c r="UOA162" s="754"/>
      <c r="UOB162" s="754"/>
      <c r="UOC162" s="754"/>
      <c r="UOD162" s="754"/>
      <c r="UOE162" s="754"/>
      <c r="UOF162" s="754"/>
      <c r="UOG162" s="754"/>
      <c r="UOH162" s="754"/>
      <c r="UOI162" s="754"/>
      <c r="UOJ162" s="754"/>
      <c r="UOK162" s="754"/>
      <c r="UOL162" s="754"/>
      <c r="UOM162" s="754"/>
      <c r="UON162" s="754"/>
      <c r="UOO162" s="754"/>
      <c r="UOP162" s="754"/>
      <c r="UOQ162" s="754"/>
      <c r="UOR162" s="754"/>
      <c r="UOS162" s="754"/>
      <c r="UOT162" s="754"/>
      <c r="UOU162" s="754"/>
      <c r="UOV162" s="754"/>
      <c r="UOW162" s="754"/>
      <c r="UOX162" s="754"/>
      <c r="UOY162" s="754"/>
      <c r="UOZ162" s="754"/>
      <c r="UPA162" s="754"/>
      <c r="UPB162" s="754"/>
      <c r="UPC162" s="754"/>
      <c r="UPD162" s="754"/>
      <c r="UPE162" s="754"/>
      <c r="UPF162" s="754"/>
      <c r="UPG162" s="754"/>
      <c r="UPH162" s="754"/>
      <c r="UPI162" s="754"/>
      <c r="UPJ162" s="754"/>
      <c r="UPK162" s="754"/>
      <c r="UPL162" s="754"/>
      <c r="UPM162" s="754"/>
      <c r="UPN162" s="754"/>
      <c r="UPO162" s="754"/>
      <c r="UPP162" s="754"/>
      <c r="UPQ162" s="754"/>
      <c r="UPR162" s="754"/>
      <c r="UPS162" s="754"/>
      <c r="UPT162" s="754"/>
      <c r="UPU162" s="754"/>
      <c r="UPV162" s="754"/>
      <c r="UPW162" s="754"/>
      <c r="UPX162" s="754"/>
      <c r="UPY162" s="754"/>
      <c r="UPZ162" s="754"/>
      <c r="UQA162" s="754"/>
      <c r="UQB162" s="754"/>
      <c r="UQC162" s="754"/>
      <c r="UQD162" s="754"/>
      <c r="UQE162" s="754"/>
      <c r="UQF162" s="754"/>
      <c r="UQG162" s="754"/>
      <c r="UQH162" s="754"/>
      <c r="UQI162" s="754"/>
      <c r="UQJ162" s="754"/>
      <c r="UQK162" s="754"/>
      <c r="UQL162" s="754"/>
      <c r="UQM162" s="754"/>
      <c r="UQN162" s="754"/>
      <c r="UQO162" s="754"/>
      <c r="UQP162" s="754"/>
      <c r="UQQ162" s="754"/>
      <c r="UQR162" s="754"/>
      <c r="UQS162" s="754"/>
      <c r="UQT162" s="754"/>
      <c r="UQU162" s="754"/>
      <c r="UQV162" s="754"/>
      <c r="UQW162" s="754"/>
      <c r="UQX162" s="754"/>
      <c r="UQY162" s="754"/>
      <c r="UQZ162" s="754"/>
      <c r="URA162" s="754"/>
      <c r="URB162" s="754"/>
      <c r="URC162" s="754"/>
      <c r="URD162" s="754"/>
      <c r="URE162" s="754"/>
      <c r="URF162" s="754"/>
      <c r="URG162" s="754"/>
      <c r="URH162" s="754"/>
      <c r="URI162" s="754"/>
      <c r="URJ162" s="754"/>
      <c r="URK162" s="754"/>
      <c r="URL162" s="754"/>
      <c r="URM162" s="754"/>
      <c r="URN162" s="754"/>
      <c r="URO162" s="754"/>
      <c r="URP162" s="754"/>
      <c r="URQ162" s="754"/>
      <c r="URR162" s="754"/>
      <c r="URS162" s="754"/>
      <c r="URT162" s="754"/>
      <c r="URU162" s="754"/>
      <c r="URV162" s="754"/>
      <c r="URW162" s="754"/>
      <c r="URX162" s="754"/>
      <c r="URY162" s="754"/>
      <c r="URZ162" s="754"/>
      <c r="USA162" s="754"/>
      <c r="USB162" s="754"/>
      <c r="USC162" s="754"/>
      <c r="USD162" s="754"/>
      <c r="USE162" s="754"/>
      <c r="USF162" s="754"/>
      <c r="USG162" s="754"/>
      <c r="USH162" s="754"/>
      <c r="USI162" s="754"/>
      <c r="USJ162" s="754"/>
      <c r="USK162" s="754"/>
      <c r="USL162" s="754"/>
      <c r="USM162" s="754"/>
      <c r="USN162" s="754"/>
      <c r="USO162" s="754"/>
      <c r="USP162" s="754"/>
      <c r="USQ162" s="754"/>
      <c r="USR162" s="754"/>
      <c r="USS162" s="754"/>
      <c r="UST162" s="754"/>
      <c r="USU162" s="754"/>
      <c r="USV162" s="754"/>
      <c r="USW162" s="754"/>
      <c r="USX162" s="754"/>
      <c r="USY162" s="754"/>
      <c r="USZ162" s="754"/>
      <c r="UTA162" s="754"/>
      <c r="UTB162" s="754"/>
      <c r="UTC162" s="754"/>
      <c r="UTD162" s="754"/>
      <c r="UTE162" s="754"/>
      <c r="UTF162" s="754"/>
      <c r="UTG162" s="754"/>
      <c r="UTH162" s="754"/>
      <c r="UTI162" s="754"/>
      <c r="UTJ162" s="754"/>
      <c r="UTK162" s="754"/>
      <c r="UTL162" s="754"/>
      <c r="UTM162" s="754"/>
      <c r="UTN162" s="754"/>
      <c r="UTO162" s="754"/>
      <c r="UTP162" s="754"/>
      <c r="UTQ162" s="754"/>
      <c r="UTR162" s="754"/>
      <c r="UTS162" s="754"/>
      <c r="UTT162" s="754"/>
      <c r="UTU162" s="754"/>
      <c r="UTV162" s="754"/>
      <c r="UTW162" s="754"/>
      <c r="UTX162" s="754"/>
      <c r="UTY162" s="754"/>
      <c r="UTZ162" s="754"/>
      <c r="UUA162" s="754"/>
      <c r="UUB162" s="754"/>
      <c r="UUC162" s="754"/>
      <c r="UUD162" s="754"/>
      <c r="UUE162" s="754"/>
      <c r="UUF162" s="754"/>
      <c r="UUG162" s="754"/>
      <c r="UUH162" s="754"/>
      <c r="UUI162" s="754"/>
      <c r="UUJ162" s="754"/>
      <c r="UUK162" s="754"/>
      <c r="UUL162" s="754"/>
      <c r="UUM162" s="754"/>
      <c r="UUN162" s="754"/>
      <c r="UUO162" s="754"/>
      <c r="UUP162" s="754"/>
      <c r="UUQ162" s="754"/>
      <c r="UUR162" s="754"/>
      <c r="UUS162" s="754"/>
      <c r="UUT162" s="754"/>
      <c r="UUU162" s="754"/>
      <c r="UUV162" s="754"/>
      <c r="UUW162" s="754"/>
      <c r="UUX162" s="754"/>
      <c r="UUY162" s="754"/>
      <c r="UUZ162" s="754"/>
      <c r="UVA162" s="754"/>
      <c r="UVB162" s="754"/>
      <c r="UVC162" s="754"/>
      <c r="UVD162" s="754"/>
      <c r="UVE162" s="754"/>
      <c r="UVF162" s="754"/>
      <c r="UVG162" s="754"/>
      <c r="UVH162" s="754"/>
      <c r="UVI162" s="754"/>
      <c r="UVJ162" s="754"/>
      <c r="UVK162" s="754"/>
      <c r="UVL162" s="754"/>
      <c r="UVM162" s="754"/>
      <c r="UVN162" s="754"/>
      <c r="UVO162" s="754"/>
      <c r="UVP162" s="754"/>
      <c r="UVQ162" s="754"/>
      <c r="UVR162" s="754"/>
      <c r="UVS162" s="754"/>
      <c r="UVT162" s="754"/>
      <c r="UVU162" s="754"/>
      <c r="UVV162" s="754"/>
      <c r="UVW162" s="754"/>
      <c r="UVX162" s="754"/>
      <c r="UVY162" s="754"/>
      <c r="UVZ162" s="754"/>
      <c r="UWA162" s="754"/>
      <c r="UWB162" s="754"/>
      <c r="UWC162" s="754"/>
      <c r="UWD162" s="754"/>
      <c r="UWE162" s="754"/>
      <c r="UWF162" s="754"/>
      <c r="UWG162" s="754"/>
      <c r="UWH162" s="754"/>
      <c r="UWI162" s="754"/>
      <c r="UWJ162" s="754"/>
      <c r="UWK162" s="754"/>
      <c r="UWL162" s="754"/>
      <c r="UWM162" s="754"/>
      <c r="UWN162" s="754"/>
      <c r="UWO162" s="754"/>
      <c r="UWP162" s="754"/>
      <c r="UWQ162" s="754"/>
      <c r="UWR162" s="754"/>
      <c r="UWS162" s="754"/>
      <c r="UWT162" s="754"/>
      <c r="UWU162" s="754"/>
      <c r="UWV162" s="754"/>
      <c r="UWW162" s="754"/>
      <c r="UWX162" s="754"/>
      <c r="UWY162" s="754"/>
      <c r="UWZ162" s="754"/>
      <c r="UXA162" s="754"/>
      <c r="UXB162" s="754"/>
      <c r="UXC162" s="754"/>
      <c r="UXD162" s="754"/>
      <c r="UXE162" s="754"/>
      <c r="UXF162" s="754"/>
      <c r="UXG162" s="754"/>
      <c r="UXH162" s="754"/>
      <c r="UXI162" s="754"/>
      <c r="UXJ162" s="754"/>
      <c r="UXK162" s="754"/>
      <c r="UXL162" s="754"/>
      <c r="UXM162" s="754"/>
      <c r="UXN162" s="754"/>
      <c r="UXO162" s="754"/>
      <c r="UXP162" s="754"/>
      <c r="UXQ162" s="754"/>
      <c r="UXR162" s="754"/>
      <c r="UXS162" s="754"/>
      <c r="UXT162" s="754"/>
      <c r="UXU162" s="754"/>
      <c r="UXV162" s="754"/>
      <c r="UXW162" s="754"/>
      <c r="UXX162" s="754"/>
      <c r="UXY162" s="754"/>
      <c r="UXZ162" s="754"/>
      <c r="UYA162" s="754"/>
      <c r="UYB162" s="754"/>
      <c r="UYC162" s="754"/>
      <c r="UYD162" s="754"/>
      <c r="UYE162" s="754"/>
      <c r="UYF162" s="754"/>
      <c r="UYG162" s="754"/>
      <c r="UYH162" s="754"/>
      <c r="UYI162" s="754"/>
      <c r="UYJ162" s="754"/>
      <c r="UYK162" s="754"/>
      <c r="UYL162" s="754"/>
      <c r="UYM162" s="754"/>
      <c r="UYN162" s="754"/>
      <c r="UYO162" s="754"/>
      <c r="UYP162" s="754"/>
      <c r="UYQ162" s="754"/>
      <c r="UYR162" s="754"/>
      <c r="UYS162" s="754"/>
      <c r="UYT162" s="754"/>
      <c r="UYU162" s="754"/>
      <c r="UYV162" s="754"/>
      <c r="UYW162" s="754"/>
      <c r="UYX162" s="754"/>
      <c r="UYY162" s="754"/>
      <c r="UYZ162" s="754"/>
      <c r="UZA162" s="754"/>
      <c r="UZB162" s="754"/>
      <c r="UZC162" s="754"/>
      <c r="UZD162" s="754"/>
      <c r="UZE162" s="754"/>
      <c r="UZF162" s="754"/>
      <c r="UZG162" s="754"/>
      <c r="UZH162" s="754"/>
      <c r="UZI162" s="754"/>
      <c r="UZJ162" s="754"/>
      <c r="UZK162" s="754"/>
      <c r="UZL162" s="754"/>
      <c r="UZM162" s="754"/>
      <c r="UZN162" s="754"/>
      <c r="UZO162" s="754"/>
      <c r="UZP162" s="754"/>
      <c r="UZQ162" s="754"/>
      <c r="UZR162" s="754"/>
      <c r="UZS162" s="754"/>
      <c r="UZT162" s="754"/>
      <c r="UZU162" s="754"/>
      <c r="UZV162" s="754"/>
      <c r="UZW162" s="754"/>
      <c r="UZX162" s="754"/>
      <c r="UZY162" s="754"/>
      <c r="UZZ162" s="754"/>
      <c r="VAA162" s="754"/>
      <c r="VAB162" s="754"/>
      <c r="VAC162" s="754"/>
      <c r="VAD162" s="754"/>
      <c r="VAE162" s="754"/>
      <c r="VAF162" s="754"/>
      <c r="VAG162" s="754"/>
      <c r="VAH162" s="754"/>
      <c r="VAI162" s="754"/>
      <c r="VAJ162" s="754"/>
      <c r="VAK162" s="754"/>
      <c r="VAL162" s="754"/>
      <c r="VAM162" s="754"/>
      <c r="VAN162" s="754"/>
      <c r="VAO162" s="754"/>
      <c r="VAP162" s="754"/>
      <c r="VAQ162" s="754"/>
      <c r="VAR162" s="754"/>
      <c r="VAS162" s="754"/>
      <c r="VAT162" s="754"/>
      <c r="VAU162" s="754"/>
      <c r="VAV162" s="754"/>
      <c r="VAW162" s="754"/>
      <c r="VAX162" s="754"/>
      <c r="VAY162" s="754"/>
      <c r="VAZ162" s="754"/>
      <c r="VBA162" s="754"/>
      <c r="VBB162" s="754"/>
      <c r="VBC162" s="754"/>
      <c r="VBD162" s="754"/>
      <c r="VBE162" s="754"/>
      <c r="VBF162" s="754"/>
      <c r="VBG162" s="754"/>
      <c r="VBH162" s="754"/>
      <c r="VBI162" s="754"/>
      <c r="VBJ162" s="754"/>
      <c r="VBK162" s="754"/>
      <c r="VBL162" s="754"/>
      <c r="VBM162" s="754"/>
      <c r="VBN162" s="754"/>
      <c r="VBO162" s="754"/>
      <c r="VBP162" s="754"/>
      <c r="VBQ162" s="754"/>
      <c r="VBR162" s="754"/>
      <c r="VBS162" s="754"/>
      <c r="VBT162" s="754"/>
      <c r="VBU162" s="754"/>
      <c r="VBV162" s="754"/>
      <c r="VBW162" s="754"/>
      <c r="VBX162" s="754"/>
      <c r="VBY162" s="754"/>
      <c r="VBZ162" s="754"/>
      <c r="VCA162" s="754"/>
      <c r="VCB162" s="754"/>
      <c r="VCC162" s="754"/>
      <c r="VCD162" s="754"/>
      <c r="VCE162" s="754"/>
      <c r="VCF162" s="754"/>
      <c r="VCG162" s="754"/>
      <c r="VCH162" s="754"/>
      <c r="VCI162" s="754"/>
      <c r="VCJ162" s="754"/>
      <c r="VCK162" s="754"/>
      <c r="VCL162" s="754"/>
      <c r="VCM162" s="754"/>
      <c r="VCN162" s="754"/>
      <c r="VCO162" s="754"/>
      <c r="VCP162" s="754"/>
      <c r="VCQ162" s="754"/>
      <c r="VCR162" s="754"/>
      <c r="VCS162" s="754"/>
      <c r="VCT162" s="754"/>
      <c r="VCU162" s="754"/>
      <c r="VCV162" s="754"/>
      <c r="VCW162" s="754"/>
      <c r="VCX162" s="754"/>
      <c r="VCY162" s="754"/>
      <c r="VCZ162" s="754"/>
      <c r="VDA162" s="754"/>
      <c r="VDB162" s="754"/>
      <c r="VDC162" s="754"/>
      <c r="VDD162" s="754"/>
      <c r="VDE162" s="754"/>
      <c r="VDF162" s="754"/>
      <c r="VDG162" s="754"/>
      <c r="VDH162" s="754"/>
      <c r="VDI162" s="754"/>
      <c r="VDJ162" s="754"/>
      <c r="VDK162" s="754"/>
      <c r="VDL162" s="754"/>
      <c r="VDM162" s="754"/>
      <c r="VDN162" s="754"/>
      <c r="VDO162" s="754"/>
      <c r="VDP162" s="754"/>
      <c r="VDQ162" s="754"/>
      <c r="VDR162" s="754"/>
      <c r="VDS162" s="754"/>
      <c r="VDT162" s="754"/>
      <c r="VDU162" s="754"/>
      <c r="VDV162" s="754"/>
      <c r="VDW162" s="754"/>
      <c r="VDX162" s="754"/>
      <c r="VDY162" s="754"/>
      <c r="VDZ162" s="754"/>
      <c r="VEA162" s="754"/>
      <c r="VEB162" s="754"/>
      <c r="VEC162" s="754"/>
      <c r="VED162" s="754"/>
      <c r="VEE162" s="754"/>
      <c r="VEF162" s="754"/>
      <c r="VEG162" s="754"/>
      <c r="VEH162" s="754"/>
      <c r="VEI162" s="754"/>
      <c r="VEJ162" s="754"/>
      <c r="VEK162" s="754"/>
      <c r="VEL162" s="754"/>
      <c r="VEM162" s="754"/>
      <c r="VEN162" s="754"/>
      <c r="VEO162" s="754"/>
      <c r="VEP162" s="754"/>
      <c r="VEQ162" s="754"/>
      <c r="VER162" s="754"/>
      <c r="VES162" s="754"/>
      <c r="VET162" s="754"/>
      <c r="VEU162" s="754"/>
      <c r="VEV162" s="754"/>
      <c r="VEW162" s="754"/>
      <c r="VEX162" s="754"/>
      <c r="VEY162" s="754"/>
      <c r="VEZ162" s="754"/>
      <c r="VFA162" s="754"/>
      <c r="VFB162" s="754"/>
      <c r="VFC162" s="754"/>
      <c r="VFD162" s="754"/>
      <c r="VFE162" s="754"/>
      <c r="VFF162" s="754"/>
      <c r="VFG162" s="754"/>
      <c r="VFH162" s="754"/>
      <c r="VFI162" s="754"/>
      <c r="VFJ162" s="754"/>
      <c r="VFK162" s="754"/>
      <c r="VFL162" s="754"/>
      <c r="VFM162" s="754"/>
      <c r="VFN162" s="754"/>
      <c r="VFO162" s="754"/>
      <c r="VFP162" s="754"/>
      <c r="VFQ162" s="754"/>
      <c r="VFR162" s="754"/>
      <c r="VFS162" s="754"/>
      <c r="VFT162" s="754"/>
      <c r="VFU162" s="754"/>
      <c r="VFV162" s="754"/>
      <c r="VFW162" s="754"/>
      <c r="VFX162" s="754"/>
      <c r="VFY162" s="754"/>
      <c r="VFZ162" s="754"/>
      <c r="VGA162" s="754"/>
      <c r="VGB162" s="754"/>
      <c r="VGC162" s="754"/>
      <c r="VGD162" s="754"/>
      <c r="VGE162" s="754"/>
      <c r="VGF162" s="754"/>
      <c r="VGG162" s="754"/>
      <c r="VGH162" s="754"/>
      <c r="VGI162" s="754"/>
      <c r="VGJ162" s="754"/>
      <c r="VGK162" s="754"/>
      <c r="VGL162" s="754"/>
      <c r="VGM162" s="754"/>
      <c r="VGN162" s="754"/>
      <c r="VGO162" s="754"/>
      <c r="VGP162" s="754"/>
      <c r="VGQ162" s="754"/>
      <c r="VGR162" s="754"/>
      <c r="VGS162" s="754"/>
      <c r="VGT162" s="754"/>
      <c r="VGU162" s="754"/>
      <c r="VGV162" s="754"/>
      <c r="VGW162" s="754"/>
      <c r="VGX162" s="754"/>
      <c r="VGY162" s="754"/>
      <c r="VGZ162" s="754"/>
      <c r="VHA162" s="754"/>
      <c r="VHB162" s="754"/>
      <c r="VHC162" s="754"/>
      <c r="VHD162" s="754"/>
      <c r="VHE162" s="754"/>
      <c r="VHF162" s="754"/>
      <c r="VHG162" s="754"/>
      <c r="VHH162" s="754"/>
      <c r="VHI162" s="754"/>
      <c r="VHJ162" s="754"/>
      <c r="VHK162" s="754"/>
      <c r="VHL162" s="754"/>
      <c r="VHM162" s="754"/>
      <c r="VHN162" s="754"/>
      <c r="VHO162" s="754"/>
      <c r="VHP162" s="754"/>
      <c r="VHQ162" s="754"/>
      <c r="VHR162" s="754"/>
      <c r="VHS162" s="754"/>
      <c r="VHT162" s="754"/>
      <c r="VHU162" s="754"/>
      <c r="VHV162" s="754"/>
      <c r="VHW162" s="754"/>
      <c r="VHX162" s="754"/>
      <c r="VHY162" s="754"/>
      <c r="VHZ162" s="754"/>
      <c r="VIA162" s="754"/>
      <c r="VIB162" s="754"/>
      <c r="VIC162" s="754"/>
      <c r="VID162" s="754"/>
      <c r="VIE162" s="754"/>
      <c r="VIF162" s="754"/>
      <c r="VIG162" s="754"/>
      <c r="VIH162" s="754"/>
      <c r="VII162" s="754"/>
      <c r="VIJ162" s="754"/>
      <c r="VIK162" s="754"/>
      <c r="VIL162" s="754"/>
      <c r="VIM162" s="754"/>
      <c r="VIN162" s="754"/>
      <c r="VIO162" s="754"/>
      <c r="VIP162" s="754"/>
      <c r="VIQ162" s="754"/>
      <c r="VIR162" s="754"/>
      <c r="VIS162" s="754"/>
      <c r="VIT162" s="754"/>
      <c r="VIU162" s="754"/>
      <c r="VIV162" s="754"/>
      <c r="VIW162" s="754"/>
      <c r="VIX162" s="754"/>
      <c r="VIY162" s="754"/>
      <c r="VIZ162" s="754"/>
      <c r="VJA162" s="754"/>
      <c r="VJB162" s="754"/>
      <c r="VJC162" s="754"/>
      <c r="VJD162" s="754"/>
      <c r="VJE162" s="754"/>
      <c r="VJF162" s="754"/>
      <c r="VJG162" s="754"/>
      <c r="VJH162" s="754"/>
      <c r="VJI162" s="754"/>
      <c r="VJJ162" s="754"/>
      <c r="VJK162" s="754"/>
      <c r="VJL162" s="754"/>
      <c r="VJM162" s="754"/>
      <c r="VJN162" s="754"/>
      <c r="VJO162" s="754"/>
      <c r="VJP162" s="754"/>
      <c r="VJQ162" s="754"/>
      <c r="VJR162" s="754"/>
      <c r="VJS162" s="754"/>
      <c r="VJT162" s="754"/>
      <c r="VJU162" s="754"/>
      <c r="VJV162" s="754"/>
      <c r="VJW162" s="754"/>
      <c r="VJX162" s="754"/>
      <c r="VJY162" s="754"/>
      <c r="VJZ162" s="754"/>
      <c r="VKA162" s="754"/>
      <c r="VKB162" s="754"/>
      <c r="VKC162" s="754"/>
      <c r="VKD162" s="754"/>
      <c r="VKE162" s="754"/>
      <c r="VKF162" s="754"/>
      <c r="VKG162" s="754"/>
      <c r="VKH162" s="754"/>
      <c r="VKI162" s="754"/>
      <c r="VKJ162" s="754"/>
      <c r="VKK162" s="754"/>
      <c r="VKL162" s="754"/>
      <c r="VKM162" s="754"/>
      <c r="VKN162" s="754"/>
      <c r="VKO162" s="754"/>
      <c r="VKP162" s="754"/>
      <c r="VKQ162" s="754"/>
      <c r="VKR162" s="754"/>
      <c r="VKS162" s="754"/>
      <c r="VKT162" s="754"/>
      <c r="VKU162" s="754"/>
      <c r="VKV162" s="754"/>
      <c r="VKW162" s="754"/>
      <c r="VKX162" s="754"/>
      <c r="VKY162" s="754"/>
      <c r="VKZ162" s="754"/>
      <c r="VLA162" s="754"/>
      <c r="VLB162" s="754"/>
      <c r="VLC162" s="754"/>
      <c r="VLD162" s="754"/>
      <c r="VLE162" s="754"/>
      <c r="VLF162" s="754"/>
      <c r="VLG162" s="754"/>
      <c r="VLH162" s="754"/>
      <c r="VLI162" s="754"/>
      <c r="VLJ162" s="754"/>
      <c r="VLK162" s="754"/>
      <c r="VLL162" s="754"/>
      <c r="VLM162" s="754"/>
      <c r="VLN162" s="754"/>
      <c r="VLO162" s="754"/>
      <c r="VLP162" s="754"/>
      <c r="VLQ162" s="754"/>
      <c r="VLR162" s="754"/>
      <c r="VLS162" s="754"/>
      <c r="VLT162" s="754"/>
      <c r="VLU162" s="754"/>
      <c r="VLV162" s="754"/>
      <c r="VLW162" s="754"/>
      <c r="VLX162" s="754"/>
      <c r="VLY162" s="754"/>
      <c r="VLZ162" s="754"/>
      <c r="VMA162" s="754"/>
      <c r="VMB162" s="754"/>
      <c r="VMC162" s="754"/>
      <c r="VMD162" s="754"/>
      <c r="VME162" s="754"/>
      <c r="VMF162" s="754"/>
      <c r="VMG162" s="754"/>
      <c r="VMH162" s="754"/>
      <c r="VMI162" s="754"/>
      <c r="VMJ162" s="754"/>
      <c r="VMK162" s="754"/>
      <c r="VML162" s="754"/>
      <c r="VMM162" s="754"/>
      <c r="VMN162" s="754"/>
      <c r="VMO162" s="754"/>
      <c r="VMP162" s="754"/>
      <c r="VMQ162" s="754"/>
      <c r="VMR162" s="754"/>
      <c r="VMS162" s="754"/>
      <c r="VMT162" s="754"/>
      <c r="VMU162" s="754"/>
      <c r="VMV162" s="754"/>
      <c r="VMW162" s="754"/>
      <c r="VMX162" s="754"/>
      <c r="VMY162" s="754"/>
      <c r="VMZ162" s="754"/>
      <c r="VNA162" s="754"/>
      <c r="VNB162" s="754"/>
      <c r="VNC162" s="754"/>
      <c r="VND162" s="754"/>
      <c r="VNE162" s="754"/>
      <c r="VNF162" s="754"/>
      <c r="VNG162" s="754"/>
      <c r="VNH162" s="754"/>
      <c r="VNI162" s="754"/>
      <c r="VNJ162" s="754"/>
      <c r="VNK162" s="754"/>
      <c r="VNL162" s="754"/>
      <c r="VNM162" s="754"/>
      <c r="VNN162" s="754"/>
      <c r="VNO162" s="754"/>
      <c r="VNP162" s="754"/>
      <c r="VNQ162" s="754"/>
      <c r="VNR162" s="754"/>
      <c r="VNS162" s="754"/>
      <c r="VNT162" s="754"/>
      <c r="VNU162" s="754"/>
      <c r="VNV162" s="754"/>
      <c r="VNW162" s="754"/>
      <c r="VNX162" s="754"/>
      <c r="VNY162" s="754"/>
      <c r="VNZ162" s="754"/>
      <c r="VOA162" s="754"/>
      <c r="VOB162" s="754"/>
      <c r="VOC162" s="754"/>
      <c r="VOD162" s="754"/>
      <c r="VOE162" s="754"/>
      <c r="VOF162" s="754"/>
      <c r="VOG162" s="754"/>
      <c r="VOH162" s="754"/>
      <c r="VOI162" s="754"/>
      <c r="VOJ162" s="754"/>
      <c r="VOK162" s="754"/>
      <c r="VOL162" s="754"/>
      <c r="VOM162" s="754"/>
      <c r="VON162" s="754"/>
      <c r="VOO162" s="754"/>
      <c r="VOP162" s="754"/>
      <c r="VOQ162" s="754"/>
      <c r="VOR162" s="754"/>
      <c r="VOS162" s="754"/>
      <c r="VOT162" s="754"/>
      <c r="VOU162" s="754"/>
      <c r="VOV162" s="754"/>
      <c r="VOW162" s="754"/>
      <c r="VOX162" s="754"/>
      <c r="VOY162" s="754"/>
      <c r="VOZ162" s="754"/>
      <c r="VPA162" s="754"/>
      <c r="VPB162" s="754"/>
      <c r="VPC162" s="754"/>
      <c r="VPD162" s="754"/>
      <c r="VPE162" s="754"/>
      <c r="VPF162" s="754"/>
      <c r="VPG162" s="754"/>
      <c r="VPH162" s="754"/>
      <c r="VPI162" s="754"/>
      <c r="VPJ162" s="754"/>
      <c r="VPK162" s="754"/>
      <c r="VPL162" s="754"/>
      <c r="VPM162" s="754"/>
      <c r="VPN162" s="754"/>
      <c r="VPO162" s="754"/>
      <c r="VPP162" s="754"/>
      <c r="VPQ162" s="754"/>
      <c r="VPR162" s="754"/>
      <c r="VPS162" s="754"/>
      <c r="VPT162" s="754"/>
      <c r="VPU162" s="754"/>
      <c r="VPV162" s="754"/>
      <c r="VPW162" s="754"/>
      <c r="VPX162" s="754"/>
      <c r="VPY162" s="754"/>
      <c r="VPZ162" s="754"/>
      <c r="VQA162" s="754"/>
      <c r="VQB162" s="754"/>
      <c r="VQC162" s="754"/>
      <c r="VQD162" s="754"/>
      <c r="VQE162" s="754"/>
      <c r="VQF162" s="754"/>
      <c r="VQG162" s="754"/>
      <c r="VQH162" s="754"/>
      <c r="VQI162" s="754"/>
      <c r="VQJ162" s="754"/>
      <c r="VQK162" s="754"/>
      <c r="VQL162" s="754"/>
      <c r="VQM162" s="754"/>
      <c r="VQN162" s="754"/>
      <c r="VQO162" s="754"/>
      <c r="VQP162" s="754"/>
      <c r="VQQ162" s="754"/>
      <c r="VQR162" s="754"/>
      <c r="VQS162" s="754"/>
      <c r="VQT162" s="754"/>
      <c r="VQU162" s="754"/>
      <c r="VQV162" s="754"/>
      <c r="VQW162" s="754"/>
      <c r="VQX162" s="754"/>
      <c r="VQY162" s="754"/>
      <c r="VQZ162" s="754"/>
      <c r="VRA162" s="754"/>
      <c r="VRB162" s="754"/>
      <c r="VRC162" s="754"/>
      <c r="VRD162" s="754"/>
      <c r="VRE162" s="754"/>
      <c r="VRF162" s="754"/>
      <c r="VRG162" s="754"/>
      <c r="VRH162" s="754"/>
      <c r="VRI162" s="754"/>
      <c r="VRJ162" s="754"/>
      <c r="VRK162" s="754"/>
      <c r="VRL162" s="754"/>
      <c r="VRM162" s="754"/>
      <c r="VRN162" s="754"/>
      <c r="VRO162" s="754"/>
      <c r="VRP162" s="754"/>
      <c r="VRQ162" s="754"/>
      <c r="VRR162" s="754"/>
      <c r="VRS162" s="754"/>
      <c r="VRT162" s="754"/>
      <c r="VRU162" s="754"/>
      <c r="VRV162" s="754"/>
      <c r="VRW162" s="754"/>
      <c r="VRX162" s="754"/>
      <c r="VRY162" s="754"/>
      <c r="VRZ162" s="754"/>
      <c r="VSA162" s="754"/>
      <c r="VSB162" s="754"/>
      <c r="VSC162" s="754"/>
      <c r="VSD162" s="754"/>
      <c r="VSE162" s="754"/>
      <c r="VSF162" s="754"/>
      <c r="VSG162" s="754"/>
      <c r="VSH162" s="754"/>
      <c r="VSI162" s="754"/>
      <c r="VSJ162" s="754"/>
      <c r="VSK162" s="754"/>
      <c r="VSL162" s="754"/>
      <c r="VSM162" s="754"/>
      <c r="VSN162" s="754"/>
      <c r="VSO162" s="754"/>
      <c r="VSP162" s="754"/>
      <c r="VSQ162" s="754"/>
      <c r="VSR162" s="754"/>
      <c r="VSS162" s="754"/>
      <c r="VST162" s="754"/>
      <c r="VSU162" s="754"/>
      <c r="VSV162" s="754"/>
      <c r="VSW162" s="754"/>
      <c r="VSX162" s="754"/>
      <c r="VSY162" s="754"/>
      <c r="VSZ162" s="754"/>
      <c r="VTA162" s="754"/>
      <c r="VTB162" s="754"/>
      <c r="VTC162" s="754"/>
      <c r="VTD162" s="754"/>
      <c r="VTE162" s="754"/>
      <c r="VTF162" s="754"/>
      <c r="VTG162" s="754"/>
      <c r="VTH162" s="754"/>
      <c r="VTI162" s="754"/>
      <c r="VTJ162" s="754"/>
      <c r="VTK162" s="754"/>
      <c r="VTL162" s="754"/>
      <c r="VTM162" s="754"/>
      <c r="VTN162" s="754"/>
      <c r="VTO162" s="754"/>
      <c r="VTP162" s="754"/>
      <c r="VTQ162" s="754"/>
      <c r="VTR162" s="754"/>
      <c r="VTS162" s="754"/>
      <c r="VTT162" s="754"/>
      <c r="VTU162" s="754"/>
      <c r="VTV162" s="754"/>
      <c r="VTW162" s="754"/>
      <c r="VTX162" s="754"/>
      <c r="VTY162" s="754"/>
      <c r="VTZ162" s="754"/>
      <c r="VUA162" s="754"/>
      <c r="VUB162" s="754"/>
      <c r="VUC162" s="754"/>
      <c r="VUD162" s="754"/>
      <c r="VUE162" s="754"/>
      <c r="VUF162" s="754"/>
      <c r="VUG162" s="754"/>
      <c r="VUH162" s="754"/>
      <c r="VUI162" s="754"/>
      <c r="VUJ162" s="754"/>
      <c r="VUK162" s="754"/>
      <c r="VUL162" s="754"/>
      <c r="VUM162" s="754"/>
      <c r="VUN162" s="754"/>
      <c r="VUO162" s="754"/>
      <c r="VUP162" s="754"/>
      <c r="VUQ162" s="754"/>
      <c r="VUR162" s="754"/>
      <c r="VUS162" s="754"/>
      <c r="VUT162" s="754"/>
      <c r="VUU162" s="754"/>
      <c r="VUV162" s="754"/>
      <c r="VUW162" s="754"/>
      <c r="VUX162" s="754"/>
      <c r="VUY162" s="754"/>
      <c r="VUZ162" s="754"/>
      <c r="VVA162" s="754"/>
      <c r="VVB162" s="754"/>
      <c r="VVC162" s="754"/>
      <c r="VVD162" s="754"/>
      <c r="VVE162" s="754"/>
      <c r="VVF162" s="754"/>
      <c r="VVG162" s="754"/>
      <c r="VVH162" s="754"/>
      <c r="VVI162" s="754"/>
      <c r="VVJ162" s="754"/>
      <c r="VVK162" s="754"/>
      <c r="VVL162" s="754"/>
      <c r="VVM162" s="754"/>
      <c r="VVN162" s="754"/>
      <c r="VVO162" s="754"/>
      <c r="VVP162" s="754"/>
      <c r="VVQ162" s="754"/>
      <c r="VVR162" s="754"/>
      <c r="VVS162" s="754"/>
      <c r="VVT162" s="754"/>
      <c r="VVU162" s="754"/>
      <c r="VVV162" s="754"/>
      <c r="VVW162" s="754"/>
      <c r="VVX162" s="754"/>
      <c r="VVY162" s="754"/>
      <c r="VVZ162" s="754"/>
      <c r="VWA162" s="754"/>
      <c r="VWB162" s="754"/>
      <c r="VWC162" s="754"/>
      <c r="VWD162" s="754"/>
      <c r="VWE162" s="754"/>
      <c r="VWF162" s="754"/>
      <c r="VWG162" s="754"/>
      <c r="VWH162" s="754"/>
      <c r="VWI162" s="754"/>
      <c r="VWJ162" s="754"/>
      <c r="VWK162" s="754"/>
      <c r="VWL162" s="754"/>
      <c r="VWM162" s="754"/>
      <c r="VWN162" s="754"/>
      <c r="VWO162" s="754"/>
      <c r="VWP162" s="754"/>
      <c r="VWQ162" s="754"/>
      <c r="VWR162" s="754"/>
      <c r="VWS162" s="754"/>
      <c r="VWT162" s="754"/>
      <c r="VWU162" s="754"/>
      <c r="VWV162" s="754"/>
      <c r="VWW162" s="754"/>
      <c r="VWX162" s="754"/>
      <c r="VWY162" s="754"/>
      <c r="VWZ162" s="754"/>
      <c r="VXA162" s="754"/>
      <c r="VXB162" s="754"/>
      <c r="VXC162" s="754"/>
      <c r="VXD162" s="754"/>
      <c r="VXE162" s="754"/>
      <c r="VXF162" s="754"/>
      <c r="VXG162" s="754"/>
      <c r="VXH162" s="754"/>
      <c r="VXI162" s="754"/>
      <c r="VXJ162" s="754"/>
      <c r="VXK162" s="754"/>
      <c r="VXL162" s="754"/>
      <c r="VXM162" s="754"/>
      <c r="VXN162" s="754"/>
      <c r="VXO162" s="754"/>
      <c r="VXP162" s="754"/>
      <c r="VXQ162" s="754"/>
      <c r="VXR162" s="754"/>
      <c r="VXS162" s="754"/>
      <c r="VXT162" s="754"/>
      <c r="VXU162" s="754"/>
      <c r="VXV162" s="754"/>
      <c r="VXW162" s="754"/>
      <c r="VXX162" s="754"/>
      <c r="VXY162" s="754"/>
      <c r="VXZ162" s="754"/>
      <c r="VYA162" s="754"/>
      <c r="VYB162" s="754"/>
      <c r="VYC162" s="754"/>
      <c r="VYD162" s="754"/>
      <c r="VYE162" s="754"/>
      <c r="VYF162" s="754"/>
      <c r="VYG162" s="754"/>
      <c r="VYH162" s="754"/>
      <c r="VYI162" s="754"/>
      <c r="VYJ162" s="754"/>
      <c r="VYK162" s="754"/>
      <c r="VYL162" s="754"/>
      <c r="VYM162" s="754"/>
      <c r="VYN162" s="754"/>
      <c r="VYO162" s="754"/>
      <c r="VYP162" s="754"/>
      <c r="VYQ162" s="754"/>
      <c r="VYR162" s="754"/>
      <c r="VYS162" s="754"/>
      <c r="VYT162" s="754"/>
      <c r="VYU162" s="754"/>
      <c r="VYV162" s="754"/>
      <c r="VYW162" s="754"/>
      <c r="VYX162" s="754"/>
      <c r="VYY162" s="754"/>
      <c r="VYZ162" s="754"/>
      <c r="VZA162" s="754"/>
      <c r="VZB162" s="754"/>
      <c r="VZC162" s="754"/>
      <c r="VZD162" s="754"/>
      <c r="VZE162" s="754"/>
      <c r="VZF162" s="754"/>
      <c r="VZG162" s="754"/>
      <c r="VZH162" s="754"/>
      <c r="VZI162" s="754"/>
      <c r="VZJ162" s="754"/>
      <c r="VZK162" s="754"/>
      <c r="VZL162" s="754"/>
      <c r="VZM162" s="754"/>
      <c r="VZN162" s="754"/>
      <c r="VZO162" s="754"/>
      <c r="VZP162" s="754"/>
      <c r="VZQ162" s="754"/>
      <c r="VZR162" s="754"/>
      <c r="VZS162" s="754"/>
      <c r="VZT162" s="754"/>
      <c r="VZU162" s="754"/>
      <c r="VZV162" s="754"/>
      <c r="VZW162" s="754"/>
      <c r="VZX162" s="754"/>
      <c r="VZY162" s="754"/>
      <c r="VZZ162" s="754"/>
      <c r="WAA162" s="754"/>
      <c r="WAB162" s="754"/>
      <c r="WAC162" s="754"/>
      <c r="WAD162" s="754"/>
      <c r="WAE162" s="754"/>
      <c r="WAF162" s="754"/>
      <c r="WAG162" s="754"/>
      <c r="WAH162" s="754"/>
      <c r="WAI162" s="754"/>
      <c r="WAJ162" s="754"/>
      <c r="WAK162" s="754"/>
      <c r="WAL162" s="754"/>
      <c r="WAM162" s="754"/>
      <c r="WAN162" s="754"/>
      <c r="WAO162" s="754"/>
      <c r="WAP162" s="754"/>
      <c r="WAQ162" s="754"/>
      <c r="WAR162" s="754"/>
      <c r="WAS162" s="754"/>
      <c r="WAT162" s="754"/>
      <c r="WAU162" s="754"/>
      <c r="WAV162" s="754"/>
      <c r="WAW162" s="754"/>
      <c r="WAX162" s="754"/>
      <c r="WAY162" s="754"/>
      <c r="WAZ162" s="754"/>
      <c r="WBA162" s="754"/>
      <c r="WBB162" s="754"/>
      <c r="WBC162" s="754"/>
      <c r="WBD162" s="754"/>
      <c r="WBE162" s="754"/>
      <c r="WBF162" s="754"/>
      <c r="WBG162" s="754"/>
      <c r="WBH162" s="754"/>
      <c r="WBI162" s="754"/>
      <c r="WBJ162" s="754"/>
      <c r="WBK162" s="754"/>
      <c r="WBL162" s="754"/>
      <c r="WBM162" s="754"/>
      <c r="WBN162" s="754"/>
      <c r="WBO162" s="754"/>
      <c r="WBP162" s="754"/>
      <c r="WBQ162" s="754"/>
      <c r="WBR162" s="754"/>
      <c r="WBS162" s="754"/>
      <c r="WBT162" s="754"/>
      <c r="WBU162" s="754"/>
      <c r="WBV162" s="754"/>
      <c r="WBW162" s="754"/>
      <c r="WBX162" s="754"/>
      <c r="WBY162" s="754"/>
      <c r="WBZ162" s="754"/>
      <c r="WCA162" s="754"/>
      <c r="WCB162" s="754"/>
      <c r="WCC162" s="754"/>
      <c r="WCD162" s="754"/>
      <c r="WCE162" s="754"/>
      <c r="WCF162" s="754"/>
      <c r="WCG162" s="754"/>
      <c r="WCH162" s="754"/>
      <c r="WCI162" s="754"/>
      <c r="WCJ162" s="754"/>
      <c r="WCK162" s="754"/>
      <c r="WCL162" s="754"/>
      <c r="WCM162" s="754"/>
      <c r="WCN162" s="754"/>
      <c r="WCO162" s="754"/>
      <c r="WCP162" s="754"/>
      <c r="WCQ162" s="754"/>
      <c r="WCR162" s="754"/>
      <c r="WCS162" s="754"/>
      <c r="WCT162" s="754"/>
      <c r="WCU162" s="754"/>
      <c r="WCV162" s="754"/>
      <c r="WCW162" s="754"/>
      <c r="WCX162" s="754"/>
      <c r="WCY162" s="754"/>
      <c r="WCZ162" s="754"/>
      <c r="WDA162" s="754"/>
      <c r="WDB162" s="754"/>
      <c r="WDC162" s="754"/>
      <c r="WDD162" s="754"/>
      <c r="WDE162" s="754"/>
      <c r="WDF162" s="754"/>
      <c r="WDG162" s="754"/>
      <c r="WDH162" s="754"/>
      <c r="WDI162" s="754"/>
      <c r="WDJ162" s="754"/>
      <c r="WDK162" s="754"/>
      <c r="WDL162" s="754"/>
      <c r="WDM162" s="754"/>
      <c r="WDN162" s="754"/>
      <c r="WDO162" s="754"/>
      <c r="WDP162" s="754"/>
      <c r="WDQ162" s="754"/>
      <c r="WDR162" s="754"/>
      <c r="WDS162" s="754"/>
      <c r="WDT162" s="754"/>
      <c r="WDU162" s="754"/>
      <c r="WDV162" s="754"/>
      <c r="WDW162" s="754"/>
      <c r="WDX162" s="754"/>
      <c r="WDY162" s="754"/>
      <c r="WDZ162" s="754"/>
      <c r="WEA162" s="754"/>
      <c r="WEB162" s="754"/>
      <c r="WEC162" s="754"/>
      <c r="WED162" s="754"/>
      <c r="WEE162" s="754"/>
      <c r="WEF162" s="754"/>
      <c r="WEG162" s="754"/>
      <c r="WEH162" s="754"/>
      <c r="WEI162" s="754"/>
      <c r="WEJ162" s="754"/>
      <c r="WEK162" s="754"/>
      <c r="WEL162" s="754"/>
      <c r="WEM162" s="754"/>
      <c r="WEN162" s="754"/>
      <c r="WEO162" s="754"/>
      <c r="WEP162" s="754"/>
      <c r="WEQ162" s="754"/>
      <c r="WER162" s="754"/>
      <c r="WES162" s="754"/>
      <c r="WET162" s="754"/>
      <c r="WEU162" s="754"/>
      <c r="WEV162" s="754"/>
      <c r="WEW162" s="754"/>
      <c r="WEX162" s="754"/>
      <c r="WEY162" s="754"/>
      <c r="WEZ162" s="754"/>
      <c r="WFA162" s="754"/>
      <c r="WFB162" s="754"/>
      <c r="WFC162" s="754"/>
      <c r="WFD162" s="754"/>
      <c r="WFE162" s="754"/>
      <c r="WFF162" s="754"/>
      <c r="WFG162" s="754"/>
      <c r="WFH162" s="754"/>
      <c r="WFI162" s="754"/>
      <c r="WFJ162" s="754"/>
      <c r="WFK162" s="754"/>
      <c r="WFL162" s="754"/>
      <c r="WFM162" s="754"/>
      <c r="WFN162" s="754"/>
      <c r="WFO162" s="754"/>
      <c r="WFP162" s="754"/>
      <c r="WFQ162" s="754"/>
      <c r="WFR162" s="754"/>
      <c r="WFS162" s="754"/>
      <c r="WFT162" s="754"/>
      <c r="WFU162" s="754"/>
      <c r="WFV162" s="754"/>
      <c r="WFW162" s="754"/>
      <c r="WFX162" s="754"/>
      <c r="WFY162" s="754"/>
      <c r="WFZ162" s="754"/>
      <c r="WGA162" s="754"/>
      <c r="WGB162" s="754"/>
      <c r="WGC162" s="754"/>
      <c r="WGD162" s="754"/>
      <c r="WGE162" s="754"/>
      <c r="WGF162" s="754"/>
      <c r="WGG162" s="754"/>
      <c r="WGH162" s="754"/>
      <c r="WGI162" s="754"/>
      <c r="WGJ162" s="754"/>
      <c r="WGK162" s="754"/>
      <c r="WGL162" s="754"/>
      <c r="WGM162" s="754"/>
      <c r="WGN162" s="754"/>
      <c r="WGO162" s="754"/>
      <c r="WGP162" s="754"/>
      <c r="WGQ162" s="754"/>
      <c r="WGR162" s="754"/>
      <c r="WGS162" s="754"/>
      <c r="WGT162" s="754"/>
      <c r="WGU162" s="754"/>
      <c r="WGV162" s="754"/>
      <c r="WGW162" s="754"/>
      <c r="WGX162" s="754"/>
      <c r="WGY162" s="754"/>
      <c r="WGZ162" s="754"/>
      <c r="WHA162" s="754"/>
      <c r="WHB162" s="754"/>
      <c r="WHC162" s="754"/>
      <c r="WHD162" s="754"/>
      <c r="WHE162" s="754"/>
      <c r="WHF162" s="754"/>
      <c r="WHG162" s="754"/>
      <c r="WHH162" s="754"/>
      <c r="WHI162" s="754"/>
      <c r="WHJ162" s="754"/>
      <c r="WHK162" s="754"/>
      <c r="WHL162" s="754"/>
      <c r="WHM162" s="754"/>
      <c r="WHN162" s="754"/>
      <c r="WHO162" s="754"/>
      <c r="WHP162" s="754"/>
      <c r="WHQ162" s="754"/>
      <c r="WHR162" s="754"/>
      <c r="WHS162" s="754"/>
      <c r="WHT162" s="754"/>
      <c r="WHU162" s="754"/>
      <c r="WHV162" s="754"/>
      <c r="WHW162" s="754"/>
      <c r="WHX162" s="754"/>
      <c r="WHY162" s="754"/>
      <c r="WHZ162" s="754"/>
      <c r="WIA162" s="754"/>
      <c r="WIB162" s="754"/>
      <c r="WIC162" s="754"/>
      <c r="WID162" s="754"/>
      <c r="WIE162" s="754"/>
      <c r="WIF162" s="754"/>
      <c r="WIG162" s="754"/>
      <c r="WIH162" s="754"/>
      <c r="WII162" s="754"/>
      <c r="WIJ162" s="754"/>
      <c r="WIK162" s="754"/>
      <c r="WIL162" s="754"/>
      <c r="WIM162" s="754"/>
      <c r="WIN162" s="754"/>
      <c r="WIO162" s="754"/>
      <c r="WIP162" s="754"/>
      <c r="WIQ162" s="754"/>
      <c r="WIR162" s="754"/>
      <c r="WIS162" s="754"/>
      <c r="WIT162" s="754"/>
      <c r="WIU162" s="754"/>
      <c r="WIV162" s="754"/>
      <c r="WIW162" s="754"/>
      <c r="WIX162" s="754"/>
      <c r="WIY162" s="754"/>
      <c r="WIZ162" s="754"/>
      <c r="WJA162" s="754"/>
      <c r="WJB162" s="754"/>
      <c r="WJC162" s="754"/>
      <c r="WJD162" s="754"/>
      <c r="WJE162" s="754"/>
      <c r="WJF162" s="754"/>
      <c r="WJG162" s="754"/>
      <c r="WJH162" s="754"/>
      <c r="WJI162" s="754"/>
      <c r="WJJ162" s="754"/>
      <c r="WJK162" s="754"/>
      <c r="WJL162" s="754"/>
      <c r="WJM162" s="754"/>
      <c r="WJN162" s="754"/>
      <c r="WJO162" s="754"/>
      <c r="WJP162" s="754"/>
      <c r="WJQ162" s="754"/>
      <c r="WJR162" s="754"/>
      <c r="WJS162" s="754"/>
      <c r="WJT162" s="754"/>
      <c r="WJU162" s="754"/>
      <c r="WJV162" s="754"/>
      <c r="WJW162" s="754"/>
      <c r="WJX162" s="754"/>
      <c r="WJY162" s="754"/>
      <c r="WJZ162" s="754"/>
      <c r="WKA162" s="754"/>
      <c r="WKB162" s="754"/>
      <c r="WKC162" s="754"/>
      <c r="WKD162" s="754"/>
      <c r="WKE162" s="754"/>
      <c r="WKF162" s="754"/>
      <c r="WKG162" s="754"/>
      <c r="WKH162" s="754"/>
      <c r="WKI162" s="754"/>
      <c r="WKJ162" s="754"/>
      <c r="WKK162" s="754"/>
      <c r="WKL162" s="754"/>
      <c r="WKM162" s="754"/>
      <c r="WKN162" s="754"/>
      <c r="WKO162" s="754"/>
      <c r="WKP162" s="754"/>
      <c r="WKQ162" s="754"/>
      <c r="WKR162" s="754"/>
      <c r="WKS162" s="754"/>
      <c r="WKT162" s="754"/>
      <c r="WKU162" s="754"/>
      <c r="WKV162" s="754"/>
      <c r="WKW162" s="754"/>
      <c r="WKX162" s="754"/>
      <c r="WKY162" s="754"/>
      <c r="WKZ162" s="754"/>
      <c r="WLA162" s="754"/>
      <c r="WLB162" s="754"/>
      <c r="WLC162" s="754"/>
      <c r="WLD162" s="754"/>
      <c r="WLE162" s="754"/>
      <c r="WLF162" s="754"/>
      <c r="WLG162" s="754"/>
      <c r="WLH162" s="754"/>
      <c r="WLI162" s="754"/>
      <c r="WLJ162" s="754"/>
      <c r="WLK162" s="754"/>
      <c r="WLL162" s="754"/>
      <c r="WLM162" s="754"/>
      <c r="WLN162" s="754"/>
      <c r="WLO162" s="754"/>
      <c r="WLP162" s="754"/>
      <c r="WLQ162" s="754"/>
      <c r="WLR162" s="754"/>
      <c r="WLS162" s="754"/>
      <c r="WLT162" s="754"/>
      <c r="WLU162" s="754"/>
      <c r="WLV162" s="754"/>
      <c r="WLW162" s="754"/>
      <c r="WLX162" s="754"/>
      <c r="WLY162" s="754"/>
      <c r="WLZ162" s="754"/>
      <c r="WMA162" s="754"/>
      <c r="WMB162" s="754"/>
      <c r="WMC162" s="754"/>
      <c r="WMD162" s="754"/>
      <c r="WME162" s="754"/>
      <c r="WMF162" s="754"/>
      <c r="WMG162" s="754"/>
      <c r="WMH162" s="754"/>
      <c r="WMI162" s="754"/>
      <c r="WMJ162" s="754"/>
      <c r="WMK162" s="754"/>
      <c r="WML162" s="754"/>
      <c r="WMM162" s="754"/>
      <c r="WMN162" s="754"/>
      <c r="WMO162" s="754"/>
      <c r="WMP162" s="754"/>
      <c r="WMQ162" s="754"/>
      <c r="WMR162" s="754"/>
      <c r="WMS162" s="754"/>
      <c r="WMT162" s="754"/>
      <c r="WMU162" s="754"/>
      <c r="WMV162" s="754"/>
      <c r="WMW162" s="754"/>
      <c r="WMX162" s="754"/>
      <c r="WMY162" s="754"/>
      <c r="WMZ162" s="754"/>
      <c r="WNA162" s="754"/>
      <c r="WNB162" s="754"/>
      <c r="WNC162" s="754"/>
      <c r="WND162" s="754"/>
      <c r="WNE162" s="754"/>
      <c r="WNF162" s="754"/>
      <c r="WNG162" s="754"/>
      <c r="WNH162" s="754"/>
      <c r="WNI162" s="754"/>
      <c r="WNJ162" s="754"/>
      <c r="WNK162" s="754"/>
      <c r="WNL162" s="754"/>
      <c r="WNM162" s="754"/>
      <c r="WNN162" s="754"/>
      <c r="WNO162" s="754"/>
      <c r="WNP162" s="754"/>
      <c r="WNQ162" s="754"/>
      <c r="WNR162" s="754"/>
      <c r="WNS162" s="754"/>
      <c r="WNT162" s="754"/>
      <c r="WNU162" s="754"/>
      <c r="WNV162" s="754"/>
      <c r="WNW162" s="754"/>
      <c r="WNX162" s="754"/>
      <c r="WNY162" s="754"/>
      <c r="WNZ162" s="754"/>
      <c r="WOA162" s="754"/>
      <c r="WOB162" s="754"/>
      <c r="WOC162" s="754"/>
      <c r="WOD162" s="754"/>
      <c r="WOE162" s="754"/>
      <c r="WOF162" s="754"/>
      <c r="WOG162" s="754"/>
      <c r="WOH162" s="754"/>
      <c r="WOI162" s="754"/>
      <c r="WOJ162" s="754"/>
      <c r="WOK162" s="754"/>
      <c r="WOL162" s="754"/>
      <c r="WOM162" s="754"/>
      <c r="WON162" s="754"/>
      <c r="WOO162" s="754"/>
      <c r="WOP162" s="754"/>
      <c r="WOQ162" s="754"/>
      <c r="WOR162" s="754"/>
      <c r="WOS162" s="754"/>
      <c r="WOT162" s="754"/>
      <c r="WOU162" s="754"/>
      <c r="WOV162" s="754"/>
      <c r="WOW162" s="754"/>
      <c r="WOX162" s="754"/>
      <c r="WOY162" s="754"/>
      <c r="WOZ162" s="754"/>
      <c r="WPA162" s="754"/>
      <c r="WPB162" s="754"/>
      <c r="WPC162" s="754"/>
      <c r="WPD162" s="754"/>
      <c r="WPE162" s="754"/>
      <c r="WPF162" s="754"/>
      <c r="WPG162" s="754"/>
      <c r="WPH162" s="754"/>
      <c r="WPI162" s="754"/>
      <c r="WPJ162" s="754"/>
      <c r="WPK162" s="754"/>
      <c r="WPL162" s="754"/>
      <c r="WPM162" s="754"/>
      <c r="WPN162" s="754"/>
      <c r="WPO162" s="754"/>
      <c r="WPP162" s="754"/>
      <c r="WPQ162" s="754"/>
      <c r="WPR162" s="754"/>
      <c r="WPS162" s="754"/>
      <c r="WPT162" s="754"/>
      <c r="WPU162" s="754"/>
      <c r="WPV162" s="754"/>
      <c r="WPW162" s="754"/>
      <c r="WPX162" s="754"/>
      <c r="WPY162" s="754"/>
      <c r="WPZ162" s="754"/>
      <c r="WQA162" s="754"/>
      <c r="WQB162" s="754"/>
      <c r="WQC162" s="754"/>
      <c r="WQD162" s="754"/>
      <c r="WQE162" s="754"/>
      <c r="WQF162" s="754"/>
      <c r="WQG162" s="754"/>
      <c r="WQH162" s="754"/>
      <c r="WQI162" s="754"/>
      <c r="WQJ162" s="754"/>
      <c r="WQK162" s="754"/>
      <c r="WQL162" s="754"/>
      <c r="WQM162" s="754"/>
      <c r="WQN162" s="754"/>
      <c r="WQO162" s="754"/>
      <c r="WQP162" s="754"/>
      <c r="WQQ162" s="754"/>
      <c r="WQR162" s="754"/>
      <c r="WQS162" s="754"/>
      <c r="WQT162" s="754"/>
      <c r="WQU162" s="754"/>
      <c r="WQV162" s="754"/>
      <c r="WQW162" s="754"/>
      <c r="WQX162" s="754"/>
      <c r="WQY162" s="754"/>
      <c r="WQZ162" s="754"/>
      <c r="WRA162" s="754"/>
      <c r="WRB162" s="754"/>
      <c r="WRC162" s="754"/>
      <c r="WRD162" s="754"/>
      <c r="WRE162" s="754"/>
      <c r="WRF162" s="754"/>
      <c r="WRG162" s="754"/>
      <c r="WRH162" s="754"/>
      <c r="WRI162" s="754"/>
      <c r="WRJ162" s="754"/>
      <c r="WRK162" s="754"/>
      <c r="WRL162" s="754"/>
      <c r="WRM162" s="754"/>
      <c r="WRN162" s="754"/>
      <c r="WRO162" s="754"/>
      <c r="WRP162" s="754"/>
      <c r="WRQ162" s="754"/>
      <c r="WRR162" s="754"/>
      <c r="WRS162" s="754"/>
      <c r="WRT162" s="754"/>
      <c r="WRU162" s="754"/>
      <c r="WRV162" s="754"/>
      <c r="WRW162" s="754"/>
      <c r="WRX162" s="754"/>
      <c r="WRY162" s="754"/>
      <c r="WRZ162" s="754"/>
      <c r="WSA162" s="754"/>
      <c r="WSB162" s="754"/>
      <c r="WSC162" s="754"/>
      <c r="WSD162" s="754"/>
      <c r="WSE162" s="754"/>
      <c r="WSF162" s="754"/>
      <c r="WSG162" s="754"/>
      <c r="WSH162" s="754"/>
      <c r="WSI162" s="754"/>
      <c r="WSJ162" s="754"/>
      <c r="WSK162" s="754"/>
      <c r="WSL162" s="754"/>
      <c r="WSM162" s="754"/>
      <c r="WSN162" s="754"/>
      <c r="WSO162" s="754"/>
      <c r="WSP162" s="754"/>
      <c r="WSQ162" s="754"/>
      <c r="WSR162" s="754"/>
      <c r="WSS162" s="754"/>
      <c r="WST162" s="754"/>
      <c r="WSU162" s="754"/>
      <c r="WSV162" s="754"/>
      <c r="WSW162" s="754"/>
      <c r="WSX162" s="754"/>
      <c r="WSY162" s="754"/>
      <c r="WSZ162" s="754"/>
      <c r="WTA162" s="754"/>
      <c r="WTB162" s="754"/>
      <c r="WTC162" s="754"/>
      <c r="WTD162" s="754"/>
      <c r="WTE162" s="754"/>
      <c r="WTF162" s="754"/>
      <c r="WTG162" s="754"/>
      <c r="WTH162" s="754"/>
      <c r="WTI162" s="754"/>
      <c r="WTJ162" s="754"/>
      <c r="WTK162" s="754"/>
      <c r="WTL162" s="754"/>
      <c r="WTM162" s="754"/>
      <c r="WTN162" s="754"/>
      <c r="WTO162" s="754"/>
      <c r="WTP162" s="754"/>
      <c r="WTQ162" s="754"/>
      <c r="WTR162" s="754"/>
      <c r="WTS162" s="754"/>
      <c r="WTT162" s="754"/>
      <c r="WTU162" s="754"/>
      <c r="WTV162" s="754"/>
      <c r="WTW162" s="754"/>
      <c r="WTX162" s="754"/>
      <c r="WTY162" s="754"/>
      <c r="WTZ162" s="754"/>
      <c r="WUA162" s="754"/>
      <c r="WUB162" s="754"/>
      <c r="WUC162" s="754"/>
      <c r="WUD162" s="754"/>
      <c r="WUE162" s="754"/>
      <c r="WUF162" s="754"/>
      <c r="WUG162" s="754"/>
      <c r="WUH162" s="754"/>
      <c r="WUI162" s="754"/>
      <c r="WUJ162" s="754"/>
      <c r="WUK162" s="754"/>
      <c r="WUL162" s="754"/>
      <c r="WUM162" s="754"/>
      <c r="WUN162" s="754"/>
      <c r="WUO162" s="754"/>
      <c r="WUP162" s="754"/>
      <c r="WUQ162" s="754"/>
      <c r="WUR162" s="754"/>
      <c r="WUS162" s="754"/>
      <c r="WUT162" s="754"/>
      <c r="WUU162" s="754"/>
      <c r="WUV162" s="754"/>
      <c r="WUW162" s="754"/>
      <c r="WUX162" s="754"/>
      <c r="WUY162" s="754"/>
      <c r="WUZ162" s="754"/>
      <c r="WVA162" s="754"/>
      <c r="WVB162" s="754"/>
      <c r="WVC162" s="754"/>
      <c r="WVD162" s="754"/>
      <c r="WVE162" s="754"/>
      <c r="WVF162" s="754"/>
      <c r="WVG162" s="754"/>
      <c r="WVH162" s="754"/>
      <c r="WVI162" s="754"/>
      <c r="WVJ162" s="754"/>
      <c r="WVK162" s="754"/>
      <c r="WVL162" s="754"/>
      <c r="WVM162" s="754"/>
      <c r="WVN162" s="754"/>
      <c r="WVO162" s="754"/>
      <c r="WVP162" s="754"/>
      <c r="WVQ162" s="754"/>
      <c r="WVR162" s="754"/>
      <c r="WVS162" s="754"/>
      <c r="WVT162" s="754"/>
      <c r="WVU162" s="754"/>
      <c r="WVV162" s="754"/>
      <c r="WVW162" s="754"/>
      <c r="WVX162" s="754"/>
      <c r="WVY162" s="754"/>
      <c r="WVZ162" s="754"/>
      <c r="WWA162" s="754"/>
      <c r="WWB162" s="754"/>
      <c r="WWC162" s="754"/>
      <c r="WWD162" s="754"/>
      <c r="WWE162" s="754"/>
      <c r="WWF162" s="754"/>
      <c r="WWG162" s="754"/>
      <c r="WWH162" s="754"/>
      <c r="WWI162" s="754"/>
      <c r="WWJ162" s="754"/>
      <c r="WWK162" s="754"/>
      <c r="WWL162" s="754"/>
      <c r="WWM162" s="754"/>
      <c r="WWN162" s="754"/>
      <c r="WWO162" s="754"/>
      <c r="WWP162" s="754"/>
      <c r="WWQ162" s="754"/>
      <c r="WWR162" s="754"/>
      <c r="WWS162" s="754"/>
      <c r="WWT162" s="754"/>
      <c r="WWU162" s="754"/>
      <c r="WWV162" s="754"/>
      <c r="WWW162" s="754"/>
      <c r="WWX162" s="754"/>
      <c r="WWY162" s="754"/>
      <c r="WWZ162" s="754"/>
      <c r="WXA162" s="754"/>
      <c r="WXB162" s="754"/>
      <c r="WXC162" s="754"/>
      <c r="WXD162" s="754"/>
      <c r="WXE162" s="754"/>
      <c r="WXF162" s="754"/>
      <c r="WXG162" s="754"/>
      <c r="WXH162" s="754"/>
      <c r="WXI162" s="754"/>
      <c r="WXJ162" s="754"/>
      <c r="WXK162" s="754"/>
      <c r="WXL162" s="754"/>
      <c r="WXM162" s="754"/>
      <c r="WXN162" s="754"/>
      <c r="WXO162" s="754"/>
      <c r="WXP162" s="754"/>
      <c r="WXQ162" s="754"/>
      <c r="WXR162" s="754"/>
      <c r="WXS162" s="754"/>
      <c r="WXT162" s="754"/>
      <c r="WXU162" s="754"/>
      <c r="WXV162" s="754"/>
      <c r="WXW162" s="754"/>
      <c r="WXX162" s="754"/>
      <c r="WXY162" s="754"/>
      <c r="WXZ162" s="754"/>
      <c r="WYA162" s="754"/>
      <c r="WYB162" s="754"/>
      <c r="WYC162" s="754"/>
      <c r="WYD162" s="754"/>
      <c r="WYE162" s="754"/>
      <c r="WYF162" s="754"/>
      <c r="WYG162" s="754"/>
      <c r="WYH162" s="754"/>
      <c r="WYI162" s="754"/>
      <c r="WYJ162" s="754"/>
      <c r="WYK162" s="754"/>
      <c r="WYL162" s="754"/>
      <c r="WYM162" s="754"/>
      <c r="WYN162" s="754"/>
      <c r="WYO162" s="754"/>
      <c r="WYP162" s="754"/>
      <c r="WYQ162" s="754"/>
      <c r="WYR162" s="754"/>
      <c r="WYS162" s="754"/>
      <c r="WYT162" s="754"/>
      <c r="WYU162" s="754"/>
      <c r="WYV162" s="754"/>
      <c r="WYW162" s="754"/>
      <c r="WYX162" s="754"/>
      <c r="WYY162" s="754"/>
      <c r="WYZ162" s="754"/>
      <c r="WZA162" s="754"/>
      <c r="WZB162" s="754"/>
      <c r="WZC162" s="754"/>
      <c r="WZD162" s="754"/>
      <c r="WZE162" s="754"/>
      <c r="WZF162" s="754"/>
      <c r="WZG162" s="754"/>
      <c r="WZH162" s="754"/>
      <c r="WZI162" s="754"/>
      <c r="WZJ162" s="754"/>
      <c r="WZK162" s="754"/>
      <c r="WZL162" s="754"/>
      <c r="WZM162" s="754"/>
      <c r="WZN162" s="754"/>
      <c r="WZO162" s="754"/>
      <c r="WZP162" s="754"/>
      <c r="WZQ162" s="754"/>
      <c r="WZR162" s="754"/>
      <c r="WZS162" s="754"/>
      <c r="WZT162" s="754"/>
      <c r="WZU162" s="754"/>
      <c r="WZV162" s="754"/>
      <c r="WZW162" s="754"/>
      <c r="WZX162" s="754"/>
      <c r="WZY162" s="754"/>
      <c r="WZZ162" s="754"/>
      <c r="XAA162" s="754"/>
      <c r="XAB162" s="754"/>
      <c r="XAC162" s="754"/>
      <c r="XAD162" s="754"/>
      <c r="XAE162" s="754"/>
      <c r="XAF162" s="754"/>
      <c r="XAG162" s="754"/>
      <c r="XAH162" s="754"/>
      <c r="XAI162" s="754"/>
      <c r="XAJ162" s="754"/>
      <c r="XAK162" s="754"/>
      <c r="XAL162" s="754"/>
      <c r="XAM162" s="754"/>
      <c r="XAN162" s="754"/>
      <c r="XAO162" s="754"/>
      <c r="XAP162" s="754"/>
      <c r="XAQ162" s="754"/>
      <c r="XAR162" s="754"/>
      <c r="XAS162" s="754"/>
      <c r="XAT162" s="754"/>
      <c r="XAU162" s="754"/>
      <c r="XAV162" s="754"/>
      <c r="XAW162" s="754"/>
      <c r="XAX162" s="754"/>
      <c r="XAY162" s="754"/>
      <c r="XAZ162" s="754"/>
      <c r="XBA162" s="754"/>
      <c r="XBB162" s="754"/>
      <c r="XBC162" s="754"/>
      <c r="XBD162" s="754"/>
      <c r="XBE162" s="754"/>
      <c r="XBF162" s="754"/>
      <c r="XBG162" s="754"/>
      <c r="XBH162" s="754"/>
      <c r="XBI162" s="754"/>
      <c r="XBJ162" s="754"/>
      <c r="XBK162" s="754"/>
      <c r="XBL162" s="754"/>
      <c r="XBM162" s="754"/>
      <c r="XBN162" s="754"/>
      <c r="XBO162" s="754"/>
      <c r="XBP162" s="754"/>
      <c r="XBQ162" s="754"/>
      <c r="XBR162" s="754"/>
      <c r="XBS162" s="754"/>
      <c r="XBT162" s="754"/>
      <c r="XBU162" s="754"/>
      <c r="XBV162" s="754"/>
      <c r="XBW162" s="754"/>
      <c r="XBX162" s="754"/>
      <c r="XBY162" s="754"/>
      <c r="XBZ162" s="754"/>
      <c r="XCA162" s="754"/>
      <c r="XCB162" s="754"/>
      <c r="XCC162" s="754"/>
      <c r="XCD162" s="754"/>
      <c r="XCE162" s="754"/>
      <c r="XCF162" s="754"/>
      <c r="XCG162" s="754"/>
      <c r="XCH162" s="754"/>
      <c r="XCI162" s="754"/>
      <c r="XCJ162" s="754"/>
      <c r="XCK162" s="754"/>
      <c r="XCL162" s="754"/>
      <c r="XCM162" s="754"/>
      <c r="XCN162" s="754"/>
      <c r="XCO162" s="754"/>
      <c r="XCP162" s="754"/>
      <c r="XCQ162" s="754"/>
      <c r="XCR162" s="754"/>
      <c r="XCS162" s="754"/>
      <c r="XCT162" s="754"/>
      <c r="XCU162" s="754"/>
      <c r="XCV162" s="754"/>
      <c r="XCW162" s="754"/>
      <c r="XCX162" s="754"/>
      <c r="XCY162" s="754"/>
      <c r="XCZ162" s="754"/>
      <c r="XDA162" s="754"/>
      <c r="XDB162" s="754"/>
      <c r="XDC162" s="754"/>
      <c r="XDD162" s="754"/>
      <c r="XDE162" s="754"/>
      <c r="XDF162" s="754"/>
      <c r="XDG162" s="754"/>
      <c r="XDH162" s="754"/>
      <c r="XDI162" s="754"/>
      <c r="XDJ162" s="754"/>
      <c r="XDK162" s="754"/>
      <c r="XDL162" s="754"/>
      <c r="XDM162" s="754"/>
      <c r="XDN162" s="754"/>
      <c r="XDO162" s="754"/>
      <c r="XDP162" s="754"/>
      <c r="XDQ162" s="754"/>
      <c r="XDR162" s="754"/>
      <c r="XDS162" s="754"/>
      <c r="XDT162" s="754"/>
      <c r="XDU162" s="754"/>
      <c r="XDV162" s="754"/>
      <c r="XDW162" s="754"/>
      <c r="XDX162" s="754"/>
      <c r="XDY162" s="754"/>
      <c r="XDZ162" s="754"/>
      <c r="XEA162" s="754"/>
      <c r="XEB162" s="754"/>
      <c r="XEC162" s="754"/>
      <c r="XED162" s="754"/>
      <c r="XEE162" s="754"/>
      <c r="XEF162" s="754"/>
      <c r="XEG162" s="754"/>
      <c r="XEH162" s="754"/>
      <c r="XEI162" s="754"/>
      <c r="XEJ162" s="754"/>
      <c r="XEK162" s="754"/>
      <c r="XEL162" s="754"/>
      <c r="XEM162" s="754"/>
      <c r="XEN162" s="754"/>
      <c r="XEO162" s="754"/>
      <c r="XEP162" s="754"/>
      <c r="XEQ162" s="754"/>
      <c r="XER162" s="754"/>
      <c r="XES162" s="754"/>
      <c r="XET162" s="754"/>
      <c r="XEU162" s="754"/>
      <c r="XEV162" s="754"/>
      <c r="XEW162" s="754"/>
      <c r="XEX162" s="754"/>
      <c r="XEY162" s="754"/>
      <c r="XEZ162" s="754"/>
      <c r="XFA162" s="754"/>
      <c r="XFB162" s="754"/>
      <c r="XFC162" s="754"/>
      <c r="XFD162" s="754"/>
    </row>
    <row r="163" spans="1:16384" s="247" customFormat="1" ht="13.2" x14ac:dyDescent="0.3">
      <c r="A163" s="755" t="s">
        <v>2951</v>
      </c>
      <c r="B163" s="756"/>
      <c r="C163" s="756"/>
      <c r="D163" s="756"/>
      <c r="E163" s="756"/>
      <c r="F163" s="756"/>
      <c r="G163" s="756"/>
      <c r="H163" s="756"/>
      <c r="I163" s="756"/>
      <c r="J163" s="756"/>
      <c r="K163" s="756"/>
      <c r="L163" s="756"/>
      <c r="M163" s="756"/>
      <c r="N163" s="756"/>
      <c r="O163" s="756"/>
      <c r="P163" s="756"/>
      <c r="Q163" s="756"/>
      <c r="R163" s="756"/>
      <c r="S163" s="756"/>
      <c r="T163" s="756"/>
      <c r="U163" s="756"/>
      <c r="V163" s="756"/>
      <c r="W163" s="756"/>
      <c r="X163" s="756"/>
      <c r="Y163" s="756"/>
      <c r="Z163" s="756"/>
      <c r="AA163" s="756"/>
      <c r="AB163" s="756"/>
      <c r="AC163" s="756"/>
      <c r="AD163" s="756"/>
      <c r="AE163" s="756"/>
      <c r="AF163" s="756"/>
      <c r="AG163" s="756"/>
      <c r="AH163" s="756"/>
      <c r="AI163" s="756"/>
      <c r="AJ163" s="756"/>
      <c r="AK163" s="756"/>
      <c r="AL163" s="756"/>
      <c r="AM163" s="756"/>
      <c r="AN163" s="756"/>
      <c r="AO163" s="756"/>
      <c r="AP163" s="756"/>
      <c r="AQ163" s="756"/>
      <c r="AR163" s="756"/>
      <c r="AS163" s="756"/>
      <c r="AT163" s="756"/>
      <c r="AU163" s="756"/>
      <c r="AV163" s="756"/>
      <c r="AW163" s="756"/>
      <c r="AX163" s="756"/>
      <c r="AY163" s="756"/>
      <c r="AZ163" s="289"/>
      <c r="BA163" s="289"/>
      <c r="BB163" s="289"/>
    </row>
    <row r="164" spans="1:16384" s="247" customFormat="1" ht="59.25" customHeight="1" x14ac:dyDescent="0.3">
      <c r="A164" s="754" t="s">
        <v>2903</v>
      </c>
      <c r="B164" s="754"/>
      <c r="C164" s="754"/>
      <c r="D164" s="754"/>
      <c r="E164" s="754"/>
      <c r="F164" s="754"/>
      <c r="G164" s="754"/>
      <c r="H164" s="754"/>
      <c r="I164" s="754"/>
      <c r="J164" s="754"/>
      <c r="K164" s="754"/>
      <c r="L164" s="754"/>
      <c r="M164" s="754"/>
      <c r="N164" s="754"/>
      <c r="O164" s="754"/>
      <c r="P164" s="754"/>
      <c r="Q164" s="754"/>
      <c r="R164" s="754"/>
      <c r="S164" s="754"/>
      <c r="T164" s="754"/>
      <c r="U164" s="754"/>
      <c r="V164" s="754"/>
      <c r="W164" s="754"/>
      <c r="X164" s="754"/>
      <c r="Y164" s="754"/>
      <c r="Z164" s="754"/>
      <c r="AA164" s="754"/>
      <c r="AB164" s="754"/>
      <c r="AC164" s="754"/>
      <c r="AD164" s="754"/>
      <c r="AE164" s="754"/>
      <c r="AF164" s="754"/>
      <c r="AG164" s="754"/>
      <c r="AH164" s="754"/>
      <c r="AI164" s="754"/>
      <c r="AJ164" s="754"/>
      <c r="AK164" s="754"/>
      <c r="AL164" s="754"/>
      <c r="AM164" s="754"/>
      <c r="AN164" s="754"/>
      <c r="AO164" s="754"/>
      <c r="AP164" s="754"/>
      <c r="AQ164" s="754"/>
      <c r="AR164" s="754"/>
      <c r="AS164" s="754"/>
      <c r="AT164" s="754"/>
      <c r="AU164" s="754"/>
      <c r="AV164" s="754"/>
      <c r="AW164" s="754"/>
      <c r="AX164" s="754"/>
      <c r="AY164" s="754"/>
      <c r="AZ164" s="289"/>
      <c r="BA164" s="289"/>
      <c r="BB164" s="289"/>
    </row>
    <row r="165" spans="1:16384" s="306" customFormat="1" ht="13.2" x14ac:dyDescent="0.3">
      <c r="A165" s="303" t="s">
        <v>2897</v>
      </c>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c r="AA165" s="303"/>
      <c r="AB165" s="303"/>
      <c r="AC165" s="303"/>
      <c r="AD165" s="303"/>
      <c r="AE165" s="303"/>
      <c r="AF165" s="303"/>
      <c r="AG165" s="303"/>
      <c r="AH165" s="303"/>
      <c r="AI165" s="303"/>
      <c r="AJ165" s="303"/>
      <c r="AK165" s="303"/>
      <c r="AL165" s="303"/>
      <c r="AM165" s="303"/>
      <c r="AN165" s="303"/>
      <c r="AO165" s="303"/>
      <c r="AP165" s="303"/>
      <c r="AQ165" s="303"/>
      <c r="AR165" s="303"/>
      <c r="AS165" s="303"/>
      <c r="AT165" s="303"/>
      <c r="AU165" s="303"/>
      <c r="AV165" s="303"/>
      <c r="AW165" s="303"/>
      <c r="AX165" s="303"/>
      <c r="AY165" s="303"/>
      <c r="AZ165" s="303"/>
      <c r="BA165" s="303"/>
      <c r="BB165" s="303"/>
    </row>
    <row r="166" spans="1:16384" s="247" customFormat="1" ht="13.2" customHeight="1" x14ac:dyDescent="0.3">
      <c r="A166" s="750" t="s">
        <v>2898</v>
      </c>
      <c r="B166" s="750"/>
      <c r="C166" s="745" t="s">
        <v>3661</v>
      </c>
      <c r="D166" s="745"/>
      <c r="E166" s="749" t="s">
        <v>3666</v>
      </c>
      <c r="F166" s="749"/>
      <c r="G166" s="749"/>
      <c r="H166" s="749"/>
      <c r="I166" s="749"/>
      <c r="J166" s="749"/>
      <c r="K166" s="749"/>
      <c r="L166" s="749"/>
      <c r="M166" s="749"/>
      <c r="N166" s="749"/>
      <c r="O166" s="749"/>
      <c r="P166" s="749"/>
      <c r="Q166" s="749"/>
      <c r="R166" s="749"/>
      <c r="S166" s="749"/>
      <c r="T166" s="749"/>
      <c r="U166" s="749"/>
      <c r="V166" s="749"/>
      <c r="W166" s="749"/>
      <c r="X166" s="749"/>
      <c r="Y166" s="749"/>
      <c r="Z166" s="749"/>
      <c r="AA166" s="749"/>
      <c r="AB166" s="749"/>
      <c r="AC166" s="749"/>
      <c r="AD166" s="749"/>
      <c r="AE166" s="749"/>
      <c r="AF166" s="749"/>
      <c r="AG166" s="749"/>
      <c r="AH166" s="749"/>
      <c r="AI166" s="749"/>
      <c r="AJ166" s="749"/>
      <c r="AK166" s="749"/>
      <c r="AL166" s="749"/>
      <c r="AM166" s="749"/>
      <c r="AN166" s="390"/>
      <c r="AO166" s="390"/>
      <c r="AP166" s="390"/>
      <c r="AQ166" s="390"/>
      <c r="AR166" s="390"/>
      <c r="AS166" s="390"/>
      <c r="AT166" s="390"/>
      <c r="AU166" s="390"/>
      <c r="AV166" s="390"/>
      <c r="AW166" s="390"/>
      <c r="AX166" s="390"/>
      <c r="AY166" s="390"/>
      <c r="AZ166" s="289"/>
      <c r="BA166" s="289"/>
      <c r="BB166" s="289"/>
    </row>
    <row r="167" spans="1:16384" s="306" customFormat="1" ht="13.2" x14ac:dyDescent="0.3">
      <c r="A167" s="303" t="s">
        <v>2879</v>
      </c>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c r="AA167" s="303"/>
      <c r="AB167" s="303"/>
      <c r="AC167" s="303"/>
      <c r="AD167" s="303"/>
      <c r="AE167" s="303"/>
      <c r="AF167" s="303"/>
      <c r="AG167" s="303"/>
      <c r="AH167" s="303"/>
      <c r="AI167" s="303"/>
      <c r="AJ167" s="303"/>
      <c r="AK167" s="303"/>
      <c r="AL167" s="303"/>
      <c r="AM167" s="303"/>
      <c r="AN167" s="303"/>
      <c r="AO167" s="303"/>
      <c r="AP167" s="303"/>
      <c r="AQ167" s="303"/>
      <c r="AR167" s="303"/>
      <c r="AS167" s="303"/>
      <c r="AT167" s="303"/>
      <c r="AU167" s="303"/>
      <c r="AV167" s="303"/>
      <c r="AW167" s="303"/>
      <c r="AX167" s="303"/>
      <c r="AY167" s="303"/>
      <c r="AZ167" s="303"/>
      <c r="BA167" s="303"/>
      <c r="BB167" s="303"/>
    </row>
    <row r="168" spans="1:16384" s="247" customFormat="1" ht="4.5" customHeight="1" x14ac:dyDescent="0.3">
      <c r="A168" s="313"/>
      <c r="B168" s="313"/>
      <c r="C168" s="313"/>
      <c r="D168" s="313"/>
      <c r="E168" s="313"/>
      <c r="F168" s="313"/>
      <c r="G168" s="313"/>
      <c r="H168" s="313"/>
      <c r="I168" s="313"/>
      <c r="J168" s="313"/>
      <c r="K168" s="313"/>
      <c r="L168" s="313"/>
      <c r="M168" s="313"/>
      <c r="N168" s="313"/>
      <c r="O168" s="313"/>
      <c r="P168" s="313"/>
      <c r="Q168" s="313"/>
      <c r="R168" s="313"/>
      <c r="S168" s="313"/>
      <c r="T168" s="313"/>
      <c r="U168" s="313"/>
      <c r="V168" s="313"/>
      <c r="W168" s="313"/>
      <c r="X168" s="313"/>
      <c r="Y168" s="313"/>
      <c r="Z168" s="313"/>
      <c r="AA168" s="313"/>
      <c r="AB168" s="313"/>
      <c r="AC168" s="313"/>
      <c r="AD168" s="313"/>
      <c r="AE168" s="313"/>
      <c r="AF168" s="313"/>
      <c r="AG168" s="313"/>
      <c r="AH168" s="313"/>
      <c r="AI168" s="313"/>
      <c r="AJ168" s="313"/>
      <c r="AK168" s="313"/>
      <c r="AL168" s="313"/>
      <c r="AM168" s="313"/>
      <c r="AN168" s="313"/>
      <c r="AO168" s="313"/>
      <c r="AP168" s="313"/>
      <c r="AQ168" s="313"/>
      <c r="AR168" s="313"/>
      <c r="AS168" s="313"/>
      <c r="AT168" s="313"/>
      <c r="AU168" s="313"/>
      <c r="AV168" s="313"/>
      <c r="AW168" s="313"/>
      <c r="AX168" s="313"/>
      <c r="AY168" s="313"/>
      <c r="AZ168" s="313"/>
      <c r="BA168" s="313"/>
      <c r="BB168" s="313"/>
    </row>
    <row r="169" spans="1:16384" s="247" customFormat="1" ht="24" customHeight="1" x14ac:dyDescent="0.3">
      <c r="A169" s="754" t="s">
        <v>3667</v>
      </c>
      <c r="B169" s="754"/>
      <c r="C169" s="754"/>
      <c r="D169" s="754"/>
      <c r="E169" s="754"/>
      <c r="F169" s="754"/>
      <c r="G169" s="754"/>
      <c r="H169" s="754"/>
      <c r="I169" s="754"/>
      <c r="J169" s="754"/>
      <c r="K169" s="754"/>
      <c r="L169" s="754"/>
      <c r="M169" s="754"/>
      <c r="N169" s="754"/>
      <c r="O169" s="754"/>
      <c r="P169" s="754"/>
      <c r="Q169" s="754"/>
      <c r="R169" s="754"/>
      <c r="S169" s="754"/>
      <c r="T169" s="754"/>
      <c r="U169" s="754"/>
      <c r="V169" s="754"/>
      <c r="W169" s="754"/>
      <c r="X169" s="754"/>
      <c r="Y169" s="754"/>
      <c r="Z169" s="754"/>
      <c r="AA169" s="754"/>
      <c r="AB169" s="754"/>
      <c r="AC169" s="754"/>
      <c r="AD169" s="754"/>
      <c r="AE169" s="754"/>
      <c r="AF169" s="754"/>
      <c r="AG169" s="754"/>
      <c r="AH169" s="754"/>
      <c r="AI169" s="754"/>
      <c r="AJ169" s="754"/>
      <c r="AK169" s="754"/>
      <c r="AL169" s="754"/>
      <c r="AM169" s="754"/>
      <c r="AN169" s="754"/>
      <c r="AO169" s="754"/>
      <c r="AP169" s="754"/>
      <c r="AQ169" s="754"/>
      <c r="AR169" s="754"/>
      <c r="AS169" s="754"/>
      <c r="AT169" s="754"/>
      <c r="AU169" s="754"/>
      <c r="AV169" s="754"/>
      <c r="AW169" s="754"/>
      <c r="AX169" s="754"/>
      <c r="AY169" s="754"/>
      <c r="AZ169" s="390"/>
      <c r="BA169" s="390"/>
      <c r="BB169" s="390"/>
      <c r="BC169" s="390"/>
      <c r="BD169" s="390"/>
      <c r="BE169" s="390"/>
      <c r="BF169" s="390"/>
      <c r="BG169" s="390"/>
      <c r="BH169" s="390"/>
      <c r="BI169" s="390"/>
      <c r="BJ169" s="390"/>
      <c r="BK169" s="390"/>
      <c r="BL169" s="390"/>
      <c r="BM169" s="390"/>
      <c r="BN169" s="390"/>
      <c r="BO169" s="390"/>
      <c r="BP169" s="390"/>
      <c r="BQ169" s="390"/>
      <c r="BR169" s="390"/>
      <c r="BS169" s="390"/>
      <c r="BT169" s="390"/>
      <c r="BU169" s="390"/>
      <c r="BV169" s="390"/>
      <c r="BW169" s="390"/>
      <c r="BX169" s="390"/>
      <c r="BY169" s="390"/>
      <c r="BZ169" s="390"/>
      <c r="CA169" s="390"/>
      <c r="CB169" s="390"/>
      <c r="CC169" s="390"/>
      <c r="CD169" s="390"/>
      <c r="CE169" s="390"/>
      <c r="CF169" s="390"/>
      <c r="CG169" s="390"/>
      <c r="CH169" s="390"/>
      <c r="CI169" s="390"/>
      <c r="CJ169" s="390"/>
      <c r="CK169" s="390"/>
      <c r="CL169" s="390"/>
      <c r="CM169" s="390"/>
      <c r="CN169" s="390"/>
      <c r="CO169" s="390"/>
      <c r="CP169" s="390"/>
      <c r="CQ169" s="390"/>
      <c r="CR169" s="390"/>
      <c r="CS169" s="390"/>
      <c r="CT169" s="390"/>
      <c r="CU169" s="390"/>
      <c r="CV169" s="390"/>
      <c r="CW169" s="390"/>
      <c r="CX169" s="390"/>
      <c r="CY169" s="754"/>
      <c r="CZ169" s="754"/>
      <c r="DA169" s="754"/>
      <c r="DB169" s="754"/>
      <c r="DC169" s="754"/>
      <c r="DD169" s="754"/>
      <c r="DE169" s="754"/>
      <c r="DF169" s="754"/>
      <c r="DG169" s="754"/>
      <c r="DH169" s="754"/>
      <c r="DI169" s="754"/>
      <c r="DJ169" s="754"/>
      <c r="DK169" s="754"/>
      <c r="DL169" s="754"/>
      <c r="DM169" s="754"/>
      <c r="DN169" s="754"/>
      <c r="DO169" s="754"/>
      <c r="DP169" s="754"/>
      <c r="DQ169" s="754"/>
      <c r="DR169" s="754"/>
      <c r="DS169" s="754"/>
      <c r="DT169" s="754"/>
      <c r="DU169" s="754"/>
      <c r="DV169" s="754"/>
      <c r="DW169" s="754"/>
      <c r="DX169" s="754"/>
      <c r="DY169" s="754"/>
      <c r="DZ169" s="754"/>
      <c r="EA169" s="754"/>
      <c r="EB169" s="754"/>
      <c r="EC169" s="754"/>
      <c r="ED169" s="754"/>
      <c r="EE169" s="754"/>
      <c r="EF169" s="754"/>
      <c r="EG169" s="754"/>
      <c r="EH169" s="754"/>
      <c r="EI169" s="754"/>
      <c r="EJ169" s="754"/>
      <c r="EK169" s="754"/>
      <c r="EL169" s="754"/>
      <c r="EM169" s="754"/>
      <c r="EN169" s="754"/>
      <c r="EO169" s="754"/>
      <c r="EP169" s="754"/>
      <c r="EQ169" s="754"/>
      <c r="ER169" s="754"/>
      <c r="ES169" s="754"/>
      <c r="ET169" s="754"/>
      <c r="EU169" s="754"/>
      <c r="EV169" s="754"/>
      <c r="EW169" s="754"/>
      <c r="EX169" s="754"/>
      <c r="EY169" s="754"/>
      <c r="EZ169" s="754"/>
      <c r="FA169" s="754"/>
      <c r="FB169" s="754"/>
      <c r="FC169" s="754"/>
      <c r="FD169" s="754"/>
      <c r="FE169" s="754"/>
      <c r="FF169" s="754"/>
      <c r="FG169" s="754"/>
      <c r="FH169" s="754"/>
      <c r="FI169" s="754"/>
      <c r="FJ169" s="754"/>
      <c r="FK169" s="754"/>
      <c r="FL169" s="754"/>
      <c r="FM169" s="754"/>
      <c r="FN169" s="754"/>
      <c r="FO169" s="754"/>
      <c r="FP169" s="754"/>
      <c r="FQ169" s="754"/>
      <c r="FR169" s="754"/>
      <c r="FS169" s="754"/>
      <c r="FT169" s="754"/>
      <c r="FU169" s="754"/>
      <c r="FV169" s="754"/>
      <c r="FW169" s="754"/>
      <c r="FX169" s="754"/>
      <c r="FY169" s="754"/>
      <c r="FZ169" s="754"/>
      <c r="GA169" s="754"/>
      <c r="GB169" s="754"/>
      <c r="GC169" s="754"/>
      <c r="GD169" s="754"/>
      <c r="GE169" s="754"/>
      <c r="GF169" s="754"/>
      <c r="GG169" s="754"/>
      <c r="GH169" s="754"/>
      <c r="GI169" s="754"/>
      <c r="GJ169" s="754"/>
      <c r="GK169" s="754"/>
      <c r="GL169" s="754"/>
      <c r="GM169" s="754"/>
      <c r="GN169" s="754"/>
      <c r="GO169" s="754"/>
      <c r="GP169" s="754"/>
      <c r="GQ169" s="754"/>
      <c r="GR169" s="754"/>
      <c r="GS169" s="754"/>
      <c r="GT169" s="754"/>
      <c r="GU169" s="754"/>
      <c r="GV169" s="754"/>
      <c r="GW169" s="754"/>
      <c r="GX169" s="754"/>
      <c r="GY169" s="754"/>
      <c r="GZ169" s="754"/>
      <c r="HA169" s="754"/>
      <c r="HB169" s="754"/>
      <c r="HC169" s="754"/>
      <c r="HD169" s="754"/>
      <c r="HE169" s="754"/>
      <c r="HF169" s="754"/>
      <c r="HG169" s="754"/>
      <c r="HH169" s="754"/>
      <c r="HI169" s="754"/>
      <c r="HJ169" s="754"/>
      <c r="HK169" s="754"/>
      <c r="HL169" s="754"/>
      <c r="HM169" s="754"/>
      <c r="HN169" s="754"/>
      <c r="HO169" s="754"/>
      <c r="HP169" s="754"/>
      <c r="HQ169" s="754"/>
      <c r="HR169" s="754"/>
      <c r="HS169" s="754"/>
      <c r="HT169" s="754"/>
      <c r="HU169" s="754"/>
      <c r="HV169" s="754"/>
      <c r="HW169" s="754"/>
      <c r="HX169" s="754"/>
      <c r="HY169" s="754"/>
      <c r="HZ169" s="754"/>
      <c r="IA169" s="754"/>
      <c r="IB169" s="754"/>
      <c r="IC169" s="754"/>
      <c r="ID169" s="754"/>
      <c r="IE169" s="754"/>
      <c r="IF169" s="754"/>
      <c r="IG169" s="754"/>
      <c r="IH169" s="754"/>
      <c r="II169" s="754"/>
      <c r="IJ169" s="754"/>
      <c r="IK169" s="754"/>
      <c r="IL169" s="754"/>
      <c r="IM169" s="754"/>
      <c r="IN169" s="754"/>
      <c r="IO169" s="754"/>
      <c r="IP169" s="754"/>
      <c r="IQ169" s="754"/>
      <c r="IR169" s="754"/>
      <c r="IS169" s="754"/>
      <c r="IT169" s="754"/>
      <c r="IU169" s="754"/>
      <c r="IV169" s="754"/>
      <c r="IW169" s="754"/>
      <c r="IX169" s="754"/>
      <c r="IY169" s="754"/>
      <c r="IZ169" s="754"/>
      <c r="JA169" s="754"/>
      <c r="JB169" s="754"/>
      <c r="JC169" s="754"/>
      <c r="JD169" s="754"/>
      <c r="JE169" s="754"/>
      <c r="JF169" s="754"/>
      <c r="JG169" s="754"/>
      <c r="JH169" s="754"/>
      <c r="JI169" s="754"/>
      <c r="JJ169" s="754"/>
      <c r="JK169" s="754"/>
      <c r="JL169" s="754"/>
      <c r="JM169" s="754"/>
      <c r="JN169" s="754"/>
      <c r="JO169" s="754"/>
      <c r="JP169" s="754"/>
      <c r="JQ169" s="754"/>
      <c r="JR169" s="754"/>
      <c r="JS169" s="754"/>
      <c r="JT169" s="754"/>
      <c r="JU169" s="754"/>
      <c r="JV169" s="754"/>
      <c r="JW169" s="754"/>
      <c r="JX169" s="754"/>
      <c r="JY169" s="754"/>
      <c r="JZ169" s="754"/>
      <c r="KA169" s="754"/>
      <c r="KB169" s="754"/>
      <c r="KC169" s="754"/>
      <c r="KD169" s="754"/>
      <c r="KE169" s="754"/>
      <c r="KF169" s="754"/>
      <c r="KG169" s="754"/>
      <c r="KH169" s="754"/>
      <c r="KI169" s="754"/>
      <c r="KJ169" s="754"/>
      <c r="KK169" s="754"/>
      <c r="KL169" s="754"/>
      <c r="KM169" s="754"/>
      <c r="KN169" s="754"/>
      <c r="KO169" s="754"/>
      <c r="KP169" s="754"/>
      <c r="KQ169" s="754"/>
      <c r="KR169" s="754"/>
      <c r="KS169" s="754"/>
      <c r="KT169" s="754"/>
      <c r="KU169" s="754"/>
      <c r="KV169" s="754"/>
      <c r="KW169" s="754"/>
      <c r="KX169" s="754"/>
      <c r="KY169" s="754"/>
      <c r="KZ169" s="754"/>
      <c r="LA169" s="754"/>
      <c r="LB169" s="754"/>
      <c r="LC169" s="754"/>
      <c r="LD169" s="754"/>
      <c r="LE169" s="754"/>
      <c r="LF169" s="754"/>
      <c r="LG169" s="754"/>
      <c r="LH169" s="754"/>
      <c r="LI169" s="754"/>
      <c r="LJ169" s="754"/>
      <c r="LK169" s="754"/>
      <c r="LL169" s="754"/>
      <c r="LM169" s="754"/>
      <c r="LN169" s="754"/>
      <c r="LO169" s="754"/>
      <c r="LP169" s="754"/>
      <c r="LQ169" s="754"/>
      <c r="LR169" s="754"/>
      <c r="LS169" s="754"/>
      <c r="LT169" s="754"/>
      <c r="LU169" s="754"/>
      <c r="LV169" s="754"/>
      <c r="LW169" s="754"/>
      <c r="LX169" s="754"/>
      <c r="LY169" s="754"/>
      <c r="LZ169" s="754"/>
      <c r="MA169" s="754"/>
      <c r="MB169" s="754"/>
      <c r="MC169" s="754"/>
      <c r="MD169" s="754"/>
      <c r="ME169" s="754"/>
      <c r="MF169" s="754"/>
      <c r="MG169" s="754"/>
      <c r="MH169" s="754"/>
      <c r="MI169" s="754"/>
      <c r="MJ169" s="754"/>
      <c r="MK169" s="754"/>
      <c r="ML169" s="754"/>
      <c r="MM169" s="754"/>
      <c r="MN169" s="754"/>
      <c r="MO169" s="754"/>
      <c r="MP169" s="754"/>
      <c r="MQ169" s="754"/>
      <c r="MR169" s="754"/>
      <c r="MS169" s="754"/>
      <c r="MT169" s="754"/>
      <c r="MU169" s="754"/>
      <c r="MV169" s="754"/>
      <c r="MW169" s="754"/>
      <c r="MX169" s="754"/>
      <c r="MY169" s="754"/>
      <c r="MZ169" s="754"/>
      <c r="NA169" s="754"/>
      <c r="NB169" s="754"/>
      <c r="NC169" s="754"/>
      <c r="ND169" s="754"/>
      <c r="NE169" s="754"/>
      <c r="NF169" s="754"/>
      <c r="NG169" s="754"/>
      <c r="NH169" s="754"/>
      <c r="NI169" s="754"/>
      <c r="NJ169" s="754"/>
      <c r="NK169" s="754"/>
      <c r="NL169" s="754"/>
      <c r="NM169" s="754"/>
      <c r="NN169" s="754"/>
      <c r="NO169" s="754"/>
      <c r="NP169" s="754"/>
      <c r="NQ169" s="754"/>
      <c r="NR169" s="754"/>
      <c r="NS169" s="754"/>
      <c r="NT169" s="754"/>
      <c r="NU169" s="754"/>
      <c r="NV169" s="754"/>
      <c r="NW169" s="754"/>
      <c r="NX169" s="754"/>
      <c r="NY169" s="754"/>
      <c r="NZ169" s="754"/>
      <c r="OA169" s="754"/>
      <c r="OB169" s="754"/>
      <c r="OC169" s="754"/>
      <c r="OD169" s="754"/>
      <c r="OE169" s="754"/>
      <c r="OF169" s="754"/>
      <c r="OG169" s="754"/>
      <c r="OH169" s="754"/>
      <c r="OI169" s="754"/>
      <c r="OJ169" s="754"/>
      <c r="OK169" s="754"/>
      <c r="OL169" s="754"/>
      <c r="OM169" s="754"/>
      <c r="ON169" s="754"/>
      <c r="OO169" s="754"/>
      <c r="OP169" s="754"/>
      <c r="OQ169" s="754"/>
      <c r="OR169" s="754"/>
      <c r="OS169" s="754"/>
      <c r="OT169" s="754"/>
      <c r="OU169" s="754"/>
      <c r="OV169" s="754"/>
      <c r="OW169" s="754"/>
      <c r="OX169" s="754"/>
      <c r="OY169" s="754"/>
      <c r="OZ169" s="754"/>
      <c r="PA169" s="754"/>
      <c r="PB169" s="754"/>
      <c r="PC169" s="754"/>
      <c r="PD169" s="754"/>
      <c r="PE169" s="754"/>
      <c r="PF169" s="754"/>
      <c r="PG169" s="754"/>
      <c r="PH169" s="754"/>
      <c r="PI169" s="754"/>
      <c r="PJ169" s="754"/>
      <c r="PK169" s="754"/>
      <c r="PL169" s="754"/>
      <c r="PM169" s="754"/>
      <c r="PN169" s="754"/>
      <c r="PO169" s="754"/>
      <c r="PP169" s="754"/>
      <c r="PQ169" s="754"/>
      <c r="PR169" s="754"/>
      <c r="PS169" s="754"/>
      <c r="PT169" s="754"/>
      <c r="PU169" s="754"/>
      <c r="PV169" s="754"/>
      <c r="PW169" s="754"/>
      <c r="PX169" s="754"/>
      <c r="PY169" s="754"/>
      <c r="PZ169" s="754"/>
      <c r="QA169" s="754"/>
      <c r="QB169" s="754"/>
      <c r="QC169" s="754"/>
      <c r="QD169" s="754"/>
      <c r="QE169" s="754"/>
      <c r="QF169" s="754"/>
      <c r="QG169" s="754"/>
      <c r="QH169" s="754"/>
      <c r="QI169" s="754"/>
      <c r="QJ169" s="754"/>
      <c r="QK169" s="754"/>
      <c r="QL169" s="754"/>
      <c r="QM169" s="754"/>
      <c r="QN169" s="754"/>
      <c r="QO169" s="754"/>
      <c r="QP169" s="754"/>
      <c r="QQ169" s="754"/>
      <c r="QR169" s="754"/>
      <c r="QS169" s="754"/>
      <c r="QT169" s="754"/>
      <c r="QU169" s="754"/>
      <c r="QV169" s="754"/>
      <c r="QW169" s="754"/>
      <c r="QX169" s="754"/>
      <c r="QY169" s="754"/>
      <c r="QZ169" s="754"/>
      <c r="RA169" s="754"/>
      <c r="RB169" s="754"/>
      <c r="RC169" s="754"/>
      <c r="RD169" s="754"/>
      <c r="RE169" s="754"/>
      <c r="RF169" s="754"/>
      <c r="RG169" s="754"/>
      <c r="RH169" s="754"/>
      <c r="RI169" s="754"/>
      <c r="RJ169" s="754"/>
      <c r="RK169" s="754"/>
      <c r="RL169" s="754"/>
      <c r="RM169" s="754"/>
      <c r="RN169" s="754"/>
      <c r="RO169" s="754"/>
      <c r="RP169" s="754"/>
      <c r="RQ169" s="754"/>
      <c r="RR169" s="754"/>
      <c r="RS169" s="754"/>
      <c r="RT169" s="754"/>
      <c r="RU169" s="754"/>
      <c r="RV169" s="754"/>
      <c r="RW169" s="754"/>
      <c r="RX169" s="754"/>
      <c r="RY169" s="754"/>
      <c r="RZ169" s="754"/>
      <c r="SA169" s="754"/>
      <c r="SB169" s="754"/>
      <c r="SC169" s="754"/>
      <c r="SD169" s="754"/>
      <c r="SE169" s="754"/>
      <c r="SF169" s="754"/>
      <c r="SG169" s="754"/>
      <c r="SH169" s="754"/>
      <c r="SI169" s="754"/>
      <c r="SJ169" s="754"/>
      <c r="SK169" s="754"/>
      <c r="SL169" s="754"/>
      <c r="SM169" s="754"/>
      <c r="SN169" s="754"/>
      <c r="SO169" s="754"/>
      <c r="SP169" s="754"/>
      <c r="SQ169" s="754"/>
      <c r="SR169" s="754"/>
      <c r="SS169" s="754"/>
      <c r="ST169" s="754"/>
      <c r="SU169" s="754"/>
      <c r="SV169" s="754"/>
      <c r="SW169" s="754"/>
      <c r="SX169" s="754"/>
      <c r="SY169" s="754"/>
      <c r="SZ169" s="754"/>
      <c r="TA169" s="754"/>
      <c r="TB169" s="754"/>
      <c r="TC169" s="754"/>
      <c r="TD169" s="754"/>
      <c r="TE169" s="754"/>
      <c r="TF169" s="754"/>
      <c r="TG169" s="754"/>
      <c r="TH169" s="754"/>
      <c r="TI169" s="754"/>
      <c r="TJ169" s="754"/>
      <c r="TK169" s="754"/>
      <c r="TL169" s="754"/>
      <c r="TM169" s="754"/>
      <c r="TN169" s="754"/>
      <c r="TO169" s="754"/>
      <c r="TP169" s="754"/>
      <c r="TQ169" s="754"/>
      <c r="TR169" s="754"/>
      <c r="TS169" s="754"/>
      <c r="TT169" s="754"/>
      <c r="TU169" s="754"/>
      <c r="TV169" s="754"/>
      <c r="TW169" s="754"/>
      <c r="TX169" s="754"/>
      <c r="TY169" s="754"/>
      <c r="TZ169" s="754"/>
      <c r="UA169" s="754"/>
      <c r="UB169" s="754"/>
      <c r="UC169" s="754"/>
      <c r="UD169" s="754"/>
      <c r="UE169" s="754"/>
      <c r="UF169" s="754"/>
      <c r="UG169" s="754"/>
      <c r="UH169" s="754"/>
      <c r="UI169" s="754"/>
      <c r="UJ169" s="754"/>
      <c r="UK169" s="754"/>
      <c r="UL169" s="754"/>
      <c r="UM169" s="754"/>
      <c r="UN169" s="754"/>
      <c r="UO169" s="754"/>
      <c r="UP169" s="754"/>
      <c r="UQ169" s="754"/>
      <c r="UR169" s="754"/>
      <c r="US169" s="754"/>
      <c r="UT169" s="754"/>
      <c r="UU169" s="754"/>
      <c r="UV169" s="754"/>
      <c r="UW169" s="754"/>
      <c r="UX169" s="754"/>
      <c r="UY169" s="754"/>
      <c r="UZ169" s="754"/>
      <c r="VA169" s="754"/>
      <c r="VB169" s="754"/>
      <c r="VC169" s="754"/>
      <c r="VD169" s="754"/>
      <c r="VE169" s="754"/>
      <c r="VF169" s="754"/>
      <c r="VG169" s="754"/>
      <c r="VH169" s="754"/>
      <c r="VI169" s="754"/>
      <c r="VJ169" s="754"/>
      <c r="VK169" s="754"/>
      <c r="VL169" s="754"/>
      <c r="VM169" s="754"/>
      <c r="VN169" s="754"/>
      <c r="VO169" s="754"/>
      <c r="VP169" s="754"/>
      <c r="VQ169" s="754"/>
      <c r="VR169" s="754"/>
      <c r="VS169" s="754"/>
      <c r="VT169" s="754"/>
      <c r="VU169" s="754"/>
      <c r="VV169" s="754"/>
      <c r="VW169" s="754"/>
      <c r="VX169" s="754"/>
      <c r="VY169" s="754"/>
      <c r="VZ169" s="754"/>
      <c r="WA169" s="754"/>
      <c r="WB169" s="754"/>
      <c r="WC169" s="754"/>
      <c r="WD169" s="754"/>
      <c r="WE169" s="754"/>
      <c r="WF169" s="754"/>
      <c r="WG169" s="754"/>
      <c r="WH169" s="754"/>
      <c r="WI169" s="754"/>
      <c r="WJ169" s="754"/>
      <c r="WK169" s="754"/>
      <c r="WL169" s="754"/>
      <c r="WM169" s="754"/>
      <c r="WN169" s="754"/>
      <c r="WO169" s="754"/>
      <c r="WP169" s="754"/>
      <c r="WQ169" s="754"/>
      <c r="WR169" s="754"/>
      <c r="WS169" s="754"/>
      <c r="WT169" s="754"/>
      <c r="WU169" s="754"/>
      <c r="WV169" s="754"/>
      <c r="WW169" s="754"/>
      <c r="WX169" s="754"/>
      <c r="WY169" s="754"/>
      <c r="WZ169" s="754"/>
      <c r="XA169" s="754"/>
      <c r="XB169" s="754"/>
      <c r="XC169" s="754"/>
      <c r="XD169" s="754"/>
      <c r="XE169" s="754"/>
      <c r="XF169" s="754"/>
      <c r="XG169" s="754"/>
      <c r="XH169" s="754"/>
      <c r="XI169" s="754"/>
      <c r="XJ169" s="754"/>
      <c r="XK169" s="754"/>
      <c r="XL169" s="754"/>
      <c r="XM169" s="754"/>
      <c r="XN169" s="754"/>
      <c r="XO169" s="754"/>
      <c r="XP169" s="754"/>
      <c r="XQ169" s="754"/>
      <c r="XR169" s="754"/>
      <c r="XS169" s="754"/>
      <c r="XT169" s="754"/>
      <c r="XU169" s="754"/>
      <c r="XV169" s="754"/>
      <c r="XW169" s="754"/>
      <c r="XX169" s="754"/>
      <c r="XY169" s="754"/>
      <c r="XZ169" s="754"/>
      <c r="YA169" s="754"/>
      <c r="YB169" s="754"/>
      <c r="YC169" s="754"/>
      <c r="YD169" s="754"/>
      <c r="YE169" s="754"/>
      <c r="YF169" s="754"/>
      <c r="YG169" s="754"/>
      <c r="YH169" s="754"/>
      <c r="YI169" s="754"/>
      <c r="YJ169" s="754"/>
      <c r="YK169" s="754"/>
      <c r="YL169" s="754"/>
      <c r="YM169" s="754"/>
      <c r="YN169" s="754"/>
      <c r="YO169" s="754"/>
      <c r="YP169" s="754"/>
      <c r="YQ169" s="754"/>
      <c r="YR169" s="754"/>
      <c r="YS169" s="754"/>
      <c r="YT169" s="754"/>
      <c r="YU169" s="754"/>
      <c r="YV169" s="754"/>
      <c r="YW169" s="754"/>
      <c r="YX169" s="754"/>
      <c r="YY169" s="754"/>
      <c r="YZ169" s="754"/>
      <c r="ZA169" s="754"/>
      <c r="ZB169" s="754"/>
      <c r="ZC169" s="754"/>
      <c r="ZD169" s="754"/>
      <c r="ZE169" s="754"/>
      <c r="ZF169" s="754"/>
      <c r="ZG169" s="754"/>
      <c r="ZH169" s="754"/>
      <c r="ZI169" s="754"/>
      <c r="ZJ169" s="754"/>
      <c r="ZK169" s="754"/>
      <c r="ZL169" s="754"/>
      <c r="ZM169" s="754"/>
      <c r="ZN169" s="754"/>
      <c r="ZO169" s="754"/>
      <c r="ZP169" s="754"/>
      <c r="ZQ169" s="754"/>
      <c r="ZR169" s="754"/>
      <c r="ZS169" s="754"/>
      <c r="ZT169" s="754"/>
      <c r="ZU169" s="754"/>
      <c r="ZV169" s="754"/>
      <c r="ZW169" s="754"/>
      <c r="ZX169" s="754"/>
      <c r="ZY169" s="754"/>
      <c r="ZZ169" s="754"/>
      <c r="AAA169" s="754"/>
      <c r="AAB169" s="754"/>
      <c r="AAC169" s="754"/>
      <c r="AAD169" s="754"/>
      <c r="AAE169" s="754"/>
      <c r="AAF169" s="754"/>
      <c r="AAG169" s="754"/>
      <c r="AAH169" s="754"/>
      <c r="AAI169" s="754"/>
      <c r="AAJ169" s="754"/>
      <c r="AAK169" s="754"/>
      <c r="AAL169" s="754"/>
      <c r="AAM169" s="754"/>
      <c r="AAN169" s="754"/>
      <c r="AAO169" s="754"/>
      <c r="AAP169" s="754"/>
      <c r="AAQ169" s="754"/>
      <c r="AAR169" s="754"/>
      <c r="AAS169" s="754"/>
      <c r="AAT169" s="754"/>
      <c r="AAU169" s="754"/>
      <c r="AAV169" s="754"/>
      <c r="AAW169" s="754"/>
      <c r="AAX169" s="754"/>
      <c r="AAY169" s="754"/>
      <c r="AAZ169" s="754"/>
      <c r="ABA169" s="754"/>
      <c r="ABB169" s="754"/>
      <c r="ABC169" s="754"/>
      <c r="ABD169" s="754"/>
      <c r="ABE169" s="754"/>
      <c r="ABF169" s="754"/>
      <c r="ABG169" s="754"/>
      <c r="ABH169" s="754"/>
      <c r="ABI169" s="754"/>
      <c r="ABJ169" s="754"/>
      <c r="ABK169" s="754"/>
      <c r="ABL169" s="754"/>
      <c r="ABM169" s="754"/>
      <c r="ABN169" s="754"/>
      <c r="ABO169" s="754"/>
      <c r="ABP169" s="754"/>
      <c r="ABQ169" s="754"/>
      <c r="ABR169" s="754"/>
      <c r="ABS169" s="754"/>
      <c r="ABT169" s="754"/>
      <c r="ABU169" s="754"/>
      <c r="ABV169" s="754"/>
      <c r="ABW169" s="754"/>
      <c r="ABX169" s="754"/>
      <c r="ABY169" s="754"/>
      <c r="ABZ169" s="754"/>
      <c r="ACA169" s="754"/>
      <c r="ACB169" s="754"/>
      <c r="ACC169" s="754"/>
      <c r="ACD169" s="754"/>
      <c r="ACE169" s="754"/>
      <c r="ACF169" s="754"/>
      <c r="ACG169" s="754"/>
      <c r="ACH169" s="754"/>
      <c r="ACI169" s="754"/>
      <c r="ACJ169" s="754"/>
      <c r="ACK169" s="754"/>
      <c r="ACL169" s="754"/>
      <c r="ACM169" s="754"/>
      <c r="ACN169" s="754"/>
      <c r="ACO169" s="754"/>
      <c r="ACP169" s="754"/>
      <c r="ACQ169" s="754"/>
      <c r="ACR169" s="754"/>
      <c r="ACS169" s="754"/>
      <c r="ACT169" s="754"/>
      <c r="ACU169" s="754"/>
      <c r="ACV169" s="754"/>
      <c r="ACW169" s="754"/>
      <c r="ACX169" s="754"/>
      <c r="ACY169" s="754"/>
      <c r="ACZ169" s="754"/>
      <c r="ADA169" s="754"/>
      <c r="ADB169" s="754"/>
      <c r="ADC169" s="754"/>
      <c r="ADD169" s="754"/>
      <c r="ADE169" s="754"/>
      <c r="ADF169" s="754"/>
      <c r="ADG169" s="754"/>
      <c r="ADH169" s="754"/>
      <c r="ADI169" s="754"/>
      <c r="ADJ169" s="754"/>
      <c r="ADK169" s="754"/>
      <c r="ADL169" s="754"/>
      <c r="ADM169" s="754"/>
      <c r="ADN169" s="754"/>
      <c r="ADO169" s="754"/>
      <c r="ADP169" s="754"/>
      <c r="ADQ169" s="754"/>
      <c r="ADR169" s="754"/>
      <c r="ADS169" s="754"/>
      <c r="ADT169" s="754"/>
      <c r="ADU169" s="754"/>
      <c r="ADV169" s="754"/>
      <c r="ADW169" s="754"/>
      <c r="ADX169" s="754"/>
      <c r="ADY169" s="754"/>
      <c r="ADZ169" s="754"/>
      <c r="AEA169" s="754"/>
      <c r="AEB169" s="754"/>
      <c r="AEC169" s="754"/>
      <c r="AED169" s="754"/>
      <c r="AEE169" s="754"/>
      <c r="AEF169" s="754"/>
      <c r="AEG169" s="754"/>
      <c r="AEH169" s="754"/>
      <c r="AEI169" s="754"/>
      <c r="AEJ169" s="754"/>
      <c r="AEK169" s="754"/>
      <c r="AEL169" s="754"/>
      <c r="AEM169" s="754"/>
      <c r="AEN169" s="754"/>
      <c r="AEO169" s="754"/>
      <c r="AEP169" s="754"/>
      <c r="AEQ169" s="754"/>
      <c r="AER169" s="754"/>
      <c r="AES169" s="754"/>
      <c r="AET169" s="754"/>
      <c r="AEU169" s="754"/>
      <c r="AEV169" s="754"/>
      <c r="AEW169" s="754"/>
      <c r="AEX169" s="754"/>
      <c r="AEY169" s="754"/>
      <c r="AEZ169" s="754"/>
      <c r="AFA169" s="754"/>
      <c r="AFB169" s="754"/>
      <c r="AFC169" s="754"/>
      <c r="AFD169" s="754"/>
      <c r="AFE169" s="754"/>
      <c r="AFF169" s="754"/>
      <c r="AFG169" s="754"/>
      <c r="AFH169" s="754"/>
      <c r="AFI169" s="754"/>
      <c r="AFJ169" s="754"/>
      <c r="AFK169" s="754"/>
      <c r="AFL169" s="754"/>
      <c r="AFM169" s="754"/>
      <c r="AFN169" s="754"/>
      <c r="AFO169" s="754"/>
      <c r="AFP169" s="754"/>
      <c r="AFQ169" s="754"/>
      <c r="AFR169" s="754"/>
      <c r="AFS169" s="754"/>
      <c r="AFT169" s="754"/>
      <c r="AFU169" s="754"/>
      <c r="AFV169" s="754"/>
      <c r="AFW169" s="754"/>
      <c r="AFX169" s="754"/>
      <c r="AFY169" s="754"/>
      <c r="AFZ169" s="754"/>
      <c r="AGA169" s="754"/>
      <c r="AGB169" s="754"/>
      <c r="AGC169" s="754"/>
      <c r="AGD169" s="754"/>
      <c r="AGE169" s="754"/>
      <c r="AGF169" s="754"/>
      <c r="AGG169" s="754"/>
      <c r="AGH169" s="754"/>
      <c r="AGI169" s="754"/>
      <c r="AGJ169" s="754"/>
      <c r="AGK169" s="754"/>
      <c r="AGL169" s="754"/>
      <c r="AGM169" s="754"/>
      <c r="AGN169" s="754"/>
      <c r="AGO169" s="754"/>
      <c r="AGP169" s="754"/>
      <c r="AGQ169" s="754"/>
      <c r="AGR169" s="754"/>
      <c r="AGS169" s="754"/>
      <c r="AGT169" s="754"/>
      <c r="AGU169" s="754"/>
      <c r="AGV169" s="754"/>
      <c r="AGW169" s="754"/>
      <c r="AGX169" s="754"/>
      <c r="AGY169" s="754"/>
      <c r="AGZ169" s="754"/>
      <c r="AHA169" s="754"/>
      <c r="AHB169" s="754"/>
      <c r="AHC169" s="754"/>
      <c r="AHD169" s="754"/>
      <c r="AHE169" s="754"/>
      <c r="AHF169" s="754"/>
      <c r="AHG169" s="754"/>
      <c r="AHH169" s="754"/>
      <c r="AHI169" s="754"/>
      <c r="AHJ169" s="754"/>
      <c r="AHK169" s="754"/>
      <c r="AHL169" s="754"/>
      <c r="AHM169" s="754"/>
      <c r="AHN169" s="754"/>
      <c r="AHO169" s="754"/>
      <c r="AHP169" s="754"/>
      <c r="AHQ169" s="754"/>
      <c r="AHR169" s="754"/>
      <c r="AHS169" s="754"/>
      <c r="AHT169" s="754"/>
      <c r="AHU169" s="754"/>
      <c r="AHV169" s="754"/>
      <c r="AHW169" s="754"/>
      <c r="AHX169" s="754"/>
      <c r="AHY169" s="754"/>
      <c r="AHZ169" s="754"/>
      <c r="AIA169" s="754"/>
      <c r="AIB169" s="754"/>
      <c r="AIC169" s="754"/>
      <c r="AID169" s="754"/>
      <c r="AIE169" s="754"/>
      <c r="AIF169" s="754"/>
      <c r="AIG169" s="754"/>
      <c r="AIH169" s="754"/>
      <c r="AII169" s="754"/>
      <c r="AIJ169" s="754"/>
      <c r="AIK169" s="754"/>
      <c r="AIL169" s="754"/>
      <c r="AIM169" s="754"/>
      <c r="AIN169" s="754"/>
      <c r="AIO169" s="754"/>
      <c r="AIP169" s="754"/>
      <c r="AIQ169" s="754"/>
      <c r="AIR169" s="754"/>
      <c r="AIS169" s="754"/>
      <c r="AIT169" s="754"/>
      <c r="AIU169" s="754"/>
      <c r="AIV169" s="754"/>
      <c r="AIW169" s="754"/>
      <c r="AIX169" s="754"/>
      <c r="AIY169" s="754"/>
      <c r="AIZ169" s="754"/>
      <c r="AJA169" s="754"/>
      <c r="AJB169" s="754"/>
      <c r="AJC169" s="754"/>
      <c r="AJD169" s="754"/>
      <c r="AJE169" s="754"/>
      <c r="AJF169" s="754"/>
      <c r="AJG169" s="754"/>
      <c r="AJH169" s="754"/>
      <c r="AJI169" s="754"/>
      <c r="AJJ169" s="754"/>
      <c r="AJK169" s="754"/>
      <c r="AJL169" s="754"/>
      <c r="AJM169" s="754"/>
      <c r="AJN169" s="754"/>
      <c r="AJO169" s="754"/>
      <c r="AJP169" s="754"/>
      <c r="AJQ169" s="754"/>
      <c r="AJR169" s="754"/>
      <c r="AJS169" s="754"/>
      <c r="AJT169" s="754"/>
      <c r="AJU169" s="754"/>
      <c r="AJV169" s="754"/>
      <c r="AJW169" s="754"/>
      <c r="AJX169" s="754"/>
      <c r="AJY169" s="754"/>
      <c r="AJZ169" s="754"/>
      <c r="AKA169" s="754"/>
      <c r="AKB169" s="754"/>
      <c r="AKC169" s="754"/>
      <c r="AKD169" s="754"/>
      <c r="AKE169" s="754"/>
      <c r="AKF169" s="754"/>
      <c r="AKG169" s="754"/>
      <c r="AKH169" s="754"/>
      <c r="AKI169" s="754"/>
      <c r="AKJ169" s="754"/>
      <c r="AKK169" s="754"/>
      <c r="AKL169" s="754"/>
      <c r="AKM169" s="754"/>
      <c r="AKN169" s="754"/>
      <c r="AKO169" s="754"/>
      <c r="AKP169" s="754"/>
      <c r="AKQ169" s="754"/>
      <c r="AKR169" s="754"/>
      <c r="AKS169" s="754"/>
      <c r="AKT169" s="754"/>
      <c r="AKU169" s="754"/>
      <c r="AKV169" s="754"/>
      <c r="AKW169" s="754"/>
      <c r="AKX169" s="754"/>
      <c r="AKY169" s="754"/>
      <c r="AKZ169" s="754"/>
      <c r="ALA169" s="754"/>
      <c r="ALB169" s="754"/>
      <c r="ALC169" s="754"/>
      <c r="ALD169" s="754"/>
      <c r="ALE169" s="754"/>
      <c r="ALF169" s="754"/>
      <c r="ALG169" s="754"/>
      <c r="ALH169" s="754"/>
      <c r="ALI169" s="754"/>
      <c r="ALJ169" s="754"/>
      <c r="ALK169" s="754"/>
      <c r="ALL169" s="754"/>
      <c r="ALM169" s="754"/>
      <c r="ALN169" s="754"/>
      <c r="ALO169" s="754"/>
      <c r="ALP169" s="754"/>
      <c r="ALQ169" s="754"/>
      <c r="ALR169" s="754"/>
      <c r="ALS169" s="754"/>
      <c r="ALT169" s="754"/>
      <c r="ALU169" s="754"/>
      <c r="ALV169" s="754"/>
      <c r="ALW169" s="754"/>
      <c r="ALX169" s="754"/>
      <c r="ALY169" s="754"/>
      <c r="ALZ169" s="754"/>
      <c r="AMA169" s="754"/>
      <c r="AMB169" s="754"/>
      <c r="AMC169" s="754"/>
      <c r="AMD169" s="754"/>
      <c r="AME169" s="754"/>
      <c r="AMF169" s="754"/>
      <c r="AMG169" s="754"/>
      <c r="AMH169" s="754"/>
      <c r="AMI169" s="754"/>
      <c r="AMJ169" s="754"/>
      <c r="AMK169" s="754"/>
      <c r="AML169" s="754"/>
      <c r="AMM169" s="754"/>
      <c r="AMN169" s="754"/>
      <c r="AMO169" s="754"/>
      <c r="AMP169" s="754"/>
      <c r="AMQ169" s="754"/>
      <c r="AMR169" s="754"/>
      <c r="AMS169" s="754"/>
      <c r="AMT169" s="754"/>
      <c r="AMU169" s="754"/>
      <c r="AMV169" s="754"/>
      <c r="AMW169" s="754"/>
      <c r="AMX169" s="754"/>
      <c r="AMY169" s="754"/>
      <c r="AMZ169" s="754"/>
      <c r="ANA169" s="754"/>
      <c r="ANB169" s="754"/>
      <c r="ANC169" s="754"/>
      <c r="AND169" s="754"/>
      <c r="ANE169" s="754"/>
      <c r="ANF169" s="754"/>
      <c r="ANG169" s="754"/>
      <c r="ANH169" s="754"/>
      <c r="ANI169" s="754"/>
      <c r="ANJ169" s="754"/>
      <c r="ANK169" s="754"/>
      <c r="ANL169" s="754"/>
      <c r="ANM169" s="754"/>
      <c r="ANN169" s="754"/>
      <c r="ANO169" s="754"/>
      <c r="ANP169" s="754"/>
      <c r="ANQ169" s="754"/>
      <c r="ANR169" s="754"/>
      <c r="ANS169" s="754"/>
      <c r="ANT169" s="754"/>
      <c r="ANU169" s="754"/>
      <c r="ANV169" s="754"/>
      <c r="ANW169" s="754"/>
      <c r="ANX169" s="754"/>
      <c r="ANY169" s="754"/>
      <c r="ANZ169" s="754"/>
      <c r="AOA169" s="754"/>
      <c r="AOB169" s="754"/>
      <c r="AOC169" s="754"/>
      <c r="AOD169" s="754"/>
      <c r="AOE169" s="754"/>
      <c r="AOF169" s="754"/>
      <c r="AOG169" s="754"/>
      <c r="AOH169" s="754"/>
      <c r="AOI169" s="754"/>
      <c r="AOJ169" s="754"/>
      <c r="AOK169" s="754"/>
      <c r="AOL169" s="754"/>
      <c r="AOM169" s="754"/>
      <c r="AON169" s="754"/>
      <c r="AOO169" s="754"/>
      <c r="AOP169" s="754"/>
      <c r="AOQ169" s="754"/>
      <c r="AOR169" s="754"/>
      <c r="AOS169" s="754"/>
      <c r="AOT169" s="754"/>
      <c r="AOU169" s="754"/>
      <c r="AOV169" s="754"/>
      <c r="AOW169" s="754"/>
      <c r="AOX169" s="754"/>
      <c r="AOY169" s="754"/>
      <c r="AOZ169" s="754"/>
      <c r="APA169" s="754"/>
      <c r="APB169" s="754"/>
      <c r="APC169" s="754"/>
      <c r="APD169" s="754"/>
      <c r="APE169" s="754"/>
      <c r="APF169" s="754"/>
      <c r="APG169" s="754"/>
      <c r="APH169" s="754"/>
      <c r="API169" s="754"/>
      <c r="APJ169" s="754"/>
      <c r="APK169" s="754"/>
      <c r="APL169" s="754"/>
      <c r="APM169" s="754"/>
      <c r="APN169" s="754"/>
      <c r="APO169" s="754"/>
      <c r="APP169" s="754"/>
      <c r="APQ169" s="754"/>
      <c r="APR169" s="754"/>
      <c r="APS169" s="754"/>
      <c r="APT169" s="754"/>
      <c r="APU169" s="754"/>
      <c r="APV169" s="754"/>
      <c r="APW169" s="754"/>
      <c r="APX169" s="754"/>
      <c r="APY169" s="754"/>
      <c r="APZ169" s="754"/>
      <c r="AQA169" s="754"/>
      <c r="AQB169" s="754"/>
      <c r="AQC169" s="754"/>
      <c r="AQD169" s="754"/>
      <c r="AQE169" s="754"/>
      <c r="AQF169" s="754"/>
      <c r="AQG169" s="754"/>
      <c r="AQH169" s="754"/>
      <c r="AQI169" s="754"/>
      <c r="AQJ169" s="754"/>
      <c r="AQK169" s="754"/>
      <c r="AQL169" s="754"/>
      <c r="AQM169" s="754"/>
      <c r="AQN169" s="754"/>
      <c r="AQO169" s="754"/>
      <c r="AQP169" s="754"/>
      <c r="AQQ169" s="754"/>
      <c r="AQR169" s="754"/>
      <c r="AQS169" s="754"/>
      <c r="AQT169" s="754"/>
      <c r="AQU169" s="754"/>
      <c r="AQV169" s="754"/>
      <c r="AQW169" s="754"/>
      <c r="AQX169" s="754"/>
      <c r="AQY169" s="754"/>
      <c r="AQZ169" s="754"/>
      <c r="ARA169" s="754"/>
      <c r="ARB169" s="754"/>
      <c r="ARC169" s="754"/>
      <c r="ARD169" s="754"/>
      <c r="ARE169" s="754"/>
      <c r="ARF169" s="754"/>
      <c r="ARG169" s="754"/>
      <c r="ARH169" s="754"/>
      <c r="ARI169" s="754"/>
      <c r="ARJ169" s="754"/>
      <c r="ARK169" s="754"/>
      <c r="ARL169" s="754"/>
      <c r="ARM169" s="754"/>
      <c r="ARN169" s="754"/>
      <c r="ARO169" s="754"/>
      <c r="ARP169" s="754"/>
      <c r="ARQ169" s="754"/>
      <c r="ARR169" s="754"/>
      <c r="ARS169" s="754"/>
      <c r="ART169" s="754"/>
      <c r="ARU169" s="754"/>
      <c r="ARV169" s="754"/>
      <c r="ARW169" s="754"/>
      <c r="ARX169" s="754"/>
      <c r="ARY169" s="754"/>
      <c r="ARZ169" s="754"/>
      <c r="ASA169" s="754"/>
      <c r="ASB169" s="754"/>
      <c r="ASC169" s="754"/>
      <c r="ASD169" s="754"/>
      <c r="ASE169" s="754"/>
      <c r="ASF169" s="754"/>
      <c r="ASG169" s="754"/>
      <c r="ASH169" s="754"/>
      <c r="ASI169" s="754"/>
      <c r="ASJ169" s="754"/>
      <c r="ASK169" s="754"/>
      <c r="ASL169" s="754"/>
      <c r="ASM169" s="754"/>
      <c r="ASN169" s="754"/>
      <c r="ASO169" s="754"/>
      <c r="ASP169" s="754"/>
      <c r="ASQ169" s="754"/>
      <c r="ASR169" s="754"/>
      <c r="ASS169" s="754"/>
      <c r="AST169" s="754"/>
      <c r="ASU169" s="754"/>
      <c r="ASV169" s="754"/>
      <c r="ASW169" s="754"/>
      <c r="ASX169" s="754"/>
      <c r="ASY169" s="754"/>
      <c r="ASZ169" s="754"/>
      <c r="ATA169" s="754"/>
      <c r="ATB169" s="754"/>
      <c r="ATC169" s="754"/>
      <c r="ATD169" s="754"/>
      <c r="ATE169" s="754"/>
      <c r="ATF169" s="754"/>
      <c r="ATG169" s="754"/>
      <c r="ATH169" s="754"/>
      <c r="ATI169" s="754"/>
      <c r="ATJ169" s="754"/>
      <c r="ATK169" s="754"/>
      <c r="ATL169" s="754"/>
      <c r="ATM169" s="754"/>
      <c r="ATN169" s="754"/>
      <c r="ATO169" s="754"/>
      <c r="ATP169" s="754"/>
      <c r="ATQ169" s="754"/>
      <c r="ATR169" s="754"/>
      <c r="ATS169" s="754"/>
      <c r="ATT169" s="754"/>
      <c r="ATU169" s="754"/>
      <c r="ATV169" s="754"/>
      <c r="ATW169" s="754"/>
      <c r="ATX169" s="754"/>
      <c r="ATY169" s="754"/>
      <c r="ATZ169" s="754"/>
      <c r="AUA169" s="754"/>
      <c r="AUB169" s="754"/>
      <c r="AUC169" s="754"/>
      <c r="AUD169" s="754"/>
      <c r="AUE169" s="754"/>
      <c r="AUF169" s="754"/>
      <c r="AUG169" s="754"/>
      <c r="AUH169" s="754"/>
      <c r="AUI169" s="754"/>
      <c r="AUJ169" s="754"/>
      <c r="AUK169" s="754"/>
      <c r="AUL169" s="754"/>
      <c r="AUM169" s="754"/>
      <c r="AUN169" s="754"/>
      <c r="AUO169" s="754"/>
      <c r="AUP169" s="754"/>
      <c r="AUQ169" s="754"/>
      <c r="AUR169" s="754"/>
      <c r="AUS169" s="754"/>
      <c r="AUT169" s="754"/>
      <c r="AUU169" s="754"/>
      <c r="AUV169" s="754"/>
      <c r="AUW169" s="754"/>
      <c r="AUX169" s="754"/>
      <c r="AUY169" s="754"/>
      <c r="AUZ169" s="754"/>
      <c r="AVA169" s="754"/>
      <c r="AVB169" s="754"/>
      <c r="AVC169" s="754"/>
      <c r="AVD169" s="754"/>
      <c r="AVE169" s="754"/>
      <c r="AVF169" s="754"/>
      <c r="AVG169" s="754"/>
      <c r="AVH169" s="754"/>
      <c r="AVI169" s="754"/>
      <c r="AVJ169" s="754"/>
      <c r="AVK169" s="754"/>
      <c r="AVL169" s="754"/>
      <c r="AVM169" s="754"/>
      <c r="AVN169" s="754"/>
      <c r="AVO169" s="754"/>
      <c r="AVP169" s="754"/>
      <c r="AVQ169" s="754"/>
      <c r="AVR169" s="754"/>
      <c r="AVS169" s="754"/>
      <c r="AVT169" s="754"/>
      <c r="AVU169" s="754"/>
      <c r="AVV169" s="754"/>
      <c r="AVW169" s="754"/>
      <c r="AVX169" s="754"/>
      <c r="AVY169" s="754"/>
      <c r="AVZ169" s="754"/>
      <c r="AWA169" s="754"/>
      <c r="AWB169" s="754"/>
      <c r="AWC169" s="754"/>
      <c r="AWD169" s="754"/>
      <c r="AWE169" s="754"/>
      <c r="AWF169" s="754"/>
      <c r="AWG169" s="754"/>
      <c r="AWH169" s="754"/>
      <c r="AWI169" s="754"/>
      <c r="AWJ169" s="754"/>
      <c r="AWK169" s="754"/>
      <c r="AWL169" s="754"/>
      <c r="AWM169" s="754"/>
      <c r="AWN169" s="754"/>
      <c r="AWO169" s="754"/>
      <c r="AWP169" s="754"/>
      <c r="AWQ169" s="754"/>
      <c r="AWR169" s="754"/>
      <c r="AWS169" s="754"/>
      <c r="AWT169" s="754"/>
      <c r="AWU169" s="754"/>
      <c r="AWV169" s="754"/>
      <c r="AWW169" s="754"/>
      <c r="AWX169" s="754"/>
      <c r="AWY169" s="754"/>
      <c r="AWZ169" s="754"/>
      <c r="AXA169" s="754"/>
      <c r="AXB169" s="754"/>
      <c r="AXC169" s="754"/>
      <c r="AXD169" s="754"/>
      <c r="AXE169" s="754"/>
      <c r="AXF169" s="754"/>
      <c r="AXG169" s="754"/>
      <c r="AXH169" s="754"/>
      <c r="AXI169" s="754"/>
      <c r="AXJ169" s="754"/>
      <c r="AXK169" s="754"/>
      <c r="AXL169" s="754"/>
      <c r="AXM169" s="754"/>
      <c r="AXN169" s="754"/>
      <c r="AXO169" s="754"/>
      <c r="AXP169" s="754"/>
      <c r="AXQ169" s="754"/>
      <c r="AXR169" s="754"/>
      <c r="AXS169" s="754"/>
      <c r="AXT169" s="754"/>
      <c r="AXU169" s="754"/>
      <c r="AXV169" s="754"/>
      <c r="AXW169" s="754"/>
      <c r="AXX169" s="754"/>
      <c r="AXY169" s="754"/>
      <c r="AXZ169" s="754"/>
      <c r="AYA169" s="754"/>
      <c r="AYB169" s="754"/>
      <c r="AYC169" s="754"/>
      <c r="AYD169" s="754"/>
      <c r="AYE169" s="754"/>
      <c r="AYF169" s="754"/>
      <c r="AYG169" s="754"/>
      <c r="AYH169" s="754"/>
      <c r="AYI169" s="754"/>
      <c r="AYJ169" s="754"/>
      <c r="AYK169" s="754"/>
      <c r="AYL169" s="754"/>
      <c r="AYM169" s="754"/>
      <c r="AYN169" s="754"/>
      <c r="AYO169" s="754"/>
      <c r="AYP169" s="754"/>
      <c r="AYQ169" s="754"/>
      <c r="AYR169" s="754"/>
      <c r="AYS169" s="754"/>
      <c r="AYT169" s="754"/>
      <c r="AYU169" s="754"/>
      <c r="AYV169" s="754"/>
      <c r="AYW169" s="754"/>
      <c r="AYX169" s="754"/>
      <c r="AYY169" s="754"/>
      <c r="AYZ169" s="754"/>
      <c r="AZA169" s="754"/>
      <c r="AZB169" s="754"/>
      <c r="AZC169" s="754"/>
      <c r="AZD169" s="754"/>
      <c r="AZE169" s="754"/>
      <c r="AZF169" s="754"/>
      <c r="AZG169" s="754"/>
      <c r="AZH169" s="754"/>
      <c r="AZI169" s="754"/>
      <c r="AZJ169" s="754"/>
      <c r="AZK169" s="754"/>
      <c r="AZL169" s="754"/>
      <c r="AZM169" s="754"/>
      <c r="AZN169" s="754"/>
      <c r="AZO169" s="754"/>
      <c r="AZP169" s="754"/>
      <c r="AZQ169" s="754"/>
      <c r="AZR169" s="754"/>
      <c r="AZS169" s="754"/>
      <c r="AZT169" s="754"/>
      <c r="AZU169" s="754"/>
      <c r="AZV169" s="754"/>
      <c r="AZW169" s="754"/>
      <c r="AZX169" s="754"/>
      <c r="AZY169" s="754"/>
      <c r="AZZ169" s="754"/>
      <c r="BAA169" s="754"/>
      <c r="BAB169" s="754"/>
      <c r="BAC169" s="754"/>
      <c r="BAD169" s="754"/>
      <c r="BAE169" s="754"/>
      <c r="BAF169" s="754"/>
      <c r="BAG169" s="754"/>
      <c r="BAH169" s="754"/>
      <c r="BAI169" s="754"/>
      <c r="BAJ169" s="754"/>
      <c r="BAK169" s="754"/>
      <c r="BAL169" s="754"/>
      <c r="BAM169" s="754"/>
      <c r="BAN169" s="754"/>
      <c r="BAO169" s="754"/>
      <c r="BAP169" s="754"/>
      <c r="BAQ169" s="754"/>
      <c r="BAR169" s="754"/>
      <c r="BAS169" s="754"/>
      <c r="BAT169" s="754"/>
      <c r="BAU169" s="754"/>
      <c r="BAV169" s="754"/>
      <c r="BAW169" s="754"/>
      <c r="BAX169" s="754"/>
      <c r="BAY169" s="754"/>
      <c r="BAZ169" s="754"/>
      <c r="BBA169" s="754"/>
      <c r="BBB169" s="754"/>
      <c r="BBC169" s="754"/>
      <c r="BBD169" s="754"/>
      <c r="BBE169" s="754"/>
      <c r="BBF169" s="754"/>
      <c r="BBG169" s="754"/>
      <c r="BBH169" s="754"/>
      <c r="BBI169" s="754"/>
      <c r="BBJ169" s="754"/>
      <c r="BBK169" s="754"/>
      <c r="BBL169" s="754"/>
      <c r="BBM169" s="754"/>
      <c r="BBN169" s="754"/>
      <c r="BBO169" s="754"/>
      <c r="BBP169" s="754"/>
      <c r="BBQ169" s="754"/>
      <c r="BBR169" s="754"/>
      <c r="BBS169" s="754"/>
      <c r="BBT169" s="754"/>
      <c r="BBU169" s="754"/>
      <c r="BBV169" s="754"/>
      <c r="BBW169" s="754"/>
      <c r="BBX169" s="754"/>
      <c r="BBY169" s="754"/>
      <c r="BBZ169" s="754"/>
      <c r="BCA169" s="754"/>
      <c r="BCB169" s="754"/>
      <c r="BCC169" s="754"/>
      <c r="BCD169" s="754"/>
      <c r="BCE169" s="754"/>
      <c r="BCF169" s="754"/>
      <c r="BCG169" s="754"/>
      <c r="BCH169" s="754"/>
      <c r="BCI169" s="754"/>
      <c r="BCJ169" s="754"/>
      <c r="BCK169" s="754"/>
      <c r="BCL169" s="754"/>
      <c r="BCM169" s="754"/>
      <c r="BCN169" s="754"/>
      <c r="BCO169" s="754"/>
      <c r="BCP169" s="754"/>
      <c r="BCQ169" s="754"/>
      <c r="BCR169" s="754"/>
      <c r="BCS169" s="754"/>
      <c r="BCT169" s="754"/>
      <c r="BCU169" s="754"/>
      <c r="BCV169" s="754"/>
      <c r="BCW169" s="754"/>
      <c r="BCX169" s="754"/>
      <c r="BCY169" s="754"/>
      <c r="BCZ169" s="754"/>
      <c r="BDA169" s="754"/>
      <c r="BDB169" s="754"/>
      <c r="BDC169" s="754"/>
      <c r="BDD169" s="754"/>
      <c r="BDE169" s="754"/>
      <c r="BDF169" s="754"/>
      <c r="BDG169" s="754"/>
      <c r="BDH169" s="754"/>
      <c r="BDI169" s="754"/>
      <c r="BDJ169" s="754"/>
      <c r="BDK169" s="754"/>
      <c r="BDL169" s="754"/>
      <c r="BDM169" s="754"/>
      <c r="BDN169" s="754"/>
      <c r="BDO169" s="754"/>
      <c r="BDP169" s="754"/>
      <c r="BDQ169" s="754"/>
      <c r="BDR169" s="754"/>
      <c r="BDS169" s="754"/>
      <c r="BDT169" s="754"/>
      <c r="BDU169" s="754"/>
      <c r="BDV169" s="754"/>
      <c r="BDW169" s="754"/>
      <c r="BDX169" s="754"/>
      <c r="BDY169" s="754"/>
      <c r="BDZ169" s="754"/>
      <c r="BEA169" s="754"/>
      <c r="BEB169" s="754"/>
      <c r="BEC169" s="754"/>
      <c r="BED169" s="754"/>
      <c r="BEE169" s="754"/>
      <c r="BEF169" s="754"/>
      <c r="BEG169" s="754"/>
      <c r="BEH169" s="754"/>
      <c r="BEI169" s="754"/>
      <c r="BEJ169" s="754"/>
      <c r="BEK169" s="754"/>
      <c r="BEL169" s="754"/>
      <c r="BEM169" s="754"/>
      <c r="BEN169" s="754"/>
      <c r="BEO169" s="754"/>
      <c r="BEP169" s="754"/>
      <c r="BEQ169" s="754"/>
      <c r="BER169" s="754"/>
      <c r="BES169" s="754"/>
      <c r="BET169" s="754"/>
      <c r="BEU169" s="754"/>
      <c r="BEV169" s="754"/>
      <c r="BEW169" s="754"/>
      <c r="BEX169" s="754"/>
      <c r="BEY169" s="754"/>
      <c r="BEZ169" s="754"/>
      <c r="BFA169" s="754"/>
      <c r="BFB169" s="754"/>
      <c r="BFC169" s="754"/>
      <c r="BFD169" s="754"/>
      <c r="BFE169" s="754"/>
      <c r="BFF169" s="754"/>
      <c r="BFG169" s="754"/>
      <c r="BFH169" s="754"/>
      <c r="BFI169" s="754"/>
      <c r="BFJ169" s="754"/>
      <c r="BFK169" s="754"/>
      <c r="BFL169" s="754"/>
      <c r="BFM169" s="754"/>
      <c r="BFN169" s="754"/>
      <c r="BFO169" s="754"/>
      <c r="BFP169" s="754"/>
      <c r="BFQ169" s="754"/>
      <c r="BFR169" s="754"/>
      <c r="BFS169" s="754"/>
      <c r="BFT169" s="754"/>
      <c r="BFU169" s="754"/>
      <c r="BFV169" s="754"/>
      <c r="BFW169" s="754"/>
      <c r="BFX169" s="754"/>
      <c r="BFY169" s="754"/>
      <c r="BFZ169" s="754"/>
      <c r="BGA169" s="754"/>
      <c r="BGB169" s="754"/>
      <c r="BGC169" s="754"/>
      <c r="BGD169" s="754"/>
      <c r="BGE169" s="754"/>
      <c r="BGF169" s="754"/>
      <c r="BGG169" s="754"/>
      <c r="BGH169" s="754"/>
      <c r="BGI169" s="754"/>
      <c r="BGJ169" s="754"/>
      <c r="BGK169" s="754"/>
      <c r="BGL169" s="754"/>
      <c r="BGM169" s="754"/>
      <c r="BGN169" s="754"/>
      <c r="BGO169" s="754"/>
      <c r="BGP169" s="754"/>
      <c r="BGQ169" s="754"/>
      <c r="BGR169" s="754"/>
      <c r="BGS169" s="754"/>
      <c r="BGT169" s="754"/>
      <c r="BGU169" s="754"/>
      <c r="BGV169" s="754"/>
      <c r="BGW169" s="754"/>
      <c r="BGX169" s="754"/>
      <c r="BGY169" s="754"/>
      <c r="BGZ169" s="754"/>
      <c r="BHA169" s="754"/>
      <c r="BHB169" s="754"/>
      <c r="BHC169" s="754"/>
      <c r="BHD169" s="754"/>
      <c r="BHE169" s="754"/>
      <c r="BHF169" s="754"/>
      <c r="BHG169" s="754"/>
      <c r="BHH169" s="754"/>
      <c r="BHI169" s="754"/>
      <c r="BHJ169" s="754"/>
      <c r="BHK169" s="754"/>
      <c r="BHL169" s="754"/>
      <c r="BHM169" s="754"/>
      <c r="BHN169" s="754"/>
      <c r="BHO169" s="754"/>
      <c r="BHP169" s="754"/>
      <c r="BHQ169" s="754"/>
      <c r="BHR169" s="754"/>
      <c r="BHS169" s="754"/>
      <c r="BHT169" s="754"/>
      <c r="BHU169" s="754"/>
      <c r="BHV169" s="754"/>
      <c r="BHW169" s="754"/>
      <c r="BHX169" s="754"/>
      <c r="BHY169" s="754"/>
      <c r="BHZ169" s="754"/>
      <c r="BIA169" s="754"/>
      <c r="BIB169" s="754"/>
      <c r="BIC169" s="754"/>
      <c r="BID169" s="754"/>
      <c r="BIE169" s="754"/>
      <c r="BIF169" s="754"/>
      <c r="BIG169" s="754"/>
      <c r="BIH169" s="754"/>
      <c r="BII169" s="754"/>
      <c r="BIJ169" s="754"/>
      <c r="BIK169" s="754"/>
      <c r="BIL169" s="754"/>
      <c r="BIM169" s="754"/>
      <c r="BIN169" s="754"/>
      <c r="BIO169" s="754"/>
      <c r="BIP169" s="754"/>
      <c r="BIQ169" s="754"/>
      <c r="BIR169" s="754"/>
      <c r="BIS169" s="754"/>
      <c r="BIT169" s="754"/>
      <c r="BIU169" s="754"/>
      <c r="BIV169" s="754"/>
      <c r="BIW169" s="754"/>
      <c r="BIX169" s="754"/>
      <c r="BIY169" s="754"/>
      <c r="BIZ169" s="754"/>
      <c r="BJA169" s="754"/>
      <c r="BJB169" s="754"/>
      <c r="BJC169" s="754"/>
      <c r="BJD169" s="754"/>
      <c r="BJE169" s="754"/>
      <c r="BJF169" s="754"/>
      <c r="BJG169" s="754"/>
      <c r="BJH169" s="754"/>
      <c r="BJI169" s="754"/>
      <c r="BJJ169" s="754"/>
      <c r="BJK169" s="754"/>
      <c r="BJL169" s="754"/>
      <c r="BJM169" s="754"/>
      <c r="BJN169" s="754"/>
      <c r="BJO169" s="754"/>
      <c r="BJP169" s="754"/>
      <c r="BJQ169" s="754"/>
      <c r="BJR169" s="754"/>
      <c r="BJS169" s="754"/>
      <c r="BJT169" s="754"/>
      <c r="BJU169" s="754"/>
      <c r="BJV169" s="754"/>
      <c r="BJW169" s="754"/>
      <c r="BJX169" s="754"/>
      <c r="BJY169" s="754"/>
      <c r="BJZ169" s="754"/>
      <c r="BKA169" s="754"/>
      <c r="BKB169" s="754"/>
      <c r="BKC169" s="754"/>
      <c r="BKD169" s="754"/>
      <c r="BKE169" s="754"/>
      <c r="BKF169" s="754"/>
      <c r="BKG169" s="754"/>
      <c r="BKH169" s="754"/>
      <c r="BKI169" s="754"/>
      <c r="BKJ169" s="754"/>
      <c r="BKK169" s="754"/>
      <c r="BKL169" s="754"/>
      <c r="BKM169" s="754"/>
      <c r="BKN169" s="754"/>
      <c r="BKO169" s="754"/>
      <c r="BKP169" s="754"/>
      <c r="BKQ169" s="754"/>
      <c r="BKR169" s="754"/>
      <c r="BKS169" s="754"/>
      <c r="BKT169" s="754"/>
      <c r="BKU169" s="754"/>
      <c r="BKV169" s="754"/>
      <c r="BKW169" s="754"/>
      <c r="BKX169" s="754"/>
      <c r="BKY169" s="754"/>
      <c r="BKZ169" s="754"/>
      <c r="BLA169" s="754"/>
      <c r="BLB169" s="754"/>
      <c r="BLC169" s="754"/>
      <c r="BLD169" s="754"/>
      <c r="BLE169" s="754"/>
      <c r="BLF169" s="754"/>
      <c r="BLG169" s="754"/>
      <c r="BLH169" s="754"/>
      <c r="BLI169" s="754"/>
      <c r="BLJ169" s="754"/>
      <c r="BLK169" s="754"/>
      <c r="BLL169" s="754"/>
      <c r="BLM169" s="754"/>
      <c r="BLN169" s="754"/>
      <c r="BLO169" s="754"/>
      <c r="BLP169" s="754"/>
      <c r="BLQ169" s="754"/>
      <c r="BLR169" s="754"/>
      <c r="BLS169" s="754"/>
      <c r="BLT169" s="754"/>
      <c r="BLU169" s="754"/>
      <c r="BLV169" s="754"/>
      <c r="BLW169" s="754"/>
      <c r="BLX169" s="754"/>
      <c r="BLY169" s="754"/>
      <c r="BLZ169" s="754"/>
      <c r="BMA169" s="754"/>
      <c r="BMB169" s="754"/>
      <c r="BMC169" s="754"/>
      <c r="BMD169" s="754"/>
      <c r="BME169" s="754"/>
      <c r="BMF169" s="754"/>
      <c r="BMG169" s="754"/>
      <c r="BMH169" s="754"/>
      <c r="BMI169" s="754"/>
      <c r="BMJ169" s="754"/>
      <c r="BMK169" s="754"/>
      <c r="BML169" s="754"/>
      <c r="BMM169" s="754"/>
      <c r="BMN169" s="754"/>
      <c r="BMO169" s="754"/>
      <c r="BMP169" s="754"/>
      <c r="BMQ169" s="754"/>
      <c r="BMR169" s="754"/>
      <c r="BMS169" s="754"/>
      <c r="BMT169" s="754"/>
      <c r="BMU169" s="754"/>
      <c r="BMV169" s="754"/>
      <c r="BMW169" s="754"/>
      <c r="BMX169" s="754"/>
      <c r="BMY169" s="754"/>
      <c r="BMZ169" s="754"/>
      <c r="BNA169" s="754"/>
      <c r="BNB169" s="754"/>
      <c r="BNC169" s="754"/>
      <c r="BND169" s="754"/>
      <c r="BNE169" s="754"/>
      <c r="BNF169" s="754"/>
      <c r="BNG169" s="754"/>
      <c r="BNH169" s="754"/>
      <c r="BNI169" s="754"/>
      <c r="BNJ169" s="754"/>
      <c r="BNK169" s="754"/>
      <c r="BNL169" s="754"/>
      <c r="BNM169" s="754"/>
      <c r="BNN169" s="754"/>
      <c r="BNO169" s="754"/>
      <c r="BNP169" s="754"/>
      <c r="BNQ169" s="754"/>
      <c r="BNR169" s="754"/>
      <c r="BNS169" s="754"/>
      <c r="BNT169" s="754"/>
      <c r="BNU169" s="754"/>
      <c r="BNV169" s="754"/>
      <c r="BNW169" s="754"/>
      <c r="BNX169" s="754"/>
      <c r="BNY169" s="754"/>
      <c r="BNZ169" s="754"/>
      <c r="BOA169" s="754"/>
      <c r="BOB169" s="754"/>
      <c r="BOC169" s="754"/>
      <c r="BOD169" s="754"/>
      <c r="BOE169" s="754"/>
      <c r="BOF169" s="754"/>
      <c r="BOG169" s="754"/>
      <c r="BOH169" s="754"/>
      <c r="BOI169" s="754"/>
      <c r="BOJ169" s="754"/>
      <c r="BOK169" s="754"/>
      <c r="BOL169" s="754"/>
      <c r="BOM169" s="754"/>
      <c r="BON169" s="754"/>
      <c r="BOO169" s="754"/>
      <c r="BOP169" s="754"/>
      <c r="BOQ169" s="754"/>
      <c r="BOR169" s="754"/>
      <c r="BOS169" s="754"/>
      <c r="BOT169" s="754"/>
      <c r="BOU169" s="754"/>
      <c r="BOV169" s="754"/>
      <c r="BOW169" s="754"/>
      <c r="BOX169" s="754"/>
      <c r="BOY169" s="754"/>
      <c r="BOZ169" s="754"/>
      <c r="BPA169" s="754"/>
      <c r="BPB169" s="754"/>
      <c r="BPC169" s="754"/>
      <c r="BPD169" s="754"/>
      <c r="BPE169" s="754"/>
      <c r="BPF169" s="754"/>
      <c r="BPG169" s="754"/>
      <c r="BPH169" s="754"/>
      <c r="BPI169" s="754"/>
      <c r="BPJ169" s="754"/>
      <c r="BPK169" s="754"/>
      <c r="BPL169" s="754"/>
      <c r="BPM169" s="754"/>
      <c r="BPN169" s="754"/>
      <c r="BPO169" s="754"/>
      <c r="BPP169" s="754"/>
      <c r="BPQ169" s="754"/>
      <c r="BPR169" s="754"/>
      <c r="BPS169" s="754"/>
      <c r="BPT169" s="754"/>
      <c r="BPU169" s="754"/>
      <c r="BPV169" s="754"/>
      <c r="BPW169" s="754"/>
      <c r="BPX169" s="754"/>
      <c r="BPY169" s="754"/>
      <c r="BPZ169" s="754"/>
      <c r="BQA169" s="754"/>
      <c r="BQB169" s="754"/>
      <c r="BQC169" s="754"/>
      <c r="BQD169" s="754"/>
      <c r="BQE169" s="754"/>
      <c r="BQF169" s="754"/>
      <c r="BQG169" s="754"/>
      <c r="BQH169" s="754"/>
      <c r="BQI169" s="754"/>
      <c r="BQJ169" s="754"/>
      <c r="BQK169" s="754"/>
      <c r="BQL169" s="754"/>
      <c r="BQM169" s="754"/>
      <c r="BQN169" s="754"/>
      <c r="BQO169" s="754"/>
      <c r="BQP169" s="754"/>
      <c r="BQQ169" s="754"/>
      <c r="BQR169" s="754"/>
      <c r="BQS169" s="754"/>
      <c r="BQT169" s="754"/>
      <c r="BQU169" s="754"/>
      <c r="BQV169" s="754"/>
      <c r="BQW169" s="754"/>
      <c r="BQX169" s="754"/>
      <c r="BQY169" s="754"/>
      <c r="BQZ169" s="754"/>
      <c r="BRA169" s="754"/>
      <c r="BRB169" s="754"/>
      <c r="BRC169" s="754"/>
      <c r="BRD169" s="754"/>
      <c r="BRE169" s="754"/>
      <c r="BRF169" s="754"/>
      <c r="BRG169" s="754"/>
      <c r="BRH169" s="754"/>
      <c r="BRI169" s="754"/>
      <c r="BRJ169" s="754"/>
      <c r="BRK169" s="754"/>
      <c r="BRL169" s="754"/>
      <c r="BRM169" s="754"/>
      <c r="BRN169" s="754"/>
      <c r="BRO169" s="754"/>
      <c r="BRP169" s="754"/>
      <c r="BRQ169" s="754"/>
      <c r="BRR169" s="754"/>
      <c r="BRS169" s="754"/>
      <c r="BRT169" s="754"/>
      <c r="BRU169" s="754"/>
      <c r="BRV169" s="754"/>
      <c r="BRW169" s="754"/>
      <c r="BRX169" s="754"/>
      <c r="BRY169" s="754"/>
      <c r="BRZ169" s="754"/>
      <c r="BSA169" s="754"/>
      <c r="BSB169" s="754"/>
      <c r="BSC169" s="754"/>
      <c r="BSD169" s="754"/>
      <c r="BSE169" s="754"/>
      <c r="BSF169" s="754"/>
      <c r="BSG169" s="754"/>
      <c r="BSH169" s="754"/>
      <c r="BSI169" s="754"/>
      <c r="BSJ169" s="754"/>
      <c r="BSK169" s="754"/>
      <c r="BSL169" s="754"/>
      <c r="BSM169" s="754"/>
      <c r="BSN169" s="754"/>
      <c r="BSO169" s="754"/>
      <c r="BSP169" s="754"/>
      <c r="BSQ169" s="754"/>
      <c r="BSR169" s="754"/>
      <c r="BSS169" s="754"/>
      <c r="BST169" s="754"/>
      <c r="BSU169" s="754"/>
      <c r="BSV169" s="754"/>
      <c r="BSW169" s="754"/>
      <c r="BSX169" s="754"/>
      <c r="BSY169" s="754"/>
      <c r="BSZ169" s="754"/>
      <c r="BTA169" s="754"/>
      <c r="BTB169" s="754"/>
      <c r="BTC169" s="754"/>
      <c r="BTD169" s="754"/>
      <c r="BTE169" s="754"/>
      <c r="BTF169" s="754"/>
      <c r="BTG169" s="754"/>
      <c r="BTH169" s="754"/>
      <c r="BTI169" s="754"/>
      <c r="BTJ169" s="754"/>
      <c r="BTK169" s="754"/>
      <c r="BTL169" s="754"/>
      <c r="BTM169" s="754"/>
      <c r="BTN169" s="754"/>
      <c r="BTO169" s="754"/>
      <c r="BTP169" s="754"/>
      <c r="BTQ169" s="754"/>
      <c r="BTR169" s="754"/>
      <c r="BTS169" s="754"/>
      <c r="BTT169" s="754"/>
      <c r="BTU169" s="754"/>
      <c r="BTV169" s="754"/>
      <c r="BTW169" s="754"/>
      <c r="BTX169" s="754"/>
      <c r="BTY169" s="754"/>
      <c r="BTZ169" s="754"/>
      <c r="BUA169" s="754"/>
      <c r="BUB169" s="754"/>
      <c r="BUC169" s="754"/>
      <c r="BUD169" s="754"/>
      <c r="BUE169" s="754"/>
      <c r="BUF169" s="754"/>
      <c r="BUG169" s="754"/>
      <c r="BUH169" s="754"/>
      <c r="BUI169" s="754"/>
      <c r="BUJ169" s="754"/>
      <c r="BUK169" s="754"/>
      <c r="BUL169" s="754"/>
      <c r="BUM169" s="754"/>
      <c r="BUN169" s="754"/>
      <c r="BUO169" s="754"/>
      <c r="BUP169" s="754"/>
      <c r="BUQ169" s="754"/>
      <c r="BUR169" s="754"/>
      <c r="BUS169" s="754"/>
      <c r="BUT169" s="754"/>
      <c r="BUU169" s="754"/>
      <c r="BUV169" s="754"/>
      <c r="BUW169" s="754"/>
      <c r="BUX169" s="754"/>
      <c r="BUY169" s="754"/>
      <c r="BUZ169" s="754"/>
      <c r="BVA169" s="754"/>
      <c r="BVB169" s="754"/>
      <c r="BVC169" s="754"/>
      <c r="BVD169" s="754"/>
      <c r="BVE169" s="754"/>
      <c r="BVF169" s="754"/>
      <c r="BVG169" s="754"/>
      <c r="BVH169" s="754"/>
      <c r="BVI169" s="754"/>
      <c r="BVJ169" s="754"/>
      <c r="BVK169" s="754"/>
      <c r="BVL169" s="754"/>
      <c r="BVM169" s="754"/>
      <c r="BVN169" s="754"/>
      <c r="BVO169" s="754"/>
      <c r="BVP169" s="754"/>
      <c r="BVQ169" s="754"/>
      <c r="BVR169" s="754"/>
      <c r="BVS169" s="754"/>
      <c r="BVT169" s="754"/>
      <c r="BVU169" s="754"/>
      <c r="BVV169" s="754"/>
      <c r="BVW169" s="754"/>
      <c r="BVX169" s="754"/>
      <c r="BVY169" s="754"/>
      <c r="BVZ169" s="754"/>
      <c r="BWA169" s="754"/>
      <c r="BWB169" s="754"/>
      <c r="BWC169" s="754"/>
      <c r="BWD169" s="754"/>
      <c r="BWE169" s="754"/>
      <c r="BWF169" s="754"/>
      <c r="BWG169" s="754"/>
      <c r="BWH169" s="754"/>
      <c r="BWI169" s="754"/>
      <c r="BWJ169" s="754"/>
      <c r="BWK169" s="754"/>
      <c r="BWL169" s="754"/>
      <c r="BWM169" s="754"/>
      <c r="BWN169" s="754"/>
      <c r="BWO169" s="754"/>
      <c r="BWP169" s="754"/>
      <c r="BWQ169" s="754"/>
      <c r="BWR169" s="754"/>
      <c r="BWS169" s="754"/>
      <c r="BWT169" s="754"/>
      <c r="BWU169" s="754"/>
      <c r="BWV169" s="754"/>
      <c r="BWW169" s="754"/>
      <c r="BWX169" s="754"/>
      <c r="BWY169" s="754"/>
      <c r="BWZ169" s="754"/>
      <c r="BXA169" s="754"/>
      <c r="BXB169" s="754"/>
      <c r="BXC169" s="754"/>
      <c r="BXD169" s="754"/>
      <c r="BXE169" s="754"/>
      <c r="BXF169" s="754"/>
      <c r="BXG169" s="754"/>
      <c r="BXH169" s="754"/>
      <c r="BXI169" s="754"/>
      <c r="BXJ169" s="754"/>
      <c r="BXK169" s="754"/>
      <c r="BXL169" s="754"/>
      <c r="BXM169" s="754"/>
      <c r="BXN169" s="754"/>
      <c r="BXO169" s="754"/>
      <c r="BXP169" s="754"/>
      <c r="BXQ169" s="754"/>
      <c r="BXR169" s="754"/>
      <c r="BXS169" s="754"/>
      <c r="BXT169" s="754"/>
      <c r="BXU169" s="754"/>
      <c r="BXV169" s="754"/>
      <c r="BXW169" s="754"/>
      <c r="BXX169" s="754"/>
      <c r="BXY169" s="754"/>
      <c r="BXZ169" s="754"/>
      <c r="BYA169" s="754"/>
      <c r="BYB169" s="754"/>
      <c r="BYC169" s="754"/>
      <c r="BYD169" s="754"/>
      <c r="BYE169" s="754"/>
      <c r="BYF169" s="754"/>
      <c r="BYG169" s="754"/>
      <c r="BYH169" s="754"/>
      <c r="BYI169" s="754"/>
      <c r="BYJ169" s="754"/>
      <c r="BYK169" s="754"/>
      <c r="BYL169" s="754"/>
      <c r="BYM169" s="754"/>
      <c r="BYN169" s="754"/>
      <c r="BYO169" s="754"/>
      <c r="BYP169" s="754"/>
      <c r="BYQ169" s="754"/>
      <c r="BYR169" s="754"/>
      <c r="BYS169" s="754"/>
      <c r="BYT169" s="754"/>
      <c r="BYU169" s="754"/>
      <c r="BYV169" s="754"/>
      <c r="BYW169" s="754"/>
      <c r="BYX169" s="754"/>
      <c r="BYY169" s="754"/>
      <c r="BYZ169" s="754"/>
      <c r="BZA169" s="754"/>
      <c r="BZB169" s="754"/>
      <c r="BZC169" s="754"/>
      <c r="BZD169" s="754"/>
      <c r="BZE169" s="754"/>
      <c r="BZF169" s="754"/>
      <c r="BZG169" s="754"/>
      <c r="BZH169" s="754"/>
      <c r="BZI169" s="754"/>
      <c r="BZJ169" s="754"/>
      <c r="BZK169" s="754"/>
      <c r="BZL169" s="754"/>
      <c r="BZM169" s="754"/>
      <c r="BZN169" s="754"/>
      <c r="BZO169" s="754"/>
      <c r="BZP169" s="754"/>
      <c r="BZQ169" s="754"/>
      <c r="BZR169" s="754"/>
      <c r="BZS169" s="754"/>
      <c r="BZT169" s="754"/>
      <c r="BZU169" s="754"/>
      <c r="BZV169" s="754"/>
      <c r="BZW169" s="754"/>
      <c r="BZX169" s="754"/>
      <c r="BZY169" s="754"/>
      <c r="BZZ169" s="754"/>
      <c r="CAA169" s="754"/>
      <c r="CAB169" s="754"/>
      <c r="CAC169" s="754"/>
      <c r="CAD169" s="754"/>
      <c r="CAE169" s="754"/>
      <c r="CAF169" s="754"/>
      <c r="CAG169" s="754"/>
      <c r="CAH169" s="754"/>
      <c r="CAI169" s="754"/>
      <c r="CAJ169" s="754"/>
      <c r="CAK169" s="754"/>
      <c r="CAL169" s="754"/>
      <c r="CAM169" s="754"/>
      <c r="CAN169" s="754"/>
      <c r="CAO169" s="754"/>
      <c r="CAP169" s="754"/>
      <c r="CAQ169" s="754"/>
      <c r="CAR169" s="754"/>
      <c r="CAS169" s="754"/>
      <c r="CAT169" s="754"/>
      <c r="CAU169" s="754"/>
      <c r="CAV169" s="754"/>
      <c r="CAW169" s="754"/>
      <c r="CAX169" s="754"/>
      <c r="CAY169" s="754"/>
      <c r="CAZ169" s="754"/>
      <c r="CBA169" s="754"/>
      <c r="CBB169" s="754"/>
      <c r="CBC169" s="754"/>
      <c r="CBD169" s="754"/>
      <c r="CBE169" s="754"/>
      <c r="CBF169" s="754"/>
      <c r="CBG169" s="754"/>
      <c r="CBH169" s="754"/>
      <c r="CBI169" s="754"/>
      <c r="CBJ169" s="754"/>
      <c r="CBK169" s="754"/>
      <c r="CBL169" s="754"/>
      <c r="CBM169" s="754"/>
      <c r="CBN169" s="754"/>
      <c r="CBO169" s="754"/>
      <c r="CBP169" s="754"/>
      <c r="CBQ169" s="754"/>
      <c r="CBR169" s="754"/>
      <c r="CBS169" s="754"/>
      <c r="CBT169" s="754"/>
      <c r="CBU169" s="754"/>
      <c r="CBV169" s="754"/>
      <c r="CBW169" s="754"/>
      <c r="CBX169" s="754"/>
      <c r="CBY169" s="754"/>
      <c r="CBZ169" s="754"/>
      <c r="CCA169" s="754"/>
      <c r="CCB169" s="754"/>
      <c r="CCC169" s="754"/>
      <c r="CCD169" s="754"/>
      <c r="CCE169" s="754"/>
      <c r="CCF169" s="754"/>
      <c r="CCG169" s="754"/>
      <c r="CCH169" s="754"/>
      <c r="CCI169" s="754"/>
      <c r="CCJ169" s="754"/>
      <c r="CCK169" s="754"/>
      <c r="CCL169" s="754"/>
      <c r="CCM169" s="754"/>
      <c r="CCN169" s="754"/>
      <c r="CCO169" s="754"/>
      <c r="CCP169" s="754"/>
      <c r="CCQ169" s="754"/>
      <c r="CCR169" s="754"/>
      <c r="CCS169" s="754"/>
      <c r="CCT169" s="754"/>
      <c r="CCU169" s="754"/>
      <c r="CCV169" s="754"/>
      <c r="CCW169" s="754"/>
      <c r="CCX169" s="754"/>
      <c r="CCY169" s="754"/>
      <c r="CCZ169" s="754"/>
      <c r="CDA169" s="754"/>
      <c r="CDB169" s="754"/>
      <c r="CDC169" s="754"/>
      <c r="CDD169" s="754"/>
      <c r="CDE169" s="754"/>
      <c r="CDF169" s="754"/>
      <c r="CDG169" s="754"/>
      <c r="CDH169" s="754"/>
      <c r="CDI169" s="754"/>
      <c r="CDJ169" s="754"/>
      <c r="CDK169" s="754"/>
      <c r="CDL169" s="754"/>
      <c r="CDM169" s="754"/>
      <c r="CDN169" s="754"/>
      <c r="CDO169" s="754"/>
      <c r="CDP169" s="754"/>
      <c r="CDQ169" s="754"/>
      <c r="CDR169" s="754"/>
      <c r="CDS169" s="754"/>
      <c r="CDT169" s="754"/>
      <c r="CDU169" s="754"/>
      <c r="CDV169" s="754"/>
      <c r="CDW169" s="754"/>
      <c r="CDX169" s="754"/>
      <c r="CDY169" s="754"/>
      <c r="CDZ169" s="754"/>
      <c r="CEA169" s="754"/>
      <c r="CEB169" s="754"/>
      <c r="CEC169" s="754"/>
      <c r="CED169" s="754"/>
      <c r="CEE169" s="754"/>
      <c r="CEF169" s="754"/>
      <c r="CEG169" s="754"/>
      <c r="CEH169" s="754"/>
      <c r="CEI169" s="754"/>
      <c r="CEJ169" s="754"/>
      <c r="CEK169" s="754"/>
      <c r="CEL169" s="754"/>
      <c r="CEM169" s="754"/>
      <c r="CEN169" s="754"/>
      <c r="CEO169" s="754"/>
      <c r="CEP169" s="754"/>
      <c r="CEQ169" s="754"/>
      <c r="CER169" s="754"/>
      <c r="CES169" s="754"/>
      <c r="CET169" s="754"/>
      <c r="CEU169" s="754"/>
      <c r="CEV169" s="754"/>
      <c r="CEW169" s="754"/>
      <c r="CEX169" s="754"/>
      <c r="CEY169" s="754"/>
      <c r="CEZ169" s="754"/>
      <c r="CFA169" s="754"/>
      <c r="CFB169" s="754"/>
      <c r="CFC169" s="754"/>
      <c r="CFD169" s="754"/>
      <c r="CFE169" s="754"/>
      <c r="CFF169" s="754"/>
      <c r="CFG169" s="754"/>
      <c r="CFH169" s="754"/>
      <c r="CFI169" s="754"/>
      <c r="CFJ169" s="754"/>
      <c r="CFK169" s="754"/>
      <c r="CFL169" s="754"/>
      <c r="CFM169" s="754"/>
      <c r="CFN169" s="754"/>
      <c r="CFO169" s="754"/>
      <c r="CFP169" s="754"/>
      <c r="CFQ169" s="754"/>
      <c r="CFR169" s="754"/>
      <c r="CFS169" s="754"/>
      <c r="CFT169" s="754"/>
      <c r="CFU169" s="754"/>
      <c r="CFV169" s="754"/>
      <c r="CFW169" s="754"/>
      <c r="CFX169" s="754"/>
      <c r="CFY169" s="754"/>
      <c r="CFZ169" s="754"/>
      <c r="CGA169" s="754"/>
      <c r="CGB169" s="754"/>
      <c r="CGC169" s="754"/>
      <c r="CGD169" s="754"/>
      <c r="CGE169" s="754"/>
      <c r="CGF169" s="754"/>
      <c r="CGG169" s="754"/>
      <c r="CGH169" s="754"/>
      <c r="CGI169" s="754"/>
      <c r="CGJ169" s="754"/>
      <c r="CGK169" s="754"/>
      <c r="CGL169" s="754"/>
      <c r="CGM169" s="754"/>
      <c r="CGN169" s="754"/>
      <c r="CGO169" s="754"/>
      <c r="CGP169" s="754"/>
      <c r="CGQ169" s="754"/>
      <c r="CGR169" s="754"/>
      <c r="CGS169" s="754"/>
      <c r="CGT169" s="754"/>
      <c r="CGU169" s="754"/>
      <c r="CGV169" s="754"/>
      <c r="CGW169" s="754"/>
      <c r="CGX169" s="754"/>
      <c r="CGY169" s="754"/>
      <c r="CGZ169" s="754"/>
      <c r="CHA169" s="754"/>
      <c r="CHB169" s="754"/>
      <c r="CHC169" s="754"/>
      <c r="CHD169" s="754"/>
      <c r="CHE169" s="754"/>
      <c r="CHF169" s="754"/>
      <c r="CHG169" s="754"/>
      <c r="CHH169" s="754"/>
      <c r="CHI169" s="754"/>
      <c r="CHJ169" s="754"/>
      <c r="CHK169" s="754"/>
      <c r="CHL169" s="754"/>
      <c r="CHM169" s="754"/>
      <c r="CHN169" s="754"/>
      <c r="CHO169" s="754"/>
      <c r="CHP169" s="754"/>
      <c r="CHQ169" s="754"/>
      <c r="CHR169" s="754"/>
      <c r="CHS169" s="754"/>
      <c r="CHT169" s="754"/>
      <c r="CHU169" s="754"/>
      <c r="CHV169" s="754"/>
      <c r="CHW169" s="754"/>
      <c r="CHX169" s="754"/>
      <c r="CHY169" s="754"/>
      <c r="CHZ169" s="754"/>
      <c r="CIA169" s="754"/>
      <c r="CIB169" s="754"/>
      <c r="CIC169" s="754"/>
      <c r="CID169" s="754"/>
      <c r="CIE169" s="754"/>
      <c r="CIF169" s="754"/>
      <c r="CIG169" s="754"/>
      <c r="CIH169" s="754"/>
      <c r="CII169" s="754"/>
      <c r="CIJ169" s="754"/>
      <c r="CIK169" s="754"/>
      <c r="CIL169" s="754"/>
      <c r="CIM169" s="754"/>
      <c r="CIN169" s="754"/>
      <c r="CIO169" s="754"/>
      <c r="CIP169" s="754"/>
      <c r="CIQ169" s="754"/>
      <c r="CIR169" s="754"/>
      <c r="CIS169" s="754"/>
      <c r="CIT169" s="754"/>
      <c r="CIU169" s="754"/>
      <c r="CIV169" s="754"/>
      <c r="CIW169" s="754"/>
      <c r="CIX169" s="754"/>
      <c r="CIY169" s="754"/>
      <c r="CIZ169" s="754"/>
      <c r="CJA169" s="754"/>
      <c r="CJB169" s="754"/>
      <c r="CJC169" s="754"/>
      <c r="CJD169" s="754"/>
      <c r="CJE169" s="754"/>
      <c r="CJF169" s="754"/>
      <c r="CJG169" s="754"/>
      <c r="CJH169" s="754"/>
      <c r="CJI169" s="754"/>
      <c r="CJJ169" s="754"/>
      <c r="CJK169" s="754"/>
      <c r="CJL169" s="754"/>
      <c r="CJM169" s="754"/>
      <c r="CJN169" s="754"/>
      <c r="CJO169" s="754"/>
      <c r="CJP169" s="754"/>
      <c r="CJQ169" s="754"/>
      <c r="CJR169" s="754"/>
      <c r="CJS169" s="754"/>
      <c r="CJT169" s="754"/>
      <c r="CJU169" s="754"/>
      <c r="CJV169" s="754"/>
      <c r="CJW169" s="754"/>
      <c r="CJX169" s="754"/>
      <c r="CJY169" s="754"/>
      <c r="CJZ169" s="754"/>
      <c r="CKA169" s="754"/>
      <c r="CKB169" s="754"/>
      <c r="CKC169" s="754"/>
      <c r="CKD169" s="754"/>
      <c r="CKE169" s="754"/>
      <c r="CKF169" s="754"/>
      <c r="CKG169" s="754"/>
      <c r="CKH169" s="754"/>
      <c r="CKI169" s="754"/>
      <c r="CKJ169" s="754"/>
      <c r="CKK169" s="754"/>
      <c r="CKL169" s="754"/>
      <c r="CKM169" s="754"/>
      <c r="CKN169" s="754"/>
      <c r="CKO169" s="754"/>
      <c r="CKP169" s="754"/>
      <c r="CKQ169" s="754"/>
      <c r="CKR169" s="754"/>
      <c r="CKS169" s="754"/>
      <c r="CKT169" s="754"/>
      <c r="CKU169" s="754"/>
      <c r="CKV169" s="754"/>
      <c r="CKW169" s="754"/>
      <c r="CKX169" s="754"/>
      <c r="CKY169" s="754"/>
      <c r="CKZ169" s="754"/>
      <c r="CLA169" s="754"/>
      <c r="CLB169" s="754"/>
      <c r="CLC169" s="754"/>
      <c r="CLD169" s="754"/>
      <c r="CLE169" s="754"/>
      <c r="CLF169" s="754"/>
      <c r="CLG169" s="754"/>
      <c r="CLH169" s="754"/>
      <c r="CLI169" s="754"/>
      <c r="CLJ169" s="754"/>
      <c r="CLK169" s="754"/>
      <c r="CLL169" s="754"/>
      <c r="CLM169" s="754"/>
      <c r="CLN169" s="754"/>
      <c r="CLO169" s="754"/>
      <c r="CLP169" s="754"/>
      <c r="CLQ169" s="754"/>
      <c r="CLR169" s="754"/>
      <c r="CLS169" s="754"/>
      <c r="CLT169" s="754"/>
      <c r="CLU169" s="754"/>
      <c r="CLV169" s="754"/>
      <c r="CLW169" s="754"/>
      <c r="CLX169" s="754"/>
      <c r="CLY169" s="754"/>
      <c r="CLZ169" s="754"/>
      <c r="CMA169" s="754"/>
      <c r="CMB169" s="754"/>
      <c r="CMC169" s="754"/>
      <c r="CMD169" s="754"/>
      <c r="CME169" s="754"/>
      <c r="CMF169" s="754"/>
      <c r="CMG169" s="754"/>
      <c r="CMH169" s="754"/>
      <c r="CMI169" s="754"/>
      <c r="CMJ169" s="754"/>
      <c r="CMK169" s="754"/>
      <c r="CML169" s="754"/>
      <c r="CMM169" s="754"/>
      <c r="CMN169" s="754"/>
      <c r="CMO169" s="754"/>
      <c r="CMP169" s="754"/>
      <c r="CMQ169" s="754"/>
      <c r="CMR169" s="754"/>
      <c r="CMS169" s="754"/>
      <c r="CMT169" s="754"/>
      <c r="CMU169" s="754"/>
      <c r="CMV169" s="754"/>
      <c r="CMW169" s="754"/>
      <c r="CMX169" s="754"/>
      <c r="CMY169" s="754"/>
      <c r="CMZ169" s="754"/>
      <c r="CNA169" s="754"/>
      <c r="CNB169" s="754"/>
      <c r="CNC169" s="754"/>
      <c r="CND169" s="754"/>
      <c r="CNE169" s="754"/>
      <c r="CNF169" s="754"/>
      <c r="CNG169" s="754"/>
      <c r="CNH169" s="754"/>
      <c r="CNI169" s="754"/>
      <c r="CNJ169" s="754"/>
      <c r="CNK169" s="754"/>
      <c r="CNL169" s="754"/>
      <c r="CNM169" s="754"/>
      <c r="CNN169" s="754"/>
      <c r="CNO169" s="754"/>
      <c r="CNP169" s="754"/>
      <c r="CNQ169" s="754"/>
      <c r="CNR169" s="754"/>
      <c r="CNS169" s="754"/>
      <c r="CNT169" s="754"/>
      <c r="CNU169" s="754"/>
      <c r="CNV169" s="754"/>
      <c r="CNW169" s="754"/>
      <c r="CNX169" s="754"/>
      <c r="CNY169" s="754"/>
      <c r="CNZ169" s="754"/>
      <c r="COA169" s="754"/>
      <c r="COB169" s="754"/>
      <c r="COC169" s="754"/>
      <c r="COD169" s="754"/>
      <c r="COE169" s="754"/>
      <c r="COF169" s="754"/>
      <c r="COG169" s="754"/>
      <c r="COH169" s="754"/>
      <c r="COI169" s="754"/>
      <c r="COJ169" s="754"/>
      <c r="COK169" s="754"/>
      <c r="COL169" s="754"/>
      <c r="COM169" s="754"/>
      <c r="CON169" s="754"/>
      <c r="COO169" s="754"/>
      <c r="COP169" s="754"/>
      <c r="COQ169" s="754"/>
      <c r="COR169" s="754"/>
      <c r="COS169" s="754"/>
      <c r="COT169" s="754"/>
      <c r="COU169" s="754"/>
      <c r="COV169" s="754"/>
      <c r="COW169" s="754"/>
      <c r="COX169" s="754"/>
      <c r="COY169" s="754"/>
      <c r="COZ169" s="754"/>
      <c r="CPA169" s="754"/>
      <c r="CPB169" s="754"/>
      <c r="CPC169" s="754"/>
      <c r="CPD169" s="754"/>
      <c r="CPE169" s="754"/>
      <c r="CPF169" s="754"/>
      <c r="CPG169" s="754"/>
      <c r="CPH169" s="754"/>
      <c r="CPI169" s="754"/>
      <c r="CPJ169" s="754"/>
      <c r="CPK169" s="754"/>
      <c r="CPL169" s="754"/>
      <c r="CPM169" s="754"/>
      <c r="CPN169" s="754"/>
      <c r="CPO169" s="754"/>
      <c r="CPP169" s="754"/>
      <c r="CPQ169" s="754"/>
      <c r="CPR169" s="754"/>
      <c r="CPS169" s="754"/>
      <c r="CPT169" s="754"/>
      <c r="CPU169" s="754"/>
      <c r="CPV169" s="754"/>
      <c r="CPW169" s="754"/>
      <c r="CPX169" s="754"/>
      <c r="CPY169" s="754"/>
      <c r="CPZ169" s="754"/>
      <c r="CQA169" s="754"/>
      <c r="CQB169" s="754"/>
      <c r="CQC169" s="754"/>
      <c r="CQD169" s="754"/>
      <c r="CQE169" s="754"/>
      <c r="CQF169" s="754"/>
      <c r="CQG169" s="754"/>
      <c r="CQH169" s="754"/>
      <c r="CQI169" s="754"/>
      <c r="CQJ169" s="754"/>
      <c r="CQK169" s="754"/>
      <c r="CQL169" s="754"/>
      <c r="CQM169" s="754"/>
      <c r="CQN169" s="754"/>
      <c r="CQO169" s="754"/>
      <c r="CQP169" s="754"/>
      <c r="CQQ169" s="754"/>
      <c r="CQR169" s="754"/>
      <c r="CQS169" s="754"/>
      <c r="CQT169" s="754"/>
      <c r="CQU169" s="754"/>
      <c r="CQV169" s="754"/>
      <c r="CQW169" s="754"/>
      <c r="CQX169" s="754"/>
      <c r="CQY169" s="754"/>
      <c r="CQZ169" s="754"/>
      <c r="CRA169" s="754"/>
      <c r="CRB169" s="754"/>
      <c r="CRC169" s="754"/>
      <c r="CRD169" s="754"/>
      <c r="CRE169" s="754"/>
      <c r="CRF169" s="754"/>
      <c r="CRG169" s="754"/>
      <c r="CRH169" s="754"/>
      <c r="CRI169" s="754"/>
      <c r="CRJ169" s="754"/>
      <c r="CRK169" s="754"/>
      <c r="CRL169" s="754"/>
      <c r="CRM169" s="754"/>
      <c r="CRN169" s="754"/>
      <c r="CRO169" s="754"/>
      <c r="CRP169" s="754"/>
      <c r="CRQ169" s="754"/>
      <c r="CRR169" s="754"/>
      <c r="CRS169" s="754"/>
      <c r="CRT169" s="754"/>
      <c r="CRU169" s="754"/>
      <c r="CRV169" s="754"/>
      <c r="CRW169" s="754"/>
      <c r="CRX169" s="754"/>
      <c r="CRY169" s="754"/>
      <c r="CRZ169" s="754"/>
      <c r="CSA169" s="754"/>
      <c r="CSB169" s="754"/>
      <c r="CSC169" s="754"/>
      <c r="CSD169" s="754"/>
      <c r="CSE169" s="754"/>
      <c r="CSF169" s="754"/>
      <c r="CSG169" s="754"/>
      <c r="CSH169" s="754"/>
      <c r="CSI169" s="754"/>
      <c r="CSJ169" s="754"/>
      <c r="CSK169" s="754"/>
      <c r="CSL169" s="754"/>
      <c r="CSM169" s="754"/>
      <c r="CSN169" s="754"/>
      <c r="CSO169" s="754"/>
      <c r="CSP169" s="754"/>
      <c r="CSQ169" s="754"/>
      <c r="CSR169" s="754"/>
      <c r="CSS169" s="754"/>
      <c r="CST169" s="754"/>
      <c r="CSU169" s="754"/>
      <c r="CSV169" s="754"/>
      <c r="CSW169" s="754"/>
      <c r="CSX169" s="754"/>
      <c r="CSY169" s="754"/>
      <c r="CSZ169" s="754"/>
      <c r="CTA169" s="754"/>
      <c r="CTB169" s="754"/>
      <c r="CTC169" s="754"/>
      <c r="CTD169" s="754"/>
      <c r="CTE169" s="754"/>
      <c r="CTF169" s="754"/>
      <c r="CTG169" s="754"/>
      <c r="CTH169" s="754"/>
      <c r="CTI169" s="754"/>
      <c r="CTJ169" s="754"/>
      <c r="CTK169" s="754"/>
      <c r="CTL169" s="754"/>
      <c r="CTM169" s="754"/>
      <c r="CTN169" s="754"/>
      <c r="CTO169" s="754"/>
      <c r="CTP169" s="754"/>
      <c r="CTQ169" s="754"/>
      <c r="CTR169" s="754"/>
      <c r="CTS169" s="754"/>
      <c r="CTT169" s="754"/>
      <c r="CTU169" s="754"/>
      <c r="CTV169" s="754"/>
      <c r="CTW169" s="754"/>
      <c r="CTX169" s="754"/>
      <c r="CTY169" s="754"/>
      <c r="CTZ169" s="754"/>
      <c r="CUA169" s="754"/>
      <c r="CUB169" s="754"/>
      <c r="CUC169" s="754"/>
      <c r="CUD169" s="754"/>
      <c r="CUE169" s="754"/>
      <c r="CUF169" s="754"/>
      <c r="CUG169" s="754"/>
      <c r="CUH169" s="754"/>
      <c r="CUI169" s="754"/>
      <c r="CUJ169" s="754"/>
      <c r="CUK169" s="754"/>
      <c r="CUL169" s="754"/>
      <c r="CUM169" s="754"/>
      <c r="CUN169" s="754"/>
      <c r="CUO169" s="754"/>
      <c r="CUP169" s="754"/>
      <c r="CUQ169" s="754"/>
      <c r="CUR169" s="754"/>
      <c r="CUS169" s="754"/>
      <c r="CUT169" s="754"/>
      <c r="CUU169" s="754"/>
      <c r="CUV169" s="754"/>
      <c r="CUW169" s="754"/>
      <c r="CUX169" s="754"/>
      <c r="CUY169" s="754"/>
      <c r="CUZ169" s="754"/>
      <c r="CVA169" s="754"/>
      <c r="CVB169" s="754"/>
      <c r="CVC169" s="754"/>
      <c r="CVD169" s="754"/>
      <c r="CVE169" s="754"/>
      <c r="CVF169" s="754"/>
      <c r="CVG169" s="754"/>
      <c r="CVH169" s="754"/>
      <c r="CVI169" s="754"/>
      <c r="CVJ169" s="754"/>
      <c r="CVK169" s="754"/>
      <c r="CVL169" s="754"/>
      <c r="CVM169" s="754"/>
      <c r="CVN169" s="754"/>
      <c r="CVO169" s="754"/>
      <c r="CVP169" s="754"/>
      <c r="CVQ169" s="754"/>
      <c r="CVR169" s="754"/>
      <c r="CVS169" s="754"/>
      <c r="CVT169" s="754"/>
      <c r="CVU169" s="754"/>
      <c r="CVV169" s="754"/>
      <c r="CVW169" s="754"/>
      <c r="CVX169" s="754"/>
      <c r="CVY169" s="754"/>
      <c r="CVZ169" s="754"/>
      <c r="CWA169" s="754"/>
      <c r="CWB169" s="754"/>
      <c r="CWC169" s="754"/>
      <c r="CWD169" s="754"/>
      <c r="CWE169" s="754"/>
      <c r="CWF169" s="754"/>
      <c r="CWG169" s="754"/>
      <c r="CWH169" s="754"/>
      <c r="CWI169" s="754"/>
      <c r="CWJ169" s="754"/>
      <c r="CWK169" s="754"/>
      <c r="CWL169" s="754"/>
      <c r="CWM169" s="754"/>
      <c r="CWN169" s="754"/>
      <c r="CWO169" s="754"/>
      <c r="CWP169" s="754"/>
      <c r="CWQ169" s="754"/>
      <c r="CWR169" s="754"/>
      <c r="CWS169" s="754"/>
      <c r="CWT169" s="754"/>
      <c r="CWU169" s="754"/>
      <c r="CWV169" s="754"/>
      <c r="CWW169" s="754"/>
      <c r="CWX169" s="754"/>
      <c r="CWY169" s="754"/>
      <c r="CWZ169" s="754"/>
      <c r="CXA169" s="754"/>
      <c r="CXB169" s="754"/>
      <c r="CXC169" s="754"/>
      <c r="CXD169" s="754"/>
      <c r="CXE169" s="754"/>
      <c r="CXF169" s="754"/>
      <c r="CXG169" s="754"/>
      <c r="CXH169" s="754"/>
      <c r="CXI169" s="754"/>
      <c r="CXJ169" s="754"/>
      <c r="CXK169" s="754"/>
      <c r="CXL169" s="754"/>
      <c r="CXM169" s="754"/>
      <c r="CXN169" s="754"/>
      <c r="CXO169" s="754"/>
      <c r="CXP169" s="754"/>
      <c r="CXQ169" s="754"/>
      <c r="CXR169" s="754"/>
      <c r="CXS169" s="754"/>
      <c r="CXT169" s="754"/>
      <c r="CXU169" s="754"/>
      <c r="CXV169" s="754"/>
      <c r="CXW169" s="754"/>
      <c r="CXX169" s="754"/>
      <c r="CXY169" s="754"/>
      <c r="CXZ169" s="754"/>
      <c r="CYA169" s="754"/>
      <c r="CYB169" s="754"/>
      <c r="CYC169" s="754"/>
      <c r="CYD169" s="754"/>
      <c r="CYE169" s="754"/>
      <c r="CYF169" s="754"/>
      <c r="CYG169" s="754"/>
      <c r="CYH169" s="754"/>
      <c r="CYI169" s="754"/>
      <c r="CYJ169" s="754"/>
      <c r="CYK169" s="754"/>
      <c r="CYL169" s="754"/>
      <c r="CYM169" s="754"/>
      <c r="CYN169" s="754"/>
      <c r="CYO169" s="754"/>
      <c r="CYP169" s="754"/>
      <c r="CYQ169" s="754"/>
      <c r="CYR169" s="754"/>
      <c r="CYS169" s="754"/>
      <c r="CYT169" s="754"/>
      <c r="CYU169" s="754"/>
      <c r="CYV169" s="754"/>
      <c r="CYW169" s="754"/>
      <c r="CYX169" s="754"/>
      <c r="CYY169" s="754"/>
      <c r="CYZ169" s="754"/>
      <c r="CZA169" s="754"/>
      <c r="CZB169" s="754"/>
      <c r="CZC169" s="754"/>
      <c r="CZD169" s="754"/>
      <c r="CZE169" s="754"/>
      <c r="CZF169" s="754"/>
      <c r="CZG169" s="754"/>
      <c r="CZH169" s="754"/>
      <c r="CZI169" s="754"/>
      <c r="CZJ169" s="754"/>
      <c r="CZK169" s="754"/>
      <c r="CZL169" s="754"/>
      <c r="CZM169" s="754"/>
      <c r="CZN169" s="754"/>
      <c r="CZO169" s="754"/>
      <c r="CZP169" s="754"/>
      <c r="CZQ169" s="754"/>
      <c r="CZR169" s="754"/>
      <c r="CZS169" s="754"/>
      <c r="CZT169" s="754"/>
      <c r="CZU169" s="754"/>
      <c r="CZV169" s="754"/>
      <c r="CZW169" s="754"/>
      <c r="CZX169" s="754"/>
      <c r="CZY169" s="754"/>
      <c r="CZZ169" s="754"/>
      <c r="DAA169" s="754"/>
      <c r="DAB169" s="754"/>
      <c r="DAC169" s="754"/>
      <c r="DAD169" s="754"/>
      <c r="DAE169" s="754"/>
      <c r="DAF169" s="754"/>
      <c r="DAG169" s="754"/>
      <c r="DAH169" s="754"/>
      <c r="DAI169" s="754"/>
      <c r="DAJ169" s="754"/>
      <c r="DAK169" s="754"/>
      <c r="DAL169" s="754"/>
      <c r="DAM169" s="754"/>
      <c r="DAN169" s="754"/>
      <c r="DAO169" s="754"/>
      <c r="DAP169" s="754"/>
      <c r="DAQ169" s="754"/>
      <c r="DAR169" s="754"/>
      <c r="DAS169" s="754"/>
      <c r="DAT169" s="754"/>
      <c r="DAU169" s="754"/>
      <c r="DAV169" s="754"/>
      <c r="DAW169" s="754"/>
      <c r="DAX169" s="754"/>
      <c r="DAY169" s="754"/>
      <c r="DAZ169" s="754"/>
      <c r="DBA169" s="754"/>
      <c r="DBB169" s="754"/>
      <c r="DBC169" s="754"/>
      <c r="DBD169" s="754"/>
      <c r="DBE169" s="754"/>
      <c r="DBF169" s="754"/>
      <c r="DBG169" s="754"/>
      <c r="DBH169" s="754"/>
      <c r="DBI169" s="754"/>
      <c r="DBJ169" s="754"/>
      <c r="DBK169" s="754"/>
      <c r="DBL169" s="754"/>
      <c r="DBM169" s="754"/>
      <c r="DBN169" s="754"/>
      <c r="DBO169" s="754"/>
      <c r="DBP169" s="754"/>
      <c r="DBQ169" s="754"/>
      <c r="DBR169" s="754"/>
      <c r="DBS169" s="754"/>
      <c r="DBT169" s="754"/>
      <c r="DBU169" s="754"/>
      <c r="DBV169" s="754"/>
      <c r="DBW169" s="754"/>
      <c r="DBX169" s="754"/>
      <c r="DBY169" s="754"/>
      <c r="DBZ169" s="754"/>
      <c r="DCA169" s="754"/>
      <c r="DCB169" s="754"/>
      <c r="DCC169" s="754"/>
      <c r="DCD169" s="754"/>
      <c r="DCE169" s="754"/>
      <c r="DCF169" s="754"/>
      <c r="DCG169" s="754"/>
      <c r="DCH169" s="754"/>
      <c r="DCI169" s="754"/>
      <c r="DCJ169" s="754"/>
      <c r="DCK169" s="754"/>
      <c r="DCL169" s="754"/>
      <c r="DCM169" s="754"/>
      <c r="DCN169" s="754"/>
      <c r="DCO169" s="754"/>
      <c r="DCP169" s="754"/>
      <c r="DCQ169" s="754"/>
      <c r="DCR169" s="754"/>
      <c r="DCS169" s="754"/>
      <c r="DCT169" s="754"/>
      <c r="DCU169" s="754"/>
      <c r="DCV169" s="754"/>
      <c r="DCW169" s="754"/>
      <c r="DCX169" s="754"/>
      <c r="DCY169" s="754"/>
      <c r="DCZ169" s="754"/>
      <c r="DDA169" s="754"/>
      <c r="DDB169" s="754"/>
      <c r="DDC169" s="754"/>
      <c r="DDD169" s="754"/>
      <c r="DDE169" s="754"/>
      <c r="DDF169" s="754"/>
      <c r="DDG169" s="754"/>
      <c r="DDH169" s="754"/>
      <c r="DDI169" s="754"/>
      <c r="DDJ169" s="754"/>
      <c r="DDK169" s="754"/>
      <c r="DDL169" s="754"/>
      <c r="DDM169" s="754"/>
      <c r="DDN169" s="754"/>
      <c r="DDO169" s="754"/>
      <c r="DDP169" s="754"/>
      <c r="DDQ169" s="754"/>
      <c r="DDR169" s="754"/>
      <c r="DDS169" s="754"/>
      <c r="DDT169" s="754"/>
      <c r="DDU169" s="754"/>
      <c r="DDV169" s="754"/>
      <c r="DDW169" s="754"/>
      <c r="DDX169" s="754"/>
      <c r="DDY169" s="754"/>
      <c r="DDZ169" s="754"/>
      <c r="DEA169" s="754"/>
      <c r="DEB169" s="754"/>
      <c r="DEC169" s="754"/>
      <c r="DED169" s="754"/>
      <c r="DEE169" s="754"/>
      <c r="DEF169" s="754"/>
      <c r="DEG169" s="754"/>
      <c r="DEH169" s="754"/>
      <c r="DEI169" s="754"/>
      <c r="DEJ169" s="754"/>
      <c r="DEK169" s="754"/>
      <c r="DEL169" s="754"/>
      <c r="DEM169" s="754"/>
      <c r="DEN169" s="754"/>
      <c r="DEO169" s="754"/>
      <c r="DEP169" s="754"/>
      <c r="DEQ169" s="754"/>
      <c r="DER169" s="754"/>
      <c r="DES169" s="754"/>
      <c r="DET169" s="754"/>
      <c r="DEU169" s="754"/>
      <c r="DEV169" s="754"/>
      <c r="DEW169" s="754"/>
      <c r="DEX169" s="754"/>
      <c r="DEY169" s="754"/>
      <c r="DEZ169" s="754"/>
      <c r="DFA169" s="754"/>
      <c r="DFB169" s="754"/>
      <c r="DFC169" s="754"/>
      <c r="DFD169" s="754"/>
      <c r="DFE169" s="754"/>
      <c r="DFF169" s="754"/>
      <c r="DFG169" s="754"/>
      <c r="DFH169" s="754"/>
      <c r="DFI169" s="754"/>
      <c r="DFJ169" s="754"/>
      <c r="DFK169" s="754"/>
      <c r="DFL169" s="754"/>
      <c r="DFM169" s="754"/>
      <c r="DFN169" s="754"/>
      <c r="DFO169" s="754"/>
      <c r="DFP169" s="754"/>
      <c r="DFQ169" s="754"/>
      <c r="DFR169" s="754"/>
      <c r="DFS169" s="754"/>
      <c r="DFT169" s="754"/>
      <c r="DFU169" s="754"/>
      <c r="DFV169" s="754"/>
      <c r="DFW169" s="754"/>
      <c r="DFX169" s="754"/>
      <c r="DFY169" s="754"/>
      <c r="DFZ169" s="754"/>
      <c r="DGA169" s="754"/>
      <c r="DGB169" s="754"/>
      <c r="DGC169" s="754"/>
      <c r="DGD169" s="754"/>
      <c r="DGE169" s="754"/>
      <c r="DGF169" s="754"/>
      <c r="DGG169" s="754"/>
      <c r="DGH169" s="754"/>
      <c r="DGI169" s="754"/>
      <c r="DGJ169" s="754"/>
      <c r="DGK169" s="754"/>
      <c r="DGL169" s="754"/>
      <c r="DGM169" s="754"/>
      <c r="DGN169" s="754"/>
      <c r="DGO169" s="754"/>
      <c r="DGP169" s="754"/>
      <c r="DGQ169" s="754"/>
      <c r="DGR169" s="754"/>
      <c r="DGS169" s="754"/>
      <c r="DGT169" s="754"/>
      <c r="DGU169" s="754"/>
      <c r="DGV169" s="754"/>
      <c r="DGW169" s="754"/>
      <c r="DGX169" s="754"/>
      <c r="DGY169" s="754"/>
      <c r="DGZ169" s="754"/>
      <c r="DHA169" s="754"/>
      <c r="DHB169" s="754"/>
      <c r="DHC169" s="754"/>
      <c r="DHD169" s="754"/>
      <c r="DHE169" s="754"/>
      <c r="DHF169" s="754"/>
      <c r="DHG169" s="754"/>
      <c r="DHH169" s="754"/>
      <c r="DHI169" s="754"/>
      <c r="DHJ169" s="754"/>
      <c r="DHK169" s="754"/>
      <c r="DHL169" s="754"/>
      <c r="DHM169" s="754"/>
      <c r="DHN169" s="754"/>
      <c r="DHO169" s="754"/>
      <c r="DHP169" s="754"/>
      <c r="DHQ169" s="754"/>
      <c r="DHR169" s="754"/>
      <c r="DHS169" s="754"/>
      <c r="DHT169" s="754"/>
      <c r="DHU169" s="754"/>
      <c r="DHV169" s="754"/>
      <c r="DHW169" s="754"/>
      <c r="DHX169" s="754"/>
      <c r="DHY169" s="754"/>
      <c r="DHZ169" s="754"/>
      <c r="DIA169" s="754"/>
      <c r="DIB169" s="754"/>
      <c r="DIC169" s="754"/>
      <c r="DID169" s="754"/>
      <c r="DIE169" s="754"/>
      <c r="DIF169" s="754"/>
      <c r="DIG169" s="754"/>
      <c r="DIH169" s="754"/>
      <c r="DII169" s="754"/>
      <c r="DIJ169" s="754"/>
      <c r="DIK169" s="754"/>
      <c r="DIL169" s="754"/>
      <c r="DIM169" s="754"/>
      <c r="DIN169" s="754"/>
      <c r="DIO169" s="754"/>
      <c r="DIP169" s="754"/>
      <c r="DIQ169" s="754"/>
      <c r="DIR169" s="754"/>
      <c r="DIS169" s="754"/>
      <c r="DIT169" s="754"/>
      <c r="DIU169" s="754"/>
      <c r="DIV169" s="754"/>
      <c r="DIW169" s="754"/>
      <c r="DIX169" s="754"/>
      <c r="DIY169" s="754"/>
      <c r="DIZ169" s="754"/>
      <c r="DJA169" s="754"/>
      <c r="DJB169" s="754"/>
      <c r="DJC169" s="754"/>
      <c r="DJD169" s="754"/>
      <c r="DJE169" s="754"/>
      <c r="DJF169" s="754"/>
      <c r="DJG169" s="754"/>
      <c r="DJH169" s="754"/>
      <c r="DJI169" s="754"/>
      <c r="DJJ169" s="754"/>
      <c r="DJK169" s="754"/>
      <c r="DJL169" s="754"/>
      <c r="DJM169" s="754"/>
      <c r="DJN169" s="754"/>
      <c r="DJO169" s="754"/>
      <c r="DJP169" s="754"/>
      <c r="DJQ169" s="754"/>
      <c r="DJR169" s="754"/>
      <c r="DJS169" s="754"/>
      <c r="DJT169" s="754"/>
      <c r="DJU169" s="754"/>
      <c r="DJV169" s="754"/>
      <c r="DJW169" s="754"/>
      <c r="DJX169" s="754"/>
      <c r="DJY169" s="754"/>
      <c r="DJZ169" s="754"/>
      <c r="DKA169" s="754"/>
      <c r="DKB169" s="754"/>
      <c r="DKC169" s="754"/>
      <c r="DKD169" s="754"/>
      <c r="DKE169" s="754"/>
      <c r="DKF169" s="754"/>
      <c r="DKG169" s="754"/>
      <c r="DKH169" s="754"/>
      <c r="DKI169" s="754"/>
      <c r="DKJ169" s="754"/>
      <c r="DKK169" s="754"/>
      <c r="DKL169" s="754"/>
      <c r="DKM169" s="754"/>
      <c r="DKN169" s="754"/>
      <c r="DKO169" s="754"/>
      <c r="DKP169" s="754"/>
      <c r="DKQ169" s="754"/>
      <c r="DKR169" s="754"/>
      <c r="DKS169" s="754"/>
      <c r="DKT169" s="754"/>
      <c r="DKU169" s="754"/>
      <c r="DKV169" s="754"/>
      <c r="DKW169" s="754"/>
      <c r="DKX169" s="754"/>
      <c r="DKY169" s="754"/>
      <c r="DKZ169" s="754"/>
      <c r="DLA169" s="754"/>
      <c r="DLB169" s="754"/>
      <c r="DLC169" s="754"/>
      <c r="DLD169" s="754"/>
      <c r="DLE169" s="754"/>
      <c r="DLF169" s="754"/>
      <c r="DLG169" s="754"/>
      <c r="DLH169" s="754"/>
      <c r="DLI169" s="754"/>
      <c r="DLJ169" s="754"/>
      <c r="DLK169" s="754"/>
      <c r="DLL169" s="754"/>
      <c r="DLM169" s="754"/>
      <c r="DLN169" s="754"/>
      <c r="DLO169" s="754"/>
      <c r="DLP169" s="754"/>
      <c r="DLQ169" s="754"/>
      <c r="DLR169" s="754"/>
      <c r="DLS169" s="754"/>
      <c r="DLT169" s="754"/>
      <c r="DLU169" s="754"/>
      <c r="DLV169" s="754"/>
      <c r="DLW169" s="754"/>
      <c r="DLX169" s="754"/>
      <c r="DLY169" s="754"/>
      <c r="DLZ169" s="754"/>
      <c r="DMA169" s="754"/>
      <c r="DMB169" s="754"/>
      <c r="DMC169" s="754"/>
      <c r="DMD169" s="754"/>
      <c r="DME169" s="754"/>
      <c r="DMF169" s="754"/>
      <c r="DMG169" s="754"/>
      <c r="DMH169" s="754"/>
      <c r="DMI169" s="754"/>
      <c r="DMJ169" s="754"/>
      <c r="DMK169" s="754"/>
      <c r="DML169" s="754"/>
      <c r="DMM169" s="754"/>
      <c r="DMN169" s="754"/>
      <c r="DMO169" s="754"/>
      <c r="DMP169" s="754"/>
      <c r="DMQ169" s="754"/>
      <c r="DMR169" s="754"/>
      <c r="DMS169" s="754"/>
      <c r="DMT169" s="754"/>
      <c r="DMU169" s="754"/>
      <c r="DMV169" s="754"/>
      <c r="DMW169" s="754"/>
      <c r="DMX169" s="754"/>
      <c r="DMY169" s="754"/>
      <c r="DMZ169" s="754"/>
      <c r="DNA169" s="754"/>
      <c r="DNB169" s="754"/>
      <c r="DNC169" s="754"/>
      <c r="DND169" s="754"/>
      <c r="DNE169" s="754"/>
      <c r="DNF169" s="754"/>
      <c r="DNG169" s="754"/>
      <c r="DNH169" s="754"/>
      <c r="DNI169" s="754"/>
      <c r="DNJ169" s="754"/>
      <c r="DNK169" s="754"/>
      <c r="DNL169" s="754"/>
      <c r="DNM169" s="754"/>
      <c r="DNN169" s="754"/>
      <c r="DNO169" s="754"/>
      <c r="DNP169" s="754"/>
      <c r="DNQ169" s="754"/>
      <c r="DNR169" s="754"/>
      <c r="DNS169" s="754"/>
      <c r="DNT169" s="754"/>
      <c r="DNU169" s="754"/>
      <c r="DNV169" s="754"/>
      <c r="DNW169" s="754"/>
      <c r="DNX169" s="754"/>
      <c r="DNY169" s="754"/>
      <c r="DNZ169" s="754"/>
      <c r="DOA169" s="754"/>
      <c r="DOB169" s="754"/>
      <c r="DOC169" s="754"/>
      <c r="DOD169" s="754"/>
      <c r="DOE169" s="754"/>
      <c r="DOF169" s="754"/>
      <c r="DOG169" s="754"/>
      <c r="DOH169" s="754"/>
      <c r="DOI169" s="754"/>
      <c r="DOJ169" s="754"/>
      <c r="DOK169" s="754"/>
      <c r="DOL169" s="754"/>
      <c r="DOM169" s="754"/>
      <c r="DON169" s="754"/>
      <c r="DOO169" s="754"/>
      <c r="DOP169" s="754"/>
      <c r="DOQ169" s="754"/>
      <c r="DOR169" s="754"/>
      <c r="DOS169" s="754"/>
      <c r="DOT169" s="754"/>
      <c r="DOU169" s="754"/>
      <c r="DOV169" s="754"/>
      <c r="DOW169" s="754"/>
      <c r="DOX169" s="754"/>
      <c r="DOY169" s="754"/>
      <c r="DOZ169" s="754"/>
      <c r="DPA169" s="754"/>
      <c r="DPB169" s="754"/>
      <c r="DPC169" s="754"/>
      <c r="DPD169" s="754"/>
      <c r="DPE169" s="754"/>
      <c r="DPF169" s="754"/>
      <c r="DPG169" s="754"/>
      <c r="DPH169" s="754"/>
      <c r="DPI169" s="754"/>
      <c r="DPJ169" s="754"/>
      <c r="DPK169" s="754"/>
      <c r="DPL169" s="754"/>
      <c r="DPM169" s="754"/>
      <c r="DPN169" s="754"/>
      <c r="DPO169" s="754"/>
      <c r="DPP169" s="754"/>
      <c r="DPQ169" s="754"/>
      <c r="DPR169" s="754"/>
      <c r="DPS169" s="754"/>
      <c r="DPT169" s="754"/>
      <c r="DPU169" s="754"/>
      <c r="DPV169" s="754"/>
      <c r="DPW169" s="754"/>
      <c r="DPX169" s="754"/>
      <c r="DPY169" s="754"/>
      <c r="DPZ169" s="754"/>
      <c r="DQA169" s="754"/>
      <c r="DQB169" s="754"/>
      <c r="DQC169" s="754"/>
      <c r="DQD169" s="754"/>
      <c r="DQE169" s="754"/>
      <c r="DQF169" s="754"/>
      <c r="DQG169" s="754"/>
      <c r="DQH169" s="754"/>
      <c r="DQI169" s="754"/>
      <c r="DQJ169" s="754"/>
      <c r="DQK169" s="754"/>
      <c r="DQL169" s="754"/>
      <c r="DQM169" s="754"/>
      <c r="DQN169" s="754"/>
      <c r="DQO169" s="754"/>
      <c r="DQP169" s="754"/>
      <c r="DQQ169" s="754"/>
      <c r="DQR169" s="754"/>
      <c r="DQS169" s="754"/>
      <c r="DQT169" s="754"/>
      <c r="DQU169" s="754"/>
      <c r="DQV169" s="754"/>
      <c r="DQW169" s="754"/>
      <c r="DQX169" s="754"/>
      <c r="DQY169" s="754"/>
      <c r="DQZ169" s="754"/>
      <c r="DRA169" s="754"/>
      <c r="DRB169" s="754"/>
      <c r="DRC169" s="754"/>
      <c r="DRD169" s="754"/>
      <c r="DRE169" s="754"/>
      <c r="DRF169" s="754"/>
      <c r="DRG169" s="754"/>
      <c r="DRH169" s="754"/>
      <c r="DRI169" s="754"/>
      <c r="DRJ169" s="754"/>
      <c r="DRK169" s="754"/>
      <c r="DRL169" s="754"/>
      <c r="DRM169" s="754"/>
      <c r="DRN169" s="754"/>
      <c r="DRO169" s="754"/>
      <c r="DRP169" s="754"/>
      <c r="DRQ169" s="754"/>
      <c r="DRR169" s="754"/>
      <c r="DRS169" s="754"/>
      <c r="DRT169" s="754"/>
      <c r="DRU169" s="754"/>
      <c r="DRV169" s="754"/>
      <c r="DRW169" s="754"/>
      <c r="DRX169" s="754"/>
      <c r="DRY169" s="754"/>
      <c r="DRZ169" s="754"/>
      <c r="DSA169" s="754"/>
      <c r="DSB169" s="754"/>
      <c r="DSC169" s="754"/>
      <c r="DSD169" s="754"/>
      <c r="DSE169" s="754"/>
      <c r="DSF169" s="754"/>
      <c r="DSG169" s="754"/>
      <c r="DSH169" s="754"/>
      <c r="DSI169" s="754"/>
      <c r="DSJ169" s="754"/>
      <c r="DSK169" s="754"/>
      <c r="DSL169" s="754"/>
      <c r="DSM169" s="754"/>
      <c r="DSN169" s="754"/>
      <c r="DSO169" s="754"/>
      <c r="DSP169" s="754"/>
      <c r="DSQ169" s="754"/>
      <c r="DSR169" s="754"/>
      <c r="DSS169" s="754"/>
      <c r="DST169" s="754"/>
      <c r="DSU169" s="754"/>
      <c r="DSV169" s="754"/>
      <c r="DSW169" s="754"/>
      <c r="DSX169" s="754"/>
      <c r="DSY169" s="754"/>
      <c r="DSZ169" s="754"/>
      <c r="DTA169" s="754"/>
      <c r="DTB169" s="754"/>
      <c r="DTC169" s="754"/>
      <c r="DTD169" s="754"/>
      <c r="DTE169" s="754"/>
      <c r="DTF169" s="754"/>
      <c r="DTG169" s="754"/>
      <c r="DTH169" s="754"/>
      <c r="DTI169" s="754"/>
      <c r="DTJ169" s="754"/>
      <c r="DTK169" s="754"/>
      <c r="DTL169" s="754"/>
      <c r="DTM169" s="754"/>
      <c r="DTN169" s="754"/>
      <c r="DTO169" s="754"/>
      <c r="DTP169" s="754"/>
      <c r="DTQ169" s="754"/>
      <c r="DTR169" s="754"/>
      <c r="DTS169" s="754"/>
      <c r="DTT169" s="754"/>
      <c r="DTU169" s="754"/>
      <c r="DTV169" s="754"/>
      <c r="DTW169" s="754"/>
      <c r="DTX169" s="754"/>
      <c r="DTY169" s="754"/>
      <c r="DTZ169" s="754"/>
      <c r="DUA169" s="754"/>
      <c r="DUB169" s="754"/>
      <c r="DUC169" s="754"/>
      <c r="DUD169" s="754"/>
      <c r="DUE169" s="754"/>
      <c r="DUF169" s="754"/>
      <c r="DUG169" s="754"/>
      <c r="DUH169" s="754"/>
      <c r="DUI169" s="754"/>
      <c r="DUJ169" s="754"/>
      <c r="DUK169" s="754"/>
      <c r="DUL169" s="754"/>
      <c r="DUM169" s="754"/>
      <c r="DUN169" s="754"/>
      <c r="DUO169" s="754"/>
      <c r="DUP169" s="754"/>
      <c r="DUQ169" s="754"/>
      <c r="DUR169" s="754"/>
      <c r="DUS169" s="754"/>
      <c r="DUT169" s="754"/>
      <c r="DUU169" s="754"/>
      <c r="DUV169" s="754"/>
      <c r="DUW169" s="754"/>
      <c r="DUX169" s="754"/>
      <c r="DUY169" s="754"/>
      <c r="DUZ169" s="754"/>
      <c r="DVA169" s="754"/>
      <c r="DVB169" s="754"/>
      <c r="DVC169" s="754"/>
      <c r="DVD169" s="754"/>
      <c r="DVE169" s="754"/>
      <c r="DVF169" s="754"/>
      <c r="DVG169" s="754"/>
      <c r="DVH169" s="754"/>
      <c r="DVI169" s="754"/>
      <c r="DVJ169" s="754"/>
      <c r="DVK169" s="754"/>
      <c r="DVL169" s="754"/>
      <c r="DVM169" s="754"/>
      <c r="DVN169" s="754"/>
      <c r="DVO169" s="754"/>
      <c r="DVP169" s="754"/>
      <c r="DVQ169" s="754"/>
      <c r="DVR169" s="754"/>
      <c r="DVS169" s="754"/>
      <c r="DVT169" s="754"/>
      <c r="DVU169" s="754"/>
      <c r="DVV169" s="754"/>
      <c r="DVW169" s="754"/>
      <c r="DVX169" s="754"/>
      <c r="DVY169" s="754"/>
      <c r="DVZ169" s="754"/>
      <c r="DWA169" s="754"/>
      <c r="DWB169" s="754"/>
      <c r="DWC169" s="754"/>
      <c r="DWD169" s="754"/>
      <c r="DWE169" s="754"/>
      <c r="DWF169" s="754"/>
      <c r="DWG169" s="754"/>
      <c r="DWH169" s="754"/>
      <c r="DWI169" s="754"/>
      <c r="DWJ169" s="754"/>
      <c r="DWK169" s="754"/>
      <c r="DWL169" s="754"/>
      <c r="DWM169" s="754"/>
      <c r="DWN169" s="754"/>
      <c r="DWO169" s="754"/>
      <c r="DWP169" s="754"/>
      <c r="DWQ169" s="754"/>
      <c r="DWR169" s="754"/>
      <c r="DWS169" s="754"/>
      <c r="DWT169" s="754"/>
      <c r="DWU169" s="754"/>
      <c r="DWV169" s="754"/>
      <c r="DWW169" s="754"/>
      <c r="DWX169" s="754"/>
      <c r="DWY169" s="754"/>
      <c r="DWZ169" s="754"/>
      <c r="DXA169" s="754"/>
      <c r="DXB169" s="754"/>
      <c r="DXC169" s="754"/>
      <c r="DXD169" s="754"/>
      <c r="DXE169" s="754"/>
      <c r="DXF169" s="754"/>
      <c r="DXG169" s="754"/>
      <c r="DXH169" s="754"/>
      <c r="DXI169" s="754"/>
      <c r="DXJ169" s="754"/>
      <c r="DXK169" s="754"/>
      <c r="DXL169" s="754"/>
      <c r="DXM169" s="754"/>
      <c r="DXN169" s="754"/>
      <c r="DXO169" s="754"/>
      <c r="DXP169" s="754"/>
      <c r="DXQ169" s="754"/>
      <c r="DXR169" s="754"/>
      <c r="DXS169" s="754"/>
      <c r="DXT169" s="754"/>
      <c r="DXU169" s="754"/>
      <c r="DXV169" s="754"/>
      <c r="DXW169" s="754"/>
      <c r="DXX169" s="754"/>
      <c r="DXY169" s="754"/>
      <c r="DXZ169" s="754"/>
      <c r="DYA169" s="754"/>
      <c r="DYB169" s="754"/>
      <c r="DYC169" s="754"/>
      <c r="DYD169" s="754"/>
      <c r="DYE169" s="754"/>
      <c r="DYF169" s="754"/>
      <c r="DYG169" s="754"/>
      <c r="DYH169" s="754"/>
      <c r="DYI169" s="754"/>
      <c r="DYJ169" s="754"/>
      <c r="DYK169" s="754"/>
      <c r="DYL169" s="754"/>
      <c r="DYM169" s="754"/>
      <c r="DYN169" s="754"/>
      <c r="DYO169" s="754"/>
      <c r="DYP169" s="754"/>
      <c r="DYQ169" s="754"/>
      <c r="DYR169" s="754"/>
      <c r="DYS169" s="754"/>
      <c r="DYT169" s="754"/>
      <c r="DYU169" s="754"/>
      <c r="DYV169" s="754"/>
      <c r="DYW169" s="754"/>
      <c r="DYX169" s="754"/>
      <c r="DYY169" s="754"/>
      <c r="DYZ169" s="754"/>
      <c r="DZA169" s="754"/>
      <c r="DZB169" s="754"/>
      <c r="DZC169" s="754"/>
      <c r="DZD169" s="754"/>
      <c r="DZE169" s="754"/>
      <c r="DZF169" s="754"/>
      <c r="DZG169" s="754"/>
      <c r="DZH169" s="754"/>
      <c r="DZI169" s="754"/>
      <c r="DZJ169" s="754"/>
      <c r="DZK169" s="754"/>
      <c r="DZL169" s="754"/>
      <c r="DZM169" s="754"/>
      <c r="DZN169" s="754"/>
      <c r="DZO169" s="754"/>
      <c r="DZP169" s="754"/>
      <c r="DZQ169" s="754"/>
      <c r="DZR169" s="754"/>
      <c r="DZS169" s="754"/>
      <c r="DZT169" s="754"/>
      <c r="DZU169" s="754"/>
      <c r="DZV169" s="754"/>
      <c r="DZW169" s="754"/>
      <c r="DZX169" s="754"/>
      <c r="DZY169" s="754"/>
      <c r="DZZ169" s="754"/>
      <c r="EAA169" s="754"/>
      <c r="EAB169" s="754"/>
      <c r="EAC169" s="754"/>
      <c r="EAD169" s="754"/>
      <c r="EAE169" s="754"/>
      <c r="EAF169" s="754"/>
      <c r="EAG169" s="754"/>
      <c r="EAH169" s="754"/>
      <c r="EAI169" s="754"/>
      <c r="EAJ169" s="754"/>
      <c r="EAK169" s="754"/>
      <c r="EAL169" s="754"/>
      <c r="EAM169" s="754"/>
      <c r="EAN169" s="754"/>
      <c r="EAO169" s="754"/>
      <c r="EAP169" s="754"/>
      <c r="EAQ169" s="754"/>
      <c r="EAR169" s="754"/>
      <c r="EAS169" s="754"/>
      <c r="EAT169" s="754"/>
      <c r="EAU169" s="754"/>
      <c r="EAV169" s="754"/>
      <c r="EAW169" s="754"/>
      <c r="EAX169" s="754"/>
      <c r="EAY169" s="754"/>
      <c r="EAZ169" s="754"/>
      <c r="EBA169" s="754"/>
      <c r="EBB169" s="754"/>
      <c r="EBC169" s="754"/>
      <c r="EBD169" s="754"/>
      <c r="EBE169" s="754"/>
      <c r="EBF169" s="754"/>
      <c r="EBG169" s="754"/>
      <c r="EBH169" s="754"/>
      <c r="EBI169" s="754"/>
      <c r="EBJ169" s="754"/>
      <c r="EBK169" s="754"/>
      <c r="EBL169" s="754"/>
      <c r="EBM169" s="754"/>
      <c r="EBN169" s="754"/>
      <c r="EBO169" s="754"/>
      <c r="EBP169" s="754"/>
      <c r="EBQ169" s="754"/>
      <c r="EBR169" s="754"/>
      <c r="EBS169" s="754"/>
      <c r="EBT169" s="754"/>
      <c r="EBU169" s="754"/>
      <c r="EBV169" s="754"/>
      <c r="EBW169" s="754"/>
      <c r="EBX169" s="754"/>
      <c r="EBY169" s="754"/>
      <c r="EBZ169" s="754"/>
      <c r="ECA169" s="754"/>
      <c r="ECB169" s="754"/>
      <c r="ECC169" s="754"/>
      <c r="ECD169" s="754"/>
      <c r="ECE169" s="754"/>
      <c r="ECF169" s="754"/>
      <c r="ECG169" s="754"/>
      <c r="ECH169" s="754"/>
      <c r="ECI169" s="754"/>
      <c r="ECJ169" s="754"/>
      <c r="ECK169" s="754"/>
      <c r="ECL169" s="754"/>
      <c r="ECM169" s="754"/>
      <c r="ECN169" s="754"/>
      <c r="ECO169" s="754"/>
      <c r="ECP169" s="754"/>
      <c r="ECQ169" s="754"/>
      <c r="ECR169" s="754"/>
      <c r="ECS169" s="754"/>
      <c r="ECT169" s="754"/>
      <c r="ECU169" s="754"/>
      <c r="ECV169" s="754"/>
      <c r="ECW169" s="754"/>
      <c r="ECX169" s="754"/>
      <c r="ECY169" s="754"/>
      <c r="ECZ169" s="754"/>
      <c r="EDA169" s="754"/>
      <c r="EDB169" s="754"/>
      <c r="EDC169" s="754"/>
      <c r="EDD169" s="754"/>
      <c r="EDE169" s="754"/>
      <c r="EDF169" s="754"/>
      <c r="EDG169" s="754"/>
      <c r="EDH169" s="754"/>
      <c r="EDI169" s="754"/>
      <c r="EDJ169" s="754"/>
      <c r="EDK169" s="754"/>
      <c r="EDL169" s="754"/>
      <c r="EDM169" s="754"/>
      <c r="EDN169" s="754"/>
      <c r="EDO169" s="754"/>
      <c r="EDP169" s="754"/>
      <c r="EDQ169" s="754"/>
      <c r="EDR169" s="754"/>
      <c r="EDS169" s="754"/>
      <c r="EDT169" s="754"/>
      <c r="EDU169" s="754"/>
      <c r="EDV169" s="754"/>
      <c r="EDW169" s="754"/>
      <c r="EDX169" s="754"/>
      <c r="EDY169" s="754"/>
      <c r="EDZ169" s="754"/>
      <c r="EEA169" s="754"/>
      <c r="EEB169" s="754"/>
      <c r="EEC169" s="754"/>
      <c r="EED169" s="754"/>
      <c r="EEE169" s="754"/>
      <c r="EEF169" s="754"/>
      <c r="EEG169" s="754"/>
      <c r="EEH169" s="754"/>
      <c r="EEI169" s="754"/>
      <c r="EEJ169" s="754"/>
      <c r="EEK169" s="754"/>
      <c r="EEL169" s="754"/>
      <c r="EEM169" s="754"/>
      <c r="EEN169" s="754"/>
      <c r="EEO169" s="754"/>
      <c r="EEP169" s="754"/>
      <c r="EEQ169" s="754"/>
      <c r="EER169" s="754"/>
      <c r="EES169" s="754"/>
      <c r="EET169" s="754"/>
      <c r="EEU169" s="754"/>
      <c r="EEV169" s="754"/>
      <c r="EEW169" s="754"/>
      <c r="EEX169" s="754"/>
      <c r="EEY169" s="754"/>
      <c r="EEZ169" s="754"/>
      <c r="EFA169" s="754"/>
      <c r="EFB169" s="754"/>
      <c r="EFC169" s="754"/>
      <c r="EFD169" s="754"/>
      <c r="EFE169" s="754"/>
      <c r="EFF169" s="754"/>
      <c r="EFG169" s="754"/>
      <c r="EFH169" s="754"/>
      <c r="EFI169" s="754"/>
      <c r="EFJ169" s="754"/>
      <c r="EFK169" s="754"/>
      <c r="EFL169" s="754"/>
      <c r="EFM169" s="754"/>
      <c r="EFN169" s="754"/>
      <c r="EFO169" s="754"/>
      <c r="EFP169" s="754"/>
      <c r="EFQ169" s="754"/>
      <c r="EFR169" s="754"/>
      <c r="EFS169" s="754"/>
      <c r="EFT169" s="754"/>
      <c r="EFU169" s="754"/>
      <c r="EFV169" s="754"/>
      <c r="EFW169" s="754"/>
      <c r="EFX169" s="754"/>
      <c r="EFY169" s="754"/>
      <c r="EFZ169" s="754"/>
      <c r="EGA169" s="754"/>
      <c r="EGB169" s="754"/>
      <c r="EGC169" s="754"/>
      <c r="EGD169" s="754"/>
      <c r="EGE169" s="754"/>
      <c r="EGF169" s="754"/>
      <c r="EGG169" s="754"/>
      <c r="EGH169" s="754"/>
      <c r="EGI169" s="754"/>
      <c r="EGJ169" s="754"/>
      <c r="EGK169" s="754"/>
      <c r="EGL169" s="754"/>
      <c r="EGM169" s="754"/>
      <c r="EGN169" s="754"/>
      <c r="EGO169" s="754"/>
      <c r="EGP169" s="754"/>
      <c r="EGQ169" s="754"/>
      <c r="EGR169" s="754"/>
      <c r="EGS169" s="754"/>
      <c r="EGT169" s="754"/>
      <c r="EGU169" s="754"/>
      <c r="EGV169" s="754"/>
      <c r="EGW169" s="754"/>
      <c r="EGX169" s="754"/>
      <c r="EGY169" s="754"/>
      <c r="EGZ169" s="754"/>
      <c r="EHA169" s="754"/>
      <c r="EHB169" s="754"/>
      <c r="EHC169" s="754"/>
      <c r="EHD169" s="754"/>
      <c r="EHE169" s="754"/>
      <c r="EHF169" s="754"/>
      <c r="EHG169" s="754"/>
      <c r="EHH169" s="754"/>
      <c r="EHI169" s="754"/>
      <c r="EHJ169" s="754"/>
      <c r="EHK169" s="754"/>
      <c r="EHL169" s="754"/>
      <c r="EHM169" s="754"/>
      <c r="EHN169" s="754"/>
      <c r="EHO169" s="754"/>
      <c r="EHP169" s="754"/>
      <c r="EHQ169" s="754"/>
      <c r="EHR169" s="754"/>
      <c r="EHS169" s="754"/>
      <c r="EHT169" s="754"/>
      <c r="EHU169" s="754"/>
      <c r="EHV169" s="754"/>
      <c r="EHW169" s="754"/>
      <c r="EHX169" s="754"/>
      <c r="EHY169" s="754"/>
      <c r="EHZ169" s="754"/>
      <c r="EIA169" s="754"/>
      <c r="EIB169" s="754"/>
      <c r="EIC169" s="754"/>
      <c r="EID169" s="754"/>
      <c r="EIE169" s="754"/>
      <c r="EIF169" s="754"/>
      <c r="EIG169" s="754"/>
      <c r="EIH169" s="754"/>
      <c r="EII169" s="754"/>
      <c r="EIJ169" s="754"/>
      <c r="EIK169" s="754"/>
      <c r="EIL169" s="754"/>
      <c r="EIM169" s="754"/>
      <c r="EIN169" s="754"/>
      <c r="EIO169" s="754"/>
      <c r="EIP169" s="754"/>
      <c r="EIQ169" s="754"/>
      <c r="EIR169" s="754"/>
      <c r="EIS169" s="754"/>
      <c r="EIT169" s="754"/>
      <c r="EIU169" s="754"/>
      <c r="EIV169" s="754"/>
      <c r="EIW169" s="754"/>
      <c r="EIX169" s="754"/>
      <c r="EIY169" s="754"/>
      <c r="EIZ169" s="754"/>
      <c r="EJA169" s="754"/>
      <c r="EJB169" s="754"/>
      <c r="EJC169" s="754"/>
      <c r="EJD169" s="754"/>
      <c r="EJE169" s="754"/>
      <c r="EJF169" s="754"/>
      <c r="EJG169" s="754"/>
      <c r="EJH169" s="754"/>
      <c r="EJI169" s="754"/>
      <c r="EJJ169" s="754"/>
      <c r="EJK169" s="754"/>
      <c r="EJL169" s="754"/>
      <c r="EJM169" s="754"/>
      <c r="EJN169" s="754"/>
      <c r="EJO169" s="754"/>
      <c r="EJP169" s="754"/>
      <c r="EJQ169" s="754"/>
      <c r="EJR169" s="754"/>
      <c r="EJS169" s="754"/>
      <c r="EJT169" s="754"/>
      <c r="EJU169" s="754"/>
      <c r="EJV169" s="754"/>
      <c r="EJW169" s="754"/>
      <c r="EJX169" s="754"/>
      <c r="EJY169" s="754"/>
      <c r="EJZ169" s="754"/>
      <c r="EKA169" s="754"/>
      <c r="EKB169" s="754"/>
      <c r="EKC169" s="754"/>
      <c r="EKD169" s="754"/>
      <c r="EKE169" s="754"/>
      <c r="EKF169" s="754"/>
      <c r="EKG169" s="754"/>
      <c r="EKH169" s="754"/>
      <c r="EKI169" s="754"/>
      <c r="EKJ169" s="754"/>
      <c r="EKK169" s="754"/>
      <c r="EKL169" s="754"/>
      <c r="EKM169" s="754"/>
      <c r="EKN169" s="754"/>
      <c r="EKO169" s="754"/>
      <c r="EKP169" s="754"/>
      <c r="EKQ169" s="754"/>
      <c r="EKR169" s="754"/>
      <c r="EKS169" s="754"/>
      <c r="EKT169" s="754"/>
      <c r="EKU169" s="754"/>
      <c r="EKV169" s="754"/>
      <c r="EKW169" s="754"/>
      <c r="EKX169" s="754"/>
      <c r="EKY169" s="754"/>
      <c r="EKZ169" s="754"/>
      <c r="ELA169" s="754"/>
      <c r="ELB169" s="754"/>
      <c r="ELC169" s="754"/>
      <c r="ELD169" s="754"/>
      <c r="ELE169" s="754"/>
      <c r="ELF169" s="754"/>
      <c r="ELG169" s="754"/>
      <c r="ELH169" s="754"/>
      <c r="ELI169" s="754"/>
      <c r="ELJ169" s="754"/>
      <c r="ELK169" s="754"/>
      <c r="ELL169" s="754"/>
      <c r="ELM169" s="754"/>
      <c r="ELN169" s="754"/>
      <c r="ELO169" s="754"/>
      <c r="ELP169" s="754"/>
      <c r="ELQ169" s="754"/>
      <c r="ELR169" s="754"/>
      <c r="ELS169" s="754"/>
      <c r="ELT169" s="754"/>
      <c r="ELU169" s="754"/>
      <c r="ELV169" s="754"/>
      <c r="ELW169" s="754"/>
      <c r="ELX169" s="754"/>
      <c r="ELY169" s="754"/>
      <c r="ELZ169" s="754"/>
      <c r="EMA169" s="754"/>
      <c r="EMB169" s="754"/>
      <c r="EMC169" s="754"/>
      <c r="EMD169" s="754"/>
      <c r="EME169" s="754"/>
      <c r="EMF169" s="754"/>
      <c r="EMG169" s="754"/>
      <c r="EMH169" s="754"/>
      <c r="EMI169" s="754"/>
      <c r="EMJ169" s="754"/>
      <c r="EMK169" s="754"/>
      <c r="EML169" s="754"/>
      <c r="EMM169" s="754"/>
      <c r="EMN169" s="754"/>
      <c r="EMO169" s="754"/>
      <c r="EMP169" s="754"/>
      <c r="EMQ169" s="754"/>
      <c r="EMR169" s="754"/>
      <c r="EMS169" s="754"/>
      <c r="EMT169" s="754"/>
      <c r="EMU169" s="754"/>
      <c r="EMV169" s="754"/>
      <c r="EMW169" s="754"/>
      <c r="EMX169" s="754"/>
      <c r="EMY169" s="754"/>
      <c r="EMZ169" s="754"/>
      <c r="ENA169" s="754"/>
      <c r="ENB169" s="754"/>
      <c r="ENC169" s="754"/>
      <c r="END169" s="754"/>
      <c r="ENE169" s="754"/>
      <c r="ENF169" s="754"/>
      <c r="ENG169" s="754"/>
      <c r="ENH169" s="754"/>
      <c r="ENI169" s="754"/>
      <c r="ENJ169" s="754"/>
      <c r="ENK169" s="754"/>
      <c r="ENL169" s="754"/>
      <c r="ENM169" s="754"/>
      <c r="ENN169" s="754"/>
      <c r="ENO169" s="754"/>
      <c r="ENP169" s="754"/>
      <c r="ENQ169" s="754"/>
      <c r="ENR169" s="754"/>
      <c r="ENS169" s="754"/>
      <c r="ENT169" s="754"/>
      <c r="ENU169" s="754"/>
      <c r="ENV169" s="754"/>
      <c r="ENW169" s="754"/>
      <c r="ENX169" s="754"/>
      <c r="ENY169" s="754"/>
      <c r="ENZ169" s="754"/>
      <c r="EOA169" s="754"/>
      <c r="EOB169" s="754"/>
      <c r="EOC169" s="754"/>
      <c r="EOD169" s="754"/>
      <c r="EOE169" s="754"/>
      <c r="EOF169" s="754"/>
      <c r="EOG169" s="754"/>
      <c r="EOH169" s="754"/>
      <c r="EOI169" s="754"/>
      <c r="EOJ169" s="754"/>
      <c r="EOK169" s="754"/>
      <c r="EOL169" s="754"/>
      <c r="EOM169" s="754"/>
      <c r="EON169" s="754"/>
      <c r="EOO169" s="754"/>
      <c r="EOP169" s="754"/>
      <c r="EOQ169" s="754"/>
      <c r="EOR169" s="754"/>
      <c r="EOS169" s="754"/>
      <c r="EOT169" s="754"/>
      <c r="EOU169" s="754"/>
      <c r="EOV169" s="754"/>
      <c r="EOW169" s="754"/>
      <c r="EOX169" s="754"/>
      <c r="EOY169" s="754"/>
      <c r="EOZ169" s="754"/>
      <c r="EPA169" s="754"/>
      <c r="EPB169" s="754"/>
      <c r="EPC169" s="754"/>
      <c r="EPD169" s="754"/>
      <c r="EPE169" s="754"/>
      <c r="EPF169" s="754"/>
      <c r="EPG169" s="754"/>
      <c r="EPH169" s="754"/>
      <c r="EPI169" s="754"/>
      <c r="EPJ169" s="754"/>
      <c r="EPK169" s="754"/>
      <c r="EPL169" s="754"/>
      <c r="EPM169" s="754"/>
      <c r="EPN169" s="754"/>
      <c r="EPO169" s="754"/>
      <c r="EPP169" s="754"/>
      <c r="EPQ169" s="754"/>
      <c r="EPR169" s="754"/>
      <c r="EPS169" s="754"/>
      <c r="EPT169" s="754"/>
      <c r="EPU169" s="754"/>
      <c r="EPV169" s="754"/>
      <c r="EPW169" s="754"/>
      <c r="EPX169" s="754"/>
      <c r="EPY169" s="754"/>
      <c r="EPZ169" s="754"/>
      <c r="EQA169" s="754"/>
      <c r="EQB169" s="754"/>
      <c r="EQC169" s="754"/>
      <c r="EQD169" s="754"/>
      <c r="EQE169" s="754"/>
      <c r="EQF169" s="754"/>
      <c r="EQG169" s="754"/>
      <c r="EQH169" s="754"/>
      <c r="EQI169" s="754"/>
      <c r="EQJ169" s="754"/>
      <c r="EQK169" s="754"/>
      <c r="EQL169" s="754"/>
      <c r="EQM169" s="754"/>
      <c r="EQN169" s="754"/>
      <c r="EQO169" s="754"/>
      <c r="EQP169" s="754"/>
      <c r="EQQ169" s="754"/>
      <c r="EQR169" s="754"/>
      <c r="EQS169" s="754"/>
      <c r="EQT169" s="754"/>
      <c r="EQU169" s="754"/>
      <c r="EQV169" s="754"/>
      <c r="EQW169" s="754"/>
      <c r="EQX169" s="754"/>
      <c r="EQY169" s="754"/>
      <c r="EQZ169" s="754"/>
      <c r="ERA169" s="754"/>
      <c r="ERB169" s="754"/>
      <c r="ERC169" s="754"/>
      <c r="ERD169" s="754"/>
      <c r="ERE169" s="754"/>
      <c r="ERF169" s="754"/>
      <c r="ERG169" s="754"/>
      <c r="ERH169" s="754"/>
      <c r="ERI169" s="754"/>
      <c r="ERJ169" s="754"/>
      <c r="ERK169" s="754"/>
      <c r="ERL169" s="754"/>
      <c r="ERM169" s="754"/>
      <c r="ERN169" s="754"/>
      <c r="ERO169" s="754"/>
      <c r="ERP169" s="754"/>
      <c r="ERQ169" s="754"/>
      <c r="ERR169" s="754"/>
      <c r="ERS169" s="754"/>
      <c r="ERT169" s="754"/>
      <c r="ERU169" s="754"/>
      <c r="ERV169" s="754"/>
      <c r="ERW169" s="754"/>
      <c r="ERX169" s="754"/>
      <c r="ERY169" s="754"/>
      <c r="ERZ169" s="754"/>
      <c r="ESA169" s="754"/>
      <c r="ESB169" s="754"/>
      <c r="ESC169" s="754"/>
      <c r="ESD169" s="754"/>
      <c r="ESE169" s="754"/>
      <c r="ESF169" s="754"/>
      <c r="ESG169" s="754"/>
      <c r="ESH169" s="754"/>
      <c r="ESI169" s="754"/>
      <c r="ESJ169" s="754"/>
      <c r="ESK169" s="754"/>
      <c r="ESL169" s="754"/>
      <c r="ESM169" s="754"/>
      <c r="ESN169" s="754"/>
      <c r="ESO169" s="754"/>
      <c r="ESP169" s="754"/>
      <c r="ESQ169" s="754"/>
      <c r="ESR169" s="754"/>
      <c r="ESS169" s="754"/>
      <c r="EST169" s="754"/>
      <c r="ESU169" s="754"/>
      <c r="ESV169" s="754"/>
      <c r="ESW169" s="754"/>
      <c r="ESX169" s="754"/>
      <c r="ESY169" s="754"/>
      <c r="ESZ169" s="754"/>
      <c r="ETA169" s="754"/>
      <c r="ETB169" s="754"/>
      <c r="ETC169" s="754"/>
      <c r="ETD169" s="754"/>
      <c r="ETE169" s="754"/>
      <c r="ETF169" s="754"/>
      <c r="ETG169" s="754"/>
      <c r="ETH169" s="754"/>
      <c r="ETI169" s="754"/>
      <c r="ETJ169" s="754"/>
      <c r="ETK169" s="754"/>
      <c r="ETL169" s="754"/>
      <c r="ETM169" s="754"/>
      <c r="ETN169" s="754"/>
      <c r="ETO169" s="754"/>
      <c r="ETP169" s="754"/>
      <c r="ETQ169" s="754"/>
      <c r="ETR169" s="754"/>
      <c r="ETS169" s="754"/>
      <c r="ETT169" s="754"/>
      <c r="ETU169" s="754"/>
      <c r="ETV169" s="754"/>
      <c r="ETW169" s="754"/>
      <c r="ETX169" s="754"/>
      <c r="ETY169" s="754"/>
      <c r="ETZ169" s="754"/>
      <c r="EUA169" s="754"/>
      <c r="EUB169" s="754"/>
      <c r="EUC169" s="754"/>
      <c r="EUD169" s="754"/>
      <c r="EUE169" s="754"/>
      <c r="EUF169" s="754"/>
      <c r="EUG169" s="754"/>
      <c r="EUH169" s="754"/>
      <c r="EUI169" s="754"/>
      <c r="EUJ169" s="754"/>
      <c r="EUK169" s="754"/>
      <c r="EUL169" s="754"/>
      <c r="EUM169" s="754"/>
      <c r="EUN169" s="754"/>
      <c r="EUO169" s="754"/>
      <c r="EUP169" s="754"/>
      <c r="EUQ169" s="754"/>
      <c r="EUR169" s="754"/>
      <c r="EUS169" s="754"/>
      <c r="EUT169" s="754"/>
      <c r="EUU169" s="754"/>
      <c r="EUV169" s="754"/>
      <c r="EUW169" s="754"/>
      <c r="EUX169" s="754"/>
      <c r="EUY169" s="754"/>
      <c r="EUZ169" s="754"/>
      <c r="EVA169" s="754"/>
      <c r="EVB169" s="754"/>
      <c r="EVC169" s="754"/>
      <c r="EVD169" s="754"/>
      <c r="EVE169" s="754"/>
      <c r="EVF169" s="754"/>
      <c r="EVG169" s="754"/>
      <c r="EVH169" s="754"/>
      <c r="EVI169" s="754"/>
      <c r="EVJ169" s="754"/>
      <c r="EVK169" s="754"/>
      <c r="EVL169" s="754"/>
      <c r="EVM169" s="754"/>
      <c r="EVN169" s="754"/>
      <c r="EVO169" s="754"/>
      <c r="EVP169" s="754"/>
      <c r="EVQ169" s="754"/>
      <c r="EVR169" s="754"/>
      <c r="EVS169" s="754"/>
      <c r="EVT169" s="754"/>
      <c r="EVU169" s="754"/>
      <c r="EVV169" s="754"/>
      <c r="EVW169" s="754"/>
      <c r="EVX169" s="754"/>
      <c r="EVY169" s="754"/>
      <c r="EVZ169" s="754"/>
      <c r="EWA169" s="754"/>
      <c r="EWB169" s="754"/>
      <c r="EWC169" s="754"/>
      <c r="EWD169" s="754"/>
      <c r="EWE169" s="754"/>
      <c r="EWF169" s="754"/>
      <c r="EWG169" s="754"/>
      <c r="EWH169" s="754"/>
      <c r="EWI169" s="754"/>
      <c r="EWJ169" s="754"/>
      <c r="EWK169" s="754"/>
      <c r="EWL169" s="754"/>
      <c r="EWM169" s="754"/>
      <c r="EWN169" s="754"/>
      <c r="EWO169" s="754"/>
      <c r="EWP169" s="754"/>
      <c r="EWQ169" s="754"/>
      <c r="EWR169" s="754"/>
      <c r="EWS169" s="754"/>
      <c r="EWT169" s="754"/>
      <c r="EWU169" s="754"/>
      <c r="EWV169" s="754"/>
      <c r="EWW169" s="754"/>
      <c r="EWX169" s="754"/>
      <c r="EWY169" s="754"/>
      <c r="EWZ169" s="754"/>
      <c r="EXA169" s="754"/>
      <c r="EXB169" s="754"/>
      <c r="EXC169" s="754"/>
      <c r="EXD169" s="754"/>
      <c r="EXE169" s="754"/>
      <c r="EXF169" s="754"/>
      <c r="EXG169" s="754"/>
      <c r="EXH169" s="754"/>
      <c r="EXI169" s="754"/>
      <c r="EXJ169" s="754"/>
      <c r="EXK169" s="754"/>
      <c r="EXL169" s="754"/>
      <c r="EXM169" s="754"/>
      <c r="EXN169" s="754"/>
      <c r="EXO169" s="754"/>
      <c r="EXP169" s="754"/>
      <c r="EXQ169" s="754"/>
      <c r="EXR169" s="754"/>
      <c r="EXS169" s="754"/>
      <c r="EXT169" s="754"/>
      <c r="EXU169" s="754"/>
      <c r="EXV169" s="754"/>
      <c r="EXW169" s="754"/>
      <c r="EXX169" s="754"/>
      <c r="EXY169" s="754"/>
      <c r="EXZ169" s="754"/>
      <c r="EYA169" s="754"/>
      <c r="EYB169" s="754"/>
      <c r="EYC169" s="754"/>
      <c r="EYD169" s="754"/>
      <c r="EYE169" s="754"/>
      <c r="EYF169" s="754"/>
      <c r="EYG169" s="754"/>
      <c r="EYH169" s="754"/>
      <c r="EYI169" s="754"/>
      <c r="EYJ169" s="754"/>
      <c r="EYK169" s="754"/>
      <c r="EYL169" s="754"/>
      <c r="EYM169" s="754"/>
      <c r="EYN169" s="754"/>
      <c r="EYO169" s="754"/>
      <c r="EYP169" s="754"/>
      <c r="EYQ169" s="754"/>
      <c r="EYR169" s="754"/>
      <c r="EYS169" s="754"/>
      <c r="EYT169" s="754"/>
      <c r="EYU169" s="754"/>
      <c r="EYV169" s="754"/>
      <c r="EYW169" s="754"/>
      <c r="EYX169" s="754"/>
      <c r="EYY169" s="754"/>
      <c r="EYZ169" s="754"/>
      <c r="EZA169" s="754"/>
      <c r="EZB169" s="754"/>
      <c r="EZC169" s="754"/>
      <c r="EZD169" s="754"/>
      <c r="EZE169" s="754"/>
      <c r="EZF169" s="754"/>
      <c r="EZG169" s="754"/>
      <c r="EZH169" s="754"/>
      <c r="EZI169" s="754"/>
      <c r="EZJ169" s="754"/>
      <c r="EZK169" s="754"/>
      <c r="EZL169" s="754"/>
      <c r="EZM169" s="754"/>
      <c r="EZN169" s="754"/>
      <c r="EZO169" s="754"/>
      <c r="EZP169" s="754"/>
      <c r="EZQ169" s="754"/>
      <c r="EZR169" s="754"/>
      <c r="EZS169" s="754"/>
      <c r="EZT169" s="754"/>
      <c r="EZU169" s="754"/>
      <c r="EZV169" s="754"/>
      <c r="EZW169" s="754"/>
      <c r="EZX169" s="754"/>
      <c r="EZY169" s="754"/>
      <c r="EZZ169" s="754"/>
      <c r="FAA169" s="754"/>
      <c r="FAB169" s="754"/>
      <c r="FAC169" s="754"/>
      <c r="FAD169" s="754"/>
      <c r="FAE169" s="754"/>
      <c r="FAF169" s="754"/>
      <c r="FAG169" s="754"/>
      <c r="FAH169" s="754"/>
      <c r="FAI169" s="754"/>
      <c r="FAJ169" s="754"/>
      <c r="FAK169" s="754"/>
      <c r="FAL169" s="754"/>
      <c r="FAM169" s="754"/>
      <c r="FAN169" s="754"/>
      <c r="FAO169" s="754"/>
      <c r="FAP169" s="754"/>
      <c r="FAQ169" s="754"/>
      <c r="FAR169" s="754"/>
      <c r="FAS169" s="754"/>
      <c r="FAT169" s="754"/>
      <c r="FAU169" s="754"/>
      <c r="FAV169" s="754"/>
      <c r="FAW169" s="754"/>
      <c r="FAX169" s="754"/>
      <c r="FAY169" s="754"/>
      <c r="FAZ169" s="754"/>
      <c r="FBA169" s="754"/>
      <c r="FBB169" s="754"/>
      <c r="FBC169" s="754"/>
      <c r="FBD169" s="754"/>
      <c r="FBE169" s="754"/>
      <c r="FBF169" s="754"/>
      <c r="FBG169" s="754"/>
      <c r="FBH169" s="754"/>
      <c r="FBI169" s="754"/>
      <c r="FBJ169" s="754"/>
      <c r="FBK169" s="754"/>
      <c r="FBL169" s="754"/>
      <c r="FBM169" s="754"/>
      <c r="FBN169" s="754"/>
      <c r="FBO169" s="754"/>
      <c r="FBP169" s="754"/>
      <c r="FBQ169" s="754"/>
      <c r="FBR169" s="754"/>
      <c r="FBS169" s="754"/>
      <c r="FBT169" s="754"/>
      <c r="FBU169" s="754"/>
      <c r="FBV169" s="754"/>
      <c r="FBW169" s="754"/>
      <c r="FBX169" s="754"/>
      <c r="FBY169" s="754"/>
      <c r="FBZ169" s="754"/>
      <c r="FCA169" s="754"/>
      <c r="FCB169" s="754"/>
      <c r="FCC169" s="754"/>
      <c r="FCD169" s="754"/>
      <c r="FCE169" s="754"/>
      <c r="FCF169" s="754"/>
      <c r="FCG169" s="754"/>
      <c r="FCH169" s="754"/>
      <c r="FCI169" s="754"/>
      <c r="FCJ169" s="754"/>
      <c r="FCK169" s="754"/>
      <c r="FCL169" s="754"/>
      <c r="FCM169" s="754"/>
      <c r="FCN169" s="754"/>
      <c r="FCO169" s="754"/>
      <c r="FCP169" s="754"/>
      <c r="FCQ169" s="754"/>
      <c r="FCR169" s="754"/>
      <c r="FCS169" s="754"/>
      <c r="FCT169" s="754"/>
      <c r="FCU169" s="754"/>
      <c r="FCV169" s="754"/>
      <c r="FCW169" s="754"/>
      <c r="FCX169" s="754"/>
      <c r="FCY169" s="754"/>
      <c r="FCZ169" s="754"/>
      <c r="FDA169" s="754"/>
      <c r="FDB169" s="754"/>
      <c r="FDC169" s="754"/>
      <c r="FDD169" s="754"/>
      <c r="FDE169" s="754"/>
      <c r="FDF169" s="754"/>
      <c r="FDG169" s="754"/>
      <c r="FDH169" s="754"/>
      <c r="FDI169" s="754"/>
      <c r="FDJ169" s="754"/>
      <c r="FDK169" s="754"/>
      <c r="FDL169" s="754"/>
      <c r="FDM169" s="754"/>
      <c r="FDN169" s="754"/>
      <c r="FDO169" s="754"/>
      <c r="FDP169" s="754"/>
      <c r="FDQ169" s="754"/>
      <c r="FDR169" s="754"/>
      <c r="FDS169" s="754"/>
      <c r="FDT169" s="754"/>
      <c r="FDU169" s="754"/>
      <c r="FDV169" s="754"/>
      <c r="FDW169" s="754"/>
      <c r="FDX169" s="754"/>
      <c r="FDY169" s="754"/>
      <c r="FDZ169" s="754"/>
      <c r="FEA169" s="754"/>
      <c r="FEB169" s="754"/>
      <c r="FEC169" s="754"/>
      <c r="FED169" s="754"/>
      <c r="FEE169" s="754"/>
      <c r="FEF169" s="754"/>
      <c r="FEG169" s="754"/>
      <c r="FEH169" s="754"/>
      <c r="FEI169" s="754"/>
      <c r="FEJ169" s="754"/>
      <c r="FEK169" s="754"/>
      <c r="FEL169" s="754"/>
      <c r="FEM169" s="754"/>
      <c r="FEN169" s="754"/>
      <c r="FEO169" s="754"/>
      <c r="FEP169" s="754"/>
      <c r="FEQ169" s="754"/>
      <c r="FER169" s="754"/>
      <c r="FES169" s="754"/>
      <c r="FET169" s="754"/>
      <c r="FEU169" s="754"/>
      <c r="FEV169" s="754"/>
      <c r="FEW169" s="754"/>
      <c r="FEX169" s="754"/>
      <c r="FEY169" s="754"/>
      <c r="FEZ169" s="754"/>
      <c r="FFA169" s="754"/>
      <c r="FFB169" s="754"/>
      <c r="FFC169" s="754"/>
      <c r="FFD169" s="754"/>
      <c r="FFE169" s="754"/>
      <c r="FFF169" s="754"/>
      <c r="FFG169" s="754"/>
      <c r="FFH169" s="754"/>
      <c r="FFI169" s="754"/>
      <c r="FFJ169" s="754"/>
      <c r="FFK169" s="754"/>
      <c r="FFL169" s="754"/>
      <c r="FFM169" s="754"/>
      <c r="FFN169" s="754"/>
      <c r="FFO169" s="754"/>
      <c r="FFP169" s="754"/>
      <c r="FFQ169" s="754"/>
      <c r="FFR169" s="754"/>
      <c r="FFS169" s="754"/>
      <c r="FFT169" s="754"/>
      <c r="FFU169" s="754"/>
      <c r="FFV169" s="754"/>
      <c r="FFW169" s="754"/>
      <c r="FFX169" s="754"/>
      <c r="FFY169" s="754"/>
      <c r="FFZ169" s="754"/>
      <c r="FGA169" s="754"/>
      <c r="FGB169" s="754"/>
      <c r="FGC169" s="754"/>
      <c r="FGD169" s="754"/>
      <c r="FGE169" s="754"/>
      <c r="FGF169" s="754"/>
      <c r="FGG169" s="754"/>
      <c r="FGH169" s="754"/>
      <c r="FGI169" s="754"/>
      <c r="FGJ169" s="754"/>
      <c r="FGK169" s="754"/>
      <c r="FGL169" s="754"/>
      <c r="FGM169" s="754"/>
      <c r="FGN169" s="754"/>
      <c r="FGO169" s="754"/>
      <c r="FGP169" s="754"/>
      <c r="FGQ169" s="754"/>
      <c r="FGR169" s="754"/>
      <c r="FGS169" s="754"/>
      <c r="FGT169" s="754"/>
      <c r="FGU169" s="754"/>
      <c r="FGV169" s="754"/>
      <c r="FGW169" s="754"/>
      <c r="FGX169" s="754"/>
      <c r="FGY169" s="754"/>
      <c r="FGZ169" s="754"/>
      <c r="FHA169" s="754"/>
      <c r="FHB169" s="754"/>
      <c r="FHC169" s="754"/>
      <c r="FHD169" s="754"/>
      <c r="FHE169" s="754"/>
      <c r="FHF169" s="754"/>
      <c r="FHG169" s="754"/>
      <c r="FHH169" s="754"/>
      <c r="FHI169" s="754"/>
      <c r="FHJ169" s="754"/>
      <c r="FHK169" s="754"/>
      <c r="FHL169" s="754"/>
      <c r="FHM169" s="754"/>
      <c r="FHN169" s="754"/>
      <c r="FHO169" s="754"/>
      <c r="FHP169" s="754"/>
      <c r="FHQ169" s="754"/>
      <c r="FHR169" s="754"/>
      <c r="FHS169" s="754"/>
      <c r="FHT169" s="754"/>
      <c r="FHU169" s="754"/>
      <c r="FHV169" s="754"/>
      <c r="FHW169" s="754"/>
      <c r="FHX169" s="754"/>
      <c r="FHY169" s="754"/>
      <c r="FHZ169" s="754"/>
      <c r="FIA169" s="754"/>
      <c r="FIB169" s="754"/>
      <c r="FIC169" s="754"/>
      <c r="FID169" s="754"/>
      <c r="FIE169" s="754"/>
      <c r="FIF169" s="754"/>
      <c r="FIG169" s="754"/>
      <c r="FIH169" s="754"/>
      <c r="FII169" s="754"/>
      <c r="FIJ169" s="754"/>
      <c r="FIK169" s="754"/>
      <c r="FIL169" s="754"/>
      <c r="FIM169" s="754"/>
      <c r="FIN169" s="754"/>
      <c r="FIO169" s="754"/>
      <c r="FIP169" s="754"/>
      <c r="FIQ169" s="754"/>
      <c r="FIR169" s="754"/>
      <c r="FIS169" s="754"/>
      <c r="FIT169" s="754"/>
      <c r="FIU169" s="754"/>
      <c r="FIV169" s="754"/>
      <c r="FIW169" s="754"/>
      <c r="FIX169" s="754"/>
      <c r="FIY169" s="754"/>
      <c r="FIZ169" s="754"/>
      <c r="FJA169" s="754"/>
      <c r="FJB169" s="754"/>
      <c r="FJC169" s="754"/>
      <c r="FJD169" s="754"/>
      <c r="FJE169" s="754"/>
      <c r="FJF169" s="754"/>
      <c r="FJG169" s="754"/>
      <c r="FJH169" s="754"/>
      <c r="FJI169" s="754"/>
      <c r="FJJ169" s="754"/>
      <c r="FJK169" s="754"/>
      <c r="FJL169" s="754"/>
      <c r="FJM169" s="754"/>
      <c r="FJN169" s="754"/>
      <c r="FJO169" s="754"/>
      <c r="FJP169" s="754"/>
      <c r="FJQ169" s="754"/>
      <c r="FJR169" s="754"/>
      <c r="FJS169" s="754"/>
      <c r="FJT169" s="754"/>
      <c r="FJU169" s="754"/>
      <c r="FJV169" s="754"/>
      <c r="FJW169" s="754"/>
      <c r="FJX169" s="754"/>
      <c r="FJY169" s="754"/>
      <c r="FJZ169" s="754"/>
      <c r="FKA169" s="754"/>
      <c r="FKB169" s="754"/>
      <c r="FKC169" s="754"/>
      <c r="FKD169" s="754"/>
      <c r="FKE169" s="754"/>
      <c r="FKF169" s="754"/>
      <c r="FKG169" s="754"/>
      <c r="FKH169" s="754"/>
      <c r="FKI169" s="754"/>
      <c r="FKJ169" s="754"/>
      <c r="FKK169" s="754"/>
      <c r="FKL169" s="754"/>
      <c r="FKM169" s="754"/>
      <c r="FKN169" s="754"/>
      <c r="FKO169" s="754"/>
      <c r="FKP169" s="754"/>
      <c r="FKQ169" s="754"/>
      <c r="FKR169" s="754"/>
      <c r="FKS169" s="754"/>
      <c r="FKT169" s="754"/>
      <c r="FKU169" s="754"/>
      <c r="FKV169" s="754"/>
      <c r="FKW169" s="754"/>
      <c r="FKX169" s="754"/>
      <c r="FKY169" s="754"/>
      <c r="FKZ169" s="754"/>
      <c r="FLA169" s="754"/>
      <c r="FLB169" s="754"/>
      <c r="FLC169" s="754"/>
      <c r="FLD169" s="754"/>
      <c r="FLE169" s="754"/>
      <c r="FLF169" s="754"/>
      <c r="FLG169" s="754"/>
      <c r="FLH169" s="754"/>
      <c r="FLI169" s="754"/>
      <c r="FLJ169" s="754"/>
      <c r="FLK169" s="754"/>
      <c r="FLL169" s="754"/>
      <c r="FLM169" s="754"/>
      <c r="FLN169" s="754"/>
      <c r="FLO169" s="754"/>
      <c r="FLP169" s="754"/>
      <c r="FLQ169" s="754"/>
      <c r="FLR169" s="754"/>
      <c r="FLS169" s="754"/>
      <c r="FLT169" s="754"/>
      <c r="FLU169" s="754"/>
      <c r="FLV169" s="754"/>
      <c r="FLW169" s="754"/>
      <c r="FLX169" s="754"/>
      <c r="FLY169" s="754"/>
      <c r="FLZ169" s="754"/>
      <c r="FMA169" s="754"/>
      <c r="FMB169" s="754"/>
      <c r="FMC169" s="754"/>
      <c r="FMD169" s="754"/>
      <c r="FME169" s="754"/>
      <c r="FMF169" s="754"/>
      <c r="FMG169" s="754"/>
      <c r="FMH169" s="754"/>
      <c r="FMI169" s="754"/>
      <c r="FMJ169" s="754"/>
      <c r="FMK169" s="754"/>
      <c r="FML169" s="754"/>
      <c r="FMM169" s="754"/>
      <c r="FMN169" s="754"/>
      <c r="FMO169" s="754"/>
      <c r="FMP169" s="754"/>
      <c r="FMQ169" s="754"/>
      <c r="FMR169" s="754"/>
      <c r="FMS169" s="754"/>
      <c r="FMT169" s="754"/>
      <c r="FMU169" s="754"/>
      <c r="FMV169" s="754"/>
      <c r="FMW169" s="754"/>
      <c r="FMX169" s="754"/>
      <c r="FMY169" s="754"/>
      <c r="FMZ169" s="754"/>
      <c r="FNA169" s="754"/>
      <c r="FNB169" s="754"/>
      <c r="FNC169" s="754"/>
      <c r="FND169" s="754"/>
      <c r="FNE169" s="754"/>
      <c r="FNF169" s="754"/>
      <c r="FNG169" s="754"/>
      <c r="FNH169" s="754"/>
      <c r="FNI169" s="754"/>
      <c r="FNJ169" s="754"/>
      <c r="FNK169" s="754"/>
      <c r="FNL169" s="754"/>
      <c r="FNM169" s="754"/>
      <c r="FNN169" s="754"/>
      <c r="FNO169" s="754"/>
      <c r="FNP169" s="754"/>
      <c r="FNQ169" s="754"/>
      <c r="FNR169" s="754"/>
      <c r="FNS169" s="754"/>
      <c r="FNT169" s="754"/>
      <c r="FNU169" s="754"/>
      <c r="FNV169" s="754"/>
      <c r="FNW169" s="754"/>
      <c r="FNX169" s="754"/>
      <c r="FNY169" s="754"/>
      <c r="FNZ169" s="754"/>
      <c r="FOA169" s="754"/>
      <c r="FOB169" s="754"/>
      <c r="FOC169" s="754"/>
      <c r="FOD169" s="754"/>
      <c r="FOE169" s="754"/>
      <c r="FOF169" s="754"/>
      <c r="FOG169" s="754"/>
      <c r="FOH169" s="754"/>
      <c r="FOI169" s="754"/>
      <c r="FOJ169" s="754"/>
      <c r="FOK169" s="754"/>
      <c r="FOL169" s="754"/>
      <c r="FOM169" s="754"/>
      <c r="FON169" s="754"/>
      <c r="FOO169" s="754"/>
      <c r="FOP169" s="754"/>
      <c r="FOQ169" s="754"/>
      <c r="FOR169" s="754"/>
      <c r="FOS169" s="754"/>
      <c r="FOT169" s="754"/>
      <c r="FOU169" s="754"/>
      <c r="FOV169" s="754"/>
      <c r="FOW169" s="754"/>
      <c r="FOX169" s="754"/>
      <c r="FOY169" s="754"/>
      <c r="FOZ169" s="754"/>
      <c r="FPA169" s="754"/>
      <c r="FPB169" s="754"/>
      <c r="FPC169" s="754"/>
      <c r="FPD169" s="754"/>
      <c r="FPE169" s="754"/>
      <c r="FPF169" s="754"/>
      <c r="FPG169" s="754"/>
      <c r="FPH169" s="754"/>
      <c r="FPI169" s="754"/>
      <c r="FPJ169" s="754"/>
      <c r="FPK169" s="754"/>
      <c r="FPL169" s="754"/>
      <c r="FPM169" s="754"/>
      <c r="FPN169" s="754"/>
      <c r="FPO169" s="754"/>
      <c r="FPP169" s="754"/>
      <c r="FPQ169" s="754"/>
      <c r="FPR169" s="754"/>
      <c r="FPS169" s="754"/>
      <c r="FPT169" s="754"/>
      <c r="FPU169" s="754"/>
      <c r="FPV169" s="754"/>
      <c r="FPW169" s="754"/>
      <c r="FPX169" s="754"/>
      <c r="FPY169" s="754"/>
      <c r="FPZ169" s="754"/>
      <c r="FQA169" s="754"/>
      <c r="FQB169" s="754"/>
      <c r="FQC169" s="754"/>
      <c r="FQD169" s="754"/>
      <c r="FQE169" s="754"/>
      <c r="FQF169" s="754"/>
      <c r="FQG169" s="754"/>
      <c r="FQH169" s="754"/>
      <c r="FQI169" s="754"/>
      <c r="FQJ169" s="754"/>
      <c r="FQK169" s="754"/>
      <c r="FQL169" s="754"/>
      <c r="FQM169" s="754"/>
      <c r="FQN169" s="754"/>
      <c r="FQO169" s="754"/>
      <c r="FQP169" s="754"/>
      <c r="FQQ169" s="754"/>
      <c r="FQR169" s="754"/>
      <c r="FQS169" s="754"/>
      <c r="FQT169" s="754"/>
      <c r="FQU169" s="754"/>
      <c r="FQV169" s="754"/>
      <c r="FQW169" s="754"/>
      <c r="FQX169" s="754"/>
      <c r="FQY169" s="754"/>
      <c r="FQZ169" s="754"/>
      <c r="FRA169" s="754"/>
      <c r="FRB169" s="754"/>
      <c r="FRC169" s="754"/>
      <c r="FRD169" s="754"/>
      <c r="FRE169" s="754"/>
      <c r="FRF169" s="754"/>
      <c r="FRG169" s="754"/>
      <c r="FRH169" s="754"/>
      <c r="FRI169" s="754"/>
      <c r="FRJ169" s="754"/>
      <c r="FRK169" s="754"/>
      <c r="FRL169" s="754"/>
      <c r="FRM169" s="754"/>
      <c r="FRN169" s="754"/>
      <c r="FRO169" s="754"/>
      <c r="FRP169" s="754"/>
      <c r="FRQ169" s="754"/>
      <c r="FRR169" s="754"/>
      <c r="FRS169" s="754"/>
      <c r="FRT169" s="754"/>
      <c r="FRU169" s="754"/>
      <c r="FRV169" s="754"/>
      <c r="FRW169" s="754"/>
      <c r="FRX169" s="754"/>
      <c r="FRY169" s="754"/>
      <c r="FRZ169" s="754"/>
      <c r="FSA169" s="754"/>
      <c r="FSB169" s="754"/>
      <c r="FSC169" s="754"/>
      <c r="FSD169" s="754"/>
      <c r="FSE169" s="754"/>
      <c r="FSF169" s="754"/>
      <c r="FSG169" s="754"/>
      <c r="FSH169" s="754"/>
      <c r="FSI169" s="754"/>
      <c r="FSJ169" s="754"/>
      <c r="FSK169" s="754"/>
      <c r="FSL169" s="754"/>
      <c r="FSM169" s="754"/>
      <c r="FSN169" s="754"/>
      <c r="FSO169" s="754"/>
      <c r="FSP169" s="754"/>
      <c r="FSQ169" s="754"/>
      <c r="FSR169" s="754"/>
      <c r="FSS169" s="754"/>
      <c r="FST169" s="754"/>
      <c r="FSU169" s="754"/>
      <c r="FSV169" s="754"/>
      <c r="FSW169" s="754"/>
      <c r="FSX169" s="754"/>
      <c r="FSY169" s="754"/>
      <c r="FSZ169" s="754"/>
      <c r="FTA169" s="754"/>
      <c r="FTB169" s="754"/>
      <c r="FTC169" s="754"/>
      <c r="FTD169" s="754"/>
      <c r="FTE169" s="754"/>
      <c r="FTF169" s="754"/>
      <c r="FTG169" s="754"/>
      <c r="FTH169" s="754"/>
      <c r="FTI169" s="754"/>
      <c r="FTJ169" s="754"/>
      <c r="FTK169" s="754"/>
      <c r="FTL169" s="754"/>
      <c r="FTM169" s="754"/>
      <c r="FTN169" s="754"/>
      <c r="FTO169" s="754"/>
      <c r="FTP169" s="754"/>
      <c r="FTQ169" s="754"/>
      <c r="FTR169" s="754"/>
      <c r="FTS169" s="754"/>
      <c r="FTT169" s="754"/>
      <c r="FTU169" s="754"/>
      <c r="FTV169" s="754"/>
      <c r="FTW169" s="754"/>
      <c r="FTX169" s="754"/>
      <c r="FTY169" s="754"/>
      <c r="FTZ169" s="754"/>
      <c r="FUA169" s="754"/>
      <c r="FUB169" s="754"/>
      <c r="FUC169" s="754"/>
      <c r="FUD169" s="754"/>
      <c r="FUE169" s="754"/>
      <c r="FUF169" s="754"/>
      <c r="FUG169" s="754"/>
      <c r="FUH169" s="754"/>
      <c r="FUI169" s="754"/>
      <c r="FUJ169" s="754"/>
      <c r="FUK169" s="754"/>
      <c r="FUL169" s="754"/>
      <c r="FUM169" s="754"/>
      <c r="FUN169" s="754"/>
      <c r="FUO169" s="754"/>
      <c r="FUP169" s="754"/>
      <c r="FUQ169" s="754"/>
      <c r="FUR169" s="754"/>
      <c r="FUS169" s="754"/>
      <c r="FUT169" s="754"/>
      <c r="FUU169" s="754"/>
      <c r="FUV169" s="754"/>
      <c r="FUW169" s="754"/>
      <c r="FUX169" s="754"/>
      <c r="FUY169" s="754"/>
      <c r="FUZ169" s="754"/>
      <c r="FVA169" s="754"/>
      <c r="FVB169" s="754"/>
      <c r="FVC169" s="754"/>
      <c r="FVD169" s="754"/>
      <c r="FVE169" s="754"/>
      <c r="FVF169" s="754"/>
      <c r="FVG169" s="754"/>
      <c r="FVH169" s="754"/>
      <c r="FVI169" s="754"/>
      <c r="FVJ169" s="754"/>
      <c r="FVK169" s="754"/>
      <c r="FVL169" s="754"/>
      <c r="FVM169" s="754"/>
      <c r="FVN169" s="754"/>
      <c r="FVO169" s="754"/>
      <c r="FVP169" s="754"/>
      <c r="FVQ169" s="754"/>
      <c r="FVR169" s="754"/>
      <c r="FVS169" s="754"/>
      <c r="FVT169" s="754"/>
      <c r="FVU169" s="754"/>
      <c r="FVV169" s="754"/>
      <c r="FVW169" s="754"/>
      <c r="FVX169" s="754"/>
      <c r="FVY169" s="754"/>
      <c r="FVZ169" s="754"/>
      <c r="FWA169" s="754"/>
      <c r="FWB169" s="754"/>
      <c r="FWC169" s="754"/>
      <c r="FWD169" s="754"/>
      <c r="FWE169" s="754"/>
      <c r="FWF169" s="754"/>
      <c r="FWG169" s="754"/>
      <c r="FWH169" s="754"/>
      <c r="FWI169" s="754"/>
      <c r="FWJ169" s="754"/>
      <c r="FWK169" s="754"/>
      <c r="FWL169" s="754"/>
      <c r="FWM169" s="754"/>
      <c r="FWN169" s="754"/>
      <c r="FWO169" s="754"/>
      <c r="FWP169" s="754"/>
      <c r="FWQ169" s="754"/>
      <c r="FWR169" s="754"/>
      <c r="FWS169" s="754"/>
      <c r="FWT169" s="754"/>
      <c r="FWU169" s="754"/>
      <c r="FWV169" s="754"/>
      <c r="FWW169" s="754"/>
      <c r="FWX169" s="754"/>
      <c r="FWY169" s="754"/>
      <c r="FWZ169" s="754"/>
      <c r="FXA169" s="754"/>
      <c r="FXB169" s="754"/>
      <c r="FXC169" s="754"/>
      <c r="FXD169" s="754"/>
      <c r="FXE169" s="754"/>
      <c r="FXF169" s="754"/>
      <c r="FXG169" s="754"/>
      <c r="FXH169" s="754"/>
      <c r="FXI169" s="754"/>
      <c r="FXJ169" s="754"/>
      <c r="FXK169" s="754"/>
      <c r="FXL169" s="754"/>
      <c r="FXM169" s="754"/>
      <c r="FXN169" s="754"/>
      <c r="FXO169" s="754"/>
      <c r="FXP169" s="754"/>
      <c r="FXQ169" s="754"/>
      <c r="FXR169" s="754"/>
      <c r="FXS169" s="754"/>
      <c r="FXT169" s="754"/>
      <c r="FXU169" s="754"/>
      <c r="FXV169" s="754"/>
      <c r="FXW169" s="754"/>
      <c r="FXX169" s="754"/>
      <c r="FXY169" s="754"/>
      <c r="FXZ169" s="754"/>
      <c r="FYA169" s="754"/>
      <c r="FYB169" s="754"/>
      <c r="FYC169" s="754"/>
      <c r="FYD169" s="754"/>
      <c r="FYE169" s="754"/>
      <c r="FYF169" s="754"/>
      <c r="FYG169" s="754"/>
      <c r="FYH169" s="754"/>
      <c r="FYI169" s="754"/>
      <c r="FYJ169" s="754"/>
      <c r="FYK169" s="754"/>
      <c r="FYL169" s="754"/>
      <c r="FYM169" s="754"/>
      <c r="FYN169" s="754"/>
      <c r="FYO169" s="754"/>
      <c r="FYP169" s="754"/>
      <c r="FYQ169" s="754"/>
      <c r="FYR169" s="754"/>
      <c r="FYS169" s="754"/>
      <c r="FYT169" s="754"/>
      <c r="FYU169" s="754"/>
      <c r="FYV169" s="754"/>
      <c r="FYW169" s="754"/>
      <c r="FYX169" s="754"/>
      <c r="FYY169" s="754"/>
      <c r="FYZ169" s="754"/>
      <c r="FZA169" s="754"/>
      <c r="FZB169" s="754"/>
      <c r="FZC169" s="754"/>
      <c r="FZD169" s="754"/>
      <c r="FZE169" s="754"/>
      <c r="FZF169" s="754"/>
      <c r="FZG169" s="754"/>
      <c r="FZH169" s="754"/>
      <c r="FZI169" s="754"/>
      <c r="FZJ169" s="754"/>
      <c r="FZK169" s="754"/>
      <c r="FZL169" s="754"/>
      <c r="FZM169" s="754"/>
      <c r="FZN169" s="754"/>
      <c r="FZO169" s="754"/>
      <c r="FZP169" s="754"/>
      <c r="FZQ169" s="754"/>
      <c r="FZR169" s="754"/>
      <c r="FZS169" s="754"/>
      <c r="FZT169" s="754"/>
      <c r="FZU169" s="754"/>
      <c r="FZV169" s="754"/>
      <c r="FZW169" s="754"/>
      <c r="FZX169" s="754"/>
      <c r="FZY169" s="754"/>
      <c r="FZZ169" s="754"/>
      <c r="GAA169" s="754"/>
      <c r="GAB169" s="754"/>
      <c r="GAC169" s="754"/>
      <c r="GAD169" s="754"/>
      <c r="GAE169" s="754"/>
      <c r="GAF169" s="754"/>
      <c r="GAG169" s="754"/>
      <c r="GAH169" s="754"/>
      <c r="GAI169" s="754"/>
      <c r="GAJ169" s="754"/>
      <c r="GAK169" s="754"/>
      <c r="GAL169" s="754"/>
      <c r="GAM169" s="754"/>
      <c r="GAN169" s="754"/>
      <c r="GAO169" s="754"/>
      <c r="GAP169" s="754"/>
      <c r="GAQ169" s="754"/>
      <c r="GAR169" s="754"/>
      <c r="GAS169" s="754"/>
      <c r="GAT169" s="754"/>
      <c r="GAU169" s="754"/>
      <c r="GAV169" s="754"/>
      <c r="GAW169" s="754"/>
      <c r="GAX169" s="754"/>
      <c r="GAY169" s="754"/>
      <c r="GAZ169" s="754"/>
      <c r="GBA169" s="754"/>
      <c r="GBB169" s="754"/>
      <c r="GBC169" s="754"/>
      <c r="GBD169" s="754"/>
      <c r="GBE169" s="754"/>
      <c r="GBF169" s="754"/>
      <c r="GBG169" s="754"/>
      <c r="GBH169" s="754"/>
      <c r="GBI169" s="754"/>
      <c r="GBJ169" s="754"/>
      <c r="GBK169" s="754"/>
      <c r="GBL169" s="754"/>
      <c r="GBM169" s="754"/>
      <c r="GBN169" s="754"/>
      <c r="GBO169" s="754"/>
      <c r="GBP169" s="754"/>
      <c r="GBQ169" s="754"/>
      <c r="GBR169" s="754"/>
      <c r="GBS169" s="754"/>
      <c r="GBT169" s="754"/>
      <c r="GBU169" s="754"/>
      <c r="GBV169" s="754"/>
      <c r="GBW169" s="754"/>
      <c r="GBX169" s="754"/>
      <c r="GBY169" s="754"/>
      <c r="GBZ169" s="754"/>
      <c r="GCA169" s="754"/>
      <c r="GCB169" s="754"/>
      <c r="GCC169" s="754"/>
      <c r="GCD169" s="754"/>
      <c r="GCE169" s="754"/>
      <c r="GCF169" s="754"/>
      <c r="GCG169" s="754"/>
      <c r="GCH169" s="754"/>
      <c r="GCI169" s="754"/>
      <c r="GCJ169" s="754"/>
      <c r="GCK169" s="754"/>
      <c r="GCL169" s="754"/>
      <c r="GCM169" s="754"/>
      <c r="GCN169" s="754"/>
      <c r="GCO169" s="754"/>
      <c r="GCP169" s="754"/>
      <c r="GCQ169" s="754"/>
      <c r="GCR169" s="754"/>
      <c r="GCS169" s="754"/>
      <c r="GCT169" s="754"/>
      <c r="GCU169" s="754"/>
      <c r="GCV169" s="754"/>
      <c r="GCW169" s="754"/>
      <c r="GCX169" s="754"/>
      <c r="GCY169" s="754"/>
      <c r="GCZ169" s="754"/>
      <c r="GDA169" s="754"/>
      <c r="GDB169" s="754"/>
      <c r="GDC169" s="754"/>
      <c r="GDD169" s="754"/>
      <c r="GDE169" s="754"/>
      <c r="GDF169" s="754"/>
      <c r="GDG169" s="754"/>
      <c r="GDH169" s="754"/>
      <c r="GDI169" s="754"/>
      <c r="GDJ169" s="754"/>
      <c r="GDK169" s="754"/>
      <c r="GDL169" s="754"/>
      <c r="GDM169" s="754"/>
      <c r="GDN169" s="754"/>
      <c r="GDO169" s="754"/>
      <c r="GDP169" s="754"/>
      <c r="GDQ169" s="754"/>
      <c r="GDR169" s="754"/>
      <c r="GDS169" s="754"/>
      <c r="GDT169" s="754"/>
      <c r="GDU169" s="754"/>
      <c r="GDV169" s="754"/>
      <c r="GDW169" s="754"/>
      <c r="GDX169" s="754"/>
      <c r="GDY169" s="754"/>
      <c r="GDZ169" s="754"/>
      <c r="GEA169" s="754"/>
      <c r="GEB169" s="754"/>
      <c r="GEC169" s="754"/>
      <c r="GED169" s="754"/>
      <c r="GEE169" s="754"/>
      <c r="GEF169" s="754"/>
      <c r="GEG169" s="754"/>
      <c r="GEH169" s="754"/>
      <c r="GEI169" s="754"/>
      <c r="GEJ169" s="754"/>
      <c r="GEK169" s="754"/>
      <c r="GEL169" s="754"/>
      <c r="GEM169" s="754"/>
      <c r="GEN169" s="754"/>
      <c r="GEO169" s="754"/>
      <c r="GEP169" s="754"/>
      <c r="GEQ169" s="754"/>
      <c r="GER169" s="754"/>
      <c r="GES169" s="754"/>
      <c r="GET169" s="754"/>
      <c r="GEU169" s="754"/>
      <c r="GEV169" s="754"/>
      <c r="GEW169" s="754"/>
      <c r="GEX169" s="754"/>
      <c r="GEY169" s="754"/>
      <c r="GEZ169" s="754"/>
      <c r="GFA169" s="754"/>
      <c r="GFB169" s="754"/>
      <c r="GFC169" s="754"/>
      <c r="GFD169" s="754"/>
      <c r="GFE169" s="754"/>
      <c r="GFF169" s="754"/>
      <c r="GFG169" s="754"/>
      <c r="GFH169" s="754"/>
      <c r="GFI169" s="754"/>
      <c r="GFJ169" s="754"/>
      <c r="GFK169" s="754"/>
      <c r="GFL169" s="754"/>
      <c r="GFM169" s="754"/>
      <c r="GFN169" s="754"/>
      <c r="GFO169" s="754"/>
      <c r="GFP169" s="754"/>
      <c r="GFQ169" s="754"/>
      <c r="GFR169" s="754"/>
      <c r="GFS169" s="754"/>
      <c r="GFT169" s="754"/>
      <c r="GFU169" s="754"/>
      <c r="GFV169" s="754"/>
      <c r="GFW169" s="754"/>
      <c r="GFX169" s="754"/>
      <c r="GFY169" s="754"/>
      <c r="GFZ169" s="754"/>
      <c r="GGA169" s="754"/>
      <c r="GGB169" s="754"/>
      <c r="GGC169" s="754"/>
      <c r="GGD169" s="754"/>
      <c r="GGE169" s="754"/>
      <c r="GGF169" s="754"/>
      <c r="GGG169" s="754"/>
      <c r="GGH169" s="754"/>
      <c r="GGI169" s="754"/>
      <c r="GGJ169" s="754"/>
      <c r="GGK169" s="754"/>
      <c r="GGL169" s="754"/>
      <c r="GGM169" s="754"/>
      <c r="GGN169" s="754"/>
      <c r="GGO169" s="754"/>
      <c r="GGP169" s="754"/>
      <c r="GGQ169" s="754"/>
      <c r="GGR169" s="754"/>
      <c r="GGS169" s="754"/>
      <c r="GGT169" s="754"/>
      <c r="GGU169" s="754"/>
      <c r="GGV169" s="754"/>
      <c r="GGW169" s="754"/>
      <c r="GGX169" s="754"/>
      <c r="GGY169" s="754"/>
      <c r="GGZ169" s="754"/>
      <c r="GHA169" s="754"/>
      <c r="GHB169" s="754"/>
      <c r="GHC169" s="754"/>
      <c r="GHD169" s="754"/>
      <c r="GHE169" s="754"/>
      <c r="GHF169" s="754"/>
      <c r="GHG169" s="754"/>
      <c r="GHH169" s="754"/>
      <c r="GHI169" s="754"/>
      <c r="GHJ169" s="754"/>
      <c r="GHK169" s="754"/>
      <c r="GHL169" s="754"/>
      <c r="GHM169" s="754"/>
      <c r="GHN169" s="754"/>
      <c r="GHO169" s="754"/>
      <c r="GHP169" s="754"/>
      <c r="GHQ169" s="754"/>
      <c r="GHR169" s="754"/>
      <c r="GHS169" s="754"/>
      <c r="GHT169" s="754"/>
      <c r="GHU169" s="754"/>
      <c r="GHV169" s="754"/>
      <c r="GHW169" s="754"/>
      <c r="GHX169" s="754"/>
      <c r="GHY169" s="754"/>
      <c r="GHZ169" s="754"/>
      <c r="GIA169" s="754"/>
      <c r="GIB169" s="754"/>
      <c r="GIC169" s="754"/>
      <c r="GID169" s="754"/>
      <c r="GIE169" s="754"/>
      <c r="GIF169" s="754"/>
      <c r="GIG169" s="754"/>
      <c r="GIH169" s="754"/>
      <c r="GII169" s="754"/>
      <c r="GIJ169" s="754"/>
      <c r="GIK169" s="754"/>
      <c r="GIL169" s="754"/>
      <c r="GIM169" s="754"/>
      <c r="GIN169" s="754"/>
      <c r="GIO169" s="754"/>
      <c r="GIP169" s="754"/>
      <c r="GIQ169" s="754"/>
      <c r="GIR169" s="754"/>
      <c r="GIS169" s="754"/>
      <c r="GIT169" s="754"/>
      <c r="GIU169" s="754"/>
      <c r="GIV169" s="754"/>
      <c r="GIW169" s="754"/>
      <c r="GIX169" s="754"/>
      <c r="GIY169" s="754"/>
      <c r="GIZ169" s="754"/>
      <c r="GJA169" s="754"/>
      <c r="GJB169" s="754"/>
      <c r="GJC169" s="754"/>
      <c r="GJD169" s="754"/>
      <c r="GJE169" s="754"/>
      <c r="GJF169" s="754"/>
      <c r="GJG169" s="754"/>
      <c r="GJH169" s="754"/>
      <c r="GJI169" s="754"/>
      <c r="GJJ169" s="754"/>
      <c r="GJK169" s="754"/>
      <c r="GJL169" s="754"/>
      <c r="GJM169" s="754"/>
      <c r="GJN169" s="754"/>
      <c r="GJO169" s="754"/>
      <c r="GJP169" s="754"/>
      <c r="GJQ169" s="754"/>
      <c r="GJR169" s="754"/>
      <c r="GJS169" s="754"/>
      <c r="GJT169" s="754"/>
      <c r="GJU169" s="754"/>
      <c r="GJV169" s="754"/>
      <c r="GJW169" s="754"/>
      <c r="GJX169" s="754"/>
      <c r="GJY169" s="754"/>
      <c r="GJZ169" s="754"/>
      <c r="GKA169" s="754"/>
      <c r="GKB169" s="754"/>
      <c r="GKC169" s="754"/>
      <c r="GKD169" s="754"/>
      <c r="GKE169" s="754"/>
      <c r="GKF169" s="754"/>
      <c r="GKG169" s="754"/>
      <c r="GKH169" s="754"/>
      <c r="GKI169" s="754"/>
      <c r="GKJ169" s="754"/>
      <c r="GKK169" s="754"/>
      <c r="GKL169" s="754"/>
      <c r="GKM169" s="754"/>
      <c r="GKN169" s="754"/>
      <c r="GKO169" s="754"/>
      <c r="GKP169" s="754"/>
      <c r="GKQ169" s="754"/>
      <c r="GKR169" s="754"/>
      <c r="GKS169" s="754"/>
      <c r="GKT169" s="754"/>
      <c r="GKU169" s="754"/>
      <c r="GKV169" s="754"/>
      <c r="GKW169" s="754"/>
      <c r="GKX169" s="754"/>
      <c r="GKY169" s="754"/>
      <c r="GKZ169" s="754"/>
      <c r="GLA169" s="754"/>
      <c r="GLB169" s="754"/>
      <c r="GLC169" s="754"/>
      <c r="GLD169" s="754"/>
      <c r="GLE169" s="754"/>
      <c r="GLF169" s="754"/>
      <c r="GLG169" s="754"/>
      <c r="GLH169" s="754"/>
      <c r="GLI169" s="754"/>
      <c r="GLJ169" s="754"/>
      <c r="GLK169" s="754"/>
      <c r="GLL169" s="754"/>
      <c r="GLM169" s="754"/>
      <c r="GLN169" s="754"/>
      <c r="GLO169" s="754"/>
      <c r="GLP169" s="754"/>
      <c r="GLQ169" s="754"/>
      <c r="GLR169" s="754"/>
      <c r="GLS169" s="754"/>
      <c r="GLT169" s="754"/>
      <c r="GLU169" s="754"/>
      <c r="GLV169" s="754"/>
      <c r="GLW169" s="754"/>
      <c r="GLX169" s="754"/>
      <c r="GLY169" s="754"/>
      <c r="GLZ169" s="754"/>
      <c r="GMA169" s="754"/>
      <c r="GMB169" s="754"/>
      <c r="GMC169" s="754"/>
      <c r="GMD169" s="754"/>
      <c r="GME169" s="754"/>
      <c r="GMF169" s="754"/>
      <c r="GMG169" s="754"/>
      <c r="GMH169" s="754"/>
      <c r="GMI169" s="754"/>
      <c r="GMJ169" s="754"/>
      <c r="GMK169" s="754"/>
      <c r="GML169" s="754"/>
      <c r="GMM169" s="754"/>
      <c r="GMN169" s="754"/>
      <c r="GMO169" s="754"/>
      <c r="GMP169" s="754"/>
      <c r="GMQ169" s="754"/>
      <c r="GMR169" s="754"/>
      <c r="GMS169" s="754"/>
      <c r="GMT169" s="754"/>
      <c r="GMU169" s="754"/>
      <c r="GMV169" s="754"/>
      <c r="GMW169" s="754"/>
      <c r="GMX169" s="754"/>
      <c r="GMY169" s="754"/>
      <c r="GMZ169" s="754"/>
      <c r="GNA169" s="754"/>
      <c r="GNB169" s="754"/>
      <c r="GNC169" s="754"/>
      <c r="GND169" s="754"/>
      <c r="GNE169" s="754"/>
      <c r="GNF169" s="754"/>
      <c r="GNG169" s="754"/>
      <c r="GNH169" s="754"/>
      <c r="GNI169" s="754"/>
      <c r="GNJ169" s="754"/>
      <c r="GNK169" s="754"/>
      <c r="GNL169" s="754"/>
      <c r="GNM169" s="754"/>
      <c r="GNN169" s="754"/>
      <c r="GNO169" s="754"/>
      <c r="GNP169" s="754"/>
      <c r="GNQ169" s="754"/>
      <c r="GNR169" s="754"/>
      <c r="GNS169" s="754"/>
      <c r="GNT169" s="754"/>
      <c r="GNU169" s="754"/>
      <c r="GNV169" s="754"/>
      <c r="GNW169" s="754"/>
      <c r="GNX169" s="754"/>
      <c r="GNY169" s="754"/>
      <c r="GNZ169" s="754"/>
      <c r="GOA169" s="754"/>
      <c r="GOB169" s="754"/>
      <c r="GOC169" s="754"/>
      <c r="GOD169" s="754"/>
      <c r="GOE169" s="754"/>
      <c r="GOF169" s="754"/>
      <c r="GOG169" s="754"/>
      <c r="GOH169" s="754"/>
      <c r="GOI169" s="754"/>
      <c r="GOJ169" s="754"/>
      <c r="GOK169" s="754"/>
      <c r="GOL169" s="754"/>
      <c r="GOM169" s="754"/>
      <c r="GON169" s="754"/>
      <c r="GOO169" s="754"/>
      <c r="GOP169" s="754"/>
      <c r="GOQ169" s="754"/>
      <c r="GOR169" s="754"/>
      <c r="GOS169" s="754"/>
      <c r="GOT169" s="754"/>
      <c r="GOU169" s="754"/>
      <c r="GOV169" s="754"/>
      <c r="GOW169" s="754"/>
      <c r="GOX169" s="754"/>
      <c r="GOY169" s="754"/>
      <c r="GOZ169" s="754"/>
      <c r="GPA169" s="754"/>
      <c r="GPB169" s="754"/>
      <c r="GPC169" s="754"/>
      <c r="GPD169" s="754"/>
      <c r="GPE169" s="754"/>
      <c r="GPF169" s="754"/>
      <c r="GPG169" s="754"/>
      <c r="GPH169" s="754"/>
      <c r="GPI169" s="754"/>
      <c r="GPJ169" s="754"/>
      <c r="GPK169" s="754"/>
      <c r="GPL169" s="754"/>
      <c r="GPM169" s="754"/>
      <c r="GPN169" s="754"/>
      <c r="GPO169" s="754"/>
      <c r="GPP169" s="754"/>
      <c r="GPQ169" s="754"/>
      <c r="GPR169" s="754"/>
      <c r="GPS169" s="754"/>
      <c r="GPT169" s="754"/>
      <c r="GPU169" s="754"/>
      <c r="GPV169" s="754"/>
      <c r="GPW169" s="754"/>
      <c r="GPX169" s="754"/>
      <c r="GPY169" s="754"/>
      <c r="GPZ169" s="754"/>
      <c r="GQA169" s="754"/>
      <c r="GQB169" s="754"/>
      <c r="GQC169" s="754"/>
      <c r="GQD169" s="754"/>
      <c r="GQE169" s="754"/>
      <c r="GQF169" s="754"/>
      <c r="GQG169" s="754"/>
      <c r="GQH169" s="754"/>
      <c r="GQI169" s="754"/>
      <c r="GQJ169" s="754"/>
      <c r="GQK169" s="754"/>
      <c r="GQL169" s="754"/>
      <c r="GQM169" s="754"/>
      <c r="GQN169" s="754"/>
      <c r="GQO169" s="754"/>
      <c r="GQP169" s="754"/>
      <c r="GQQ169" s="754"/>
      <c r="GQR169" s="754"/>
      <c r="GQS169" s="754"/>
      <c r="GQT169" s="754"/>
      <c r="GQU169" s="754"/>
      <c r="GQV169" s="754"/>
      <c r="GQW169" s="754"/>
      <c r="GQX169" s="754"/>
      <c r="GQY169" s="754"/>
      <c r="GQZ169" s="754"/>
      <c r="GRA169" s="754"/>
      <c r="GRB169" s="754"/>
      <c r="GRC169" s="754"/>
      <c r="GRD169" s="754"/>
      <c r="GRE169" s="754"/>
      <c r="GRF169" s="754"/>
      <c r="GRG169" s="754"/>
      <c r="GRH169" s="754"/>
      <c r="GRI169" s="754"/>
      <c r="GRJ169" s="754"/>
      <c r="GRK169" s="754"/>
      <c r="GRL169" s="754"/>
      <c r="GRM169" s="754"/>
      <c r="GRN169" s="754"/>
      <c r="GRO169" s="754"/>
      <c r="GRP169" s="754"/>
      <c r="GRQ169" s="754"/>
      <c r="GRR169" s="754"/>
      <c r="GRS169" s="754"/>
      <c r="GRT169" s="754"/>
      <c r="GRU169" s="754"/>
      <c r="GRV169" s="754"/>
      <c r="GRW169" s="754"/>
      <c r="GRX169" s="754"/>
      <c r="GRY169" s="754"/>
      <c r="GRZ169" s="754"/>
      <c r="GSA169" s="754"/>
      <c r="GSB169" s="754"/>
      <c r="GSC169" s="754"/>
      <c r="GSD169" s="754"/>
      <c r="GSE169" s="754"/>
      <c r="GSF169" s="754"/>
      <c r="GSG169" s="754"/>
      <c r="GSH169" s="754"/>
      <c r="GSI169" s="754"/>
      <c r="GSJ169" s="754"/>
      <c r="GSK169" s="754"/>
      <c r="GSL169" s="754"/>
      <c r="GSM169" s="754"/>
      <c r="GSN169" s="754"/>
      <c r="GSO169" s="754"/>
      <c r="GSP169" s="754"/>
      <c r="GSQ169" s="754"/>
      <c r="GSR169" s="754"/>
      <c r="GSS169" s="754"/>
      <c r="GST169" s="754"/>
      <c r="GSU169" s="754"/>
      <c r="GSV169" s="754"/>
      <c r="GSW169" s="754"/>
      <c r="GSX169" s="754"/>
      <c r="GSY169" s="754"/>
      <c r="GSZ169" s="754"/>
      <c r="GTA169" s="754"/>
      <c r="GTB169" s="754"/>
      <c r="GTC169" s="754"/>
      <c r="GTD169" s="754"/>
      <c r="GTE169" s="754"/>
      <c r="GTF169" s="754"/>
      <c r="GTG169" s="754"/>
      <c r="GTH169" s="754"/>
      <c r="GTI169" s="754"/>
      <c r="GTJ169" s="754"/>
      <c r="GTK169" s="754"/>
      <c r="GTL169" s="754"/>
      <c r="GTM169" s="754"/>
      <c r="GTN169" s="754"/>
      <c r="GTO169" s="754"/>
      <c r="GTP169" s="754"/>
      <c r="GTQ169" s="754"/>
      <c r="GTR169" s="754"/>
      <c r="GTS169" s="754"/>
      <c r="GTT169" s="754"/>
      <c r="GTU169" s="754"/>
      <c r="GTV169" s="754"/>
      <c r="GTW169" s="754"/>
      <c r="GTX169" s="754"/>
      <c r="GTY169" s="754"/>
      <c r="GTZ169" s="754"/>
      <c r="GUA169" s="754"/>
      <c r="GUB169" s="754"/>
      <c r="GUC169" s="754"/>
      <c r="GUD169" s="754"/>
      <c r="GUE169" s="754"/>
      <c r="GUF169" s="754"/>
      <c r="GUG169" s="754"/>
      <c r="GUH169" s="754"/>
      <c r="GUI169" s="754"/>
      <c r="GUJ169" s="754"/>
      <c r="GUK169" s="754"/>
      <c r="GUL169" s="754"/>
      <c r="GUM169" s="754"/>
      <c r="GUN169" s="754"/>
      <c r="GUO169" s="754"/>
      <c r="GUP169" s="754"/>
      <c r="GUQ169" s="754"/>
      <c r="GUR169" s="754"/>
      <c r="GUS169" s="754"/>
      <c r="GUT169" s="754"/>
      <c r="GUU169" s="754"/>
      <c r="GUV169" s="754"/>
      <c r="GUW169" s="754"/>
      <c r="GUX169" s="754"/>
      <c r="GUY169" s="754"/>
      <c r="GUZ169" s="754"/>
      <c r="GVA169" s="754"/>
      <c r="GVB169" s="754"/>
      <c r="GVC169" s="754"/>
      <c r="GVD169" s="754"/>
      <c r="GVE169" s="754"/>
      <c r="GVF169" s="754"/>
      <c r="GVG169" s="754"/>
      <c r="GVH169" s="754"/>
      <c r="GVI169" s="754"/>
      <c r="GVJ169" s="754"/>
      <c r="GVK169" s="754"/>
      <c r="GVL169" s="754"/>
      <c r="GVM169" s="754"/>
      <c r="GVN169" s="754"/>
      <c r="GVO169" s="754"/>
      <c r="GVP169" s="754"/>
      <c r="GVQ169" s="754"/>
      <c r="GVR169" s="754"/>
      <c r="GVS169" s="754"/>
      <c r="GVT169" s="754"/>
      <c r="GVU169" s="754"/>
      <c r="GVV169" s="754"/>
      <c r="GVW169" s="754"/>
      <c r="GVX169" s="754"/>
      <c r="GVY169" s="754"/>
      <c r="GVZ169" s="754"/>
      <c r="GWA169" s="754"/>
      <c r="GWB169" s="754"/>
      <c r="GWC169" s="754"/>
      <c r="GWD169" s="754"/>
      <c r="GWE169" s="754"/>
      <c r="GWF169" s="754"/>
      <c r="GWG169" s="754"/>
      <c r="GWH169" s="754"/>
      <c r="GWI169" s="754"/>
      <c r="GWJ169" s="754"/>
      <c r="GWK169" s="754"/>
      <c r="GWL169" s="754"/>
      <c r="GWM169" s="754"/>
      <c r="GWN169" s="754"/>
      <c r="GWO169" s="754"/>
      <c r="GWP169" s="754"/>
      <c r="GWQ169" s="754"/>
      <c r="GWR169" s="754"/>
      <c r="GWS169" s="754"/>
      <c r="GWT169" s="754"/>
      <c r="GWU169" s="754"/>
      <c r="GWV169" s="754"/>
      <c r="GWW169" s="754"/>
      <c r="GWX169" s="754"/>
      <c r="GWY169" s="754"/>
      <c r="GWZ169" s="754"/>
      <c r="GXA169" s="754"/>
      <c r="GXB169" s="754"/>
      <c r="GXC169" s="754"/>
      <c r="GXD169" s="754"/>
      <c r="GXE169" s="754"/>
      <c r="GXF169" s="754"/>
      <c r="GXG169" s="754"/>
      <c r="GXH169" s="754"/>
      <c r="GXI169" s="754"/>
      <c r="GXJ169" s="754"/>
      <c r="GXK169" s="754"/>
      <c r="GXL169" s="754"/>
      <c r="GXM169" s="754"/>
      <c r="GXN169" s="754"/>
      <c r="GXO169" s="754"/>
      <c r="GXP169" s="754"/>
      <c r="GXQ169" s="754"/>
      <c r="GXR169" s="754"/>
      <c r="GXS169" s="754"/>
      <c r="GXT169" s="754"/>
      <c r="GXU169" s="754"/>
      <c r="GXV169" s="754"/>
      <c r="GXW169" s="754"/>
      <c r="GXX169" s="754"/>
      <c r="GXY169" s="754"/>
      <c r="GXZ169" s="754"/>
      <c r="GYA169" s="754"/>
      <c r="GYB169" s="754"/>
      <c r="GYC169" s="754"/>
      <c r="GYD169" s="754"/>
      <c r="GYE169" s="754"/>
      <c r="GYF169" s="754"/>
      <c r="GYG169" s="754"/>
      <c r="GYH169" s="754"/>
      <c r="GYI169" s="754"/>
      <c r="GYJ169" s="754"/>
      <c r="GYK169" s="754"/>
      <c r="GYL169" s="754"/>
      <c r="GYM169" s="754"/>
      <c r="GYN169" s="754"/>
      <c r="GYO169" s="754"/>
      <c r="GYP169" s="754"/>
      <c r="GYQ169" s="754"/>
      <c r="GYR169" s="754"/>
      <c r="GYS169" s="754"/>
      <c r="GYT169" s="754"/>
      <c r="GYU169" s="754"/>
      <c r="GYV169" s="754"/>
      <c r="GYW169" s="754"/>
      <c r="GYX169" s="754"/>
      <c r="GYY169" s="754"/>
      <c r="GYZ169" s="754"/>
      <c r="GZA169" s="754"/>
      <c r="GZB169" s="754"/>
      <c r="GZC169" s="754"/>
      <c r="GZD169" s="754"/>
      <c r="GZE169" s="754"/>
      <c r="GZF169" s="754"/>
      <c r="GZG169" s="754"/>
      <c r="GZH169" s="754"/>
      <c r="GZI169" s="754"/>
      <c r="GZJ169" s="754"/>
      <c r="GZK169" s="754"/>
      <c r="GZL169" s="754"/>
      <c r="GZM169" s="754"/>
      <c r="GZN169" s="754"/>
      <c r="GZO169" s="754"/>
      <c r="GZP169" s="754"/>
      <c r="GZQ169" s="754"/>
      <c r="GZR169" s="754"/>
      <c r="GZS169" s="754"/>
      <c r="GZT169" s="754"/>
      <c r="GZU169" s="754"/>
      <c r="GZV169" s="754"/>
      <c r="GZW169" s="754"/>
      <c r="GZX169" s="754"/>
      <c r="GZY169" s="754"/>
      <c r="GZZ169" s="754"/>
      <c r="HAA169" s="754"/>
      <c r="HAB169" s="754"/>
      <c r="HAC169" s="754"/>
      <c r="HAD169" s="754"/>
      <c r="HAE169" s="754"/>
      <c r="HAF169" s="754"/>
      <c r="HAG169" s="754"/>
      <c r="HAH169" s="754"/>
      <c r="HAI169" s="754"/>
      <c r="HAJ169" s="754"/>
      <c r="HAK169" s="754"/>
      <c r="HAL169" s="754"/>
      <c r="HAM169" s="754"/>
      <c r="HAN169" s="754"/>
      <c r="HAO169" s="754"/>
      <c r="HAP169" s="754"/>
      <c r="HAQ169" s="754"/>
      <c r="HAR169" s="754"/>
      <c r="HAS169" s="754"/>
      <c r="HAT169" s="754"/>
      <c r="HAU169" s="754"/>
      <c r="HAV169" s="754"/>
      <c r="HAW169" s="754"/>
      <c r="HAX169" s="754"/>
      <c r="HAY169" s="754"/>
      <c r="HAZ169" s="754"/>
      <c r="HBA169" s="754"/>
      <c r="HBB169" s="754"/>
      <c r="HBC169" s="754"/>
      <c r="HBD169" s="754"/>
      <c r="HBE169" s="754"/>
      <c r="HBF169" s="754"/>
      <c r="HBG169" s="754"/>
      <c r="HBH169" s="754"/>
      <c r="HBI169" s="754"/>
      <c r="HBJ169" s="754"/>
      <c r="HBK169" s="754"/>
      <c r="HBL169" s="754"/>
      <c r="HBM169" s="754"/>
      <c r="HBN169" s="754"/>
      <c r="HBO169" s="754"/>
      <c r="HBP169" s="754"/>
      <c r="HBQ169" s="754"/>
      <c r="HBR169" s="754"/>
      <c r="HBS169" s="754"/>
      <c r="HBT169" s="754"/>
      <c r="HBU169" s="754"/>
      <c r="HBV169" s="754"/>
      <c r="HBW169" s="754"/>
      <c r="HBX169" s="754"/>
      <c r="HBY169" s="754"/>
      <c r="HBZ169" s="754"/>
      <c r="HCA169" s="754"/>
      <c r="HCB169" s="754"/>
      <c r="HCC169" s="754"/>
      <c r="HCD169" s="754"/>
      <c r="HCE169" s="754"/>
      <c r="HCF169" s="754"/>
      <c r="HCG169" s="754"/>
      <c r="HCH169" s="754"/>
      <c r="HCI169" s="754"/>
      <c r="HCJ169" s="754"/>
      <c r="HCK169" s="754"/>
      <c r="HCL169" s="754"/>
      <c r="HCM169" s="754"/>
      <c r="HCN169" s="754"/>
      <c r="HCO169" s="754"/>
      <c r="HCP169" s="754"/>
      <c r="HCQ169" s="754"/>
      <c r="HCR169" s="754"/>
      <c r="HCS169" s="754"/>
      <c r="HCT169" s="754"/>
      <c r="HCU169" s="754"/>
      <c r="HCV169" s="754"/>
      <c r="HCW169" s="754"/>
      <c r="HCX169" s="754"/>
      <c r="HCY169" s="754"/>
      <c r="HCZ169" s="754"/>
      <c r="HDA169" s="754"/>
      <c r="HDB169" s="754"/>
      <c r="HDC169" s="754"/>
      <c r="HDD169" s="754"/>
      <c r="HDE169" s="754"/>
      <c r="HDF169" s="754"/>
      <c r="HDG169" s="754"/>
      <c r="HDH169" s="754"/>
      <c r="HDI169" s="754"/>
      <c r="HDJ169" s="754"/>
      <c r="HDK169" s="754"/>
      <c r="HDL169" s="754"/>
      <c r="HDM169" s="754"/>
      <c r="HDN169" s="754"/>
      <c r="HDO169" s="754"/>
      <c r="HDP169" s="754"/>
      <c r="HDQ169" s="754"/>
      <c r="HDR169" s="754"/>
      <c r="HDS169" s="754"/>
      <c r="HDT169" s="754"/>
      <c r="HDU169" s="754"/>
      <c r="HDV169" s="754"/>
      <c r="HDW169" s="754"/>
      <c r="HDX169" s="754"/>
      <c r="HDY169" s="754"/>
      <c r="HDZ169" s="754"/>
      <c r="HEA169" s="754"/>
      <c r="HEB169" s="754"/>
      <c r="HEC169" s="754"/>
      <c r="HED169" s="754"/>
      <c r="HEE169" s="754"/>
      <c r="HEF169" s="754"/>
      <c r="HEG169" s="754"/>
      <c r="HEH169" s="754"/>
      <c r="HEI169" s="754"/>
      <c r="HEJ169" s="754"/>
      <c r="HEK169" s="754"/>
      <c r="HEL169" s="754"/>
      <c r="HEM169" s="754"/>
      <c r="HEN169" s="754"/>
      <c r="HEO169" s="754"/>
      <c r="HEP169" s="754"/>
      <c r="HEQ169" s="754"/>
      <c r="HER169" s="754"/>
      <c r="HES169" s="754"/>
      <c r="HET169" s="754"/>
      <c r="HEU169" s="754"/>
      <c r="HEV169" s="754"/>
      <c r="HEW169" s="754"/>
      <c r="HEX169" s="754"/>
      <c r="HEY169" s="754"/>
      <c r="HEZ169" s="754"/>
      <c r="HFA169" s="754"/>
      <c r="HFB169" s="754"/>
      <c r="HFC169" s="754"/>
      <c r="HFD169" s="754"/>
      <c r="HFE169" s="754"/>
      <c r="HFF169" s="754"/>
      <c r="HFG169" s="754"/>
      <c r="HFH169" s="754"/>
      <c r="HFI169" s="754"/>
      <c r="HFJ169" s="754"/>
      <c r="HFK169" s="754"/>
      <c r="HFL169" s="754"/>
      <c r="HFM169" s="754"/>
      <c r="HFN169" s="754"/>
      <c r="HFO169" s="754"/>
      <c r="HFP169" s="754"/>
      <c r="HFQ169" s="754"/>
      <c r="HFR169" s="754"/>
      <c r="HFS169" s="754"/>
      <c r="HFT169" s="754"/>
      <c r="HFU169" s="754"/>
      <c r="HFV169" s="754"/>
      <c r="HFW169" s="754"/>
      <c r="HFX169" s="754"/>
      <c r="HFY169" s="754"/>
      <c r="HFZ169" s="754"/>
      <c r="HGA169" s="754"/>
      <c r="HGB169" s="754"/>
      <c r="HGC169" s="754"/>
      <c r="HGD169" s="754"/>
      <c r="HGE169" s="754"/>
      <c r="HGF169" s="754"/>
      <c r="HGG169" s="754"/>
      <c r="HGH169" s="754"/>
      <c r="HGI169" s="754"/>
      <c r="HGJ169" s="754"/>
      <c r="HGK169" s="754"/>
      <c r="HGL169" s="754"/>
      <c r="HGM169" s="754"/>
      <c r="HGN169" s="754"/>
      <c r="HGO169" s="754"/>
      <c r="HGP169" s="754"/>
      <c r="HGQ169" s="754"/>
      <c r="HGR169" s="754"/>
      <c r="HGS169" s="754"/>
      <c r="HGT169" s="754"/>
      <c r="HGU169" s="754"/>
      <c r="HGV169" s="754"/>
      <c r="HGW169" s="754"/>
      <c r="HGX169" s="754"/>
      <c r="HGY169" s="754"/>
      <c r="HGZ169" s="754"/>
      <c r="HHA169" s="754"/>
      <c r="HHB169" s="754"/>
      <c r="HHC169" s="754"/>
      <c r="HHD169" s="754"/>
      <c r="HHE169" s="754"/>
      <c r="HHF169" s="754"/>
      <c r="HHG169" s="754"/>
      <c r="HHH169" s="754"/>
      <c r="HHI169" s="754"/>
      <c r="HHJ169" s="754"/>
      <c r="HHK169" s="754"/>
      <c r="HHL169" s="754"/>
      <c r="HHM169" s="754"/>
      <c r="HHN169" s="754"/>
      <c r="HHO169" s="754"/>
      <c r="HHP169" s="754"/>
      <c r="HHQ169" s="754"/>
      <c r="HHR169" s="754"/>
      <c r="HHS169" s="754"/>
      <c r="HHT169" s="754"/>
      <c r="HHU169" s="754"/>
      <c r="HHV169" s="754"/>
      <c r="HHW169" s="754"/>
      <c r="HHX169" s="754"/>
      <c r="HHY169" s="754"/>
      <c r="HHZ169" s="754"/>
      <c r="HIA169" s="754"/>
      <c r="HIB169" s="754"/>
      <c r="HIC169" s="754"/>
      <c r="HID169" s="754"/>
      <c r="HIE169" s="754"/>
      <c r="HIF169" s="754"/>
      <c r="HIG169" s="754"/>
      <c r="HIH169" s="754"/>
      <c r="HII169" s="754"/>
      <c r="HIJ169" s="754"/>
      <c r="HIK169" s="754"/>
      <c r="HIL169" s="754"/>
      <c r="HIM169" s="754"/>
      <c r="HIN169" s="754"/>
      <c r="HIO169" s="754"/>
      <c r="HIP169" s="754"/>
      <c r="HIQ169" s="754"/>
      <c r="HIR169" s="754"/>
      <c r="HIS169" s="754"/>
      <c r="HIT169" s="754"/>
      <c r="HIU169" s="754"/>
      <c r="HIV169" s="754"/>
      <c r="HIW169" s="754"/>
      <c r="HIX169" s="754"/>
      <c r="HIY169" s="754"/>
      <c r="HIZ169" s="754"/>
      <c r="HJA169" s="754"/>
      <c r="HJB169" s="754"/>
      <c r="HJC169" s="754"/>
      <c r="HJD169" s="754"/>
      <c r="HJE169" s="754"/>
      <c r="HJF169" s="754"/>
      <c r="HJG169" s="754"/>
      <c r="HJH169" s="754"/>
      <c r="HJI169" s="754"/>
      <c r="HJJ169" s="754"/>
      <c r="HJK169" s="754"/>
      <c r="HJL169" s="754"/>
      <c r="HJM169" s="754"/>
      <c r="HJN169" s="754"/>
      <c r="HJO169" s="754"/>
      <c r="HJP169" s="754"/>
      <c r="HJQ169" s="754"/>
      <c r="HJR169" s="754"/>
      <c r="HJS169" s="754"/>
      <c r="HJT169" s="754"/>
      <c r="HJU169" s="754"/>
      <c r="HJV169" s="754"/>
      <c r="HJW169" s="754"/>
      <c r="HJX169" s="754"/>
      <c r="HJY169" s="754"/>
      <c r="HJZ169" s="754"/>
      <c r="HKA169" s="754"/>
      <c r="HKB169" s="754"/>
      <c r="HKC169" s="754"/>
      <c r="HKD169" s="754"/>
      <c r="HKE169" s="754"/>
      <c r="HKF169" s="754"/>
      <c r="HKG169" s="754"/>
      <c r="HKH169" s="754"/>
      <c r="HKI169" s="754"/>
      <c r="HKJ169" s="754"/>
      <c r="HKK169" s="754"/>
      <c r="HKL169" s="754"/>
      <c r="HKM169" s="754"/>
      <c r="HKN169" s="754"/>
      <c r="HKO169" s="754"/>
      <c r="HKP169" s="754"/>
      <c r="HKQ169" s="754"/>
      <c r="HKR169" s="754"/>
      <c r="HKS169" s="754"/>
      <c r="HKT169" s="754"/>
      <c r="HKU169" s="754"/>
      <c r="HKV169" s="754"/>
      <c r="HKW169" s="754"/>
      <c r="HKX169" s="754"/>
      <c r="HKY169" s="754"/>
      <c r="HKZ169" s="754"/>
      <c r="HLA169" s="754"/>
      <c r="HLB169" s="754"/>
      <c r="HLC169" s="754"/>
      <c r="HLD169" s="754"/>
      <c r="HLE169" s="754"/>
      <c r="HLF169" s="754"/>
      <c r="HLG169" s="754"/>
      <c r="HLH169" s="754"/>
      <c r="HLI169" s="754"/>
      <c r="HLJ169" s="754"/>
      <c r="HLK169" s="754"/>
      <c r="HLL169" s="754"/>
      <c r="HLM169" s="754"/>
      <c r="HLN169" s="754"/>
      <c r="HLO169" s="754"/>
      <c r="HLP169" s="754"/>
      <c r="HLQ169" s="754"/>
      <c r="HLR169" s="754"/>
      <c r="HLS169" s="754"/>
      <c r="HLT169" s="754"/>
      <c r="HLU169" s="754"/>
      <c r="HLV169" s="754"/>
      <c r="HLW169" s="754"/>
      <c r="HLX169" s="754"/>
      <c r="HLY169" s="754"/>
      <c r="HLZ169" s="754"/>
      <c r="HMA169" s="754"/>
      <c r="HMB169" s="754"/>
      <c r="HMC169" s="754"/>
      <c r="HMD169" s="754"/>
      <c r="HME169" s="754"/>
      <c r="HMF169" s="754"/>
      <c r="HMG169" s="754"/>
      <c r="HMH169" s="754"/>
      <c r="HMI169" s="754"/>
      <c r="HMJ169" s="754"/>
      <c r="HMK169" s="754"/>
      <c r="HML169" s="754"/>
      <c r="HMM169" s="754"/>
      <c r="HMN169" s="754"/>
      <c r="HMO169" s="754"/>
      <c r="HMP169" s="754"/>
      <c r="HMQ169" s="754"/>
      <c r="HMR169" s="754"/>
      <c r="HMS169" s="754"/>
      <c r="HMT169" s="754"/>
      <c r="HMU169" s="754"/>
      <c r="HMV169" s="754"/>
      <c r="HMW169" s="754"/>
      <c r="HMX169" s="754"/>
      <c r="HMY169" s="754"/>
      <c r="HMZ169" s="754"/>
      <c r="HNA169" s="754"/>
      <c r="HNB169" s="754"/>
      <c r="HNC169" s="754"/>
      <c r="HND169" s="754"/>
      <c r="HNE169" s="754"/>
      <c r="HNF169" s="754"/>
      <c r="HNG169" s="754"/>
      <c r="HNH169" s="754"/>
      <c r="HNI169" s="754"/>
      <c r="HNJ169" s="754"/>
      <c r="HNK169" s="754"/>
      <c r="HNL169" s="754"/>
      <c r="HNM169" s="754"/>
      <c r="HNN169" s="754"/>
      <c r="HNO169" s="754"/>
      <c r="HNP169" s="754"/>
      <c r="HNQ169" s="754"/>
      <c r="HNR169" s="754"/>
      <c r="HNS169" s="754"/>
      <c r="HNT169" s="754"/>
      <c r="HNU169" s="754"/>
      <c r="HNV169" s="754"/>
      <c r="HNW169" s="754"/>
      <c r="HNX169" s="754"/>
      <c r="HNY169" s="754"/>
      <c r="HNZ169" s="754"/>
      <c r="HOA169" s="754"/>
      <c r="HOB169" s="754"/>
      <c r="HOC169" s="754"/>
      <c r="HOD169" s="754"/>
      <c r="HOE169" s="754"/>
      <c r="HOF169" s="754"/>
      <c r="HOG169" s="754"/>
      <c r="HOH169" s="754"/>
      <c r="HOI169" s="754"/>
      <c r="HOJ169" s="754"/>
      <c r="HOK169" s="754"/>
      <c r="HOL169" s="754"/>
      <c r="HOM169" s="754"/>
      <c r="HON169" s="754"/>
      <c r="HOO169" s="754"/>
      <c r="HOP169" s="754"/>
      <c r="HOQ169" s="754"/>
      <c r="HOR169" s="754"/>
      <c r="HOS169" s="754"/>
      <c r="HOT169" s="754"/>
      <c r="HOU169" s="754"/>
      <c r="HOV169" s="754"/>
      <c r="HOW169" s="754"/>
      <c r="HOX169" s="754"/>
      <c r="HOY169" s="754"/>
      <c r="HOZ169" s="754"/>
      <c r="HPA169" s="754"/>
      <c r="HPB169" s="754"/>
      <c r="HPC169" s="754"/>
      <c r="HPD169" s="754"/>
      <c r="HPE169" s="754"/>
      <c r="HPF169" s="754"/>
      <c r="HPG169" s="754"/>
      <c r="HPH169" s="754"/>
      <c r="HPI169" s="754"/>
      <c r="HPJ169" s="754"/>
      <c r="HPK169" s="754"/>
      <c r="HPL169" s="754"/>
      <c r="HPM169" s="754"/>
      <c r="HPN169" s="754"/>
      <c r="HPO169" s="754"/>
      <c r="HPP169" s="754"/>
      <c r="HPQ169" s="754"/>
      <c r="HPR169" s="754"/>
      <c r="HPS169" s="754"/>
      <c r="HPT169" s="754"/>
      <c r="HPU169" s="754"/>
      <c r="HPV169" s="754"/>
      <c r="HPW169" s="754"/>
      <c r="HPX169" s="754"/>
      <c r="HPY169" s="754"/>
      <c r="HPZ169" s="754"/>
      <c r="HQA169" s="754"/>
      <c r="HQB169" s="754"/>
      <c r="HQC169" s="754"/>
      <c r="HQD169" s="754"/>
      <c r="HQE169" s="754"/>
      <c r="HQF169" s="754"/>
      <c r="HQG169" s="754"/>
      <c r="HQH169" s="754"/>
      <c r="HQI169" s="754"/>
      <c r="HQJ169" s="754"/>
      <c r="HQK169" s="754"/>
      <c r="HQL169" s="754"/>
      <c r="HQM169" s="754"/>
      <c r="HQN169" s="754"/>
      <c r="HQO169" s="754"/>
      <c r="HQP169" s="754"/>
      <c r="HQQ169" s="754"/>
      <c r="HQR169" s="754"/>
      <c r="HQS169" s="754"/>
      <c r="HQT169" s="754"/>
      <c r="HQU169" s="754"/>
      <c r="HQV169" s="754"/>
      <c r="HQW169" s="754"/>
      <c r="HQX169" s="754"/>
      <c r="HQY169" s="754"/>
      <c r="HQZ169" s="754"/>
      <c r="HRA169" s="754"/>
      <c r="HRB169" s="754"/>
      <c r="HRC169" s="754"/>
      <c r="HRD169" s="754"/>
      <c r="HRE169" s="754"/>
      <c r="HRF169" s="754"/>
      <c r="HRG169" s="754"/>
      <c r="HRH169" s="754"/>
      <c r="HRI169" s="754"/>
      <c r="HRJ169" s="754"/>
      <c r="HRK169" s="754"/>
      <c r="HRL169" s="754"/>
      <c r="HRM169" s="754"/>
      <c r="HRN169" s="754"/>
      <c r="HRO169" s="754"/>
      <c r="HRP169" s="754"/>
      <c r="HRQ169" s="754"/>
      <c r="HRR169" s="754"/>
      <c r="HRS169" s="754"/>
      <c r="HRT169" s="754"/>
      <c r="HRU169" s="754"/>
      <c r="HRV169" s="754"/>
      <c r="HRW169" s="754"/>
      <c r="HRX169" s="754"/>
      <c r="HRY169" s="754"/>
      <c r="HRZ169" s="754"/>
      <c r="HSA169" s="754"/>
      <c r="HSB169" s="754"/>
      <c r="HSC169" s="754"/>
      <c r="HSD169" s="754"/>
      <c r="HSE169" s="754"/>
      <c r="HSF169" s="754"/>
      <c r="HSG169" s="754"/>
      <c r="HSH169" s="754"/>
      <c r="HSI169" s="754"/>
      <c r="HSJ169" s="754"/>
      <c r="HSK169" s="754"/>
      <c r="HSL169" s="754"/>
      <c r="HSM169" s="754"/>
      <c r="HSN169" s="754"/>
      <c r="HSO169" s="754"/>
      <c r="HSP169" s="754"/>
      <c r="HSQ169" s="754"/>
      <c r="HSR169" s="754"/>
      <c r="HSS169" s="754"/>
      <c r="HST169" s="754"/>
      <c r="HSU169" s="754"/>
      <c r="HSV169" s="754"/>
      <c r="HSW169" s="754"/>
      <c r="HSX169" s="754"/>
      <c r="HSY169" s="754"/>
      <c r="HSZ169" s="754"/>
      <c r="HTA169" s="754"/>
      <c r="HTB169" s="754"/>
      <c r="HTC169" s="754"/>
      <c r="HTD169" s="754"/>
      <c r="HTE169" s="754"/>
      <c r="HTF169" s="754"/>
      <c r="HTG169" s="754"/>
      <c r="HTH169" s="754"/>
      <c r="HTI169" s="754"/>
      <c r="HTJ169" s="754"/>
      <c r="HTK169" s="754"/>
      <c r="HTL169" s="754"/>
      <c r="HTM169" s="754"/>
      <c r="HTN169" s="754"/>
      <c r="HTO169" s="754"/>
      <c r="HTP169" s="754"/>
      <c r="HTQ169" s="754"/>
      <c r="HTR169" s="754"/>
      <c r="HTS169" s="754"/>
      <c r="HTT169" s="754"/>
      <c r="HTU169" s="754"/>
      <c r="HTV169" s="754"/>
      <c r="HTW169" s="754"/>
      <c r="HTX169" s="754"/>
      <c r="HTY169" s="754"/>
      <c r="HTZ169" s="754"/>
      <c r="HUA169" s="754"/>
      <c r="HUB169" s="754"/>
      <c r="HUC169" s="754"/>
      <c r="HUD169" s="754"/>
      <c r="HUE169" s="754"/>
      <c r="HUF169" s="754"/>
      <c r="HUG169" s="754"/>
      <c r="HUH169" s="754"/>
      <c r="HUI169" s="754"/>
      <c r="HUJ169" s="754"/>
      <c r="HUK169" s="754"/>
      <c r="HUL169" s="754"/>
      <c r="HUM169" s="754"/>
      <c r="HUN169" s="754"/>
      <c r="HUO169" s="754"/>
      <c r="HUP169" s="754"/>
      <c r="HUQ169" s="754"/>
      <c r="HUR169" s="754"/>
      <c r="HUS169" s="754"/>
      <c r="HUT169" s="754"/>
      <c r="HUU169" s="754"/>
      <c r="HUV169" s="754"/>
      <c r="HUW169" s="754"/>
      <c r="HUX169" s="754"/>
      <c r="HUY169" s="754"/>
      <c r="HUZ169" s="754"/>
      <c r="HVA169" s="754"/>
      <c r="HVB169" s="754"/>
      <c r="HVC169" s="754"/>
      <c r="HVD169" s="754"/>
      <c r="HVE169" s="754"/>
      <c r="HVF169" s="754"/>
      <c r="HVG169" s="754"/>
      <c r="HVH169" s="754"/>
      <c r="HVI169" s="754"/>
      <c r="HVJ169" s="754"/>
      <c r="HVK169" s="754"/>
      <c r="HVL169" s="754"/>
      <c r="HVM169" s="754"/>
      <c r="HVN169" s="754"/>
      <c r="HVO169" s="754"/>
      <c r="HVP169" s="754"/>
      <c r="HVQ169" s="754"/>
      <c r="HVR169" s="754"/>
      <c r="HVS169" s="754"/>
      <c r="HVT169" s="754"/>
      <c r="HVU169" s="754"/>
      <c r="HVV169" s="754"/>
      <c r="HVW169" s="754"/>
      <c r="HVX169" s="754"/>
      <c r="HVY169" s="754"/>
      <c r="HVZ169" s="754"/>
      <c r="HWA169" s="754"/>
      <c r="HWB169" s="754"/>
      <c r="HWC169" s="754"/>
      <c r="HWD169" s="754"/>
      <c r="HWE169" s="754"/>
      <c r="HWF169" s="754"/>
      <c r="HWG169" s="754"/>
      <c r="HWH169" s="754"/>
      <c r="HWI169" s="754"/>
      <c r="HWJ169" s="754"/>
      <c r="HWK169" s="754"/>
      <c r="HWL169" s="754"/>
      <c r="HWM169" s="754"/>
      <c r="HWN169" s="754"/>
      <c r="HWO169" s="754"/>
      <c r="HWP169" s="754"/>
      <c r="HWQ169" s="754"/>
      <c r="HWR169" s="754"/>
      <c r="HWS169" s="754"/>
      <c r="HWT169" s="754"/>
      <c r="HWU169" s="754"/>
      <c r="HWV169" s="754"/>
      <c r="HWW169" s="754"/>
      <c r="HWX169" s="754"/>
      <c r="HWY169" s="754"/>
      <c r="HWZ169" s="754"/>
      <c r="HXA169" s="754"/>
      <c r="HXB169" s="754"/>
      <c r="HXC169" s="754"/>
      <c r="HXD169" s="754"/>
      <c r="HXE169" s="754"/>
      <c r="HXF169" s="754"/>
      <c r="HXG169" s="754"/>
      <c r="HXH169" s="754"/>
      <c r="HXI169" s="754"/>
      <c r="HXJ169" s="754"/>
      <c r="HXK169" s="754"/>
      <c r="HXL169" s="754"/>
      <c r="HXM169" s="754"/>
      <c r="HXN169" s="754"/>
      <c r="HXO169" s="754"/>
      <c r="HXP169" s="754"/>
      <c r="HXQ169" s="754"/>
      <c r="HXR169" s="754"/>
      <c r="HXS169" s="754"/>
      <c r="HXT169" s="754"/>
      <c r="HXU169" s="754"/>
      <c r="HXV169" s="754"/>
      <c r="HXW169" s="754"/>
      <c r="HXX169" s="754"/>
      <c r="HXY169" s="754"/>
      <c r="HXZ169" s="754"/>
      <c r="HYA169" s="754"/>
      <c r="HYB169" s="754"/>
      <c r="HYC169" s="754"/>
      <c r="HYD169" s="754"/>
      <c r="HYE169" s="754"/>
      <c r="HYF169" s="754"/>
      <c r="HYG169" s="754"/>
      <c r="HYH169" s="754"/>
      <c r="HYI169" s="754"/>
      <c r="HYJ169" s="754"/>
      <c r="HYK169" s="754"/>
      <c r="HYL169" s="754"/>
      <c r="HYM169" s="754"/>
      <c r="HYN169" s="754"/>
      <c r="HYO169" s="754"/>
      <c r="HYP169" s="754"/>
      <c r="HYQ169" s="754"/>
      <c r="HYR169" s="754"/>
      <c r="HYS169" s="754"/>
      <c r="HYT169" s="754"/>
      <c r="HYU169" s="754"/>
      <c r="HYV169" s="754"/>
      <c r="HYW169" s="754"/>
      <c r="HYX169" s="754"/>
      <c r="HYY169" s="754"/>
      <c r="HYZ169" s="754"/>
      <c r="HZA169" s="754"/>
      <c r="HZB169" s="754"/>
      <c r="HZC169" s="754"/>
      <c r="HZD169" s="754"/>
      <c r="HZE169" s="754"/>
      <c r="HZF169" s="754"/>
      <c r="HZG169" s="754"/>
      <c r="HZH169" s="754"/>
      <c r="HZI169" s="754"/>
      <c r="HZJ169" s="754"/>
      <c r="HZK169" s="754"/>
      <c r="HZL169" s="754"/>
      <c r="HZM169" s="754"/>
      <c r="HZN169" s="754"/>
      <c r="HZO169" s="754"/>
      <c r="HZP169" s="754"/>
      <c r="HZQ169" s="754"/>
      <c r="HZR169" s="754"/>
      <c r="HZS169" s="754"/>
      <c r="HZT169" s="754"/>
      <c r="HZU169" s="754"/>
      <c r="HZV169" s="754"/>
      <c r="HZW169" s="754"/>
      <c r="HZX169" s="754"/>
      <c r="HZY169" s="754"/>
      <c r="HZZ169" s="754"/>
      <c r="IAA169" s="754"/>
      <c r="IAB169" s="754"/>
      <c r="IAC169" s="754"/>
      <c r="IAD169" s="754"/>
      <c r="IAE169" s="754"/>
      <c r="IAF169" s="754"/>
      <c r="IAG169" s="754"/>
      <c r="IAH169" s="754"/>
      <c r="IAI169" s="754"/>
      <c r="IAJ169" s="754"/>
      <c r="IAK169" s="754"/>
      <c r="IAL169" s="754"/>
      <c r="IAM169" s="754"/>
      <c r="IAN169" s="754"/>
      <c r="IAO169" s="754"/>
      <c r="IAP169" s="754"/>
      <c r="IAQ169" s="754"/>
      <c r="IAR169" s="754"/>
      <c r="IAS169" s="754"/>
      <c r="IAT169" s="754"/>
      <c r="IAU169" s="754"/>
      <c r="IAV169" s="754"/>
      <c r="IAW169" s="754"/>
      <c r="IAX169" s="754"/>
      <c r="IAY169" s="754"/>
      <c r="IAZ169" s="754"/>
      <c r="IBA169" s="754"/>
      <c r="IBB169" s="754"/>
      <c r="IBC169" s="754"/>
      <c r="IBD169" s="754"/>
      <c r="IBE169" s="754"/>
      <c r="IBF169" s="754"/>
      <c r="IBG169" s="754"/>
      <c r="IBH169" s="754"/>
      <c r="IBI169" s="754"/>
      <c r="IBJ169" s="754"/>
      <c r="IBK169" s="754"/>
      <c r="IBL169" s="754"/>
      <c r="IBM169" s="754"/>
      <c r="IBN169" s="754"/>
      <c r="IBO169" s="754"/>
      <c r="IBP169" s="754"/>
      <c r="IBQ169" s="754"/>
      <c r="IBR169" s="754"/>
      <c r="IBS169" s="754"/>
      <c r="IBT169" s="754"/>
      <c r="IBU169" s="754"/>
      <c r="IBV169" s="754"/>
      <c r="IBW169" s="754"/>
      <c r="IBX169" s="754"/>
      <c r="IBY169" s="754"/>
      <c r="IBZ169" s="754"/>
      <c r="ICA169" s="754"/>
      <c r="ICB169" s="754"/>
      <c r="ICC169" s="754"/>
      <c r="ICD169" s="754"/>
      <c r="ICE169" s="754"/>
      <c r="ICF169" s="754"/>
      <c r="ICG169" s="754"/>
      <c r="ICH169" s="754"/>
      <c r="ICI169" s="754"/>
      <c r="ICJ169" s="754"/>
      <c r="ICK169" s="754"/>
      <c r="ICL169" s="754"/>
      <c r="ICM169" s="754"/>
      <c r="ICN169" s="754"/>
      <c r="ICO169" s="754"/>
      <c r="ICP169" s="754"/>
      <c r="ICQ169" s="754"/>
      <c r="ICR169" s="754"/>
      <c r="ICS169" s="754"/>
      <c r="ICT169" s="754"/>
      <c r="ICU169" s="754"/>
      <c r="ICV169" s="754"/>
      <c r="ICW169" s="754"/>
      <c r="ICX169" s="754"/>
      <c r="ICY169" s="754"/>
      <c r="ICZ169" s="754"/>
      <c r="IDA169" s="754"/>
      <c r="IDB169" s="754"/>
      <c r="IDC169" s="754"/>
      <c r="IDD169" s="754"/>
      <c r="IDE169" s="754"/>
      <c r="IDF169" s="754"/>
      <c r="IDG169" s="754"/>
      <c r="IDH169" s="754"/>
      <c r="IDI169" s="754"/>
      <c r="IDJ169" s="754"/>
      <c r="IDK169" s="754"/>
      <c r="IDL169" s="754"/>
      <c r="IDM169" s="754"/>
      <c r="IDN169" s="754"/>
      <c r="IDO169" s="754"/>
      <c r="IDP169" s="754"/>
      <c r="IDQ169" s="754"/>
      <c r="IDR169" s="754"/>
      <c r="IDS169" s="754"/>
      <c r="IDT169" s="754"/>
      <c r="IDU169" s="754"/>
      <c r="IDV169" s="754"/>
      <c r="IDW169" s="754"/>
      <c r="IDX169" s="754"/>
      <c r="IDY169" s="754"/>
      <c r="IDZ169" s="754"/>
      <c r="IEA169" s="754"/>
      <c r="IEB169" s="754"/>
      <c r="IEC169" s="754"/>
      <c r="IED169" s="754"/>
      <c r="IEE169" s="754"/>
      <c r="IEF169" s="754"/>
      <c r="IEG169" s="754"/>
      <c r="IEH169" s="754"/>
      <c r="IEI169" s="754"/>
      <c r="IEJ169" s="754"/>
      <c r="IEK169" s="754"/>
      <c r="IEL169" s="754"/>
      <c r="IEM169" s="754"/>
      <c r="IEN169" s="754"/>
      <c r="IEO169" s="754"/>
      <c r="IEP169" s="754"/>
      <c r="IEQ169" s="754"/>
      <c r="IER169" s="754"/>
      <c r="IES169" s="754"/>
      <c r="IET169" s="754"/>
      <c r="IEU169" s="754"/>
      <c r="IEV169" s="754"/>
      <c r="IEW169" s="754"/>
      <c r="IEX169" s="754"/>
      <c r="IEY169" s="754"/>
      <c r="IEZ169" s="754"/>
      <c r="IFA169" s="754"/>
      <c r="IFB169" s="754"/>
      <c r="IFC169" s="754"/>
      <c r="IFD169" s="754"/>
      <c r="IFE169" s="754"/>
      <c r="IFF169" s="754"/>
      <c r="IFG169" s="754"/>
      <c r="IFH169" s="754"/>
      <c r="IFI169" s="754"/>
      <c r="IFJ169" s="754"/>
      <c r="IFK169" s="754"/>
      <c r="IFL169" s="754"/>
      <c r="IFM169" s="754"/>
      <c r="IFN169" s="754"/>
      <c r="IFO169" s="754"/>
      <c r="IFP169" s="754"/>
      <c r="IFQ169" s="754"/>
      <c r="IFR169" s="754"/>
      <c r="IFS169" s="754"/>
      <c r="IFT169" s="754"/>
      <c r="IFU169" s="754"/>
      <c r="IFV169" s="754"/>
      <c r="IFW169" s="754"/>
      <c r="IFX169" s="754"/>
      <c r="IFY169" s="754"/>
      <c r="IFZ169" s="754"/>
      <c r="IGA169" s="754"/>
      <c r="IGB169" s="754"/>
      <c r="IGC169" s="754"/>
      <c r="IGD169" s="754"/>
      <c r="IGE169" s="754"/>
      <c r="IGF169" s="754"/>
      <c r="IGG169" s="754"/>
      <c r="IGH169" s="754"/>
      <c r="IGI169" s="754"/>
      <c r="IGJ169" s="754"/>
      <c r="IGK169" s="754"/>
      <c r="IGL169" s="754"/>
      <c r="IGM169" s="754"/>
      <c r="IGN169" s="754"/>
      <c r="IGO169" s="754"/>
      <c r="IGP169" s="754"/>
      <c r="IGQ169" s="754"/>
      <c r="IGR169" s="754"/>
      <c r="IGS169" s="754"/>
      <c r="IGT169" s="754"/>
      <c r="IGU169" s="754"/>
      <c r="IGV169" s="754"/>
      <c r="IGW169" s="754"/>
      <c r="IGX169" s="754"/>
      <c r="IGY169" s="754"/>
      <c r="IGZ169" s="754"/>
      <c r="IHA169" s="754"/>
      <c r="IHB169" s="754"/>
      <c r="IHC169" s="754"/>
      <c r="IHD169" s="754"/>
      <c r="IHE169" s="754"/>
      <c r="IHF169" s="754"/>
      <c r="IHG169" s="754"/>
      <c r="IHH169" s="754"/>
      <c r="IHI169" s="754"/>
      <c r="IHJ169" s="754"/>
      <c r="IHK169" s="754"/>
      <c r="IHL169" s="754"/>
      <c r="IHM169" s="754"/>
      <c r="IHN169" s="754"/>
      <c r="IHO169" s="754"/>
      <c r="IHP169" s="754"/>
      <c r="IHQ169" s="754"/>
      <c r="IHR169" s="754"/>
      <c r="IHS169" s="754"/>
      <c r="IHT169" s="754"/>
      <c r="IHU169" s="754"/>
      <c r="IHV169" s="754"/>
      <c r="IHW169" s="754"/>
      <c r="IHX169" s="754"/>
      <c r="IHY169" s="754"/>
      <c r="IHZ169" s="754"/>
      <c r="IIA169" s="754"/>
      <c r="IIB169" s="754"/>
      <c r="IIC169" s="754"/>
      <c r="IID169" s="754"/>
      <c r="IIE169" s="754"/>
      <c r="IIF169" s="754"/>
      <c r="IIG169" s="754"/>
      <c r="IIH169" s="754"/>
      <c r="III169" s="754"/>
      <c r="IIJ169" s="754"/>
      <c r="IIK169" s="754"/>
      <c r="IIL169" s="754"/>
      <c r="IIM169" s="754"/>
      <c r="IIN169" s="754"/>
      <c r="IIO169" s="754"/>
      <c r="IIP169" s="754"/>
      <c r="IIQ169" s="754"/>
      <c r="IIR169" s="754"/>
      <c r="IIS169" s="754"/>
      <c r="IIT169" s="754"/>
      <c r="IIU169" s="754"/>
      <c r="IIV169" s="754"/>
      <c r="IIW169" s="754"/>
      <c r="IIX169" s="754"/>
      <c r="IIY169" s="754"/>
      <c r="IIZ169" s="754"/>
      <c r="IJA169" s="754"/>
      <c r="IJB169" s="754"/>
      <c r="IJC169" s="754"/>
      <c r="IJD169" s="754"/>
      <c r="IJE169" s="754"/>
      <c r="IJF169" s="754"/>
      <c r="IJG169" s="754"/>
      <c r="IJH169" s="754"/>
      <c r="IJI169" s="754"/>
      <c r="IJJ169" s="754"/>
      <c r="IJK169" s="754"/>
      <c r="IJL169" s="754"/>
      <c r="IJM169" s="754"/>
      <c r="IJN169" s="754"/>
      <c r="IJO169" s="754"/>
      <c r="IJP169" s="754"/>
      <c r="IJQ169" s="754"/>
      <c r="IJR169" s="754"/>
      <c r="IJS169" s="754"/>
      <c r="IJT169" s="754"/>
      <c r="IJU169" s="754"/>
      <c r="IJV169" s="754"/>
      <c r="IJW169" s="754"/>
      <c r="IJX169" s="754"/>
      <c r="IJY169" s="754"/>
      <c r="IJZ169" s="754"/>
      <c r="IKA169" s="754"/>
      <c r="IKB169" s="754"/>
      <c r="IKC169" s="754"/>
      <c r="IKD169" s="754"/>
      <c r="IKE169" s="754"/>
      <c r="IKF169" s="754"/>
      <c r="IKG169" s="754"/>
      <c r="IKH169" s="754"/>
      <c r="IKI169" s="754"/>
      <c r="IKJ169" s="754"/>
      <c r="IKK169" s="754"/>
      <c r="IKL169" s="754"/>
      <c r="IKM169" s="754"/>
      <c r="IKN169" s="754"/>
      <c r="IKO169" s="754"/>
      <c r="IKP169" s="754"/>
      <c r="IKQ169" s="754"/>
      <c r="IKR169" s="754"/>
      <c r="IKS169" s="754"/>
      <c r="IKT169" s="754"/>
      <c r="IKU169" s="754"/>
      <c r="IKV169" s="754"/>
      <c r="IKW169" s="754"/>
      <c r="IKX169" s="754"/>
      <c r="IKY169" s="754"/>
      <c r="IKZ169" s="754"/>
      <c r="ILA169" s="754"/>
      <c r="ILB169" s="754"/>
      <c r="ILC169" s="754"/>
      <c r="ILD169" s="754"/>
      <c r="ILE169" s="754"/>
      <c r="ILF169" s="754"/>
      <c r="ILG169" s="754"/>
      <c r="ILH169" s="754"/>
      <c r="ILI169" s="754"/>
      <c r="ILJ169" s="754"/>
      <c r="ILK169" s="754"/>
      <c r="ILL169" s="754"/>
      <c r="ILM169" s="754"/>
      <c r="ILN169" s="754"/>
      <c r="ILO169" s="754"/>
      <c r="ILP169" s="754"/>
      <c r="ILQ169" s="754"/>
      <c r="ILR169" s="754"/>
      <c r="ILS169" s="754"/>
      <c r="ILT169" s="754"/>
      <c r="ILU169" s="754"/>
      <c r="ILV169" s="754"/>
      <c r="ILW169" s="754"/>
      <c r="ILX169" s="754"/>
      <c r="ILY169" s="754"/>
      <c r="ILZ169" s="754"/>
      <c r="IMA169" s="754"/>
      <c r="IMB169" s="754"/>
      <c r="IMC169" s="754"/>
      <c r="IMD169" s="754"/>
      <c r="IME169" s="754"/>
      <c r="IMF169" s="754"/>
      <c r="IMG169" s="754"/>
      <c r="IMH169" s="754"/>
      <c r="IMI169" s="754"/>
      <c r="IMJ169" s="754"/>
      <c r="IMK169" s="754"/>
      <c r="IML169" s="754"/>
      <c r="IMM169" s="754"/>
      <c r="IMN169" s="754"/>
      <c r="IMO169" s="754"/>
      <c r="IMP169" s="754"/>
      <c r="IMQ169" s="754"/>
      <c r="IMR169" s="754"/>
      <c r="IMS169" s="754"/>
      <c r="IMT169" s="754"/>
      <c r="IMU169" s="754"/>
      <c r="IMV169" s="754"/>
      <c r="IMW169" s="754"/>
      <c r="IMX169" s="754"/>
      <c r="IMY169" s="754"/>
      <c r="IMZ169" s="754"/>
      <c r="INA169" s="754"/>
      <c r="INB169" s="754"/>
      <c r="INC169" s="754"/>
      <c r="IND169" s="754"/>
      <c r="INE169" s="754"/>
      <c r="INF169" s="754"/>
      <c r="ING169" s="754"/>
      <c r="INH169" s="754"/>
      <c r="INI169" s="754"/>
      <c r="INJ169" s="754"/>
      <c r="INK169" s="754"/>
      <c r="INL169" s="754"/>
      <c r="INM169" s="754"/>
      <c r="INN169" s="754"/>
      <c r="INO169" s="754"/>
      <c r="INP169" s="754"/>
      <c r="INQ169" s="754"/>
      <c r="INR169" s="754"/>
      <c r="INS169" s="754"/>
      <c r="INT169" s="754"/>
      <c r="INU169" s="754"/>
      <c r="INV169" s="754"/>
      <c r="INW169" s="754"/>
      <c r="INX169" s="754"/>
      <c r="INY169" s="754"/>
      <c r="INZ169" s="754"/>
      <c r="IOA169" s="754"/>
      <c r="IOB169" s="754"/>
      <c r="IOC169" s="754"/>
      <c r="IOD169" s="754"/>
      <c r="IOE169" s="754"/>
      <c r="IOF169" s="754"/>
      <c r="IOG169" s="754"/>
      <c r="IOH169" s="754"/>
      <c r="IOI169" s="754"/>
      <c r="IOJ169" s="754"/>
      <c r="IOK169" s="754"/>
      <c r="IOL169" s="754"/>
      <c r="IOM169" s="754"/>
      <c r="ION169" s="754"/>
      <c r="IOO169" s="754"/>
      <c r="IOP169" s="754"/>
      <c r="IOQ169" s="754"/>
      <c r="IOR169" s="754"/>
      <c r="IOS169" s="754"/>
      <c r="IOT169" s="754"/>
      <c r="IOU169" s="754"/>
      <c r="IOV169" s="754"/>
      <c r="IOW169" s="754"/>
      <c r="IOX169" s="754"/>
      <c r="IOY169" s="754"/>
      <c r="IOZ169" s="754"/>
      <c r="IPA169" s="754"/>
      <c r="IPB169" s="754"/>
      <c r="IPC169" s="754"/>
      <c r="IPD169" s="754"/>
      <c r="IPE169" s="754"/>
      <c r="IPF169" s="754"/>
      <c r="IPG169" s="754"/>
      <c r="IPH169" s="754"/>
      <c r="IPI169" s="754"/>
      <c r="IPJ169" s="754"/>
      <c r="IPK169" s="754"/>
      <c r="IPL169" s="754"/>
      <c r="IPM169" s="754"/>
      <c r="IPN169" s="754"/>
      <c r="IPO169" s="754"/>
      <c r="IPP169" s="754"/>
      <c r="IPQ169" s="754"/>
      <c r="IPR169" s="754"/>
      <c r="IPS169" s="754"/>
      <c r="IPT169" s="754"/>
      <c r="IPU169" s="754"/>
      <c r="IPV169" s="754"/>
      <c r="IPW169" s="754"/>
      <c r="IPX169" s="754"/>
      <c r="IPY169" s="754"/>
      <c r="IPZ169" s="754"/>
      <c r="IQA169" s="754"/>
      <c r="IQB169" s="754"/>
      <c r="IQC169" s="754"/>
      <c r="IQD169" s="754"/>
      <c r="IQE169" s="754"/>
      <c r="IQF169" s="754"/>
      <c r="IQG169" s="754"/>
      <c r="IQH169" s="754"/>
      <c r="IQI169" s="754"/>
      <c r="IQJ169" s="754"/>
      <c r="IQK169" s="754"/>
      <c r="IQL169" s="754"/>
      <c r="IQM169" s="754"/>
      <c r="IQN169" s="754"/>
      <c r="IQO169" s="754"/>
      <c r="IQP169" s="754"/>
      <c r="IQQ169" s="754"/>
      <c r="IQR169" s="754"/>
      <c r="IQS169" s="754"/>
      <c r="IQT169" s="754"/>
      <c r="IQU169" s="754"/>
      <c r="IQV169" s="754"/>
      <c r="IQW169" s="754"/>
      <c r="IQX169" s="754"/>
      <c r="IQY169" s="754"/>
      <c r="IQZ169" s="754"/>
      <c r="IRA169" s="754"/>
      <c r="IRB169" s="754"/>
      <c r="IRC169" s="754"/>
      <c r="IRD169" s="754"/>
      <c r="IRE169" s="754"/>
      <c r="IRF169" s="754"/>
      <c r="IRG169" s="754"/>
      <c r="IRH169" s="754"/>
      <c r="IRI169" s="754"/>
      <c r="IRJ169" s="754"/>
      <c r="IRK169" s="754"/>
      <c r="IRL169" s="754"/>
      <c r="IRM169" s="754"/>
      <c r="IRN169" s="754"/>
      <c r="IRO169" s="754"/>
      <c r="IRP169" s="754"/>
      <c r="IRQ169" s="754"/>
      <c r="IRR169" s="754"/>
      <c r="IRS169" s="754"/>
      <c r="IRT169" s="754"/>
      <c r="IRU169" s="754"/>
      <c r="IRV169" s="754"/>
      <c r="IRW169" s="754"/>
      <c r="IRX169" s="754"/>
      <c r="IRY169" s="754"/>
      <c r="IRZ169" s="754"/>
      <c r="ISA169" s="754"/>
      <c r="ISB169" s="754"/>
      <c r="ISC169" s="754"/>
      <c r="ISD169" s="754"/>
      <c r="ISE169" s="754"/>
      <c r="ISF169" s="754"/>
      <c r="ISG169" s="754"/>
      <c r="ISH169" s="754"/>
      <c r="ISI169" s="754"/>
      <c r="ISJ169" s="754"/>
      <c r="ISK169" s="754"/>
      <c r="ISL169" s="754"/>
      <c r="ISM169" s="754"/>
      <c r="ISN169" s="754"/>
      <c r="ISO169" s="754"/>
      <c r="ISP169" s="754"/>
      <c r="ISQ169" s="754"/>
      <c r="ISR169" s="754"/>
      <c r="ISS169" s="754"/>
      <c r="IST169" s="754"/>
      <c r="ISU169" s="754"/>
      <c r="ISV169" s="754"/>
      <c r="ISW169" s="754"/>
      <c r="ISX169" s="754"/>
      <c r="ISY169" s="754"/>
      <c r="ISZ169" s="754"/>
      <c r="ITA169" s="754"/>
      <c r="ITB169" s="754"/>
      <c r="ITC169" s="754"/>
      <c r="ITD169" s="754"/>
      <c r="ITE169" s="754"/>
      <c r="ITF169" s="754"/>
      <c r="ITG169" s="754"/>
      <c r="ITH169" s="754"/>
      <c r="ITI169" s="754"/>
      <c r="ITJ169" s="754"/>
      <c r="ITK169" s="754"/>
      <c r="ITL169" s="754"/>
      <c r="ITM169" s="754"/>
      <c r="ITN169" s="754"/>
      <c r="ITO169" s="754"/>
      <c r="ITP169" s="754"/>
      <c r="ITQ169" s="754"/>
      <c r="ITR169" s="754"/>
      <c r="ITS169" s="754"/>
      <c r="ITT169" s="754"/>
      <c r="ITU169" s="754"/>
      <c r="ITV169" s="754"/>
      <c r="ITW169" s="754"/>
      <c r="ITX169" s="754"/>
      <c r="ITY169" s="754"/>
      <c r="ITZ169" s="754"/>
      <c r="IUA169" s="754"/>
      <c r="IUB169" s="754"/>
      <c r="IUC169" s="754"/>
      <c r="IUD169" s="754"/>
      <c r="IUE169" s="754"/>
      <c r="IUF169" s="754"/>
      <c r="IUG169" s="754"/>
      <c r="IUH169" s="754"/>
      <c r="IUI169" s="754"/>
      <c r="IUJ169" s="754"/>
      <c r="IUK169" s="754"/>
      <c r="IUL169" s="754"/>
      <c r="IUM169" s="754"/>
      <c r="IUN169" s="754"/>
      <c r="IUO169" s="754"/>
      <c r="IUP169" s="754"/>
      <c r="IUQ169" s="754"/>
      <c r="IUR169" s="754"/>
      <c r="IUS169" s="754"/>
      <c r="IUT169" s="754"/>
      <c r="IUU169" s="754"/>
      <c r="IUV169" s="754"/>
      <c r="IUW169" s="754"/>
      <c r="IUX169" s="754"/>
      <c r="IUY169" s="754"/>
      <c r="IUZ169" s="754"/>
      <c r="IVA169" s="754"/>
      <c r="IVB169" s="754"/>
      <c r="IVC169" s="754"/>
      <c r="IVD169" s="754"/>
      <c r="IVE169" s="754"/>
      <c r="IVF169" s="754"/>
      <c r="IVG169" s="754"/>
      <c r="IVH169" s="754"/>
      <c r="IVI169" s="754"/>
      <c r="IVJ169" s="754"/>
      <c r="IVK169" s="754"/>
      <c r="IVL169" s="754"/>
      <c r="IVM169" s="754"/>
      <c r="IVN169" s="754"/>
      <c r="IVO169" s="754"/>
      <c r="IVP169" s="754"/>
      <c r="IVQ169" s="754"/>
      <c r="IVR169" s="754"/>
      <c r="IVS169" s="754"/>
      <c r="IVT169" s="754"/>
      <c r="IVU169" s="754"/>
      <c r="IVV169" s="754"/>
      <c r="IVW169" s="754"/>
      <c r="IVX169" s="754"/>
      <c r="IVY169" s="754"/>
      <c r="IVZ169" s="754"/>
      <c r="IWA169" s="754"/>
      <c r="IWB169" s="754"/>
      <c r="IWC169" s="754"/>
      <c r="IWD169" s="754"/>
      <c r="IWE169" s="754"/>
      <c r="IWF169" s="754"/>
      <c r="IWG169" s="754"/>
      <c r="IWH169" s="754"/>
      <c r="IWI169" s="754"/>
      <c r="IWJ169" s="754"/>
      <c r="IWK169" s="754"/>
      <c r="IWL169" s="754"/>
      <c r="IWM169" s="754"/>
      <c r="IWN169" s="754"/>
      <c r="IWO169" s="754"/>
      <c r="IWP169" s="754"/>
      <c r="IWQ169" s="754"/>
      <c r="IWR169" s="754"/>
      <c r="IWS169" s="754"/>
      <c r="IWT169" s="754"/>
      <c r="IWU169" s="754"/>
      <c r="IWV169" s="754"/>
      <c r="IWW169" s="754"/>
      <c r="IWX169" s="754"/>
      <c r="IWY169" s="754"/>
      <c r="IWZ169" s="754"/>
      <c r="IXA169" s="754"/>
      <c r="IXB169" s="754"/>
      <c r="IXC169" s="754"/>
      <c r="IXD169" s="754"/>
      <c r="IXE169" s="754"/>
      <c r="IXF169" s="754"/>
      <c r="IXG169" s="754"/>
      <c r="IXH169" s="754"/>
      <c r="IXI169" s="754"/>
      <c r="IXJ169" s="754"/>
      <c r="IXK169" s="754"/>
      <c r="IXL169" s="754"/>
      <c r="IXM169" s="754"/>
      <c r="IXN169" s="754"/>
      <c r="IXO169" s="754"/>
      <c r="IXP169" s="754"/>
      <c r="IXQ169" s="754"/>
      <c r="IXR169" s="754"/>
      <c r="IXS169" s="754"/>
      <c r="IXT169" s="754"/>
      <c r="IXU169" s="754"/>
      <c r="IXV169" s="754"/>
      <c r="IXW169" s="754"/>
      <c r="IXX169" s="754"/>
      <c r="IXY169" s="754"/>
      <c r="IXZ169" s="754"/>
      <c r="IYA169" s="754"/>
      <c r="IYB169" s="754"/>
      <c r="IYC169" s="754"/>
      <c r="IYD169" s="754"/>
      <c r="IYE169" s="754"/>
      <c r="IYF169" s="754"/>
      <c r="IYG169" s="754"/>
      <c r="IYH169" s="754"/>
      <c r="IYI169" s="754"/>
      <c r="IYJ169" s="754"/>
      <c r="IYK169" s="754"/>
      <c r="IYL169" s="754"/>
      <c r="IYM169" s="754"/>
      <c r="IYN169" s="754"/>
      <c r="IYO169" s="754"/>
      <c r="IYP169" s="754"/>
      <c r="IYQ169" s="754"/>
      <c r="IYR169" s="754"/>
      <c r="IYS169" s="754"/>
      <c r="IYT169" s="754"/>
      <c r="IYU169" s="754"/>
      <c r="IYV169" s="754"/>
      <c r="IYW169" s="754"/>
      <c r="IYX169" s="754"/>
      <c r="IYY169" s="754"/>
      <c r="IYZ169" s="754"/>
      <c r="IZA169" s="754"/>
      <c r="IZB169" s="754"/>
      <c r="IZC169" s="754"/>
      <c r="IZD169" s="754"/>
      <c r="IZE169" s="754"/>
      <c r="IZF169" s="754"/>
      <c r="IZG169" s="754"/>
      <c r="IZH169" s="754"/>
      <c r="IZI169" s="754"/>
      <c r="IZJ169" s="754"/>
      <c r="IZK169" s="754"/>
      <c r="IZL169" s="754"/>
      <c r="IZM169" s="754"/>
      <c r="IZN169" s="754"/>
      <c r="IZO169" s="754"/>
      <c r="IZP169" s="754"/>
      <c r="IZQ169" s="754"/>
      <c r="IZR169" s="754"/>
      <c r="IZS169" s="754"/>
      <c r="IZT169" s="754"/>
      <c r="IZU169" s="754"/>
      <c r="IZV169" s="754"/>
      <c r="IZW169" s="754"/>
      <c r="IZX169" s="754"/>
      <c r="IZY169" s="754"/>
      <c r="IZZ169" s="754"/>
      <c r="JAA169" s="754"/>
      <c r="JAB169" s="754"/>
      <c r="JAC169" s="754"/>
      <c r="JAD169" s="754"/>
      <c r="JAE169" s="754"/>
      <c r="JAF169" s="754"/>
      <c r="JAG169" s="754"/>
      <c r="JAH169" s="754"/>
      <c r="JAI169" s="754"/>
      <c r="JAJ169" s="754"/>
      <c r="JAK169" s="754"/>
      <c r="JAL169" s="754"/>
      <c r="JAM169" s="754"/>
      <c r="JAN169" s="754"/>
      <c r="JAO169" s="754"/>
      <c r="JAP169" s="754"/>
      <c r="JAQ169" s="754"/>
      <c r="JAR169" s="754"/>
      <c r="JAS169" s="754"/>
      <c r="JAT169" s="754"/>
      <c r="JAU169" s="754"/>
      <c r="JAV169" s="754"/>
      <c r="JAW169" s="754"/>
      <c r="JAX169" s="754"/>
      <c r="JAY169" s="754"/>
      <c r="JAZ169" s="754"/>
      <c r="JBA169" s="754"/>
      <c r="JBB169" s="754"/>
      <c r="JBC169" s="754"/>
      <c r="JBD169" s="754"/>
      <c r="JBE169" s="754"/>
      <c r="JBF169" s="754"/>
      <c r="JBG169" s="754"/>
      <c r="JBH169" s="754"/>
      <c r="JBI169" s="754"/>
      <c r="JBJ169" s="754"/>
      <c r="JBK169" s="754"/>
      <c r="JBL169" s="754"/>
      <c r="JBM169" s="754"/>
      <c r="JBN169" s="754"/>
      <c r="JBO169" s="754"/>
      <c r="JBP169" s="754"/>
      <c r="JBQ169" s="754"/>
      <c r="JBR169" s="754"/>
      <c r="JBS169" s="754"/>
      <c r="JBT169" s="754"/>
      <c r="JBU169" s="754"/>
      <c r="JBV169" s="754"/>
      <c r="JBW169" s="754"/>
      <c r="JBX169" s="754"/>
      <c r="JBY169" s="754"/>
      <c r="JBZ169" s="754"/>
      <c r="JCA169" s="754"/>
      <c r="JCB169" s="754"/>
      <c r="JCC169" s="754"/>
      <c r="JCD169" s="754"/>
      <c r="JCE169" s="754"/>
      <c r="JCF169" s="754"/>
      <c r="JCG169" s="754"/>
      <c r="JCH169" s="754"/>
      <c r="JCI169" s="754"/>
      <c r="JCJ169" s="754"/>
      <c r="JCK169" s="754"/>
      <c r="JCL169" s="754"/>
      <c r="JCM169" s="754"/>
      <c r="JCN169" s="754"/>
      <c r="JCO169" s="754"/>
      <c r="JCP169" s="754"/>
      <c r="JCQ169" s="754"/>
      <c r="JCR169" s="754"/>
      <c r="JCS169" s="754"/>
      <c r="JCT169" s="754"/>
      <c r="JCU169" s="754"/>
      <c r="JCV169" s="754"/>
      <c r="JCW169" s="754"/>
      <c r="JCX169" s="754"/>
      <c r="JCY169" s="754"/>
      <c r="JCZ169" s="754"/>
      <c r="JDA169" s="754"/>
      <c r="JDB169" s="754"/>
      <c r="JDC169" s="754"/>
      <c r="JDD169" s="754"/>
      <c r="JDE169" s="754"/>
      <c r="JDF169" s="754"/>
      <c r="JDG169" s="754"/>
      <c r="JDH169" s="754"/>
      <c r="JDI169" s="754"/>
      <c r="JDJ169" s="754"/>
      <c r="JDK169" s="754"/>
      <c r="JDL169" s="754"/>
      <c r="JDM169" s="754"/>
      <c r="JDN169" s="754"/>
      <c r="JDO169" s="754"/>
      <c r="JDP169" s="754"/>
      <c r="JDQ169" s="754"/>
      <c r="JDR169" s="754"/>
      <c r="JDS169" s="754"/>
      <c r="JDT169" s="754"/>
      <c r="JDU169" s="754"/>
      <c r="JDV169" s="754"/>
      <c r="JDW169" s="754"/>
      <c r="JDX169" s="754"/>
      <c r="JDY169" s="754"/>
      <c r="JDZ169" s="754"/>
      <c r="JEA169" s="754"/>
      <c r="JEB169" s="754"/>
      <c r="JEC169" s="754"/>
      <c r="JED169" s="754"/>
      <c r="JEE169" s="754"/>
      <c r="JEF169" s="754"/>
      <c r="JEG169" s="754"/>
      <c r="JEH169" s="754"/>
      <c r="JEI169" s="754"/>
      <c r="JEJ169" s="754"/>
      <c r="JEK169" s="754"/>
      <c r="JEL169" s="754"/>
      <c r="JEM169" s="754"/>
      <c r="JEN169" s="754"/>
      <c r="JEO169" s="754"/>
      <c r="JEP169" s="754"/>
      <c r="JEQ169" s="754"/>
      <c r="JER169" s="754"/>
      <c r="JES169" s="754"/>
      <c r="JET169" s="754"/>
      <c r="JEU169" s="754"/>
      <c r="JEV169" s="754"/>
      <c r="JEW169" s="754"/>
      <c r="JEX169" s="754"/>
      <c r="JEY169" s="754"/>
      <c r="JEZ169" s="754"/>
      <c r="JFA169" s="754"/>
      <c r="JFB169" s="754"/>
      <c r="JFC169" s="754"/>
      <c r="JFD169" s="754"/>
      <c r="JFE169" s="754"/>
      <c r="JFF169" s="754"/>
      <c r="JFG169" s="754"/>
      <c r="JFH169" s="754"/>
      <c r="JFI169" s="754"/>
      <c r="JFJ169" s="754"/>
      <c r="JFK169" s="754"/>
      <c r="JFL169" s="754"/>
      <c r="JFM169" s="754"/>
      <c r="JFN169" s="754"/>
      <c r="JFO169" s="754"/>
      <c r="JFP169" s="754"/>
      <c r="JFQ169" s="754"/>
      <c r="JFR169" s="754"/>
      <c r="JFS169" s="754"/>
      <c r="JFT169" s="754"/>
      <c r="JFU169" s="754"/>
      <c r="JFV169" s="754"/>
      <c r="JFW169" s="754"/>
      <c r="JFX169" s="754"/>
      <c r="JFY169" s="754"/>
      <c r="JFZ169" s="754"/>
      <c r="JGA169" s="754"/>
      <c r="JGB169" s="754"/>
      <c r="JGC169" s="754"/>
      <c r="JGD169" s="754"/>
      <c r="JGE169" s="754"/>
      <c r="JGF169" s="754"/>
      <c r="JGG169" s="754"/>
      <c r="JGH169" s="754"/>
      <c r="JGI169" s="754"/>
      <c r="JGJ169" s="754"/>
      <c r="JGK169" s="754"/>
      <c r="JGL169" s="754"/>
      <c r="JGM169" s="754"/>
      <c r="JGN169" s="754"/>
      <c r="JGO169" s="754"/>
      <c r="JGP169" s="754"/>
      <c r="JGQ169" s="754"/>
      <c r="JGR169" s="754"/>
      <c r="JGS169" s="754"/>
      <c r="JGT169" s="754"/>
      <c r="JGU169" s="754"/>
      <c r="JGV169" s="754"/>
      <c r="JGW169" s="754"/>
      <c r="JGX169" s="754"/>
      <c r="JGY169" s="754"/>
      <c r="JGZ169" s="754"/>
      <c r="JHA169" s="754"/>
      <c r="JHB169" s="754"/>
      <c r="JHC169" s="754"/>
      <c r="JHD169" s="754"/>
      <c r="JHE169" s="754"/>
      <c r="JHF169" s="754"/>
      <c r="JHG169" s="754"/>
      <c r="JHH169" s="754"/>
      <c r="JHI169" s="754"/>
      <c r="JHJ169" s="754"/>
      <c r="JHK169" s="754"/>
      <c r="JHL169" s="754"/>
      <c r="JHM169" s="754"/>
      <c r="JHN169" s="754"/>
      <c r="JHO169" s="754"/>
      <c r="JHP169" s="754"/>
      <c r="JHQ169" s="754"/>
      <c r="JHR169" s="754"/>
      <c r="JHS169" s="754"/>
      <c r="JHT169" s="754"/>
      <c r="JHU169" s="754"/>
      <c r="JHV169" s="754"/>
      <c r="JHW169" s="754"/>
      <c r="JHX169" s="754"/>
      <c r="JHY169" s="754"/>
      <c r="JHZ169" s="754"/>
      <c r="JIA169" s="754"/>
      <c r="JIB169" s="754"/>
      <c r="JIC169" s="754"/>
      <c r="JID169" s="754"/>
      <c r="JIE169" s="754"/>
      <c r="JIF169" s="754"/>
      <c r="JIG169" s="754"/>
      <c r="JIH169" s="754"/>
      <c r="JII169" s="754"/>
      <c r="JIJ169" s="754"/>
      <c r="JIK169" s="754"/>
      <c r="JIL169" s="754"/>
      <c r="JIM169" s="754"/>
      <c r="JIN169" s="754"/>
      <c r="JIO169" s="754"/>
      <c r="JIP169" s="754"/>
      <c r="JIQ169" s="754"/>
      <c r="JIR169" s="754"/>
      <c r="JIS169" s="754"/>
      <c r="JIT169" s="754"/>
      <c r="JIU169" s="754"/>
      <c r="JIV169" s="754"/>
      <c r="JIW169" s="754"/>
      <c r="JIX169" s="754"/>
      <c r="JIY169" s="754"/>
      <c r="JIZ169" s="754"/>
      <c r="JJA169" s="754"/>
      <c r="JJB169" s="754"/>
      <c r="JJC169" s="754"/>
      <c r="JJD169" s="754"/>
      <c r="JJE169" s="754"/>
      <c r="JJF169" s="754"/>
      <c r="JJG169" s="754"/>
      <c r="JJH169" s="754"/>
      <c r="JJI169" s="754"/>
      <c r="JJJ169" s="754"/>
      <c r="JJK169" s="754"/>
      <c r="JJL169" s="754"/>
      <c r="JJM169" s="754"/>
      <c r="JJN169" s="754"/>
      <c r="JJO169" s="754"/>
      <c r="JJP169" s="754"/>
      <c r="JJQ169" s="754"/>
      <c r="JJR169" s="754"/>
      <c r="JJS169" s="754"/>
      <c r="JJT169" s="754"/>
      <c r="JJU169" s="754"/>
      <c r="JJV169" s="754"/>
      <c r="JJW169" s="754"/>
      <c r="JJX169" s="754"/>
      <c r="JJY169" s="754"/>
      <c r="JJZ169" s="754"/>
      <c r="JKA169" s="754"/>
      <c r="JKB169" s="754"/>
      <c r="JKC169" s="754"/>
      <c r="JKD169" s="754"/>
      <c r="JKE169" s="754"/>
      <c r="JKF169" s="754"/>
      <c r="JKG169" s="754"/>
      <c r="JKH169" s="754"/>
      <c r="JKI169" s="754"/>
      <c r="JKJ169" s="754"/>
      <c r="JKK169" s="754"/>
      <c r="JKL169" s="754"/>
      <c r="JKM169" s="754"/>
      <c r="JKN169" s="754"/>
      <c r="JKO169" s="754"/>
      <c r="JKP169" s="754"/>
      <c r="JKQ169" s="754"/>
      <c r="JKR169" s="754"/>
      <c r="JKS169" s="754"/>
      <c r="JKT169" s="754"/>
      <c r="JKU169" s="754"/>
      <c r="JKV169" s="754"/>
      <c r="JKW169" s="754"/>
      <c r="JKX169" s="754"/>
      <c r="JKY169" s="754"/>
      <c r="JKZ169" s="754"/>
      <c r="JLA169" s="754"/>
      <c r="JLB169" s="754"/>
      <c r="JLC169" s="754"/>
      <c r="JLD169" s="754"/>
      <c r="JLE169" s="754"/>
      <c r="JLF169" s="754"/>
      <c r="JLG169" s="754"/>
      <c r="JLH169" s="754"/>
      <c r="JLI169" s="754"/>
      <c r="JLJ169" s="754"/>
      <c r="JLK169" s="754"/>
      <c r="JLL169" s="754"/>
      <c r="JLM169" s="754"/>
      <c r="JLN169" s="754"/>
      <c r="JLO169" s="754"/>
      <c r="JLP169" s="754"/>
      <c r="JLQ169" s="754"/>
      <c r="JLR169" s="754"/>
      <c r="JLS169" s="754"/>
      <c r="JLT169" s="754"/>
      <c r="JLU169" s="754"/>
      <c r="JLV169" s="754"/>
      <c r="JLW169" s="754"/>
      <c r="JLX169" s="754"/>
      <c r="JLY169" s="754"/>
      <c r="JLZ169" s="754"/>
      <c r="JMA169" s="754"/>
      <c r="JMB169" s="754"/>
      <c r="JMC169" s="754"/>
      <c r="JMD169" s="754"/>
      <c r="JME169" s="754"/>
      <c r="JMF169" s="754"/>
      <c r="JMG169" s="754"/>
      <c r="JMH169" s="754"/>
      <c r="JMI169" s="754"/>
      <c r="JMJ169" s="754"/>
      <c r="JMK169" s="754"/>
      <c r="JML169" s="754"/>
      <c r="JMM169" s="754"/>
      <c r="JMN169" s="754"/>
      <c r="JMO169" s="754"/>
      <c r="JMP169" s="754"/>
      <c r="JMQ169" s="754"/>
      <c r="JMR169" s="754"/>
      <c r="JMS169" s="754"/>
      <c r="JMT169" s="754"/>
      <c r="JMU169" s="754"/>
      <c r="JMV169" s="754"/>
      <c r="JMW169" s="754"/>
      <c r="JMX169" s="754"/>
      <c r="JMY169" s="754"/>
      <c r="JMZ169" s="754"/>
      <c r="JNA169" s="754"/>
      <c r="JNB169" s="754"/>
      <c r="JNC169" s="754"/>
      <c r="JND169" s="754"/>
      <c r="JNE169" s="754"/>
      <c r="JNF169" s="754"/>
      <c r="JNG169" s="754"/>
      <c r="JNH169" s="754"/>
      <c r="JNI169" s="754"/>
      <c r="JNJ169" s="754"/>
      <c r="JNK169" s="754"/>
      <c r="JNL169" s="754"/>
      <c r="JNM169" s="754"/>
      <c r="JNN169" s="754"/>
      <c r="JNO169" s="754"/>
      <c r="JNP169" s="754"/>
      <c r="JNQ169" s="754"/>
      <c r="JNR169" s="754"/>
      <c r="JNS169" s="754"/>
      <c r="JNT169" s="754"/>
      <c r="JNU169" s="754"/>
      <c r="JNV169" s="754"/>
      <c r="JNW169" s="754"/>
      <c r="JNX169" s="754"/>
      <c r="JNY169" s="754"/>
      <c r="JNZ169" s="754"/>
      <c r="JOA169" s="754"/>
      <c r="JOB169" s="754"/>
      <c r="JOC169" s="754"/>
      <c r="JOD169" s="754"/>
      <c r="JOE169" s="754"/>
      <c r="JOF169" s="754"/>
      <c r="JOG169" s="754"/>
      <c r="JOH169" s="754"/>
      <c r="JOI169" s="754"/>
      <c r="JOJ169" s="754"/>
      <c r="JOK169" s="754"/>
      <c r="JOL169" s="754"/>
      <c r="JOM169" s="754"/>
      <c r="JON169" s="754"/>
      <c r="JOO169" s="754"/>
      <c r="JOP169" s="754"/>
      <c r="JOQ169" s="754"/>
      <c r="JOR169" s="754"/>
      <c r="JOS169" s="754"/>
      <c r="JOT169" s="754"/>
      <c r="JOU169" s="754"/>
      <c r="JOV169" s="754"/>
      <c r="JOW169" s="754"/>
      <c r="JOX169" s="754"/>
      <c r="JOY169" s="754"/>
      <c r="JOZ169" s="754"/>
      <c r="JPA169" s="754"/>
      <c r="JPB169" s="754"/>
      <c r="JPC169" s="754"/>
      <c r="JPD169" s="754"/>
      <c r="JPE169" s="754"/>
      <c r="JPF169" s="754"/>
      <c r="JPG169" s="754"/>
      <c r="JPH169" s="754"/>
      <c r="JPI169" s="754"/>
      <c r="JPJ169" s="754"/>
      <c r="JPK169" s="754"/>
      <c r="JPL169" s="754"/>
      <c r="JPM169" s="754"/>
      <c r="JPN169" s="754"/>
      <c r="JPO169" s="754"/>
      <c r="JPP169" s="754"/>
      <c r="JPQ169" s="754"/>
      <c r="JPR169" s="754"/>
      <c r="JPS169" s="754"/>
      <c r="JPT169" s="754"/>
      <c r="JPU169" s="754"/>
      <c r="JPV169" s="754"/>
      <c r="JPW169" s="754"/>
      <c r="JPX169" s="754"/>
      <c r="JPY169" s="754"/>
      <c r="JPZ169" s="754"/>
      <c r="JQA169" s="754"/>
      <c r="JQB169" s="754"/>
      <c r="JQC169" s="754"/>
      <c r="JQD169" s="754"/>
      <c r="JQE169" s="754"/>
      <c r="JQF169" s="754"/>
      <c r="JQG169" s="754"/>
      <c r="JQH169" s="754"/>
      <c r="JQI169" s="754"/>
      <c r="JQJ169" s="754"/>
      <c r="JQK169" s="754"/>
      <c r="JQL169" s="754"/>
      <c r="JQM169" s="754"/>
      <c r="JQN169" s="754"/>
      <c r="JQO169" s="754"/>
      <c r="JQP169" s="754"/>
      <c r="JQQ169" s="754"/>
      <c r="JQR169" s="754"/>
      <c r="JQS169" s="754"/>
      <c r="JQT169" s="754"/>
      <c r="JQU169" s="754"/>
      <c r="JQV169" s="754"/>
      <c r="JQW169" s="754"/>
      <c r="JQX169" s="754"/>
      <c r="JQY169" s="754"/>
      <c r="JQZ169" s="754"/>
      <c r="JRA169" s="754"/>
      <c r="JRB169" s="754"/>
      <c r="JRC169" s="754"/>
      <c r="JRD169" s="754"/>
      <c r="JRE169" s="754"/>
      <c r="JRF169" s="754"/>
      <c r="JRG169" s="754"/>
      <c r="JRH169" s="754"/>
      <c r="JRI169" s="754"/>
      <c r="JRJ169" s="754"/>
      <c r="JRK169" s="754"/>
      <c r="JRL169" s="754"/>
      <c r="JRM169" s="754"/>
      <c r="JRN169" s="754"/>
      <c r="JRO169" s="754"/>
      <c r="JRP169" s="754"/>
      <c r="JRQ169" s="754"/>
      <c r="JRR169" s="754"/>
      <c r="JRS169" s="754"/>
      <c r="JRT169" s="754"/>
      <c r="JRU169" s="754"/>
      <c r="JRV169" s="754"/>
      <c r="JRW169" s="754"/>
      <c r="JRX169" s="754"/>
      <c r="JRY169" s="754"/>
      <c r="JRZ169" s="754"/>
      <c r="JSA169" s="754"/>
      <c r="JSB169" s="754"/>
      <c r="JSC169" s="754"/>
      <c r="JSD169" s="754"/>
      <c r="JSE169" s="754"/>
      <c r="JSF169" s="754"/>
      <c r="JSG169" s="754"/>
      <c r="JSH169" s="754"/>
      <c r="JSI169" s="754"/>
      <c r="JSJ169" s="754"/>
      <c r="JSK169" s="754"/>
      <c r="JSL169" s="754"/>
      <c r="JSM169" s="754"/>
      <c r="JSN169" s="754"/>
      <c r="JSO169" s="754"/>
      <c r="JSP169" s="754"/>
      <c r="JSQ169" s="754"/>
      <c r="JSR169" s="754"/>
      <c r="JSS169" s="754"/>
      <c r="JST169" s="754"/>
      <c r="JSU169" s="754"/>
      <c r="JSV169" s="754"/>
      <c r="JSW169" s="754"/>
      <c r="JSX169" s="754"/>
      <c r="JSY169" s="754"/>
      <c r="JSZ169" s="754"/>
      <c r="JTA169" s="754"/>
      <c r="JTB169" s="754"/>
      <c r="JTC169" s="754"/>
      <c r="JTD169" s="754"/>
      <c r="JTE169" s="754"/>
      <c r="JTF169" s="754"/>
      <c r="JTG169" s="754"/>
      <c r="JTH169" s="754"/>
      <c r="JTI169" s="754"/>
      <c r="JTJ169" s="754"/>
      <c r="JTK169" s="754"/>
      <c r="JTL169" s="754"/>
      <c r="JTM169" s="754"/>
      <c r="JTN169" s="754"/>
      <c r="JTO169" s="754"/>
      <c r="JTP169" s="754"/>
      <c r="JTQ169" s="754"/>
      <c r="JTR169" s="754"/>
      <c r="JTS169" s="754"/>
      <c r="JTT169" s="754"/>
      <c r="JTU169" s="754"/>
      <c r="JTV169" s="754"/>
      <c r="JTW169" s="754"/>
      <c r="JTX169" s="754"/>
      <c r="JTY169" s="754"/>
      <c r="JTZ169" s="754"/>
      <c r="JUA169" s="754"/>
      <c r="JUB169" s="754"/>
      <c r="JUC169" s="754"/>
      <c r="JUD169" s="754"/>
      <c r="JUE169" s="754"/>
      <c r="JUF169" s="754"/>
      <c r="JUG169" s="754"/>
      <c r="JUH169" s="754"/>
      <c r="JUI169" s="754"/>
      <c r="JUJ169" s="754"/>
      <c r="JUK169" s="754"/>
      <c r="JUL169" s="754"/>
      <c r="JUM169" s="754"/>
      <c r="JUN169" s="754"/>
      <c r="JUO169" s="754"/>
      <c r="JUP169" s="754"/>
      <c r="JUQ169" s="754"/>
      <c r="JUR169" s="754"/>
      <c r="JUS169" s="754"/>
      <c r="JUT169" s="754"/>
      <c r="JUU169" s="754"/>
      <c r="JUV169" s="754"/>
      <c r="JUW169" s="754"/>
      <c r="JUX169" s="754"/>
      <c r="JUY169" s="754"/>
      <c r="JUZ169" s="754"/>
      <c r="JVA169" s="754"/>
      <c r="JVB169" s="754"/>
      <c r="JVC169" s="754"/>
      <c r="JVD169" s="754"/>
      <c r="JVE169" s="754"/>
      <c r="JVF169" s="754"/>
      <c r="JVG169" s="754"/>
      <c r="JVH169" s="754"/>
      <c r="JVI169" s="754"/>
      <c r="JVJ169" s="754"/>
      <c r="JVK169" s="754"/>
      <c r="JVL169" s="754"/>
      <c r="JVM169" s="754"/>
      <c r="JVN169" s="754"/>
      <c r="JVO169" s="754"/>
      <c r="JVP169" s="754"/>
      <c r="JVQ169" s="754"/>
      <c r="JVR169" s="754"/>
      <c r="JVS169" s="754"/>
      <c r="JVT169" s="754"/>
      <c r="JVU169" s="754"/>
      <c r="JVV169" s="754"/>
      <c r="JVW169" s="754"/>
      <c r="JVX169" s="754"/>
      <c r="JVY169" s="754"/>
      <c r="JVZ169" s="754"/>
      <c r="JWA169" s="754"/>
      <c r="JWB169" s="754"/>
      <c r="JWC169" s="754"/>
      <c r="JWD169" s="754"/>
      <c r="JWE169" s="754"/>
      <c r="JWF169" s="754"/>
      <c r="JWG169" s="754"/>
      <c r="JWH169" s="754"/>
      <c r="JWI169" s="754"/>
      <c r="JWJ169" s="754"/>
      <c r="JWK169" s="754"/>
      <c r="JWL169" s="754"/>
      <c r="JWM169" s="754"/>
      <c r="JWN169" s="754"/>
      <c r="JWO169" s="754"/>
      <c r="JWP169" s="754"/>
      <c r="JWQ169" s="754"/>
      <c r="JWR169" s="754"/>
      <c r="JWS169" s="754"/>
      <c r="JWT169" s="754"/>
      <c r="JWU169" s="754"/>
      <c r="JWV169" s="754"/>
      <c r="JWW169" s="754"/>
      <c r="JWX169" s="754"/>
      <c r="JWY169" s="754"/>
      <c r="JWZ169" s="754"/>
      <c r="JXA169" s="754"/>
      <c r="JXB169" s="754"/>
      <c r="JXC169" s="754"/>
      <c r="JXD169" s="754"/>
      <c r="JXE169" s="754"/>
      <c r="JXF169" s="754"/>
      <c r="JXG169" s="754"/>
      <c r="JXH169" s="754"/>
      <c r="JXI169" s="754"/>
      <c r="JXJ169" s="754"/>
      <c r="JXK169" s="754"/>
      <c r="JXL169" s="754"/>
      <c r="JXM169" s="754"/>
      <c r="JXN169" s="754"/>
      <c r="JXO169" s="754"/>
      <c r="JXP169" s="754"/>
      <c r="JXQ169" s="754"/>
      <c r="JXR169" s="754"/>
      <c r="JXS169" s="754"/>
      <c r="JXT169" s="754"/>
      <c r="JXU169" s="754"/>
      <c r="JXV169" s="754"/>
      <c r="JXW169" s="754"/>
      <c r="JXX169" s="754"/>
      <c r="JXY169" s="754"/>
      <c r="JXZ169" s="754"/>
      <c r="JYA169" s="754"/>
      <c r="JYB169" s="754"/>
      <c r="JYC169" s="754"/>
      <c r="JYD169" s="754"/>
      <c r="JYE169" s="754"/>
      <c r="JYF169" s="754"/>
      <c r="JYG169" s="754"/>
      <c r="JYH169" s="754"/>
      <c r="JYI169" s="754"/>
      <c r="JYJ169" s="754"/>
      <c r="JYK169" s="754"/>
      <c r="JYL169" s="754"/>
      <c r="JYM169" s="754"/>
      <c r="JYN169" s="754"/>
      <c r="JYO169" s="754"/>
      <c r="JYP169" s="754"/>
      <c r="JYQ169" s="754"/>
      <c r="JYR169" s="754"/>
      <c r="JYS169" s="754"/>
      <c r="JYT169" s="754"/>
      <c r="JYU169" s="754"/>
      <c r="JYV169" s="754"/>
      <c r="JYW169" s="754"/>
      <c r="JYX169" s="754"/>
      <c r="JYY169" s="754"/>
      <c r="JYZ169" s="754"/>
      <c r="JZA169" s="754"/>
      <c r="JZB169" s="754"/>
      <c r="JZC169" s="754"/>
      <c r="JZD169" s="754"/>
      <c r="JZE169" s="754"/>
      <c r="JZF169" s="754"/>
      <c r="JZG169" s="754"/>
      <c r="JZH169" s="754"/>
      <c r="JZI169" s="754"/>
      <c r="JZJ169" s="754"/>
      <c r="JZK169" s="754"/>
      <c r="JZL169" s="754"/>
      <c r="JZM169" s="754"/>
      <c r="JZN169" s="754"/>
      <c r="JZO169" s="754"/>
      <c r="JZP169" s="754"/>
      <c r="JZQ169" s="754"/>
      <c r="JZR169" s="754"/>
      <c r="JZS169" s="754"/>
      <c r="JZT169" s="754"/>
      <c r="JZU169" s="754"/>
      <c r="JZV169" s="754"/>
      <c r="JZW169" s="754"/>
      <c r="JZX169" s="754"/>
      <c r="JZY169" s="754"/>
      <c r="JZZ169" s="754"/>
      <c r="KAA169" s="754"/>
      <c r="KAB169" s="754"/>
      <c r="KAC169" s="754"/>
      <c r="KAD169" s="754"/>
      <c r="KAE169" s="754"/>
      <c r="KAF169" s="754"/>
      <c r="KAG169" s="754"/>
      <c r="KAH169" s="754"/>
      <c r="KAI169" s="754"/>
      <c r="KAJ169" s="754"/>
      <c r="KAK169" s="754"/>
      <c r="KAL169" s="754"/>
      <c r="KAM169" s="754"/>
      <c r="KAN169" s="754"/>
      <c r="KAO169" s="754"/>
      <c r="KAP169" s="754"/>
      <c r="KAQ169" s="754"/>
      <c r="KAR169" s="754"/>
      <c r="KAS169" s="754"/>
      <c r="KAT169" s="754"/>
      <c r="KAU169" s="754"/>
      <c r="KAV169" s="754"/>
      <c r="KAW169" s="754"/>
      <c r="KAX169" s="754"/>
      <c r="KAY169" s="754"/>
      <c r="KAZ169" s="754"/>
      <c r="KBA169" s="754"/>
      <c r="KBB169" s="754"/>
      <c r="KBC169" s="754"/>
      <c r="KBD169" s="754"/>
      <c r="KBE169" s="754"/>
      <c r="KBF169" s="754"/>
      <c r="KBG169" s="754"/>
      <c r="KBH169" s="754"/>
      <c r="KBI169" s="754"/>
      <c r="KBJ169" s="754"/>
      <c r="KBK169" s="754"/>
      <c r="KBL169" s="754"/>
      <c r="KBM169" s="754"/>
      <c r="KBN169" s="754"/>
      <c r="KBO169" s="754"/>
      <c r="KBP169" s="754"/>
      <c r="KBQ169" s="754"/>
      <c r="KBR169" s="754"/>
      <c r="KBS169" s="754"/>
      <c r="KBT169" s="754"/>
      <c r="KBU169" s="754"/>
      <c r="KBV169" s="754"/>
      <c r="KBW169" s="754"/>
      <c r="KBX169" s="754"/>
      <c r="KBY169" s="754"/>
      <c r="KBZ169" s="754"/>
      <c r="KCA169" s="754"/>
      <c r="KCB169" s="754"/>
      <c r="KCC169" s="754"/>
      <c r="KCD169" s="754"/>
      <c r="KCE169" s="754"/>
      <c r="KCF169" s="754"/>
      <c r="KCG169" s="754"/>
      <c r="KCH169" s="754"/>
      <c r="KCI169" s="754"/>
      <c r="KCJ169" s="754"/>
      <c r="KCK169" s="754"/>
      <c r="KCL169" s="754"/>
      <c r="KCM169" s="754"/>
      <c r="KCN169" s="754"/>
      <c r="KCO169" s="754"/>
      <c r="KCP169" s="754"/>
      <c r="KCQ169" s="754"/>
      <c r="KCR169" s="754"/>
      <c r="KCS169" s="754"/>
      <c r="KCT169" s="754"/>
      <c r="KCU169" s="754"/>
      <c r="KCV169" s="754"/>
      <c r="KCW169" s="754"/>
      <c r="KCX169" s="754"/>
      <c r="KCY169" s="754"/>
      <c r="KCZ169" s="754"/>
      <c r="KDA169" s="754"/>
      <c r="KDB169" s="754"/>
      <c r="KDC169" s="754"/>
      <c r="KDD169" s="754"/>
      <c r="KDE169" s="754"/>
      <c r="KDF169" s="754"/>
      <c r="KDG169" s="754"/>
      <c r="KDH169" s="754"/>
      <c r="KDI169" s="754"/>
      <c r="KDJ169" s="754"/>
      <c r="KDK169" s="754"/>
      <c r="KDL169" s="754"/>
      <c r="KDM169" s="754"/>
      <c r="KDN169" s="754"/>
      <c r="KDO169" s="754"/>
      <c r="KDP169" s="754"/>
      <c r="KDQ169" s="754"/>
      <c r="KDR169" s="754"/>
      <c r="KDS169" s="754"/>
      <c r="KDT169" s="754"/>
      <c r="KDU169" s="754"/>
      <c r="KDV169" s="754"/>
      <c r="KDW169" s="754"/>
      <c r="KDX169" s="754"/>
      <c r="KDY169" s="754"/>
      <c r="KDZ169" s="754"/>
      <c r="KEA169" s="754"/>
      <c r="KEB169" s="754"/>
      <c r="KEC169" s="754"/>
      <c r="KED169" s="754"/>
      <c r="KEE169" s="754"/>
      <c r="KEF169" s="754"/>
      <c r="KEG169" s="754"/>
      <c r="KEH169" s="754"/>
      <c r="KEI169" s="754"/>
      <c r="KEJ169" s="754"/>
      <c r="KEK169" s="754"/>
      <c r="KEL169" s="754"/>
      <c r="KEM169" s="754"/>
      <c r="KEN169" s="754"/>
      <c r="KEO169" s="754"/>
      <c r="KEP169" s="754"/>
      <c r="KEQ169" s="754"/>
      <c r="KER169" s="754"/>
      <c r="KES169" s="754"/>
      <c r="KET169" s="754"/>
      <c r="KEU169" s="754"/>
      <c r="KEV169" s="754"/>
      <c r="KEW169" s="754"/>
      <c r="KEX169" s="754"/>
      <c r="KEY169" s="754"/>
      <c r="KEZ169" s="754"/>
      <c r="KFA169" s="754"/>
      <c r="KFB169" s="754"/>
      <c r="KFC169" s="754"/>
      <c r="KFD169" s="754"/>
      <c r="KFE169" s="754"/>
      <c r="KFF169" s="754"/>
      <c r="KFG169" s="754"/>
      <c r="KFH169" s="754"/>
      <c r="KFI169" s="754"/>
      <c r="KFJ169" s="754"/>
      <c r="KFK169" s="754"/>
      <c r="KFL169" s="754"/>
      <c r="KFM169" s="754"/>
      <c r="KFN169" s="754"/>
      <c r="KFO169" s="754"/>
      <c r="KFP169" s="754"/>
      <c r="KFQ169" s="754"/>
      <c r="KFR169" s="754"/>
      <c r="KFS169" s="754"/>
      <c r="KFT169" s="754"/>
      <c r="KFU169" s="754"/>
      <c r="KFV169" s="754"/>
      <c r="KFW169" s="754"/>
      <c r="KFX169" s="754"/>
      <c r="KFY169" s="754"/>
      <c r="KFZ169" s="754"/>
      <c r="KGA169" s="754"/>
      <c r="KGB169" s="754"/>
      <c r="KGC169" s="754"/>
      <c r="KGD169" s="754"/>
      <c r="KGE169" s="754"/>
      <c r="KGF169" s="754"/>
      <c r="KGG169" s="754"/>
      <c r="KGH169" s="754"/>
      <c r="KGI169" s="754"/>
      <c r="KGJ169" s="754"/>
      <c r="KGK169" s="754"/>
      <c r="KGL169" s="754"/>
      <c r="KGM169" s="754"/>
      <c r="KGN169" s="754"/>
      <c r="KGO169" s="754"/>
      <c r="KGP169" s="754"/>
      <c r="KGQ169" s="754"/>
      <c r="KGR169" s="754"/>
      <c r="KGS169" s="754"/>
      <c r="KGT169" s="754"/>
      <c r="KGU169" s="754"/>
      <c r="KGV169" s="754"/>
      <c r="KGW169" s="754"/>
      <c r="KGX169" s="754"/>
      <c r="KGY169" s="754"/>
      <c r="KGZ169" s="754"/>
      <c r="KHA169" s="754"/>
      <c r="KHB169" s="754"/>
      <c r="KHC169" s="754"/>
      <c r="KHD169" s="754"/>
      <c r="KHE169" s="754"/>
      <c r="KHF169" s="754"/>
      <c r="KHG169" s="754"/>
      <c r="KHH169" s="754"/>
      <c r="KHI169" s="754"/>
      <c r="KHJ169" s="754"/>
      <c r="KHK169" s="754"/>
      <c r="KHL169" s="754"/>
      <c r="KHM169" s="754"/>
      <c r="KHN169" s="754"/>
      <c r="KHO169" s="754"/>
      <c r="KHP169" s="754"/>
      <c r="KHQ169" s="754"/>
      <c r="KHR169" s="754"/>
      <c r="KHS169" s="754"/>
      <c r="KHT169" s="754"/>
      <c r="KHU169" s="754"/>
      <c r="KHV169" s="754"/>
      <c r="KHW169" s="754"/>
      <c r="KHX169" s="754"/>
      <c r="KHY169" s="754"/>
      <c r="KHZ169" s="754"/>
      <c r="KIA169" s="754"/>
      <c r="KIB169" s="754"/>
      <c r="KIC169" s="754"/>
      <c r="KID169" s="754"/>
      <c r="KIE169" s="754"/>
      <c r="KIF169" s="754"/>
      <c r="KIG169" s="754"/>
      <c r="KIH169" s="754"/>
      <c r="KII169" s="754"/>
      <c r="KIJ169" s="754"/>
      <c r="KIK169" s="754"/>
      <c r="KIL169" s="754"/>
      <c r="KIM169" s="754"/>
      <c r="KIN169" s="754"/>
      <c r="KIO169" s="754"/>
      <c r="KIP169" s="754"/>
      <c r="KIQ169" s="754"/>
      <c r="KIR169" s="754"/>
      <c r="KIS169" s="754"/>
      <c r="KIT169" s="754"/>
      <c r="KIU169" s="754"/>
      <c r="KIV169" s="754"/>
      <c r="KIW169" s="754"/>
      <c r="KIX169" s="754"/>
      <c r="KIY169" s="754"/>
      <c r="KIZ169" s="754"/>
      <c r="KJA169" s="754"/>
      <c r="KJB169" s="754"/>
      <c r="KJC169" s="754"/>
      <c r="KJD169" s="754"/>
      <c r="KJE169" s="754"/>
      <c r="KJF169" s="754"/>
      <c r="KJG169" s="754"/>
      <c r="KJH169" s="754"/>
      <c r="KJI169" s="754"/>
      <c r="KJJ169" s="754"/>
      <c r="KJK169" s="754"/>
      <c r="KJL169" s="754"/>
      <c r="KJM169" s="754"/>
      <c r="KJN169" s="754"/>
      <c r="KJO169" s="754"/>
      <c r="KJP169" s="754"/>
      <c r="KJQ169" s="754"/>
      <c r="KJR169" s="754"/>
      <c r="KJS169" s="754"/>
      <c r="KJT169" s="754"/>
      <c r="KJU169" s="754"/>
      <c r="KJV169" s="754"/>
      <c r="KJW169" s="754"/>
      <c r="KJX169" s="754"/>
      <c r="KJY169" s="754"/>
      <c r="KJZ169" s="754"/>
      <c r="KKA169" s="754"/>
      <c r="KKB169" s="754"/>
      <c r="KKC169" s="754"/>
      <c r="KKD169" s="754"/>
      <c r="KKE169" s="754"/>
      <c r="KKF169" s="754"/>
      <c r="KKG169" s="754"/>
      <c r="KKH169" s="754"/>
      <c r="KKI169" s="754"/>
      <c r="KKJ169" s="754"/>
      <c r="KKK169" s="754"/>
      <c r="KKL169" s="754"/>
      <c r="KKM169" s="754"/>
      <c r="KKN169" s="754"/>
      <c r="KKO169" s="754"/>
      <c r="KKP169" s="754"/>
      <c r="KKQ169" s="754"/>
      <c r="KKR169" s="754"/>
      <c r="KKS169" s="754"/>
      <c r="KKT169" s="754"/>
      <c r="KKU169" s="754"/>
      <c r="KKV169" s="754"/>
      <c r="KKW169" s="754"/>
      <c r="KKX169" s="754"/>
      <c r="KKY169" s="754"/>
      <c r="KKZ169" s="754"/>
      <c r="KLA169" s="754"/>
      <c r="KLB169" s="754"/>
      <c r="KLC169" s="754"/>
      <c r="KLD169" s="754"/>
      <c r="KLE169" s="754"/>
      <c r="KLF169" s="754"/>
      <c r="KLG169" s="754"/>
      <c r="KLH169" s="754"/>
      <c r="KLI169" s="754"/>
      <c r="KLJ169" s="754"/>
      <c r="KLK169" s="754"/>
      <c r="KLL169" s="754"/>
      <c r="KLM169" s="754"/>
      <c r="KLN169" s="754"/>
      <c r="KLO169" s="754"/>
      <c r="KLP169" s="754"/>
      <c r="KLQ169" s="754"/>
      <c r="KLR169" s="754"/>
      <c r="KLS169" s="754"/>
      <c r="KLT169" s="754"/>
      <c r="KLU169" s="754"/>
      <c r="KLV169" s="754"/>
      <c r="KLW169" s="754"/>
      <c r="KLX169" s="754"/>
      <c r="KLY169" s="754"/>
      <c r="KLZ169" s="754"/>
      <c r="KMA169" s="754"/>
      <c r="KMB169" s="754"/>
      <c r="KMC169" s="754"/>
      <c r="KMD169" s="754"/>
      <c r="KME169" s="754"/>
      <c r="KMF169" s="754"/>
      <c r="KMG169" s="754"/>
      <c r="KMH169" s="754"/>
      <c r="KMI169" s="754"/>
      <c r="KMJ169" s="754"/>
      <c r="KMK169" s="754"/>
      <c r="KML169" s="754"/>
      <c r="KMM169" s="754"/>
      <c r="KMN169" s="754"/>
      <c r="KMO169" s="754"/>
      <c r="KMP169" s="754"/>
      <c r="KMQ169" s="754"/>
      <c r="KMR169" s="754"/>
      <c r="KMS169" s="754"/>
      <c r="KMT169" s="754"/>
      <c r="KMU169" s="754"/>
      <c r="KMV169" s="754"/>
      <c r="KMW169" s="754"/>
      <c r="KMX169" s="754"/>
      <c r="KMY169" s="754"/>
      <c r="KMZ169" s="754"/>
      <c r="KNA169" s="754"/>
      <c r="KNB169" s="754"/>
      <c r="KNC169" s="754"/>
      <c r="KND169" s="754"/>
      <c r="KNE169" s="754"/>
      <c r="KNF169" s="754"/>
      <c r="KNG169" s="754"/>
      <c r="KNH169" s="754"/>
      <c r="KNI169" s="754"/>
      <c r="KNJ169" s="754"/>
      <c r="KNK169" s="754"/>
      <c r="KNL169" s="754"/>
      <c r="KNM169" s="754"/>
      <c r="KNN169" s="754"/>
      <c r="KNO169" s="754"/>
      <c r="KNP169" s="754"/>
      <c r="KNQ169" s="754"/>
      <c r="KNR169" s="754"/>
      <c r="KNS169" s="754"/>
      <c r="KNT169" s="754"/>
      <c r="KNU169" s="754"/>
      <c r="KNV169" s="754"/>
      <c r="KNW169" s="754"/>
      <c r="KNX169" s="754"/>
      <c r="KNY169" s="754"/>
      <c r="KNZ169" s="754"/>
      <c r="KOA169" s="754"/>
      <c r="KOB169" s="754"/>
      <c r="KOC169" s="754"/>
      <c r="KOD169" s="754"/>
      <c r="KOE169" s="754"/>
      <c r="KOF169" s="754"/>
      <c r="KOG169" s="754"/>
      <c r="KOH169" s="754"/>
      <c r="KOI169" s="754"/>
      <c r="KOJ169" s="754"/>
      <c r="KOK169" s="754"/>
      <c r="KOL169" s="754"/>
      <c r="KOM169" s="754"/>
      <c r="KON169" s="754"/>
      <c r="KOO169" s="754"/>
      <c r="KOP169" s="754"/>
      <c r="KOQ169" s="754"/>
      <c r="KOR169" s="754"/>
      <c r="KOS169" s="754"/>
      <c r="KOT169" s="754"/>
      <c r="KOU169" s="754"/>
      <c r="KOV169" s="754"/>
      <c r="KOW169" s="754"/>
      <c r="KOX169" s="754"/>
      <c r="KOY169" s="754"/>
      <c r="KOZ169" s="754"/>
      <c r="KPA169" s="754"/>
      <c r="KPB169" s="754"/>
      <c r="KPC169" s="754"/>
      <c r="KPD169" s="754"/>
      <c r="KPE169" s="754"/>
      <c r="KPF169" s="754"/>
      <c r="KPG169" s="754"/>
      <c r="KPH169" s="754"/>
      <c r="KPI169" s="754"/>
      <c r="KPJ169" s="754"/>
      <c r="KPK169" s="754"/>
      <c r="KPL169" s="754"/>
      <c r="KPM169" s="754"/>
      <c r="KPN169" s="754"/>
      <c r="KPO169" s="754"/>
      <c r="KPP169" s="754"/>
      <c r="KPQ169" s="754"/>
      <c r="KPR169" s="754"/>
      <c r="KPS169" s="754"/>
      <c r="KPT169" s="754"/>
      <c r="KPU169" s="754"/>
      <c r="KPV169" s="754"/>
      <c r="KPW169" s="754"/>
      <c r="KPX169" s="754"/>
      <c r="KPY169" s="754"/>
      <c r="KPZ169" s="754"/>
      <c r="KQA169" s="754"/>
      <c r="KQB169" s="754"/>
      <c r="KQC169" s="754"/>
      <c r="KQD169" s="754"/>
      <c r="KQE169" s="754"/>
      <c r="KQF169" s="754"/>
      <c r="KQG169" s="754"/>
      <c r="KQH169" s="754"/>
      <c r="KQI169" s="754"/>
      <c r="KQJ169" s="754"/>
      <c r="KQK169" s="754"/>
      <c r="KQL169" s="754"/>
      <c r="KQM169" s="754"/>
      <c r="KQN169" s="754"/>
      <c r="KQO169" s="754"/>
      <c r="KQP169" s="754"/>
      <c r="KQQ169" s="754"/>
      <c r="KQR169" s="754"/>
      <c r="KQS169" s="754"/>
      <c r="KQT169" s="754"/>
      <c r="KQU169" s="754"/>
      <c r="KQV169" s="754"/>
      <c r="KQW169" s="754"/>
      <c r="KQX169" s="754"/>
      <c r="KQY169" s="754"/>
      <c r="KQZ169" s="754"/>
      <c r="KRA169" s="754"/>
      <c r="KRB169" s="754"/>
      <c r="KRC169" s="754"/>
      <c r="KRD169" s="754"/>
      <c r="KRE169" s="754"/>
      <c r="KRF169" s="754"/>
      <c r="KRG169" s="754"/>
      <c r="KRH169" s="754"/>
      <c r="KRI169" s="754"/>
      <c r="KRJ169" s="754"/>
      <c r="KRK169" s="754"/>
      <c r="KRL169" s="754"/>
      <c r="KRM169" s="754"/>
      <c r="KRN169" s="754"/>
      <c r="KRO169" s="754"/>
      <c r="KRP169" s="754"/>
      <c r="KRQ169" s="754"/>
      <c r="KRR169" s="754"/>
      <c r="KRS169" s="754"/>
      <c r="KRT169" s="754"/>
      <c r="KRU169" s="754"/>
      <c r="KRV169" s="754"/>
      <c r="KRW169" s="754"/>
      <c r="KRX169" s="754"/>
      <c r="KRY169" s="754"/>
      <c r="KRZ169" s="754"/>
      <c r="KSA169" s="754"/>
      <c r="KSB169" s="754"/>
      <c r="KSC169" s="754"/>
      <c r="KSD169" s="754"/>
      <c r="KSE169" s="754"/>
      <c r="KSF169" s="754"/>
      <c r="KSG169" s="754"/>
      <c r="KSH169" s="754"/>
      <c r="KSI169" s="754"/>
      <c r="KSJ169" s="754"/>
      <c r="KSK169" s="754"/>
      <c r="KSL169" s="754"/>
      <c r="KSM169" s="754"/>
      <c r="KSN169" s="754"/>
      <c r="KSO169" s="754"/>
      <c r="KSP169" s="754"/>
      <c r="KSQ169" s="754"/>
      <c r="KSR169" s="754"/>
      <c r="KSS169" s="754"/>
      <c r="KST169" s="754"/>
      <c r="KSU169" s="754"/>
      <c r="KSV169" s="754"/>
      <c r="KSW169" s="754"/>
      <c r="KSX169" s="754"/>
      <c r="KSY169" s="754"/>
      <c r="KSZ169" s="754"/>
      <c r="KTA169" s="754"/>
      <c r="KTB169" s="754"/>
      <c r="KTC169" s="754"/>
      <c r="KTD169" s="754"/>
      <c r="KTE169" s="754"/>
      <c r="KTF169" s="754"/>
      <c r="KTG169" s="754"/>
      <c r="KTH169" s="754"/>
      <c r="KTI169" s="754"/>
      <c r="KTJ169" s="754"/>
      <c r="KTK169" s="754"/>
      <c r="KTL169" s="754"/>
      <c r="KTM169" s="754"/>
      <c r="KTN169" s="754"/>
      <c r="KTO169" s="754"/>
      <c r="KTP169" s="754"/>
      <c r="KTQ169" s="754"/>
      <c r="KTR169" s="754"/>
      <c r="KTS169" s="754"/>
      <c r="KTT169" s="754"/>
      <c r="KTU169" s="754"/>
      <c r="KTV169" s="754"/>
      <c r="KTW169" s="754"/>
      <c r="KTX169" s="754"/>
      <c r="KTY169" s="754"/>
      <c r="KTZ169" s="754"/>
      <c r="KUA169" s="754"/>
      <c r="KUB169" s="754"/>
      <c r="KUC169" s="754"/>
      <c r="KUD169" s="754"/>
      <c r="KUE169" s="754"/>
      <c r="KUF169" s="754"/>
      <c r="KUG169" s="754"/>
      <c r="KUH169" s="754"/>
      <c r="KUI169" s="754"/>
      <c r="KUJ169" s="754"/>
      <c r="KUK169" s="754"/>
      <c r="KUL169" s="754"/>
      <c r="KUM169" s="754"/>
      <c r="KUN169" s="754"/>
      <c r="KUO169" s="754"/>
      <c r="KUP169" s="754"/>
      <c r="KUQ169" s="754"/>
      <c r="KUR169" s="754"/>
      <c r="KUS169" s="754"/>
      <c r="KUT169" s="754"/>
      <c r="KUU169" s="754"/>
      <c r="KUV169" s="754"/>
      <c r="KUW169" s="754"/>
      <c r="KUX169" s="754"/>
      <c r="KUY169" s="754"/>
      <c r="KUZ169" s="754"/>
      <c r="KVA169" s="754"/>
      <c r="KVB169" s="754"/>
      <c r="KVC169" s="754"/>
      <c r="KVD169" s="754"/>
      <c r="KVE169" s="754"/>
      <c r="KVF169" s="754"/>
      <c r="KVG169" s="754"/>
      <c r="KVH169" s="754"/>
      <c r="KVI169" s="754"/>
      <c r="KVJ169" s="754"/>
      <c r="KVK169" s="754"/>
      <c r="KVL169" s="754"/>
      <c r="KVM169" s="754"/>
      <c r="KVN169" s="754"/>
      <c r="KVO169" s="754"/>
      <c r="KVP169" s="754"/>
      <c r="KVQ169" s="754"/>
      <c r="KVR169" s="754"/>
      <c r="KVS169" s="754"/>
      <c r="KVT169" s="754"/>
      <c r="KVU169" s="754"/>
      <c r="KVV169" s="754"/>
      <c r="KVW169" s="754"/>
      <c r="KVX169" s="754"/>
      <c r="KVY169" s="754"/>
      <c r="KVZ169" s="754"/>
      <c r="KWA169" s="754"/>
      <c r="KWB169" s="754"/>
      <c r="KWC169" s="754"/>
      <c r="KWD169" s="754"/>
      <c r="KWE169" s="754"/>
      <c r="KWF169" s="754"/>
      <c r="KWG169" s="754"/>
      <c r="KWH169" s="754"/>
      <c r="KWI169" s="754"/>
      <c r="KWJ169" s="754"/>
      <c r="KWK169" s="754"/>
      <c r="KWL169" s="754"/>
      <c r="KWM169" s="754"/>
      <c r="KWN169" s="754"/>
      <c r="KWO169" s="754"/>
      <c r="KWP169" s="754"/>
      <c r="KWQ169" s="754"/>
      <c r="KWR169" s="754"/>
      <c r="KWS169" s="754"/>
      <c r="KWT169" s="754"/>
      <c r="KWU169" s="754"/>
      <c r="KWV169" s="754"/>
      <c r="KWW169" s="754"/>
      <c r="KWX169" s="754"/>
      <c r="KWY169" s="754"/>
      <c r="KWZ169" s="754"/>
      <c r="KXA169" s="754"/>
      <c r="KXB169" s="754"/>
      <c r="KXC169" s="754"/>
      <c r="KXD169" s="754"/>
      <c r="KXE169" s="754"/>
      <c r="KXF169" s="754"/>
      <c r="KXG169" s="754"/>
      <c r="KXH169" s="754"/>
      <c r="KXI169" s="754"/>
      <c r="KXJ169" s="754"/>
      <c r="KXK169" s="754"/>
      <c r="KXL169" s="754"/>
      <c r="KXM169" s="754"/>
      <c r="KXN169" s="754"/>
      <c r="KXO169" s="754"/>
      <c r="KXP169" s="754"/>
      <c r="KXQ169" s="754"/>
      <c r="KXR169" s="754"/>
      <c r="KXS169" s="754"/>
      <c r="KXT169" s="754"/>
      <c r="KXU169" s="754"/>
      <c r="KXV169" s="754"/>
      <c r="KXW169" s="754"/>
      <c r="KXX169" s="754"/>
      <c r="KXY169" s="754"/>
      <c r="KXZ169" s="754"/>
      <c r="KYA169" s="754"/>
      <c r="KYB169" s="754"/>
      <c r="KYC169" s="754"/>
      <c r="KYD169" s="754"/>
      <c r="KYE169" s="754"/>
      <c r="KYF169" s="754"/>
      <c r="KYG169" s="754"/>
      <c r="KYH169" s="754"/>
      <c r="KYI169" s="754"/>
      <c r="KYJ169" s="754"/>
      <c r="KYK169" s="754"/>
      <c r="KYL169" s="754"/>
      <c r="KYM169" s="754"/>
      <c r="KYN169" s="754"/>
      <c r="KYO169" s="754"/>
      <c r="KYP169" s="754"/>
      <c r="KYQ169" s="754"/>
      <c r="KYR169" s="754"/>
      <c r="KYS169" s="754"/>
      <c r="KYT169" s="754"/>
      <c r="KYU169" s="754"/>
      <c r="KYV169" s="754"/>
      <c r="KYW169" s="754"/>
      <c r="KYX169" s="754"/>
      <c r="KYY169" s="754"/>
      <c r="KYZ169" s="754"/>
      <c r="KZA169" s="754"/>
      <c r="KZB169" s="754"/>
      <c r="KZC169" s="754"/>
      <c r="KZD169" s="754"/>
      <c r="KZE169" s="754"/>
      <c r="KZF169" s="754"/>
      <c r="KZG169" s="754"/>
      <c r="KZH169" s="754"/>
      <c r="KZI169" s="754"/>
      <c r="KZJ169" s="754"/>
      <c r="KZK169" s="754"/>
      <c r="KZL169" s="754"/>
      <c r="KZM169" s="754"/>
      <c r="KZN169" s="754"/>
      <c r="KZO169" s="754"/>
      <c r="KZP169" s="754"/>
      <c r="KZQ169" s="754"/>
      <c r="KZR169" s="754"/>
      <c r="KZS169" s="754"/>
      <c r="KZT169" s="754"/>
      <c r="KZU169" s="754"/>
      <c r="KZV169" s="754"/>
      <c r="KZW169" s="754"/>
      <c r="KZX169" s="754"/>
      <c r="KZY169" s="754"/>
      <c r="KZZ169" s="754"/>
      <c r="LAA169" s="754"/>
      <c r="LAB169" s="754"/>
      <c r="LAC169" s="754"/>
      <c r="LAD169" s="754"/>
      <c r="LAE169" s="754"/>
      <c r="LAF169" s="754"/>
      <c r="LAG169" s="754"/>
      <c r="LAH169" s="754"/>
      <c r="LAI169" s="754"/>
      <c r="LAJ169" s="754"/>
      <c r="LAK169" s="754"/>
      <c r="LAL169" s="754"/>
      <c r="LAM169" s="754"/>
      <c r="LAN169" s="754"/>
      <c r="LAO169" s="754"/>
      <c r="LAP169" s="754"/>
      <c r="LAQ169" s="754"/>
      <c r="LAR169" s="754"/>
      <c r="LAS169" s="754"/>
      <c r="LAT169" s="754"/>
      <c r="LAU169" s="754"/>
      <c r="LAV169" s="754"/>
      <c r="LAW169" s="754"/>
      <c r="LAX169" s="754"/>
      <c r="LAY169" s="754"/>
      <c r="LAZ169" s="754"/>
      <c r="LBA169" s="754"/>
      <c r="LBB169" s="754"/>
      <c r="LBC169" s="754"/>
      <c r="LBD169" s="754"/>
      <c r="LBE169" s="754"/>
      <c r="LBF169" s="754"/>
      <c r="LBG169" s="754"/>
      <c r="LBH169" s="754"/>
      <c r="LBI169" s="754"/>
      <c r="LBJ169" s="754"/>
      <c r="LBK169" s="754"/>
      <c r="LBL169" s="754"/>
      <c r="LBM169" s="754"/>
      <c r="LBN169" s="754"/>
      <c r="LBO169" s="754"/>
      <c r="LBP169" s="754"/>
      <c r="LBQ169" s="754"/>
      <c r="LBR169" s="754"/>
      <c r="LBS169" s="754"/>
      <c r="LBT169" s="754"/>
      <c r="LBU169" s="754"/>
      <c r="LBV169" s="754"/>
      <c r="LBW169" s="754"/>
      <c r="LBX169" s="754"/>
      <c r="LBY169" s="754"/>
      <c r="LBZ169" s="754"/>
      <c r="LCA169" s="754"/>
      <c r="LCB169" s="754"/>
      <c r="LCC169" s="754"/>
      <c r="LCD169" s="754"/>
      <c r="LCE169" s="754"/>
      <c r="LCF169" s="754"/>
      <c r="LCG169" s="754"/>
      <c r="LCH169" s="754"/>
      <c r="LCI169" s="754"/>
      <c r="LCJ169" s="754"/>
      <c r="LCK169" s="754"/>
      <c r="LCL169" s="754"/>
      <c r="LCM169" s="754"/>
      <c r="LCN169" s="754"/>
      <c r="LCO169" s="754"/>
      <c r="LCP169" s="754"/>
      <c r="LCQ169" s="754"/>
      <c r="LCR169" s="754"/>
      <c r="LCS169" s="754"/>
      <c r="LCT169" s="754"/>
      <c r="LCU169" s="754"/>
      <c r="LCV169" s="754"/>
      <c r="LCW169" s="754"/>
      <c r="LCX169" s="754"/>
      <c r="LCY169" s="754"/>
      <c r="LCZ169" s="754"/>
      <c r="LDA169" s="754"/>
      <c r="LDB169" s="754"/>
      <c r="LDC169" s="754"/>
      <c r="LDD169" s="754"/>
      <c r="LDE169" s="754"/>
      <c r="LDF169" s="754"/>
      <c r="LDG169" s="754"/>
      <c r="LDH169" s="754"/>
      <c r="LDI169" s="754"/>
      <c r="LDJ169" s="754"/>
      <c r="LDK169" s="754"/>
      <c r="LDL169" s="754"/>
      <c r="LDM169" s="754"/>
      <c r="LDN169" s="754"/>
      <c r="LDO169" s="754"/>
      <c r="LDP169" s="754"/>
      <c r="LDQ169" s="754"/>
      <c r="LDR169" s="754"/>
      <c r="LDS169" s="754"/>
      <c r="LDT169" s="754"/>
      <c r="LDU169" s="754"/>
      <c r="LDV169" s="754"/>
      <c r="LDW169" s="754"/>
      <c r="LDX169" s="754"/>
      <c r="LDY169" s="754"/>
      <c r="LDZ169" s="754"/>
      <c r="LEA169" s="754"/>
      <c r="LEB169" s="754"/>
      <c r="LEC169" s="754"/>
      <c r="LED169" s="754"/>
      <c r="LEE169" s="754"/>
      <c r="LEF169" s="754"/>
      <c r="LEG169" s="754"/>
      <c r="LEH169" s="754"/>
      <c r="LEI169" s="754"/>
      <c r="LEJ169" s="754"/>
      <c r="LEK169" s="754"/>
      <c r="LEL169" s="754"/>
      <c r="LEM169" s="754"/>
      <c r="LEN169" s="754"/>
      <c r="LEO169" s="754"/>
      <c r="LEP169" s="754"/>
      <c r="LEQ169" s="754"/>
      <c r="LER169" s="754"/>
      <c r="LES169" s="754"/>
      <c r="LET169" s="754"/>
      <c r="LEU169" s="754"/>
      <c r="LEV169" s="754"/>
      <c r="LEW169" s="754"/>
      <c r="LEX169" s="754"/>
      <c r="LEY169" s="754"/>
      <c r="LEZ169" s="754"/>
      <c r="LFA169" s="754"/>
      <c r="LFB169" s="754"/>
      <c r="LFC169" s="754"/>
      <c r="LFD169" s="754"/>
      <c r="LFE169" s="754"/>
      <c r="LFF169" s="754"/>
      <c r="LFG169" s="754"/>
      <c r="LFH169" s="754"/>
      <c r="LFI169" s="754"/>
      <c r="LFJ169" s="754"/>
      <c r="LFK169" s="754"/>
      <c r="LFL169" s="754"/>
      <c r="LFM169" s="754"/>
      <c r="LFN169" s="754"/>
      <c r="LFO169" s="754"/>
      <c r="LFP169" s="754"/>
      <c r="LFQ169" s="754"/>
      <c r="LFR169" s="754"/>
      <c r="LFS169" s="754"/>
      <c r="LFT169" s="754"/>
      <c r="LFU169" s="754"/>
      <c r="LFV169" s="754"/>
      <c r="LFW169" s="754"/>
      <c r="LFX169" s="754"/>
      <c r="LFY169" s="754"/>
      <c r="LFZ169" s="754"/>
      <c r="LGA169" s="754"/>
      <c r="LGB169" s="754"/>
      <c r="LGC169" s="754"/>
      <c r="LGD169" s="754"/>
      <c r="LGE169" s="754"/>
      <c r="LGF169" s="754"/>
      <c r="LGG169" s="754"/>
      <c r="LGH169" s="754"/>
      <c r="LGI169" s="754"/>
      <c r="LGJ169" s="754"/>
      <c r="LGK169" s="754"/>
      <c r="LGL169" s="754"/>
      <c r="LGM169" s="754"/>
      <c r="LGN169" s="754"/>
      <c r="LGO169" s="754"/>
      <c r="LGP169" s="754"/>
      <c r="LGQ169" s="754"/>
      <c r="LGR169" s="754"/>
      <c r="LGS169" s="754"/>
      <c r="LGT169" s="754"/>
      <c r="LGU169" s="754"/>
      <c r="LGV169" s="754"/>
      <c r="LGW169" s="754"/>
      <c r="LGX169" s="754"/>
      <c r="LGY169" s="754"/>
      <c r="LGZ169" s="754"/>
      <c r="LHA169" s="754"/>
      <c r="LHB169" s="754"/>
      <c r="LHC169" s="754"/>
      <c r="LHD169" s="754"/>
      <c r="LHE169" s="754"/>
      <c r="LHF169" s="754"/>
      <c r="LHG169" s="754"/>
      <c r="LHH169" s="754"/>
      <c r="LHI169" s="754"/>
      <c r="LHJ169" s="754"/>
      <c r="LHK169" s="754"/>
      <c r="LHL169" s="754"/>
      <c r="LHM169" s="754"/>
      <c r="LHN169" s="754"/>
      <c r="LHO169" s="754"/>
      <c r="LHP169" s="754"/>
      <c r="LHQ169" s="754"/>
      <c r="LHR169" s="754"/>
      <c r="LHS169" s="754"/>
      <c r="LHT169" s="754"/>
      <c r="LHU169" s="754"/>
      <c r="LHV169" s="754"/>
      <c r="LHW169" s="754"/>
      <c r="LHX169" s="754"/>
      <c r="LHY169" s="754"/>
      <c r="LHZ169" s="754"/>
      <c r="LIA169" s="754"/>
      <c r="LIB169" s="754"/>
      <c r="LIC169" s="754"/>
      <c r="LID169" s="754"/>
      <c r="LIE169" s="754"/>
      <c r="LIF169" s="754"/>
      <c r="LIG169" s="754"/>
      <c r="LIH169" s="754"/>
      <c r="LII169" s="754"/>
      <c r="LIJ169" s="754"/>
      <c r="LIK169" s="754"/>
      <c r="LIL169" s="754"/>
      <c r="LIM169" s="754"/>
      <c r="LIN169" s="754"/>
      <c r="LIO169" s="754"/>
      <c r="LIP169" s="754"/>
      <c r="LIQ169" s="754"/>
      <c r="LIR169" s="754"/>
      <c r="LIS169" s="754"/>
      <c r="LIT169" s="754"/>
      <c r="LIU169" s="754"/>
      <c r="LIV169" s="754"/>
      <c r="LIW169" s="754"/>
      <c r="LIX169" s="754"/>
      <c r="LIY169" s="754"/>
      <c r="LIZ169" s="754"/>
      <c r="LJA169" s="754"/>
      <c r="LJB169" s="754"/>
      <c r="LJC169" s="754"/>
      <c r="LJD169" s="754"/>
      <c r="LJE169" s="754"/>
      <c r="LJF169" s="754"/>
      <c r="LJG169" s="754"/>
      <c r="LJH169" s="754"/>
      <c r="LJI169" s="754"/>
      <c r="LJJ169" s="754"/>
      <c r="LJK169" s="754"/>
      <c r="LJL169" s="754"/>
      <c r="LJM169" s="754"/>
      <c r="LJN169" s="754"/>
      <c r="LJO169" s="754"/>
      <c r="LJP169" s="754"/>
      <c r="LJQ169" s="754"/>
      <c r="LJR169" s="754"/>
      <c r="LJS169" s="754"/>
      <c r="LJT169" s="754"/>
      <c r="LJU169" s="754"/>
      <c r="LJV169" s="754"/>
      <c r="LJW169" s="754"/>
      <c r="LJX169" s="754"/>
      <c r="LJY169" s="754"/>
      <c r="LJZ169" s="754"/>
      <c r="LKA169" s="754"/>
      <c r="LKB169" s="754"/>
      <c r="LKC169" s="754"/>
      <c r="LKD169" s="754"/>
      <c r="LKE169" s="754"/>
      <c r="LKF169" s="754"/>
      <c r="LKG169" s="754"/>
      <c r="LKH169" s="754"/>
      <c r="LKI169" s="754"/>
      <c r="LKJ169" s="754"/>
      <c r="LKK169" s="754"/>
      <c r="LKL169" s="754"/>
      <c r="LKM169" s="754"/>
      <c r="LKN169" s="754"/>
      <c r="LKO169" s="754"/>
      <c r="LKP169" s="754"/>
      <c r="LKQ169" s="754"/>
      <c r="LKR169" s="754"/>
      <c r="LKS169" s="754"/>
      <c r="LKT169" s="754"/>
      <c r="LKU169" s="754"/>
      <c r="LKV169" s="754"/>
      <c r="LKW169" s="754"/>
      <c r="LKX169" s="754"/>
      <c r="LKY169" s="754"/>
      <c r="LKZ169" s="754"/>
      <c r="LLA169" s="754"/>
      <c r="LLB169" s="754"/>
      <c r="LLC169" s="754"/>
      <c r="LLD169" s="754"/>
      <c r="LLE169" s="754"/>
      <c r="LLF169" s="754"/>
      <c r="LLG169" s="754"/>
      <c r="LLH169" s="754"/>
      <c r="LLI169" s="754"/>
      <c r="LLJ169" s="754"/>
      <c r="LLK169" s="754"/>
      <c r="LLL169" s="754"/>
      <c r="LLM169" s="754"/>
      <c r="LLN169" s="754"/>
      <c r="LLO169" s="754"/>
      <c r="LLP169" s="754"/>
      <c r="LLQ169" s="754"/>
      <c r="LLR169" s="754"/>
      <c r="LLS169" s="754"/>
      <c r="LLT169" s="754"/>
      <c r="LLU169" s="754"/>
      <c r="LLV169" s="754"/>
      <c r="LLW169" s="754"/>
      <c r="LLX169" s="754"/>
      <c r="LLY169" s="754"/>
      <c r="LLZ169" s="754"/>
      <c r="LMA169" s="754"/>
      <c r="LMB169" s="754"/>
      <c r="LMC169" s="754"/>
      <c r="LMD169" s="754"/>
      <c r="LME169" s="754"/>
      <c r="LMF169" s="754"/>
      <c r="LMG169" s="754"/>
      <c r="LMH169" s="754"/>
      <c r="LMI169" s="754"/>
      <c r="LMJ169" s="754"/>
      <c r="LMK169" s="754"/>
      <c r="LML169" s="754"/>
      <c r="LMM169" s="754"/>
      <c r="LMN169" s="754"/>
      <c r="LMO169" s="754"/>
      <c r="LMP169" s="754"/>
      <c r="LMQ169" s="754"/>
      <c r="LMR169" s="754"/>
      <c r="LMS169" s="754"/>
      <c r="LMT169" s="754"/>
      <c r="LMU169" s="754"/>
      <c r="LMV169" s="754"/>
      <c r="LMW169" s="754"/>
      <c r="LMX169" s="754"/>
      <c r="LMY169" s="754"/>
      <c r="LMZ169" s="754"/>
      <c r="LNA169" s="754"/>
      <c r="LNB169" s="754"/>
      <c r="LNC169" s="754"/>
      <c r="LND169" s="754"/>
      <c r="LNE169" s="754"/>
      <c r="LNF169" s="754"/>
      <c r="LNG169" s="754"/>
      <c r="LNH169" s="754"/>
      <c r="LNI169" s="754"/>
      <c r="LNJ169" s="754"/>
      <c r="LNK169" s="754"/>
      <c r="LNL169" s="754"/>
      <c r="LNM169" s="754"/>
      <c r="LNN169" s="754"/>
      <c r="LNO169" s="754"/>
      <c r="LNP169" s="754"/>
      <c r="LNQ169" s="754"/>
      <c r="LNR169" s="754"/>
      <c r="LNS169" s="754"/>
      <c r="LNT169" s="754"/>
      <c r="LNU169" s="754"/>
      <c r="LNV169" s="754"/>
      <c r="LNW169" s="754"/>
      <c r="LNX169" s="754"/>
      <c r="LNY169" s="754"/>
      <c r="LNZ169" s="754"/>
      <c r="LOA169" s="754"/>
      <c r="LOB169" s="754"/>
      <c r="LOC169" s="754"/>
      <c r="LOD169" s="754"/>
      <c r="LOE169" s="754"/>
      <c r="LOF169" s="754"/>
      <c r="LOG169" s="754"/>
      <c r="LOH169" s="754"/>
      <c r="LOI169" s="754"/>
      <c r="LOJ169" s="754"/>
      <c r="LOK169" s="754"/>
      <c r="LOL169" s="754"/>
      <c r="LOM169" s="754"/>
      <c r="LON169" s="754"/>
      <c r="LOO169" s="754"/>
      <c r="LOP169" s="754"/>
      <c r="LOQ169" s="754"/>
      <c r="LOR169" s="754"/>
      <c r="LOS169" s="754"/>
      <c r="LOT169" s="754"/>
      <c r="LOU169" s="754"/>
      <c r="LOV169" s="754"/>
      <c r="LOW169" s="754"/>
      <c r="LOX169" s="754"/>
      <c r="LOY169" s="754"/>
      <c r="LOZ169" s="754"/>
      <c r="LPA169" s="754"/>
      <c r="LPB169" s="754"/>
      <c r="LPC169" s="754"/>
      <c r="LPD169" s="754"/>
      <c r="LPE169" s="754"/>
      <c r="LPF169" s="754"/>
      <c r="LPG169" s="754"/>
      <c r="LPH169" s="754"/>
      <c r="LPI169" s="754"/>
      <c r="LPJ169" s="754"/>
      <c r="LPK169" s="754"/>
      <c r="LPL169" s="754"/>
      <c r="LPM169" s="754"/>
      <c r="LPN169" s="754"/>
      <c r="LPO169" s="754"/>
      <c r="LPP169" s="754"/>
      <c r="LPQ169" s="754"/>
      <c r="LPR169" s="754"/>
      <c r="LPS169" s="754"/>
      <c r="LPT169" s="754"/>
      <c r="LPU169" s="754"/>
      <c r="LPV169" s="754"/>
      <c r="LPW169" s="754"/>
      <c r="LPX169" s="754"/>
      <c r="LPY169" s="754"/>
      <c r="LPZ169" s="754"/>
      <c r="LQA169" s="754"/>
      <c r="LQB169" s="754"/>
      <c r="LQC169" s="754"/>
      <c r="LQD169" s="754"/>
      <c r="LQE169" s="754"/>
      <c r="LQF169" s="754"/>
      <c r="LQG169" s="754"/>
      <c r="LQH169" s="754"/>
      <c r="LQI169" s="754"/>
      <c r="LQJ169" s="754"/>
      <c r="LQK169" s="754"/>
      <c r="LQL169" s="754"/>
      <c r="LQM169" s="754"/>
      <c r="LQN169" s="754"/>
      <c r="LQO169" s="754"/>
      <c r="LQP169" s="754"/>
      <c r="LQQ169" s="754"/>
      <c r="LQR169" s="754"/>
      <c r="LQS169" s="754"/>
      <c r="LQT169" s="754"/>
      <c r="LQU169" s="754"/>
      <c r="LQV169" s="754"/>
      <c r="LQW169" s="754"/>
      <c r="LQX169" s="754"/>
      <c r="LQY169" s="754"/>
      <c r="LQZ169" s="754"/>
      <c r="LRA169" s="754"/>
      <c r="LRB169" s="754"/>
      <c r="LRC169" s="754"/>
      <c r="LRD169" s="754"/>
      <c r="LRE169" s="754"/>
      <c r="LRF169" s="754"/>
      <c r="LRG169" s="754"/>
      <c r="LRH169" s="754"/>
      <c r="LRI169" s="754"/>
      <c r="LRJ169" s="754"/>
      <c r="LRK169" s="754"/>
      <c r="LRL169" s="754"/>
      <c r="LRM169" s="754"/>
      <c r="LRN169" s="754"/>
      <c r="LRO169" s="754"/>
      <c r="LRP169" s="754"/>
      <c r="LRQ169" s="754"/>
      <c r="LRR169" s="754"/>
      <c r="LRS169" s="754"/>
      <c r="LRT169" s="754"/>
      <c r="LRU169" s="754"/>
      <c r="LRV169" s="754"/>
      <c r="LRW169" s="754"/>
      <c r="LRX169" s="754"/>
      <c r="LRY169" s="754"/>
      <c r="LRZ169" s="754"/>
      <c r="LSA169" s="754"/>
      <c r="LSB169" s="754"/>
      <c r="LSC169" s="754"/>
      <c r="LSD169" s="754"/>
      <c r="LSE169" s="754"/>
      <c r="LSF169" s="754"/>
      <c r="LSG169" s="754"/>
      <c r="LSH169" s="754"/>
      <c r="LSI169" s="754"/>
      <c r="LSJ169" s="754"/>
      <c r="LSK169" s="754"/>
      <c r="LSL169" s="754"/>
      <c r="LSM169" s="754"/>
      <c r="LSN169" s="754"/>
      <c r="LSO169" s="754"/>
      <c r="LSP169" s="754"/>
      <c r="LSQ169" s="754"/>
      <c r="LSR169" s="754"/>
      <c r="LSS169" s="754"/>
      <c r="LST169" s="754"/>
      <c r="LSU169" s="754"/>
      <c r="LSV169" s="754"/>
      <c r="LSW169" s="754"/>
      <c r="LSX169" s="754"/>
      <c r="LSY169" s="754"/>
      <c r="LSZ169" s="754"/>
      <c r="LTA169" s="754"/>
      <c r="LTB169" s="754"/>
      <c r="LTC169" s="754"/>
      <c r="LTD169" s="754"/>
      <c r="LTE169" s="754"/>
      <c r="LTF169" s="754"/>
      <c r="LTG169" s="754"/>
      <c r="LTH169" s="754"/>
      <c r="LTI169" s="754"/>
      <c r="LTJ169" s="754"/>
      <c r="LTK169" s="754"/>
      <c r="LTL169" s="754"/>
      <c r="LTM169" s="754"/>
      <c r="LTN169" s="754"/>
      <c r="LTO169" s="754"/>
      <c r="LTP169" s="754"/>
      <c r="LTQ169" s="754"/>
      <c r="LTR169" s="754"/>
      <c r="LTS169" s="754"/>
      <c r="LTT169" s="754"/>
      <c r="LTU169" s="754"/>
      <c r="LTV169" s="754"/>
      <c r="LTW169" s="754"/>
      <c r="LTX169" s="754"/>
      <c r="LTY169" s="754"/>
      <c r="LTZ169" s="754"/>
      <c r="LUA169" s="754"/>
      <c r="LUB169" s="754"/>
      <c r="LUC169" s="754"/>
      <c r="LUD169" s="754"/>
      <c r="LUE169" s="754"/>
      <c r="LUF169" s="754"/>
      <c r="LUG169" s="754"/>
      <c r="LUH169" s="754"/>
      <c r="LUI169" s="754"/>
      <c r="LUJ169" s="754"/>
      <c r="LUK169" s="754"/>
      <c r="LUL169" s="754"/>
      <c r="LUM169" s="754"/>
      <c r="LUN169" s="754"/>
      <c r="LUO169" s="754"/>
      <c r="LUP169" s="754"/>
      <c r="LUQ169" s="754"/>
      <c r="LUR169" s="754"/>
      <c r="LUS169" s="754"/>
      <c r="LUT169" s="754"/>
      <c r="LUU169" s="754"/>
      <c r="LUV169" s="754"/>
      <c r="LUW169" s="754"/>
      <c r="LUX169" s="754"/>
      <c r="LUY169" s="754"/>
      <c r="LUZ169" s="754"/>
      <c r="LVA169" s="754"/>
      <c r="LVB169" s="754"/>
      <c r="LVC169" s="754"/>
      <c r="LVD169" s="754"/>
      <c r="LVE169" s="754"/>
      <c r="LVF169" s="754"/>
      <c r="LVG169" s="754"/>
      <c r="LVH169" s="754"/>
      <c r="LVI169" s="754"/>
      <c r="LVJ169" s="754"/>
      <c r="LVK169" s="754"/>
      <c r="LVL169" s="754"/>
      <c r="LVM169" s="754"/>
      <c r="LVN169" s="754"/>
      <c r="LVO169" s="754"/>
      <c r="LVP169" s="754"/>
      <c r="LVQ169" s="754"/>
      <c r="LVR169" s="754"/>
      <c r="LVS169" s="754"/>
      <c r="LVT169" s="754"/>
      <c r="LVU169" s="754"/>
      <c r="LVV169" s="754"/>
      <c r="LVW169" s="754"/>
      <c r="LVX169" s="754"/>
      <c r="LVY169" s="754"/>
      <c r="LVZ169" s="754"/>
      <c r="LWA169" s="754"/>
      <c r="LWB169" s="754"/>
      <c r="LWC169" s="754"/>
      <c r="LWD169" s="754"/>
      <c r="LWE169" s="754"/>
      <c r="LWF169" s="754"/>
      <c r="LWG169" s="754"/>
      <c r="LWH169" s="754"/>
      <c r="LWI169" s="754"/>
      <c r="LWJ169" s="754"/>
      <c r="LWK169" s="754"/>
      <c r="LWL169" s="754"/>
      <c r="LWM169" s="754"/>
      <c r="LWN169" s="754"/>
      <c r="LWO169" s="754"/>
      <c r="LWP169" s="754"/>
      <c r="LWQ169" s="754"/>
      <c r="LWR169" s="754"/>
      <c r="LWS169" s="754"/>
      <c r="LWT169" s="754"/>
      <c r="LWU169" s="754"/>
      <c r="LWV169" s="754"/>
      <c r="LWW169" s="754"/>
      <c r="LWX169" s="754"/>
      <c r="LWY169" s="754"/>
      <c r="LWZ169" s="754"/>
      <c r="LXA169" s="754"/>
      <c r="LXB169" s="754"/>
      <c r="LXC169" s="754"/>
      <c r="LXD169" s="754"/>
      <c r="LXE169" s="754"/>
      <c r="LXF169" s="754"/>
      <c r="LXG169" s="754"/>
      <c r="LXH169" s="754"/>
      <c r="LXI169" s="754"/>
      <c r="LXJ169" s="754"/>
      <c r="LXK169" s="754"/>
      <c r="LXL169" s="754"/>
      <c r="LXM169" s="754"/>
      <c r="LXN169" s="754"/>
      <c r="LXO169" s="754"/>
      <c r="LXP169" s="754"/>
      <c r="LXQ169" s="754"/>
      <c r="LXR169" s="754"/>
      <c r="LXS169" s="754"/>
      <c r="LXT169" s="754"/>
      <c r="LXU169" s="754"/>
      <c r="LXV169" s="754"/>
      <c r="LXW169" s="754"/>
      <c r="LXX169" s="754"/>
      <c r="LXY169" s="754"/>
      <c r="LXZ169" s="754"/>
      <c r="LYA169" s="754"/>
      <c r="LYB169" s="754"/>
      <c r="LYC169" s="754"/>
      <c r="LYD169" s="754"/>
      <c r="LYE169" s="754"/>
      <c r="LYF169" s="754"/>
      <c r="LYG169" s="754"/>
      <c r="LYH169" s="754"/>
      <c r="LYI169" s="754"/>
      <c r="LYJ169" s="754"/>
      <c r="LYK169" s="754"/>
      <c r="LYL169" s="754"/>
      <c r="LYM169" s="754"/>
      <c r="LYN169" s="754"/>
      <c r="LYO169" s="754"/>
      <c r="LYP169" s="754"/>
      <c r="LYQ169" s="754"/>
      <c r="LYR169" s="754"/>
      <c r="LYS169" s="754"/>
      <c r="LYT169" s="754"/>
      <c r="LYU169" s="754"/>
      <c r="LYV169" s="754"/>
      <c r="LYW169" s="754"/>
      <c r="LYX169" s="754"/>
      <c r="LYY169" s="754"/>
      <c r="LYZ169" s="754"/>
      <c r="LZA169" s="754"/>
      <c r="LZB169" s="754"/>
      <c r="LZC169" s="754"/>
      <c r="LZD169" s="754"/>
      <c r="LZE169" s="754"/>
      <c r="LZF169" s="754"/>
      <c r="LZG169" s="754"/>
      <c r="LZH169" s="754"/>
      <c r="LZI169" s="754"/>
      <c r="LZJ169" s="754"/>
      <c r="LZK169" s="754"/>
      <c r="LZL169" s="754"/>
      <c r="LZM169" s="754"/>
      <c r="LZN169" s="754"/>
      <c r="LZO169" s="754"/>
      <c r="LZP169" s="754"/>
      <c r="LZQ169" s="754"/>
      <c r="LZR169" s="754"/>
      <c r="LZS169" s="754"/>
      <c r="LZT169" s="754"/>
      <c r="LZU169" s="754"/>
      <c r="LZV169" s="754"/>
      <c r="LZW169" s="754"/>
      <c r="LZX169" s="754"/>
      <c r="LZY169" s="754"/>
      <c r="LZZ169" s="754"/>
      <c r="MAA169" s="754"/>
      <c r="MAB169" s="754"/>
      <c r="MAC169" s="754"/>
      <c r="MAD169" s="754"/>
      <c r="MAE169" s="754"/>
      <c r="MAF169" s="754"/>
      <c r="MAG169" s="754"/>
      <c r="MAH169" s="754"/>
      <c r="MAI169" s="754"/>
      <c r="MAJ169" s="754"/>
      <c r="MAK169" s="754"/>
      <c r="MAL169" s="754"/>
      <c r="MAM169" s="754"/>
      <c r="MAN169" s="754"/>
      <c r="MAO169" s="754"/>
      <c r="MAP169" s="754"/>
      <c r="MAQ169" s="754"/>
      <c r="MAR169" s="754"/>
      <c r="MAS169" s="754"/>
      <c r="MAT169" s="754"/>
      <c r="MAU169" s="754"/>
      <c r="MAV169" s="754"/>
      <c r="MAW169" s="754"/>
      <c r="MAX169" s="754"/>
      <c r="MAY169" s="754"/>
      <c r="MAZ169" s="754"/>
      <c r="MBA169" s="754"/>
      <c r="MBB169" s="754"/>
      <c r="MBC169" s="754"/>
      <c r="MBD169" s="754"/>
      <c r="MBE169" s="754"/>
      <c r="MBF169" s="754"/>
      <c r="MBG169" s="754"/>
      <c r="MBH169" s="754"/>
      <c r="MBI169" s="754"/>
      <c r="MBJ169" s="754"/>
      <c r="MBK169" s="754"/>
      <c r="MBL169" s="754"/>
      <c r="MBM169" s="754"/>
      <c r="MBN169" s="754"/>
      <c r="MBO169" s="754"/>
      <c r="MBP169" s="754"/>
      <c r="MBQ169" s="754"/>
      <c r="MBR169" s="754"/>
      <c r="MBS169" s="754"/>
      <c r="MBT169" s="754"/>
      <c r="MBU169" s="754"/>
      <c r="MBV169" s="754"/>
      <c r="MBW169" s="754"/>
      <c r="MBX169" s="754"/>
      <c r="MBY169" s="754"/>
      <c r="MBZ169" s="754"/>
      <c r="MCA169" s="754"/>
      <c r="MCB169" s="754"/>
      <c r="MCC169" s="754"/>
      <c r="MCD169" s="754"/>
      <c r="MCE169" s="754"/>
      <c r="MCF169" s="754"/>
      <c r="MCG169" s="754"/>
      <c r="MCH169" s="754"/>
      <c r="MCI169" s="754"/>
      <c r="MCJ169" s="754"/>
      <c r="MCK169" s="754"/>
      <c r="MCL169" s="754"/>
      <c r="MCM169" s="754"/>
      <c r="MCN169" s="754"/>
      <c r="MCO169" s="754"/>
      <c r="MCP169" s="754"/>
      <c r="MCQ169" s="754"/>
      <c r="MCR169" s="754"/>
      <c r="MCS169" s="754"/>
      <c r="MCT169" s="754"/>
      <c r="MCU169" s="754"/>
      <c r="MCV169" s="754"/>
      <c r="MCW169" s="754"/>
      <c r="MCX169" s="754"/>
      <c r="MCY169" s="754"/>
      <c r="MCZ169" s="754"/>
      <c r="MDA169" s="754"/>
      <c r="MDB169" s="754"/>
      <c r="MDC169" s="754"/>
      <c r="MDD169" s="754"/>
      <c r="MDE169" s="754"/>
      <c r="MDF169" s="754"/>
      <c r="MDG169" s="754"/>
      <c r="MDH169" s="754"/>
      <c r="MDI169" s="754"/>
      <c r="MDJ169" s="754"/>
      <c r="MDK169" s="754"/>
      <c r="MDL169" s="754"/>
      <c r="MDM169" s="754"/>
      <c r="MDN169" s="754"/>
      <c r="MDO169" s="754"/>
      <c r="MDP169" s="754"/>
      <c r="MDQ169" s="754"/>
      <c r="MDR169" s="754"/>
      <c r="MDS169" s="754"/>
      <c r="MDT169" s="754"/>
      <c r="MDU169" s="754"/>
      <c r="MDV169" s="754"/>
      <c r="MDW169" s="754"/>
      <c r="MDX169" s="754"/>
      <c r="MDY169" s="754"/>
      <c r="MDZ169" s="754"/>
      <c r="MEA169" s="754"/>
      <c r="MEB169" s="754"/>
      <c r="MEC169" s="754"/>
      <c r="MED169" s="754"/>
      <c r="MEE169" s="754"/>
      <c r="MEF169" s="754"/>
      <c r="MEG169" s="754"/>
      <c r="MEH169" s="754"/>
      <c r="MEI169" s="754"/>
      <c r="MEJ169" s="754"/>
      <c r="MEK169" s="754"/>
      <c r="MEL169" s="754"/>
      <c r="MEM169" s="754"/>
      <c r="MEN169" s="754"/>
      <c r="MEO169" s="754"/>
      <c r="MEP169" s="754"/>
      <c r="MEQ169" s="754"/>
      <c r="MER169" s="754"/>
      <c r="MES169" s="754"/>
      <c r="MET169" s="754"/>
      <c r="MEU169" s="754"/>
      <c r="MEV169" s="754"/>
      <c r="MEW169" s="754"/>
      <c r="MEX169" s="754"/>
      <c r="MEY169" s="754"/>
      <c r="MEZ169" s="754"/>
      <c r="MFA169" s="754"/>
      <c r="MFB169" s="754"/>
      <c r="MFC169" s="754"/>
      <c r="MFD169" s="754"/>
      <c r="MFE169" s="754"/>
      <c r="MFF169" s="754"/>
      <c r="MFG169" s="754"/>
      <c r="MFH169" s="754"/>
      <c r="MFI169" s="754"/>
      <c r="MFJ169" s="754"/>
      <c r="MFK169" s="754"/>
      <c r="MFL169" s="754"/>
      <c r="MFM169" s="754"/>
      <c r="MFN169" s="754"/>
      <c r="MFO169" s="754"/>
      <c r="MFP169" s="754"/>
      <c r="MFQ169" s="754"/>
      <c r="MFR169" s="754"/>
      <c r="MFS169" s="754"/>
      <c r="MFT169" s="754"/>
      <c r="MFU169" s="754"/>
      <c r="MFV169" s="754"/>
      <c r="MFW169" s="754"/>
      <c r="MFX169" s="754"/>
      <c r="MFY169" s="754"/>
      <c r="MFZ169" s="754"/>
      <c r="MGA169" s="754"/>
      <c r="MGB169" s="754"/>
      <c r="MGC169" s="754"/>
      <c r="MGD169" s="754"/>
      <c r="MGE169" s="754"/>
      <c r="MGF169" s="754"/>
      <c r="MGG169" s="754"/>
      <c r="MGH169" s="754"/>
      <c r="MGI169" s="754"/>
      <c r="MGJ169" s="754"/>
      <c r="MGK169" s="754"/>
      <c r="MGL169" s="754"/>
      <c r="MGM169" s="754"/>
      <c r="MGN169" s="754"/>
      <c r="MGO169" s="754"/>
      <c r="MGP169" s="754"/>
      <c r="MGQ169" s="754"/>
      <c r="MGR169" s="754"/>
      <c r="MGS169" s="754"/>
      <c r="MGT169" s="754"/>
      <c r="MGU169" s="754"/>
      <c r="MGV169" s="754"/>
      <c r="MGW169" s="754"/>
      <c r="MGX169" s="754"/>
      <c r="MGY169" s="754"/>
      <c r="MGZ169" s="754"/>
      <c r="MHA169" s="754"/>
      <c r="MHB169" s="754"/>
      <c r="MHC169" s="754"/>
      <c r="MHD169" s="754"/>
      <c r="MHE169" s="754"/>
      <c r="MHF169" s="754"/>
      <c r="MHG169" s="754"/>
      <c r="MHH169" s="754"/>
      <c r="MHI169" s="754"/>
      <c r="MHJ169" s="754"/>
      <c r="MHK169" s="754"/>
      <c r="MHL169" s="754"/>
      <c r="MHM169" s="754"/>
      <c r="MHN169" s="754"/>
      <c r="MHO169" s="754"/>
      <c r="MHP169" s="754"/>
      <c r="MHQ169" s="754"/>
      <c r="MHR169" s="754"/>
      <c r="MHS169" s="754"/>
      <c r="MHT169" s="754"/>
      <c r="MHU169" s="754"/>
      <c r="MHV169" s="754"/>
      <c r="MHW169" s="754"/>
      <c r="MHX169" s="754"/>
      <c r="MHY169" s="754"/>
      <c r="MHZ169" s="754"/>
      <c r="MIA169" s="754"/>
      <c r="MIB169" s="754"/>
      <c r="MIC169" s="754"/>
      <c r="MID169" s="754"/>
      <c r="MIE169" s="754"/>
      <c r="MIF169" s="754"/>
      <c r="MIG169" s="754"/>
      <c r="MIH169" s="754"/>
      <c r="MII169" s="754"/>
      <c r="MIJ169" s="754"/>
      <c r="MIK169" s="754"/>
      <c r="MIL169" s="754"/>
      <c r="MIM169" s="754"/>
      <c r="MIN169" s="754"/>
      <c r="MIO169" s="754"/>
      <c r="MIP169" s="754"/>
      <c r="MIQ169" s="754"/>
      <c r="MIR169" s="754"/>
      <c r="MIS169" s="754"/>
      <c r="MIT169" s="754"/>
      <c r="MIU169" s="754"/>
      <c r="MIV169" s="754"/>
      <c r="MIW169" s="754"/>
      <c r="MIX169" s="754"/>
      <c r="MIY169" s="754"/>
      <c r="MIZ169" s="754"/>
      <c r="MJA169" s="754"/>
      <c r="MJB169" s="754"/>
      <c r="MJC169" s="754"/>
      <c r="MJD169" s="754"/>
      <c r="MJE169" s="754"/>
      <c r="MJF169" s="754"/>
      <c r="MJG169" s="754"/>
      <c r="MJH169" s="754"/>
      <c r="MJI169" s="754"/>
      <c r="MJJ169" s="754"/>
      <c r="MJK169" s="754"/>
      <c r="MJL169" s="754"/>
      <c r="MJM169" s="754"/>
      <c r="MJN169" s="754"/>
      <c r="MJO169" s="754"/>
      <c r="MJP169" s="754"/>
      <c r="MJQ169" s="754"/>
      <c r="MJR169" s="754"/>
      <c r="MJS169" s="754"/>
      <c r="MJT169" s="754"/>
      <c r="MJU169" s="754"/>
      <c r="MJV169" s="754"/>
      <c r="MJW169" s="754"/>
      <c r="MJX169" s="754"/>
      <c r="MJY169" s="754"/>
      <c r="MJZ169" s="754"/>
      <c r="MKA169" s="754"/>
      <c r="MKB169" s="754"/>
      <c r="MKC169" s="754"/>
      <c r="MKD169" s="754"/>
      <c r="MKE169" s="754"/>
      <c r="MKF169" s="754"/>
      <c r="MKG169" s="754"/>
      <c r="MKH169" s="754"/>
      <c r="MKI169" s="754"/>
      <c r="MKJ169" s="754"/>
      <c r="MKK169" s="754"/>
      <c r="MKL169" s="754"/>
      <c r="MKM169" s="754"/>
      <c r="MKN169" s="754"/>
      <c r="MKO169" s="754"/>
      <c r="MKP169" s="754"/>
      <c r="MKQ169" s="754"/>
      <c r="MKR169" s="754"/>
      <c r="MKS169" s="754"/>
      <c r="MKT169" s="754"/>
      <c r="MKU169" s="754"/>
      <c r="MKV169" s="754"/>
      <c r="MKW169" s="754"/>
      <c r="MKX169" s="754"/>
      <c r="MKY169" s="754"/>
      <c r="MKZ169" s="754"/>
      <c r="MLA169" s="754"/>
      <c r="MLB169" s="754"/>
      <c r="MLC169" s="754"/>
      <c r="MLD169" s="754"/>
      <c r="MLE169" s="754"/>
      <c r="MLF169" s="754"/>
      <c r="MLG169" s="754"/>
      <c r="MLH169" s="754"/>
      <c r="MLI169" s="754"/>
      <c r="MLJ169" s="754"/>
      <c r="MLK169" s="754"/>
      <c r="MLL169" s="754"/>
      <c r="MLM169" s="754"/>
      <c r="MLN169" s="754"/>
      <c r="MLO169" s="754"/>
      <c r="MLP169" s="754"/>
      <c r="MLQ169" s="754"/>
      <c r="MLR169" s="754"/>
      <c r="MLS169" s="754"/>
      <c r="MLT169" s="754"/>
      <c r="MLU169" s="754"/>
      <c r="MLV169" s="754"/>
      <c r="MLW169" s="754"/>
      <c r="MLX169" s="754"/>
      <c r="MLY169" s="754"/>
      <c r="MLZ169" s="754"/>
      <c r="MMA169" s="754"/>
      <c r="MMB169" s="754"/>
      <c r="MMC169" s="754"/>
      <c r="MMD169" s="754"/>
      <c r="MME169" s="754"/>
      <c r="MMF169" s="754"/>
      <c r="MMG169" s="754"/>
      <c r="MMH169" s="754"/>
      <c r="MMI169" s="754"/>
      <c r="MMJ169" s="754"/>
      <c r="MMK169" s="754"/>
      <c r="MML169" s="754"/>
      <c r="MMM169" s="754"/>
      <c r="MMN169" s="754"/>
      <c r="MMO169" s="754"/>
      <c r="MMP169" s="754"/>
      <c r="MMQ169" s="754"/>
      <c r="MMR169" s="754"/>
      <c r="MMS169" s="754"/>
      <c r="MMT169" s="754"/>
      <c r="MMU169" s="754"/>
      <c r="MMV169" s="754"/>
      <c r="MMW169" s="754"/>
      <c r="MMX169" s="754"/>
      <c r="MMY169" s="754"/>
      <c r="MMZ169" s="754"/>
      <c r="MNA169" s="754"/>
      <c r="MNB169" s="754"/>
      <c r="MNC169" s="754"/>
      <c r="MND169" s="754"/>
      <c r="MNE169" s="754"/>
      <c r="MNF169" s="754"/>
      <c r="MNG169" s="754"/>
      <c r="MNH169" s="754"/>
      <c r="MNI169" s="754"/>
      <c r="MNJ169" s="754"/>
      <c r="MNK169" s="754"/>
      <c r="MNL169" s="754"/>
      <c r="MNM169" s="754"/>
      <c r="MNN169" s="754"/>
      <c r="MNO169" s="754"/>
      <c r="MNP169" s="754"/>
      <c r="MNQ169" s="754"/>
      <c r="MNR169" s="754"/>
      <c r="MNS169" s="754"/>
      <c r="MNT169" s="754"/>
      <c r="MNU169" s="754"/>
      <c r="MNV169" s="754"/>
      <c r="MNW169" s="754"/>
      <c r="MNX169" s="754"/>
      <c r="MNY169" s="754"/>
      <c r="MNZ169" s="754"/>
      <c r="MOA169" s="754"/>
      <c r="MOB169" s="754"/>
      <c r="MOC169" s="754"/>
      <c r="MOD169" s="754"/>
      <c r="MOE169" s="754"/>
      <c r="MOF169" s="754"/>
      <c r="MOG169" s="754"/>
      <c r="MOH169" s="754"/>
      <c r="MOI169" s="754"/>
      <c r="MOJ169" s="754"/>
      <c r="MOK169" s="754"/>
      <c r="MOL169" s="754"/>
      <c r="MOM169" s="754"/>
      <c r="MON169" s="754"/>
      <c r="MOO169" s="754"/>
      <c r="MOP169" s="754"/>
      <c r="MOQ169" s="754"/>
      <c r="MOR169" s="754"/>
      <c r="MOS169" s="754"/>
      <c r="MOT169" s="754"/>
      <c r="MOU169" s="754"/>
      <c r="MOV169" s="754"/>
      <c r="MOW169" s="754"/>
      <c r="MOX169" s="754"/>
      <c r="MOY169" s="754"/>
      <c r="MOZ169" s="754"/>
      <c r="MPA169" s="754"/>
      <c r="MPB169" s="754"/>
      <c r="MPC169" s="754"/>
      <c r="MPD169" s="754"/>
      <c r="MPE169" s="754"/>
      <c r="MPF169" s="754"/>
      <c r="MPG169" s="754"/>
      <c r="MPH169" s="754"/>
      <c r="MPI169" s="754"/>
      <c r="MPJ169" s="754"/>
      <c r="MPK169" s="754"/>
      <c r="MPL169" s="754"/>
      <c r="MPM169" s="754"/>
      <c r="MPN169" s="754"/>
      <c r="MPO169" s="754"/>
      <c r="MPP169" s="754"/>
      <c r="MPQ169" s="754"/>
      <c r="MPR169" s="754"/>
      <c r="MPS169" s="754"/>
      <c r="MPT169" s="754"/>
      <c r="MPU169" s="754"/>
      <c r="MPV169" s="754"/>
      <c r="MPW169" s="754"/>
      <c r="MPX169" s="754"/>
      <c r="MPY169" s="754"/>
      <c r="MPZ169" s="754"/>
      <c r="MQA169" s="754"/>
      <c r="MQB169" s="754"/>
      <c r="MQC169" s="754"/>
      <c r="MQD169" s="754"/>
      <c r="MQE169" s="754"/>
      <c r="MQF169" s="754"/>
      <c r="MQG169" s="754"/>
      <c r="MQH169" s="754"/>
      <c r="MQI169" s="754"/>
      <c r="MQJ169" s="754"/>
      <c r="MQK169" s="754"/>
      <c r="MQL169" s="754"/>
      <c r="MQM169" s="754"/>
      <c r="MQN169" s="754"/>
      <c r="MQO169" s="754"/>
      <c r="MQP169" s="754"/>
      <c r="MQQ169" s="754"/>
      <c r="MQR169" s="754"/>
      <c r="MQS169" s="754"/>
      <c r="MQT169" s="754"/>
      <c r="MQU169" s="754"/>
      <c r="MQV169" s="754"/>
      <c r="MQW169" s="754"/>
      <c r="MQX169" s="754"/>
      <c r="MQY169" s="754"/>
      <c r="MQZ169" s="754"/>
      <c r="MRA169" s="754"/>
      <c r="MRB169" s="754"/>
      <c r="MRC169" s="754"/>
      <c r="MRD169" s="754"/>
      <c r="MRE169" s="754"/>
      <c r="MRF169" s="754"/>
      <c r="MRG169" s="754"/>
      <c r="MRH169" s="754"/>
      <c r="MRI169" s="754"/>
      <c r="MRJ169" s="754"/>
      <c r="MRK169" s="754"/>
      <c r="MRL169" s="754"/>
      <c r="MRM169" s="754"/>
      <c r="MRN169" s="754"/>
      <c r="MRO169" s="754"/>
      <c r="MRP169" s="754"/>
      <c r="MRQ169" s="754"/>
      <c r="MRR169" s="754"/>
      <c r="MRS169" s="754"/>
      <c r="MRT169" s="754"/>
      <c r="MRU169" s="754"/>
      <c r="MRV169" s="754"/>
      <c r="MRW169" s="754"/>
      <c r="MRX169" s="754"/>
      <c r="MRY169" s="754"/>
      <c r="MRZ169" s="754"/>
      <c r="MSA169" s="754"/>
      <c r="MSB169" s="754"/>
      <c r="MSC169" s="754"/>
      <c r="MSD169" s="754"/>
      <c r="MSE169" s="754"/>
      <c r="MSF169" s="754"/>
      <c r="MSG169" s="754"/>
      <c r="MSH169" s="754"/>
      <c r="MSI169" s="754"/>
      <c r="MSJ169" s="754"/>
      <c r="MSK169" s="754"/>
      <c r="MSL169" s="754"/>
      <c r="MSM169" s="754"/>
      <c r="MSN169" s="754"/>
      <c r="MSO169" s="754"/>
      <c r="MSP169" s="754"/>
      <c r="MSQ169" s="754"/>
      <c r="MSR169" s="754"/>
      <c r="MSS169" s="754"/>
      <c r="MST169" s="754"/>
      <c r="MSU169" s="754"/>
      <c r="MSV169" s="754"/>
      <c r="MSW169" s="754"/>
      <c r="MSX169" s="754"/>
      <c r="MSY169" s="754"/>
      <c r="MSZ169" s="754"/>
      <c r="MTA169" s="754"/>
      <c r="MTB169" s="754"/>
      <c r="MTC169" s="754"/>
      <c r="MTD169" s="754"/>
      <c r="MTE169" s="754"/>
      <c r="MTF169" s="754"/>
      <c r="MTG169" s="754"/>
      <c r="MTH169" s="754"/>
      <c r="MTI169" s="754"/>
      <c r="MTJ169" s="754"/>
      <c r="MTK169" s="754"/>
      <c r="MTL169" s="754"/>
      <c r="MTM169" s="754"/>
      <c r="MTN169" s="754"/>
      <c r="MTO169" s="754"/>
      <c r="MTP169" s="754"/>
      <c r="MTQ169" s="754"/>
      <c r="MTR169" s="754"/>
      <c r="MTS169" s="754"/>
      <c r="MTT169" s="754"/>
      <c r="MTU169" s="754"/>
      <c r="MTV169" s="754"/>
      <c r="MTW169" s="754"/>
      <c r="MTX169" s="754"/>
      <c r="MTY169" s="754"/>
      <c r="MTZ169" s="754"/>
      <c r="MUA169" s="754"/>
      <c r="MUB169" s="754"/>
      <c r="MUC169" s="754"/>
      <c r="MUD169" s="754"/>
      <c r="MUE169" s="754"/>
      <c r="MUF169" s="754"/>
      <c r="MUG169" s="754"/>
      <c r="MUH169" s="754"/>
      <c r="MUI169" s="754"/>
      <c r="MUJ169" s="754"/>
      <c r="MUK169" s="754"/>
      <c r="MUL169" s="754"/>
      <c r="MUM169" s="754"/>
      <c r="MUN169" s="754"/>
      <c r="MUO169" s="754"/>
      <c r="MUP169" s="754"/>
      <c r="MUQ169" s="754"/>
      <c r="MUR169" s="754"/>
      <c r="MUS169" s="754"/>
      <c r="MUT169" s="754"/>
      <c r="MUU169" s="754"/>
      <c r="MUV169" s="754"/>
      <c r="MUW169" s="754"/>
      <c r="MUX169" s="754"/>
      <c r="MUY169" s="754"/>
      <c r="MUZ169" s="754"/>
      <c r="MVA169" s="754"/>
      <c r="MVB169" s="754"/>
      <c r="MVC169" s="754"/>
      <c r="MVD169" s="754"/>
      <c r="MVE169" s="754"/>
      <c r="MVF169" s="754"/>
      <c r="MVG169" s="754"/>
      <c r="MVH169" s="754"/>
      <c r="MVI169" s="754"/>
      <c r="MVJ169" s="754"/>
      <c r="MVK169" s="754"/>
      <c r="MVL169" s="754"/>
      <c r="MVM169" s="754"/>
      <c r="MVN169" s="754"/>
      <c r="MVO169" s="754"/>
      <c r="MVP169" s="754"/>
      <c r="MVQ169" s="754"/>
      <c r="MVR169" s="754"/>
      <c r="MVS169" s="754"/>
      <c r="MVT169" s="754"/>
      <c r="MVU169" s="754"/>
      <c r="MVV169" s="754"/>
      <c r="MVW169" s="754"/>
      <c r="MVX169" s="754"/>
      <c r="MVY169" s="754"/>
      <c r="MVZ169" s="754"/>
      <c r="MWA169" s="754"/>
      <c r="MWB169" s="754"/>
      <c r="MWC169" s="754"/>
      <c r="MWD169" s="754"/>
      <c r="MWE169" s="754"/>
      <c r="MWF169" s="754"/>
      <c r="MWG169" s="754"/>
      <c r="MWH169" s="754"/>
      <c r="MWI169" s="754"/>
      <c r="MWJ169" s="754"/>
      <c r="MWK169" s="754"/>
      <c r="MWL169" s="754"/>
      <c r="MWM169" s="754"/>
      <c r="MWN169" s="754"/>
      <c r="MWO169" s="754"/>
      <c r="MWP169" s="754"/>
      <c r="MWQ169" s="754"/>
      <c r="MWR169" s="754"/>
      <c r="MWS169" s="754"/>
      <c r="MWT169" s="754"/>
      <c r="MWU169" s="754"/>
      <c r="MWV169" s="754"/>
      <c r="MWW169" s="754"/>
      <c r="MWX169" s="754"/>
      <c r="MWY169" s="754"/>
      <c r="MWZ169" s="754"/>
      <c r="MXA169" s="754"/>
      <c r="MXB169" s="754"/>
      <c r="MXC169" s="754"/>
      <c r="MXD169" s="754"/>
      <c r="MXE169" s="754"/>
      <c r="MXF169" s="754"/>
      <c r="MXG169" s="754"/>
      <c r="MXH169" s="754"/>
      <c r="MXI169" s="754"/>
      <c r="MXJ169" s="754"/>
      <c r="MXK169" s="754"/>
      <c r="MXL169" s="754"/>
      <c r="MXM169" s="754"/>
      <c r="MXN169" s="754"/>
      <c r="MXO169" s="754"/>
      <c r="MXP169" s="754"/>
      <c r="MXQ169" s="754"/>
      <c r="MXR169" s="754"/>
      <c r="MXS169" s="754"/>
      <c r="MXT169" s="754"/>
      <c r="MXU169" s="754"/>
      <c r="MXV169" s="754"/>
      <c r="MXW169" s="754"/>
      <c r="MXX169" s="754"/>
      <c r="MXY169" s="754"/>
      <c r="MXZ169" s="754"/>
      <c r="MYA169" s="754"/>
      <c r="MYB169" s="754"/>
      <c r="MYC169" s="754"/>
      <c r="MYD169" s="754"/>
      <c r="MYE169" s="754"/>
      <c r="MYF169" s="754"/>
      <c r="MYG169" s="754"/>
      <c r="MYH169" s="754"/>
      <c r="MYI169" s="754"/>
      <c r="MYJ169" s="754"/>
      <c r="MYK169" s="754"/>
      <c r="MYL169" s="754"/>
      <c r="MYM169" s="754"/>
      <c r="MYN169" s="754"/>
      <c r="MYO169" s="754"/>
      <c r="MYP169" s="754"/>
      <c r="MYQ169" s="754"/>
      <c r="MYR169" s="754"/>
      <c r="MYS169" s="754"/>
      <c r="MYT169" s="754"/>
      <c r="MYU169" s="754"/>
      <c r="MYV169" s="754"/>
      <c r="MYW169" s="754"/>
      <c r="MYX169" s="754"/>
      <c r="MYY169" s="754"/>
      <c r="MYZ169" s="754"/>
      <c r="MZA169" s="754"/>
      <c r="MZB169" s="754"/>
      <c r="MZC169" s="754"/>
      <c r="MZD169" s="754"/>
      <c r="MZE169" s="754"/>
      <c r="MZF169" s="754"/>
      <c r="MZG169" s="754"/>
      <c r="MZH169" s="754"/>
      <c r="MZI169" s="754"/>
      <c r="MZJ169" s="754"/>
      <c r="MZK169" s="754"/>
      <c r="MZL169" s="754"/>
      <c r="MZM169" s="754"/>
      <c r="MZN169" s="754"/>
      <c r="MZO169" s="754"/>
      <c r="MZP169" s="754"/>
      <c r="MZQ169" s="754"/>
      <c r="MZR169" s="754"/>
      <c r="MZS169" s="754"/>
      <c r="MZT169" s="754"/>
      <c r="MZU169" s="754"/>
      <c r="MZV169" s="754"/>
      <c r="MZW169" s="754"/>
      <c r="MZX169" s="754"/>
      <c r="MZY169" s="754"/>
      <c r="MZZ169" s="754"/>
      <c r="NAA169" s="754"/>
      <c r="NAB169" s="754"/>
      <c r="NAC169" s="754"/>
      <c r="NAD169" s="754"/>
      <c r="NAE169" s="754"/>
      <c r="NAF169" s="754"/>
      <c r="NAG169" s="754"/>
      <c r="NAH169" s="754"/>
      <c r="NAI169" s="754"/>
      <c r="NAJ169" s="754"/>
      <c r="NAK169" s="754"/>
      <c r="NAL169" s="754"/>
      <c r="NAM169" s="754"/>
      <c r="NAN169" s="754"/>
      <c r="NAO169" s="754"/>
      <c r="NAP169" s="754"/>
      <c r="NAQ169" s="754"/>
      <c r="NAR169" s="754"/>
      <c r="NAS169" s="754"/>
      <c r="NAT169" s="754"/>
      <c r="NAU169" s="754"/>
      <c r="NAV169" s="754"/>
      <c r="NAW169" s="754"/>
      <c r="NAX169" s="754"/>
      <c r="NAY169" s="754"/>
      <c r="NAZ169" s="754"/>
      <c r="NBA169" s="754"/>
      <c r="NBB169" s="754"/>
      <c r="NBC169" s="754"/>
      <c r="NBD169" s="754"/>
      <c r="NBE169" s="754"/>
      <c r="NBF169" s="754"/>
      <c r="NBG169" s="754"/>
      <c r="NBH169" s="754"/>
      <c r="NBI169" s="754"/>
      <c r="NBJ169" s="754"/>
      <c r="NBK169" s="754"/>
      <c r="NBL169" s="754"/>
      <c r="NBM169" s="754"/>
      <c r="NBN169" s="754"/>
      <c r="NBO169" s="754"/>
      <c r="NBP169" s="754"/>
      <c r="NBQ169" s="754"/>
      <c r="NBR169" s="754"/>
      <c r="NBS169" s="754"/>
      <c r="NBT169" s="754"/>
      <c r="NBU169" s="754"/>
      <c r="NBV169" s="754"/>
      <c r="NBW169" s="754"/>
      <c r="NBX169" s="754"/>
      <c r="NBY169" s="754"/>
      <c r="NBZ169" s="754"/>
      <c r="NCA169" s="754"/>
      <c r="NCB169" s="754"/>
      <c r="NCC169" s="754"/>
      <c r="NCD169" s="754"/>
      <c r="NCE169" s="754"/>
      <c r="NCF169" s="754"/>
      <c r="NCG169" s="754"/>
      <c r="NCH169" s="754"/>
      <c r="NCI169" s="754"/>
      <c r="NCJ169" s="754"/>
      <c r="NCK169" s="754"/>
      <c r="NCL169" s="754"/>
      <c r="NCM169" s="754"/>
      <c r="NCN169" s="754"/>
      <c r="NCO169" s="754"/>
      <c r="NCP169" s="754"/>
      <c r="NCQ169" s="754"/>
      <c r="NCR169" s="754"/>
      <c r="NCS169" s="754"/>
      <c r="NCT169" s="754"/>
      <c r="NCU169" s="754"/>
      <c r="NCV169" s="754"/>
      <c r="NCW169" s="754"/>
      <c r="NCX169" s="754"/>
      <c r="NCY169" s="754"/>
      <c r="NCZ169" s="754"/>
      <c r="NDA169" s="754"/>
      <c r="NDB169" s="754"/>
      <c r="NDC169" s="754"/>
      <c r="NDD169" s="754"/>
      <c r="NDE169" s="754"/>
      <c r="NDF169" s="754"/>
      <c r="NDG169" s="754"/>
      <c r="NDH169" s="754"/>
      <c r="NDI169" s="754"/>
      <c r="NDJ169" s="754"/>
      <c r="NDK169" s="754"/>
      <c r="NDL169" s="754"/>
      <c r="NDM169" s="754"/>
      <c r="NDN169" s="754"/>
      <c r="NDO169" s="754"/>
      <c r="NDP169" s="754"/>
      <c r="NDQ169" s="754"/>
      <c r="NDR169" s="754"/>
      <c r="NDS169" s="754"/>
      <c r="NDT169" s="754"/>
      <c r="NDU169" s="754"/>
      <c r="NDV169" s="754"/>
      <c r="NDW169" s="754"/>
      <c r="NDX169" s="754"/>
      <c r="NDY169" s="754"/>
      <c r="NDZ169" s="754"/>
      <c r="NEA169" s="754"/>
      <c r="NEB169" s="754"/>
      <c r="NEC169" s="754"/>
      <c r="NED169" s="754"/>
      <c r="NEE169" s="754"/>
      <c r="NEF169" s="754"/>
      <c r="NEG169" s="754"/>
      <c r="NEH169" s="754"/>
      <c r="NEI169" s="754"/>
      <c r="NEJ169" s="754"/>
      <c r="NEK169" s="754"/>
      <c r="NEL169" s="754"/>
      <c r="NEM169" s="754"/>
      <c r="NEN169" s="754"/>
      <c r="NEO169" s="754"/>
      <c r="NEP169" s="754"/>
      <c r="NEQ169" s="754"/>
      <c r="NER169" s="754"/>
      <c r="NES169" s="754"/>
      <c r="NET169" s="754"/>
      <c r="NEU169" s="754"/>
      <c r="NEV169" s="754"/>
      <c r="NEW169" s="754"/>
      <c r="NEX169" s="754"/>
      <c r="NEY169" s="754"/>
      <c r="NEZ169" s="754"/>
      <c r="NFA169" s="754"/>
      <c r="NFB169" s="754"/>
      <c r="NFC169" s="754"/>
      <c r="NFD169" s="754"/>
      <c r="NFE169" s="754"/>
      <c r="NFF169" s="754"/>
      <c r="NFG169" s="754"/>
      <c r="NFH169" s="754"/>
      <c r="NFI169" s="754"/>
      <c r="NFJ169" s="754"/>
      <c r="NFK169" s="754"/>
      <c r="NFL169" s="754"/>
      <c r="NFM169" s="754"/>
      <c r="NFN169" s="754"/>
      <c r="NFO169" s="754"/>
      <c r="NFP169" s="754"/>
      <c r="NFQ169" s="754"/>
      <c r="NFR169" s="754"/>
      <c r="NFS169" s="754"/>
      <c r="NFT169" s="754"/>
      <c r="NFU169" s="754"/>
      <c r="NFV169" s="754"/>
      <c r="NFW169" s="754"/>
      <c r="NFX169" s="754"/>
      <c r="NFY169" s="754"/>
      <c r="NFZ169" s="754"/>
      <c r="NGA169" s="754"/>
      <c r="NGB169" s="754"/>
      <c r="NGC169" s="754"/>
      <c r="NGD169" s="754"/>
      <c r="NGE169" s="754"/>
      <c r="NGF169" s="754"/>
      <c r="NGG169" s="754"/>
      <c r="NGH169" s="754"/>
      <c r="NGI169" s="754"/>
      <c r="NGJ169" s="754"/>
      <c r="NGK169" s="754"/>
      <c r="NGL169" s="754"/>
      <c r="NGM169" s="754"/>
      <c r="NGN169" s="754"/>
      <c r="NGO169" s="754"/>
      <c r="NGP169" s="754"/>
      <c r="NGQ169" s="754"/>
      <c r="NGR169" s="754"/>
      <c r="NGS169" s="754"/>
      <c r="NGT169" s="754"/>
      <c r="NGU169" s="754"/>
      <c r="NGV169" s="754"/>
      <c r="NGW169" s="754"/>
      <c r="NGX169" s="754"/>
      <c r="NGY169" s="754"/>
      <c r="NGZ169" s="754"/>
      <c r="NHA169" s="754"/>
      <c r="NHB169" s="754"/>
      <c r="NHC169" s="754"/>
      <c r="NHD169" s="754"/>
      <c r="NHE169" s="754"/>
      <c r="NHF169" s="754"/>
      <c r="NHG169" s="754"/>
      <c r="NHH169" s="754"/>
      <c r="NHI169" s="754"/>
      <c r="NHJ169" s="754"/>
      <c r="NHK169" s="754"/>
      <c r="NHL169" s="754"/>
      <c r="NHM169" s="754"/>
      <c r="NHN169" s="754"/>
      <c r="NHO169" s="754"/>
      <c r="NHP169" s="754"/>
      <c r="NHQ169" s="754"/>
      <c r="NHR169" s="754"/>
      <c r="NHS169" s="754"/>
      <c r="NHT169" s="754"/>
      <c r="NHU169" s="754"/>
      <c r="NHV169" s="754"/>
      <c r="NHW169" s="754"/>
      <c r="NHX169" s="754"/>
      <c r="NHY169" s="754"/>
      <c r="NHZ169" s="754"/>
      <c r="NIA169" s="754"/>
      <c r="NIB169" s="754"/>
      <c r="NIC169" s="754"/>
      <c r="NID169" s="754"/>
      <c r="NIE169" s="754"/>
      <c r="NIF169" s="754"/>
      <c r="NIG169" s="754"/>
      <c r="NIH169" s="754"/>
      <c r="NII169" s="754"/>
      <c r="NIJ169" s="754"/>
      <c r="NIK169" s="754"/>
      <c r="NIL169" s="754"/>
      <c r="NIM169" s="754"/>
      <c r="NIN169" s="754"/>
      <c r="NIO169" s="754"/>
      <c r="NIP169" s="754"/>
      <c r="NIQ169" s="754"/>
      <c r="NIR169" s="754"/>
      <c r="NIS169" s="754"/>
      <c r="NIT169" s="754"/>
      <c r="NIU169" s="754"/>
      <c r="NIV169" s="754"/>
      <c r="NIW169" s="754"/>
      <c r="NIX169" s="754"/>
      <c r="NIY169" s="754"/>
      <c r="NIZ169" s="754"/>
      <c r="NJA169" s="754"/>
      <c r="NJB169" s="754"/>
      <c r="NJC169" s="754"/>
      <c r="NJD169" s="754"/>
      <c r="NJE169" s="754"/>
      <c r="NJF169" s="754"/>
      <c r="NJG169" s="754"/>
      <c r="NJH169" s="754"/>
      <c r="NJI169" s="754"/>
      <c r="NJJ169" s="754"/>
      <c r="NJK169" s="754"/>
      <c r="NJL169" s="754"/>
      <c r="NJM169" s="754"/>
      <c r="NJN169" s="754"/>
      <c r="NJO169" s="754"/>
      <c r="NJP169" s="754"/>
      <c r="NJQ169" s="754"/>
      <c r="NJR169" s="754"/>
      <c r="NJS169" s="754"/>
      <c r="NJT169" s="754"/>
      <c r="NJU169" s="754"/>
      <c r="NJV169" s="754"/>
      <c r="NJW169" s="754"/>
      <c r="NJX169" s="754"/>
      <c r="NJY169" s="754"/>
      <c r="NJZ169" s="754"/>
      <c r="NKA169" s="754"/>
      <c r="NKB169" s="754"/>
      <c r="NKC169" s="754"/>
      <c r="NKD169" s="754"/>
      <c r="NKE169" s="754"/>
      <c r="NKF169" s="754"/>
      <c r="NKG169" s="754"/>
      <c r="NKH169" s="754"/>
      <c r="NKI169" s="754"/>
      <c r="NKJ169" s="754"/>
      <c r="NKK169" s="754"/>
      <c r="NKL169" s="754"/>
      <c r="NKM169" s="754"/>
      <c r="NKN169" s="754"/>
      <c r="NKO169" s="754"/>
      <c r="NKP169" s="754"/>
      <c r="NKQ169" s="754"/>
      <c r="NKR169" s="754"/>
      <c r="NKS169" s="754"/>
      <c r="NKT169" s="754"/>
      <c r="NKU169" s="754"/>
      <c r="NKV169" s="754"/>
      <c r="NKW169" s="754"/>
      <c r="NKX169" s="754"/>
      <c r="NKY169" s="754"/>
      <c r="NKZ169" s="754"/>
      <c r="NLA169" s="754"/>
      <c r="NLB169" s="754"/>
      <c r="NLC169" s="754"/>
      <c r="NLD169" s="754"/>
      <c r="NLE169" s="754"/>
      <c r="NLF169" s="754"/>
      <c r="NLG169" s="754"/>
      <c r="NLH169" s="754"/>
      <c r="NLI169" s="754"/>
      <c r="NLJ169" s="754"/>
      <c r="NLK169" s="754"/>
      <c r="NLL169" s="754"/>
      <c r="NLM169" s="754"/>
      <c r="NLN169" s="754"/>
      <c r="NLO169" s="754"/>
      <c r="NLP169" s="754"/>
      <c r="NLQ169" s="754"/>
      <c r="NLR169" s="754"/>
      <c r="NLS169" s="754"/>
      <c r="NLT169" s="754"/>
      <c r="NLU169" s="754"/>
      <c r="NLV169" s="754"/>
      <c r="NLW169" s="754"/>
      <c r="NLX169" s="754"/>
      <c r="NLY169" s="754"/>
      <c r="NLZ169" s="754"/>
      <c r="NMA169" s="754"/>
      <c r="NMB169" s="754"/>
      <c r="NMC169" s="754"/>
      <c r="NMD169" s="754"/>
      <c r="NME169" s="754"/>
      <c r="NMF169" s="754"/>
      <c r="NMG169" s="754"/>
      <c r="NMH169" s="754"/>
      <c r="NMI169" s="754"/>
      <c r="NMJ169" s="754"/>
      <c r="NMK169" s="754"/>
      <c r="NML169" s="754"/>
      <c r="NMM169" s="754"/>
      <c r="NMN169" s="754"/>
      <c r="NMO169" s="754"/>
      <c r="NMP169" s="754"/>
      <c r="NMQ169" s="754"/>
      <c r="NMR169" s="754"/>
      <c r="NMS169" s="754"/>
      <c r="NMT169" s="754"/>
      <c r="NMU169" s="754"/>
      <c r="NMV169" s="754"/>
      <c r="NMW169" s="754"/>
      <c r="NMX169" s="754"/>
      <c r="NMY169" s="754"/>
      <c r="NMZ169" s="754"/>
      <c r="NNA169" s="754"/>
      <c r="NNB169" s="754"/>
      <c r="NNC169" s="754"/>
      <c r="NND169" s="754"/>
      <c r="NNE169" s="754"/>
      <c r="NNF169" s="754"/>
      <c r="NNG169" s="754"/>
      <c r="NNH169" s="754"/>
      <c r="NNI169" s="754"/>
      <c r="NNJ169" s="754"/>
      <c r="NNK169" s="754"/>
      <c r="NNL169" s="754"/>
      <c r="NNM169" s="754"/>
      <c r="NNN169" s="754"/>
      <c r="NNO169" s="754"/>
      <c r="NNP169" s="754"/>
      <c r="NNQ169" s="754"/>
      <c r="NNR169" s="754"/>
      <c r="NNS169" s="754"/>
      <c r="NNT169" s="754"/>
      <c r="NNU169" s="754"/>
      <c r="NNV169" s="754"/>
      <c r="NNW169" s="754"/>
      <c r="NNX169" s="754"/>
      <c r="NNY169" s="754"/>
      <c r="NNZ169" s="754"/>
      <c r="NOA169" s="754"/>
      <c r="NOB169" s="754"/>
      <c r="NOC169" s="754"/>
      <c r="NOD169" s="754"/>
      <c r="NOE169" s="754"/>
      <c r="NOF169" s="754"/>
      <c r="NOG169" s="754"/>
      <c r="NOH169" s="754"/>
      <c r="NOI169" s="754"/>
      <c r="NOJ169" s="754"/>
      <c r="NOK169" s="754"/>
      <c r="NOL169" s="754"/>
      <c r="NOM169" s="754"/>
      <c r="NON169" s="754"/>
      <c r="NOO169" s="754"/>
      <c r="NOP169" s="754"/>
      <c r="NOQ169" s="754"/>
      <c r="NOR169" s="754"/>
      <c r="NOS169" s="754"/>
      <c r="NOT169" s="754"/>
      <c r="NOU169" s="754"/>
      <c r="NOV169" s="754"/>
      <c r="NOW169" s="754"/>
      <c r="NOX169" s="754"/>
      <c r="NOY169" s="754"/>
      <c r="NOZ169" s="754"/>
      <c r="NPA169" s="754"/>
      <c r="NPB169" s="754"/>
      <c r="NPC169" s="754"/>
      <c r="NPD169" s="754"/>
      <c r="NPE169" s="754"/>
      <c r="NPF169" s="754"/>
      <c r="NPG169" s="754"/>
      <c r="NPH169" s="754"/>
      <c r="NPI169" s="754"/>
      <c r="NPJ169" s="754"/>
      <c r="NPK169" s="754"/>
      <c r="NPL169" s="754"/>
      <c r="NPM169" s="754"/>
      <c r="NPN169" s="754"/>
      <c r="NPO169" s="754"/>
      <c r="NPP169" s="754"/>
      <c r="NPQ169" s="754"/>
      <c r="NPR169" s="754"/>
      <c r="NPS169" s="754"/>
      <c r="NPT169" s="754"/>
      <c r="NPU169" s="754"/>
      <c r="NPV169" s="754"/>
      <c r="NPW169" s="754"/>
      <c r="NPX169" s="754"/>
      <c r="NPY169" s="754"/>
      <c r="NPZ169" s="754"/>
      <c r="NQA169" s="754"/>
      <c r="NQB169" s="754"/>
      <c r="NQC169" s="754"/>
      <c r="NQD169" s="754"/>
      <c r="NQE169" s="754"/>
      <c r="NQF169" s="754"/>
      <c r="NQG169" s="754"/>
      <c r="NQH169" s="754"/>
      <c r="NQI169" s="754"/>
      <c r="NQJ169" s="754"/>
      <c r="NQK169" s="754"/>
      <c r="NQL169" s="754"/>
      <c r="NQM169" s="754"/>
      <c r="NQN169" s="754"/>
      <c r="NQO169" s="754"/>
      <c r="NQP169" s="754"/>
      <c r="NQQ169" s="754"/>
      <c r="NQR169" s="754"/>
      <c r="NQS169" s="754"/>
      <c r="NQT169" s="754"/>
      <c r="NQU169" s="754"/>
      <c r="NQV169" s="754"/>
      <c r="NQW169" s="754"/>
      <c r="NQX169" s="754"/>
      <c r="NQY169" s="754"/>
      <c r="NQZ169" s="754"/>
      <c r="NRA169" s="754"/>
      <c r="NRB169" s="754"/>
      <c r="NRC169" s="754"/>
      <c r="NRD169" s="754"/>
      <c r="NRE169" s="754"/>
      <c r="NRF169" s="754"/>
      <c r="NRG169" s="754"/>
      <c r="NRH169" s="754"/>
      <c r="NRI169" s="754"/>
      <c r="NRJ169" s="754"/>
      <c r="NRK169" s="754"/>
      <c r="NRL169" s="754"/>
      <c r="NRM169" s="754"/>
      <c r="NRN169" s="754"/>
      <c r="NRO169" s="754"/>
      <c r="NRP169" s="754"/>
      <c r="NRQ169" s="754"/>
      <c r="NRR169" s="754"/>
      <c r="NRS169" s="754"/>
      <c r="NRT169" s="754"/>
      <c r="NRU169" s="754"/>
      <c r="NRV169" s="754"/>
      <c r="NRW169" s="754"/>
      <c r="NRX169" s="754"/>
      <c r="NRY169" s="754"/>
      <c r="NRZ169" s="754"/>
      <c r="NSA169" s="754"/>
      <c r="NSB169" s="754"/>
      <c r="NSC169" s="754"/>
      <c r="NSD169" s="754"/>
      <c r="NSE169" s="754"/>
      <c r="NSF169" s="754"/>
      <c r="NSG169" s="754"/>
      <c r="NSH169" s="754"/>
      <c r="NSI169" s="754"/>
      <c r="NSJ169" s="754"/>
      <c r="NSK169" s="754"/>
      <c r="NSL169" s="754"/>
      <c r="NSM169" s="754"/>
      <c r="NSN169" s="754"/>
      <c r="NSO169" s="754"/>
      <c r="NSP169" s="754"/>
      <c r="NSQ169" s="754"/>
      <c r="NSR169" s="754"/>
      <c r="NSS169" s="754"/>
      <c r="NST169" s="754"/>
      <c r="NSU169" s="754"/>
      <c r="NSV169" s="754"/>
      <c r="NSW169" s="754"/>
      <c r="NSX169" s="754"/>
      <c r="NSY169" s="754"/>
      <c r="NSZ169" s="754"/>
      <c r="NTA169" s="754"/>
      <c r="NTB169" s="754"/>
      <c r="NTC169" s="754"/>
      <c r="NTD169" s="754"/>
      <c r="NTE169" s="754"/>
      <c r="NTF169" s="754"/>
      <c r="NTG169" s="754"/>
      <c r="NTH169" s="754"/>
      <c r="NTI169" s="754"/>
      <c r="NTJ169" s="754"/>
      <c r="NTK169" s="754"/>
      <c r="NTL169" s="754"/>
      <c r="NTM169" s="754"/>
      <c r="NTN169" s="754"/>
      <c r="NTO169" s="754"/>
      <c r="NTP169" s="754"/>
      <c r="NTQ169" s="754"/>
      <c r="NTR169" s="754"/>
      <c r="NTS169" s="754"/>
      <c r="NTT169" s="754"/>
      <c r="NTU169" s="754"/>
      <c r="NTV169" s="754"/>
      <c r="NTW169" s="754"/>
      <c r="NTX169" s="754"/>
      <c r="NTY169" s="754"/>
      <c r="NTZ169" s="754"/>
      <c r="NUA169" s="754"/>
      <c r="NUB169" s="754"/>
      <c r="NUC169" s="754"/>
      <c r="NUD169" s="754"/>
      <c r="NUE169" s="754"/>
      <c r="NUF169" s="754"/>
      <c r="NUG169" s="754"/>
      <c r="NUH169" s="754"/>
      <c r="NUI169" s="754"/>
      <c r="NUJ169" s="754"/>
      <c r="NUK169" s="754"/>
      <c r="NUL169" s="754"/>
      <c r="NUM169" s="754"/>
      <c r="NUN169" s="754"/>
      <c r="NUO169" s="754"/>
      <c r="NUP169" s="754"/>
      <c r="NUQ169" s="754"/>
      <c r="NUR169" s="754"/>
      <c r="NUS169" s="754"/>
      <c r="NUT169" s="754"/>
      <c r="NUU169" s="754"/>
      <c r="NUV169" s="754"/>
      <c r="NUW169" s="754"/>
      <c r="NUX169" s="754"/>
      <c r="NUY169" s="754"/>
      <c r="NUZ169" s="754"/>
      <c r="NVA169" s="754"/>
      <c r="NVB169" s="754"/>
      <c r="NVC169" s="754"/>
      <c r="NVD169" s="754"/>
      <c r="NVE169" s="754"/>
      <c r="NVF169" s="754"/>
      <c r="NVG169" s="754"/>
      <c r="NVH169" s="754"/>
      <c r="NVI169" s="754"/>
      <c r="NVJ169" s="754"/>
      <c r="NVK169" s="754"/>
      <c r="NVL169" s="754"/>
      <c r="NVM169" s="754"/>
      <c r="NVN169" s="754"/>
      <c r="NVO169" s="754"/>
      <c r="NVP169" s="754"/>
      <c r="NVQ169" s="754"/>
      <c r="NVR169" s="754"/>
      <c r="NVS169" s="754"/>
      <c r="NVT169" s="754"/>
      <c r="NVU169" s="754"/>
      <c r="NVV169" s="754"/>
      <c r="NVW169" s="754"/>
      <c r="NVX169" s="754"/>
      <c r="NVY169" s="754"/>
      <c r="NVZ169" s="754"/>
      <c r="NWA169" s="754"/>
      <c r="NWB169" s="754"/>
      <c r="NWC169" s="754"/>
      <c r="NWD169" s="754"/>
      <c r="NWE169" s="754"/>
      <c r="NWF169" s="754"/>
      <c r="NWG169" s="754"/>
      <c r="NWH169" s="754"/>
      <c r="NWI169" s="754"/>
      <c r="NWJ169" s="754"/>
      <c r="NWK169" s="754"/>
      <c r="NWL169" s="754"/>
      <c r="NWM169" s="754"/>
      <c r="NWN169" s="754"/>
      <c r="NWO169" s="754"/>
      <c r="NWP169" s="754"/>
      <c r="NWQ169" s="754"/>
      <c r="NWR169" s="754"/>
      <c r="NWS169" s="754"/>
      <c r="NWT169" s="754"/>
      <c r="NWU169" s="754"/>
      <c r="NWV169" s="754"/>
      <c r="NWW169" s="754"/>
      <c r="NWX169" s="754"/>
      <c r="NWY169" s="754"/>
      <c r="NWZ169" s="754"/>
      <c r="NXA169" s="754"/>
      <c r="NXB169" s="754"/>
      <c r="NXC169" s="754"/>
      <c r="NXD169" s="754"/>
      <c r="NXE169" s="754"/>
      <c r="NXF169" s="754"/>
      <c r="NXG169" s="754"/>
      <c r="NXH169" s="754"/>
      <c r="NXI169" s="754"/>
      <c r="NXJ169" s="754"/>
      <c r="NXK169" s="754"/>
      <c r="NXL169" s="754"/>
      <c r="NXM169" s="754"/>
      <c r="NXN169" s="754"/>
      <c r="NXO169" s="754"/>
      <c r="NXP169" s="754"/>
      <c r="NXQ169" s="754"/>
      <c r="NXR169" s="754"/>
      <c r="NXS169" s="754"/>
      <c r="NXT169" s="754"/>
      <c r="NXU169" s="754"/>
      <c r="NXV169" s="754"/>
      <c r="NXW169" s="754"/>
      <c r="NXX169" s="754"/>
      <c r="NXY169" s="754"/>
      <c r="NXZ169" s="754"/>
      <c r="NYA169" s="754"/>
      <c r="NYB169" s="754"/>
      <c r="NYC169" s="754"/>
      <c r="NYD169" s="754"/>
      <c r="NYE169" s="754"/>
      <c r="NYF169" s="754"/>
      <c r="NYG169" s="754"/>
      <c r="NYH169" s="754"/>
      <c r="NYI169" s="754"/>
      <c r="NYJ169" s="754"/>
      <c r="NYK169" s="754"/>
      <c r="NYL169" s="754"/>
      <c r="NYM169" s="754"/>
      <c r="NYN169" s="754"/>
      <c r="NYO169" s="754"/>
      <c r="NYP169" s="754"/>
      <c r="NYQ169" s="754"/>
      <c r="NYR169" s="754"/>
      <c r="NYS169" s="754"/>
      <c r="NYT169" s="754"/>
      <c r="NYU169" s="754"/>
      <c r="NYV169" s="754"/>
      <c r="NYW169" s="754"/>
      <c r="NYX169" s="754"/>
      <c r="NYY169" s="754"/>
      <c r="NYZ169" s="754"/>
      <c r="NZA169" s="754"/>
      <c r="NZB169" s="754"/>
      <c r="NZC169" s="754"/>
      <c r="NZD169" s="754"/>
      <c r="NZE169" s="754"/>
      <c r="NZF169" s="754"/>
      <c r="NZG169" s="754"/>
      <c r="NZH169" s="754"/>
      <c r="NZI169" s="754"/>
      <c r="NZJ169" s="754"/>
      <c r="NZK169" s="754"/>
      <c r="NZL169" s="754"/>
      <c r="NZM169" s="754"/>
      <c r="NZN169" s="754"/>
      <c r="NZO169" s="754"/>
      <c r="NZP169" s="754"/>
      <c r="NZQ169" s="754"/>
      <c r="NZR169" s="754"/>
      <c r="NZS169" s="754"/>
      <c r="NZT169" s="754"/>
      <c r="NZU169" s="754"/>
      <c r="NZV169" s="754"/>
      <c r="NZW169" s="754"/>
      <c r="NZX169" s="754"/>
      <c r="NZY169" s="754"/>
      <c r="NZZ169" s="754"/>
      <c r="OAA169" s="754"/>
      <c r="OAB169" s="754"/>
      <c r="OAC169" s="754"/>
      <c r="OAD169" s="754"/>
      <c r="OAE169" s="754"/>
      <c r="OAF169" s="754"/>
      <c r="OAG169" s="754"/>
      <c r="OAH169" s="754"/>
      <c r="OAI169" s="754"/>
      <c r="OAJ169" s="754"/>
      <c r="OAK169" s="754"/>
      <c r="OAL169" s="754"/>
      <c r="OAM169" s="754"/>
      <c r="OAN169" s="754"/>
      <c r="OAO169" s="754"/>
      <c r="OAP169" s="754"/>
      <c r="OAQ169" s="754"/>
      <c r="OAR169" s="754"/>
      <c r="OAS169" s="754"/>
      <c r="OAT169" s="754"/>
      <c r="OAU169" s="754"/>
      <c r="OAV169" s="754"/>
      <c r="OAW169" s="754"/>
      <c r="OAX169" s="754"/>
      <c r="OAY169" s="754"/>
      <c r="OAZ169" s="754"/>
      <c r="OBA169" s="754"/>
      <c r="OBB169" s="754"/>
      <c r="OBC169" s="754"/>
      <c r="OBD169" s="754"/>
      <c r="OBE169" s="754"/>
      <c r="OBF169" s="754"/>
      <c r="OBG169" s="754"/>
      <c r="OBH169" s="754"/>
      <c r="OBI169" s="754"/>
      <c r="OBJ169" s="754"/>
      <c r="OBK169" s="754"/>
      <c r="OBL169" s="754"/>
      <c r="OBM169" s="754"/>
      <c r="OBN169" s="754"/>
      <c r="OBO169" s="754"/>
      <c r="OBP169" s="754"/>
      <c r="OBQ169" s="754"/>
      <c r="OBR169" s="754"/>
      <c r="OBS169" s="754"/>
      <c r="OBT169" s="754"/>
      <c r="OBU169" s="754"/>
      <c r="OBV169" s="754"/>
      <c r="OBW169" s="754"/>
      <c r="OBX169" s="754"/>
      <c r="OBY169" s="754"/>
      <c r="OBZ169" s="754"/>
      <c r="OCA169" s="754"/>
      <c r="OCB169" s="754"/>
      <c r="OCC169" s="754"/>
      <c r="OCD169" s="754"/>
      <c r="OCE169" s="754"/>
      <c r="OCF169" s="754"/>
      <c r="OCG169" s="754"/>
      <c r="OCH169" s="754"/>
      <c r="OCI169" s="754"/>
      <c r="OCJ169" s="754"/>
      <c r="OCK169" s="754"/>
      <c r="OCL169" s="754"/>
      <c r="OCM169" s="754"/>
      <c r="OCN169" s="754"/>
      <c r="OCO169" s="754"/>
      <c r="OCP169" s="754"/>
      <c r="OCQ169" s="754"/>
      <c r="OCR169" s="754"/>
      <c r="OCS169" s="754"/>
      <c r="OCT169" s="754"/>
      <c r="OCU169" s="754"/>
      <c r="OCV169" s="754"/>
      <c r="OCW169" s="754"/>
      <c r="OCX169" s="754"/>
      <c r="OCY169" s="754"/>
      <c r="OCZ169" s="754"/>
      <c r="ODA169" s="754"/>
      <c r="ODB169" s="754"/>
      <c r="ODC169" s="754"/>
      <c r="ODD169" s="754"/>
      <c r="ODE169" s="754"/>
      <c r="ODF169" s="754"/>
      <c r="ODG169" s="754"/>
      <c r="ODH169" s="754"/>
      <c r="ODI169" s="754"/>
      <c r="ODJ169" s="754"/>
      <c r="ODK169" s="754"/>
      <c r="ODL169" s="754"/>
      <c r="ODM169" s="754"/>
      <c r="ODN169" s="754"/>
      <c r="ODO169" s="754"/>
      <c r="ODP169" s="754"/>
      <c r="ODQ169" s="754"/>
      <c r="ODR169" s="754"/>
      <c r="ODS169" s="754"/>
      <c r="ODT169" s="754"/>
      <c r="ODU169" s="754"/>
      <c r="ODV169" s="754"/>
      <c r="ODW169" s="754"/>
      <c r="ODX169" s="754"/>
      <c r="ODY169" s="754"/>
      <c r="ODZ169" s="754"/>
      <c r="OEA169" s="754"/>
      <c r="OEB169" s="754"/>
      <c r="OEC169" s="754"/>
      <c r="OED169" s="754"/>
      <c r="OEE169" s="754"/>
      <c r="OEF169" s="754"/>
      <c r="OEG169" s="754"/>
      <c r="OEH169" s="754"/>
      <c r="OEI169" s="754"/>
      <c r="OEJ169" s="754"/>
      <c r="OEK169" s="754"/>
      <c r="OEL169" s="754"/>
      <c r="OEM169" s="754"/>
      <c r="OEN169" s="754"/>
      <c r="OEO169" s="754"/>
      <c r="OEP169" s="754"/>
      <c r="OEQ169" s="754"/>
      <c r="OER169" s="754"/>
      <c r="OES169" s="754"/>
      <c r="OET169" s="754"/>
      <c r="OEU169" s="754"/>
      <c r="OEV169" s="754"/>
      <c r="OEW169" s="754"/>
      <c r="OEX169" s="754"/>
      <c r="OEY169" s="754"/>
      <c r="OEZ169" s="754"/>
      <c r="OFA169" s="754"/>
      <c r="OFB169" s="754"/>
      <c r="OFC169" s="754"/>
      <c r="OFD169" s="754"/>
      <c r="OFE169" s="754"/>
      <c r="OFF169" s="754"/>
      <c r="OFG169" s="754"/>
      <c r="OFH169" s="754"/>
      <c r="OFI169" s="754"/>
      <c r="OFJ169" s="754"/>
      <c r="OFK169" s="754"/>
      <c r="OFL169" s="754"/>
      <c r="OFM169" s="754"/>
      <c r="OFN169" s="754"/>
      <c r="OFO169" s="754"/>
      <c r="OFP169" s="754"/>
      <c r="OFQ169" s="754"/>
      <c r="OFR169" s="754"/>
      <c r="OFS169" s="754"/>
      <c r="OFT169" s="754"/>
      <c r="OFU169" s="754"/>
      <c r="OFV169" s="754"/>
      <c r="OFW169" s="754"/>
      <c r="OFX169" s="754"/>
      <c r="OFY169" s="754"/>
      <c r="OFZ169" s="754"/>
      <c r="OGA169" s="754"/>
      <c r="OGB169" s="754"/>
      <c r="OGC169" s="754"/>
      <c r="OGD169" s="754"/>
      <c r="OGE169" s="754"/>
      <c r="OGF169" s="754"/>
      <c r="OGG169" s="754"/>
      <c r="OGH169" s="754"/>
      <c r="OGI169" s="754"/>
      <c r="OGJ169" s="754"/>
      <c r="OGK169" s="754"/>
      <c r="OGL169" s="754"/>
      <c r="OGM169" s="754"/>
      <c r="OGN169" s="754"/>
      <c r="OGO169" s="754"/>
      <c r="OGP169" s="754"/>
      <c r="OGQ169" s="754"/>
      <c r="OGR169" s="754"/>
      <c r="OGS169" s="754"/>
      <c r="OGT169" s="754"/>
      <c r="OGU169" s="754"/>
      <c r="OGV169" s="754"/>
      <c r="OGW169" s="754"/>
      <c r="OGX169" s="754"/>
      <c r="OGY169" s="754"/>
      <c r="OGZ169" s="754"/>
      <c r="OHA169" s="754"/>
      <c r="OHB169" s="754"/>
      <c r="OHC169" s="754"/>
      <c r="OHD169" s="754"/>
      <c r="OHE169" s="754"/>
      <c r="OHF169" s="754"/>
      <c r="OHG169" s="754"/>
      <c r="OHH169" s="754"/>
      <c r="OHI169" s="754"/>
      <c r="OHJ169" s="754"/>
      <c r="OHK169" s="754"/>
      <c r="OHL169" s="754"/>
      <c r="OHM169" s="754"/>
      <c r="OHN169" s="754"/>
      <c r="OHO169" s="754"/>
      <c r="OHP169" s="754"/>
      <c r="OHQ169" s="754"/>
      <c r="OHR169" s="754"/>
      <c r="OHS169" s="754"/>
      <c r="OHT169" s="754"/>
      <c r="OHU169" s="754"/>
      <c r="OHV169" s="754"/>
      <c r="OHW169" s="754"/>
      <c r="OHX169" s="754"/>
      <c r="OHY169" s="754"/>
      <c r="OHZ169" s="754"/>
      <c r="OIA169" s="754"/>
      <c r="OIB169" s="754"/>
      <c r="OIC169" s="754"/>
      <c r="OID169" s="754"/>
      <c r="OIE169" s="754"/>
      <c r="OIF169" s="754"/>
      <c r="OIG169" s="754"/>
      <c r="OIH169" s="754"/>
      <c r="OII169" s="754"/>
      <c r="OIJ169" s="754"/>
      <c r="OIK169" s="754"/>
      <c r="OIL169" s="754"/>
      <c r="OIM169" s="754"/>
      <c r="OIN169" s="754"/>
      <c r="OIO169" s="754"/>
      <c r="OIP169" s="754"/>
      <c r="OIQ169" s="754"/>
      <c r="OIR169" s="754"/>
      <c r="OIS169" s="754"/>
      <c r="OIT169" s="754"/>
      <c r="OIU169" s="754"/>
      <c r="OIV169" s="754"/>
      <c r="OIW169" s="754"/>
      <c r="OIX169" s="754"/>
      <c r="OIY169" s="754"/>
      <c r="OIZ169" s="754"/>
      <c r="OJA169" s="754"/>
      <c r="OJB169" s="754"/>
      <c r="OJC169" s="754"/>
      <c r="OJD169" s="754"/>
      <c r="OJE169" s="754"/>
      <c r="OJF169" s="754"/>
      <c r="OJG169" s="754"/>
      <c r="OJH169" s="754"/>
      <c r="OJI169" s="754"/>
      <c r="OJJ169" s="754"/>
      <c r="OJK169" s="754"/>
      <c r="OJL169" s="754"/>
      <c r="OJM169" s="754"/>
      <c r="OJN169" s="754"/>
      <c r="OJO169" s="754"/>
      <c r="OJP169" s="754"/>
      <c r="OJQ169" s="754"/>
      <c r="OJR169" s="754"/>
      <c r="OJS169" s="754"/>
      <c r="OJT169" s="754"/>
      <c r="OJU169" s="754"/>
      <c r="OJV169" s="754"/>
      <c r="OJW169" s="754"/>
      <c r="OJX169" s="754"/>
      <c r="OJY169" s="754"/>
      <c r="OJZ169" s="754"/>
      <c r="OKA169" s="754"/>
      <c r="OKB169" s="754"/>
      <c r="OKC169" s="754"/>
      <c r="OKD169" s="754"/>
      <c r="OKE169" s="754"/>
      <c r="OKF169" s="754"/>
      <c r="OKG169" s="754"/>
      <c r="OKH169" s="754"/>
      <c r="OKI169" s="754"/>
      <c r="OKJ169" s="754"/>
      <c r="OKK169" s="754"/>
      <c r="OKL169" s="754"/>
      <c r="OKM169" s="754"/>
      <c r="OKN169" s="754"/>
      <c r="OKO169" s="754"/>
      <c r="OKP169" s="754"/>
      <c r="OKQ169" s="754"/>
      <c r="OKR169" s="754"/>
      <c r="OKS169" s="754"/>
      <c r="OKT169" s="754"/>
      <c r="OKU169" s="754"/>
      <c r="OKV169" s="754"/>
      <c r="OKW169" s="754"/>
      <c r="OKX169" s="754"/>
      <c r="OKY169" s="754"/>
      <c r="OKZ169" s="754"/>
      <c r="OLA169" s="754"/>
      <c r="OLB169" s="754"/>
      <c r="OLC169" s="754"/>
      <c r="OLD169" s="754"/>
      <c r="OLE169" s="754"/>
      <c r="OLF169" s="754"/>
      <c r="OLG169" s="754"/>
      <c r="OLH169" s="754"/>
      <c r="OLI169" s="754"/>
      <c r="OLJ169" s="754"/>
      <c r="OLK169" s="754"/>
      <c r="OLL169" s="754"/>
      <c r="OLM169" s="754"/>
      <c r="OLN169" s="754"/>
      <c r="OLO169" s="754"/>
      <c r="OLP169" s="754"/>
      <c r="OLQ169" s="754"/>
      <c r="OLR169" s="754"/>
      <c r="OLS169" s="754"/>
      <c r="OLT169" s="754"/>
      <c r="OLU169" s="754"/>
      <c r="OLV169" s="754"/>
      <c r="OLW169" s="754"/>
      <c r="OLX169" s="754"/>
      <c r="OLY169" s="754"/>
      <c r="OLZ169" s="754"/>
      <c r="OMA169" s="754"/>
      <c r="OMB169" s="754"/>
      <c r="OMC169" s="754"/>
      <c r="OMD169" s="754"/>
      <c r="OME169" s="754"/>
      <c r="OMF169" s="754"/>
      <c r="OMG169" s="754"/>
      <c r="OMH169" s="754"/>
      <c r="OMI169" s="754"/>
      <c r="OMJ169" s="754"/>
      <c r="OMK169" s="754"/>
      <c r="OML169" s="754"/>
      <c r="OMM169" s="754"/>
      <c r="OMN169" s="754"/>
      <c r="OMO169" s="754"/>
      <c r="OMP169" s="754"/>
      <c r="OMQ169" s="754"/>
      <c r="OMR169" s="754"/>
      <c r="OMS169" s="754"/>
      <c r="OMT169" s="754"/>
      <c r="OMU169" s="754"/>
      <c r="OMV169" s="754"/>
      <c r="OMW169" s="754"/>
      <c r="OMX169" s="754"/>
      <c r="OMY169" s="754"/>
      <c r="OMZ169" s="754"/>
      <c r="ONA169" s="754"/>
      <c r="ONB169" s="754"/>
      <c r="ONC169" s="754"/>
      <c r="OND169" s="754"/>
      <c r="ONE169" s="754"/>
      <c r="ONF169" s="754"/>
      <c r="ONG169" s="754"/>
      <c r="ONH169" s="754"/>
      <c r="ONI169" s="754"/>
      <c r="ONJ169" s="754"/>
      <c r="ONK169" s="754"/>
      <c r="ONL169" s="754"/>
      <c r="ONM169" s="754"/>
      <c r="ONN169" s="754"/>
      <c r="ONO169" s="754"/>
      <c r="ONP169" s="754"/>
      <c r="ONQ169" s="754"/>
      <c r="ONR169" s="754"/>
      <c r="ONS169" s="754"/>
      <c r="ONT169" s="754"/>
      <c r="ONU169" s="754"/>
      <c r="ONV169" s="754"/>
      <c r="ONW169" s="754"/>
      <c r="ONX169" s="754"/>
      <c r="ONY169" s="754"/>
      <c r="ONZ169" s="754"/>
      <c r="OOA169" s="754"/>
      <c r="OOB169" s="754"/>
      <c r="OOC169" s="754"/>
      <c r="OOD169" s="754"/>
      <c r="OOE169" s="754"/>
      <c r="OOF169" s="754"/>
      <c r="OOG169" s="754"/>
      <c r="OOH169" s="754"/>
      <c r="OOI169" s="754"/>
      <c r="OOJ169" s="754"/>
      <c r="OOK169" s="754"/>
      <c r="OOL169" s="754"/>
      <c r="OOM169" s="754"/>
      <c r="OON169" s="754"/>
      <c r="OOO169" s="754"/>
      <c r="OOP169" s="754"/>
      <c r="OOQ169" s="754"/>
      <c r="OOR169" s="754"/>
      <c r="OOS169" s="754"/>
      <c r="OOT169" s="754"/>
      <c r="OOU169" s="754"/>
      <c r="OOV169" s="754"/>
      <c r="OOW169" s="754"/>
      <c r="OOX169" s="754"/>
      <c r="OOY169" s="754"/>
      <c r="OOZ169" s="754"/>
      <c r="OPA169" s="754"/>
      <c r="OPB169" s="754"/>
      <c r="OPC169" s="754"/>
      <c r="OPD169" s="754"/>
      <c r="OPE169" s="754"/>
      <c r="OPF169" s="754"/>
      <c r="OPG169" s="754"/>
      <c r="OPH169" s="754"/>
      <c r="OPI169" s="754"/>
      <c r="OPJ169" s="754"/>
      <c r="OPK169" s="754"/>
      <c r="OPL169" s="754"/>
      <c r="OPM169" s="754"/>
      <c r="OPN169" s="754"/>
      <c r="OPO169" s="754"/>
      <c r="OPP169" s="754"/>
      <c r="OPQ169" s="754"/>
      <c r="OPR169" s="754"/>
      <c r="OPS169" s="754"/>
      <c r="OPT169" s="754"/>
      <c r="OPU169" s="754"/>
      <c r="OPV169" s="754"/>
      <c r="OPW169" s="754"/>
      <c r="OPX169" s="754"/>
      <c r="OPY169" s="754"/>
      <c r="OPZ169" s="754"/>
      <c r="OQA169" s="754"/>
      <c r="OQB169" s="754"/>
      <c r="OQC169" s="754"/>
      <c r="OQD169" s="754"/>
      <c r="OQE169" s="754"/>
      <c r="OQF169" s="754"/>
      <c r="OQG169" s="754"/>
      <c r="OQH169" s="754"/>
      <c r="OQI169" s="754"/>
      <c r="OQJ169" s="754"/>
      <c r="OQK169" s="754"/>
      <c r="OQL169" s="754"/>
      <c r="OQM169" s="754"/>
      <c r="OQN169" s="754"/>
      <c r="OQO169" s="754"/>
      <c r="OQP169" s="754"/>
      <c r="OQQ169" s="754"/>
      <c r="OQR169" s="754"/>
      <c r="OQS169" s="754"/>
      <c r="OQT169" s="754"/>
      <c r="OQU169" s="754"/>
      <c r="OQV169" s="754"/>
      <c r="OQW169" s="754"/>
      <c r="OQX169" s="754"/>
      <c r="OQY169" s="754"/>
      <c r="OQZ169" s="754"/>
      <c r="ORA169" s="754"/>
      <c r="ORB169" s="754"/>
      <c r="ORC169" s="754"/>
      <c r="ORD169" s="754"/>
      <c r="ORE169" s="754"/>
      <c r="ORF169" s="754"/>
      <c r="ORG169" s="754"/>
      <c r="ORH169" s="754"/>
      <c r="ORI169" s="754"/>
      <c r="ORJ169" s="754"/>
      <c r="ORK169" s="754"/>
      <c r="ORL169" s="754"/>
      <c r="ORM169" s="754"/>
      <c r="ORN169" s="754"/>
      <c r="ORO169" s="754"/>
      <c r="ORP169" s="754"/>
      <c r="ORQ169" s="754"/>
      <c r="ORR169" s="754"/>
      <c r="ORS169" s="754"/>
      <c r="ORT169" s="754"/>
      <c r="ORU169" s="754"/>
      <c r="ORV169" s="754"/>
      <c r="ORW169" s="754"/>
      <c r="ORX169" s="754"/>
      <c r="ORY169" s="754"/>
      <c r="ORZ169" s="754"/>
      <c r="OSA169" s="754"/>
      <c r="OSB169" s="754"/>
      <c r="OSC169" s="754"/>
      <c r="OSD169" s="754"/>
      <c r="OSE169" s="754"/>
      <c r="OSF169" s="754"/>
      <c r="OSG169" s="754"/>
      <c r="OSH169" s="754"/>
      <c r="OSI169" s="754"/>
      <c r="OSJ169" s="754"/>
      <c r="OSK169" s="754"/>
      <c r="OSL169" s="754"/>
      <c r="OSM169" s="754"/>
      <c r="OSN169" s="754"/>
      <c r="OSO169" s="754"/>
      <c r="OSP169" s="754"/>
      <c r="OSQ169" s="754"/>
      <c r="OSR169" s="754"/>
      <c r="OSS169" s="754"/>
      <c r="OST169" s="754"/>
      <c r="OSU169" s="754"/>
      <c r="OSV169" s="754"/>
      <c r="OSW169" s="754"/>
      <c r="OSX169" s="754"/>
      <c r="OSY169" s="754"/>
      <c r="OSZ169" s="754"/>
      <c r="OTA169" s="754"/>
      <c r="OTB169" s="754"/>
      <c r="OTC169" s="754"/>
      <c r="OTD169" s="754"/>
      <c r="OTE169" s="754"/>
      <c r="OTF169" s="754"/>
      <c r="OTG169" s="754"/>
      <c r="OTH169" s="754"/>
      <c r="OTI169" s="754"/>
      <c r="OTJ169" s="754"/>
      <c r="OTK169" s="754"/>
      <c r="OTL169" s="754"/>
      <c r="OTM169" s="754"/>
      <c r="OTN169" s="754"/>
      <c r="OTO169" s="754"/>
      <c r="OTP169" s="754"/>
      <c r="OTQ169" s="754"/>
      <c r="OTR169" s="754"/>
      <c r="OTS169" s="754"/>
      <c r="OTT169" s="754"/>
      <c r="OTU169" s="754"/>
      <c r="OTV169" s="754"/>
      <c r="OTW169" s="754"/>
      <c r="OTX169" s="754"/>
      <c r="OTY169" s="754"/>
      <c r="OTZ169" s="754"/>
      <c r="OUA169" s="754"/>
      <c r="OUB169" s="754"/>
      <c r="OUC169" s="754"/>
      <c r="OUD169" s="754"/>
      <c r="OUE169" s="754"/>
      <c r="OUF169" s="754"/>
      <c r="OUG169" s="754"/>
      <c r="OUH169" s="754"/>
      <c r="OUI169" s="754"/>
      <c r="OUJ169" s="754"/>
      <c r="OUK169" s="754"/>
      <c r="OUL169" s="754"/>
      <c r="OUM169" s="754"/>
      <c r="OUN169" s="754"/>
      <c r="OUO169" s="754"/>
      <c r="OUP169" s="754"/>
      <c r="OUQ169" s="754"/>
      <c r="OUR169" s="754"/>
      <c r="OUS169" s="754"/>
      <c r="OUT169" s="754"/>
      <c r="OUU169" s="754"/>
      <c r="OUV169" s="754"/>
      <c r="OUW169" s="754"/>
      <c r="OUX169" s="754"/>
      <c r="OUY169" s="754"/>
      <c r="OUZ169" s="754"/>
      <c r="OVA169" s="754"/>
      <c r="OVB169" s="754"/>
      <c r="OVC169" s="754"/>
      <c r="OVD169" s="754"/>
      <c r="OVE169" s="754"/>
      <c r="OVF169" s="754"/>
      <c r="OVG169" s="754"/>
      <c r="OVH169" s="754"/>
      <c r="OVI169" s="754"/>
      <c r="OVJ169" s="754"/>
      <c r="OVK169" s="754"/>
      <c r="OVL169" s="754"/>
      <c r="OVM169" s="754"/>
      <c r="OVN169" s="754"/>
      <c r="OVO169" s="754"/>
      <c r="OVP169" s="754"/>
      <c r="OVQ169" s="754"/>
      <c r="OVR169" s="754"/>
      <c r="OVS169" s="754"/>
      <c r="OVT169" s="754"/>
      <c r="OVU169" s="754"/>
      <c r="OVV169" s="754"/>
      <c r="OVW169" s="754"/>
      <c r="OVX169" s="754"/>
      <c r="OVY169" s="754"/>
      <c r="OVZ169" s="754"/>
      <c r="OWA169" s="754"/>
      <c r="OWB169" s="754"/>
      <c r="OWC169" s="754"/>
      <c r="OWD169" s="754"/>
      <c r="OWE169" s="754"/>
      <c r="OWF169" s="754"/>
      <c r="OWG169" s="754"/>
      <c r="OWH169" s="754"/>
      <c r="OWI169" s="754"/>
      <c r="OWJ169" s="754"/>
      <c r="OWK169" s="754"/>
      <c r="OWL169" s="754"/>
      <c r="OWM169" s="754"/>
      <c r="OWN169" s="754"/>
      <c r="OWO169" s="754"/>
      <c r="OWP169" s="754"/>
      <c r="OWQ169" s="754"/>
      <c r="OWR169" s="754"/>
      <c r="OWS169" s="754"/>
      <c r="OWT169" s="754"/>
      <c r="OWU169" s="754"/>
      <c r="OWV169" s="754"/>
      <c r="OWW169" s="754"/>
      <c r="OWX169" s="754"/>
      <c r="OWY169" s="754"/>
      <c r="OWZ169" s="754"/>
      <c r="OXA169" s="754"/>
      <c r="OXB169" s="754"/>
      <c r="OXC169" s="754"/>
      <c r="OXD169" s="754"/>
      <c r="OXE169" s="754"/>
      <c r="OXF169" s="754"/>
      <c r="OXG169" s="754"/>
      <c r="OXH169" s="754"/>
      <c r="OXI169" s="754"/>
      <c r="OXJ169" s="754"/>
      <c r="OXK169" s="754"/>
      <c r="OXL169" s="754"/>
      <c r="OXM169" s="754"/>
      <c r="OXN169" s="754"/>
      <c r="OXO169" s="754"/>
      <c r="OXP169" s="754"/>
      <c r="OXQ169" s="754"/>
      <c r="OXR169" s="754"/>
      <c r="OXS169" s="754"/>
      <c r="OXT169" s="754"/>
      <c r="OXU169" s="754"/>
      <c r="OXV169" s="754"/>
      <c r="OXW169" s="754"/>
      <c r="OXX169" s="754"/>
      <c r="OXY169" s="754"/>
      <c r="OXZ169" s="754"/>
      <c r="OYA169" s="754"/>
      <c r="OYB169" s="754"/>
      <c r="OYC169" s="754"/>
      <c r="OYD169" s="754"/>
      <c r="OYE169" s="754"/>
      <c r="OYF169" s="754"/>
      <c r="OYG169" s="754"/>
      <c r="OYH169" s="754"/>
      <c r="OYI169" s="754"/>
      <c r="OYJ169" s="754"/>
      <c r="OYK169" s="754"/>
      <c r="OYL169" s="754"/>
      <c r="OYM169" s="754"/>
      <c r="OYN169" s="754"/>
      <c r="OYO169" s="754"/>
      <c r="OYP169" s="754"/>
      <c r="OYQ169" s="754"/>
      <c r="OYR169" s="754"/>
      <c r="OYS169" s="754"/>
      <c r="OYT169" s="754"/>
      <c r="OYU169" s="754"/>
      <c r="OYV169" s="754"/>
      <c r="OYW169" s="754"/>
      <c r="OYX169" s="754"/>
      <c r="OYY169" s="754"/>
      <c r="OYZ169" s="754"/>
      <c r="OZA169" s="754"/>
      <c r="OZB169" s="754"/>
      <c r="OZC169" s="754"/>
      <c r="OZD169" s="754"/>
      <c r="OZE169" s="754"/>
      <c r="OZF169" s="754"/>
      <c r="OZG169" s="754"/>
      <c r="OZH169" s="754"/>
      <c r="OZI169" s="754"/>
      <c r="OZJ169" s="754"/>
      <c r="OZK169" s="754"/>
      <c r="OZL169" s="754"/>
      <c r="OZM169" s="754"/>
      <c r="OZN169" s="754"/>
      <c r="OZO169" s="754"/>
      <c r="OZP169" s="754"/>
      <c r="OZQ169" s="754"/>
      <c r="OZR169" s="754"/>
      <c r="OZS169" s="754"/>
      <c r="OZT169" s="754"/>
      <c r="OZU169" s="754"/>
      <c r="OZV169" s="754"/>
      <c r="OZW169" s="754"/>
      <c r="OZX169" s="754"/>
      <c r="OZY169" s="754"/>
      <c r="OZZ169" s="754"/>
      <c r="PAA169" s="754"/>
      <c r="PAB169" s="754"/>
      <c r="PAC169" s="754"/>
      <c r="PAD169" s="754"/>
      <c r="PAE169" s="754"/>
      <c r="PAF169" s="754"/>
      <c r="PAG169" s="754"/>
      <c r="PAH169" s="754"/>
      <c r="PAI169" s="754"/>
      <c r="PAJ169" s="754"/>
      <c r="PAK169" s="754"/>
      <c r="PAL169" s="754"/>
      <c r="PAM169" s="754"/>
      <c r="PAN169" s="754"/>
      <c r="PAO169" s="754"/>
      <c r="PAP169" s="754"/>
      <c r="PAQ169" s="754"/>
      <c r="PAR169" s="754"/>
      <c r="PAS169" s="754"/>
      <c r="PAT169" s="754"/>
      <c r="PAU169" s="754"/>
      <c r="PAV169" s="754"/>
      <c r="PAW169" s="754"/>
      <c r="PAX169" s="754"/>
      <c r="PAY169" s="754"/>
      <c r="PAZ169" s="754"/>
      <c r="PBA169" s="754"/>
      <c r="PBB169" s="754"/>
      <c r="PBC169" s="754"/>
      <c r="PBD169" s="754"/>
      <c r="PBE169" s="754"/>
      <c r="PBF169" s="754"/>
      <c r="PBG169" s="754"/>
      <c r="PBH169" s="754"/>
      <c r="PBI169" s="754"/>
      <c r="PBJ169" s="754"/>
      <c r="PBK169" s="754"/>
      <c r="PBL169" s="754"/>
      <c r="PBM169" s="754"/>
      <c r="PBN169" s="754"/>
      <c r="PBO169" s="754"/>
      <c r="PBP169" s="754"/>
      <c r="PBQ169" s="754"/>
      <c r="PBR169" s="754"/>
      <c r="PBS169" s="754"/>
      <c r="PBT169" s="754"/>
      <c r="PBU169" s="754"/>
      <c r="PBV169" s="754"/>
      <c r="PBW169" s="754"/>
      <c r="PBX169" s="754"/>
      <c r="PBY169" s="754"/>
      <c r="PBZ169" s="754"/>
      <c r="PCA169" s="754"/>
      <c r="PCB169" s="754"/>
      <c r="PCC169" s="754"/>
      <c r="PCD169" s="754"/>
      <c r="PCE169" s="754"/>
      <c r="PCF169" s="754"/>
      <c r="PCG169" s="754"/>
      <c r="PCH169" s="754"/>
      <c r="PCI169" s="754"/>
      <c r="PCJ169" s="754"/>
      <c r="PCK169" s="754"/>
      <c r="PCL169" s="754"/>
      <c r="PCM169" s="754"/>
      <c r="PCN169" s="754"/>
      <c r="PCO169" s="754"/>
      <c r="PCP169" s="754"/>
      <c r="PCQ169" s="754"/>
      <c r="PCR169" s="754"/>
      <c r="PCS169" s="754"/>
      <c r="PCT169" s="754"/>
      <c r="PCU169" s="754"/>
      <c r="PCV169" s="754"/>
      <c r="PCW169" s="754"/>
      <c r="PCX169" s="754"/>
      <c r="PCY169" s="754"/>
      <c r="PCZ169" s="754"/>
      <c r="PDA169" s="754"/>
      <c r="PDB169" s="754"/>
      <c r="PDC169" s="754"/>
      <c r="PDD169" s="754"/>
      <c r="PDE169" s="754"/>
      <c r="PDF169" s="754"/>
      <c r="PDG169" s="754"/>
      <c r="PDH169" s="754"/>
      <c r="PDI169" s="754"/>
      <c r="PDJ169" s="754"/>
      <c r="PDK169" s="754"/>
      <c r="PDL169" s="754"/>
      <c r="PDM169" s="754"/>
      <c r="PDN169" s="754"/>
      <c r="PDO169" s="754"/>
      <c r="PDP169" s="754"/>
      <c r="PDQ169" s="754"/>
      <c r="PDR169" s="754"/>
      <c r="PDS169" s="754"/>
      <c r="PDT169" s="754"/>
      <c r="PDU169" s="754"/>
      <c r="PDV169" s="754"/>
      <c r="PDW169" s="754"/>
      <c r="PDX169" s="754"/>
      <c r="PDY169" s="754"/>
      <c r="PDZ169" s="754"/>
      <c r="PEA169" s="754"/>
      <c r="PEB169" s="754"/>
      <c r="PEC169" s="754"/>
      <c r="PED169" s="754"/>
      <c r="PEE169" s="754"/>
      <c r="PEF169" s="754"/>
      <c r="PEG169" s="754"/>
      <c r="PEH169" s="754"/>
      <c r="PEI169" s="754"/>
      <c r="PEJ169" s="754"/>
      <c r="PEK169" s="754"/>
      <c r="PEL169" s="754"/>
      <c r="PEM169" s="754"/>
      <c r="PEN169" s="754"/>
      <c r="PEO169" s="754"/>
      <c r="PEP169" s="754"/>
      <c r="PEQ169" s="754"/>
      <c r="PER169" s="754"/>
      <c r="PES169" s="754"/>
      <c r="PET169" s="754"/>
      <c r="PEU169" s="754"/>
      <c r="PEV169" s="754"/>
      <c r="PEW169" s="754"/>
      <c r="PEX169" s="754"/>
      <c r="PEY169" s="754"/>
      <c r="PEZ169" s="754"/>
      <c r="PFA169" s="754"/>
      <c r="PFB169" s="754"/>
      <c r="PFC169" s="754"/>
      <c r="PFD169" s="754"/>
      <c r="PFE169" s="754"/>
      <c r="PFF169" s="754"/>
      <c r="PFG169" s="754"/>
      <c r="PFH169" s="754"/>
      <c r="PFI169" s="754"/>
      <c r="PFJ169" s="754"/>
      <c r="PFK169" s="754"/>
      <c r="PFL169" s="754"/>
      <c r="PFM169" s="754"/>
      <c r="PFN169" s="754"/>
      <c r="PFO169" s="754"/>
      <c r="PFP169" s="754"/>
      <c r="PFQ169" s="754"/>
      <c r="PFR169" s="754"/>
      <c r="PFS169" s="754"/>
      <c r="PFT169" s="754"/>
      <c r="PFU169" s="754"/>
      <c r="PFV169" s="754"/>
      <c r="PFW169" s="754"/>
      <c r="PFX169" s="754"/>
      <c r="PFY169" s="754"/>
      <c r="PFZ169" s="754"/>
      <c r="PGA169" s="754"/>
      <c r="PGB169" s="754"/>
      <c r="PGC169" s="754"/>
      <c r="PGD169" s="754"/>
      <c r="PGE169" s="754"/>
      <c r="PGF169" s="754"/>
      <c r="PGG169" s="754"/>
      <c r="PGH169" s="754"/>
      <c r="PGI169" s="754"/>
      <c r="PGJ169" s="754"/>
      <c r="PGK169" s="754"/>
      <c r="PGL169" s="754"/>
      <c r="PGM169" s="754"/>
      <c r="PGN169" s="754"/>
      <c r="PGO169" s="754"/>
      <c r="PGP169" s="754"/>
      <c r="PGQ169" s="754"/>
      <c r="PGR169" s="754"/>
      <c r="PGS169" s="754"/>
      <c r="PGT169" s="754"/>
      <c r="PGU169" s="754"/>
      <c r="PGV169" s="754"/>
      <c r="PGW169" s="754"/>
      <c r="PGX169" s="754"/>
      <c r="PGY169" s="754"/>
      <c r="PGZ169" s="754"/>
      <c r="PHA169" s="754"/>
      <c r="PHB169" s="754"/>
      <c r="PHC169" s="754"/>
      <c r="PHD169" s="754"/>
      <c r="PHE169" s="754"/>
      <c r="PHF169" s="754"/>
      <c r="PHG169" s="754"/>
      <c r="PHH169" s="754"/>
      <c r="PHI169" s="754"/>
      <c r="PHJ169" s="754"/>
      <c r="PHK169" s="754"/>
      <c r="PHL169" s="754"/>
      <c r="PHM169" s="754"/>
      <c r="PHN169" s="754"/>
      <c r="PHO169" s="754"/>
      <c r="PHP169" s="754"/>
      <c r="PHQ169" s="754"/>
      <c r="PHR169" s="754"/>
      <c r="PHS169" s="754"/>
      <c r="PHT169" s="754"/>
      <c r="PHU169" s="754"/>
      <c r="PHV169" s="754"/>
      <c r="PHW169" s="754"/>
      <c r="PHX169" s="754"/>
      <c r="PHY169" s="754"/>
      <c r="PHZ169" s="754"/>
      <c r="PIA169" s="754"/>
      <c r="PIB169" s="754"/>
      <c r="PIC169" s="754"/>
      <c r="PID169" s="754"/>
      <c r="PIE169" s="754"/>
      <c r="PIF169" s="754"/>
      <c r="PIG169" s="754"/>
      <c r="PIH169" s="754"/>
      <c r="PII169" s="754"/>
      <c r="PIJ169" s="754"/>
      <c r="PIK169" s="754"/>
      <c r="PIL169" s="754"/>
      <c r="PIM169" s="754"/>
      <c r="PIN169" s="754"/>
      <c r="PIO169" s="754"/>
      <c r="PIP169" s="754"/>
      <c r="PIQ169" s="754"/>
      <c r="PIR169" s="754"/>
      <c r="PIS169" s="754"/>
      <c r="PIT169" s="754"/>
      <c r="PIU169" s="754"/>
      <c r="PIV169" s="754"/>
      <c r="PIW169" s="754"/>
      <c r="PIX169" s="754"/>
      <c r="PIY169" s="754"/>
      <c r="PIZ169" s="754"/>
      <c r="PJA169" s="754"/>
      <c r="PJB169" s="754"/>
      <c r="PJC169" s="754"/>
      <c r="PJD169" s="754"/>
      <c r="PJE169" s="754"/>
      <c r="PJF169" s="754"/>
      <c r="PJG169" s="754"/>
      <c r="PJH169" s="754"/>
      <c r="PJI169" s="754"/>
      <c r="PJJ169" s="754"/>
      <c r="PJK169" s="754"/>
      <c r="PJL169" s="754"/>
      <c r="PJM169" s="754"/>
      <c r="PJN169" s="754"/>
      <c r="PJO169" s="754"/>
      <c r="PJP169" s="754"/>
      <c r="PJQ169" s="754"/>
      <c r="PJR169" s="754"/>
      <c r="PJS169" s="754"/>
      <c r="PJT169" s="754"/>
      <c r="PJU169" s="754"/>
      <c r="PJV169" s="754"/>
      <c r="PJW169" s="754"/>
      <c r="PJX169" s="754"/>
      <c r="PJY169" s="754"/>
      <c r="PJZ169" s="754"/>
      <c r="PKA169" s="754"/>
      <c r="PKB169" s="754"/>
      <c r="PKC169" s="754"/>
      <c r="PKD169" s="754"/>
      <c r="PKE169" s="754"/>
      <c r="PKF169" s="754"/>
      <c r="PKG169" s="754"/>
      <c r="PKH169" s="754"/>
      <c r="PKI169" s="754"/>
      <c r="PKJ169" s="754"/>
      <c r="PKK169" s="754"/>
      <c r="PKL169" s="754"/>
      <c r="PKM169" s="754"/>
      <c r="PKN169" s="754"/>
      <c r="PKO169" s="754"/>
      <c r="PKP169" s="754"/>
      <c r="PKQ169" s="754"/>
      <c r="PKR169" s="754"/>
      <c r="PKS169" s="754"/>
      <c r="PKT169" s="754"/>
      <c r="PKU169" s="754"/>
      <c r="PKV169" s="754"/>
      <c r="PKW169" s="754"/>
      <c r="PKX169" s="754"/>
      <c r="PKY169" s="754"/>
      <c r="PKZ169" s="754"/>
      <c r="PLA169" s="754"/>
      <c r="PLB169" s="754"/>
      <c r="PLC169" s="754"/>
      <c r="PLD169" s="754"/>
      <c r="PLE169" s="754"/>
      <c r="PLF169" s="754"/>
      <c r="PLG169" s="754"/>
      <c r="PLH169" s="754"/>
      <c r="PLI169" s="754"/>
      <c r="PLJ169" s="754"/>
      <c r="PLK169" s="754"/>
      <c r="PLL169" s="754"/>
      <c r="PLM169" s="754"/>
      <c r="PLN169" s="754"/>
      <c r="PLO169" s="754"/>
      <c r="PLP169" s="754"/>
      <c r="PLQ169" s="754"/>
      <c r="PLR169" s="754"/>
      <c r="PLS169" s="754"/>
      <c r="PLT169" s="754"/>
      <c r="PLU169" s="754"/>
      <c r="PLV169" s="754"/>
      <c r="PLW169" s="754"/>
      <c r="PLX169" s="754"/>
      <c r="PLY169" s="754"/>
      <c r="PLZ169" s="754"/>
      <c r="PMA169" s="754"/>
      <c r="PMB169" s="754"/>
      <c r="PMC169" s="754"/>
      <c r="PMD169" s="754"/>
      <c r="PME169" s="754"/>
      <c r="PMF169" s="754"/>
      <c r="PMG169" s="754"/>
      <c r="PMH169" s="754"/>
      <c r="PMI169" s="754"/>
      <c r="PMJ169" s="754"/>
      <c r="PMK169" s="754"/>
      <c r="PML169" s="754"/>
      <c r="PMM169" s="754"/>
      <c r="PMN169" s="754"/>
      <c r="PMO169" s="754"/>
      <c r="PMP169" s="754"/>
      <c r="PMQ169" s="754"/>
      <c r="PMR169" s="754"/>
      <c r="PMS169" s="754"/>
      <c r="PMT169" s="754"/>
      <c r="PMU169" s="754"/>
      <c r="PMV169" s="754"/>
      <c r="PMW169" s="754"/>
      <c r="PMX169" s="754"/>
      <c r="PMY169" s="754"/>
      <c r="PMZ169" s="754"/>
      <c r="PNA169" s="754"/>
      <c r="PNB169" s="754"/>
      <c r="PNC169" s="754"/>
      <c r="PND169" s="754"/>
      <c r="PNE169" s="754"/>
      <c r="PNF169" s="754"/>
      <c r="PNG169" s="754"/>
      <c r="PNH169" s="754"/>
      <c r="PNI169" s="754"/>
      <c r="PNJ169" s="754"/>
      <c r="PNK169" s="754"/>
      <c r="PNL169" s="754"/>
      <c r="PNM169" s="754"/>
      <c r="PNN169" s="754"/>
      <c r="PNO169" s="754"/>
      <c r="PNP169" s="754"/>
      <c r="PNQ169" s="754"/>
      <c r="PNR169" s="754"/>
      <c r="PNS169" s="754"/>
      <c r="PNT169" s="754"/>
      <c r="PNU169" s="754"/>
      <c r="PNV169" s="754"/>
      <c r="PNW169" s="754"/>
      <c r="PNX169" s="754"/>
      <c r="PNY169" s="754"/>
      <c r="PNZ169" s="754"/>
      <c r="POA169" s="754"/>
      <c r="POB169" s="754"/>
      <c r="POC169" s="754"/>
      <c r="POD169" s="754"/>
      <c r="POE169" s="754"/>
      <c r="POF169" s="754"/>
      <c r="POG169" s="754"/>
      <c r="POH169" s="754"/>
      <c r="POI169" s="754"/>
      <c r="POJ169" s="754"/>
      <c r="POK169" s="754"/>
      <c r="POL169" s="754"/>
      <c r="POM169" s="754"/>
      <c r="PON169" s="754"/>
      <c r="POO169" s="754"/>
      <c r="POP169" s="754"/>
      <c r="POQ169" s="754"/>
      <c r="POR169" s="754"/>
      <c r="POS169" s="754"/>
      <c r="POT169" s="754"/>
      <c r="POU169" s="754"/>
      <c r="POV169" s="754"/>
      <c r="POW169" s="754"/>
      <c r="POX169" s="754"/>
      <c r="POY169" s="754"/>
      <c r="POZ169" s="754"/>
      <c r="PPA169" s="754"/>
      <c r="PPB169" s="754"/>
      <c r="PPC169" s="754"/>
      <c r="PPD169" s="754"/>
      <c r="PPE169" s="754"/>
      <c r="PPF169" s="754"/>
      <c r="PPG169" s="754"/>
      <c r="PPH169" s="754"/>
      <c r="PPI169" s="754"/>
      <c r="PPJ169" s="754"/>
      <c r="PPK169" s="754"/>
      <c r="PPL169" s="754"/>
      <c r="PPM169" s="754"/>
      <c r="PPN169" s="754"/>
      <c r="PPO169" s="754"/>
      <c r="PPP169" s="754"/>
      <c r="PPQ169" s="754"/>
      <c r="PPR169" s="754"/>
      <c r="PPS169" s="754"/>
      <c r="PPT169" s="754"/>
      <c r="PPU169" s="754"/>
      <c r="PPV169" s="754"/>
      <c r="PPW169" s="754"/>
      <c r="PPX169" s="754"/>
      <c r="PPY169" s="754"/>
      <c r="PPZ169" s="754"/>
      <c r="PQA169" s="754"/>
      <c r="PQB169" s="754"/>
      <c r="PQC169" s="754"/>
      <c r="PQD169" s="754"/>
      <c r="PQE169" s="754"/>
      <c r="PQF169" s="754"/>
      <c r="PQG169" s="754"/>
      <c r="PQH169" s="754"/>
      <c r="PQI169" s="754"/>
      <c r="PQJ169" s="754"/>
      <c r="PQK169" s="754"/>
      <c r="PQL169" s="754"/>
      <c r="PQM169" s="754"/>
      <c r="PQN169" s="754"/>
      <c r="PQO169" s="754"/>
      <c r="PQP169" s="754"/>
      <c r="PQQ169" s="754"/>
      <c r="PQR169" s="754"/>
      <c r="PQS169" s="754"/>
      <c r="PQT169" s="754"/>
      <c r="PQU169" s="754"/>
      <c r="PQV169" s="754"/>
      <c r="PQW169" s="754"/>
      <c r="PQX169" s="754"/>
      <c r="PQY169" s="754"/>
      <c r="PQZ169" s="754"/>
      <c r="PRA169" s="754"/>
      <c r="PRB169" s="754"/>
      <c r="PRC169" s="754"/>
      <c r="PRD169" s="754"/>
      <c r="PRE169" s="754"/>
      <c r="PRF169" s="754"/>
      <c r="PRG169" s="754"/>
      <c r="PRH169" s="754"/>
      <c r="PRI169" s="754"/>
      <c r="PRJ169" s="754"/>
      <c r="PRK169" s="754"/>
      <c r="PRL169" s="754"/>
      <c r="PRM169" s="754"/>
      <c r="PRN169" s="754"/>
      <c r="PRO169" s="754"/>
      <c r="PRP169" s="754"/>
      <c r="PRQ169" s="754"/>
      <c r="PRR169" s="754"/>
      <c r="PRS169" s="754"/>
      <c r="PRT169" s="754"/>
      <c r="PRU169" s="754"/>
      <c r="PRV169" s="754"/>
      <c r="PRW169" s="754"/>
      <c r="PRX169" s="754"/>
      <c r="PRY169" s="754"/>
      <c r="PRZ169" s="754"/>
      <c r="PSA169" s="754"/>
      <c r="PSB169" s="754"/>
      <c r="PSC169" s="754"/>
      <c r="PSD169" s="754"/>
      <c r="PSE169" s="754"/>
      <c r="PSF169" s="754"/>
      <c r="PSG169" s="754"/>
      <c r="PSH169" s="754"/>
      <c r="PSI169" s="754"/>
      <c r="PSJ169" s="754"/>
      <c r="PSK169" s="754"/>
      <c r="PSL169" s="754"/>
      <c r="PSM169" s="754"/>
      <c r="PSN169" s="754"/>
      <c r="PSO169" s="754"/>
      <c r="PSP169" s="754"/>
      <c r="PSQ169" s="754"/>
      <c r="PSR169" s="754"/>
      <c r="PSS169" s="754"/>
      <c r="PST169" s="754"/>
      <c r="PSU169" s="754"/>
      <c r="PSV169" s="754"/>
      <c r="PSW169" s="754"/>
      <c r="PSX169" s="754"/>
      <c r="PSY169" s="754"/>
      <c r="PSZ169" s="754"/>
      <c r="PTA169" s="754"/>
      <c r="PTB169" s="754"/>
      <c r="PTC169" s="754"/>
      <c r="PTD169" s="754"/>
      <c r="PTE169" s="754"/>
      <c r="PTF169" s="754"/>
      <c r="PTG169" s="754"/>
      <c r="PTH169" s="754"/>
      <c r="PTI169" s="754"/>
      <c r="PTJ169" s="754"/>
      <c r="PTK169" s="754"/>
      <c r="PTL169" s="754"/>
      <c r="PTM169" s="754"/>
      <c r="PTN169" s="754"/>
      <c r="PTO169" s="754"/>
      <c r="PTP169" s="754"/>
      <c r="PTQ169" s="754"/>
      <c r="PTR169" s="754"/>
      <c r="PTS169" s="754"/>
      <c r="PTT169" s="754"/>
      <c r="PTU169" s="754"/>
      <c r="PTV169" s="754"/>
      <c r="PTW169" s="754"/>
      <c r="PTX169" s="754"/>
      <c r="PTY169" s="754"/>
      <c r="PTZ169" s="754"/>
      <c r="PUA169" s="754"/>
      <c r="PUB169" s="754"/>
      <c r="PUC169" s="754"/>
      <c r="PUD169" s="754"/>
      <c r="PUE169" s="754"/>
      <c r="PUF169" s="754"/>
      <c r="PUG169" s="754"/>
      <c r="PUH169" s="754"/>
      <c r="PUI169" s="754"/>
      <c r="PUJ169" s="754"/>
      <c r="PUK169" s="754"/>
      <c r="PUL169" s="754"/>
      <c r="PUM169" s="754"/>
      <c r="PUN169" s="754"/>
      <c r="PUO169" s="754"/>
      <c r="PUP169" s="754"/>
      <c r="PUQ169" s="754"/>
      <c r="PUR169" s="754"/>
      <c r="PUS169" s="754"/>
      <c r="PUT169" s="754"/>
      <c r="PUU169" s="754"/>
      <c r="PUV169" s="754"/>
      <c r="PUW169" s="754"/>
      <c r="PUX169" s="754"/>
      <c r="PUY169" s="754"/>
      <c r="PUZ169" s="754"/>
      <c r="PVA169" s="754"/>
      <c r="PVB169" s="754"/>
      <c r="PVC169" s="754"/>
      <c r="PVD169" s="754"/>
      <c r="PVE169" s="754"/>
      <c r="PVF169" s="754"/>
      <c r="PVG169" s="754"/>
      <c r="PVH169" s="754"/>
      <c r="PVI169" s="754"/>
      <c r="PVJ169" s="754"/>
      <c r="PVK169" s="754"/>
      <c r="PVL169" s="754"/>
      <c r="PVM169" s="754"/>
      <c r="PVN169" s="754"/>
      <c r="PVO169" s="754"/>
      <c r="PVP169" s="754"/>
      <c r="PVQ169" s="754"/>
      <c r="PVR169" s="754"/>
      <c r="PVS169" s="754"/>
      <c r="PVT169" s="754"/>
      <c r="PVU169" s="754"/>
      <c r="PVV169" s="754"/>
      <c r="PVW169" s="754"/>
      <c r="PVX169" s="754"/>
      <c r="PVY169" s="754"/>
      <c r="PVZ169" s="754"/>
      <c r="PWA169" s="754"/>
      <c r="PWB169" s="754"/>
      <c r="PWC169" s="754"/>
      <c r="PWD169" s="754"/>
      <c r="PWE169" s="754"/>
      <c r="PWF169" s="754"/>
      <c r="PWG169" s="754"/>
      <c r="PWH169" s="754"/>
      <c r="PWI169" s="754"/>
      <c r="PWJ169" s="754"/>
      <c r="PWK169" s="754"/>
      <c r="PWL169" s="754"/>
      <c r="PWM169" s="754"/>
      <c r="PWN169" s="754"/>
      <c r="PWO169" s="754"/>
      <c r="PWP169" s="754"/>
      <c r="PWQ169" s="754"/>
      <c r="PWR169" s="754"/>
      <c r="PWS169" s="754"/>
      <c r="PWT169" s="754"/>
      <c r="PWU169" s="754"/>
      <c r="PWV169" s="754"/>
      <c r="PWW169" s="754"/>
      <c r="PWX169" s="754"/>
      <c r="PWY169" s="754"/>
      <c r="PWZ169" s="754"/>
      <c r="PXA169" s="754"/>
      <c r="PXB169" s="754"/>
      <c r="PXC169" s="754"/>
      <c r="PXD169" s="754"/>
      <c r="PXE169" s="754"/>
      <c r="PXF169" s="754"/>
      <c r="PXG169" s="754"/>
      <c r="PXH169" s="754"/>
      <c r="PXI169" s="754"/>
      <c r="PXJ169" s="754"/>
      <c r="PXK169" s="754"/>
      <c r="PXL169" s="754"/>
      <c r="PXM169" s="754"/>
      <c r="PXN169" s="754"/>
      <c r="PXO169" s="754"/>
      <c r="PXP169" s="754"/>
      <c r="PXQ169" s="754"/>
      <c r="PXR169" s="754"/>
      <c r="PXS169" s="754"/>
      <c r="PXT169" s="754"/>
      <c r="PXU169" s="754"/>
      <c r="PXV169" s="754"/>
      <c r="PXW169" s="754"/>
      <c r="PXX169" s="754"/>
      <c r="PXY169" s="754"/>
      <c r="PXZ169" s="754"/>
      <c r="PYA169" s="754"/>
      <c r="PYB169" s="754"/>
      <c r="PYC169" s="754"/>
      <c r="PYD169" s="754"/>
      <c r="PYE169" s="754"/>
      <c r="PYF169" s="754"/>
      <c r="PYG169" s="754"/>
      <c r="PYH169" s="754"/>
      <c r="PYI169" s="754"/>
      <c r="PYJ169" s="754"/>
      <c r="PYK169" s="754"/>
      <c r="PYL169" s="754"/>
      <c r="PYM169" s="754"/>
      <c r="PYN169" s="754"/>
      <c r="PYO169" s="754"/>
      <c r="PYP169" s="754"/>
      <c r="PYQ169" s="754"/>
      <c r="PYR169" s="754"/>
      <c r="PYS169" s="754"/>
      <c r="PYT169" s="754"/>
      <c r="PYU169" s="754"/>
      <c r="PYV169" s="754"/>
      <c r="PYW169" s="754"/>
      <c r="PYX169" s="754"/>
      <c r="PYY169" s="754"/>
      <c r="PYZ169" s="754"/>
      <c r="PZA169" s="754"/>
      <c r="PZB169" s="754"/>
      <c r="PZC169" s="754"/>
      <c r="PZD169" s="754"/>
      <c r="PZE169" s="754"/>
      <c r="PZF169" s="754"/>
      <c r="PZG169" s="754"/>
      <c r="PZH169" s="754"/>
      <c r="PZI169" s="754"/>
      <c r="PZJ169" s="754"/>
      <c r="PZK169" s="754"/>
      <c r="PZL169" s="754"/>
      <c r="PZM169" s="754"/>
      <c r="PZN169" s="754"/>
      <c r="PZO169" s="754"/>
      <c r="PZP169" s="754"/>
      <c r="PZQ169" s="754"/>
      <c r="PZR169" s="754"/>
      <c r="PZS169" s="754"/>
      <c r="PZT169" s="754"/>
      <c r="PZU169" s="754"/>
      <c r="PZV169" s="754"/>
      <c r="PZW169" s="754"/>
      <c r="PZX169" s="754"/>
      <c r="PZY169" s="754"/>
      <c r="PZZ169" s="754"/>
      <c r="QAA169" s="754"/>
      <c r="QAB169" s="754"/>
      <c r="QAC169" s="754"/>
      <c r="QAD169" s="754"/>
      <c r="QAE169" s="754"/>
      <c r="QAF169" s="754"/>
      <c r="QAG169" s="754"/>
      <c r="QAH169" s="754"/>
      <c r="QAI169" s="754"/>
      <c r="QAJ169" s="754"/>
      <c r="QAK169" s="754"/>
      <c r="QAL169" s="754"/>
      <c r="QAM169" s="754"/>
      <c r="QAN169" s="754"/>
      <c r="QAO169" s="754"/>
      <c r="QAP169" s="754"/>
      <c r="QAQ169" s="754"/>
      <c r="QAR169" s="754"/>
      <c r="QAS169" s="754"/>
      <c r="QAT169" s="754"/>
      <c r="QAU169" s="754"/>
      <c r="QAV169" s="754"/>
      <c r="QAW169" s="754"/>
      <c r="QAX169" s="754"/>
      <c r="QAY169" s="754"/>
      <c r="QAZ169" s="754"/>
      <c r="QBA169" s="754"/>
      <c r="QBB169" s="754"/>
      <c r="QBC169" s="754"/>
      <c r="QBD169" s="754"/>
      <c r="QBE169" s="754"/>
      <c r="QBF169" s="754"/>
      <c r="QBG169" s="754"/>
      <c r="QBH169" s="754"/>
      <c r="QBI169" s="754"/>
      <c r="QBJ169" s="754"/>
      <c r="QBK169" s="754"/>
      <c r="QBL169" s="754"/>
      <c r="QBM169" s="754"/>
      <c r="QBN169" s="754"/>
      <c r="QBO169" s="754"/>
      <c r="QBP169" s="754"/>
      <c r="QBQ169" s="754"/>
      <c r="QBR169" s="754"/>
      <c r="QBS169" s="754"/>
      <c r="QBT169" s="754"/>
      <c r="QBU169" s="754"/>
      <c r="QBV169" s="754"/>
      <c r="QBW169" s="754"/>
      <c r="QBX169" s="754"/>
      <c r="QBY169" s="754"/>
      <c r="QBZ169" s="754"/>
      <c r="QCA169" s="754"/>
      <c r="QCB169" s="754"/>
      <c r="QCC169" s="754"/>
      <c r="QCD169" s="754"/>
      <c r="QCE169" s="754"/>
      <c r="QCF169" s="754"/>
      <c r="QCG169" s="754"/>
      <c r="QCH169" s="754"/>
      <c r="QCI169" s="754"/>
      <c r="QCJ169" s="754"/>
      <c r="QCK169" s="754"/>
      <c r="QCL169" s="754"/>
      <c r="QCM169" s="754"/>
      <c r="QCN169" s="754"/>
      <c r="QCO169" s="754"/>
      <c r="QCP169" s="754"/>
      <c r="QCQ169" s="754"/>
      <c r="QCR169" s="754"/>
      <c r="QCS169" s="754"/>
      <c r="QCT169" s="754"/>
      <c r="QCU169" s="754"/>
      <c r="QCV169" s="754"/>
      <c r="QCW169" s="754"/>
      <c r="QCX169" s="754"/>
      <c r="QCY169" s="754"/>
      <c r="QCZ169" s="754"/>
      <c r="QDA169" s="754"/>
      <c r="QDB169" s="754"/>
      <c r="QDC169" s="754"/>
      <c r="QDD169" s="754"/>
      <c r="QDE169" s="754"/>
      <c r="QDF169" s="754"/>
      <c r="QDG169" s="754"/>
      <c r="QDH169" s="754"/>
      <c r="QDI169" s="754"/>
      <c r="QDJ169" s="754"/>
      <c r="QDK169" s="754"/>
      <c r="QDL169" s="754"/>
      <c r="QDM169" s="754"/>
      <c r="QDN169" s="754"/>
      <c r="QDO169" s="754"/>
      <c r="QDP169" s="754"/>
      <c r="QDQ169" s="754"/>
      <c r="QDR169" s="754"/>
      <c r="QDS169" s="754"/>
      <c r="QDT169" s="754"/>
      <c r="QDU169" s="754"/>
      <c r="QDV169" s="754"/>
      <c r="QDW169" s="754"/>
      <c r="QDX169" s="754"/>
      <c r="QDY169" s="754"/>
      <c r="QDZ169" s="754"/>
      <c r="QEA169" s="754"/>
      <c r="QEB169" s="754"/>
      <c r="QEC169" s="754"/>
      <c r="QED169" s="754"/>
      <c r="QEE169" s="754"/>
      <c r="QEF169" s="754"/>
      <c r="QEG169" s="754"/>
      <c r="QEH169" s="754"/>
      <c r="QEI169" s="754"/>
      <c r="QEJ169" s="754"/>
      <c r="QEK169" s="754"/>
      <c r="QEL169" s="754"/>
      <c r="QEM169" s="754"/>
      <c r="QEN169" s="754"/>
      <c r="QEO169" s="754"/>
      <c r="QEP169" s="754"/>
      <c r="QEQ169" s="754"/>
      <c r="QER169" s="754"/>
      <c r="QES169" s="754"/>
      <c r="QET169" s="754"/>
      <c r="QEU169" s="754"/>
      <c r="QEV169" s="754"/>
      <c r="QEW169" s="754"/>
      <c r="QEX169" s="754"/>
      <c r="QEY169" s="754"/>
      <c r="QEZ169" s="754"/>
      <c r="QFA169" s="754"/>
      <c r="QFB169" s="754"/>
      <c r="QFC169" s="754"/>
      <c r="QFD169" s="754"/>
      <c r="QFE169" s="754"/>
      <c r="QFF169" s="754"/>
      <c r="QFG169" s="754"/>
      <c r="QFH169" s="754"/>
      <c r="QFI169" s="754"/>
      <c r="QFJ169" s="754"/>
      <c r="QFK169" s="754"/>
      <c r="QFL169" s="754"/>
      <c r="QFM169" s="754"/>
      <c r="QFN169" s="754"/>
      <c r="QFO169" s="754"/>
      <c r="QFP169" s="754"/>
      <c r="QFQ169" s="754"/>
      <c r="QFR169" s="754"/>
      <c r="QFS169" s="754"/>
      <c r="QFT169" s="754"/>
      <c r="QFU169" s="754"/>
      <c r="QFV169" s="754"/>
      <c r="QFW169" s="754"/>
      <c r="QFX169" s="754"/>
      <c r="QFY169" s="754"/>
      <c r="QFZ169" s="754"/>
      <c r="QGA169" s="754"/>
      <c r="QGB169" s="754"/>
      <c r="QGC169" s="754"/>
      <c r="QGD169" s="754"/>
      <c r="QGE169" s="754"/>
      <c r="QGF169" s="754"/>
      <c r="QGG169" s="754"/>
      <c r="QGH169" s="754"/>
      <c r="QGI169" s="754"/>
      <c r="QGJ169" s="754"/>
      <c r="QGK169" s="754"/>
      <c r="QGL169" s="754"/>
      <c r="QGM169" s="754"/>
      <c r="QGN169" s="754"/>
      <c r="QGO169" s="754"/>
      <c r="QGP169" s="754"/>
      <c r="QGQ169" s="754"/>
      <c r="QGR169" s="754"/>
      <c r="QGS169" s="754"/>
      <c r="QGT169" s="754"/>
      <c r="QGU169" s="754"/>
      <c r="QGV169" s="754"/>
      <c r="QGW169" s="754"/>
      <c r="QGX169" s="754"/>
      <c r="QGY169" s="754"/>
      <c r="QGZ169" s="754"/>
      <c r="QHA169" s="754"/>
      <c r="QHB169" s="754"/>
      <c r="QHC169" s="754"/>
      <c r="QHD169" s="754"/>
      <c r="QHE169" s="754"/>
      <c r="QHF169" s="754"/>
      <c r="QHG169" s="754"/>
      <c r="QHH169" s="754"/>
      <c r="QHI169" s="754"/>
      <c r="QHJ169" s="754"/>
      <c r="QHK169" s="754"/>
      <c r="QHL169" s="754"/>
      <c r="QHM169" s="754"/>
      <c r="QHN169" s="754"/>
      <c r="QHO169" s="754"/>
      <c r="QHP169" s="754"/>
      <c r="QHQ169" s="754"/>
      <c r="QHR169" s="754"/>
      <c r="QHS169" s="754"/>
      <c r="QHT169" s="754"/>
      <c r="QHU169" s="754"/>
      <c r="QHV169" s="754"/>
      <c r="QHW169" s="754"/>
      <c r="QHX169" s="754"/>
      <c r="QHY169" s="754"/>
      <c r="QHZ169" s="754"/>
      <c r="QIA169" s="754"/>
      <c r="QIB169" s="754"/>
      <c r="QIC169" s="754"/>
      <c r="QID169" s="754"/>
      <c r="QIE169" s="754"/>
      <c r="QIF169" s="754"/>
      <c r="QIG169" s="754"/>
      <c r="QIH169" s="754"/>
      <c r="QII169" s="754"/>
      <c r="QIJ169" s="754"/>
      <c r="QIK169" s="754"/>
      <c r="QIL169" s="754"/>
      <c r="QIM169" s="754"/>
      <c r="QIN169" s="754"/>
      <c r="QIO169" s="754"/>
      <c r="QIP169" s="754"/>
      <c r="QIQ169" s="754"/>
      <c r="QIR169" s="754"/>
      <c r="QIS169" s="754"/>
      <c r="QIT169" s="754"/>
      <c r="QIU169" s="754"/>
      <c r="QIV169" s="754"/>
      <c r="QIW169" s="754"/>
      <c r="QIX169" s="754"/>
      <c r="QIY169" s="754"/>
      <c r="QIZ169" s="754"/>
      <c r="QJA169" s="754"/>
      <c r="QJB169" s="754"/>
      <c r="QJC169" s="754"/>
      <c r="QJD169" s="754"/>
      <c r="QJE169" s="754"/>
      <c r="QJF169" s="754"/>
      <c r="QJG169" s="754"/>
      <c r="QJH169" s="754"/>
      <c r="QJI169" s="754"/>
      <c r="QJJ169" s="754"/>
      <c r="QJK169" s="754"/>
      <c r="QJL169" s="754"/>
      <c r="QJM169" s="754"/>
      <c r="QJN169" s="754"/>
      <c r="QJO169" s="754"/>
      <c r="QJP169" s="754"/>
      <c r="QJQ169" s="754"/>
      <c r="QJR169" s="754"/>
      <c r="QJS169" s="754"/>
      <c r="QJT169" s="754"/>
      <c r="QJU169" s="754"/>
      <c r="QJV169" s="754"/>
      <c r="QJW169" s="754"/>
      <c r="QJX169" s="754"/>
      <c r="QJY169" s="754"/>
      <c r="QJZ169" s="754"/>
      <c r="QKA169" s="754"/>
      <c r="QKB169" s="754"/>
      <c r="QKC169" s="754"/>
      <c r="QKD169" s="754"/>
      <c r="QKE169" s="754"/>
      <c r="QKF169" s="754"/>
      <c r="QKG169" s="754"/>
      <c r="QKH169" s="754"/>
      <c r="QKI169" s="754"/>
      <c r="QKJ169" s="754"/>
      <c r="QKK169" s="754"/>
      <c r="QKL169" s="754"/>
      <c r="QKM169" s="754"/>
      <c r="QKN169" s="754"/>
      <c r="QKO169" s="754"/>
      <c r="QKP169" s="754"/>
      <c r="QKQ169" s="754"/>
      <c r="QKR169" s="754"/>
      <c r="QKS169" s="754"/>
      <c r="QKT169" s="754"/>
      <c r="QKU169" s="754"/>
      <c r="QKV169" s="754"/>
      <c r="QKW169" s="754"/>
      <c r="QKX169" s="754"/>
      <c r="QKY169" s="754"/>
      <c r="QKZ169" s="754"/>
      <c r="QLA169" s="754"/>
      <c r="QLB169" s="754"/>
      <c r="QLC169" s="754"/>
      <c r="QLD169" s="754"/>
      <c r="QLE169" s="754"/>
      <c r="QLF169" s="754"/>
      <c r="QLG169" s="754"/>
      <c r="QLH169" s="754"/>
      <c r="QLI169" s="754"/>
      <c r="QLJ169" s="754"/>
      <c r="QLK169" s="754"/>
      <c r="QLL169" s="754"/>
      <c r="QLM169" s="754"/>
      <c r="QLN169" s="754"/>
      <c r="QLO169" s="754"/>
      <c r="QLP169" s="754"/>
      <c r="QLQ169" s="754"/>
      <c r="QLR169" s="754"/>
      <c r="QLS169" s="754"/>
      <c r="QLT169" s="754"/>
      <c r="QLU169" s="754"/>
      <c r="QLV169" s="754"/>
      <c r="QLW169" s="754"/>
      <c r="QLX169" s="754"/>
      <c r="QLY169" s="754"/>
      <c r="QLZ169" s="754"/>
      <c r="QMA169" s="754"/>
      <c r="QMB169" s="754"/>
      <c r="QMC169" s="754"/>
      <c r="QMD169" s="754"/>
      <c r="QME169" s="754"/>
      <c r="QMF169" s="754"/>
      <c r="QMG169" s="754"/>
      <c r="QMH169" s="754"/>
      <c r="QMI169" s="754"/>
      <c r="QMJ169" s="754"/>
      <c r="QMK169" s="754"/>
      <c r="QML169" s="754"/>
      <c r="QMM169" s="754"/>
      <c r="QMN169" s="754"/>
      <c r="QMO169" s="754"/>
      <c r="QMP169" s="754"/>
      <c r="QMQ169" s="754"/>
      <c r="QMR169" s="754"/>
      <c r="QMS169" s="754"/>
      <c r="QMT169" s="754"/>
      <c r="QMU169" s="754"/>
      <c r="QMV169" s="754"/>
      <c r="QMW169" s="754"/>
      <c r="QMX169" s="754"/>
      <c r="QMY169" s="754"/>
      <c r="QMZ169" s="754"/>
      <c r="QNA169" s="754"/>
      <c r="QNB169" s="754"/>
      <c r="QNC169" s="754"/>
      <c r="QND169" s="754"/>
      <c r="QNE169" s="754"/>
      <c r="QNF169" s="754"/>
      <c r="QNG169" s="754"/>
      <c r="QNH169" s="754"/>
      <c r="QNI169" s="754"/>
      <c r="QNJ169" s="754"/>
      <c r="QNK169" s="754"/>
      <c r="QNL169" s="754"/>
      <c r="QNM169" s="754"/>
      <c r="QNN169" s="754"/>
      <c r="QNO169" s="754"/>
      <c r="QNP169" s="754"/>
      <c r="QNQ169" s="754"/>
      <c r="QNR169" s="754"/>
      <c r="QNS169" s="754"/>
      <c r="QNT169" s="754"/>
      <c r="QNU169" s="754"/>
      <c r="QNV169" s="754"/>
      <c r="QNW169" s="754"/>
      <c r="QNX169" s="754"/>
      <c r="QNY169" s="754"/>
      <c r="QNZ169" s="754"/>
      <c r="QOA169" s="754"/>
      <c r="QOB169" s="754"/>
      <c r="QOC169" s="754"/>
      <c r="QOD169" s="754"/>
      <c r="QOE169" s="754"/>
      <c r="QOF169" s="754"/>
      <c r="QOG169" s="754"/>
      <c r="QOH169" s="754"/>
      <c r="QOI169" s="754"/>
      <c r="QOJ169" s="754"/>
      <c r="QOK169" s="754"/>
      <c r="QOL169" s="754"/>
      <c r="QOM169" s="754"/>
      <c r="QON169" s="754"/>
      <c r="QOO169" s="754"/>
      <c r="QOP169" s="754"/>
      <c r="QOQ169" s="754"/>
      <c r="QOR169" s="754"/>
      <c r="QOS169" s="754"/>
      <c r="QOT169" s="754"/>
      <c r="QOU169" s="754"/>
      <c r="QOV169" s="754"/>
      <c r="QOW169" s="754"/>
      <c r="QOX169" s="754"/>
      <c r="QOY169" s="754"/>
      <c r="QOZ169" s="754"/>
      <c r="QPA169" s="754"/>
      <c r="QPB169" s="754"/>
      <c r="QPC169" s="754"/>
      <c r="QPD169" s="754"/>
      <c r="QPE169" s="754"/>
      <c r="QPF169" s="754"/>
      <c r="QPG169" s="754"/>
      <c r="QPH169" s="754"/>
      <c r="QPI169" s="754"/>
      <c r="QPJ169" s="754"/>
      <c r="QPK169" s="754"/>
      <c r="QPL169" s="754"/>
      <c r="QPM169" s="754"/>
      <c r="QPN169" s="754"/>
      <c r="QPO169" s="754"/>
      <c r="QPP169" s="754"/>
      <c r="QPQ169" s="754"/>
      <c r="QPR169" s="754"/>
      <c r="QPS169" s="754"/>
      <c r="QPT169" s="754"/>
      <c r="QPU169" s="754"/>
      <c r="QPV169" s="754"/>
      <c r="QPW169" s="754"/>
      <c r="QPX169" s="754"/>
      <c r="QPY169" s="754"/>
      <c r="QPZ169" s="754"/>
      <c r="QQA169" s="754"/>
      <c r="QQB169" s="754"/>
      <c r="QQC169" s="754"/>
      <c r="QQD169" s="754"/>
      <c r="QQE169" s="754"/>
      <c r="QQF169" s="754"/>
      <c r="QQG169" s="754"/>
      <c r="QQH169" s="754"/>
      <c r="QQI169" s="754"/>
      <c r="QQJ169" s="754"/>
      <c r="QQK169" s="754"/>
      <c r="QQL169" s="754"/>
      <c r="QQM169" s="754"/>
      <c r="QQN169" s="754"/>
      <c r="QQO169" s="754"/>
      <c r="QQP169" s="754"/>
      <c r="QQQ169" s="754"/>
      <c r="QQR169" s="754"/>
      <c r="QQS169" s="754"/>
      <c r="QQT169" s="754"/>
      <c r="QQU169" s="754"/>
      <c r="QQV169" s="754"/>
      <c r="QQW169" s="754"/>
      <c r="QQX169" s="754"/>
      <c r="QQY169" s="754"/>
      <c r="QQZ169" s="754"/>
      <c r="QRA169" s="754"/>
      <c r="QRB169" s="754"/>
      <c r="QRC169" s="754"/>
      <c r="QRD169" s="754"/>
      <c r="QRE169" s="754"/>
      <c r="QRF169" s="754"/>
      <c r="QRG169" s="754"/>
      <c r="QRH169" s="754"/>
      <c r="QRI169" s="754"/>
      <c r="QRJ169" s="754"/>
      <c r="QRK169" s="754"/>
      <c r="QRL169" s="754"/>
      <c r="QRM169" s="754"/>
      <c r="QRN169" s="754"/>
      <c r="QRO169" s="754"/>
      <c r="QRP169" s="754"/>
      <c r="QRQ169" s="754"/>
      <c r="QRR169" s="754"/>
      <c r="QRS169" s="754"/>
      <c r="QRT169" s="754"/>
      <c r="QRU169" s="754"/>
      <c r="QRV169" s="754"/>
      <c r="QRW169" s="754"/>
      <c r="QRX169" s="754"/>
      <c r="QRY169" s="754"/>
      <c r="QRZ169" s="754"/>
      <c r="QSA169" s="754"/>
      <c r="QSB169" s="754"/>
      <c r="QSC169" s="754"/>
      <c r="QSD169" s="754"/>
      <c r="QSE169" s="754"/>
      <c r="QSF169" s="754"/>
      <c r="QSG169" s="754"/>
      <c r="QSH169" s="754"/>
      <c r="QSI169" s="754"/>
      <c r="QSJ169" s="754"/>
      <c r="QSK169" s="754"/>
      <c r="QSL169" s="754"/>
      <c r="QSM169" s="754"/>
      <c r="QSN169" s="754"/>
      <c r="QSO169" s="754"/>
      <c r="QSP169" s="754"/>
      <c r="QSQ169" s="754"/>
      <c r="QSR169" s="754"/>
      <c r="QSS169" s="754"/>
      <c r="QST169" s="754"/>
      <c r="QSU169" s="754"/>
      <c r="QSV169" s="754"/>
      <c r="QSW169" s="754"/>
      <c r="QSX169" s="754"/>
      <c r="QSY169" s="754"/>
      <c r="QSZ169" s="754"/>
      <c r="QTA169" s="754"/>
      <c r="QTB169" s="754"/>
      <c r="QTC169" s="754"/>
      <c r="QTD169" s="754"/>
      <c r="QTE169" s="754"/>
      <c r="QTF169" s="754"/>
      <c r="QTG169" s="754"/>
      <c r="QTH169" s="754"/>
      <c r="QTI169" s="754"/>
      <c r="QTJ169" s="754"/>
      <c r="QTK169" s="754"/>
      <c r="QTL169" s="754"/>
      <c r="QTM169" s="754"/>
      <c r="QTN169" s="754"/>
      <c r="QTO169" s="754"/>
      <c r="QTP169" s="754"/>
      <c r="QTQ169" s="754"/>
      <c r="QTR169" s="754"/>
      <c r="QTS169" s="754"/>
      <c r="QTT169" s="754"/>
      <c r="QTU169" s="754"/>
      <c r="QTV169" s="754"/>
      <c r="QTW169" s="754"/>
      <c r="QTX169" s="754"/>
      <c r="QTY169" s="754"/>
      <c r="QTZ169" s="754"/>
      <c r="QUA169" s="754"/>
      <c r="QUB169" s="754"/>
      <c r="QUC169" s="754"/>
      <c r="QUD169" s="754"/>
      <c r="QUE169" s="754"/>
      <c r="QUF169" s="754"/>
      <c r="QUG169" s="754"/>
      <c r="QUH169" s="754"/>
      <c r="QUI169" s="754"/>
      <c r="QUJ169" s="754"/>
      <c r="QUK169" s="754"/>
      <c r="QUL169" s="754"/>
      <c r="QUM169" s="754"/>
      <c r="QUN169" s="754"/>
      <c r="QUO169" s="754"/>
      <c r="QUP169" s="754"/>
      <c r="QUQ169" s="754"/>
      <c r="QUR169" s="754"/>
      <c r="QUS169" s="754"/>
      <c r="QUT169" s="754"/>
      <c r="QUU169" s="754"/>
      <c r="QUV169" s="754"/>
      <c r="QUW169" s="754"/>
      <c r="QUX169" s="754"/>
      <c r="QUY169" s="754"/>
      <c r="QUZ169" s="754"/>
      <c r="QVA169" s="754"/>
      <c r="QVB169" s="754"/>
      <c r="QVC169" s="754"/>
      <c r="QVD169" s="754"/>
      <c r="QVE169" s="754"/>
      <c r="QVF169" s="754"/>
      <c r="QVG169" s="754"/>
      <c r="QVH169" s="754"/>
      <c r="QVI169" s="754"/>
      <c r="QVJ169" s="754"/>
      <c r="QVK169" s="754"/>
      <c r="QVL169" s="754"/>
      <c r="QVM169" s="754"/>
      <c r="QVN169" s="754"/>
      <c r="QVO169" s="754"/>
      <c r="QVP169" s="754"/>
      <c r="QVQ169" s="754"/>
      <c r="QVR169" s="754"/>
      <c r="QVS169" s="754"/>
      <c r="QVT169" s="754"/>
      <c r="QVU169" s="754"/>
      <c r="QVV169" s="754"/>
      <c r="QVW169" s="754"/>
      <c r="QVX169" s="754"/>
      <c r="QVY169" s="754"/>
      <c r="QVZ169" s="754"/>
      <c r="QWA169" s="754"/>
      <c r="QWB169" s="754"/>
      <c r="QWC169" s="754"/>
      <c r="QWD169" s="754"/>
      <c r="QWE169" s="754"/>
      <c r="QWF169" s="754"/>
      <c r="QWG169" s="754"/>
      <c r="QWH169" s="754"/>
      <c r="QWI169" s="754"/>
      <c r="QWJ169" s="754"/>
      <c r="QWK169" s="754"/>
      <c r="QWL169" s="754"/>
      <c r="QWM169" s="754"/>
      <c r="QWN169" s="754"/>
      <c r="QWO169" s="754"/>
      <c r="QWP169" s="754"/>
      <c r="QWQ169" s="754"/>
      <c r="QWR169" s="754"/>
      <c r="QWS169" s="754"/>
      <c r="QWT169" s="754"/>
      <c r="QWU169" s="754"/>
      <c r="QWV169" s="754"/>
      <c r="QWW169" s="754"/>
      <c r="QWX169" s="754"/>
      <c r="QWY169" s="754"/>
      <c r="QWZ169" s="754"/>
      <c r="QXA169" s="754"/>
      <c r="QXB169" s="754"/>
      <c r="QXC169" s="754"/>
      <c r="QXD169" s="754"/>
      <c r="QXE169" s="754"/>
      <c r="QXF169" s="754"/>
      <c r="QXG169" s="754"/>
      <c r="QXH169" s="754"/>
      <c r="QXI169" s="754"/>
      <c r="QXJ169" s="754"/>
      <c r="QXK169" s="754"/>
      <c r="QXL169" s="754"/>
      <c r="QXM169" s="754"/>
      <c r="QXN169" s="754"/>
      <c r="QXO169" s="754"/>
      <c r="QXP169" s="754"/>
      <c r="QXQ169" s="754"/>
      <c r="QXR169" s="754"/>
      <c r="QXS169" s="754"/>
      <c r="QXT169" s="754"/>
      <c r="QXU169" s="754"/>
      <c r="QXV169" s="754"/>
      <c r="QXW169" s="754"/>
      <c r="QXX169" s="754"/>
      <c r="QXY169" s="754"/>
      <c r="QXZ169" s="754"/>
      <c r="QYA169" s="754"/>
      <c r="QYB169" s="754"/>
      <c r="QYC169" s="754"/>
      <c r="QYD169" s="754"/>
      <c r="QYE169" s="754"/>
      <c r="QYF169" s="754"/>
      <c r="QYG169" s="754"/>
      <c r="QYH169" s="754"/>
      <c r="QYI169" s="754"/>
      <c r="QYJ169" s="754"/>
      <c r="QYK169" s="754"/>
      <c r="QYL169" s="754"/>
      <c r="QYM169" s="754"/>
      <c r="QYN169" s="754"/>
      <c r="QYO169" s="754"/>
      <c r="QYP169" s="754"/>
      <c r="QYQ169" s="754"/>
      <c r="QYR169" s="754"/>
      <c r="QYS169" s="754"/>
      <c r="QYT169" s="754"/>
      <c r="QYU169" s="754"/>
      <c r="QYV169" s="754"/>
      <c r="QYW169" s="754"/>
      <c r="QYX169" s="754"/>
      <c r="QYY169" s="754"/>
      <c r="QYZ169" s="754"/>
      <c r="QZA169" s="754"/>
      <c r="QZB169" s="754"/>
      <c r="QZC169" s="754"/>
      <c r="QZD169" s="754"/>
      <c r="QZE169" s="754"/>
      <c r="QZF169" s="754"/>
      <c r="QZG169" s="754"/>
      <c r="QZH169" s="754"/>
      <c r="QZI169" s="754"/>
      <c r="QZJ169" s="754"/>
      <c r="QZK169" s="754"/>
      <c r="QZL169" s="754"/>
      <c r="QZM169" s="754"/>
      <c r="QZN169" s="754"/>
      <c r="QZO169" s="754"/>
      <c r="QZP169" s="754"/>
      <c r="QZQ169" s="754"/>
      <c r="QZR169" s="754"/>
      <c r="QZS169" s="754"/>
      <c r="QZT169" s="754"/>
      <c r="QZU169" s="754"/>
      <c r="QZV169" s="754"/>
      <c r="QZW169" s="754"/>
      <c r="QZX169" s="754"/>
      <c r="QZY169" s="754"/>
      <c r="QZZ169" s="754"/>
      <c r="RAA169" s="754"/>
      <c r="RAB169" s="754"/>
      <c r="RAC169" s="754"/>
      <c r="RAD169" s="754"/>
      <c r="RAE169" s="754"/>
      <c r="RAF169" s="754"/>
      <c r="RAG169" s="754"/>
      <c r="RAH169" s="754"/>
      <c r="RAI169" s="754"/>
      <c r="RAJ169" s="754"/>
      <c r="RAK169" s="754"/>
      <c r="RAL169" s="754"/>
      <c r="RAM169" s="754"/>
      <c r="RAN169" s="754"/>
      <c r="RAO169" s="754"/>
      <c r="RAP169" s="754"/>
      <c r="RAQ169" s="754"/>
      <c r="RAR169" s="754"/>
      <c r="RAS169" s="754"/>
      <c r="RAT169" s="754"/>
      <c r="RAU169" s="754"/>
      <c r="RAV169" s="754"/>
      <c r="RAW169" s="754"/>
      <c r="RAX169" s="754"/>
      <c r="RAY169" s="754"/>
      <c r="RAZ169" s="754"/>
      <c r="RBA169" s="754"/>
      <c r="RBB169" s="754"/>
      <c r="RBC169" s="754"/>
      <c r="RBD169" s="754"/>
      <c r="RBE169" s="754"/>
      <c r="RBF169" s="754"/>
      <c r="RBG169" s="754"/>
      <c r="RBH169" s="754"/>
      <c r="RBI169" s="754"/>
      <c r="RBJ169" s="754"/>
      <c r="RBK169" s="754"/>
      <c r="RBL169" s="754"/>
      <c r="RBM169" s="754"/>
      <c r="RBN169" s="754"/>
      <c r="RBO169" s="754"/>
      <c r="RBP169" s="754"/>
      <c r="RBQ169" s="754"/>
      <c r="RBR169" s="754"/>
      <c r="RBS169" s="754"/>
      <c r="RBT169" s="754"/>
      <c r="RBU169" s="754"/>
      <c r="RBV169" s="754"/>
      <c r="RBW169" s="754"/>
      <c r="RBX169" s="754"/>
      <c r="RBY169" s="754"/>
      <c r="RBZ169" s="754"/>
      <c r="RCA169" s="754"/>
      <c r="RCB169" s="754"/>
      <c r="RCC169" s="754"/>
      <c r="RCD169" s="754"/>
      <c r="RCE169" s="754"/>
      <c r="RCF169" s="754"/>
      <c r="RCG169" s="754"/>
      <c r="RCH169" s="754"/>
      <c r="RCI169" s="754"/>
      <c r="RCJ169" s="754"/>
      <c r="RCK169" s="754"/>
      <c r="RCL169" s="754"/>
      <c r="RCM169" s="754"/>
      <c r="RCN169" s="754"/>
      <c r="RCO169" s="754"/>
      <c r="RCP169" s="754"/>
      <c r="RCQ169" s="754"/>
      <c r="RCR169" s="754"/>
      <c r="RCS169" s="754"/>
      <c r="RCT169" s="754"/>
      <c r="RCU169" s="754"/>
      <c r="RCV169" s="754"/>
      <c r="RCW169" s="754"/>
      <c r="RCX169" s="754"/>
      <c r="RCY169" s="754"/>
      <c r="RCZ169" s="754"/>
      <c r="RDA169" s="754"/>
      <c r="RDB169" s="754"/>
      <c r="RDC169" s="754"/>
      <c r="RDD169" s="754"/>
      <c r="RDE169" s="754"/>
      <c r="RDF169" s="754"/>
      <c r="RDG169" s="754"/>
      <c r="RDH169" s="754"/>
      <c r="RDI169" s="754"/>
      <c r="RDJ169" s="754"/>
      <c r="RDK169" s="754"/>
      <c r="RDL169" s="754"/>
      <c r="RDM169" s="754"/>
      <c r="RDN169" s="754"/>
      <c r="RDO169" s="754"/>
      <c r="RDP169" s="754"/>
      <c r="RDQ169" s="754"/>
      <c r="RDR169" s="754"/>
      <c r="RDS169" s="754"/>
      <c r="RDT169" s="754"/>
      <c r="RDU169" s="754"/>
      <c r="RDV169" s="754"/>
      <c r="RDW169" s="754"/>
      <c r="RDX169" s="754"/>
      <c r="RDY169" s="754"/>
      <c r="RDZ169" s="754"/>
      <c r="REA169" s="754"/>
      <c r="REB169" s="754"/>
      <c r="REC169" s="754"/>
      <c r="RED169" s="754"/>
      <c r="REE169" s="754"/>
      <c r="REF169" s="754"/>
      <c r="REG169" s="754"/>
      <c r="REH169" s="754"/>
      <c r="REI169" s="754"/>
      <c r="REJ169" s="754"/>
      <c r="REK169" s="754"/>
      <c r="REL169" s="754"/>
      <c r="REM169" s="754"/>
      <c r="REN169" s="754"/>
      <c r="REO169" s="754"/>
      <c r="REP169" s="754"/>
      <c r="REQ169" s="754"/>
      <c r="RER169" s="754"/>
      <c r="RES169" s="754"/>
      <c r="RET169" s="754"/>
      <c r="REU169" s="754"/>
      <c r="REV169" s="754"/>
      <c r="REW169" s="754"/>
      <c r="REX169" s="754"/>
      <c r="REY169" s="754"/>
      <c r="REZ169" s="754"/>
      <c r="RFA169" s="754"/>
      <c r="RFB169" s="754"/>
      <c r="RFC169" s="754"/>
      <c r="RFD169" s="754"/>
      <c r="RFE169" s="754"/>
      <c r="RFF169" s="754"/>
      <c r="RFG169" s="754"/>
      <c r="RFH169" s="754"/>
      <c r="RFI169" s="754"/>
      <c r="RFJ169" s="754"/>
      <c r="RFK169" s="754"/>
      <c r="RFL169" s="754"/>
      <c r="RFM169" s="754"/>
      <c r="RFN169" s="754"/>
      <c r="RFO169" s="754"/>
      <c r="RFP169" s="754"/>
      <c r="RFQ169" s="754"/>
      <c r="RFR169" s="754"/>
      <c r="RFS169" s="754"/>
      <c r="RFT169" s="754"/>
      <c r="RFU169" s="754"/>
      <c r="RFV169" s="754"/>
      <c r="RFW169" s="754"/>
      <c r="RFX169" s="754"/>
      <c r="RFY169" s="754"/>
      <c r="RFZ169" s="754"/>
      <c r="RGA169" s="754"/>
      <c r="RGB169" s="754"/>
      <c r="RGC169" s="754"/>
      <c r="RGD169" s="754"/>
      <c r="RGE169" s="754"/>
      <c r="RGF169" s="754"/>
      <c r="RGG169" s="754"/>
      <c r="RGH169" s="754"/>
      <c r="RGI169" s="754"/>
      <c r="RGJ169" s="754"/>
      <c r="RGK169" s="754"/>
      <c r="RGL169" s="754"/>
      <c r="RGM169" s="754"/>
      <c r="RGN169" s="754"/>
      <c r="RGO169" s="754"/>
      <c r="RGP169" s="754"/>
      <c r="RGQ169" s="754"/>
      <c r="RGR169" s="754"/>
      <c r="RGS169" s="754"/>
      <c r="RGT169" s="754"/>
      <c r="RGU169" s="754"/>
      <c r="RGV169" s="754"/>
      <c r="RGW169" s="754"/>
      <c r="RGX169" s="754"/>
      <c r="RGY169" s="754"/>
      <c r="RGZ169" s="754"/>
      <c r="RHA169" s="754"/>
      <c r="RHB169" s="754"/>
      <c r="RHC169" s="754"/>
      <c r="RHD169" s="754"/>
      <c r="RHE169" s="754"/>
      <c r="RHF169" s="754"/>
      <c r="RHG169" s="754"/>
      <c r="RHH169" s="754"/>
      <c r="RHI169" s="754"/>
      <c r="RHJ169" s="754"/>
      <c r="RHK169" s="754"/>
      <c r="RHL169" s="754"/>
      <c r="RHM169" s="754"/>
      <c r="RHN169" s="754"/>
      <c r="RHO169" s="754"/>
      <c r="RHP169" s="754"/>
      <c r="RHQ169" s="754"/>
      <c r="RHR169" s="754"/>
      <c r="RHS169" s="754"/>
      <c r="RHT169" s="754"/>
      <c r="RHU169" s="754"/>
      <c r="RHV169" s="754"/>
      <c r="RHW169" s="754"/>
      <c r="RHX169" s="754"/>
      <c r="RHY169" s="754"/>
      <c r="RHZ169" s="754"/>
      <c r="RIA169" s="754"/>
      <c r="RIB169" s="754"/>
      <c r="RIC169" s="754"/>
      <c r="RID169" s="754"/>
      <c r="RIE169" s="754"/>
      <c r="RIF169" s="754"/>
      <c r="RIG169" s="754"/>
      <c r="RIH169" s="754"/>
      <c r="RII169" s="754"/>
      <c r="RIJ169" s="754"/>
      <c r="RIK169" s="754"/>
      <c r="RIL169" s="754"/>
      <c r="RIM169" s="754"/>
      <c r="RIN169" s="754"/>
      <c r="RIO169" s="754"/>
      <c r="RIP169" s="754"/>
      <c r="RIQ169" s="754"/>
      <c r="RIR169" s="754"/>
      <c r="RIS169" s="754"/>
      <c r="RIT169" s="754"/>
      <c r="RIU169" s="754"/>
      <c r="RIV169" s="754"/>
      <c r="RIW169" s="754"/>
      <c r="RIX169" s="754"/>
      <c r="RIY169" s="754"/>
      <c r="RIZ169" s="754"/>
      <c r="RJA169" s="754"/>
      <c r="RJB169" s="754"/>
      <c r="RJC169" s="754"/>
      <c r="RJD169" s="754"/>
      <c r="RJE169" s="754"/>
      <c r="RJF169" s="754"/>
      <c r="RJG169" s="754"/>
      <c r="RJH169" s="754"/>
      <c r="RJI169" s="754"/>
      <c r="RJJ169" s="754"/>
      <c r="RJK169" s="754"/>
      <c r="RJL169" s="754"/>
      <c r="RJM169" s="754"/>
      <c r="RJN169" s="754"/>
      <c r="RJO169" s="754"/>
      <c r="RJP169" s="754"/>
      <c r="RJQ169" s="754"/>
      <c r="RJR169" s="754"/>
      <c r="RJS169" s="754"/>
      <c r="RJT169" s="754"/>
      <c r="RJU169" s="754"/>
      <c r="RJV169" s="754"/>
      <c r="RJW169" s="754"/>
      <c r="RJX169" s="754"/>
      <c r="RJY169" s="754"/>
      <c r="RJZ169" s="754"/>
      <c r="RKA169" s="754"/>
      <c r="RKB169" s="754"/>
      <c r="RKC169" s="754"/>
      <c r="RKD169" s="754"/>
      <c r="RKE169" s="754"/>
      <c r="RKF169" s="754"/>
      <c r="RKG169" s="754"/>
      <c r="RKH169" s="754"/>
      <c r="RKI169" s="754"/>
      <c r="RKJ169" s="754"/>
      <c r="RKK169" s="754"/>
      <c r="RKL169" s="754"/>
      <c r="RKM169" s="754"/>
      <c r="RKN169" s="754"/>
      <c r="RKO169" s="754"/>
      <c r="RKP169" s="754"/>
      <c r="RKQ169" s="754"/>
      <c r="RKR169" s="754"/>
      <c r="RKS169" s="754"/>
      <c r="RKT169" s="754"/>
      <c r="RKU169" s="754"/>
      <c r="RKV169" s="754"/>
      <c r="RKW169" s="754"/>
      <c r="RKX169" s="754"/>
      <c r="RKY169" s="754"/>
      <c r="RKZ169" s="754"/>
      <c r="RLA169" s="754"/>
      <c r="RLB169" s="754"/>
      <c r="RLC169" s="754"/>
      <c r="RLD169" s="754"/>
      <c r="RLE169" s="754"/>
      <c r="RLF169" s="754"/>
      <c r="RLG169" s="754"/>
      <c r="RLH169" s="754"/>
      <c r="RLI169" s="754"/>
      <c r="RLJ169" s="754"/>
      <c r="RLK169" s="754"/>
      <c r="RLL169" s="754"/>
      <c r="RLM169" s="754"/>
      <c r="RLN169" s="754"/>
      <c r="RLO169" s="754"/>
      <c r="RLP169" s="754"/>
      <c r="RLQ169" s="754"/>
      <c r="RLR169" s="754"/>
      <c r="RLS169" s="754"/>
      <c r="RLT169" s="754"/>
      <c r="RLU169" s="754"/>
      <c r="RLV169" s="754"/>
      <c r="RLW169" s="754"/>
      <c r="RLX169" s="754"/>
      <c r="RLY169" s="754"/>
      <c r="RLZ169" s="754"/>
      <c r="RMA169" s="754"/>
      <c r="RMB169" s="754"/>
      <c r="RMC169" s="754"/>
      <c r="RMD169" s="754"/>
      <c r="RME169" s="754"/>
      <c r="RMF169" s="754"/>
      <c r="RMG169" s="754"/>
      <c r="RMH169" s="754"/>
      <c r="RMI169" s="754"/>
      <c r="RMJ169" s="754"/>
      <c r="RMK169" s="754"/>
      <c r="RML169" s="754"/>
      <c r="RMM169" s="754"/>
      <c r="RMN169" s="754"/>
      <c r="RMO169" s="754"/>
      <c r="RMP169" s="754"/>
      <c r="RMQ169" s="754"/>
      <c r="RMR169" s="754"/>
      <c r="RMS169" s="754"/>
      <c r="RMT169" s="754"/>
      <c r="RMU169" s="754"/>
      <c r="RMV169" s="754"/>
      <c r="RMW169" s="754"/>
      <c r="RMX169" s="754"/>
      <c r="RMY169" s="754"/>
      <c r="RMZ169" s="754"/>
      <c r="RNA169" s="754"/>
      <c r="RNB169" s="754"/>
      <c r="RNC169" s="754"/>
      <c r="RND169" s="754"/>
      <c r="RNE169" s="754"/>
      <c r="RNF169" s="754"/>
      <c r="RNG169" s="754"/>
      <c r="RNH169" s="754"/>
      <c r="RNI169" s="754"/>
      <c r="RNJ169" s="754"/>
      <c r="RNK169" s="754"/>
      <c r="RNL169" s="754"/>
      <c r="RNM169" s="754"/>
      <c r="RNN169" s="754"/>
      <c r="RNO169" s="754"/>
      <c r="RNP169" s="754"/>
      <c r="RNQ169" s="754"/>
      <c r="RNR169" s="754"/>
      <c r="RNS169" s="754"/>
      <c r="RNT169" s="754"/>
      <c r="RNU169" s="754"/>
      <c r="RNV169" s="754"/>
      <c r="RNW169" s="754"/>
      <c r="RNX169" s="754"/>
      <c r="RNY169" s="754"/>
      <c r="RNZ169" s="754"/>
      <c r="ROA169" s="754"/>
      <c r="ROB169" s="754"/>
      <c r="ROC169" s="754"/>
      <c r="ROD169" s="754"/>
      <c r="ROE169" s="754"/>
      <c r="ROF169" s="754"/>
      <c r="ROG169" s="754"/>
      <c r="ROH169" s="754"/>
      <c r="ROI169" s="754"/>
      <c r="ROJ169" s="754"/>
      <c r="ROK169" s="754"/>
      <c r="ROL169" s="754"/>
      <c r="ROM169" s="754"/>
      <c r="RON169" s="754"/>
      <c r="ROO169" s="754"/>
      <c r="ROP169" s="754"/>
      <c r="ROQ169" s="754"/>
      <c r="ROR169" s="754"/>
      <c r="ROS169" s="754"/>
      <c r="ROT169" s="754"/>
      <c r="ROU169" s="754"/>
      <c r="ROV169" s="754"/>
      <c r="ROW169" s="754"/>
      <c r="ROX169" s="754"/>
      <c r="ROY169" s="754"/>
      <c r="ROZ169" s="754"/>
      <c r="RPA169" s="754"/>
      <c r="RPB169" s="754"/>
      <c r="RPC169" s="754"/>
      <c r="RPD169" s="754"/>
      <c r="RPE169" s="754"/>
      <c r="RPF169" s="754"/>
      <c r="RPG169" s="754"/>
      <c r="RPH169" s="754"/>
      <c r="RPI169" s="754"/>
      <c r="RPJ169" s="754"/>
      <c r="RPK169" s="754"/>
      <c r="RPL169" s="754"/>
      <c r="RPM169" s="754"/>
      <c r="RPN169" s="754"/>
      <c r="RPO169" s="754"/>
      <c r="RPP169" s="754"/>
      <c r="RPQ169" s="754"/>
      <c r="RPR169" s="754"/>
      <c r="RPS169" s="754"/>
      <c r="RPT169" s="754"/>
      <c r="RPU169" s="754"/>
      <c r="RPV169" s="754"/>
      <c r="RPW169" s="754"/>
      <c r="RPX169" s="754"/>
      <c r="RPY169" s="754"/>
      <c r="RPZ169" s="754"/>
      <c r="RQA169" s="754"/>
      <c r="RQB169" s="754"/>
      <c r="RQC169" s="754"/>
      <c r="RQD169" s="754"/>
      <c r="RQE169" s="754"/>
      <c r="RQF169" s="754"/>
      <c r="RQG169" s="754"/>
      <c r="RQH169" s="754"/>
      <c r="RQI169" s="754"/>
      <c r="RQJ169" s="754"/>
      <c r="RQK169" s="754"/>
      <c r="RQL169" s="754"/>
      <c r="RQM169" s="754"/>
      <c r="RQN169" s="754"/>
      <c r="RQO169" s="754"/>
      <c r="RQP169" s="754"/>
      <c r="RQQ169" s="754"/>
      <c r="RQR169" s="754"/>
      <c r="RQS169" s="754"/>
      <c r="RQT169" s="754"/>
      <c r="RQU169" s="754"/>
      <c r="RQV169" s="754"/>
      <c r="RQW169" s="754"/>
      <c r="RQX169" s="754"/>
      <c r="RQY169" s="754"/>
      <c r="RQZ169" s="754"/>
      <c r="RRA169" s="754"/>
      <c r="RRB169" s="754"/>
      <c r="RRC169" s="754"/>
      <c r="RRD169" s="754"/>
      <c r="RRE169" s="754"/>
      <c r="RRF169" s="754"/>
      <c r="RRG169" s="754"/>
      <c r="RRH169" s="754"/>
      <c r="RRI169" s="754"/>
      <c r="RRJ169" s="754"/>
      <c r="RRK169" s="754"/>
      <c r="RRL169" s="754"/>
      <c r="RRM169" s="754"/>
      <c r="RRN169" s="754"/>
      <c r="RRO169" s="754"/>
      <c r="RRP169" s="754"/>
      <c r="RRQ169" s="754"/>
      <c r="RRR169" s="754"/>
      <c r="RRS169" s="754"/>
      <c r="RRT169" s="754"/>
      <c r="RRU169" s="754"/>
      <c r="RRV169" s="754"/>
      <c r="RRW169" s="754"/>
      <c r="RRX169" s="754"/>
      <c r="RRY169" s="754"/>
      <c r="RRZ169" s="754"/>
      <c r="RSA169" s="754"/>
      <c r="RSB169" s="754"/>
      <c r="RSC169" s="754"/>
      <c r="RSD169" s="754"/>
      <c r="RSE169" s="754"/>
      <c r="RSF169" s="754"/>
      <c r="RSG169" s="754"/>
      <c r="RSH169" s="754"/>
      <c r="RSI169" s="754"/>
      <c r="RSJ169" s="754"/>
      <c r="RSK169" s="754"/>
      <c r="RSL169" s="754"/>
      <c r="RSM169" s="754"/>
      <c r="RSN169" s="754"/>
      <c r="RSO169" s="754"/>
      <c r="RSP169" s="754"/>
      <c r="RSQ169" s="754"/>
      <c r="RSR169" s="754"/>
      <c r="RSS169" s="754"/>
      <c r="RST169" s="754"/>
      <c r="RSU169" s="754"/>
      <c r="RSV169" s="754"/>
      <c r="RSW169" s="754"/>
      <c r="RSX169" s="754"/>
      <c r="RSY169" s="754"/>
      <c r="RSZ169" s="754"/>
      <c r="RTA169" s="754"/>
      <c r="RTB169" s="754"/>
      <c r="RTC169" s="754"/>
      <c r="RTD169" s="754"/>
      <c r="RTE169" s="754"/>
      <c r="RTF169" s="754"/>
      <c r="RTG169" s="754"/>
      <c r="RTH169" s="754"/>
      <c r="RTI169" s="754"/>
      <c r="RTJ169" s="754"/>
      <c r="RTK169" s="754"/>
      <c r="RTL169" s="754"/>
      <c r="RTM169" s="754"/>
      <c r="RTN169" s="754"/>
      <c r="RTO169" s="754"/>
      <c r="RTP169" s="754"/>
      <c r="RTQ169" s="754"/>
      <c r="RTR169" s="754"/>
      <c r="RTS169" s="754"/>
      <c r="RTT169" s="754"/>
      <c r="RTU169" s="754"/>
      <c r="RTV169" s="754"/>
      <c r="RTW169" s="754"/>
      <c r="RTX169" s="754"/>
      <c r="RTY169" s="754"/>
      <c r="RTZ169" s="754"/>
      <c r="RUA169" s="754"/>
      <c r="RUB169" s="754"/>
      <c r="RUC169" s="754"/>
      <c r="RUD169" s="754"/>
      <c r="RUE169" s="754"/>
      <c r="RUF169" s="754"/>
      <c r="RUG169" s="754"/>
      <c r="RUH169" s="754"/>
      <c r="RUI169" s="754"/>
      <c r="RUJ169" s="754"/>
      <c r="RUK169" s="754"/>
      <c r="RUL169" s="754"/>
      <c r="RUM169" s="754"/>
      <c r="RUN169" s="754"/>
      <c r="RUO169" s="754"/>
      <c r="RUP169" s="754"/>
      <c r="RUQ169" s="754"/>
      <c r="RUR169" s="754"/>
      <c r="RUS169" s="754"/>
      <c r="RUT169" s="754"/>
      <c r="RUU169" s="754"/>
      <c r="RUV169" s="754"/>
      <c r="RUW169" s="754"/>
      <c r="RUX169" s="754"/>
      <c r="RUY169" s="754"/>
      <c r="RUZ169" s="754"/>
      <c r="RVA169" s="754"/>
      <c r="RVB169" s="754"/>
      <c r="RVC169" s="754"/>
      <c r="RVD169" s="754"/>
      <c r="RVE169" s="754"/>
      <c r="RVF169" s="754"/>
      <c r="RVG169" s="754"/>
      <c r="RVH169" s="754"/>
      <c r="RVI169" s="754"/>
      <c r="RVJ169" s="754"/>
      <c r="RVK169" s="754"/>
      <c r="RVL169" s="754"/>
      <c r="RVM169" s="754"/>
      <c r="RVN169" s="754"/>
      <c r="RVO169" s="754"/>
      <c r="RVP169" s="754"/>
      <c r="RVQ169" s="754"/>
      <c r="RVR169" s="754"/>
      <c r="RVS169" s="754"/>
      <c r="RVT169" s="754"/>
      <c r="RVU169" s="754"/>
      <c r="RVV169" s="754"/>
      <c r="RVW169" s="754"/>
      <c r="RVX169" s="754"/>
      <c r="RVY169" s="754"/>
      <c r="RVZ169" s="754"/>
      <c r="RWA169" s="754"/>
      <c r="RWB169" s="754"/>
      <c r="RWC169" s="754"/>
      <c r="RWD169" s="754"/>
      <c r="RWE169" s="754"/>
      <c r="RWF169" s="754"/>
      <c r="RWG169" s="754"/>
      <c r="RWH169" s="754"/>
      <c r="RWI169" s="754"/>
      <c r="RWJ169" s="754"/>
      <c r="RWK169" s="754"/>
      <c r="RWL169" s="754"/>
      <c r="RWM169" s="754"/>
      <c r="RWN169" s="754"/>
      <c r="RWO169" s="754"/>
      <c r="RWP169" s="754"/>
      <c r="RWQ169" s="754"/>
      <c r="RWR169" s="754"/>
      <c r="RWS169" s="754"/>
      <c r="RWT169" s="754"/>
      <c r="RWU169" s="754"/>
      <c r="RWV169" s="754"/>
      <c r="RWW169" s="754"/>
      <c r="RWX169" s="754"/>
      <c r="RWY169" s="754"/>
      <c r="RWZ169" s="754"/>
      <c r="RXA169" s="754"/>
      <c r="RXB169" s="754"/>
      <c r="RXC169" s="754"/>
      <c r="RXD169" s="754"/>
      <c r="RXE169" s="754"/>
      <c r="RXF169" s="754"/>
      <c r="RXG169" s="754"/>
      <c r="RXH169" s="754"/>
      <c r="RXI169" s="754"/>
      <c r="RXJ169" s="754"/>
      <c r="RXK169" s="754"/>
      <c r="RXL169" s="754"/>
      <c r="RXM169" s="754"/>
      <c r="RXN169" s="754"/>
      <c r="RXO169" s="754"/>
      <c r="RXP169" s="754"/>
      <c r="RXQ169" s="754"/>
      <c r="RXR169" s="754"/>
      <c r="RXS169" s="754"/>
      <c r="RXT169" s="754"/>
      <c r="RXU169" s="754"/>
      <c r="RXV169" s="754"/>
      <c r="RXW169" s="754"/>
      <c r="RXX169" s="754"/>
      <c r="RXY169" s="754"/>
      <c r="RXZ169" s="754"/>
      <c r="RYA169" s="754"/>
      <c r="RYB169" s="754"/>
      <c r="RYC169" s="754"/>
      <c r="RYD169" s="754"/>
      <c r="RYE169" s="754"/>
      <c r="RYF169" s="754"/>
      <c r="RYG169" s="754"/>
      <c r="RYH169" s="754"/>
      <c r="RYI169" s="754"/>
      <c r="RYJ169" s="754"/>
      <c r="RYK169" s="754"/>
      <c r="RYL169" s="754"/>
      <c r="RYM169" s="754"/>
      <c r="RYN169" s="754"/>
      <c r="RYO169" s="754"/>
      <c r="RYP169" s="754"/>
      <c r="RYQ169" s="754"/>
      <c r="RYR169" s="754"/>
      <c r="RYS169" s="754"/>
      <c r="RYT169" s="754"/>
      <c r="RYU169" s="754"/>
      <c r="RYV169" s="754"/>
      <c r="RYW169" s="754"/>
      <c r="RYX169" s="754"/>
      <c r="RYY169" s="754"/>
      <c r="RYZ169" s="754"/>
      <c r="RZA169" s="754"/>
      <c r="RZB169" s="754"/>
      <c r="RZC169" s="754"/>
      <c r="RZD169" s="754"/>
      <c r="RZE169" s="754"/>
      <c r="RZF169" s="754"/>
      <c r="RZG169" s="754"/>
      <c r="RZH169" s="754"/>
      <c r="RZI169" s="754"/>
      <c r="RZJ169" s="754"/>
      <c r="RZK169" s="754"/>
      <c r="RZL169" s="754"/>
      <c r="RZM169" s="754"/>
      <c r="RZN169" s="754"/>
      <c r="RZO169" s="754"/>
      <c r="RZP169" s="754"/>
      <c r="RZQ169" s="754"/>
      <c r="RZR169" s="754"/>
      <c r="RZS169" s="754"/>
      <c r="RZT169" s="754"/>
      <c r="RZU169" s="754"/>
      <c r="RZV169" s="754"/>
      <c r="RZW169" s="754"/>
      <c r="RZX169" s="754"/>
      <c r="RZY169" s="754"/>
      <c r="RZZ169" s="754"/>
      <c r="SAA169" s="754"/>
      <c r="SAB169" s="754"/>
      <c r="SAC169" s="754"/>
      <c r="SAD169" s="754"/>
      <c r="SAE169" s="754"/>
      <c r="SAF169" s="754"/>
      <c r="SAG169" s="754"/>
      <c r="SAH169" s="754"/>
      <c r="SAI169" s="754"/>
      <c r="SAJ169" s="754"/>
      <c r="SAK169" s="754"/>
      <c r="SAL169" s="754"/>
      <c r="SAM169" s="754"/>
      <c r="SAN169" s="754"/>
      <c r="SAO169" s="754"/>
      <c r="SAP169" s="754"/>
      <c r="SAQ169" s="754"/>
      <c r="SAR169" s="754"/>
      <c r="SAS169" s="754"/>
      <c r="SAT169" s="754"/>
      <c r="SAU169" s="754"/>
      <c r="SAV169" s="754"/>
      <c r="SAW169" s="754"/>
      <c r="SAX169" s="754"/>
      <c r="SAY169" s="754"/>
      <c r="SAZ169" s="754"/>
      <c r="SBA169" s="754"/>
      <c r="SBB169" s="754"/>
      <c r="SBC169" s="754"/>
      <c r="SBD169" s="754"/>
      <c r="SBE169" s="754"/>
      <c r="SBF169" s="754"/>
      <c r="SBG169" s="754"/>
      <c r="SBH169" s="754"/>
      <c r="SBI169" s="754"/>
      <c r="SBJ169" s="754"/>
      <c r="SBK169" s="754"/>
      <c r="SBL169" s="754"/>
      <c r="SBM169" s="754"/>
      <c r="SBN169" s="754"/>
      <c r="SBO169" s="754"/>
      <c r="SBP169" s="754"/>
      <c r="SBQ169" s="754"/>
      <c r="SBR169" s="754"/>
      <c r="SBS169" s="754"/>
      <c r="SBT169" s="754"/>
      <c r="SBU169" s="754"/>
      <c r="SBV169" s="754"/>
      <c r="SBW169" s="754"/>
      <c r="SBX169" s="754"/>
      <c r="SBY169" s="754"/>
      <c r="SBZ169" s="754"/>
      <c r="SCA169" s="754"/>
      <c r="SCB169" s="754"/>
      <c r="SCC169" s="754"/>
      <c r="SCD169" s="754"/>
      <c r="SCE169" s="754"/>
      <c r="SCF169" s="754"/>
      <c r="SCG169" s="754"/>
      <c r="SCH169" s="754"/>
      <c r="SCI169" s="754"/>
      <c r="SCJ169" s="754"/>
      <c r="SCK169" s="754"/>
      <c r="SCL169" s="754"/>
      <c r="SCM169" s="754"/>
      <c r="SCN169" s="754"/>
      <c r="SCO169" s="754"/>
      <c r="SCP169" s="754"/>
      <c r="SCQ169" s="754"/>
      <c r="SCR169" s="754"/>
      <c r="SCS169" s="754"/>
      <c r="SCT169" s="754"/>
      <c r="SCU169" s="754"/>
      <c r="SCV169" s="754"/>
      <c r="SCW169" s="754"/>
      <c r="SCX169" s="754"/>
      <c r="SCY169" s="754"/>
      <c r="SCZ169" s="754"/>
      <c r="SDA169" s="754"/>
      <c r="SDB169" s="754"/>
      <c r="SDC169" s="754"/>
      <c r="SDD169" s="754"/>
      <c r="SDE169" s="754"/>
      <c r="SDF169" s="754"/>
      <c r="SDG169" s="754"/>
      <c r="SDH169" s="754"/>
      <c r="SDI169" s="754"/>
      <c r="SDJ169" s="754"/>
      <c r="SDK169" s="754"/>
      <c r="SDL169" s="754"/>
      <c r="SDM169" s="754"/>
      <c r="SDN169" s="754"/>
      <c r="SDO169" s="754"/>
      <c r="SDP169" s="754"/>
      <c r="SDQ169" s="754"/>
      <c r="SDR169" s="754"/>
      <c r="SDS169" s="754"/>
      <c r="SDT169" s="754"/>
      <c r="SDU169" s="754"/>
      <c r="SDV169" s="754"/>
      <c r="SDW169" s="754"/>
      <c r="SDX169" s="754"/>
      <c r="SDY169" s="754"/>
      <c r="SDZ169" s="754"/>
      <c r="SEA169" s="754"/>
      <c r="SEB169" s="754"/>
      <c r="SEC169" s="754"/>
      <c r="SED169" s="754"/>
      <c r="SEE169" s="754"/>
      <c r="SEF169" s="754"/>
      <c r="SEG169" s="754"/>
      <c r="SEH169" s="754"/>
      <c r="SEI169" s="754"/>
      <c r="SEJ169" s="754"/>
      <c r="SEK169" s="754"/>
      <c r="SEL169" s="754"/>
      <c r="SEM169" s="754"/>
      <c r="SEN169" s="754"/>
      <c r="SEO169" s="754"/>
      <c r="SEP169" s="754"/>
      <c r="SEQ169" s="754"/>
      <c r="SER169" s="754"/>
      <c r="SES169" s="754"/>
      <c r="SET169" s="754"/>
      <c r="SEU169" s="754"/>
      <c r="SEV169" s="754"/>
      <c r="SEW169" s="754"/>
      <c r="SEX169" s="754"/>
      <c r="SEY169" s="754"/>
      <c r="SEZ169" s="754"/>
      <c r="SFA169" s="754"/>
      <c r="SFB169" s="754"/>
      <c r="SFC169" s="754"/>
      <c r="SFD169" s="754"/>
      <c r="SFE169" s="754"/>
      <c r="SFF169" s="754"/>
      <c r="SFG169" s="754"/>
      <c r="SFH169" s="754"/>
      <c r="SFI169" s="754"/>
      <c r="SFJ169" s="754"/>
      <c r="SFK169" s="754"/>
      <c r="SFL169" s="754"/>
      <c r="SFM169" s="754"/>
      <c r="SFN169" s="754"/>
      <c r="SFO169" s="754"/>
      <c r="SFP169" s="754"/>
      <c r="SFQ169" s="754"/>
      <c r="SFR169" s="754"/>
      <c r="SFS169" s="754"/>
      <c r="SFT169" s="754"/>
      <c r="SFU169" s="754"/>
      <c r="SFV169" s="754"/>
      <c r="SFW169" s="754"/>
      <c r="SFX169" s="754"/>
      <c r="SFY169" s="754"/>
      <c r="SFZ169" s="754"/>
      <c r="SGA169" s="754"/>
      <c r="SGB169" s="754"/>
      <c r="SGC169" s="754"/>
      <c r="SGD169" s="754"/>
      <c r="SGE169" s="754"/>
      <c r="SGF169" s="754"/>
      <c r="SGG169" s="754"/>
      <c r="SGH169" s="754"/>
      <c r="SGI169" s="754"/>
      <c r="SGJ169" s="754"/>
      <c r="SGK169" s="754"/>
      <c r="SGL169" s="754"/>
      <c r="SGM169" s="754"/>
      <c r="SGN169" s="754"/>
      <c r="SGO169" s="754"/>
      <c r="SGP169" s="754"/>
      <c r="SGQ169" s="754"/>
      <c r="SGR169" s="754"/>
      <c r="SGS169" s="754"/>
      <c r="SGT169" s="754"/>
      <c r="SGU169" s="754"/>
      <c r="SGV169" s="754"/>
      <c r="SGW169" s="754"/>
      <c r="SGX169" s="754"/>
      <c r="SGY169" s="754"/>
      <c r="SGZ169" s="754"/>
      <c r="SHA169" s="754"/>
      <c r="SHB169" s="754"/>
      <c r="SHC169" s="754"/>
      <c r="SHD169" s="754"/>
      <c r="SHE169" s="754"/>
      <c r="SHF169" s="754"/>
      <c r="SHG169" s="754"/>
      <c r="SHH169" s="754"/>
      <c r="SHI169" s="754"/>
      <c r="SHJ169" s="754"/>
      <c r="SHK169" s="754"/>
      <c r="SHL169" s="754"/>
      <c r="SHM169" s="754"/>
      <c r="SHN169" s="754"/>
      <c r="SHO169" s="754"/>
      <c r="SHP169" s="754"/>
      <c r="SHQ169" s="754"/>
      <c r="SHR169" s="754"/>
      <c r="SHS169" s="754"/>
      <c r="SHT169" s="754"/>
      <c r="SHU169" s="754"/>
      <c r="SHV169" s="754"/>
      <c r="SHW169" s="754"/>
      <c r="SHX169" s="754"/>
      <c r="SHY169" s="754"/>
      <c r="SHZ169" s="754"/>
      <c r="SIA169" s="754"/>
      <c r="SIB169" s="754"/>
      <c r="SIC169" s="754"/>
      <c r="SID169" s="754"/>
      <c r="SIE169" s="754"/>
      <c r="SIF169" s="754"/>
      <c r="SIG169" s="754"/>
      <c r="SIH169" s="754"/>
      <c r="SII169" s="754"/>
      <c r="SIJ169" s="754"/>
      <c r="SIK169" s="754"/>
      <c r="SIL169" s="754"/>
      <c r="SIM169" s="754"/>
      <c r="SIN169" s="754"/>
      <c r="SIO169" s="754"/>
      <c r="SIP169" s="754"/>
      <c r="SIQ169" s="754"/>
      <c r="SIR169" s="754"/>
      <c r="SIS169" s="754"/>
      <c r="SIT169" s="754"/>
      <c r="SIU169" s="754"/>
      <c r="SIV169" s="754"/>
      <c r="SIW169" s="754"/>
      <c r="SIX169" s="754"/>
      <c r="SIY169" s="754"/>
      <c r="SIZ169" s="754"/>
      <c r="SJA169" s="754"/>
      <c r="SJB169" s="754"/>
      <c r="SJC169" s="754"/>
      <c r="SJD169" s="754"/>
      <c r="SJE169" s="754"/>
      <c r="SJF169" s="754"/>
      <c r="SJG169" s="754"/>
      <c r="SJH169" s="754"/>
      <c r="SJI169" s="754"/>
      <c r="SJJ169" s="754"/>
      <c r="SJK169" s="754"/>
      <c r="SJL169" s="754"/>
      <c r="SJM169" s="754"/>
      <c r="SJN169" s="754"/>
      <c r="SJO169" s="754"/>
      <c r="SJP169" s="754"/>
      <c r="SJQ169" s="754"/>
      <c r="SJR169" s="754"/>
      <c r="SJS169" s="754"/>
      <c r="SJT169" s="754"/>
      <c r="SJU169" s="754"/>
      <c r="SJV169" s="754"/>
      <c r="SJW169" s="754"/>
      <c r="SJX169" s="754"/>
      <c r="SJY169" s="754"/>
      <c r="SJZ169" s="754"/>
      <c r="SKA169" s="754"/>
      <c r="SKB169" s="754"/>
      <c r="SKC169" s="754"/>
      <c r="SKD169" s="754"/>
      <c r="SKE169" s="754"/>
      <c r="SKF169" s="754"/>
      <c r="SKG169" s="754"/>
      <c r="SKH169" s="754"/>
      <c r="SKI169" s="754"/>
      <c r="SKJ169" s="754"/>
      <c r="SKK169" s="754"/>
      <c r="SKL169" s="754"/>
      <c r="SKM169" s="754"/>
      <c r="SKN169" s="754"/>
      <c r="SKO169" s="754"/>
      <c r="SKP169" s="754"/>
      <c r="SKQ169" s="754"/>
      <c r="SKR169" s="754"/>
      <c r="SKS169" s="754"/>
      <c r="SKT169" s="754"/>
      <c r="SKU169" s="754"/>
      <c r="SKV169" s="754"/>
      <c r="SKW169" s="754"/>
      <c r="SKX169" s="754"/>
      <c r="SKY169" s="754"/>
      <c r="SKZ169" s="754"/>
      <c r="SLA169" s="754"/>
      <c r="SLB169" s="754"/>
      <c r="SLC169" s="754"/>
      <c r="SLD169" s="754"/>
      <c r="SLE169" s="754"/>
      <c r="SLF169" s="754"/>
      <c r="SLG169" s="754"/>
      <c r="SLH169" s="754"/>
      <c r="SLI169" s="754"/>
      <c r="SLJ169" s="754"/>
      <c r="SLK169" s="754"/>
      <c r="SLL169" s="754"/>
      <c r="SLM169" s="754"/>
      <c r="SLN169" s="754"/>
      <c r="SLO169" s="754"/>
      <c r="SLP169" s="754"/>
      <c r="SLQ169" s="754"/>
      <c r="SLR169" s="754"/>
      <c r="SLS169" s="754"/>
      <c r="SLT169" s="754"/>
      <c r="SLU169" s="754"/>
      <c r="SLV169" s="754"/>
      <c r="SLW169" s="754"/>
      <c r="SLX169" s="754"/>
      <c r="SLY169" s="754"/>
      <c r="SLZ169" s="754"/>
      <c r="SMA169" s="754"/>
      <c r="SMB169" s="754"/>
      <c r="SMC169" s="754"/>
      <c r="SMD169" s="754"/>
      <c r="SME169" s="754"/>
      <c r="SMF169" s="754"/>
      <c r="SMG169" s="754"/>
      <c r="SMH169" s="754"/>
      <c r="SMI169" s="754"/>
      <c r="SMJ169" s="754"/>
      <c r="SMK169" s="754"/>
      <c r="SML169" s="754"/>
      <c r="SMM169" s="754"/>
      <c r="SMN169" s="754"/>
      <c r="SMO169" s="754"/>
      <c r="SMP169" s="754"/>
      <c r="SMQ169" s="754"/>
      <c r="SMR169" s="754"/>
      <c r="SMS169" s="754"/>
      <c r="SMT169" s="754"/>
      <c r="SMU169" s="754"/>
      <c r="SMV169" s="754"/>
      <c r="SMW169" s="754"/>
      <c r="SMX169" s="754"/>
      <c r="SMY169" s="754"/>
      <c r="SMZ169" s="754"/>
      <c r="SNA169" s="754"/>
      <c r="SNB169" s="754"/>
      <c r="SNC169" s="754"/>
      <c r="SND169" s="754"/>
      <c r="SNE169" s="754"/>
      <c r="SNF169" s="754"/>
      <c r="SNG169" s="754"/>
      <c r="SNH169" s="754"/>
      <c r="SNI169" s="754"/>
      <c r="SNJ169" s="754"/>
      <c r="SNK169" s="754"/>
      <c r="SNL169" s="754"/>
      <c r="SNM169" s="754"/>
      <c r="SNN169" s="754"/>
      <c r="SNO169" s="754"/>
      <c r="SNP169" s="754"/>
      <c r="SNQ169" s="754"/>
      <c r="SNR169" s="754"/>
      <c r="SNS169" s="754"/>
      <c r="SNT169" s="754"/>
      <c r="SNU169" s="754"/>
      <c r="SNV169" s="754"/>
      <c r="SNW169" s="754"/>
      <c r="SNX169" s="754"/>
      <c r="SNY169" s="754"/>
      <c r="SNZ169" s="754"/>
      <c r="SOA169" s="754"/>
      <c r="SOB169" s="754"/>
      <c r="SOC169" s="754"/>
      <c r="SOD169" s="754"/>
      <c r="SOE169" s="754"/>
      <c r="SOF169" s="754"/>
      <c r="SOG169" s="754"/>
      <c r="SOH169" s="754"/>
      <c r="SOI169" s="754"/>
      <c r="SOJ169" s="754"/>
      <c r="SOK169" s="754"/>
      <c r="SOL169" s="754"/>
      <c r="SOM169" s="754"/>
      <c r="SON169" s="754"/>
      <c r="SOO169" s="754"/>
      <c r="SOP169" s="754"/>
      <c r="SOQ169" s="754"/>
      <c r="SOR169" s="754"/>
      <c r="SOS169" s="754"/>
      <c r="SOT169" s="754"/>
      <c r="SOU169" s="754"/>
      <c r="SOV169" s="754"/>
      <c r="SOW169" s="754"/>
      <c r="SOX169" s="754"/>
      <c r="SOY169" s="754"/>
      <c r="SOZ169" s="754"/>
      <c r="SPA169" s="754"/>
      <c r="SPB169" s="754"/>
      <c r="SPC169" s="754"/>
      <c r="SPD169" s="754"/>
      <c r="SPE169" s="754"/>
      <c r="SPF169" s="754"/>
      <c r="SPG169" s="754"/>
      <c r="SPH169" s="754"/>
      <c r="SPI169" s="754"/>
      <c r="SPJ169" s="754"/>
      <c r="SPK169" s="754"/>
      <c r="SPL169" s="754"/>
      <c r="SPM169" s="754"/>
      <c r="SPN169" s="754"/>
      <c r="SPO169" s="754"/>
      <c r="SPP169" s="754"/>
      <c r="SPQ169" s="754"/>
      <c r="SPR169" s="754"/>
      <c r="SPS169" s="754"/>
      <c r="SPT169" s="754"/>
      <c r="SPU169" s="754"/>
      <c r="SPV169" s="754"/>
      <c r="SPW169" s="754"/>
      <c r="SPX169" s="754"/>
      <c r="SPY169" s="754"/>
      <c r="SPZ169" s="754"/>
      <c r="SQA169" s="754"/>
      <c r="SQB169" s="754"/>
      <c r="SQC169" s="754"/>
      <c r="SQD169" s="754"/>
      <c r="SQE169" s="754"/>
      <c r="SQF169" s="754"/>
      <c r="SQG169" s="754"/>
      <c r="SQH169" s="754"/>
      <c r="SQI169" s="754"/>
      <c r="SQJ169" s="754"/>
      <c r="SQK169" s="754"/>
      <c r="SQL169" s="754"/>
      <c r="SQM169" s="754"/>
      <c r="SQN169" s="754"/>
      <c r="SQO169" s="754"/>
      <c r="SQP169" s="754"/>
      <c r="SQQ169" s="754"/>
      <c r="SQR169" s="754"/>
      <c r="SQS169" s="754"/>
      <c r="SQT169" s="754"/>
      <c r="SQU169" s="754"/>
      <c r="SQV169" s="754"/>
      <c r="SQW169" s="754"/>
      <c r="SQX169" s="754"/>
      <c r="SQY169" s="754"/>
      <c r="SQZ169" s="754"/>
      <c r="SRA169" s="754"/>
      <c r="SRB169" s="754"/>
      <c r="SRC169" s="754"/>
      <c r="SRD169" s="754"/>
      <c r="SRE169" s="754"/>
      <c r="SRF169" s="754"/>
      <c r="SRG169" s="754"/>
      <c r="SRH169" s="754"/>
      <c r="SRI169" s="754"/>
      <c r="SRJ169" s="754"/>
      <c r="SRK169" s="754"/>
      <c r="SRL169" s="754"/>
      <c r="SRM169" s="754"/>
      <c r="SRN169" s="754"/>
      <c r="SRO169" s="754"/>
      <c r="SRP169" s="754"/>
      <c r="SRQ169" s="754"/>
      <c r="SRR169" s="754"/>
      <c r="SRS169" s="754"/>
      <c r="SRT169" s="754"/>
      <c r="SRU169" s="754"/>
      <c r="SRV169" s="754"/>
      <c r="SRW169" s="754"/>
      <c r="SRX169" s="754"/>
      <c r="SRY169" s="754"/>
      <c r="SRZ169" s="754"/>
      <c r="SSA169" s="754"/>
      <c r="SSB169" s="754"/>
      <c r="SSC169" s="754"/>
      <c r="SSD169" s="754"/>
      <c r="SSE169" s="754"/>
      <c r="SSF169" s="754"/>
      <c r="SSG169" s="754"/>
      <c r="SSH169" s="754"/>
      <c r="SSI169" s="754"/>
      <c r="SSJ169" s="754"/>
      <c r="SSK169" s="754"/>
      <c r="SSL169" s="754"/>
      <c r="SSM169" s="754"/>
      <c r="SSN169" s="754"/>
      <c r="SSO169" s="754"/>
      <c r="SSP169" s="754"/>
      <c r="SSQ169" s="754"/>
      <c r="SSR169" s="754"/>
      <c r="SSS169" s="754"/>
      <c r="SST169" s="754"/>
      <c r="SSU169" s="754"/>
      <c r="SSV169" s="754"/>
      <c r="SSW169" s="754"/>
      <c r="SSX169" s="754"/>
      <c r="SSY169" s="754"/>
      <c r="SSZ169" s="754"/>
      <c r="STA169" s="754"/>
      <c r="STB169" s="754"/>
      <c r="STC169" s="754"/>
      <c r="STD169" s="754"/>
      <c r="STE169" s="754"/>
      <c r="STF169" s="754"/>
      <c r="STG169" s="754"/>
      <c r="STH169" s="754"/>
      <c r="STI169" s="754"/>
      <c r="STJ169" s="754"/>
      <c r="STK169" s="754"/>
      <c r="STL169" s="754"/>
      <c r="STM169" s="754"/>
      <c r="STN169" s="754"/>
      <c r="STO169" s="754"/>
      <c r="STP169" s="754"/>
      <c r="STQ169" s="754"/>
      <c r="STR169" s="754"/>
      <c r="STS169" s="754"/>
      <c r="STT169" s="754"/>
      <c r="STU169" s="754"/>
      <c r="STV169" s="754"/>
      <c r="STW169" s="754"/>
      <c r="STX169" s="754"/>
      <c r="STY169" s="754"/>
      <c r="STZ169" s="754"/>
      <c r="SUA169" s="754"/>
      <c r="SUB169" s="754"/>
      <c r="SUC169" s="754"/>
      <c r="SUD169" s="754"/>
      <c r="SUE169" s="754"/>
      <c r="SUF169" s="754"/>
      <c r="SUG169" s="754"/>
      <c r="SUH169" s="754"/>
      <c r="SUI169" s="754"/>
      <c r="SUJ169" s="754"/>
      <c r="SUK169" s="754"/>
      <c r="SUL169" s="754"/>
      <c r="SUM169" s="754"/>
      <c r="SUN169" s="754"/>
      <c r="SUO169" s="754"/>
      <c r="SUP169" s="754"/>
      <c r="SUQ169" s="754"/>
      <c r="SUR169" s="754"/>
      <c r="SUS169" s="754"/>
      <c r="SUT169" s="754"/>
      <c r="SUU169" s="754"/>
      <c r="SUV169" s="754"/>
      <c r="SUW169" s="754"/>
      <c r="SUX169" s="754"/>
      <c r="SUY169" s="754"/>
      <c r="SUZ169" s="754"/>
      <c r="SVA169" s="754"/>
      <c r="SVB169" s="754"/>
      <c r="SVC169" s="754"/>
      <c r="SVD169" s="754"/>
      <c r="SVE169" s="754"/>
      <c r="SVF169" s="754"/>
      <c r="SVG169" s="754"/>
      <c r="SVH169" s="754"/>
      <c r="SVI169" s="754"/>
      <c r="SVJ169" s="754"/>
      <c r="SVK169" s="754"/>
      <c r="SVL169" s="754"/>
      <c r="SVM169" s="754"/>
      <c r="SVN169" s="754"/>
      <c r="SVO169" s="754"/>
      <c r="SVP169" s="754"/>
      <c r="SVQ169" s="754"/>
      <c r="SVR169" s="754"/>
      <c r="SVS169" s="754"/>
      <c r="SVT169" s="754"/>
      <c r="SVU169" s="754"/>
      <c r="SVV169" s="754"/>
      <c r="SVW169" s="754"/>
      <c r="SVX169" s="754"/>
      <c r="SVY169" s="754"/>
      <c r="SVZ169" s="754"/>
      <c r="SWA169" s="754"/>
      <c r="SWB169" s="754"/>
      <c r="SWC169" s="754"/>
      <c r="SWD169" s="754"/>
      <c r="SWE169" s="754"/>
      <c r="SWF169" s="754"/>
      <c r="SWG169" s="754"/>
      <c r="SWH169" s="754"/>
      <c r="SWI169" s="754"/>
      <c r="SWJ169" s="754"/>
      <c r="SWK169" s="754"/>
      <c r="SWL169" s="754"/>
      <c r="SWM169" s="754"/>
      <c r="SWN169" s="754"/>
      <c r="SWO169" s="754"/>
      <c r="SWP169" s="754"/>
      <c r="SWQ169" s="754"/>
      <c r="SWR169" s="754"/>
      <c r="SWS169" s="754"/>
      <c r="SWT169" s="754"/>
      <c r="SWU169" s="754"/>
      <c r="SWV169" s="754"/>
      <c r="SWW169" s="754"/>
      <c r="SWX169" s="754"/>
      <c r="SWY169" s="754"/>
      <c r="SWZ169" s="754"/>
      <c r="SXA169" s="754"/>
      <c r="SXB169" s="754"/>
      <c r="SXC169" s="754"/>
      <c r="SXD169" s="754"/>
      <c r="SXE169" s="754"/>
      <c r="SXF169" s="754"/>
      <c r="SXG169" s="754"/>
      <c r="SXH169" s="754"/>
      <c r="SXI169" s="754"/>
      <c r="SXJ169" s="754"/>
      <c r="SXK169" s="754"/>
      <c r="SXL169" s="754"/>
      <c r="SXM169" s="754"/>
      <c r="SXN169" s="754"/>
      <c r="SXO169" s="754"/>
      <c r="SXP169" s="754"/>
      <c r="SXQ169" s="754"/>
      <c r="SXR169" s="754"/>
      <c r="SXS169" s="754"/>
      <c r="SXT169" s="754"/>
      <c r="SXU169" s="754"/>
      <c r="SXV169" s="754"/>
      <c r="SXW169" s="754"/>
      <c r="SXX169" s="754"/>
      <c r="SXY169" s="754"/>
      <c r="SXZ169" s="754"/>
      <c r="SYA169" s="754"/>
      <c r="SYB169" s="754"/>
      <c r="SYC169" s="754"/>
      <c r="SYD169" s="754"/>
      <c r="SYE169" s="754"/>
      <c r="SYF169" s="754"/>
      <c r="SYG169" s="754"/>
      <c r="SYH169" s="754"/>
      <c r="SYI169" s="754"/>
      <c r="SYJ169" s="754"/>
      <c r="SYK169" s="754"/>
      <c r="SYL169" s="754"/>
      <c r="SYM169" s="754"/>
      <c r="SYN169" s="754"/>
      <c r="SYO169" s="754"/>
      <c r="SYP169" s="754"/>
      <c r="SYQ169" s="754"/>
      <c r="SYR169" s="754"/>
      <c r="SYS169" s="754"/>
      <c r="SYT169" s="754"/>
      <c r="SYU169" s="754"/>
      <c r="SYV169" s="754"/>
      <c r="SYW169" s="754"/>
      <c r="SYX169" s="754"/>
      <c r="SYY169" s="754"/>
      <c r="SYZ169" s="754"/>
      <c r="SZA169" s="754"/>
      <c r="SZB169" s="754"/>
      <c r="SZC169" s="754"/>
      <c r="SZD169" s="754"/>
      <c r="SZE169" s="754"/>
      <c r="SZF169" s="754"/>
      <c r="SZG169" s="754"/>
      <c r="SZH169" s="754"/>
      <c r="SZI169" s="754"/>
      <c r="SZJ169" s="754"/>
      <c r="SZK169" s="754"/>
      <c r="SZL169" s="754"/>
      <c r="SZM169" s="754"/>
      <c r="SZN169" s="754"/>
      <c r="SZO169" s="754"/>
      <c r="SZP169" s="754"/>
      <c r="SZQ169" s="754"/>
      <c r="SZR169" s="754"/>
      <c r="SZS169" s="754"/>
      <c r="SZT169" s="754"/>
      <c r="SZU169" s="754"/>
      <c r="SZV169" s="754"/>
      <c r="SZW169" s="754"/>
      <c r="SZX169" s="754"/>
      <c r="SZY169" s="754"/>
      <c r="SZZ169" s="754"/>
      <c r="TAA169" s="754"/>
      <c r="TAB169" s="754"/>
      <c r="TAC169" s="754"/>
      <c r="TAD169" s="754"/>
      <c r="TAE169" s="754"/>
      <c r="TAF169" s="754"/>
      <c r="TAG169" s="754"/>
      <c r="TAH169" s="754"/>
      <c r="TAI169" s="754"/>
      <c r="TAJ169" s="754"/>
      <c r="TAK169" s="754"/>
      <c r="TAL169" s="754"/>
      <c r="TAM169" s="754"/>
      <c r="TAN169" s="754"/>
      <c r="TAO169" s="754"/>
      <c r="TAP169" s="754"/>
      <c r="TAQ169" s="754"/>
      <c r="TAR169" s="754"/>
      <c r="TAS169" s="754"/>
      <c r="TAT169" s="754"/>
      <c r="TAU169" s="754"/>
      <c r="TAV169" s="754"/>
      <c r="TAW169" s="754"/>
      <c r="TAX169" s="754"/>
      <c r="TAY169" s="754"/>
      <c r="TAZ169" s="754"/>
      <c r="TBA169" s="754"/>
      <c r="TBB169" s="754"/>
      <c r="TBC169" s="754"/>
      <c r="TBD169" s="754"/>
      <c r="TBE169" s="754"/>
      <c r="TBF169" s="754"/>
      <c r="TBG169" s="754"/>
      <c r="TBH169" s="754"/>
      <c r="TBI169" s="754"/>
      <c r="TBJ169" s="754"/>
      <c r="TBK169" s="754"/>
      <c r="TBL169" s="754"/>
      <c r="TBM169" s="754"/>
      <c r="TBN169" s="754"/>
      <c r="TBO169" s="754"/>
      <c r="TBP169" s="754"/>
      <c r="TBQ169" s="754"/>
      <c r="TBR169" s="754"/>
      <c r="TBS169" s="754"/>
      <c r="TBT169" s="754"/>
      <c r="TBU169" s="754"/>
      <c r="TBV169" s="754"/>
      <c r="TBW169" s="754"/>
      <c r="TBX169" s="754"/>
      <c r="TBY169" s="754"/>
      <c r="TBZ169" s="754"/>
      <c r="TCA169" s="754"/>
      <c r="TCB169" s="754"/>
      <c r="TCC169" s="754"/>
      <c r="TCD169" s="754"/>
      <c r="TCE169" s="754"/>
      <c r="TCF169" s="754"/>
      <c r="TCG169" s="754"/>
      <c r="TCH169" s="754"/>
      <c r="TCI169" s="754"/>
      <c r="TCJ169" s="754"/>
      <c r="TCK169" s="754"/>
      <c r="TCL169" s="754"/>
      <c r="TCM169" s="754"/>
      <c r="TCN169" s="754"/>
      <c r="TCO169" s="754"/>
      <c r="TCP169" s="754"/>
      <c r="TCQ169" s="754"/>
      <c r="TCR169" s="754"/>
      <c r="TCS169" s="754"/>
      <c r="TCT169" s="754"/>
      <c r="TCU169" s="754"/>
      <c r="TCV169" s="754"/>
      <c r="TCW169" s="754"/>
      <c r="TCX169" s="754"/>
      <c r="TCY169" s="754"/>
      <c r="TCZ169" s="754"/>
      <c r="TDA169" s="754"/>
      <c r="TDB169" s="754"/>
      <c r="TDC169" s="754"/>
      <c r="TDD169" s="754"/>
      <c r="TDE169" s="754"/>
      <c r="TDF169" s="754"/>
      <c r="TDG169" s="754"/>
      <c r="TDH169" s="754"/>
      <c r="TDI169" s="754"/>
      <c r="TDJ169" s="754"/>
      <c r="TDK169" s="754"/>
      <c r="TDL169" s="754"/>
      <c r="TDM169" s="754"/>
      <c r="TDN169" s="754"/>
      <c r="TDO169" s="754"/>
      <c r="TDP169" s="754"/>
      <c r="TDQ169" s="754"/>
      <c r="TDR169" s="754"/>
      <c r="TDS169" s="754"/>
      <c r="TDT169" s="754"/>
      <c r="TDU169" s="754"/>
      <c r="TDV169" s="754"/>
      <c r="TDW169" s="754"/>
      <c r="TDX169" s="754"/>
      <c r="TDY169" s="754"/>
      <c r="TDZ169" s="754"/>
      <c r="TEA169" s="754"/>
      <c r="TEB169" s="754"/>
      <c r="TEC169" s="754"/>
      <c r="TED169" s="754"/>
      <c r="TEE169" s="754"/>
      <c r="TEF169" s="754"/>
      <c r="TEG169" s="754"/>
      <c r="TEH169" s="754"/>
      <c r="TEI169" s="754"/>
      <c r="TEJ169" s="754"/>
      <c r="TEK169" s="754"/>
      <c r="TEL169" s="754"/>
      <c r="TEM169" s="754"/>
      <c r="TEN169" s="754"/>
      <c r="TEO169" s="754"/>
      <c r="TEP169" s="754"/>
      <c r="TEQ169" s="754"/>
      <c r="TER169" s="754"/>
      <c r="TES169" s="754"/>
      <c r="TET169" s="754"/>
      <c r="TEU169" s="754"/>
      <c r="TEV169" s="754"/>
      <c r="TEW169" s="754"/>
      <c r="TEX169" s="754"/>
      <c r="TEY169" s="754"/>
      <c r="TEZ169" s="754"/>
      <c r="TFA169" s="754"/>
      <c r="TFB169" s="754"/>
      <c r="TFC169" s="754"/>
      <c r="TFD169" s="754"/>
      <c r="TFE169" s="754"/>
      <c r="TFF169" s="754"/>
      <c r="TFG169" s="754"/>
      <c r="TFH169" s="754"/>
      <c r="TFI169" s="754"/>
      <c r="TFJ169" s="754"/>
      <c r="TFK169" s="754"/>
      <c r="TFL169" s="754"/>
      <c r="TFM169" s="754"/>
      <c r="TFN169" s="754"/>
      <c r="TFO169" s="754"/>
      <c r="TFP169" s="754"/>
      <c r="TFQ169" s="754"/>
      <c r="TFR169" s="754"/>
      <c r="TFS169" s="754"/>
      <c r="TFT169" s="754"/>
      <c r="TFU169" s="754"/>
      <c r="TFV169" s="754"/>
      <c r="TFW169" s="754"/>
      <c r="TFX169" s="754"/>
      <c r="TFY169" s="754"/>
      <c r="TFZ169" s="754"/>
      <c r="TGA169" s="754"/>
      <c r="TGB169" s="754"/>
      <c r="TGC169" s="754"/>
      <c r="TGD169" s="754"/>
      <c r="TGE169" s="754"/>
      <c r="TGF169" s="754"/>
      <c r="TGG169" s="754"/>
      <c r="TGH169" s="754"/>
      <c r="TGI169" s="754"/>
      <c r="TGJ169" s="754"/>
      <c r="TGK169" s="754"/>
      <c r="TGL169" s="754"/>
      <c r="TGM169" s="754"/>
      <c r="TGN169" s="754"/>
      <c r="TGO169" s="754"/>
      <c r="TGP169" s="754"/>
      <c r="TGQ169" s="754"/>
      <c r="TGR169" s="754"/>
      <c r="TGS169" s="754"/>
      <c r="TGT169" s="754"/>
      <c r="TGU169" s="754"/>
      <c r="TGV169" s="754"/>
      <c r="TGW169" s="754"/>
      <c r="TGX169" s="754"/>
      <c r="TGY169" s="754"/>
      <c r="TGZ169" s="754"/>
      <c r="THA169" s="754"/>
      <c r="THB169" s="754"/>
      <c r="THC169" s="754"/>
      <c r="THD169" s="754"/>
      <c r="THE169" s="754"/>
      <c r="THF169" s="754"/>
      <c r="THG169" s="754"/>
      <c r="THH169" s="754"/>
      <c r="THI169" s="754"/>
      <c r="THJ169" s="754"/>
      <c r="THK169" s="754"/>
      <c r="THL169" s="754"/>
      <c r="THM169" s="754"/>
      <c r="THN169" s="754"/>
      <c r="THO169" s="754"/>
      <c r="THP169" s="754"/>
      <c r="THQ169" s="754"/>
      <c r="THR169" s="754"/>
      <c r="THS169" s="754"/>
      <c r="THT169" s="754"/>
      <c r="THU169" s="754"/>
      <c r="THV169" s="754"/>
      <c r="THW169" s="754"/>
      <c r="THX169" s="754"/>
      <c r="THY169" s="754"/>
      <c r="THZ169" s="754"/>
      <c r="TIA169" s="754"/>
      <c r="TIB169" s="754"/>
      <c r="TIC169" s="754"/>
      <c r="TID169" s="754"/>
      <c r="TIE169" s="754"/>
      <c r="TIF169" s="754"/>
      <c r="TIG169" s="754"/>
      <c r="TIH169" s="754"/>
      <c r="TII169" s="754"/>
      <c r="TIJ169" s="754"/>
      <c r="TIK169" s="754"/>
      <c r="TIL169" s="754"/>
      <c r="TIM169" s="754"/>
      <c r="TIN169" s="754"/>
      <c r="TIO169" s="754"/>
      <c r="TIP169" s="754"/>
      <c r="TIQ169" s="754"/>
      <c r="TIR169" s="754"/>
      <c r="TIS169" s="754"/>
      <c r="TIT169" s="754"/>
      <c r="TIU169" s="754"/>
      <c r="TIV169" s="754"/>
      <c r="TIW169" s="754"/>
      <c r="TIX169" s="754"/>
      <c r="TIY169" s="754"/>
      <c r="TIZ169" s="754"/>
      <c r="TJA169" s="754"/>
      <c r="TJB169" s="754"/>
      <c r="TJC169" s="754"/>
      <c r="TJD169" s="754"/>
      <c r="TJE169" s="754"/>
      <c r="TJF169" s="754"/>
      <c r="TJG169" s="754"/>
      <c r="TJH169" s="754"/>
      <c r="TJI169" s="754"/>
      <c r="TJJ169" s="754"/>
      <c r="TJK169" s="754"/>
      <c r="TJL169" s="754"/>
      <c r="TJM169" s="754"/>
      <c r="TJN169" s="754"/>
      <c r="TJO169" s="754"/>
      <c r="TJP169" s="754"/>
      <c r="TJQ169" s="754"/>
      <c r="TJR169" s="754"/>
      <c r="TJS169" s="754"/>
      <c r="TJT169" s="754"/>
      <c r="TJU169" s="754"/>
      <c r="TJV169" s="754"/>
      <c r="TJW169" s="754"/>
      <c r="TJX169" s="754"/>
      <c r="TJY169" s="754"/>
      <c r="TJZ169" s="754"/>
      <c r="TKA169" s="754"/>
      <c r="TKB169" s="754"/>
      <c r="TKC169" s="754"/>
      <c r="TKD169" s="754"/>
      <c r="TKE169" s="754"/>
      <c r="TKF169" s="754"/>
      <c r="TKG169" s="754"/>
      <c r="TKH169" s="754"/>
      <c r="TKI169" s="754"/>
      <c r="TKJ169" s="754"/>
      <c r="TKK169" s="754"/>
      <c r="TKL169" s="754"/>
      <c r="TKM169" s="754"/>
      <c r="TKN169" s="754"/>
      <c r="TKO169" s="754"/>
      <c r="TKP169" s="754"/>
      <c r="TKQ169" s="754"/>
      <c r="TKR169" s="754"/>
      <c r="TKS169" s="754"/>
      <c r="TKT169" s="754"/>
      <c r="TKU169" s="754"/>
      <c r="TKV169" s="754"/>
      <c r="TKW169" s="754"/>
      <c r="TKX169" s="754"/>
      <c r="TKY169" s="754"/>
      <c r="TKZ169" s="754"/>
      <c r="TLA169" s="754"/>
      <c r="TLB169" s="754"/>
      <c r="TLC169" s="754"/>
      <c r="TLD169" s="754"/>
      <c r="TLE169" s="754"/>
      <c r="TLF169" s="754"/>
      <c r="TLG169" s="754"/>
      <c r="TLH169" s="754"/>
      <c r="TLI169" s="754"/>
      <c r="TLJ169" s="754"/>
      <c r="TLK169" s="754"/>
      <c r="TLL169" s="754"/>
      <c r="TLM169" s="754"/>
      <c r="TLN169" s="754"/>
      <c r="TLO169" s="754"/>
      <c r="TLP169" s="754"/>
      <c r="TLQ169" s="754"/>
      <c r="TLR169" s="754"/>
      <c r="TLS169" s="754"/>
      <c r="TLT169" s="754"/>
      <c r="TLU169" s="754"/>
      <c r="TLV169" s="754"/>
      <c r="TLW169" s="754"/>
      <c r="TLX169" s="754"/>
      <c r="TLY169" s="754"/>
      <c r="TLZ169" s="754"/>
      <c r="TMA169" s="754"/>
      <c r="TMB169" s="754"/>
      <c r="TMC169" s="754"/>
      <c r="TMD169" s="754"/>
      <c r="TME169" s="754"/>
      <c r="TMF169" s="754"/>
      <c r="TMG169" s="754"/>
      <c r="TMH169" s="754"/>
      <c r="TMI169" s="754"/>
      <c r="TMJ169" s="754"/>
      <c r="TMK169" s="754"/>
      <c r="TML169" s="754"/>
      <c r="TMM169" s="754"/>
      <c r="TMN169" s="754"/>
      <c r="TMO169" s="754"/>
      <c r="TMP169" s="754"/>
      <c r="TMQ169" s="754"/>
      <c r="TMR169" s="754"/>
      <c r="TMS169" s="754"/>
      <c r="TMT169" s="754"/>
      <c r="TMU169" s="754"/>
      <c r="TMV169" s="754"/>
      <c r="TMW169" s="754"/>
      <c r="TMX169" s="754"/>
      <c r="TMY169" s="754"/>
      <c r="TMZ169" s="754"/>
      <c r="TNA169" s="754"/>
      <c r="TNB169" s="754"/>
      <c r="TNC169" s="754"/>
      <c r="TND169" s="754"/>
      <c r="TNE169" s="754"/>
      <c r="TNF169" s="754"/>
      <c r="TNG169" s="754"/>
      <c r="TNH169" s="754"/>
      <c r="TNI169" s="754"/>
      <c r="TNJ169" s="754"/>
      <c r="TNK169" s="754"/>
      <c r="TNL169" s="754"/>
      <c r="TNM169" s="754"/>
      <c r="TNN169" s="754"/>
      <c r="TNO169" s="754"/>
      <c r="TNP169" s="754"/>
      <c r="TNQ169" s="754"/>
      <c r="TNR169" s="754"/>
      <c r="TNS169" s="754"/>
      <c r="TNT169" s="754"/>
      <c r="TNU169" s="754"/>
      <c r="TNV169" s="754"/>
      <c r="TNW169" s="754"/>
      <c r="TNX169" s="754"/>
      <c r="TNY169" s="754"/>
      <c r="TNZ169" s="754"/>
      <c r="TOA169" s="754"/>
      <c r="TOB169" s="754"/>
      <c r="TOC169" s="754"/>
      <c r="TOD169" s="754"/>
      <c r="TOE169" s="754"/>
      <c r="TOF169" s="754"/>
      <c r="TOG169" s="754"/>
      <c r="TOH169" s="754"/>
      <c r="TOI169" s="754"/>
      <c r="TOJ169" s="754"/>
      <c r="TOK169" s="754"/>
      <c r="TOL169" s="754"/>
      <c r="TOM169" s="754"/>
      <c r="TON169" s="754"/>
      <c r="TOO169" s="754"/>
      <c r="TOP169" s="754"/>
      <c r="TOQ169" s="754"/>
      <c r="TOR169" s="754"/>
      <c r="TOS169" s="754"/>
      <c r="TOT169" s="754"/>
      <c r="TOU169" s="754"/>
      <c r="TOV169" s="754"/>
      <c r="TOW169" s="754"/>
      <c r="TOX169" s="754"/>
      <c r="TOY169" s="754"/>
      <c r="TOZ169" s="754"/>
      <c r="TPA169" s="754"/>
      <c r="TPB169" s="754"/>
      <c r="TPC169" s="754"/>
      <c r="TPD169" s="754"/>
      <c r="TPE169" s="754"/>
      <c r="TPF169" s="754"/>
      <c r="TPG169" s="754"/>
      <c r="TPH169" s="754"/>
      <c r="TPI169" s="754"/>
      <c r="TPJ169" s="754"/>
      <c r="TPK169" s="754"/>
      <c r="TPL169" s="754"/>
      <c r="TPM169" s="754"/>
      <c r="TPN169" s="754"/>
      <c r="TPO169" s="754"/>
      <c r="TPP169" s="754"/>
      <c r="TPQ169" s="754"/>
      <c r="TPR169" s="754"/>
      <c r="TPS169" s="754"/>
      <c r="TPT169" s="754"/>
      <c r="TPU169" s="754"/>
      <c r="TPV169" s="754"/>
      <c r="TPW169" s="754"/>
      <c r="TPX169" s="754"/>
      <c r="TPY169" s="754"/>
      <c r="TPZ169" s="754"/>
      <c r="TQA169" s="754"/>
      <c r="TQB169" s="754"/>
      <c r="TQC169" s="754"/>
      <c r="TQD169" s="754"/>
      <c r="TQE169" s="754"/>
      <c r="TQF169" s="754"/>
      <c r="TQG169" s="754"/>
      <c r="TQH169" s="754"/>
      <c r="TQI169" s="754"/>
      <c r="TQJ169" s="754"/>
      <c r="TQK169" s="754"/>
      <c r="TQL169" s="754"/>
      <c r="TQM169" s="754"/>
      <c r="TQN169" s="754"/>
      <c r="TQO169" s="754"/>
      <c r="TQP169" s="754"/>
      <c r="TQQ169" s="754"/>
      <c r="TQR169" s="754"/>
      <c r="TQS169" s="754"/>
      <c r="TQT169" s="754"/>
      <c r="TQU169" s="754"/>
      <c r="TQV169" s="754"/>
      <c r="TQW169" s="754"/>
      <c r="TQX169" s="754"/>
      <c r="TQY169" s="754"/>
      <c r="TQZ169" s="754"/>
      <c r="TRA169" s="754"/>
      <c r="TRB169" s="754"/>
      <c r="TRC169" s="754"/>
      <c r="TRD169" s="754"/>
      <c r="TRE169" s="754"/>
      <c r="TRF169" s="754"/>
      <c r="TRG169" s="754"/>
      <c r="TRH169" s="754"/>
      <c r="TRI169" s="754"/>
      <c r="TRJ169" s="754"/>
      <c r="TRK169" s="754"/>
      <c r="TRL169" s="754"/>
      <c r="TRM169" s="754"/>
      <c r="TRN169" s="754"/>
      <c r="TRO169" s="754"/>
      <c r="TRP169" s="754"/>
      <c r="TRQ169" s="754"/>
      <c r="TRR169" s="754"/>
      <c r="TRS169" s="754"/>
      <c r="TRT169" s="754"/>
      <c r="TRU169" s="754"/>
      <c r="TRV169" s="754"/>
      <c r="TRW169" s="754"/>
      <c r="TRX169" s="754"/>
      <c r="TRY169" s="754"/>
      <c r="TRZ169" s="754"/>
      <c r="TSA169" s="754"/>
      <c r="TSB169" s="754"/>
      <c r="TSC169" s="754"/>
      <c r="TSD169" s="754"/>
      <c r="TSE169" s="754"/>
      <c r="TSF169" s="754"/>
      <c r="TSG169" s="754"/>
      <c r="TSH169" s="754"/>
      <c r="TSI169" s="754"/>
      <c r="TSJ169" s="754"/>
      <c r="TSK169" s="754"/>
      <c r="TSL169" s="754"/>
      <c r="TSM169" s="754"/>
      <c r="TSN169" s="754"/>
      <c r="TSO169" s="754"/>
      <c r="TSP169" s="754"/>
      <c r="TSQ169" s="754"/>
      <c r="TSR169" s="754"/>
      <c r="TSS169" s="754"/>
      <c r="TST169" s="754"/>
      <c r="TSU169" s="754"/>
      <c r="TSV169" s="754"/>
      <c r="TSW169" s="754"/>
      <c r="TSX169" s="754"/>
      <c r="TSY169" s="754"/>
      <c r="TSZ169" s="754"/>
      <c r="TTA169" s="754"/>
      <c r="TTB169" s="754"/>
      <c r="TTC169" s="754"/>
      <c r="TTD169" s="754"/>
      <c r="TTE169" s="754"/>
      <c r="TTF169" s="754"/>
      <c r="TTG169" s="754"/>
      <c r="TTH169" s="754"/>
      <c r="TTI169" s="754"/>
      <c r="TTJ169" s="754"/>
      <c r="TTK169" s="754"/>
      <c r="TTL169" s="754"/>
      <c r="TTM169" s="754"/>
      <c r="TTN169" s="754"/>
      <c r="TTO169" s="754"/>
      <c r="TTP169" s="754"/>
      <c r="TTQ169" s="754"/>
      <c r="TTR169" s="754"/>
      <c r="TTS169" s="754"/>
      <c r="TTT169" s="754"/>
      <c r="TTU169" s="754"/>
      <c r="TTV169" s="754"/>
      <c r="TTW169" s="754"/>
      <c r="TTX169" s="754"/>
      <c r="TTY169" s="754"/>
      <c r="TTZ169" s="754"/>
      <c r="TUA169" s="754"/>
      <c r="TUB169" s="754"/>
      <c r="TUC169" s="754"/>
      <c r="TUD169" s="754"/>
      <c r="TUE169" s="754"/>
      <c r="TUF169" s="754"/>
      <c r="TUG169" s="754"/>
      <c r="TUH169" s="754"/>
      <c r="TUI169" s="754"/>
      <c r="TUJ169" s="754"/>
      <c r="TUK169" s="754"/>
      <c r="TUL169" s="754"/>
      <c r="TUM169" s="754"/>
      <c r="TUN169" s="754"/>
      <c r="TUO169" s="754"/>
      <c r="TUP169" s="754"/>
      <c r="TUQ169" s="754"/>
      <c r="TUR169" s="754"/>
      <c r="TUS169" s="754"/>
      <c r="TUT169" s="754"/>
      <c r="TUU169" s="754"/>
      <c r="TUV169" s="754"/>
      <c r="TUW169" s="754"/>
      <c r="TUX169" s="754"/>
      <c r="TUY169" s="754"/>
      <c r="TUZ169" s="754"/>
      <c r="TVA169" s="754"/>
      <c r="TVB169" s="754"/>
      <c r="TVC169" s="754"/>
      <c r="TVD169" s="754"/>
      <c r="TVE169" s="754"/>
      <c r="TVF169" s="754"/>
      <c r="TVG169" s="754"/>
      <c r="TVH169" s="754"/>
      <c r="TVI169" s="754"/>
      <c r="TVJ169" s="754"/>
      <c r="TVK169" s="754"/>
      <c r="TVL169" s="754"/>
      <c r="TVM169" s="754"/>
      <c r="TVN169" s="754"/>
      <c r="TVO169" s="754"/>
      <c r="TVP169" s="754"/>
      <c r="TVQ169" s="754"/>
      <c r="TVR169" s="754"/>
      <c r="TVS169" s="754"/>
      <c r="TVT169" s="754"/>
      <c r="TVU169" s="754"/>
      <c r="TVV169" s="754"/>
      <c r="TVW169" s="754"/>
      <c r="TVX169" s="754"/>
      <c r="TVY169" s="754"/>
      <c r="TVZ169" s="754"/>
      <c r="TWA169" s="754"/>
      <c r="TWB169" s="754"/>
      <c r="TWC169" s="754"/>
      <c r="TWD169" s="754"/>
      <c r="TWE169" s="754"/>
      <c r="TWF169" s="754"/>
      <c r="TWG169" s="754"/>
      <c r="TWH169" s="754"/>
      <c r="TWI169" s="754"/>
      <c r="TWJ169" s="754"/>
      <c r="TWK169" s="754"/>
      <c r="TWL169" s="754"/>
      <c r="TWM169" s="754"/>
      <c r="TWN169" s="754"/>
      <c r="TWO169" s="754"/>
      <c r="TWP169" s="754"/>
      <c r="TWQ169" s="754"/>
      <c r="TWR169" s="754"/>
      <c r="TWS169" s="754"/>
      <c r="TWT169" s="754"/>
      <c r="TWU169" s="754"/>
      <c r="TWV169" s="754"/>
      <c r="TWW169" s="754"/>
      <c r="TWX169" s="754"/>
      <c r="TWY169" s="754"/>
      <c r="TWZ169" s="754"/>
      <c r="TXA169" s="754"/>
      <c r="TXB169" s="754"/>
      <c r="TXC169" s="754"/>
      <c r="TXD169" s="754"/>
      <c r="TXE169" s="754"/>
      <c r="TXF169" s="754"/>
      <c r="TXG169" s="754"/>
      <c r="TXH169" s="754"/>
      <c r="TXI169" s="754"/>
      <c r="TXJ169" s="754"/>
      <c r="TXK169" s="754"/>
      <c r="TXL169" s="754"/>
      <c r="TXM169" s="754"/>
      <c r="TXN169" s="754"/>
      <c r="TXO169" s="754"/>
      <c r="TXP169" s="754"/>
      <c r="TXQ169" s="754"/>
      <c r="TXR169" s="754"/>
      <c r="TXS169" s="754"/>
      <c r="TXT169" s="754"/>
      <c r="TXU169" s="754"/>
      <c r="TXV169" s="754"/>
      <c r="TXW169" s="754"/>
      <c r="TXX169" s="754"/>
      <c r="TXY169" s="754"/>
      <c r="TXZ169" s="754"/>
      <c r="TYA169" s="754"/>
      <c r="TYB169" s="754"/>
      <c r="TYC169" s="754"/>
      <c r="TYD169" s="754"/>
      <c r="TYE169" s="754"/>
      <c r="TYF169" s="754"/>
      <c r="TYG169" s="754"/>
      <c r="TYH169" s="754"/>
      <c r="TYI169" s="754"/>
      <c r="TYJ169" s="754"/>
      <c r="TYK169" s="754"/>
      <c r="TYL169" s="754"/>
      <c r="TYM169" s="754"/>
      <c r="TYN169" s="754"/>
      <c r="TYO169" s="754"/>
      <c r="TYP169" s="754"/>
      <c r="TYQ169" s="754"/>
      <c r="TYR169" s="754"/>
      <c r="TYS169" s="754"/>
      <c r="TYT169" s="754"/>
      <c r="TYU169" s="754"/>
      <c r="TYV169" s="754"/>
      <c r="TYW169" s="754"/>
      <c r="TYX169" s="754"/>
      <c r="TYY169" s="754"/>
      <c r="TYZ169" s="754"/>
      <c r="TZA169" s="754"/>
      <c r="TZB169" s="754"/>
      <c r="TZC169" s="754"/>
      <c r="TZD169" s="754"/>
      <c r="TZE169" s="754"/>
      <c r="TZF169" s="754"/>
      <c r="TZG169" s="754"/>
      <c r="TZH169" s="754"/>
      <c r="TZI169" s="754"/>
      <c r="TZJ169" s="754"/>
      <c r="TZK169" s="754"/>
      <c r="TZL169" s="754"/>
      <c r="TZM169" s="754"/>
      <c r="TZN169" s="754"/>
      <c r="TZO169" s="754"/>
      <c r="TZP169" s="754"/>
      <c r="TZQ169" s="754"/>
      <c r="TZR169" s="754"/>
      <c r="TZS169" s="754"/>
      <c r="TZT169" s="754"/>
      <c r="TZU169" s="754"/>
      <c r="TZV169" s="754"/>
      <c r="TZW169" s="754"/>
      <c r="TZX169" s="754"/>
      <c r="TZY169" s="754"/>
      <c r="TZZ169" s="754"/>
      <c r="UAA169" s="754"/>
      <c r="UAB169" s="754"/>
      <c r="UAC169" s="754"/>
      <c r="UAD169" s="754"/>
      <c r="UAE169" s="754"/>
      <c r="UAF169" s="754"/>
      <c r="UAG169" s="754"/>
      <c r="UAH169" s="754"/>
      <c r="UAI169" s="754"/>
      <c r="UAJ169" s="754"/>
      <c r="UAK169" s="754"/>
      <c r="UAL169" s="754"/>
      <c r="UAM169" s="754"/>
      <c r="UAN169" s="754"/>
      <c r="UAO169" s="754"/>
      <c r="UAP169" s="754"/>
      <c r="UAQ169" s="754"/>
      <c r="UAR169" s="754"/>
      <c r="UAS169" s="754"/>
      <c r="UAT169" s="754"/>
      <c r="UAU169" s="754"/>
      <c r="UAV169" s="754"/>
      <c r="UAW169" s="754"/>
      <c r="UAX169" s="754"/>
      <c r="UAY169" s="754"/>
      <c r="UAZ169" s="754"/>
      <c r="UBA169" s="754"/>
      <c r="UBB169" s="754"/>
      <c r="UBC169" s="754"/>
      <c r="UBD169" s="754"/>
      <c r="UBE169" s="754"/>
      <c r="UBF169" s="754"/>
      <c r="UBG169" s="754"/>
      <c r="UBH169" s="754"/>
      <c r="UBI169" s="754"/>
      <c r="UBJ169" s="754"/>
      <c r="UBK169" s="754"/>
      <c r="UBL169" s="754"/>
      <c r="UBM169" s="754"/>
      <c r="UBN169" s="754"/>
      <c r="UBO169" s="754"/>
      <c r="UBP169" s="754"/>
      <c r="UBQ169" s="754"/>
      <c r="UBR169" s="754"/>
      <c r="UBS169" s="754"/>
      <c r="UBT169" s="754"/>
      <c r="UBU169" s="754"/>
      <c r="UBV169" s="754"/>
      <c r="UBW169" s="754"/>
      <c r="UBX169" s="754"/>
      <c r="UBY169" s="754"/>
      <c r="UBZ169" s="754"/>
      <c r="UCA169" s="754"/>
      <c r="UCB169" s="754"/>
      <c r="UCC169" s="754"/>
      <c r="UCD169" s="754"/>
      <c r="UCE169" s="754"/>
      <c r="UCF169" s="754"/>
      <c r="UCG169" s="754"/>
      <c r="UCH169" s="754"/>
      <c r="UCI169" s="754"/>
      <c r="UCJ169" s="754"/>
      <c r="UCK169" s="754"/>
      <c r="UCL169" s="754"/>
      <c r="UCM169" s="754"/>
      <c r="UCN169" s="754"/>
      <c r="UCO169" s="754"/>
      <c r="UCP169" s="754"/>
      <c r="UCQ169" s="754"/>
      <c r="UCR169" s="754"/>
      <c r="UCS169" s="754"/>
      <c r="UCT169" s="754"/>
      <c r="UCU169" s="754"/>
      <c r="UCV169" s="754"/>
      <c r="UCW169" s="754"/>
      <c r="UCX169" s="754"/>
      <c r="UCY169" s="754"/>
      <c r="UCZ169" s="754"/>
      <c r="UDA169" s="754"/>
      <c r="UDB169" s="754"/>
      <c r="UDC169" s="754"/>
      <c r="UDD169" s="754"/>
      <c r="UDE169" s="754"/>
      <c r="UDF169" s="754"/>
      <c r="UDG169" s="754"/>
      <c r="UDH169" s="754"/>
      <c r="UDI169" s="754"/>
      <c r="UDJ169" s="754"/>
      <c r="UDK169" s="754"/>
      <c r="UDL169" s="754"/>
      <c r="UDM169" s="754"/>
      <c r="UDN169" s="754"/>
      <c r="UDO169" s="754"/>
      <c r="UDP169" s="754"/>
      <c r="UDQ169" s="754"/>
      <c r="UDR169" s="754"/>
      <c r="UDS169" s="754"/>
      <c r="UDT169" s="754"/>
      <c r="UDU169" s="754"/>
      <c r="UDV169" s="754"/>
      <c r="UDW169" s="754"/>
      <c r="UDX169" s="754"/>
      <c r="UDY169" s="754"/>
      <c r="UDZ169" s="754"/>
      <c r="UEA169" s="754"/>
      <c r="UEB169" s="754"/>
      <c r="UEC169" s="754"/>
      <c r="UED169" s="754"/>
      <c r="UEE169" s="754"/>
      <c r="UEF169" s="754"/>
      <c r="UEG169" s="754"/>
      <c r="UEH169" s="754"/>
      <c r="UEI169" s="754"/>
      <c r="UEJ169" s="754"/>
      <c r="UEK169" s="754"/>
      <c r="UEL169" s="754"/>
      <c r="UEM169" s="754"/>
      <c r="UEN169" s="754"/>
      <c r="UEO169" s="754"/>
      <c r="UEP169" s="754"/>
      <c r="UEQ169" s="754"/>
      <c r="UER169" s="754"/>
      <c r="UES169" s="754"/>
      <c r="UET169" s="754"/>
      <c r="UEU169" s="754"/>
      <c r="UEV169" s="754"/>
      <c r="UEW169" s="754"/>
      <c r="UEX169" s="754"/>
      <c r="UEY169" s="754"/>
      <c r="UEZ169" s="754"/>
      <c r="UFA169" s="754"/>
      <c r="UFB169" s="754"/>
      <c r="UFC169" s="754"/>
      <c r="UFD169" s="754"/>
      <c r="UFE169" s="754"/>
      <c r="UFF169" s="754"/>
      <c r="UFG169" s="754"/>
      <c r="UFH169" s="754"/>
      <c r="UFI169" s="754"/>
      <c r="UFJ169" s="754"/>
      <c r="UFK169" s="754"/>
      <c r="UFL169" s="754"/>
      <c r="UFM169" s="754"/>
      <c r="UFN169" s="754"/>
      <c r="UFO169" s="754"/>
      <c r="UFP169" s="754"/>
      <c r="UFQ169" s="754"/>
      <c r="UFR169" s="754"/>
      <c r="UFS169" s="754"/>
      <c r="UFT169" s="754"/>
      <c r="UFU169" s="754"/>
      <c r="UFV169" s="754"/>
      <c r="UFW169" s="754"/>
      <c r="UFX169" s="754"/>
      <c r="UFY169" s="754"/>
      <c r="UFZ169" s="754"/>
      <c r="UGA169" s="754"/>
      <c r="UGB169" s="754"/>
      <c r="UGC169" s="754"/>
      <c r="UGD169" s="754"/>
      <c r="UGE169" s="754"/>
      <c r="UGF169" s="754"/>
      <c r="UGG169" s="754"/>
      <c r="UGH169" s="754"/>
      <c r="UGI169" s="754"/>
      <c r="UGJ169" s="754"/>
      <c r="UGK169" s="754"/>
      <c r="UGL169" s="754"/>
      <c r="UGM169" s="754"/>
      <c r="UGN169" s="754"/>
      <c r="UGO169" s="754"/>
      <c r="UGP169" s="754"/>
      <c r="UGQ169" s="754"/>
      <c r="UGR169" s="754"/>
      <c r="UGS169" s="754"/>
      <c r="UGT169" s="754"/>
      <c r="UGU169" s="754"/>
      <c r="UGV169" s="754"/>
      <c r="UGW169" s="754"/>
      <c r="UGX169" s="754"/>
      <c r="UGY169" s="754"/>
      <c r="UGZ169" s="754"/>
      <c r="UHA169" s="754"/>
      <c r="UHB169" s="754"/>
      <c r="UHC169" s="754"/>
      <c r="UHD169" s="754"/>
      <c r="UHE169" s="754"/>
      <c r="UHF169" s="754"/>
      <c r="UHG169" s="754"/>
      <c r="UHH169" s="754"/>
      <c r="UHI169" s="754"/>
      <c r="UHJ169" s="754"/>
      <c r="UHK169" s="754"/>
      <c r="UHL169" s="754"/>
      <c r="UHM169" s="754"/>
      <c r="UHN169" s="754"/>
      <c r="UHO169" s="754"/>
      <c r="UHP169" s="754"/>
      <c r="UHQ169" s="754"/>
      <c r="UHR169" s="754"/>
      <c r="UHS169" s="754"/>
      <c r="UHT169" s="754"/>
      <c r="UHU169" s="754"/>
      <c r="UHV169" s="754"/>
      <c r="UHW169" s="754"/>
      <c r="UHX169" s="754"/>
      <c r="UHY169" s="754"/>
      <c r="UHZ169" s="754"/>
      <c r="UIA169" s="754"/>
      <c r="UIB169" s="754"/>
      <c r="UIC169" s="754"/>
      <c r="UID169" s="754"/>
      <c r="UIE169" s="754"/>
      <c r="UIF169" s="754"/>
      <c r="UIG169" s="754"/>
      <c r="UIH169" s="754"/>
      <c r="UII169" s="754"/>
      <c r="UIJ169" s="754"/>
      <c r="UIK169" s="754"/>
      <c r="UIL169" s="754"/>
      <c r="UIM169" s="754"/>
      <c r="UIN169" s="754"/>
      <c r="UIO169" s="754"/>
      <c r="UIP169" s="754"/>
      <c r="UIQ169" s="754"/>
      <c r="UIR169" s="754"/>
      <c r="UIS169" s="754"/>
      <c r="UIT169" s="754"/>
      <c r="UIU169" s="754"/>
      <c r="UIV169" s="754"/>
      <c r="UIW169" s="754"/>
      <c r="UIX169" s="754"/>
      <c r="UIY169" s="754"/>
      <c r="UIZ169" s="754"/>
      <c r="UJA169" s="754"/>
      <c r="UJB169" s="754"/>
      <c r="UJC169" s="754"/>
      <c r="UJD169" s="754"/>
      <c r="UJE169" s="754"/>
      <c r="UJF169" s="754"/>
      <c r="UJG169" s="754"/>
      <c r="UJH169" s="754"/>
      <c r="UJI169" s="754"/>
      <c r="UJJ169" s="754"/>
      <c r="UJK169" s="754"/>
      <c r="UJL169" s="754"/>
      <c r="UJM169" s="754"/>
      <c r="UJN169" s="754"/>
      <c r="UJO169" s="754"/>
      <c r="UJP169" s="754"/>
      <c r="UJQ169" s="754"/>
      <c r="UJR169" s="754"/>
      <c r="UJS169" s="754"/>
      <c r="UJT169" s="754"/>
      <c r="UJU169" s="754"/>
      <c r="UJV169" s="754"/>
      <c r="UJW169" s="754"/>
      <c r="UJX169" s="754"/>
      <c r="UJY169" s="754"/>
      <c r="UJZ169" s="754"/>
      <c r="UKA169" s="754"/>
      <c r="UKB169" s="754"/>
      <c r="UKC169" s="754"/>
      <c r="UKD169" s="754"/>
      <c r="UKE169" s="754"/>
      <c r="UKF169" s="754"/>
      <c r="UKG169" s="754"/>
      <c r="UKH169" s="754"/>
      <c r="UKI169" s="754"/>
      <c r="UKJ169" s="754"/>
      <c r="UKK169" s="754"/>
      <c r="UKL169" s="754"/>
      <c r="UKM169" s="754"/>
      <c r="UKN169" s="754"/>
      <c r="UKO169" s="754"/>
      <c r="UKP169" s="754"/>
      <c r="UKQ169" s="754"/>
      <c r="UKR169" s="754"/>
      <c r="UKS169" s="754"/>
      <c r="UKT169" s="754"/>
      <c r="UKU169" s="754"/>
      <c r="UKV169" s="754"/>
      <c r="UKW169" s="754"/>
      <c r="UKX169" s="754"/>
      <c r="UKY169" s="754"/>
      <c r="UKZ169" s="754"/>
      <c r="ULA169" s="754"/>
      <c r="ULB169" s="754"/>
      <c r="ULC169" s="754"/>
      <c r="ULD169" s="754"/>
      <c r="ULE169" s="754"/>
      <c r="ULF169" s="754"/>
      <c r="ULG169" s="754"/>
      <c r="ULH169" s="754"/>
      <c r="ULI169" s="754"/>
      <c r="ULJ169" s="754"/>
      <c r="ULK169" s="754"/>
      <c r="ULL169" s="754"/>
      <c r="ULM169" s="754"/>
      <c r="ULN169" s="754"/>
      <c r="ULO169" s="754"/>
      <c r="ULP169" s="754"/>
      <c r="ULQ169" s="754"/>
      <c r="ULR169" s="754"/>
      <c r="ULS169" s="754"/>
      <c r="ULT169" s="754"/>
      <c r="ULU169" s="754"/>
      <c r="ULV169" s="754"/>
      <c r="ULW169" s="754"/>
      <c r="ULX169" s="754"/>
      <c r="ULY169" s="754"/>
      <c r="ULZ169" s="754"/>
      <c r="UMA169" s="754"/>
      <c r="UMB169" s="754"/>
      <c r="UMC169" s="754"/>
      <c r="UMD169" s="754"/>
      <c r="UME169" s="754"/>
      <c r="UMF169" s="754"/>
      <c r="UMG169" s="754"/>
      <c r="UMH169" s="754"/>
      <c r="UMI169" s="754"/>
      <c r="UMJ169" s="754"/>
      <c r="UMK169" s="754"/>
      <c r="UML169" s="754"/>
      <c r="UMM169" s="754"/>
      <c r="UMN169" s="754"/>
      <c r="UMO169" s="754"/>
      <c r="UMP169" s="754"/>
      <c r="UMQ169" s="754"/>
      <c r="UMR169" s="754"/>
      <c r="UMS169" s="754"/>
      <c r="UMT169" s="754"/>
      <c r="UMU169" s="754"/>
      <c r="UMV169" s="754"/>
      <c r="UMW169" s="754"/>
      <c r="UMX169" s="754"/>
      <c r="UMY169" s="754"/>
      <c r="UMZ169" s="754"/>
      <c r="UNA169" s="754"/>
      <c r="UNB169" s="754"/>
      <c r="UNC169" s="754"/>
      <c r="UND169" s="754"/>
      <c r="UNE169" s="754"/>
      <c r="UNF169" s="754"/>
      <c r="UNG169" s="754"/>
      <c r="UNH169" s="754"/>
      <c r="UNI169" s="754"/>
      <c r="UNJ169" s="754"/>
      <c r="UNK169" s="754"/>
      <c r="UNL169" s="754"/>
      <c r="UNM169" s="754"/>
      <c r="UNN169" s="754"/>
      <c r="UNO169" s="754"/>
      <c r="UNP169" s="754"/>
      <c r="UNQ169" s="754"/>
      <c r="UNR169" s="754"/>
      <c r="UNS169" s="754"/>
      <c r="UNT169" s="754"/>
      <c r="UNU169" s="754"/>
      <c r="UNV169" s="754"/>
      <c r="UNW169" s="754"/>
      <c r="UNX169" s="754"/>
      <c r="UNY169" s="754"/>
      <c r="UNZ169" s="754"/>
      <c r="UOA169" s="754"/>
      <c r="UOB169" s="754"/>
      <c r="UOC169" s="754"/>
      <c r="UOD169" s="754"/>
      <c r="UOE169" s="754"/>
      <c r="UOF169" s="754"/>
      <c r="UOG169" s="754"/>
      <c r="UOH169" s="754"/>
      <c r="UOI169" s="754"/>
      <c r="UOJ169" s="754"/>
      <c r="UOK169" s="754"/>
      <c r="UOL169" s="754"/>
      <c r="UOM169" s="754"/>
      <c r="UON169" s="754"/>
      <c r="UOO169" s="754"/>
      <c r="UOP169" s="754"/>
      <c r="UOQ169" s="754"/>
      <c r="UOR169" s="754"/>
      <c r="UOS169" s="754"/>
      <c r="UOT169" s="754"/>
      <c r="UOU169" s="754"/>
      <c r="UOV169" s="754"/>
      <c r="UOW169" s="754"/>
      <c r="UOX169" s="754"/>
      <c r="UOY169" s="754"/>
      <c r="UOZ169" s="754"/>
      <c r="UPA169" s="754"/>
      <c r="UPB169" s="754"/>
      <c r="UPC169" s="754"/>
      <c r="UPD169" s="754"/>
      <c r="UPE169" s="754"/>
      <c r="UPF169" s="754"/>
      <c r="UPG169" s="754"/>
      <c r="UPH169" s="754"/>
      <c r="UPI169" s="754"/>
      <c r="UPJ169" s="754"/>
      <c r="UPK169" s="754"/>
      <c r="UPL169" s="754"/>
      <c r="UPM169" s="754"/>
      <c r="UPN169" s="754"/>
      <c r="UPO169" s="754"/>
      <c r="UPP169" s="754"/>
      <c r="UPQ169" s="754"/>
      <c r="UPR169" s="754"/>
      <c r="UPS169" s="754"/>
      <c r="UPT169" s="754"/>
      <c r="UPU169" s="754"/>
      <c r="UPV169" s="754"/>
      <c r="UPW169" s="754"/>
      <c r="UPX169" s="754"/>
      <c r="UPY169" s="754"/>
      <c r="UPZ169" s="754"/>
      <c r="UQA169" s="754"/>
      <c r="UQB169" s="754"/>
      <c r="UQC169" s="754"/>
      <c r="UQD169" s="754"/>
      <c r="UQE169" s="754"/>
      <c r="UQF169" s="754"/>
      <c r="UQG169" s="754"/>
      <c r="UQH169" s="754"/>
      <c r="UQI169" s="754"/>
      <c r="UQJ169" s="754"/>
      <c r="UQK169" s="754"/>
      <c r="UQL169" s="754"/>
      <c r="UQM169" s="754"/>
      <c r="UQN169" s="754"/>
      <c r="UQO169" s="754"/>
      <c r="UQP169" s="754"/>
      <c r="UQQ169" s="754"/>
      <c r="UQR169" s="754"/>
      <c r="UQS169" s="754"/>
      <c r="UQT169" s="754"/>
      <c r="UQU169" s="754"/>
      <c r="UQV169" s="754"/>
      <c r="UQW169" s="754"/>
      <c r="UQX169" s="754"/>
      <c r="UQY169" s="754"/>
      <c r="UQZ169" s="754"/>
      <c r="URA169" s="754"/>
      <c r="URB169" s="754"/>
      <c r="URC169" s="754"/>
      <c r="URD169" s="754"/>
      <c r="URE169" s="754"/>
      <c r="URF169" s="754"/>
      <c r="URG169" s="754"/>
      <c r="URH169" s="754"/>
      <c r="URI169" s="754"/>
      <c r="URJ169" s="754"/>
      <c r="URK169" s="754"/>
      <c r="URL169" s="754"/>
      <c r="URM169" s="754"/>
      <c r="URN169" s="754"/>
      <c r="URO169" s="754"/>
      <c r="URP169" s="754"/>
      <c r="URQ169" s="754"/>
      <c r="URR169" s="754"/>
      <c r="URS169" s="754"/>
      <c r="URT169" s="754"/>
      <c r="URU169" s="754"/>
      <c r="URV169" s="754"/>
      <c r="URW169" s="754"/>
      <c r="URX169" s="754"/>
      <c r="URY169" s="754"/>
      <c r="URZ169" s="754"/>
      <c r="USA169" s="754"/>
      <c r="USB169" s="754"/>
      <c r="USC169" s="754"/>
      <c r="USD169" s="754"/>
      <c r="USE169" s="754"/>
      <c r="USF169" s="754"/>
      <c r="USG169" s="754"/>
      <c r="USH169" s="754"/>
      <c r="USI169" s="754"/>
      <c r="USJ169" s="754"/>
      <c r="USK169" s="754"/>
      <c r="USL169" s="754"/>
      <c r="USM169" s="754"/>
      <c r="USN169" s="754"/>
      <c r="USO169" s="754"/>
      <c r="USP169" s="754"/>
      <c r="USQ169" s="754"/>
      <c r="USR169" s="754"/>
      <c r="USS169" s="754"/>
      <c r="UST169" s="754"/>
      <c r="USU169" s="754"/>
      <c r="USV169" s="754"/>
      <c r="USW169" s="754"/>
      <c r="USX169" s="754"/>
      <c r="USY169" s="754"/>
      <c r="USZ169" s="754"/>
      <c r="UTA169" s="754"/>
      <c r="UTB169" s="754"/>
      <c r="UTC169" s="754"/>
      <c r="UTD169" s="754"/>
      <c r="UTE169" s="754"/>
      <c r="UTF169" s="754"/>
      <c r="UTG169" s="754"/>
      <c r="UTH169" s="754"/>
      <c r="UTI169" s="754"/>
      <c r="UTJ169" s="754"/>
      <c r="UTK169" s="754"/>
      <c r="UTL169" s="754"/>
      <c r="UTM169" s="754"/>
      <c r="UTN169" s="754"/>
      <c r="UTO169" s="754"/>
      <c r="UTP169" s="754"/>
      <c r="UTQ169" s="754"/>
      <c r="UTR169" s="754"/>
      <c r="UTS169" s="754"/>
      <c r="UTT169" s="754"/>
      <c r="UTU169" s="754"/>
      <c r="UTV169" s="754"/>
      <c r="UTW169" s="754"/>
      <c r="UTX169" s="754"/>
      <c r="UTY169" s="754"/>
      <c r="UTZ169" s="754"/>
      <c r="UUA169" s="754"/>
      <c r="UUB169" s="754"/>
      <c r="UUC169" s="754"/>
      <c r="UUD169" s="754"/>
      <c r="UUE169" s="754"/>
      <c r="UUF169" s="754"/>
      <c r="UUG169" s="754"/>
      <c r="UUH169" s="754"/>
      <c r="UUI169" s="754"/>
      <c r="UUJ169" s="754"/>
      <c r="UUK169" s="754"/>
      <c r="UUL169" s="754"/>
      <c r="UUM169" s="754"/>
      <c r="UUN169" s="754"/>
      <c r="UUO169" s="754"/>
      <c r="UUP169" s="754"/>
      <c r="UUQ169" s="754"/>
      <c r="UUR169" s="754"/>
      <c r="UUS169" s="754"/>
      <c r="UUT169" s="754"/>
      <c r="UUU169" s="754"/>
      <c r="UUV169" s="754"/>
      <c r="UUW169" s="754"/>
      <c r="UUX169" s="754"/>
      <c r="UUY169" s="754"/>
      <c r="UUZ169" s="754"/>
      <c r="UVA169" s="754"/>
      <c r="UVB169" s="754"/>
      <c r="UVC169" s="754"/>
      <c r="UVD169" s="754"/>
      <c r="UVE169" s="754"/>
      <c r="UVF169" s="754"/>
      <c r="UVG169" s="754"/>
      <c r="UVH169" s="754"/>
      <c r="UVI169" s="754"/>
      <c r="UVJ169" s="754"/>
      <c r="UVK169" s="754"/>
      <c r="UVL169" s="754"/>
      <c r="UVM169" s="754"/>
      <c r="UVN169" s="754"/>
      <c r="UVO169" s="754"/>
      <c r="UVP169" s="754"/>
      <c r="UVQ169" s="754"/>
      <c r="UVR169" s="754"/>
      <c r="UVS169" s="754"/>
      <c r="UVT169" s="754"/>
      <c r="UVU169" s="754"/>
      <c r="UVV169" s="754"/>
      <c r="UVW169" s="754"/>
      <c r="UVX169" s="754"/>
      <c r="UVY169" s="754"/>
      <c r="UVZ169" s="754"/>
      <c r="UWA169" s="754"/>
      <c r="UWB169" s="754"/>
      <c r="UWC169" s="754"/>
      <c r="UWD169" s="754"/>
      <c r="UWE169" s="754"/>
      <c r="UWF169" s="754"/>
      <c r="UWG169" s="754"/>
      <c r="UWH169" s="754"/>
      <c r="UWI169" s="754"/>
      <c r="UWJ169" s="754"/>
      <c r="UWK169" s="754"/>
      <c r="UWL169" s="754"/>
      <c r="UWM169" s="754"/>
      <c r="UWN169" s="754"/>
      <c r="UWO169" s="754"/>
      <c r="UWP169" s="754"/>
      <c r="UWQ169" s="754"/>
      <c r="UWR169" s="754"/>
      <c r="UWS169" s="754"/>
      <c r="UWT169" s="754"/>
      <c r="UWU169" s="754"/>
      <c r="UWV169" s="754"/>
      <c r="UWW169" s="754"/>
      <c r="UWX169" s="754"/>
      <c r="UWY169" s="754"/>
      <c r="UWZ169" s="754"/>
      <c r="UXA169" s="754"/>
      <c r="UXB169" s="754"/>
      <c r="UXC169" s="754"/>
      <c r="UXD169" s="754"/>
      <c r="UXE169" s="754"/>
      <c r="UXF169" s="754"/>
      <c r="UXG169" s="754"/>
      <c r="UXH169" s="754"/>
      <c r="UXI169" s="754"/>
      <c r="UXJ169" s="754"/>
      <c r="UXK169" s="754"/>
      <c r="UXL169" s="754"/>
      <c r="UXM169" s="754"/>
      <c r="UXN169" s="754"/>
      <c r="UXO169" s="754"/>
      <c r="UXP169" s="754"/>
      <c r="UXQ169" s="754"/>
      <c r="UXR169" s="754"/>
      <c r="UXS169" s="754"/>
      <c r="UXT169" s="754"/>
      <c r="UXU169" s="754"/>
      <c r="UXV169" s="754"/>
      <c r="UXW169" s="754"/>
      <c r="UXX169" s="754"/>
      <c r="UXY169" s="754"/>
      <c r="UXZ169" s="754"/>
      <c r="UYA169" s="754"/>
      <c r="UYB169" s="754"/>
      <c r="UYC169" s="754"/>
      <c r="UYD169" s="754"/>
      <c r="UYE169" s="754"/>
      <c r="UYF169" s="754"/>
      <c r="UYG169" s="754"/>
      <c r="UYH169" s="754"/>
      <c r="UYI169" s="754"/>
      <c r="UYJ169" s="754"/>
      <c r="UYK169" s="754"/>
      <c r="UYL169" s="754"/>
      <c r="UYM169" s="754"/>
      <c r="UYN169" s="754"/>
      <c r="UYO169" s="754"/>
      <c r="UYP169" s="754"/>
      <c r="UYQ169" s="754"/>
      <c r="UYR169" s="754"/>
      <c r="UYS169" s="754"/>
      <c r="UYT169" s="754"/>
      <c r="UYU169" s="754"/>
      <c r="UYV169" s="754"/>
      <c r="UYW169" s="754"/>
      <c r="UYX169" s="754"/>
      <c r="UYY169" s="754"/>
      <c r="UYZ169" s="754"/>
      <c r="UZA169" s="754"/>
      <c r="UZB169" s="754"/>
      <c r="UZC169" s="754"/>
      <c r="UZD169" s="754"/>
      <c r="UZE169" s="754"/>
      <c r="UZF169" s="754"/>
      <c r="UZG169" s="754"/>
      <c r="UZH169" s="754"/>
      <c r="UZI169" s="754"/>
      <c r="UZJ169" s="754"/>
      <c r="UZK169" s="754"/>
      <c r="UZL169" s="754"/>
      <c r="UZM169" s="754"/>
      <c r="UZN169" s="754"/>
      <c r="UZO169" s="754"/>
      <c r="UZP169" s="754"/>
      <c r="UZQ169" s="754"/>
      <c r="UZR169" s="754"/>
      <c r="UZS169" s="754"/>
      <c r="UZT169" s="754"/>
      <c r="UZU169" s="754"/>
      <c r="UZV169" s="754"/>
      <c r="UZW169" s="754"/>
      <c r="UZX169" s="754"/>
      <c r="UZY169" s="754"/>
      <c r="UZZ169" s="754"/>
      <c r="VAA169" s="754"/>
      <c r="VAB169" s="754"/>
      <c r="VAC169" s="754"/>
      <c r="VAD169" s="754"/>
      <c r="VAE169" s="754"/>
      <c r="VAF169" s="754"/>
      <c r="VAG169" s="754"/>
      <c r="VAH169" s="754"/>
      <c r="VAI169" s="754"/>
      <c r="VAJ169" s="754"/>
      <c r="VAK169" s="754"/>
      <c r="VAL169" s="754"/>
      <c r="VAM169" s="754"/>
      <c r="VAN169" s="754"/>
      <c r="VAO169" s="754"/>
      <c r="VAP169" s="754"/>
      <c r="VAQ169" s="754"/>
      <c r="VAR169" s="754"/>
      <c r="VAS169" s="754"/>
      <c r="VAT169" s="754"/>
      <c r="VAU169" s="754"/>
      <c r="VAV169" s="754"/>
      <c r="VAW169" s="754"/>
      <c r="VAX169" s="754"/>
      <c r="VAY169" s="754"/>
      <c r="VAZ169" s="754"/>
      <c r="VBA169" s="754"/>
      <c r="VBB169" s="754"/>
      <c r="VBC169" s="754"/>
      <c r="VBD169" s="754"/>
      <c r="VBE169" s="754"/>
      <c r="VBF169" s="754"/>
      <c r="VBG169" s="754"/>
      <c r="VBH169" s="754"/>
      <c r="VBI169" s="754"/>
      <c r="VBJ169" s="754"/>
      <c r="VBK169" s="754"/>
      <c r="VBL169" s="754"/>
      <c r="VBM169" s="754"/>
      <c r="VBN169" s="754"/>
      <c r="VBO169" s="754"/>
      <c r="VBP169" s="754"/>
      <c r="VBQ169" s="754"/>
      <c r="VBR169" s="754"/>
      <c r="VBS169" s="754"/>
      <c r="VBT169" s="754"/>
      <c r="VBU169" s="754"/>
      <c r="VBV169" s="754"/>
      <c r="VBW169" s="754"/>
      <c r="VBX169" s="754"/>
      <c r="VBY169" s="754"/>
      <c r="VBZ169" s="754"/>
      <c r="VCA169" s="754"/>
      <c r="VCB169" s="754"/>
      <c r="VCC169" s="754"/>
      <c r="VCD169" s="754"/>
      <c r="VCE169" s="754"/>
      <c r="VCF169" s="754"/>
      <c r="VCG169" s="754"/>
      <c r="VCH169" s="754"/>
      <c r="VCI169" s="754"/>
      <c r="VCJ169" s="754"/>
      <c r="VCK169" s="754"/>
      <c r="VCL169" s="754"/>
      <c r="VCM169" s="754"/>
      <c r="VCN169" s="754"/>
      <c r="VCO169" s="754"/>
      <c r="VCP169" s="754"/>
      <c r="VCQ169" s="754"/>
      <c r="VCR169" s="754"/>
      <c r="VCS169" s="754"/>
      <c r="VCT169" s="754"/>
      <c r="VCU169" s="754"/>
      <c r="VCV169" s="754"/>
      <c r="VCW169" s="754"/>
      <c r="VCX169" s="754"/>
      <c r="VCY169" s="754"/>
      <c r="VCZ169" s="754"/>
      <c r="VDA169" s="754"/>
      <c r="VDB169" s="754"/>
      <c r="VDC169" s="754"/>
      <c r="VDD169" s="754"/>
      <c r="VDE169" s="754"/>
      <c r="VDF169" s="754"/>
      <c r="VDG169" s="754"/>
      <c r="VDH169" s="754"/>
      <c r="VDI169" s="754"/>
      <c r="VDJ169" s="754"/>
      <c r="VDK169" s="754"/>
      <c r="VDL169" s="754"/>
      <c r="VDM169" s="754"/>
      <c r="VDN169" s="754"/>
      <c r="VDO169" s="754"/>
      <c r="VDP169" s="754"/>
      <c r="VDQ169" s="754"/>
      <c r="VDR169" s="754"/>
      <c r="VDS169" s="754"/>
      <c r="VDT169" s="754"/>
      <c r="VDU169" s="754"/>
      <c r="VDV169" s="754"/>
      <c r="VDW169" s="754"/>
      <c r="VDX169" s="754"/>
      <c r="VDY169" s="754"/>
      <c r="VDZ169" s="754"/>
      <c r="VEA169" s="754"/>
      <c r="VEB169" s="754"/>
      <c r="VEC169" s="754"/>
      <c r="VED169" s="754"/>
      <c r="VEE169" s="754"/>
      <c r="VEF169" s="754"/>
      <c r="VEG169" s="754"/>
      <c r="VEH169" s="754"/>
      <c r="VEI169" s="754"/>
      <c r="VEJ169" s="754"/>
      <c r="VEK169" s="754"/>
      <c r="VEL169" s="754"/>
      <c r="VEM169" s="754"/>
      <c r="VEN169" s="754"/>
      <c r="VEO169" s="754"/>
      <c r="VEP169" s="754"/>
      <c r="VEQ169" s="754"/>
      <c r="VER169" s="754"/>
      <c r="VES169" s="754"/>
      <c r="VET169" s="754"/>
      <c r="VEU169" s="754"/>
      <c r="VEV169" s="754"/>
      <c r="VEW169" s="754"/>
      <c r="VEX169" s="754"/>
      <c r="VEY169" s="754"/>
      <c r="VEZ169" s="754"/>
      <c r="VFA169" s="754"/>
      <c r="VFB169" s="754"/>
      <c r="VFC169" s="754"/>
      <c r="VFD169" s="754"/>
      <c r="VFE169" s="754"/>
      <c r="VFF169" s="754"/>
      <c r="VFG169" s="754"/>
      <c r="VFH169" s="754"/>
      <c r="VFI169" s="754"/>
      <c r="VFJ169" s="754"/>
      <c r="VFK169" s="754"/>
      <c r="VFL169" s="754"/>
      <c r="VFM169" s="754"/>
      <c r="VFN169" s="754"/>
      <c r="VFO169" s="754"/>
      <c r="VFP169" s="754"/>
      <c r="VFQ169" s="754"/>
      <c r="VFR169" s="754"/>
      <c r="VFS169" s="754"/>
      <c r="VFT169" s="754"/>
      <c r="VFU169" s="754"/>
      <c r="VFV169" s="754"/>
      <c r="VFW169" s="754"/>
      <c r="VFX169" s="754"/>
      <c r="VFY169" s="754"/>
      <c r="VFZ169" s="754"/>
      <c r="VGA169" s="754"/>
      <c r="VGB169" s="754"/>
      <c r="VGC169" s="754"/>
      <c r="VGD169" s="754"/>
      <c r="VGE169" s="754"/>
      <c r="VGF169" s="754"/>
      <c r="VGG169" s="754"/>
      <c r="VGH169" s="754"/>
      <c r="VGI169" s="754"/>
      <c r="VGJ169" s="754"/>
      <c r="VGK169" s="754"/>
      <c r="VGL169" s="754"/>
      <c r="VGM169" s="754"/>
      <c r="VGN169" s="754"/>
      <c r="VGO169" s="754"/>
      <c r="VGP169" s="754"/>
      <c r="VGQ169" s="754"/>
      <c r="VGR169" s="754"/>
      <c r="VGS169" s="754"/>
      <c r="VGT169" s="754"/>
      <c r="VGU169" s="754"/>
      <c r="VGV169" s="754"/>
      <c r="VGW169" s="754"/>
      <c r="VGX169" s="754"/>
      <c r="VGY169" s="754"/>
      <c r="VGZ169" s="754"/>
      <c r="VHA169" s="754"/>
      <c r="VHB169" s="754"/>
      <c r="VHC169" s="754"/>
      <c r="VHD169" s="754"/>
      <c r="VHE169" s="754"/>
      <c r="VHF169" s="754"/>
      <c r="VHG169" s="754"/>
      <c r="VHH169" s="754"/>
      <c r="VHI169" s="754"/>
      <c r="VHJ169" s="754"/>
      <c r="VHK169" s="754"/>
      <c r="VHL169" s="754"/>
      <c r="VHM169" s="754"/>
      <c r="VHN169" s="754"/>
      <c r="VHO169" s="754"/>
      <c r="VHP169" s="754"/>
      <c r="VHQ169" s="754"/>
      <c r="VHR169" s="754"/>
      <c r="VHS169" s="754"/>
      <c r="VHT169" s="754"/>
      <c r="VHU169" s="754"/>
      <c r="VHV169" s="754"/>
      <c r="VHW169" s="754"/>
      <c r="VHX169" s="754"/>
      <c r="VHY169" s="754"/>
      <c r="VHZ169" s="754"/>
      <c r="VIA169" s="754"/>
      <c r="VIB169" s="754"/>
      <c r="VIC169" s="754"/>
      <c r="VID169" s="754"/>
      <c r="VIE169" s="754"/>
      <c r="VIF169" s="754"/>
      <c r="VIG169" s="754"/>
      <c r="VIH169" s="754"/>
      <c r="VII169" s="754"/>
      <c r="VIJ169" s="754"/>
      <c r="VIK169" s="754"/>
      <c r="VIL169" s="754"/>
      <c r="VIM169" s="754"/>
      <c r="VIN169" s="754"/>
      <c r="VIO169" s="754"/>
      <c r="VIP169" s="754"/>
      <c r="VIQ169" s="754"/>
      <c r="VIR169" s="754"/>
      <c r="VIS169" s="754"/>
      <c r="VIT169" s="754"/>
      <c r="VIU169" s="754"/>
      <c r="VIV169" s="754"/>
      <c r="VIW169" s="754"/>
      <c r="VIX169" s="754"/>
      <c r="VIY169" s="754"/>
      <c r="VIZ169" s="754"/>
      <c r="VJA169" s="754"/>
      <c r="VJB169" s="754"/>
      <c r="VJC169" s="754"/>
      <c r="VJD169" s="754"/>
      <c r="VJE169" s="754"/>
      <c r="VJF169" s="754"/>
      <c r="VJG169" s="754"/>
      <c r="VJH169" s="754"/>
      <c r="VJI169" s="754"/>
      <c r="VJJ169" s="754"/>
      <c r="VJK169" s="754"/>
      <c r="VJL169" s="754"/>
      <c r="VJM169" s="754"/>
      <c r="VJN169" s="754"/>
      <c r="VJO169" s="754"/>
      <c r="VJP169" s="754"/>
      <c r="VJQ169" s="754"/>
      <c r="VJR169" s="754"/>
      <c r="VJS169" s="754"/>
      <c r="VJT169" s="754"/>
      <c r="VJU169" s="754"/>
      <c r="VJV169" s="754"/>
      <c r="VJW169" s="754"/>
      <c r="VJX169" s="754"/>
      <c r="VJY169" s="754"/>
      <c r="VJZ169" s="754"/>
      <c r="VKA169" s="754"/>
      <c r="VKB169" s="754"/>
      <c r="VKC169" s="754"/>
      <c r="VKD169" s="754"/>
      <c r="VKE169" s="754"/>
      <c r="VKF169" s="754"/>
      <c r="VKG169" s="754"/>
      <c r="VKH169" s="754"/>
      <c r="VKI169" s="754"/>
      <c r="VKJ169" s="754"/>
      <c r="VKK169" s="754"/>
      <c r="VKL169" s="754"/>
      <c r="VKM169" s="754"/>
      <c r="VKN169" s="754"/>
      <c r="VKO169" s="754"/>
      <c r="VKP169" s="754"/>
      <c r="VKQ169" s="754"/>
      <c r="VKR169" s="754"/>
      <c r="VKS169" s="754"/>
      <c r="VKT169" s="754"/>
      <c r="VKU169" s="754"/>
      <c r="VKV169" s="754"/>
      <c r="VKW169" s="754"/>
      <c r="VKX169" s="754"/>
      <c r="VKY169" s="754"/>
      <c r="VKZ169" s="754"/>
      <c r="VLA169" s="754"/>
      <c r="VLB169" s="754"/>
      <c r="VLC169" s="754"/>
      <c r="VLD169" s="754"/>
      <c r="VLE169" s="754"/>
      <c r="VLF169" s="754"/>
      <c r="VLG169" s="754"/>
      <c r="VLH169" s="754"/>
      <c r="VLI169" s="754"/>
      <c r="VLJ169" s="754"/>
      <c r="VLK169" s="754"/>
      <c r="VLL169" s="754"/>
      <c r="VLM169" s="754"/>
      <c r="VLN169" s="754"/>
      <c r="VLO169" s="754"/>
      <c r="VLP169" s="754"/>
      <c r="VLQ169" s="754"/>
      <c r="VLR169" s="754"/>
      <c r="VLS169" s="754"/>
      <c r="VLT169" s="754"/>
      <c r="VLU169" s="754"/>
      <c r="VLV169" s="754"/>
      <c r="VLW169" s="754"/>
      <c r="VLX169" s="754"/>
      <c r="VLY169" s="754"/>
      <c r="VLZ169" s="754"/>
      <c r="VMA169" s="754"/>
      <c r="VMB169" s="754"/>
      <c r="VMC169" s="754"/>
      <c r="VMD169" s="754"/>
      <c r="VME169" s="754"/>
      <c r="VMF169" s="754"/>
      <c r="VMG169" s="754"/>
      <c r="VMH169" s="754"/>
      <c r="VMI169" s="754"/>
      <c r="VMJ169" s="754"/>
      <c r="VMK169" s="754"/>
      <c r="VML169" s="754"/>
      <c r="VMM169" s="754"/>
      <c r="VMN169" s="754"/>
      <c r="VMO169" s="754"/>
      <c r="VMP169" s="754"/>
      <c r="VMQ169" s="754"/>
      <c r="VMR169" s="754"/>
      <c r="VMS169" s="754"/>
      <c r="VMT169" s="754"/>
      <c r="VMU169" s="754"/>
      <c r="VMV169" s="754"/>
      <c r="VMW169" s="754"/>
      <c r="VMX169" s="754"/>
      <c r="VMY169" s="754"/>
      <c r="VMZ169" s="754"/>
      <c r="VNA169" s="754"/>
      <c r="VNB169" s="754"/>
      <c r="VNC169" s="754"/>
      <c r="VND169" s="754"/>
      <c r="VNE169" s="754"/>
      <c r="VNF169" s="754"/>
      <c r="VNG169" s="754"/>
      <c r="VNH169" s="754"/>
      <c r="VNI169" s="754"/>
      <c r="VNJ169" s="754"/>
      <c r="VNK169" s="754"/>
      <c r="VNL169" s="754"/>
      <c r="VNM169" s="754"/>
      <c r="VNN169" s="754"/>
      <c r="VNO169" s="754"/>
      <c r="VNP169" s="754"/>
      <c r="VNQ169" s="754"/>
      <c r="VNR169" s="754"/>
      <c r="VNS169" s="754"/>
      <c r="VNT169" s="754"/>
      <c r="VNU169" s="754"/>
      <c r="VNV169" s="754"/>
      <c r="VNW169" s="754"/>
      <c r="VNX169" s="754"/>
      <c r="VNY169" s="754"/>
      <c r="VNZ169" s="754"/>
      <c r="VOA169" s="754"/>
      <c r="VOB169" s="754"/>
      <c r="VOC169" s="754"/>
      <c r="VOD169" s="754"/>
      <c r="VOE169" s="754"/>
      <c r="VOF169" s="754"/>
      <c r="VOG169" s="754"/>
      <c r="VOH169" s="754"/>
      <c r="VOI169" s="754"/>
      <c r="VOJ169" s="754"/>
      <c r="VOK169" s="754"/>
      <c r="VOL169" s="754"/>
      <c r="VOM169" s="754"/>
      <c r="VON169" s="754"/>
      <c r="VOO169" s="754"/>
      <c r="VOP169" s="754"/>
      <c r="VOQ169" s="754"/>
      <c r="VOR169" s="754"/>
      <c r="VOS169" s="754"/>
      <c r="VOT169" s="754"/>
      <c r="VOU169" s="754"/>
      <c r="VOV169" s="754"/>
      <c r="VOW169" s="754"/>
      <c r="VOX169" s="754"/>
      <c r="VOY169" s="754"/>
      <c r="VOZ169" s="754"/>
      <c r="VPA169" s="754"/>
      <c r="VPB169" s="754"/>
      <c r="VPC169" s="754"/>
      <c r="VPD169" s="754"/>
      <c r="VPE169" s="754"/>
      <c r="VPF169" s="754"/>
      <c r="VPG169" s="754"/>
      <c r="VPH169" s="754"/>
      <c r="VPI169" s="754"/>
      <c r="VPJ169" s="754"/>
      <c r="VPK169" s="754"/>
      <c r="VPL169" s="754"/>
      <c r="VPM169" s="754"/>
      <c r="VPN169" s="754"/>
      <c r="VPO169" s="754"/>
      <c r="VPP169" s="754"/>
      <c r="VPQ169" s="754"/>
      <c r="VPR169" s="754"/>
      <c r="VPS169" s="754"/>
      <c r="VPT169" s="754"/>
      <c r="VPU169" s="754"/>
      <c r="VPV169" s="754"/>
      <c r="VPW169" s="754"/>
      <c r="VPX169" s="754"/>
      <c r="VPY169" s="754"/>
      <c r="VPZ169" s="754"/>
      <c r="VQA169" s="754"/>
      <c r="VQB169" s="754"/>
      <c r="VQC169" s="754"/>
      <c r="VQD169" s="754"/>
      <c r="VQE169" s="754"/>
      <c r="VQF169" s="754"/>
      <c r="VQG169" s="754"/>
      <c r="VQH169" s="754"/>
      <c r="VQI169" s="754"/>
      <c r="VQJ169" s="754"/>
      <c r="VQK169" s="754"/>
      <c r="VQL169" s="754"/>
      <c r="VQM169" s="754"/>
      <c r="VQN169" s="754"/>
      <c r="VQO169" s="754"/>
      <c r="VQP169" s="754"/>
      <c r="VQQ169" s="754"/>
      <c r="VQR169" s="754"/>
      <c r="VQS169" s="754"/>
      <c r="VQT169" s="754"/>
      <c r="VQU169" s="754"/>
      <c r="VQV169" s="754"/>
      <c r="VQW169" s="754"/>
      <c r="VQX169" s="754"/>
      <c r="VQY169" s="754"/>
      <c r="VQZ169" s="754"/>
      <c r="VRA169" s="754"/>
      <c r="VRB169" s="754"/>
      <c r="VRC169" s="754"/>
      <c r="VRD169" s="754"/>
      <c r="VRE169" s="754"/>
      <c r="VRF169" s="754"/>
      <c r="VRG169" s="754"/>
      <c r="VRH169" s="754"/>
      <c r="VRI169" s="754"/>
      <c r="VRJ169" s="754"/>
      <c r="VRK169" s="754"/>
      <c r="VRL169" s="754"/>
      <c r="VRM169" s="754"/>
      <c r="VRN169" s="754"/>
      <c r="VRO169" s="754"/>
      <c r="VRP169" s="754"/>
      <c r="VRQ169" s="754"/>
      <c r="VRR169" s="754"/>
      <c r="VRS169" s="754"/>
      <c r="VRT169" s="754"/>
      <c r="VRU169" s="754"/>
      <c r="VRV169" s="754"/>
      <c r="VRW169" s="754"/>
      <c r="VRX169" s="754"/>
      <c r="VRY169" s="754"/>
      <c r="VRZ169" s="754"/>
      <c r="VSA169" s="754"/>
      <c r="VSB169" s="754"/>
      <c r="VSC169" s="754"/>
      <c r="VSD169" s="754"/>
      <c r="VSE169" s="754"/>
      <c r="VSF169" s="754"/>
      <c r="VSG169" s="754"/>
      <c r="VSH169" s="754"/>
      <c r="VSI169" s="754"/>
      <c r="VSJ169" s="754"/>
      <c r="VSK169" s="754"/>
      <c r="VSL169" s="754"/>
      <c r="VSM169" s="754"/>
      <c r="VSN169" s="754"/>
      <c r="VSO169" s="754"/>
      <c r="VSP169" s="754"/>
      <c r="VSQ169" s="754"/>
      <c r="VSR169" s="754"/>
      <c r="VSS169" s="754"/>
      <c r="VST169" s="754"/>
      <c r="VSU169" s="754"/>
      <c r="VSV169" s="754"/>
      <c r="VSW169" s="754"/>
      <c r="VSX169" s="754"/>
      <c r="VSY169" s="754"/>
      <c r="VSZ169" s="754"/>
      <c r="VTA169" s="754"/>
      <c r="VTB169" s="754"/>
      <c r="VTC169" s="754"/>
      <c r="VTD169" s="754"/>
      <c r="VTE169" s="754"/>
      <c r="VTF169" s="754"/>
      <c r="VTG169" s="754"/>
      <c r="VTH169" s="754"/>
      <c r="VTI169" s="754"/>
      <c r="VTJ169" s="754"/>
      <c r="VTK169" s="754"/>
      <c r="VTL169" s="754"/>
      <c r="VTM169" s="754"/>
      <c r="VTN169" s="754"/>
      <c r="VTO169" s="754"/>
      <c r="VTP169" s="754"/>
      <c r="VTQ169" s="754"/>
      <c r="VTR169" s="754"/>
      <c r="VTS169" s="754"/>
      <c r="VTT169" s="754"/>
      <c r="VTU169" s="754"/>
      <c r="VTV169" s="754"/>
      <c r="VTW169" s="754"/>
      <c r="VTX169" s="754"/>
      <c r="VTY169" s="754"/>
      <c r="VTZ169" s="754"/>
      <c r="VUA169" s="754"/>
      <c r="VUB169" s="754"/>
      <c r="VUC169" s="754"/>
      <c r="VUD169" s="754"/>
      <c r="VUE169" s="754"/>
      <c r="VUF169" s="754"/>
      <c r="VUG169" s="754"/>
      <c r="VUH169" s="754"/>
      <c r="VUI169" s="754"/>
      <c r="VUJ169" s="754"/>
      <c r="VUK169" s="754"/>
      <c r="VUL169" s="754"/>
      <c r="VUM169" s="754"/>
      <c r="VUN169" s="754"/>
      <c r="VUO169" s="754"/>
      <c r="VUP169" s="754"/>
      <c r="VUQ169" s="754"/>
      <c r="VUR169" s="754"/>
      <c r="VUS169" s="754"/>
      <c r="VUT169" s="754"/>
      <c r="VUU169" s="754"/>
      <c r="VUV169" s="754"/>
      <c r="VUW169" s="754"/>
      <c r="VUX169" s="754"/>
      <c r="VUY169" s="754"/>
      <c r="VUZ169" s="754"/>
      <c r="VVA169" s="754"/>
      <c r="VVB169" s="754"/>
      <c r="VVC169" s="754"/>
      <c r="VVD169" s="754"/>
      <c r="VVE169" s="754"/>
      <c r="VVF169" s="754"/>
      <c r="VVG169" s="754"/>
      <c r="VVH169" s="754"/>
      <c r="VVI169" s="754"/>
      <c r="VVJ169" s="754"/>
      <c r="VVK169" s="754"/>
      <c r="VVL169" s="754"/>
      <c r="VVM169" s="754"/>
      <c r="VVN169" s="754"/>
      <c r="VVO169" s="754"/>
      <c r="VVP169" s="754"/>
      <c r="VVQ169" s="754"/>
      <c r="VVR169" s="754"/>
      <c r="VVS169" s="754"/>
      <c r="VVT169" s="754"/>
      <c r="VVU169" s="754"/>
      <c r="VVV169" s="754"/>
      <c r="VVW169" s="754"/>
      <c r="VVX169" s="754"/>
      <c r="VVY169" s="754"/>
      <c r="VVZ169" s="754"/>
      <c r="VWA169" s="754"/>
      <c r="VWB169" s="754"/>
      <c r="VWC169" s="754"/>
      <c r="VWD169" s="754"/>
      <c r="VWE169" s="754"/>
      <c r="VWF169" s="754"/>
      <c r="VWG169" s="754"/>
      <c r="VWH169" s="754"/>
      <c r="VWI169" s="754"/>
      <c r="VWJ169" s="754"/>
      <c r="VWK169" s="754"/>
      <c r="VWL169" s="754"/>
      <c r="VWM169" s="754"/>
      <c r="VWN169" s="754"/>
      <c r="VWO169" s="754"/>
      <c r="VWP169" s="754"/>
      <c r="VWQ169" s="754"/>
      <c r="VWR169" s="754"/>
      <c r="VWS169" s="754"/>
      <c r="VWT169" s="754"/>
      <c r="VWU169" s="754"/>
      <c r="VWV169" s="754"/>
      <c r="VWW169" s="754"/>
      <c r="VWX169" s="754"/>
      <c r="VWY169" s="754"/>
      <c r="VWZ169" s="754"/>
      <c r="VXA169" s="754"/>
      <c r="VXB169" s="754"/>
      <c r="VXC169" s="754"/>
      <c r="VXD169" s="754"/>
      <c r="VXE169" s="754"/>
      <c r="VXF169" s="754"/>
      <c r="VXG169" s="754"/>
      <c r="VXH169" s="754"/>
      <c r="VXI169" s="754"/>
      <c r="VXJ169" s="754"/>
      <c r="VXK169" s="754"/>
      <c r="VXL169" s="754"/>
      <c r="VXM169" s="754"/>
      <c r="VXN169" s="754"/>
      <c r="VXO169" s="754"/>
      <c r="VXP169" s="754"/>
      <c r="VXQ169" s="754"/>
      <c r="VXR169" s="754"/>
      <c r="VXS169" s="754"/>
      <c r="VXT169" s="754"/>
      <c r="VXU169" s="754"/>
      <c r="VXV169" s="754"/>
      <c r="VXW169" s="754"/>
      <c r="VXX169" s="754"/>
      <c r="VXY169" s="754"/>
      <c r="VXZ169" s="754"/>
      <c r="VYA169" s="754"/>
      <c r="VYB169" s="754"/>
      <c r="VYC169" s="754"/>
      <c r="VYD169" s="754"/>
      <c r="VYE169" s="754"/>
      <c r="VYF169" s="754"/>
      <c r="VYG169" s="754"/>
      <c r="VYH169" s="754"/>
      <c r="VYI169" s="754"/>
      <c r="VYJ169" s="754"/>
      <c r="VYK169" s="754"/>
      <c r="VYL169" s="754"/>
      <c r="VYM169" s="754"/>
      <c r="VYN169" s="754"/>
      <c r="VYO169" s="754"/>
      <c r="VYP169" s="754"/>
      <c r="VYQ169" s="754"/>
      <c r="VYR169" s="754"/>
      <c r="VYS169" s="754"/>
      <c r="VYT169" s="754"/>
      <c r="VYU169" s="754"/>
      <c r="VYV169" s="754"/>
      <c r="VYW169" s="754"/>
      <c r="VYX169" s="754"/>
      <c r="VYY169" s="754"/>
      <c r="VYZ169" s="754"/>
      <c r="VZA169" s="754"/>
      <c r="VZB169" s="754"/>
      <c r="VZC169" s="754"/>
      <c r="VZD169" s="754"/>
      <c r="VZE169" s="754"/>
      <c r="VZF169" s="754"/>
      <c r="VZG169" s="754"/>
      <c r="VZH169" s="754"/>
      <c r="VZI169" s="754"/>
      <c r="VZJ169" s="754"/>
      <c r="VZK169" s="754"/>
      <c r="VZL169" s="754"/>
      <c r="VZM169" s="754"/>
      <c r="VZN169" s="754"/>
      <c r="VZO169" s="754"/>
      <c r="VZP169" s="754"/>
      <c r="VZQ169" s="754"/>
      <c r="VZR169" s="754"/>
      <c r="VZS169" s="754"/>
      <c r="VZT169" s="754"/>
      <c r="VZU169" s="754"/>
      <c r="VZV169" s="754"/>
      <c r="VZW169" s="754"/>
      <c r="VZX169" s="754"/>
      <c r="VZY169" s="754"/>
      <c r="VZZ169" s="754"/>
      <c r="WAA169" s="754"/>
      <c r="WAB169" s="754"/>
      <c r="WAC169" s="754"/>
      <c r="WAD169" s="754"/>
      <c r="WAE169" s="754"/>
      <c r="WAF169" s="754"/>
      <c r="WAG169" s="754"/>
      <c r="WAH169" s="754"/>
      <c r="WAI169" s="754"/>
      <c r="WAJ169" s="754"/>
      <c r="WAK169" s="754"/>
      <c r="WAL169" s="754"/>
      <c r="WAM169" s="754"/>
      <c r="WAN169" s="754"/>
      <c r="WAO169" s="754"/>
      <c r="WAP169" s="754"/>
      <c r="WAQ169" s="754"/>
      <c r="WAR169" s="754"/>
      <c r="WAS169" s="754"/>
      <c r="WAT169" s="754"/>
      <c r="WAU169" s="754"/>
      <c r="WAV169" s="754"/>
      <c r="WAW169" s="754"/>
      <c r="WAX169" s="754"/>
      <c r="WAY169" s="754"/>
      <c r="WAZ169" s="754"/>
      <c r="WBA169" s="754"/>
      <c r="WBB169" s="754"/>
      <c r="WBC169" s="754"/>
      <c r="WBD169" s="754"/>
      <c r="WBE169" s="754"/>
      <c r="WBF169" s="754"/>
      <c r="WBG169" s="754"/>
      <c r="WBH169" s="754"/>
      <c r="WBI169" s="754"/>
      <c r="WBJ169" s="754"/>
      <c r="WBK169" s="754"/>
      <c r="WBL169" s="754"/>
      <c r="WBM169" s="754"/>
      <c r="WBN169" s="754"/>
      <c r="WBO169" s="754"/>
      <c r="WBP169" s="754"/>
      <c r="WBQ169" s="754"/>
      <c r="WBR169" s="754"/>
      <c r="WBS169" s="754"/>
      <c r="WBT169" s="754"/>
      <c r="WBU169" s="754"/>
      <c r="WBV169" s="754"/>
      <c r="WBW169" s="754"/>
      <c r="WBX169" s="754"/>
      <c r="WBY169" s="754"/>
      <c r="WBZ169" s="754"/>
      <c r="WCA169" s="754"/>
      <c r="WCB169" s="754"/>
      <c r="WCC169" s="754"/>
      <c r="WCD169" s="754"/>
      <c r="WCE169" s="754"/>
      <c r="WCF169" s="754"/>
      <c r="WCG169" s="754"/>
      <c r="WCH169" s="754"/>
      <c r="WCI169" s="754"/>
      <c r="WCJ169" s="754"/>
      <c r="WCK169" s="754"/>
      <c r="WCL169" s="754"/>
      <c r="WCM169" s="754"/>
      <c r="WCN169" s="754"/>
      <c r="WCO169" s="754"/>
      <c r="WCP169" s="754"/>
      <c r="WCQ169" s="754"/>
      <c r="WCR169" s="754"/>
      <c r="WCS169" s="754"/>
      <c r="WCT169" s="754"/>
      <c r="WCU169" s="754"/>
      <c r="WCV169" s="754"/>
      <c r="WCW169" s="754"/>
      <c r="WCX169" s="754"/>
      <c r="WCY169" s="754"/>
      <c r="WCZ169" s="754"/>
      <c r="WDA169" s="754"/>
      <c r="WDB169" s="754"/>
      <c r="WDC169" s="754"/>
      <c r="WDD169" s="754"/>
      <c r="WDE169" s="754"/>
      <c r="WDF169" s="754"/>
      <c r="WDG169" s="754"/>
      <c r="WDH169" s="754"/>
      <c r="WDI169" s="754"/>
      <c r="WDJ169" s="754"/>
      <c r="WDK169" s="754"/>
      <c r="WDL169" s="754"/>
      <c r="WDM169" s="754"/>
      <c r="WDN169" s="754"/>
      <c r="WDO169" s="754"/>
      <c r="WDP169" s="754"/>
      <c r="WDQ169" s="754"/>
      <c r="WDR169" s="754"/>
      <c r="WDS169" s="754"/>
      <c r="WDT169" s="754"/>
      <c r="WDU169" s="754"/>
      <c r="WDV169" s="754"/>
      <c r="WDW169" s="754"/>
      <c r="WDX169" s="754"/>
      <c r="WDY169" s="754"/>
      <c r="WDZ169" s="754"/>
      <c r="WEA169" s="754"/>
      <c r="WEB169" s="754"/>
      <c r="WEC169" s="754"/>
      <c r="WED169" s="754"/>
      <c r="WEE169" s="754"/>
      <c r="WEF169" s="754"/>
      <c r="WEG169" s="754"/>
      <c r="WEH169" s="754"/>
      <c r="WEI169" s="754"/>
      <c r="WEJ169" s="754"/>
      <c r="WEK169" s="754"/>
      <c r="WEL169" s="754"/>
      <c r="WEM169" s="754"/>
      <c r="WEN169" s="754"/>
      <c r="WEO169" s="754"/>
      <c r="WEP169" s="754"/>
      <c r="WEQ169" s="754"/>
      <c r="WER169" s="754"/>
      <c r="WES169" s="754"/>
      <c r="WET169" s="754"/>
      <c r="WEU169" s="754"/>
      <c r="WEV169" s="754"/>
      <c r="WEW169" s="754"/>
      <c r="WEX169" s="754"/>
      <c r="WEY169" s="754"/>
      <c r="WEZ169" s="754"/>
      <c r="WFA169" s="754"/>
      <c r="WFB169" s="754"/>
      <c r="WFC169" s="754"/>
      <c r="WFD169" s="754"/>
      <c r="WFE169" s="754"/>
      <c r="WFF169" s="754"/>
      <c r="WFG169" s="754"/>
      <c r="WFH169" s="754"/>
      <c r="WFI169" s="754"/>
      <c r="WFJ169" s="754"/>
      <c r="WFK169" s="754"/>
      <c r="WFL169" s="754"/>
      <c r="WFM169" s="754"/>
      <c r="WFN169" s="754"/>
      <c r="WFO169" s="754"/>
      <c r="WFP169" s="754"/>
      <c r="WFQ169" s="754"/>
      <c r="WFR169" s="754"/>
      <c r="WFS169" s="754"/>
      <c r="WFT169" s="754"/>
      <c r="WFU169" s="754"/>
      <c r="WFV169" s="754"/>
      <c r="WFW169" s="754"/>
      <c r="WFX169" s="754"/>
      <c r="WFY169" s="754"/>
      <c r="WFZ169" s="754"/>
      <c r="WGA169" s="754"/>
      <c r="WGB169" s="754"/>
      <c r="WGC169" s="754"/>
      <c r="WGD169" s="754"/>
      <c r="WGE169" s="754"/>
      <c r="WGF169" s="754"/>
      <c r="WGG169" s="754"/>
      <c r="WGH169" s="754"/>
      <c r="WGI169" s="754"/>
      <c r="WGJ169" s="754"/>
      <c r="WGK169" s="754"/>
      <c r="WGL169" s="754"/>
      <c r="WGM169" s="754"/>
      <c r="WGN169" s="754"/>
      <c r="WGO169" s="754"/>
      <c r="WGP169" s="754"/>
      <c r="WGQ169" s="754"/>
      <c r="WGR169" s="754"/>
      <c r="WGS169" s="754"/>
      <c r="WGT169" s="754"/>
      <c r="WGU169" s="754"/>
      <c r="WGV169" s="754"/>
      <c r="WGW169" s="754"/>
      <c r="WGX169" s="754"/>
      <c r="WGY169" s="754"/>
      <c r="WGZ169" s="754"/>
      <c r="WHA169" s="754"/>
      <c r="WHB169" s="754"/>
      <c r="WHC169" s="754"/>
      <c r="WHD169" s="754"/>
      <c r="WHE169" s="754"/>
      <c r="WHF169" s="754"/>
      <c r="WHG169" s="754"/>
      <c r="WHH169" s="754"/>
      <c r="WHI169" s="754"/>
      <c r="WHJ169" s="754"/>
      <c r="WHK169" s="754"/>
      <c r="WHL169" s="754"/>
      <c r="WHM169" s="754"/>
      <c r="WHN169" s="754"/>
      <c r="WHO169" s="754"/>
      <c r="WHP169" s="754"/>
      <c r="WHQ169" s="754"/>
      <c r="WHR169" s="754"/>
      <c r="WHS169" s="754"/>
      <c r="WHT169" s="754"/>
      <c r="WHU169" s="754"/>
      <c r="WHV169" s="754"/>
      <c r="WHW169" s="754"/>
      <c r="WHX169" s="754"/>
      <c r="WHY169" s="754"/>
      <c r="WHZ169" s="754"/>
      <c r="WIA169" s="754"/>
      <c r="WIB169" s="754"/>
      <c r="WIC169" s="754"/>
      <c r="WID169" s="754"/>
      <c r="WIE169" s="754"/>
      <c r="WIF169" s="754"/>
      <c r="WIG169" s="754"/>
      <c r="WIH169" s="754"/>
      <c r="WII169" s="754"/>
      <c r="WIJ169" s="754"/>
      <c r="WIK169" s="754"/>
      <c r="WIL169" s="754"/>
      <c r="WIM169" s="754"/>
      <c r="WIN169" s="754"/>
      <c r="WIO169" s="754"/>
      <c r="WIP169" s="754"/>
      <c r="WIQ169" s="754"/>
      <c r="WIR169" s="754"/>
      <c r="WIS169" s="754"/>
      <c r="WIT169" s="754"/>
      <c r="WIU169" s="754"/>
      <c r="WIV169" s="754"/>
      <c r="WIW169" s="754"/>
      <c r="WIX169" s="754"/>
      <c r="WIY169" s="754"/>
      <c r="WIZ169" s="754"/>
      <c r="WJA169" s="754"/>
      <c r="WJB169" s="754"/>
      <c r="WJC169" s="754"/>
      <c r="WJD169" s="754"/>
      <c r="WJE169" s="754"/>
      <c r="WJF169" s="754"/>
      <c r="WJG169" s="754"/>
      <c r="WJH169" s="754"/>
      <c r="WJI169" s="754"/>
      <c r="WJJ169" s="754"/>
      <c r="WJK169" s="754"/>
      <c r="WJL169" s="754"/>
      <c r="WJM169" s="754"/>
      <c r="WJN169" s="754"/>
      <c r="WJO169" s="754"/>
      <c r="WJP169" s="754"/>
      <c r="WJQ169" s="754"/>
      <c r="WJR169" s="754"/>
      <c r="WJS169" s="754"/>
      <c r="WJT169" s="754"/>
      <c r="WJU169" s="754"/>
      <c r="WJV169" s="754"/>
      <c r="WJW169" s="754"/>
      <c r="WJX169" s="754"/>
      <c r="WJY169" s="754"/>
      <c r="WJZ169" s="754"/>
      <c r="WKA169" s="754"/>
      <c r="WKB169" s="754"/>
      <c r="WKC169" s="754"/>
      <c r="WKD169" s="754"/>
      <c r="WKE169" s="754"/>
      <c r="WKF169" s="754"/>
      <c r="WKG169" s="754"/>
      <c r="WKH169" s="754"/>
      <c r="WKI169" s="754"/>
      <c r="WKJ169" s="754"/>
      <c r="WKK169" s="754"/>
      <c r="WKL169" s="754"/>
      <c r="WKM169" s="754"/>
      <c r="WKN169" s="754"/>
      <c r="WKO169" s="754"/>
      <c r="WKP169" s="754"/>
      <c r="WKQ169" s="754"/>
      <c r="WKR169" s="754"/>
      <c r="WKS169" s="754"/>
      <c r="WKT169" s="754"/>
      <c r="WKU169" s="754"/>
      <c r="WKV169" s="754"/>
      <c r="WKW169" s="754"/>
      <c r="WKX169" s="754"/>
      <c r="WKY169" s="754"/>
      <c r="WKZ169" s="754"/>
      <c r="WLA169" s="754"/>
      <c r="WLB169" s="754"/>
      <c r="WLC169" s="754"/>
      <c r="WLD169" s="754"/>
      <c r="WLE169" s="754"/>
      <c r="WLF169" s="754"/>
      <c r="WLG169" s="754"/>
      <c r="WLH169" s="754"/>
      <c r="WLI169" s="754"/>
      <c r="WLJ169" s="754"/>
      <c r="WLK169" s="754"/>
      <c r="WLL169" s="754"/>
      <c r="WLM169" s="754"/>
      <c r="WLN169" s="754"/>
      <c r="WLO169" s="754"/>
      <c r="WLP169" s="754"/>
      <c r="WLQ169" s="754"/>
      <c r="WLR169" s="754"/>
      <c r="WLS169" s="754"/>
      <c r="WLT169" s="754"/>
      <c r="WLU169" s="754"/>
      <c r="WLV169" s="754"/>
      <c r="WLW169" s="754"/>
      <c r="WLX169" s="754"/>
      <c r="WLY169" s="754"/>
      <c r="WLZ169" s="754"/>
      <c r="WMA169" s="754"/>
      <c r="WMB169" s="754"/>
      <c r="WMC169" s="754"/>
      <c r="WMD169" s="754"/>
      <c r="WME169" s="754"/>
      <c r="WMF169" s="754"/>
      <c r="WMG169" s="754"/>
      <c r="WMH169" s="754"/>
      <c r="WMI169" s="754"/>
      <c r="WMJ169" s="754"/>
      <c r="WMK169" s="754"/>
      <c r="WML169" s="754"/>
      <c r="WMM169" s="754"/>
      <c r="WMN169" s="754"/>
      <c r="WMO169" s="754"/>
      <c r="WMP169" s="754"/>
      <c r="WMQ169" s="754"/>
      <c r="WMR169" s="754"/>
      <c r="WMS169" s="754"/>
      <c r="WMT169" s="754"/>
      <c r="WMU169" s="754"/>
      <c r="WMV169" s="754"/>
      <c r="WMW169" s="754"/>
      <c r="WMX169" s="754"/>
      <c r="WMY169" s="754"/>
      <c r="WMZ169" s="754"/>
      <c r="WNA169" s="754"/>
      <c r="WNB169" s="754"/>
      <c r="WNC169" s="754"/>
      <c r="WND169" s="754"/>
      <c r="WNE169" s="754"/>
      <c r="WNF169" s="754"/>
      <c r="WNG169" s="754"/>
      <c r="WNH169" s="754"/>
      <c r="WNI169" s="754"/>
      <c r="WNJ169" s="754"/>
      <c r="WNK169" s="754"/>
      <c r="WNL169" s="754"/>
      <c r="WNM169" s="754"/>
      <c r="WNN169" s="754"/>
      <c r="WNO169" s="754"/>
      <c r="WNP169" s="754"/>
      <c r="WNQ169" s="754"/>
      <c r="WNR169" s="754"/>
      <c r="WNS169" s="754"/>
      <c r="WNT169" s="754"/>
      <c r="WNU169" s="754"/>
      <c r="WNV169" s="754"/>
      <c r="WNW169" s="754"/>
      <c r="WNX169" s="754"/>
      <c r="WNY169" s="754"/>
      <c r="WNZ169" s="754"/>
      <c r="WOA169" s="754"/>
      <c r="WOB169" s="754"/>
      <c r="WOC169" s="754"/>
      <c r="WOD169" s="754"/>
      <c r="WOE169" s="754"/>
      <c r="WOF169" s="754"/>
      <c r="WOG169" s="754"/>
      <c r="WOH169" s="754"/>
      <c r="WOI169" s="754"/>
      <c r="WOJ169" s="754"/>
      <c r="WOK169" s="754"/>
      <c r="WOL169" s="754"/>
      <c r="WOM169" s="754"/>
      <c r="WON169" s="754"/>
      <c r="WOO169" s="754"/>
      <c r="WOP169" s="754"/>
      <c r="WOQ169" s="754"/>
      <c r="WOR169" s="754"/>
      <c r="WOS169" s="754"/>
      <c r="WOT169" s="754"/>
      <c r="WOU169" s="754"/>
      <c r="WOV169" s="754"/>
      <c r="WOW169" s="754"/>
      <c r="WOX169" s="754"/>
      <c r="WOY169" s="754"/>
      <c r="WOZ169" s="754"/>
      <c r="WPA169" s="754"/>
      <c r="WPB169" s="754"/>
      <c r="WPC169" s="754"/>
      <c r="WPD169" s="754"/>
      <c r="WPE169" s="754"/>
      <c r="WPF169" s="754"/>
      <c r="WPG169" s="754"/>
      <c r="WPH169" s="754"/>
      <c r="WPI169" s="754"/>
      <c r="WPJ169" s="754"/>
      <c r="WPK169" s="754"/>
      <c r="WPL169" s="754"/>
      <c r="WPM169" s="754"/>
      <c r="WPN169" s="754"/>
      <c r="WPO169" s="754"/>
      <c r="WPP169" s="754"/>
      <c r="WPQ169" s="754"/>
      <c r="WPR169" s="754"/>
      <c r="WPS169" s="754"/>
      <c r="WPT169" s="754"/>
      <c r="WPU169" s="754"/>
      <c r="WPV169" s="754"/>
      <c r="WPW169" s="754"/>
      <c r="WPX169" s="754"/>
      <c r="WPY169" s="754"/>
      <c r="WPZ169" s="754"/>
      <c r="WQA169" s="754"/>
      <c r="WQB169" s="754"/>
      <c r="WQC169" s="754"/>
      <c r="WQD169" s="754"/>
      <c r="WQE169" s="754"/>
      <c r="WQF169" s="754"/>
      <c r="WQG169" s="754"/>
      <c r="WQH169" s="754"/>
      <c r="WQI169" s="754"/>
      <c r="WQJ169" s="754"/>
      <c r="WQK169" s="754"/>
      <c r="WQL169" s="754"/>
      <c r="WQM169" s="754"/>
      <c r="WQN169" s="754"/>
      <c r="WQO169" s="754"/>
      <c r="WQP169" s="754"/>
      <c r="WQQ169" s="754"/>
      <c r="WQR169" s="754"/>
      <c r="WQS169" s="754"/>
      <c r="WQT169" s="754"/>
      <c r="WQU169" s="754"/>
      <c r="WQV169" s="754"/>
      <c r="WQW169" s="754"/>
      <c r="WQX169" s="754"/>
      <c r="WQY169" s="754"/>
      <c r="WQZ169" s="754"/>
      <c r="WRA169" s="754"/>
      <c r="WRB169" s="754"/>
      <c r="WRC169" s="754"/>
      <c r="WRD169" s="754"/>
      <c r="WRE169" s="754"/>
      <c r="WRF169" s="754"/>
      <c r="WRG169" s="754"/>
      <c r="WRH169" s="754"/>
      <c r="WRI169" s="754"/>
      <c r="WRJ169" s="754"/>
      <c r="WRK169" s="754"/>
      <c r="WRL169" s="754"/>
      <c r="WRM169" s="754"/>
      <c r="WRN169" s="754"/>
      <c r="WRO169" s="754"/>
      <c r="WRP169" s="754"/>
      <c r="WRQ169" s="754"/>
      <c r="WRR169" s="754"/>
      <c r="WRS169" s="754"/>
      <c r="WRT169" s="754"/>
      <c r="WRU169" s="754"/>
      <c r="WRV169" s="754"/>
      <c r="WRW169" s="754"/>
      <c r="WRX169" s="754"/>
      <c r="WRY169" s="754"/>
      <c r="WRZ169" s="754"/>
      <c r="WSA169" s="754"/>
      <c r="WSB169" s="754"/>
      <c r="WSC169" s="754"/>
      <c r="WSD169" s="754"/>
      <c r="WSE169" s="754"/>
      <c r="WSF169" s="754"/>
      <c r="WSG169" s="754"/>
      <c r="WSH169" s="754"/>
      <c r="WSI169" s="754"/>
      <c r="WSJ169" s="754"/>
      <c r="WSK169" s="754"/>
      <c r="WSL169" s="754"/>
      <c r="WSM169" s="754"/>
      <c r="WSN169" s="754"/>
      <c r="WSO169" s="754"/>
      <c r="WSP169" s="754"/>
      <c r="WSQ169" s="754"/>
      <c r="WSR169" s="754"/>
      <c r="WSS169" s="754"/>
      <c r="WST169" s="754"/>
      <c r="WSU169" s="754"/>
      <c r="WSV169" s="754"/>
      <c r="WSW169" s="754"/>
      <c r="WSX169" s="754"/>
      <c r="WSY169" s="754"/>
      <c r="WSZ169" s="754"/>
      <c r="WTA169" s="754"/>
      <c r="WTB169" s="754"/>
      <c r="WTC169" s="754"/>
      <c r="WTD169" s="754"/>
      <c r="WTE169" s="754"/>
      <c r="WTF169" s="754"/>
      <c r="WTG169" s="754"/>
      <c r="WTH169" s="754"/>
      <c r="WTI169" s="754"/>
      <c r="WTJ169" s="754"/>
      <c r="WTK169" s="754"/>
      <c r="WTL169" s="754"/>
      <c r="WTM169" s="754"/>
      <c r="WTN169" s="754"/>
      <c r="WTO169" s="754"/>
      <c r="WTP169" s="754"/>
      <c r="WTQ169" s="754"/>
      <c r="WTR169" s="754"/>
      <c r="WTS169" s="754"/>
      <c r="WTT169" s="754"/>
      <c r="WTU169" s="754"/>
      <c r="WTV169" s="754"/>
      <c r="WTW169" s="754"/>
      <c r="WTX169" s="754"/>
      <c r="WTY169" s="754"/>
      <c r="WTZ169" s="754"/>
      <c r="WUA169" s="754"/>
      <c r="WUB169" s="754"/>
      <c r="WUC169" s="754"/>
      <c r="WUD169" s="754"/>
      <c r="WUE169" s="754"/>
      <c r="WUF169" s="754"/>
      <c r="WUG169" s="754"/>
      <c r="WUH169" s="754"/>
      <c r="WUI169" s="754"/>
      <c r="WUJ169" s="754"/>
      <c r="WUK169" s="754"/>
      <c r="WUL169" s="754"/>
      <c r="WUM169" s="754"/>
      <c r="WUN169" s="754"/>
      <c r="WUO169" s="754"/>
      <c r="WUP169" s="754"/>
      <c r="WUQ169" s="754"/>
      <c r="WUR169" s="754"/>
      <c r="WUS169" s="754"/>
      <c r="WUT169" s="754"/>
      <c r="WUU169" s="754"/>
      <c r="WUV169" s="754"/>
      <c r="WUW169" s="754"/>
      <c r="WUX169" s="754"/>
      <c r="WUY169" s="754"/>
      <c r="WUZ169" s="754"/>
      <c r="WVA169" s="754"/>
      <c r="WVB169" s="754"/>
      <c r="WVC169" s="754"/>
      <c r="WVD169" s="754"/>
      <c r="WVE169" s="754"/>
      <c r="WVF169" s="754"/>
      <c r="WVG169" s="754"/>
      <c r="WVH169" s="754"/>
      <c r="WVI169" s="754"/>
      <c r="WVJ169" s="754"/>
      <c r="WVK169" s="754"/>
      <c r="WVL169" s="754"/>
      <c r="WVM169" s="754"/>
      <c r="WVN169" s="754"/>
      <c r="WVO169" s="754"/>
      <c r="WVP169" s="754"/>
      <c r="WVQ169" s="754"/>
      <c r="WVR169" s="754"/>
      <c r="WVS169" s="754"/>
      <c r="WVT169" s="754"/>
      <c r="WVU169" s="754"/>
      <c r="WVV169" s="754"/>
      <c r="WVW169" s="754"/>
      <c r="WVX169" s="754"/>
      <c r="WVY169" s="754"/>
      <c r="WVZ169" s="754"/>
      <c r="WWA169" s="754"/>
      <c r="WWB169" s="754"/>
      <c r="WWC169" s="754"/>
      <c r="WWD169" s="754"/>
      <c r="WWE169" s="754"/>
      <c r="WWF169" s="754"/>
      <c r="WWG169" s="754"/>
      <c r="WWH169" s="754"/>
      <c r="WWI169" s="754"/>
      <c r="WWJ169" s="754"/>
      <c r="WWK169" s="754"/>
      <c r="WWL169" s="754"/>
      <c r="WWM169" s="754"/>
      <c r="WWN169" s="754"/>
      <c r="WWO169" s="754"/>
      <c r="WWP169" s="754"/>
      <c r="WWQ169" s="754"/>
      <c r="WWR169" s="754"/>
      <c r="WWS169" s="754"/>
      <c r="WWT169" s="754"/>
      <c r="WWU169" s="754"/>
      <c r="WWV169" s="754"/>
      <c r="WWW169" s="754"/>
      <c r="WWX169" s="754"/>
      <c r="WWY169" s="754"/>
      <c r="WWZ169" s="754"/>
      <c r="WXA169" s="754"/>
      <c r="WXB169" s="754"/>
      <c r="WXC169" s="754"/>
      <c r="WXD169" s="754"/>
      <c r="WXE169" s="754"/>
      <c r="WXF169" s="754"/>
      <c r="WXG169" s="754"/>
      <c r="WXH169" s="754"/>
      <c r="WXI169" s="754"/>
      <c r="WXJ169" s="754"/>
      <c r="WXK169" s="754"/>
      <c r="WXL169" s="754"/>
      <c r="WXM169" s="754"/>
      <c r="WXN169" s="754"/>
      <c r="WXO169" s="754"/>
      <c r="WXP169" s="754"/>
      <c r="WXQ169" s="754"/>
      <c r="WXR169" s="754"/>
      <c r="WXS169" s="754"/>
      <c r="WXT169" s="754"/>
      <c r="WXU169" s="754"/>
      <c r="WXV169" s="754"/>
      <c r="WXW169" s="754"/>
      <c r="WXX169" s="754"/>
      <c r="WXY169" s="754"/>
      <c r="WXZ169" s="754"/>
      <c r="WYA169" s="754"/>
      <c r="WYB169" s="754"/>
      <c r="WYC169" s="754"/>
      <c r="WYD169" s="754"/>
      <c r="WYE169" s="754"/>
      <c r="WYF169" s="754"/>
      <c r="WYG169" s="754"/>
      <c r="WYH169" s="754"/>
      <c r="WYI169" s="754"/>
      <c r="WYJ169" s="754"/>
      <c r="WYK169" s="754"/>
      <c r="WYL169" s="754"/>
      <c r="WYM169" s="754"/>
      <c r="WYN169" s="754"/>
      <c r="WYO169" s="754"/>
      <c r="WYP169" s="754"/>
      <c r="WYQ169" s="754"/>
      <c r="WYR169" s="754"/>
      <c r="WYS169" s="754"/>
      <c r="WYT169" s="754"/>
      <c r="WYU169" s="754"/>
      <c r="WYV169" s="754"/>
      <c r="WYW169" s="754"/>
      <c r="WYX169" s="754"/>
      <c r="WYY169" s="754"/>
      <c r="WYZ169" s="754"/>
      <c r="WZA169" s="754"/>
      <c r="WZB169" s="754"/>
      <c r="WZC169" s="754"/>
      <c r="WZD169" s="754"/>
      <c r="WZE169" s="754"/>
      <c r="WZF169" s="754"/>
      <c r="WZG169" s="754"/>
      <c r="WZH169" s="754"/>
      <c r="WZI169" s="754"/>
      <c r="WZJ169" s="754"/>
      <c r="WZK169" s="754"/>
      <c r="WZL169" s="754"/>
      <c r="WZM169" s="754"/>
      <c r="WZN169" s="754"/>
      <c r="WZO169" s="754"/>
      <c r="WZP169" s="754"/>
      <c r="WZQ169" s="754"/>
      <c r="WZR169" s="754"/>
      <c r="WZS169" s="754"/>
      <c r="WZT169" s="754"/>
      <c r="WZU169" s="754"/>
      <c r="WZV169" s="754"/>
      <c r="WZW169" s="754"/>
      <c r="WZX169" s="754"/>
      <c r="WZY169" s="754"/>
      <c r="WZZ169" s="754"/>
      <c r="XAA169" s="754"/>
      <c r="XAB169" s="754"/>
      <c r="XAC169" s="754"/>
      <c r="XAD169" s="754"/>
      <c r="XAE169" s="754"/>
      <c r="XAF169" s="754"/>
      <c r="XAG169" s="754"/>
      <c r="XAH169" s="754"/>
      <c r="XAI169" s="754"/>
      <c r="XAJ169" s="754"/>
      <c r="XAK169" s="754"/>
      <c r="XAL169" s="754"/>
      <c r="XAM169" s="754"/>
      <c r="XAN169" s="754"/>
      <c r="XAO169" s="754"/>
      <c r="XAP169" s="754"/>
      <c r="XAQ169" s="754"/>
      <c r="XAR169" s="754"/>
      <c r="XAS169" s="754"/>
      <c r="XAT169" s="754"/>
      <c r="XAU169" s="754"/>
      <c r="XAV169" s="754"/>
      <c r="XAW169" s="754"/>
      <c r="XAX169" s="754"/>
      <c r="XAY169" s="754"/>
      <c r="XAZ169" s="754"/>
      <c r="XBA169" s="754"/>
      <c r="XBB169" s="754"/>
      <c r="XBC169" s="754"/>
      <c r="XBD169" s="754"/>
      <c r="XBE169" s="754"/>
      <c r="XBF169" s="754"/>
      <c r="XBG169" s="754"/>
      <c r="XBH169" s="754"/>
      <c r="XBI169" s="754"/>
      <c r="XBJ169" s="754"/>
      <c r="XBK169" s="754"/>
      <c r="XBL169" s="754"/>
      <c r="XBM169" s="754"/>
      <c r="XBN169" s="754"/>
      <c r="XBO169" s="754"/>
      <c r="XBP169" s="754"/>
      <c r="XBQ169" s="754"/>
      <c r="XBR169" s="754"/>
      <c r="XBS169" s="754"/>
      <c r="XBT169" s="754"/>
      <c r="XBU169" s="754"/>
      <c r="XBV169" s="754"/>
      <c r="XBW169" s="754"/>
      <c r="XBX169" s="754"/>
      <c r="XBY169" s="754"/>
      <c r="XBZ169" s="754"/>
      <c r="XCA169" s="754"/>
      <c r="XCB169" s="754"/>
      <c r="XCC169" s="754"/>
      <c r="XCD169" s="754"/>
      <c r="XCE169" s="754"/>
      <c r="XCF169" s="754"/>
      <c r="XCG169" s="754"/>
      <c r="XCH169" s="754"/>
      <c r="XCI169" s="754"/>
      <c r="XCJ169" s="754"/>
      <c r="XCK169" s="754"/>
      <c r="XCL169" s="754"/>
      <c r="XCM169" s="754"/>
      <c r="XCN169" s="754"/>
      <c r="XCO169" s="754"/>
      <c r="XCP169" s="754"/>
      <c r="XCQ169" s="754"/>
      <c r="XCR169" s="754"/>
      <c r="XCS169" s="754"/>
      <c r="XCT169" s="754"/>
      <c r="XCU169" s="754"/>
      <c r="XCV169" s="754"/>
      <c r="XCW169" s="754"/>
      <c r="XCX169" s="754"/>
      <c r="XCY169" s="754"/>
      <c r="XCZ169" s="754"/>
      <c r="XDA169" s="754"/>
      <c r="XDB169" s="754"/>
      <c r="XDC169" s="754"/>
      <c r="XDD169" s="754"/>
      <c r="XDE169" s="754"/>
      <c r="XDF169" s="754"/>
      <c r="XDG169" s="754"/>
      <c r="XDH169" s="754"/>
      <c r="XDI169" s="754"/>
      <c r="XDJ169" s="754"/>
      <c r="XDK169" s="754"/>
      <c r="XDL169" s="754"/>
      <c r="XDM169" s="754"/>
      <c r="XDN169" s="754"/>
      <c r="XDO169" s="754"/>
      <c r="XDP169" s="754"/>
      <c r="XDQ169" s="754"/>
      <c r="XDR169" s="754"/>
      <c r="XDS169" s="754"/>
      <c r="XDT169" s="754"/>
      <c r="XDU169" s="754"/>
      <c r="XDV169" s="754"/>
      <c r="XDW169" s="754"/>
      <c r="XDX169" s="754"/>
      <c r="XDY169" s="754"/>
      <c r="XDZ169" s="754"/>
      <c r="XEA169" s="754"/>
      <c r="XEB169" s="754"/>
      <c r="XEC169" s="754"/>
      <c r="XED169" s="754"/>
      <c r="XEE169" s="754"/>
      <c r="XEF169" s="754"/>
      <c r="XEG169" s="754"/>
      <c r="XEH169" s="754"/>
      <c r="XEI169" s="754"/>
      <c r="XEJ169" s="754"/>
      <c r="XEK169" s="754"/>
      <c r="XEL169" s="754"/>
      <c r="XEM169" s="754"/>
      <c r="XEN169" s="754"/>
      <c r="XEO169" s="754"/>
      <c r="XEP169" s="754"/>
      <c r="XEQ169" s="754"/>
      <c r="XER169" s="754"/>
      <c r="XES169" s="754"/>
      <c r="XET169" s="754"/>
      <c r="XEU169" s="754"/>
      <c r="XEV169" s="754"/>
      <c r="XEW169" s="754"/>
      <c r="XEX169" s="754"/>
      <c r="XEY169" s="754"/>
      <c r="XEZ169" s="754"/>
      <c r="XFA169" s="754"/>
      <c r="XFB169" s="754"/>
      <c r="XFC169" s="754"/>
      <c r="XFD169" s="754"/>
    </row>
    <row r="170" spans="1:16384" ht="12.6" customHeight="1" x14ac:dyDescent="0.3">
      <c r="A170" s="314" t="s">
        <v>1866</v>
      </c>
    </row>
    <row r="171" spans="1:16384" ht="12.6" customHeight="1" x14ac:dyDescent="0.3">
      <c r="A171" s="246" t="s">
        <v>474</v>
      </c>
    </row>
    <row r="172" spans="1:16384" ht="12.6" customHeight="1" x14ac:dyDescent="0.3">
      <c r="A172" s="315"/>
      <c r="B172" s="316"/>
      <c r="C172" s="316"/>
      <c r="D172" s="316"/>
      <c r="E172" s="316"/>
      <c r="F172" s="316"/>
      <c r="G172" s="316"/>
      <c r="H172" s="316"/>
      <c r="I172" s="316"/>
      <c r="J172" s="316"/>
      <c r="K172" s="316"/>
      <c r="L172" s="787" t="s">
        <v>815</v>
      </c>
      <c r="M172" s="788"/>
      <c r="N172" s="788"/>
      <c r="O172" s="788"/>
      <c r="P172" s="788"/>
      <c r="Q172" s="788"/>
      <c r="R172" s="788"/>
      <c r="S172" s="788"/>
      <c r="T172" s="788"/>
      <c r="U172" s="788"/>
      <c r="V172" s="788"/>
      <c r="W172" s="788"/>
      <c r="X172" s="788"/>
      <c r="Y172" s="788"/>
      <c r="Z172" s="788"/>
      <c r="AA172" s="788"/>
      <c r="AB172" s="788"/>
      <c r="AC172" s="788"/>
      <c r="AD172" s="788"/>
      <c r="AE172" s="788"/>
      <c r="AF172" s="788"/>
      <c r="AG172" s="788"/>
      <c r="AH172" s="788"/>
      <c r="AI172" s="788"/>
      <c r="AJ172" s="788"/>
      <c r="AK172" s="788"/>
      <c r="AL172" s="788"/>
      <c r="AM172" s="788"/>
      <c r="AN172" s="788"/>
      <c r="AO172" s="788"/>
      <c r="AP172" s="788"/>
      <c r="AQ172" s="788"/>
      <c r="AR172" s="788"/>
      <c r="AS172" s="788"/>
      <c r="AT172" s="788"/>
      <c r="AU172" s="788"/>
      <c r="AV172" s="788"/>
      <c r="AW172" s="788"/>
      <c r="AX172" s="789"/>
      <c r="AY172" s="292"/>
      <c r="AZ172" s="292"/>
      <c r="BA172" s="292"/>
      <c r="BB172" s="292"/>
      <c r="BC172" s="290"/>
    </row>
    <row r="173" spans="1:16384" ht="12.6" customHeight="1" x14ac:dyDescent="0.3">
      <c r="A173" s="317"/>
      <c r="B173" s="318"/>
      <c r="C173" s="318"/>
      <c r="D173" s="318"/>
      <c r="E173" s="318"/>
      <c r="F173" s="318"/>
      <c r="G173" s="318"/>
      <c r="H173" s="318"/>
      <c r="I173" s="318"/>
      <c r="J173" s="318"/>
      <c r="K173" s="318"/>
      <c r="L173" s="819" t="s">
        <v>2959</v>
      </c>
      <c r="M173" s="819"/>
      <c r="N173" s="819"/>
      <c r="O173" s="819"/>
      <c r="P173" s="1078" t="s">
        <v>943</v>
      </c>
      <c r="Q173" s="1078"/>
      <c r="R173" s="1078"/>
      <c r="S173" s="1078"/>
      <c r="T173" s="819" t="s">
        <v>1864</v>
      </c>
      <c r="U173" s="819"/>
      <c r="V173" s="819"/>
      <c r="W173" s="819"/>
      <c r="X173" s="1078" t="s">
        <v>947</v>
      </c>
      <c r="Y173" s="1078"/>
      <c r="Z173" s="1078"/>
      <c r="AA173" s="1078"/>
      <c r="AB173" s="1078"/>
      <c r="AC173" s="819" t="s">
        <v>1818</v>
      </c>
      <c r="AD173" s="819"/>
      <c r="AE173" s="819"/>
      <c r="AF173" s="819"/>
      <c r="AG173" s="819"/>
      <c r="AH173" s="819" t="s">
        <v>1863</v>
      </c>
      <c r="AI173" s="819"/>
      <c r="AJ173" s="819"/>
      <c r="AK173" s="819"/>
      <c r="AL173" s="792"/>
      <c r="AM173" s="792" t="s">
        <v>1862</v>
      </c>
      <c r="AN173" s="793"/>
      <c r="AO173" s="793"/>
      <c r="AP173" s="793"/>
      <c r="AQ173" s="793"/>
      <c r="AR173" s="793"/>
      <c r="AS173" s="794"/>
      <c r="AT173" s="1078" t="s">
        <v>478</v>
      </c>
      <c r="AU173" s="1078"/>
      <c r="AV173" s="1078"/>
      <c r="AW173" s="859"/>
      <c r="AX173" s="319"/>
    </row>
    <row r="174" spans="1:16384" ht="12.6" customHeight="1" x14ac:dyDescent="0.3">
      <c r="A174" s="792" t="s">
        <v>1861</v>
      </c>
      <c r="B174" s="793"/>
      <c r="C174" s="793"/>
      <c r="D174" s="793"/>
      <c r="E174" s="793"/>
      <c r="F174" s="793"/>
      <c r="G174" s="793"/>
      <c r="H174" s="793"/>
      <c r="I174" s="793"/>
      <c r="J174" s="793"/>
      <c r="K174" s="793"/>
      <c r="L174" s="819" t="s">
        <v>1860</v>
      </c>
      <c r="M174" s="819"/>
      <c r="N174" s="819"/>
      <c r="O174" s="819"/>
      <c r="P174" s="1078"/>
      <c r="Q174" s="1078"/>
      <c r="R174" s="1078"/>
      <c r="S174" s="1078"/>
      <c r="T174" s="819" t="s">
        <v>1859</v>
      </c>
      <c r="U174" s="819"/>
      <c r="V174" s="819"/>
      <c r="W174" s="819"/>
      <c r="X174" s="1078"/>
      <c r="Y174" s="1078"/>
      <c r="Z174" s="1078"/>
      <c r="AA174" s="1078"/>
      <c r="AB174" s="1078"/>
      <c r="AC174" s="819" t="s">
        <v>1815</v>
      </c>
      <c r="AD174" s="819"/>
      <c r="AE174" s="819"/>
      <c r="AF174" s="819"/>
      <c r="AG174" s="819"/>
      <c r="AH174" s="819" t="s">
        <v>1858</v>
      </c>
      <c r="AI174" s="819"/>
      <c r="AJ174" s="819"/>
      <c r="AK174" s="819"/>
      <c r="AL174" s="792"/>
      <c r="AM174" s="792" t="s">
        <v>1857</v>
      </c>
      <c r="AN174" s="793"/>
      <c r="AO174" s="793"/>
      <c r="AP174" s="793"/>
      <c r="AQ174" s="793"/>
      <c r="AR174" s="793"/>
      <c r="AS174" s="794"/>
      <c r="AT174" s="1078"/>
      <c r="AU174" s="1078"/>
      <c r="AV174" s="1078"/>
      <c r="AW174" s="859"/>
      <c r="AX174" s="319"/>
    </row>
    <row r="175" spans="1:16384" ht="12.6" customHeight="1" x14ac:dyDescent="0.3">
      <c r="A175" s="792" t="s">
        <v>1812</v>
      </c>
      <c r="B175" s="793"/>
      <c r="C175" s="793"/>
      <c r="D175" s="793"/>
      <c r="E175" s="793"/>
      <c r="F175" s="793"/>
      <c r="G175" s="793"/>
      <c r="H175" s="793"/>
      <c r="I175" s="793"/>
      <c r="J175" s="793"/>
      <c r="K175" s="793"/>
      <c r="L175" s="819" t="s">
        <v>1856</v>
      </c>
      <c r="M175" s="819"/>
      <c r="N175" s="819"/>
      <c r="O175" s="819"/>
      <c r="P175" s="1078"/>
      <c r="Q175" s="1078"/>
      <c r="R175" s="1078"/>
      <c r="S175" s="1078"/>
      <c r="T175" s="819" t="s">
        <v>1855</v>
      </c>
      <c r="U175" s="819"/>
      <c r="V175" s="819"/>
      <c r="W175" s="819"/>
      <c r="X175" s="1078"/>
      <c r="Y175" s="1078"/>
      <c r="Z175" s="1078"/>
      <c r="AA175" s="1078"/>
      <c r="AB175" s="1078"/>
      <c r="AC175" s="819" t="s">
        <v>1854</v>
      </c>
      <c r="AD175" s="819"/>
      <c r="AE175" s="819"/>
      <c r="AF175" s="819"/>
      <c r="AG175" s="819"/>
      <c r="AH175" s="819" t="s">
        <v>1854</v>
      </c>
      <c r="AI175" s="819"/>
      <c r="AJ175" s="819"/>
      <c r="AK175" s="819"/>
      <c r="AL175" s="792"/>
      <c r="AM175" s="792" t="s">
        <v>1853</v>
      </c>
      <c r="AN175" s="793"/>
      <c r="AO175" s="793"/>
      <c r="AP175" s="793"/>
      <c r="AQ175" s="793"/>
      <c r="AR175" s="793"/>
      <c r="AS175" s="794"/>
      <c r="AT175" s="1078"/>
      <c r="AU175" s="1078"/>
      <c r="AV175" s="1078"/>
      <c r="AW175" s="859"/>
      <c r="AX175" s="319"/>
    </row>
    <row r="176" spans="1:16384" ht="12.6" customHeight="1" x14ac:dyDescent="0.3">
      <c r="A176" s="317"/>
      <c r="B176" s="318"/>
      <c r="C176" s="318"/>
      <c r="D176" s="318"/>
      <c r="E176" s="318"/>
      <c r="F176" s="318"/>
      <c r="G176" s="318"/>
      <c r="H176" s="318"/>
      <c r="I176" s="318"/>
      <c r="J176" s="318"/>
      <c r="K176" s="318"/>
      <c r="L176" s="819" t="s">
        <v>1852</v>
      </c>
      <c r="M176" s="819"/>
      <c r="N176" s="819"/>
      <c r="O176" s="819"/>
      <c r="P176" s="1078"/>
      <c r="Q176" s="1078"/>
      <c r="R176" s="1078"/>
      <c r="S176" s="1078"/>
      <c r="T176" s="819"/>
      <c r="U176" s="819"/>
      <c r="V176" s="819"/>
      <c r="W176" s="819"/>
      <c r="X176" s="1078"/>
      <c r="Y176" s="1078"/>
      <c r="Z176" s="1078"/>
      <c r="AA176" s="1078"/>
      <c r="AB176" s="1078"/>
      <c r="AC176" s="792"/>
      <c r="AD176" s="793"/>
      <c r="AE176" s="793"/>
      <c r="AF176" s="793"/>
      <c r="AG176" s="794"/>
      <c r="AH176" s="792"/>
      <c r="AI176" s="793"/>
      <c r="AJ176" s="793"/>
      <c r="AK176" s="793"/>
      <c r="AL176" s="793"/>
      <c r="AM176" s="291"/>
      <c r="AN176" s="292"/>
      <c r="AO176" s="292"/>
      <c r="AP176" s="292"/>
      <c r="AQ176" s="292"/>
      <c r="AR176" s="292"/>
      <c r="AS176" s="292"/>
      <c r="AT176" s="1078"/>
      <c r="AU176" s="1078"/>
      <c r="AV176" s="1078"/>
      <c r="AW176" s="859"/>
      <c r="AX176" s="319"/>
    </row>
    <row r="177" spans="1:50" ht="12.6" customHeight="1" x14ac:dyDescent="0.3">
      <c r="A177" s="739" t="s">
        <v>816</v>
      </c>
      <c r="B177" s="740"/>
      <c r="C177" s="740"/>
      <c r="D177" s="740"/>
      <c r="E177" s="740"/>
      <c r="F177" s="740"/>
      <c r="G177" s="740"/>
      <c r="H177" s="740"/>
      <c r="I177" s="740"/>
      <c r="J177" s="740"/>
      <c r="K177" s="740"/>
      <c r="L177" s="914" t="s">
        <v>817</v>
      </c>
      <c r="M177" s="914"/>
      <c r="N177" s="914"/>
      <c r="O177" s="914"/>
      <c r="P177" s="914" t="s">
        <v>818</v>
      </c>
      <c r="Q177" s="914"/>
      <c r="R177" s="914"/>
      <c r="S177" s="914"/>
      <c r="T177" s="914" t="s">
        <v>476</v>
      </c>
      <c r="U177" s="914"/>
      <c r="V177" s="914"/>
      <c r="W177" s="914"/>
      <c r="X177" s="914" t="s">
        <v>477</v>
      </c>
      <c r="Y177" s="914"/>
      <c r="Z177" s="914"/>
      <c r="AA177" s="914"/>
      <c r="AB177" s="914"/>
      <c r="AC177" s="914" t="s">
        <v>480</v>
      </c>
      <c r="AD177" s="914"/>
      <c r="AE177" s="914"/>
      <c r="AF177" s="914"/>
      <c r="AG177" s="914"/>
      <c r="AH177" s="914" t="s">
        <v>1494</v>
      </c>
      <c r="AI177" s="914"/>
      <c r="AJ177" s="914"/>
      <c r="AK177" s="914"/>
      <c r="AL177" s="739"/>
      <c r="AM177" s="739" t="s">
        <v>1495</v>
      </c>
      <c r="AN177" s="740"/>
      <c r="AO177" s="740"/>
      <c r="AP177" s="740"/>
      <c r="AQ177" s="740"/>
      <c r="AR177" s="740"/>
      <c r="AS177" s="791"/>
      <c r="AT177" s="914" t="s">
        <v>1496</v>
      </c>
      <c r="AU177" s="914"/>
      <c r="AV177" s="914"/>
      <c r="AW177" s="739"/>
      <c r="AX177" s="319"/>
    </row>
    <row r="178" spans="1:50" ht="12.6" customHeight="1" x14ac:dyDescent="0.3">
      <c r="A178" s="294" t="s">
        <v>1809</v>
      </c>
      <c r="B178" s="294"/>
      <c r="C178" s="294"/>
      <c r="D178" s="294"/>
      <c r="E178" s="294"/>
      <c r="F178" s="294"/>
      <c r="G178" s="294"/>
      <c r="H178" s="294"/>
      <c r="I178" s="294"/>
      <c r="J178" s="294"/>
      <c r="K178" s="294"/>
      <c r="L178" s="294"/>
      <c r="M178" s="294"/>
      <c r="N178" s="294"/>
      <c r="O178" s="294"/>
      <c r="P178" s="294"/>
      <c r="Q178" s="294"/>
      <c r="R178" s="294"/>
      <c r="S178" s="294"/>
      <c r="T178" s="294"/>
      <c r="U178" s="294"/>
      <c r="V178" s="294"/>
      <c r="W178" s="294"/>
      <c r="X178" s="294"/>
      <c r="Y178" s="294"/>
      <c r="Z178" s="294"/>
      <c r="AA178" s="294"/>
      <c r="AB178" s="294"/>
      <c r="AC178" s="294"/>
      <c r="AD178" s="294"/>
      <c r="AE178" s="294"/>
      <c r="AF178" s="294"/>
      <c r="AG178" s="294"/>
      <c r="AH178" s="294"/>
      <c r="AI178" s="294"/>
      <c r="AJ178" s="294"/>
      <c r="AK178" s="294"/>
      <c r="AL178" s="294"/>
      <c r="AM178" s="300"/>
      <c r="AN178" s="300"/>
      <c r="AO178" s="300"/>
      <c r="AP178" s="300"/>
      <c r="AQ178" s="300"/>
      <c r="AR178" s="300"/>
      <c r="AS178" s="300"/>
      <c r="AT178" s="294"/>
      <c r="AU178" s="294"/>
      <c r="AV178" s="294"/>
      <c r="AW178" s="294"/>
      <c r="AX178" s="295"/>
    </row>
    <row r="179" spans="1:50" ht="12.6" customHeight="1" x14ac:dyDescent="0.3">
      <c r="A179" s="315" t="s">
        <v>1538</v>
      </c>
      <c r="B179" s="297"/>
      <c r="C179" s="297"/>
      <c r="D179" s="297"/>
      <c r="E179" s="297"/>
      <c r="F179" s="297"/>
      <c r="G179" s="297"/>
      <c r="H179" s="297"/>
      <c r="I179" s="297"/>
      <c r="J179" s="297"/>
      <c r="K179" s="298"/>
      <c r="L179" s="869">
        <f>SUM('HL KNIHA VYPOC'!$D$8)</f>
        <v>0</v>
      </c>
      <c r="M179" s="870"/>
      <c r="N179" s="870"/>
      <c r="O179" s="871"/>
      <c r="P179" s="870">
        <f>SUM('HL KNIHA VYPOC'!$D$9)</f>
        <v>0</v>
      </c>
      <c r="Q179" s="870"/>
      <c r="R179" s="870"/>
      <c r="S179" s="871"/>
      <c r="T179" s="870">
        <f>SUM('HL KNIHA VYPOC'!$D$10)</f>
        <v>0</v>
      </c>
      <c r="U179" s="870"/>
      <c r="V179" s="870"/>
      <c r="W179" s="871"/>
      <c r="X179" s="869">
        <f>SUM('HL KNIHA VYPOC'!$D$11)</f>
        <v>0</v>
      </c>
      <c r="Y179" s="870"/>
      <c r="Z179" s="870"/>
      <c r="AA179" s="870"/>
      <c r="AB179" s="871"/>
      <c r="AC179" s="869">
        <f>SUM('HL KNIHA VYPOC'!$D$13)</f>
        <v>0</v>
      </c>
      <c r="AD179" s="870"/>
      <c r="AE179" s="870"/>
      <c r="AF179" s="870"/>
      <c r="AG179" s="871"/>
      <c r="AH179" s="869">
        <f>SUM('HL KNIHA VYPOC'!$D$31)</f>
        <v>0</v>
      </c>
      <c r="AI179" s="870"/>
      <c r="AJ179" s="870"/>
      <c r="AK179" s="870"/>
      <c r="AL179" s="871"/>
      <c r="AM179" s="1082">
        <f>SUM('HL KNIHA VYPOC'!$D$37)</f>
        <v>0</v>
      </c>
      <c r="AN179" s="1083"/>
      <c r="AO179" s="1083"/>
      <c r="AP179" s="1083"/>
      <c r="AQ179" s="1083"/>
      <c r="AR179" s="1083"/>
      <c r="AS179" s="1084"/>
      <c r="AT179" s="905">
        <f>SUM(L179:AS180)</f>
        <v>0</v>
      </c>
      <c r="AU179" s="906"/>
      <c r="AV179" s="906"/>
      <c r="AW179" s="906"/>
      <c r="AX179" s="907"/>
    </row>
    <row r="180" spans="1:50" ht="12.6" customHeight="1" x14ac:dyDescent="0.3">
      <c r="A180" s="320" t="s">
        <v>1523</v>
      </c>
      <c r="B180" s="300"/>
      <c r="C180" s="300"/>
      <c r="D180" s="300"/>
      <c r="E180" s="300"/>
      <c r="F180" s="300"/>
      <c r="G180" s="300"/>
      <c r="H180" s="300"/>
      <c r="I180" s="300"/>
      <c r="J180" s="300"/>
      <c r="K180" s="301"/>
      <c r="L180" s="877"/>
      <c r="M180" s="878"/>
      <c r="N180" s="878"/>
      <c r="O180" s="879"/>
      <c r="P180" s="878"/>
      <c r="Q180" s="878"/>
      <c r="R180" s="878"/>
      <c r="S180" s="879"/>
      <c r="T180" s="878"/>
      <c r="U180" s="878"/>
      <c r="V180" s="878"/>
      <c r="W180" s="879"/>
      <c r="X180" s="877"/>
      <c r="Y180" s="878"/>
      <c r="Z180" s="878"/>
      <c r="AA180" s="878"/>
      <c r="AB180" s="879"/>
      <c r="AC180" s="877"/>
      <c r="AD180" s="878"/>
      <c r="AE180" s="878"/>
      <c r="AF180" s="878"/>
      <c r="AG180" s="879"/>
      <c r="AH180" s="877"/>
      <c r="AI180" s="878"/>
      <c r="AJ180" s="878"/>
      <c r="AK180" s="878"/>
      <c r="AL180" s="879"/>
      <c r="AM180" s="1085"/>
      <c r="AN180" s="1086"/>
      <c r="AO180" s="1086"/>
      <c r="AP180" s="1086"/>
      <c r="AQ180" s="1086"/>
      <c r="AR180" s="1086"/>
      <c r="AS180" s="1087"/>
      <c r="AT180" s="911"/>
      <c r="AU180" s="912"/>
      <c r="AV180" s="912"/>
      <c r="AW180" s="912"/>
      <c r="AX180" s="913"/>
    </row>
    <row r="181" spans="1:50" ht="12.6" customHeight="1" x14ac:dyDescent="0.3">
      <c r="A181" s="293" t="s">
        <v>510</v>
      </c>
      <c r="B181" s="294"/>
      <c r="C181" s="294"/>
      <c r="D181" s="294"/>
      <c r="E181" s="294"/>
      <c r="F181" s="294"/>
      <c r="G181" s="294"/>
      <c r="H181" s="294"/>
      <c r="I181" s="294"/>
      <c r="J181" s="294"/>
      <c r="K181" s="295"/>
      <c r="L181" s="1075">
        <f>SUM('HL KNIHA VYPOC'!$E$8)</f>
        <v>0</v>
      </c>
      <c r="M181" s="1076"/>
      <c r="N181" s="1076"/>
      <c r="O181" s="1077"/>
      <c r="P181" s="1075">
        <f>SUM('HL KNIHA VYPOC'!$E$9)</f>
        <v>0</v>
      </c>
      <c r="Q181" s="1076"/>
      <c r="R181" s="1076"/>
      <c r="S181" s="1077"/>
      <c r="T181" s="1076">
        <f>SUM('HL KNIHA VYPOC'!$E$10)</f>
        <v>0</v>
      </c>
      <c r="U181" s="1076"/>
      <c r="V181" s="1076"/>
      <c r="W181" s="1077"/>
      <c r="X181" s="810">
        <f>SUM('HL KNIHA VYPOC'!$E$11)</f>
        <v>0</v>
      </c>
      <c r="Y181" s="811"/>
      <c r="Z181" s="811"/>
      <c r="AA181" s="811"/>
      <c r="AB181" s="812"/>
      <c r="AC181" s="810">
        <f>SUM('HL KNIHA VYPOC'!$E$13)</f>
        <v>0</v>
      </c>
      <c r="AD181" s="811"/>
      <c r="AE181" s="811"/>
      <c r="AF181" s="811"/>
      <c r="AG181" s="812"/>
      <c r="AH181" s="810">
        <f>SUM('HL KNIHA VYPOC'!$E$31)</f>
        <v>0</v>
      </c>
      <c r="AI181" s="811"/>
      <c r="AJ181" s="811"/>
      <c r="AK181" s="811"/>
      <c r="AL181" s="812"/>
      <c r="AM181" s="1101">
        <f>SUM('HL KNIHA VYPOC'!$E$37)</f>
        <v>0</v>
      </c>
      <c r="AN181" s="1102"/>
      <c r="AO181" s="1102"/>
      <c r="AP181" s="1102"/>
      <c r="AQ181" s="1102"/>
      <c r="AR181" s="1102"/>
      <c r="AS181" s="1103"/>
      <c r="AT181" s="915">
        <f>SUM(L181:AS181)</f>
        <v>0</v>
      </c>
      <c r="AU181" s="916"/>
      <c r="AV181" s="916"/>
      <c r="AW181" s="916"/>
      <c r="AX181" s="917"/>
    </row>
    <row r="182" spans="1:50" ht="12.6" customHeight="1" x14ac:dyDescent="0.3">
      <c r="A182" s="293" t="s">
        <v>509</v>
      </c>
      <c r="B182" s="294"/>
      <c r="C182" s="294"/>
      <c r="D182" s="294"/>
      <c r="E182" s="294"/>
      <c r="F182" s="294"/>
      <c r="G182" s="294"/>
      <c r="H182" s="294"/>
      <c r="I182" s="294"/>
      <c r="J182" s="294"/>
      <c r="K182" s="295"/>
      <c r="L182" s="810">
        <f>SUM('HL KNIHA VYPOC'!$F$8)</f>
        <v>0</v>
      </c>
      <c r="M182" s="811"/>
      <c r="N182" s="811"/>
      <c r="O182" s="812"/>
      <c r="P182" s="1075">
        <f>SUM('HL KNIHA VYPOC'!$F$9)</f>
        <v>0</v>
      </c>
      <c r="Q182" s="1076"/>
      <c r="R182" s="1076"/>
      <c r="S182" s="1077"/>
      <c r="T182" s="1075">
        <f>SUM('HL KNIHA VYPOC'!$F$10)</f>
        <v>0</v>
      </c>
      <c r="U182" s="1076"/>
      <c r="V182" s="1076"/>
      <c r="W182" s="1077"/>
      <c r="X182" s="810">
        <f>SUM('HL KNIHA VYPOC'!$F$11)</f>
        <v>0</v>
      </c>
      <c r="Y182" s="811"/>
      <c r="Z182" s="811"/>
      <c r="AA182" s="811"/>
      <c r="AB182" s="812"/>
      <c r="AC182" s="810">
        <f>SUM('HL KNIHA VYPOC'!$F$13)</f>
        <v>0</v>
      </c>
      <c r="AD182" s="811"/>
      <c r="AE182" s="811"/>
      <c r="AF182" s="811"/>
      <c r="AG182" s="812"/>
      <c r="AH182" s="810">
        <f>SUM('HL KNIHA VYPOC'!$F$31)</f>
        <v>0</v>
      </c>
      <c r="AI182" s="811"/>
      <c r="AJ182" s="811"/>
      <c r="AK182" s="811"/>
      <c r="AL182" s="812"/>
      <c r="AM182" s="1101">
        <f>SUM('HL KNIHA VYPOC'!$F$37)</f>
        <v>0</v>
      </c>
      <c r="AN182" s="1102"/>
      <c r="AO182" s="1102"/>
      <c r="AP182" s="1102"/>
      <c r="AQ182" s="1102"/>
      <c r="AR182" s="1102"/>
      <c r="AS182" s="1103"/>
      <c r="AT182" s="915">
        <f>SUM(L182:AS182)</f>
        <v>0</v>
      </c>
      <c r="AU182" s="916"/>
      <c r="AV182" s="916"/>
      <c r="AW182" s="916"/>
      <c r="AX182" s="917"/>
    </row>
    <row r="183" spans="1:50" ht="12.6" customHeight="1" x14ac:dyDescent="0.3">
      <c r="A183" s="293" t="s">
        <v>589</v>
      </c>
      <c r="B183" s="294"/>
      <c r="C183" s="294"/>
      <c r="D183" s="294"/>
      <c r="E183" s="294"/>
      <c r="F183" s="294"/>
      <c r="G183" s="294"/>
      <c r="H183" s="294"/>
      <c r="I183" s="294"/>
      <c r="J183" s="294"/>
      <c r="K183" s="295"/>
      <c r="L183" s="895"/>
      <c r="M183" s="896"/>
      <c r="N183" s="896"/>
      <c r="O183" s="897"/>
      <c r="P183" s="920"/>
      <c r="Q183" s="921"/>
      <c r="R183" s="921"/>
      <c r="S183" s="922"/>
      <c r="T183" s="920"/>
      <c r="U183" s="921"/>
      <c r="V183" s="921"/>
      <c r="W183" s="922"/>
      <c r="X183" s="895"/>
      <c r="Y183" s="896"/>
      <c r="Z183" s="896"/>
      <c r="AA183" s="896"/>
      <c r="AB183" s="897"/>
      <c r="AC183" s="895"/>
      <c r="AD183" s="896"/>
      <c r="AE183" s="896"/>
      <c r="AF183" s="896"/>
      <c r="AG183" s="897"/>
      <c r="AH183" s="895"/>
      <c r="AI183" s="896"/>
      <c r="AJ183" s="896"/>
      <c r="AK183" s="896"/>
      <c r="AL183" s="897"/>
      <c r="AM183" s="1079"/>
      <c r="AN183" s="1080"/>
      <c r="AO183" s="1080"/>
      <c r="AP183" s="1080"/>
      <c r="AQ183" s="1080"/>
      <c r="AR183" s="1080"/>
      <c r="AS183" s="1081"/>
      <c r="AT183" s="915">
        <f>SUM(L183:AS183)</f>
        <v>0</v>
      </c>
      <c r="AU183" s="916"/>
      <c r="AV183" s="916"/>
      <c r="AW183" s="916"/>
      <c r="AX183" s="917"/>
    </row>
    <row r="184" spans="1:50" ht="12.6" customHeight="1" x14ac:dyDescent="0.3">
      <c r="A184" s="317" t="s">
        <v>504</v>
      </c>
      <c r="B184" s="290"/>
      <c r="C184" s="290"/>
      <c r="D184" s="290"/>
      <c r="E184" s="290"/>
      <c r="F184" s="290"/>
      <c r="G184" s="290"/>
      <c r="H184" s="290"/>
      <c r="I184" s="290"/>
      <c r="J184" s="290"/>
      <c r="K184" s="319"/>
      <c r="L184" s="874">
        <f>SUM(L179+L181-L182+L183)</f>
        <v>0</v>
      </c>
      <c r="M184" s="875"/>
      <c r="N184" s="875"/>
      <c r="O184" s="876"/>
      <c r="P184" s="875">
        <f>SUM(P179+P181-P182+P183)</f>
        <v>0</v>
      </c>
      <c r="Q184" s="875"/>
      <c r="R184" s="875"/>
      <c r="S184" s="876"/>
      <c r="T184" s="875">
        <f>SUM(T179+T181-T182+T183)</f>
        <v>0</v>
      </c>
      <c r="U184" s="875"/>
      <c r="V184" s="875"/>
      <c r="W184" s="876"/>
      <c r="X184" s="874">
        <f>SUM(X179+X181-X182+X183)</f>
        <v>0</v>
      </c>
      <c r="Y184" s="875"/>
      <c r="Z184" s="875"/>
      <c r="AA184" s="875"/>
      <c r="AB184" s="876"/>
      <c r="AC184" s="874">
        <f>SUM(AC179+AC181-AC182+AC183)</f>
        <v>0</v>
      </c>
      <c r="AD184" s="875"/>
      <c r="AE184" s="875"/>
      <c r="AF184" s="875"/>
      <c r="AG184" s="876"/>
      <c r="AH184" s="874">
        <f>SUM(AH179+AH181-AH182+AH183)</f>
        <v>0</v>
      </c>
      <c r="AI184" s="875"/>
      <c r="AJ184" s="875"/>
      <c r="AK184" s="875"/>
      <c r="AL184" s="876"/>
      <c r="AM184" s="1082">
        <f>SUM(AM179+AM181-AM182+AM183)</f>
        <v>0</v>
      </c>
      <c r="AN184" s="1083"/>
      <c r="AO184" s="1083"/>
      <c r="AP184" s="1083"/>
      <c r="AQ184" s="1083"/>
      <c r="AR184" s="1083"/>
      <c r="AS184" s="1084"/>
      <c r="AT184" s="905">
        <f>SUM(L184:AS185)</f>
        <v>0</v>
      </c>
      <c r="AU184" s="906"/>
      <c r="AV184" s="906"/>
      <c r="AW184" s="906"/>
      <c r="AX184" s="907"/>
    </row>
    <row r="185" spans="1:50" ht="12.6" customHeight="1" x14ac:dyDescent="0.3">
      <c r="A185" s="320" t="s">
        <v>1523</v>
      </c>
      <c r="B185" s="300"/>
      <c r="C185" s="300"/>
      <c r="D185" s="300"/>
      <c r="E185" s="300"/>
      <c r="F185" s="300"/>
      <c r="G185" s="300"/>
      <c r="H185" s="300"/>
      <c r="I185" s="300"/>
      <c r="J185" s="300"/>
      <c r="K185" s="301"/>
      <c r="L185" s="877"/>
      <c r="M185" s="878"/>
      <c r="N185" s="878"/>
      <c r="O185" s="879"/>
      <c r="P185" s="878"/>
      <c r="Q185" s="878"/>
      <c r="R185" s="878"/>
      <c r="S185" s="879"/>
      <c r="T185" s="878"/>
      <c r="U185" s="878"/>
      <c r="V185" s="878"/>
      <c r="W185" s="879"/>
      <c r="X185" s="877"/>
      <c r="Y185" s="878"/>
      <c r="Z185" s="878"/>
      <c r="AA185" s="878"/>
      <c r="AB185" s="879"/>
      <c r="AC185" s="877"/>
      <c r="AD185" s="878"/>
      <c r="AE185" s="878"/>
      <c r="AF185" s="878"/>
      <c r="AG185" s="879"/>
      <c r="AH185" s="877"/>
      <c r="AI185" s="878"/>
      <c r="AJ185" s="878"/>
      <c r="AK185" s="878"/>
      <c r="AL185" s="879"/>
      <c r="AM185" s="1085"/>
      <c r="AN185" s="1086"/>
      <c r="AO185" s="1086"/>
      <c r="AP185" s="1086"/>
      <c r="AQ185" s="1086"/>
      <c r="AR185" s="1086"/>
      <c r="AS185" s="1087"/>
      <c r="AT185" s="911"/>
      <c r="AU185" s="912"/>
      <c r="AV185" s="912"/>
      <c r="AW185" s="912"/>
      <c r="AX185" s="913"/>
    </row>
    <row r="186" spans="1:50" ht="12.6" customHeight="1" x14ac:dyDescent="0.3">
      <c r="A186" s="294" t="s">
        <v>1825</v>
      </c>
      <c r="B186" s="294"/>
      <c r="C186" s="294"/>
      <c r="D186" s="294"/>
      <c r="E186" s="294"/>
      <c r="F186" s="294"/>
      <c r="G186" s="294"/>
      <c r="H186" s="294"/>
      <c r="I186" s="294"/>
      <c r="J186" s="294"/>
      <c r="K186" s="294"/>
      <c r="L186" s="573"/>
      <c r="M186" s="573"/>
      <c r="N186" s="573"/>
      <c r="O186" s="573"/>
      <c r="P186" s="573"/>
      <c r="Q186" s="573"/>
      <c r="R186" s="573"/>
      <c r="S186" s="573"/>
      <c r="T186" s="573"/>
      <c r="U186" s="573"/>
      <c r="V186" s="573"/>
      <c r="W186" s="573"/>
      <c r="X186" s="573"/>
      <c r="Y186" s="573"/>
      <c r="Z186" s="573"/>
      <c r="AA186" s="573"/>
      <c r="AB186" s="573"/>
      <c r="AC186" s="573"/>
      <c r="AD186" s="573"/>
      <c r="AE186" s="573"/>
      <c r="AF186" s="573"/>
      <c r="AG186" s="573"/>
      <c r="AH186" s="573"/>
      <c r="AI186" s="573"/>
      <c r="AJ186" s="573"/>
      <c r="AK186" s="573"/>
      <c r="AL186" s="573"/>
      <c r="AM186" s="573"/>
      <c r="AN186" s="573"/>
      <c r="AO186" s="573"/>
      <c r="AP186" s="573"/>
      <c r="AQ186" s="573"/>
      <c r="AR186" s="573"/>
      <c r="AS186" s="573"/>
      <c r="AT186" s="571"/>
      <c r="AU186" s="571"/>
      <c r="AV186" s="571"/>
      <c r="AW186" s="571"/>
      <c r="AX186" s="572"/>
    </row>
    <row r="187" spans="1:50" ht="12.6" customHeight="1" x14ac:dyDescent="0.3">
      <c r="A187" s="315" t="s">
        <v>1538</v>
      </c>
      <c r="B187" s="296"/>
      <c r="C187" s="297"/>
      <c r="D187" s="297"/>
      <c r="E187" s="297"/>
      <c r="F187" s="297"/>
      <c r="G187" s="297"/>
      <c r="H187" s="297"/>
      <c r="I187" s="297"/>
      <c r="J187" s="297"/>
      <c r="K187" s="298"/>
      <c r="L187" s="870">
        <f>SUM('HL KNIHA VYPOC'!$D$53)*-1</f>
        <v>0</v>
      </c>
      <c r="M187" s="870"/>
      <c r="N187" s="870"/>
      <c r="O187" s="871"/>
      <c r="P187" s="870">
        <f>SUM('HL KNIHA VYPOC'!$D$54)*-1</f>
        <v>0</v>
      </c>
      <c r="Q187" s="870"/>
      <c r="R187" s="870"/>
      <c r="S187" s="871"/>
      <c r="T187" s="870">
        <f>SUM('HL KNIHA VYPOC'!$D$55)*-1</f>
        <v>0</v>
      </c>
      <c r="U187" s="870"/>
      <c r="V187" s="870"/>
      <c r="W187" s="871"/>
      <c r="X187" s="869">
        <f>SUM('HL KNIHA VYPOC'!$D$56)*-1</f>
        <v>0</v>
      </c>
      <c r="Y187" s="870"/>
      <c r="Z187" s="870"/>
      <c r="AA187" s="870"/>
      <c r="AB187" s="871"/>
      <c r="AC187" s="869">
        <f>SUM('HL KNIHA VYPOC'!$D$58)*-1</f>
        <v>0</v>
      </c>
      <c r="AD187" s="870"/>
      <c r="AE187" s="870"/>
      <c r="AF187" s="870"/>
      <c r="AG187" s="871"/>
      <c r="AH187" s="869"/>
      <c r="AI187" s="870"/>
      <c r="AJ187" s="870"/>
      <c r="AK187" s="870"/>
      <c r="AL187" s="871"/>
      <c r="AM187" s="1082"/>
      <c r="AN187" s="1083"/>
      <c r="AO187" s="1083"/>
      <c r="AP187" s="1083"/>
      <c r="AQ187" s="1083"/>
      <c r="AR187" s="1083"/>
      <c r="AS187" s="1084"/>
      <c r="AT187" s="905">
        <f>SUM(L187:AS188)</f>
        <v>0</v>
      </c>
      <c r="AU187" s="906"/>
      <c r="AV187" s="906"/>
      <c r="AW187" s="906"/>
      <c r="AX187" s="907"/>
    </row>
    <row r="188" spans="1:50" ht="12.6" customHeight="1" x14ac:dyDescent="0.3">
      <c r="A188" s="320" t="s">
        <v>1523</v>
      </c>
      <c r="B188" s="299"/>
      <c r="C188" s="300"/>
      <c r="D188" s="300"/>
      <c r="E188" s="300"/>
      <c r="F188" s="300"/>
      <c r="G188" s="300"/>
      <c r="H188" s="300"/>
      <c r="I188" s="300"/>
      <c r="J188" s="300"/>
      <c r="K188" s="301"/>
      <c r="L188" s="878"/>
      <c r="M188" s="878"/>
      <c r="N188" s="878"/>
      <c r="O188" s="879"/>
      <c r="P188" s="878"/>
      <c r="Q188" s="878"/>
      <c r="R188" s="878"/>
      <c r="S188" s="879"/>
      <c r="T188" s="878"/>
      <c r="U188" s="878"/>
      <c r="V188" s="878"/>
      <c r="W188" s="879"/>
      <c r="X188" s="877"/>
      <c r="Y188" s="878"/>
      <c r="Z188" s="878"/>
      <c r="AA188" s="878"/>
      <c r="AB188" s="879"/>
      <c r="AC188" s="877"/>
      <c r="AD188" s="878"/>
      <c r="AE188" s="878"/>
      <c r="AF188" s="878"/>
      <c r="AG188" s="879"/>
      <c r="AH188" s="877"/>
      <c r="AI188" s="878"/>
      <c r="AJ188" s="878"/>
      <c r="AK188" s="878"/>
      <c r="AL188" s="879"/>
      <c r="AM188" s="1085"/>
      <c r="AN188" s="1086"/>
      <c r="AO188" s="1086"/>
      <c r="AP188" s="1086"/>
      <c r="AQ188" s="1086"/>
      <c r="AR188" s="1086"/>
      <c r="AS188" s="1087"/>
      <c r="AT188" s="911"/>
      <c r="AU188" s="912"/>
      <c r="AV188" s="912"/>
      <c r="AW188" s="912"/>
      <c r="AX188" s="913"/>
    </row>
    <row r="189" spans="1:50" ht="12.6" customHeight="1" x14ac:dyDescent="0.3">
      <c r="A189" s="293" t="s">
        <v>510</v>
      </c>
      <c r="B189" s="293"/>
      <c r="C189" s="294"/>
      <c r="D189" s="294"/>
      <c r="E189" s="294"/>
      <c r="F189" s="294"/>
      <c r="G189" s="294"/>
      <c r="H189" s="294"/>
      <c r="I189" s="294"/>
      <c r="J189" s="294"/>
      <c r="K189" s="295"/>
      <c r="L189" s="1076">
        <f>SUM('HL KNIHA VYPOC'!$F$53)</f>
        <v>0</v>
      </c>
      <c r="M189" s="1076"/>
      <c r="N189" s="1076"/>
      <c r="O189" s="1077"/>
      <c r="P189" s="1075">
        <f>SUM('HL KNIHA VYPOC'!$F$54)</f>
        <v>0</v>
      </c>
      <c r="Q189" s="1076"/>
      <c r="R189" s="1076"/>
      <c r="S189" s="1077"/>
      <c r="T189" s="1076">
        <f>SUM('HL KNIHA VYPOC'!$F$55)</f>
        <v>0</v>
      </c>
      <c r="U189" s="1076"/>
      <c r="V189" s="1076"/>
      <c r="W189" s="1077"/>
      <c r="X189" s="810">
        <f>SUM('HL KNIHA VYPOC'!$F$56)</f>
        <v>0</v>
      </c>
      <c r="Y189" s="811"/>
      <c r="Z189" s="811"/>
      <c r="AA189" s="811"/>
      <c r="AB189" s="812"/>
      <c r="AC189" s="810">
        <f>SUM('HL KNIHA VYPOC'!$F$58)</f>
        <v>0</v>
      </c>
      <c r="AD189" s="811"/>
      <c r="AE189" s="811"/>
      <c r="AF189" s="811"/>
      <c r="AG189" s="812"/>
      <c r="AH189" s="810"/>
      <c r="AI189" s="811"/>
      <c r="AJ189" s="811"/>
      <c r="AK189" s="811"/>
      <c r="AL189" s="812"/>
      <c r="AM189" s="1101"/>
      <c r="AN189" s="1102"/>
      <c r="AO189" s="1102"/>
      <c r="AP189" s="1102"/>
      <c r="AQ189" s="1102"/>
      <c r="AR189" s="1102"/>
      <c r="AS189" s="1103"/>
      <c r="AT189" s="915">
        <f>SUM(L189:AS189)</f>
        <v>0</v>
      </c>
      <c r="AU189" s="916"/>
      <c r="AV189" s="916"/>
      <c r="AW189" s="916"/>
      <c r="AX189" s="917"/>
    </row>
    <row r="190" spans="1:50" ht="12.6" customHeight="1" x14ac:dyDescent="0.3">
      <c r="A190" s="293" t="s">
        <v>509</v>
      </c>
      <c r="B190" s="321"/>
      <c r="C190" s="294"/>
      <c r="D190" s="294"/>
      <c r="E190" s="294"/>
      <c r="F190" s="294"/>
      <c r="G190" s="294"/>
      <c r="H190" s="294"/>
      <c r="I190" s="294"/>
      <c r="J190" s="294"/>
      <c r="K190" s="294"/>
      <c r="L190" s="810">
        <f>SUM('HL KNIHA VYPOC'!$E$53)</f>
        <v>0</v>
      </c>
      <c r="M190" s="811"/>
      <c r="N190" s="811"/>
      <c r="O190" s="812"/>
      <c r="P190" s="1075">
        <f>SUM('HL KNIHA VYPOC'!$E$54)</f>
        <v>0</v>
      </c>
      <c r="Q190" s="1076"/>
      <c r="R190" s="1076"/>
      <c r="S190" s="1077"/>
      <c r="T190" s="1076">
        <f>SUM('HL KNIHA VYPOC'!$E$55)</f>
        <v>0</v>
      </c>
      <c r="U190" s="1076"/>
      <c r="V190" s="1076"/>
      <c r="W190" s="1077"/>
      <c r="X190" s="810">
        <f>SUM('HL KNIHA VYPOC'!$E$56)</f>
        <v>0</v>
      </c>
      <c r="Y190" s="811"/>
      <c r="Z190" s="811"/>
      <c r="AA190" s="811"/>
      <c r="AB190" s="812"/>
      <c r="AC190" s="810">
        <f>SUM('HL KNIHA VYPOC'!$E$58)</f>
        <v>0</v>
      </c>
      <c r="AD190" s="811"/>
      <c r="AE190" s="811"/>
      <c r="AF190" s="811"/>
      <c r="AG190" s="812"/>
      <c r="AH190" s="810"/>
      <c r="AI190" s="811"/>
      <c r="AJ190" s="811"/>
      <c r="AK190" s="811"/>
      <c r="AL190" s="812"/>
      <c r="AM190" s="1101"/>
      <c r="AN190" s="1102"/>
      <c r="AO190" s="1102"/>
      <c r="AP190" s="1102"/>
      <c r="AQ190" s="1102"/>
      <c r="AR190" s="1102"/>
      <c r="AS190" s="1103"/>
      <c r="AT190" s="915">
        <f>SUM(L190:AS190)</f>
        <v>0</v>
      </c>
      <c r="AU190" s="916"/>
      <c r="AV190" s="916"/>
      <c r="AW190" s="916"/>
      <c r="AX190" s="917"/>
    </row>
    <row r="191" spans="1:50" ht="12.6" customHeight="1" x14ac:dyDescent="0.3">
      <c r="A191" s="293" t="s">
        <v>589</v>
      </c>
      <c r="B191" s="321"/>
      <c r="C191" s="294"/>
      <c r="D191" s="294"/>
      <c r="E191" s="294"/>
      <c r="F191" s="294"/>
      <c r="G191" s="294"/>
      <c r="H191" s="294"/>
      <c r="I191" s="294"/>
      <c r="J191" s="294"/>
      <c r="K191" s="294"/>
      <c r="L191" s="895"/>
      <c r="M191" s="896"/>
      <c r="N191" s="896"/>
      <c r="O191" s="897"/>
      <c r="P191" s="920"/>
      <c r="Q191" s="921"/>
      <c r="R191" s="921"/>
      <c r="S191" s="922"/>
      <c r="T191" s="921"/>
      <c r="U191" s="921"/>
      <c r="V191" s="921"/>
      <c r="W191" s="922"/>
      <c r="X191" s="895"/>
      <c r="Y191" s="896"/>
      <c r="Z191" s="896"/>
      <c r="AA191" s="896"/>
      <c r="AB191" s="897"/>
      <c r="AC191" s="895"/>
      <c r="AD191" s="896"/>
      <c r="AE191" s="896"/>
      <c r="AF191" s="896"/>
      <c r="AG191" s="897"/>
      <c r="AH191" s="895"/>
      <c r="AI191" s="896"/>
      <c r="AJ191" s="896"/>
      <c r="AK191" s="896"/>
      <c r="AL191" s="897"/>
      <c r="AM191" s="1079"/>
      <c r="AN191" s="1080"/>
      <c r="AO191" s="1080"/>
      <c r="AP191" s="1080"/>
      <c r="AQ191" s="1080"/>
      <c r="AR191" s="1080"/>
      <c r="AS191" s="1081"/>
      <c r="AT191" s="915">
        <f>SUM(L191:AS191)</f>
        <v>0</v>
      </c>
      <c r="AU191" s="916"/>
      <c r="AV191" s="916"/>
      <c r="AW191" s="916"/>
      <c r="AX191" s="917"/>
    </row>
    <row r="192" spans="1:50" ht="12.6" customHeight="1" x14ac:dyDescent="0.3">
      <c r="A192" s="317" t="s">
        <v>504</v>
      </c>
      <c r="B192" s="322"/>
      <c r="C192" s="290"/>
      <c r="D192" s="290"/>
      <c r="E192" s="290"/>
      <c r="F192" s="290"/>
      <c r="G192" s="290"/>
      <c r="H192" s="290"/>
      <c r="I192" s="290"/>
      <c r="J192" s="290"/>
      <c r="K192" s="290"/>
      <c r="L192" s="874">
        <f>SUM(L187+L189-L190+L191)</f>
        <v>0</v>
      </c>
      <c r="M192" s="875"/>
      <c r="N192" s="875"/>
      <c r="O192" s="876"/>
      <c r="P192" s="875">
        <f>SUM(P187+P189-P190)</f>
        <v>0</v>
      </c>
      <c r="Q192" s="875"/>
      <c r="R192" s="875"/>
      <c r="S192" s="876"/>
      <c r="T192" s="875">
        <f>SUM(T187+T189-T190)</f>
        <v>0</v>
      </c>
      <c r="U192" s="875"/>
      <c r="V192" s="875"/>
      <c r="W192" s="876"/>
      <c r="X192" s="874">
        <f>SUM(X187+X189-X190)</f>
        <v>0</v>
      </c>
      <c r="Y192" s="875"/>
      <c r="Z192" s="875"/>
      <c r="AA192" s="875"/>
      <c r="AB192" s="876"/>
      <c r="AC192" s="874">
        <f>SUM(AC187+AC189-AC190)</f>
        <v>0</v>
      </c>
      <c r="AD192" s="875"/>
      <c r="AE192" s="875"/>
      <c r="AF192" s="875"/>
      <c r="AG192" s="876"/>
      <c r="AH192" s="874"/>
      <c r="AI192" s="875"/>
      <c r="AJ192" s="875"/>
      <c r="AK192" s="875"/>
      <c r="AL192" s="876"/>
      <c r="AM192" s="1082"/>
      <c r="AN192" s="1083"/>
      <c r="AO192" s="1083"/>
      <c r="AP192" s="1083"/>
      <c r="AQ192" s="1083"/>
      <c r="AR192" s="1083"/>
      <c r="AS192" s="1084"/>
      <c r="AT192" s="905">
        <f>SUM(L192:AS193)</f>
        <v>0</v>
      </c>
      <c r="AU192" s="906"/>
      <c r="AV192" s="906"/>
      <c r="AW192" s="906"/>
      <c r="AX192" s="907"/>
    </row>
    <row r="193" spans="1:54" ht="12.6" customHeight="1" x14ac:dyDescent="0.3">
      <c r="A193" s="320" t="s">
        <v>1523</v>
      </c>
      <c r="B193" s="323"/>
      <c r="C193" s="300"/>
      <c r="D193" s="300"/>
      <c r="E193" s="300"/>
      <c r="F193" s="300"/>
      <c r="G193" s="300"/>
      <c r="H193" s="300"/>
      <c r="I193" s="300"/>
      <c r="J193" s="300"/>
      <c r="K193" s="300"/>
      <c r="L193" s="877"/>
      <c r="M193" s="878"/>
      <c r="N193" s="878"/>
      <c r="O193" s="879"/>
      <c r="P193" s="878"/>
      <c r="Q193" s="878"/>
      <c r="R193" s="878"/>
      <c r="S193" s="879"/>
      <c r="T193" s="878"/>
      <c r="U193" s="878"/>
      <c r="V193" s="878"/>
      <c r="W193" s="879"/>
      <c r="X193" s="877"/>
      <c r="Y193" s="878"/>
      <c r="Z193" s="878"/>
      <c r="AA193" s="878"/>
      <c r="AB193" s="879"/>
      <c r="AC193" s="877"/>
      <c r="AD193" s="878"/>
      <c r="AE193" s="878"/>
      <c r="AF193" s="878"/>
      <c r="AG193" s="879"/>
      <c r="AH193" s="877"/>
      <c r="AI193" s="878"/>
      <c r="AJ193" s="878"/>
      <c r="AK193" s="878"/>
      <c r="AL193" s="879"/>
      <c r="AM193" s="1085"/>
      <c r="AN193" s="1086"/>
      <c r="AO193" s="1086"/>
      <c r="AP193" s="1086"/>
      <c r="AQ193" s="1086"/>
      <c r="AR193" s="1086"/>
      <c r="AS193" s="1087"/>
      <c r="AT193" s="911"/>
      <c r="AU193" s="912"/>
      <c r="AV193" s="912"/>
      <c r="AW193" s="912"/>
      <c r="AX193" s="913"/>
    </row>
    <row r="194" spans="1:54" ht="12.6" customHeight="1" x14ac:dyDescent="0.3">
      <c r="A194" s="290" t="s">
        <v>1808</v>
      </c>
      <c r="B194" s="290"/>
      <c r="C194" s="290"/>
      <c r="D194" s="290"/>
      <c r="E194" s="290"/>
      <c r="F194" s="290"/>
      <c r="G194" s="290"/>
      <c r="H194" s="290"/>
      <c r="I194" s="290"/>
      <c r="J194" s="290"/>
      <c r="K194" s="290"/>
      <c r="L194" s="576"/>
      <c r="M194" s="576"/>
      <c r="N194" s="576"/>
      <c r="O194" s="576"/>
      <c r="P194" s="576"/>
      <c r="Q194" s="576"/>
      <c r="R194" s="576"/>
      <c r="S194" s="576"/>
      <c r="T194" s="576"/>
      <c r="U194" s="576"/>
      <c r="V194" s="576"/>
      <c r="W194" s="576"/>
      <c r="X194" s="576"/>
      <c r="Y194" s="576"/>
      <c r="Z194" s="576"/>
      <c r="AA194" s="576"/>
      <c r="AB194" s="576"/>
      <c r="AC194" s="576"/>
      <c r="AD194" s="576"/>
      <c r="AE194" s="576"/>
      <c r="AF194" s="576"/>
      <c r="AG194" s="576"/>
      <c r="AH194" s="576"/>
      <c r="AI194" s="576"/>
      <c r="AJ194" s="576"/>
      <c r="AK194" s="576"/>
      <c r="AL194" s="576"/>
      <c r="AM194" s="576"/>
      <c r="AN194" s="576"/>
      <c r="AO194" s="576"/>
      <c r="AP194" s="576"/>
      <c r="AQ194" s="576"/>
      <c r="AR194" s="576"/>
      <c r="AS194" s="576"/>
      <c r="AT194" s="570"/>
      <c r="AU194" s="570"/>
      <c r="AV194" s="570"/>
      <c r="AW194" s="570"/>
      <c r="AX194" s="572"/>
    </row>
    <row r="195" spans="1:54" ht="12.6" customHeight="1" x14ac:dyDescent="0.3">
      <c r="A195" s="315" t="s">
        <v>1538</v>
      </c>
      <c r="B195" s="297"/>
      <c r="C195" s="297"/>
      <c r="D195" s="297"/>
      <c r="E195" s="297"/>
      <c r="F195" s="297"/>
      <c r="G195" s="297"/>
      <c r="H195" s="297"/>
      <c r="I195" s="297"/>
      <c r="J195" s="297"/>
      <c r="K195" s="297"/>
      <c r="L195" s="869">
        <f>SUM(L200-L199+L198-L197)</f>
        <v>0</v>
      </c>
      <c r="M195" s="870"/>
      <c r="N195" s="870"/>
      <c r="O195" s="871"/>
      <c r="P195" s="870">
        <f>SUM(P200-P199+P198-P197)</f>
        <v>0</v>
      </c>
      <c r="Q195" s="870"/>
      <c r="R195" s="870"/>
      <c r="S195" s="871"/>
      <c r="T195" s="870">
        <f>SUM(T200-T199+T198-T197)</f>
        <v>0</v>
      </c>
      <c r="U195" s="870"/>
      <c r="V195" s="870"/>
      <c r="W195" s="871"/>
      <c r="X195" s="869">
        <f>SUM(X200-X199+X198-X197)</f>
        <v>0</v>
      </c>
      <c r="Y195" s="870"/>
      <c r="Z195" s="870"/>
      <c r="AA195" s="870"/>
      <c r="AB195" s="871"/>
      <c r="AC195" s="869">
        <f>SUM(AC200-AC199+AC198-AC197)</f>
        <v>0</v>
      </c>
      <c r="AD195" s="870"/>
      <c r="AE195" s="870"/>
      <c r="AF195" s="870"/>
      <c r="AG195" s="871"/>
      <c r="AH195" s="869">
        <f>SUM(AH200-AH199+AH198-AH197)</f>
        <v>0</v>
      </c>
      <c r="AI195" s="870"/>
      <c r="AJ195" s="870"/>
      <c r="AK195" s="870"/>
      <c r="AL195" s="871"/>
      <c r="AM195" s="1082">
        <f>SUM(AM200-AM199+AM198-AM197)</f>
        <v>0</v>
      </c>
      <c r="AN195" s="1083"/>
      <c r="AO195" s="1083"/>
      <c r="AP195" s="1083"/>
      <c r="AQ195" s="1083"/>
      <c r="AR195" s="1083"/>
      <c r="AS195" s="1084"/>
      <c r="AT195" s="905">
        <f>SUM(L195:AS196)</f>
        <v>0</v>
      </c>
      <c r="AU195" s="906"/>
      <c r="AV195" s="906"/>
      <c r="AW195" s="906"/>
      <c r="AX195" s="907"/>
    </row>
    <row r="196" spans="1:54" ht="12.6" customHeight="1" x14ac:dyDescent="0.3">
      <c r="A196" s="320" t="s">
        <v>1523</v>
      </c>
      <c r="B196" s="300"/>
      <c r="C196" s="300"/>
      <c r="D196" s="300"/>
      <c r="E196" s="300"/>
      <c r="F196" s="300"/>
      <c r="G196" s="300"/>
      <c r="H196" s="300"/>
      <c r="I196" s="300"/>
      <c r="J196" s="300"/>
      <c r="K196" s="300"/>
      <c r="L196" s="877"/>
      <c r="M196" s="878"/>
      <c r="N196" s="878"/>
      <c r="O196" s="879"/>
      <c r="P196" s="878"/>
      <c r="Q196" s="878"/>
      <c r="R196" s="878"/>
      <c r="S196" s="879"/>
      <c r="T196" s="878"/>
      <c r="U196" s="878"/>
      <c r="V196" s="878"/>
      <c r="W196" s="879"/>
      <c r="X196" s="877"/>
      <c r="Y196" s="878"/>
      <c r="Z196" s="878"/>
      <c r="AA196" s="878"/>
      <c r="AB196" s="879"/>
      <c r="AC196" s="877"/>
      <c r="AD196" s="878"/>
      <c r="AE196" s="878"/>
      <c r="AF196" s="878"/>
      <c r="AG196" s="879"/>
      <c r="AH196" s="877"/>
      <c r="AI196" s="878"/>
      <c r="AJ196" s="878"/>
      <c r="AK196" s="878"/>
      <c r="AL196" s="879"/>
      <c r="AM196" s="1085"/>
      <c r="AN196" s="1086"/>
      <c r="AO196" s="1086"/>
      <c r="AP196" s="1086"/>
      <c r="AQ196" s="1086"/>
      <c r="AR196" s="1086"/>
      <c r="AS196" s="1087"/>
      <c r="AT196" s="911"/>
      <c r="AU196" s="912"/>
      <c r="AV196" s="912"/>
      <c r="AW196" s="912"/>
      <c r="AX196" s="913"/>
    </row>
    <row r="197" spans="1:54" ht="12.6" customHeight="1" x14ac:dyDescent="0.3">
      <c r="A197" s="293" t="s">
        <v>510</v>
      </c>
      <c r="B197" s="294"/>
      <c r="C197" s="294"/>
      <c r="D197" s="294"/>
      <c r="E197" s="294"/>
      <c r="F197" s="294"/>
      <c r="G197" s="294"/>
      <c r="H197" s="294"/>
      <c r="I197" s="294"/>
      <c r="J197" s="294"/>
      <c r="K197" s="294"/>
      <c r="L197" s="920"/>
      <c r="M197" s="921"/>
      <c r="N197" s="921"/>
      <c r="O197" s="922"/>
      <c r="P197" s="920"/>
      <c r="Q197" s="921"/>
      <c r="R197" s="921"/>
      <c r="S197" s="922"/>
      <c r="T197" s="921"/>
      <c r="U197" s="921"/>
      <c r="V197" s="921"/>
      <c r="W197" s="922"/>
      <c r="X197" s="895"/>
      <c r="Y197" s="896"/>
      <c r="Z197" s="896"/>
      <c r="AA197" s="896"/>
      <c r="AB197" s="897"/>
      <c r="AC197" s="895"/>
      <c r="AD197" s="896"/>
      <c r="AE197" s="896"/>
      <c r="AF197" s="896"/>
      <c r="AG197" s="897"/>
      <c r="AH197" s="895"/>
      <c r="AI197" s="896"/>
      <c r="AJ197" s="896"/>
      <c r="AK197" s="896"/>
      <c r="AL197" s="897"/>
      <c r="AM197" s="1079"/>
      <c r="AN197" s="1080"/>
      <c r="AO197" s="1080"/>
      <c r="AP197" s="1080"/>
      <c r="AQ197" s="1080"/>
      <c r="AR197" s="1080"/>
      <c r="AS197" s="1081"/>
      <c r="AT197" s="915">
        <f>SUM(L197:AS197)</f>
        <v>0</v>
      </c>
      <c r="AU197" s="916"/>
      <c r="AV197" s="916"/>
      <c r="AW197" s="916"/>
      <c r="AX197" s="917"/>
    </row>
    <row r="198" spans="1:54" ht="12.6" customHeight="1" x14ac:dyDescent="0.3">
      <c r="A198" s="293" t="s">
        <v>509</v>
      </c>
      <c r="B198" s="294"/>
      <c r="C198" s="294"/>
      <c r="D198" s="294"/>
      <c r="E198" s="294"/>
      <c r="F198" s="294"/>
      <c r="G198" s="294"/>
      <c r="H198" s="294"/>
      <c r="I198" s="294"/>
      <c r="J198" s="294"/>
      <c r="K198" s="294"/>
      <c r="L198" s="895"/>
      <c r="M198" s="896"/>
      <c r="N198" s="896"/>
      <c r="O198" s="897"/>
      <c r="P198" s="920"/>
      <c r="Q198" s="921"/>
      <c r="R198" s="921"/>
      <c r="S198" s="922"/>
      <c r="T198" s="921"/>
      <c r="U198" s="921"/>
      <c r="V198" s="921"/>
      <c r="W198" s="922"/>
      <c r="X198" s="895"/>
      <c r="Y198" s="896"/>
      <c r="Z198" s="896"/>
      <c r="AA198" s="896"/>
      <c r="AB198" s="897"/>
      <c r="AC198" s="895"/>
      <c r="AD198" s="896"/>
      <c r="AE198" s="896"/>
      <c r="AF198" s="896"/>
      <c r="AG198" s="897"/>
      <c r="AH198" s="895"/>
      <c r="AI198" s="896"/>
      <c r="AJ198" s="896"/>
      <c r="AK198" s="896"/>
      <c r="AL198" s="897"/>
      <c r="AM198" s="1079"/>
      <c r="AN198" s="1080"/>
      <c r="AO198" s="1080"/>
      <c r="AP198" s="1080"/>
      <c r="AQ198" s="1080"/>
      <c r="AR198" s="1080"/>
      <c r="AS198" s="1081"/>
      <c r="AT198" s="915">
        <f>SUM(L198:AS198)</f>
        <v>0</v>
      </c>
      <c r="AU198" s="916"/>
      <c r="AV198" s="916"/>
      <c r="AW198" s="916"/>
      <c r="AX198" s="917"/>
    </row>
    <row r="199" spans="1:54" ht="12.6" customHeight="1" x14ac:dyDescent="0.3">
      <c r="A199" s="293" t="s">
        <v>589</v>
      </c>
      <c r="B199" s="294"/>
      <c r="C199" s="294"/>
      <c r="D199" s="294"/>
      <c r="E199" s="294"/>
      <c r="F199" s="294"/>
      <c r="G199" s="294"/>
      <c r="H199" s="294"/>
      <c r="I199" s="294"/>
      <c r="J199" s="294"/>
      <c r="K199" s="294"/>
      <c r="L199" s="895"/>
      <c r="M199" s="896"/>
      <c r="N199" s="896"/>
      <c r="O199" s="897"/>
      <c r="P199" s="920"/>
      <c r="Q199" s="921"/>
      <c r="R199" s="921"/>
      <c r="S199" s="922"/>
      <c r="T199" s="921"/>
      <c r="U199" s="921"/>
      <c r="V199" s="921"/>
      <c r="W199" s="922"/>
      <c r="X199" s="895"/>
      <c r="Y199" s="896"/>
      <c r="Z199" s="896"/>
      <c r="AA199" s="896"/>
      <c r="AB199" s="897"/>
      <c r="AC199" s="895"/>
      <c r="AD199" s="896"/>
      <c r="AE199" s="896"/>
      <c r="AF199" s="896"/>
      <c r="AG199" s="897"/>
      <c r="AH199" s="895"/>
      <c r="AI199" s="896"/>
      <c r="AJ199" s="896"/>
      <c r="AK199" s="896"/>
      <c r="AL199" s="897"/>
      <c r="AM199" s="1079"/>
      <c r="AN199" s="1080"/>
      <c r="AO199" s="1080"/>
      <c r="AP199" s="1080"/>
      <c r="AQ199" s="1080"/>
      <c r="AR199" s="1080"/>
      <c r="AS199" s="1081"/>
      <c r="AT199" s="915">
        <f>SUM(L199:AS199)</f>
        <v>0</v>
      </c>
      <c r="AU199" s="916"/>
      <c r="AV199" s="916"/>
      <c r="AW199" s="916"/>
      <c r="AX199" s="917"/>
    </row>
    <row r="200" spans="1:54" ht="12.6" customHeight="1" x14ac:dyDescent="0.3">
      <c r="A200" s="317" t="s">
        <v>504</v>
      </c>
      <c r="B200" s="290"/>
      <c r="C200" s="290"/>
      <c r="D200" s="290"/>
      <c r="E200" s="290"/>
      <c r="F200" s="290"/>
      <c r="G200" s="290"/>
      <c r="H200" s="290"/>
      <c r="I200" s="290"/>
      <c r="J200" s="290"/>
      <c r="K200" s="290"/>
      <c r="L200" s="874">
        <f>SUM(ANALYTIKAVUJ!$C$26)*-1</f>
        <v>0</v>
      </c>
      <c r="M200" s="875"/>
      <c r="N200" s="875"/>
      <c r="O200" s="876"/>
      <c r="P200" s="875">
        <f>SUM(ANALYTIKAVUJ!$C$27)*-1</f>
        <v>0</v>
      </c>
      <c r="Q200" s="875"/>
      <c r="R200" s="875"/>
      <c r="S200" s="876"/>
      <c r="T200" s="875">
        <f>SUM(ANALYTIKAVUJ!$C$28)*-1</f>
        <v>0</v>
      </c>
      <c r="U200" s="875"/>
      <c r="V200" s="875"/>
      <c r="W200" s="876"/>
      <c r="X200" s="874">
        <f>SUM(ANALYTIKAVUJ!$C$29)*-1</f>
        <v>0</v>
      </c>
      <c r="Y200" s="875"/>
      <c r="Z200" s="875"/>
      <c r="AA200" s="875"/>
      <c r="AB200" s="876"/>
      <c r="AC200" s="874">
        <f>SUM(ANALYTIKAVUJ!$C$30)*-1</f>
        <v>0</v>
      </c>
      <c r="AD200" s="875"/>
      <c r="AE200" s="875"/>
      <c r="AF200" s="875"/>
      <c r="AG200" s="876"/>
      <c r="AH200" s="874">
        <f>SUM('HL KNIHA VYPOC'!$G$73)*-1</f>
        <v>0</v>
      </c>
      <c r="AI200" s="875"/>
      <c r="AJ200" s="875"/>
      <c r="AK200" s="875"/>
      <c r="AL200" s="876"/>
      <c r="AM200" s="1082">
        <f>SUM(ANALYTIKAVUJ!$C$41)*-1</f>
        <v>0</v>
      </c>
      <c r="AN200" s="1083"/>
      <c r="AO200" s="1083"/>
      <c r="AP200" s="1083"/>
      <c r="AQ200" s="1083"/>
      <c r="AR200" s="1083"/>
      <c r="AS200" s="1084"/>
      <c r="AT200" s="905">
        <f>SUM(L200:AS201)</f>
        <v>0</v>
      </c>
      <c r="AU200" s="906"/>
      <c r="AV200" s="906"/>
      <c r="AW200" s="906"/>
      <c r="AX200" s="907"/>
    </row>
    <row r="201" spans="1:54" ht="12.6" customHeight="1" x14ac:dyDescent="0.3">
      <c r="A201" s="320" t="s">
        <v>1523</v>
      </c>
      <c r="B201" s="300"/>
      <c r="C201" s="300"/>
      <c r="D201" s="300"/>
      <c r="E201" s="300"/>
      <c r="F201" s="300"/>
      <c r="G201" s="300"/>
      <c r="H201" s="300"/>
      <c r="I201" s="300"/>
      <c r="J201" s="300"/>
      <c r="K201" s="300"/>
      <c r="L201" s="877"/>
      <c r="M201" s="878"/>
      <c r="N201" s="878"/>
      <c r="O201" s="879"/>
      <c r="P201" s="878"/>
      <c r="Q201" s="878"/>
      <c r="R201" s="878"/>
      <c r="S201" s="879"/>
      <c r="T201" s="878"/>
      <c r="U201" s="878"/>
      <c r="V201" s="878"/>
      <c r="W201" s="879"/>
      <c r="X201" s="877"/>
      <c r="Y201" s="878"/>
      <c r="Z201" s="878"/>
      <c r="AA201" s="878"/>
      <c r="AB201" s="879"/>
      <c r="AC201" s="877"/>
      <c r="AD201" s="878"/>
      <c r="AE201" s="878"/>
      <c r="AF201" s="878"/>
      <c r="AG201" s="879"/>
      <c r="AH201" s="877"/>
      <c r="AI201" s="878"/>
      <c r="AJ201" s="878"/>
      <c r="AK201" s="878"/>
      <c r="AL201" s="879"/>
      <c r="AM201" s="1085"/>
      <c r="AN201" s="1086"/>
      <c r="AO201" s="1086"/>
      <c r="AP201" s="1086"/>
      <c r="AQ201" s="1086"/>
      <c r="AR201" s="1086"/>
      <c r="AS201" s="1087"/>
      <c r="AT201" s="911"/>
      <c r="AU201" s="912"/>
      <c r="AV201" s="912"/>
      <c r="AW201" s="912"/>
      <c r="AX201" s="913"/>
    </row>
    <row r="202" spans="1:54" ht="12.6" customHeight="1" x14ac:dyDescent="0.3">
      <c r="A202" s="290" t="s">
        <v>1497</v>
      </c>
      <c r="B202" s="290"/>
      <c r="C202" s="290"/>
      <c r="D202" s="290"/>
      <c r="E202" s="290"/>
      <c r="F202" s="290"/>
      <c r="G202" s="290"/>
      <c r="H202" s="290"/>
      <c r="I202" s="290"/>
      <c r="J202" s="290"/>
      <c r="K202" s="290"/>
      <c r="L202" s="576"/>
      <c r="M202" s="576"/>
      <c r="N202" s="576"/>
      <c r="O202" s="576"/>
      <c r="P202" s="576"/>
      <c r="Q202" s="576"/>
      <c r="R202" s="576"/>
      <c r="S202" s="576"/>
      <c r="T202" s="576"/>
      <c r="U202" s="576"/>
      <c r="V202" s="576"/>
      <c r="W202" s="576"/>
      <c r="X202" s="576"/>
      <c r="Y202" s="576"/>
      <c r="Z202" s="576"/>
      <c r="AA202" s="576"/>
      <c r="AB202" s="576"/>
      <c r="AC202" s="576"/>
      <c r="AD202" s="576"/>
      <c r="AE202" s="576"/>
      <c r="AF202" s="576"/>
      <c r="AG202" s="576"/>
      <c r="AH202" s="576"/>
      <c r="AI202" s="576"/>
      <c r="AJ202" s="576"/>
      <c r="AK202" s="576"/>
      <c r="AL202" s="576"/>
      <c r="AM202" s="576"/>
      <c r="AN202" s="576"/>
      <c r="AO202" s="576"/>
      <c r="AP202" s="576"/>
      <c r="AQ202" s="576"/>
      <c r="AR202" s="576"/>
      <c r="AS202" s="576"/>
      <c r="AT202" s="570"/>
      <c r="AU202" s="570"/>
      <c r="AV202" s="570"/>
      <c r="AW202" s="570"/>
      <c r="AX202" s="572"/>
    </row>
    <row r="203" spans="1:54" ht="12.6" customHeight="1" x14ac:dyDescent="0.3">
      <c r="A203" s="315" t="s">
        <v>1538</v>
      </c>
      <c r="B203" s="297"/>
      <c r="C203" s="297"/>
      <c r="D203" s="297"/>
      <c r="E203" s="297"/>
      <c r="F203" s="297"/>
      <c r="G203" s="297"/>
      <c r="H203" s="297"/>
      <c r="I203" s="297"/>
      <c r="J203" s="297"/>
      <c r="K203" s="298"/>
      <c r="L203" s="869">
        <f>SUM(L179-L187-L195)</f>
        <v>0</v>
      </c>
      <c r="M203" s="870"/>
      <c r="N203" s="870"/>
      <c r="O203" s="871"/>
      <c r="P203" s="870">
        <f>SUM(P179-P187-P195)</f>
        <v>0</v>
      </c>
      <c r="Q203" s="870"/>
      <c r="R203" s="870"/>
      <c r="S203" s="871"/>
      <c r="T203" s="870">
        <f>SUM(T179-T187-T195)</f>
        <v>0</v>
      </c>
      <c r="U203" s="870"/>
      <c r="V203" s="870"/>
      <c r="W203" s="871"/>
      <c r="X203" s="869">
        <f>SUM(X179-X187-X195)</f>
        <v>0</v>
      </c>
      <c r="Y203" s="870"/>
      <c r="Z203" s="870"/>
      <c r="AA203" s="870"/>
      <c r="AB203" s="871"/>
      <c r="AC203" s="869">
        <f>SUM(AC179-AC187-AC195)</f>
        <v>0</v>
      </c>
      <c r="AD203" s="870"/>
      <c r="AE203" s="870"/>
      <c r="AF203" s="870"/>
      <c r="AG203" s="871"/>
      <c r="AH203" s="869">
        <f>SUM(AH179-AH187-AH195)</f>
        <v>0</v>
      </c>
      <c r="AI203" s="870"/>
      <c r="AJ203" s="870"/>
      <c r="AK203" s="870"/>
      <c r="AL203" s="871"/>
      <c r="AM203" s="1082">
        <f>SUM(AM179-AM187-AM195)</f>
        <v>0</v>
      </c>
      <c r="AN203" s="1083"/>
      <c r="AO203" s="1083"/>
      <c r="AP203" s="1083"/>
      <c r="AQ203" s="1083"/>
      <c r="AR203" s="1083"/>
      <c r="AS203" s="1084"/>
      <c r="AT203" s="905">
        <f>SUM(L203:AS204)</f>
        <v>0</v>
      </c>
      <c r="AU203" s="906"/>
      <c r="AV203" s="906"/>
      <c r="AW203" s="906"/>
      <c r="AX203" s="907"/>
    </row>
    <row r="204" spans="1:54" ht="12.6" customHeight="1" x14ac:dyDescent="0.3">
      <c r="A204" s="320" t="s">
        <v>1523</v>
      </c>
      <c r="B204" s="300"/>
      <c r="C204" s="300"/>
      <c r="D204" s="300"/>
      <c r="E204" s="300"/>
      <c r="F204" s="300"/>
      <c r="G204" s="300"/>
      <c r="H204" s="300"/>
      <c r="I204" s="300"/>
      <c r="J204" s="300"/>
      <c r="K204" s="301"/>
      <c r="L204" s="877"/>
      <c r="M204" s="878"/>
      <c r="N204" s="878"/>
      <c r="O204" s="879"/>
      <c r="P204" s="878"/>
      <c r="Q204" s="878"/>
      <c r="R204" s="878"/>
      <c r="S204" s="879"/>
      <c r="T204" s="878"/>
      <c r="U204" s="878"/>
      <c r="V204" s="878"/>
      <c r="W204" s="879"/>
      <c r="X204" s="877"/>
      <c r="Y204" s="878"/>
      <c r="Z204" s="878"/>
      <c r="AA204" s="878"/>
      <c r="AB204" s="879"/>
      <c r="AC204" s="877"/>
      <c r="AD204" s="878"/>
      <c r="AE204" s="878"/>
      <c r="AF204" s="878"/>
      <c r="AG204" s="879"/>
      <c r="AH204" s="877"/>
      <c r="AI204" s="878"/>
      <c r="AJ204" s="878"/>
      <c r="AK204" s="878"/>
      <c r="AL204" s="879"/>
      <c r="AM204" s="1085"/>
      <c r="AN204" s="1086"/>
      <c r="AO204" s="1086"/>
      <c r="AP204" s="1086"/>
      <c r="AQ204" s="1086"/>
      <c r="AR204" s="1086"/>
      <c r="AS204" s="1087"/>
      <c r="AT204" s="911"/>
      <c r="AU204" s="912"/>
      <c r="AV204" s="912"/>
      <c r="AW204" s="912"/>
      <c r="AX204" s="913"/>
    </row>
    <row r="205" spans="1:54" ht="12.6" customHeight="1" x14ac:dyDescent="0.3">
      <c r="A205" s="317" t="s">
        <v>504</v>
      </c>
      <c r="B205" s="290"/>
      <c r="C205" s="290"/>
      <c r="D205" s="290"/>
      <c r="E205" s="290"/>
      <c r="F205" s="290"/>
      <c r="G205" s="290"/>
      <c r="H205" s="290"/>
      <c r="I205" s="290"/>
      <c r="J205" s="290"/>
      <c r="K205" s="319"/>
      <c r="L205" s="874">
        <f>SUM(L184-L192-L200)</f>
        <v>0</v>
      </c>
      <c r="M205" s="875"/>
      <c r="N205" s="875"/>
      <c r="O205" s="876"/>
      <c r="P205" s="875">
        <f>SUM(P184-P192-P200)</f>
        <v>0</v>
      </c>
      <c r="Q205" s="875"/>
      <c r="R205" s="875"/>
      <c r="S205" s="876"/>
      <c r="T205" s="875">
        <f>SUM(T184-T192-T200)</f>
        <v>0</v>
      </c>
      <c r="U205" s="875"/>
      <c r="V205" s="875"/>
      <c r="W205" s="876"/>
      <c r="X205" s="874">
        <f>SUM(X184-X192-X200)</f>
        <v>0</v>
      </c>
      <c r="Y205" s="875"/>
      <c r="Z205" s="875"/>
      <c r="AA205" s="875"/>
      <c r="AB205" s="876"/>
      <c r="AC205" s="874">
        <f>SUM(AC184-AC192-AC200)</f>
        <v>0</v>
      </c>
      <c r="AD205" s="875"/>
      <c r="AE205" s="875"/>
      <c r="AF205" s="875"/>
      <c r="AG205" s="876"/>
      <c r="AH205" s="874">
        <f>SUM(AH184-AH192-AH200)</f>
        <v>0</v>
      </c>
      <c r="AI205" s="875"/>
      <c r="AJ205" s="875"/>
      <c r="AK205" s="875"/>
      <c r="AL205" s="876"/>
      <c r="AM205" s="1082">
        <f>SUM(AM184-AM192-AM200)</f>
        <v>0</v>
      </c>
      <c r="AN205" s="1083"/>
      <c r="AO205" s="1083"/>
      <c r="AP205" s="1083"/>
      <c r="AQ205" s="1083"/>
      <c r="AR205" s="1083"/>
      <c r="AS205" s="1084"/>
      <c r="AT205" s="905">
        <f>SUM(L205:AS206)</f>
        <v>0</v>
      </c>
      <c r="AU205" s="906"/>
      <c r="AV205" s="906"/>
      <c r="AW205" s="906"/>
      <c r="AX205" s="907"/>
    </row>
    <row r="206" spans="1:54" ht="12.6" customHeight="1" x14ac:dyDescent="0.3">
      <c r="A206" s="320" t="s">
        <v>1523</v>
      </c>
      <c r="B206" s="300"/>
      <c r="C206" s="300"/>
      <c r="D206" s="300"/>
      <c r="E206" s="300"/>
      <c r="F206" s="300"/>
      <c r="G206" s="300"/>
      <c r="H206" s="300"/>
      <c r="I206" s="300"/>
      <c r="J206" s="300"/>
      <c r="K206" s="301"/>
      <c r="L206" s="877"/>
      <c r="M206" s="878"/>
      <c r="N206" s="878"/>
      <c r="O206" s="879"/>
      <c r="P206" s="878"/>
      <c r="Q206" s="878"/>
      <c r="R206" s="878"/>
      <c r="S206" s="879"/>
      <c r="T206" s="878"/>
      <c r="U206" s="878"/>
      <c r="V206" s="878"/>
      <c r="W206" s="879"/>
      <c r="X206" s="877"/>
      <c r="Y206" s="878"/>
      <c r="Z206" s="878"/>
      <c r="AA206" s="878"/>
      <c r="AB206" s="879"/>
      <c r="AC206" s="877"/>
      <c r="AD206" s="878"/>
      <c r="AE206" s="878"/>
      <c r="AF206" s="878"/>
      <c r="AG206" s="879"/>
      <c r="AH206" s="877"/>
      <c r="AI206" s="878"/>
      <c r="AJ206" s="878"/>
      <c r="AK206" s="878"/>
      <c r="AL206" s="879"/>
      <c r="AM206" s="1085"/>
      <c r="AN206" s="1086"/>
      <c r="AO206" s="1086"/>
      <c r="AP206" s="1086"/>
      <c r="AQ206" s="1086"/>
      <c r="AR206" s="1086"/>
      <c r="AS206" s="1087"/>
      <c r="AT206" s="911"/>
      <c r="AU206" s="912"/>
      <c r="AV206" s="912"/>
      <c r="AW206" s="912"/>
      <c r="AX206" s="913"/>
    </row>
    <row r="207" spans="1:54" ht="12.6" customHeight="1" x14ac:dyDescent="0.3">
      <c r="A207" s="318"/>
      <c r="B207" s="290"/>
      <c r="C207" s="290"/>
      <c r="D207" s="290"/>
      <c r="E207" s="290"/>
      <c r="F207" s="290"/>
      <c r="G207" s="290"/>
      <c r="H207" s="290"/>
      <c r="I207" s="290"/>
      <c r="J207" s="290"/>
      <c r="K207" s="290"/>
      <c r="L207" s="577"/>
      <c r="M207" s="577"/>
      <c r="N207" s="577"/>
      <c r="O207" s="577"/>
      <c r="P207" s="577"/>
      <c r="Q207" s="577"/>
      <c r="R207" s="577"/>
      <c r="S207" s="577"/>
      <c r="T207" s="577"/>
      <c r="U207" s="577"/>
      <c r="V207" s="577"/>
      <c r="W207" s="577"/>
      <c r="X207" s="577"/>
      <c r="Y207" s="577"/>
      <c r="Z207" s="577"/>
      <c r="AA207" s="577"/>
      <c r="AB207" s="577"/>
      <c r="AC207" s="577"/>
      <c r="AD207" s="577"/>
      <c r="AE207" s="577"/>
      <c r="AF207" s="577"/>
      <c r="AG207" s="577"/>
      <c r="AH207" s="577"/>
      <c r="AI207" s="577"/>
      <c r="AJ207" s="577"/>
      <c r="AK207" s="577"/>
      <c r="AL207" s="577"/>
      <c r="AM207" s="577"/>
      <c r="AN207" s="577"/>
      <c r="AO207" s="577"/>
      <c r="AP207" s="577"/>
      <c r="AQ207" s="577"/>
      <c r="AR207" s="577"/>
      <c r="AS207" s="577"/>
      <c r="AT207" s="577"/>
      <c r="AU207" s="577"/>
      <c r="AV207" s="577"/>
      <c r="AW207" s="577"/>
      <c r="AX207" s="577"/>
      <c r="AY207" s="577"/>
      <c r="AZ207" s="577"/>
      <c r="BA207" s="577"/>
      <c r="BB207" s="577"/>
    </row>
    <row r="208" spans="1:54" s="290" customFormat="1" ht="12.6" customHeight="1" x14ac:dyDescent="0.3"/>
    <row r="209" spans="1:55" ht="12.6" customHeight="1" x14ac:dyDescent="0.3">
      <c r="A209" s="246" t="s">
        <v>479</v>
      </c>
    </row>
    <row r="210" spans="1:55" ht="12.6" customHeight="1" x14ac:dyDescent="0.3">
      <c r="A210" s="315"/>
      <c r="B210" s="316"/>
      <c r="C210" s="316"/>
      <c r="D210" s="316"/>
      <c r="E210" s="316"/>
      <c r="F210" s="316"/>
      <c r="G210" s="316"/>
      <c r="H210" s="316"/>
      <c r="I210" s="316"/>
      <c r="J210" s="316"/>
      <c r="K210" s="316"/>
      <c r="L210" s="787" t="s">
        <v>469</v>
      </c>
      <c r="M210" s="788"/>
      <c r="N210" s="788"/>
      <c r="O210" s="788"/>
      <c r="P210" s="788"/>
      <c r="Q210" s="788"/>
      <c r="R210" s="788"/>
      <c r="S210" s="788"/>
      <c r="T210" s="788"/>
      <c r="U210" s="788"/>
      <c r="V210" s="788"/>
      <c r="W210" s="788"/>
      <c r="X210" s="788"/>
      <c r="Y210" s="788"/>
      <c r="Z210" s="788"/>
      <c r="AA210" s="788"/>
      <c r="AB210" s="788"/>
      <c r="AC210" s="788"/>
      <c r="AD210" s="788"/>
      <c r="AE210" s="788"/>
      <c r="AF210" s="788"/>
      <c r="AG210" s="788"/>
      <c r="AH210" s="788"/>
      <c r="AI210" s="788"/>
      <c r="AJ210" s="788"/>
      <c r="AK210" s="788"/>
      <c r="AL210" s="788"/>
      <c r="AM210" s="788"/>
      <c r="AN210" s="788"/>
      <c r="AO210" s="788"/>
      <c r="AP210" s="788"/>
      <c r="AQ210" s="788"/>
      <c r="AR210" s="788"/>
      <c r="AS210" s="788"/>
      <c r="AT210" s="788"/>
      <c r="AU210" s="788"/>
      <c r="AV210" s="788"/>
      <c r="AW210" s="788"/>
      <c r="AX210" s="789"/>
      <c r="AY210" s="292"/>
      <c r="AZ210" s="292"/>
      <c r="BA210" s="292"/>
      <c r="BB210" s="292"/>
      <c r="BC210" s="290"/>
    </row>
    <row r="211" spans="1:55" ht="12.6" customHeight="1" x14ac:dyDescent="0.3">
      <c r="A211" s="317"/>
      <c r="B211" s="318"/>
      <c r="C211" s="318"/>
      <c r="D211" s="318"/>
      <c r="E211" s="318"/>
      <c r="F211" s="318"/>
      <c r="G211" s="318"/>
      <c r="H211" s="318"/>
      <c r="I211" s="318"/>
      <c r="J211" s="318"/>
      <c r="K211" s="318"/>
      <c r="L211" s="819" t="s">
        <v>1865</v>
      </c>
      <c r="M211" s="819"/>
      <c r="N211" s="819"/>
      <c r="O211" s="819"/>
      <c r="P211" s="1078" t="s">
        <v>943</v>
      </c>
      <c r="Q211" s="1078"/>
      <c r="R211" s="1078"/>
      <c r="S211" s="1078"/>
      <c r="T211" s="819" t="s">
        <v>1864</v>
      </c>
      <c r="U211" s="819"/>
      <c r="V211" s="819"/>
      <c r="W211" s="819"/>
      <c r="X211" s="1078" t="s">
        <v>947</v>
      </c>
      <c r="Y211" s="1078"/>
      <c r="Z211" s="1078"/>
      <c r="AA211" s="1078"/>
      <c r="AB211" s="1078"/>
      <c r="AC211" s="819" t="s">
        <v>1818</v>
      </c>
      <c r="AD211" s="819"/>
      <c r="AE211" s="819"/>
      <c r="AF211" s="819"/>
      <c r="AG211" s="819"/>
      <c r="AH211" s="819" t="s">
        <v>1863</v>
      </c>
      <c r="AI211" s="819"/>
      <c r="AJ211" s="819"/>
      <c r="AK211" s="819"/>
      <c r="AL211" s="819"/>
      <c r="AM211" s="819" t="s">
        <v>1862</v>
      </c>
      <c r="AN211" s="819"/>
      <c r="AO211" s="819"/>
      <c r="AP211" s="819"/>
      <c r="AQ211" s="819"/>
      <c r="AR211" s="819"/>
      <c r="AS211" s="819"/>
      <c r="AT211" s="1078" t="s">
        <v>478</v>
      </c>
      <c r="AU211" s="1078"/>
      <c r="AV211" s="1078"/>
      <c r="AW211" s="859"/>
      <c r="AX211" s="319"/>
    </row>
    <row r="212" spans="1:55" ht="12.6" customHeight="1" x14ac:dyDescent="0.3">
      <c r="A212" s="792" t="s">
        <v>1861</v>
      </c>
      <c r="B212" s="793"/>
      <c r="C212" s="793"/>
      <c r="D212" s="793"/>
      <c r="E212" s="793"/>
      <c r="F212" s="793"/>
      <c r="G212" s="793"/>
      <c r="H212" s="793"/>
      <c r="I212" s="793"/>
      <c r="J212" s="793"/>
      <c r="K212" s="793"/>
      <c r="L212" s="819" t="s">
        <v>1860</v>
      </c>
      <c r="M212" s="819"/>
      <c r="N212" s="819"/>
      <c r="O212" s="819"/>
      <c r="P212" s="1078"/>
      <c r="Q212" s="1078"/>
      <c r="R212" s="1078"/>
      <c r="S212" s="1078"/>
      <c r="T212" s="819" t="s">
        <v>1859</v>
      </c>
      <c r="U212" s="819"/>
      <c r="V212" s="819"/>
      <c r="W212" s="819"/>
      <c r="X212" s="1078"/>
      <c r="Y212" s="1078"/>
      <c r="Z212" s="1078"/>
      <c r="AA212" s="1078"/>
      <c r="AB212" s="1078"/>
      <c r="AC212" s="819" t="s">
        <v>1815</v>
      </c>
      <c r="AD212" s="819"/>
      <c r="AE212" s="819"/>
      <c r="AF212" s="819"/>
      <c r="AG212" s="819"/>
      <c r="AH212" s="819" t="s">
        <v>1858</v>
      </c>
      <c r="AI212" s="819"/>
      <c r="AJ212" s="819"/>
      <c r="AK212" s="819"/>
      <c r="AL212" s="819"/>
      <c r="AM212" s="819" t="s">
        <v>1857</v>
      </c>
      <c r="AN212" s="819"/>
      <c r="AO212" s="819"/>
      <c r="AP212" s="819"/>
      <c r="AQ212" s="819"/>
      <c r="AR212" s="819"/>
      <c r="AS212" s="819"/>
      <c r="AT212" s="1078"/>
      <c r="AU212" s="1078"/>
      <c r="AV212" s="1078"/>
      <c r="AW212" s="859"/>
      <c r="AX212" s="319"/>
    </row>
    <row r="213" spans="1:55" ht="12.6" customHeight="1" x14ac:dyDescent="0.3">
      <c r="A213" s="792" t="s">
        <v>1812</v>
      </c>
      <c r="B213" s="793"/>
      <c r="C213" s="793"/>
      <c r="D213" s="793"/>
      <c r="E213" s="793"/>
      <c r="F213" s="793"/>
      <c r="G213" s="793"/>
      <c r="H213" s="793"/>
      <c r="I213" s="793"/>
      <c r="J213" s="793"/>
      <c r="K213" s="793"/>
      <c r="L213" s="819" t="s">
        <v>1856</v>
      </c>
      <c r="M213" s="819"/>
      <c r="N213" s="819"/>
      <c r="O213" s="819"/>
      <c r="P213" s="1078"/>
      <c r="Q213" s="1078"/>
      <c r="R213" s="1078"/>
      <c r="S213" s="1078"/>
      <c r="T213" s="819" t="s">
        <v>1855</v>
      </c>
      <c r="U213" s="819"/>
      <c r="V213" s="819"/>
      <c r="W213" s="819"/>
      <c r="X213" s="1078"/>
      <c r="Y213" s="1078"/>
      <c r="Z213" s="1078"/>
      <c r="AA213" s="1078"/>
      <c r="AB213" s="1078"/>
      <c r="AC213" s="819" t="s">
        <v>1854</v>
      </c>
      <c r="AD213" s="819"/>
      <c r="AE213" s="819"/>
      <c r="AF213" s="819"/>
      <c r="AG213" s="819"/>
      <c r="AH213" s="819" t="s">
        <v>1854</v>
      </c>
      <c r="AI213" s="819"/>
      <c r="AJ213" s="819"/>
      <c r="AK213" s="819"/>
      <c r="AL213" s="819"/>
      <c r="AM213" s="819" t="s">
        <v>1853</v>
      </c>
      <c r="AN213" s="819"/>
      <c r="AO213" s="819"/>
      <c r="AP213" s="819"/>
      <c r="AQ213" s="819"/>
      <c r="AR213" s="819"/>
      <c r="AS213" s="819"/>
      <c r="AT213" s="1078"/>
      <c r="AU213" s="1078"/>
      <c r="AV213" s="1078"/>
      <c r="AW213" s="859"/>
      <c r="AX213" s="319"/>
    </row>
    <row r="214" spans="1:55" ht="12.6" customHeight="1" x14ac:dyDescent="0.3">
      <c r="A214" s="317"/>
      <c r="B214" s="318"/>
      <c r="C214" s="318"/>
      <c r="D214" s="318"/>
      <c r="E214" s="318"/>
      <c r="F214" s="318"/>
      <c r="G214" s="318"/>
      <c r="H214" s="318"/>
      <c r="I214" s="318"/>
      <c r="J214" s="318"/>
      <c r="K214" s="318"/>
      <c r="L214" s="819" t="s">
        <v>1852</v>
      </c>
      <c r="M214" s="819"/>
      <c r="N214" s="819"/>
      <c r="O214" s="819"/>
      <c r="P214" s="1078"/>
      <c r="Q214" s="1078"/>
      <c r="R214" s="1078"/>
      <c r="S214" s="1078"/>
      <c r="T214" s="819"/>
      <c r="U214" s="819"/>
      <c r="V214" s="819"/>
      <c r="W214" s="819"/>
      <c r="X214" s="1078"/>
      <c r="Y214" s="1078"/>
      <c r="Z214" s="1078"/>
      <c r="AA214" s="1078"/>
      <c r="AB214" s="1078"/>
      <c r="AC214" s="792"/>
      <c r="AD214" s="793"/>
      <c r="AE214" s="793"/>
      <c r="AF214" s="793"/>
      <c r="AG214" s="794"/>
      <c r="AH214" s="792"/>
      <c r="AI214" s="793"/>
      <c r="AJ214" s="793"/>
      <c r="AK214" s="793"/>
      <c r="AL214" s="794"/>
      <c r="AM214" s="792"/>
      <c r="AN214" s="793"/>
      <c r="AO214" s="793"/>
      <c r="AP214" s="793"/>
      <c r="AQ214" s="793"/>
      <c r="AR214" s="793"/>
      <c r="AS214" s="794"/>
      <c r="AT214" s="1078"/>
      <c r="AU214" s="1078"/>
      <c r="AV214" s="1078"/>
      <c r="AW214" s="859"/>
      <c r="AX214" s="319"/>
    </row>
    <row r="215" spans="1:55" ht="12.6" customHeight="1" x14ac:dyDescent="0.3">
      <c r="A215" s="739" t="s">
        <v>816</v>
      </c>
      <c r="B215" s="740"/>
      <c r="C215" s="740"/>
      <c r="D215" s="740"/>
      <c r="E215" s="740"/>
      <c r="F215" s="740"/>
      <c r="G215" s="740"/>
      <c r="H215" s="740"/>
      <c r="I215" s="740"/>
      <c r="J215" s="740"/>
      <c r="K215" s="740"/>
      <c r="L215" s="914" t="s">
        <v>817</v>
      </c>
      <c r="M215" s="914"/>
      <c r="N215" s="914"/>
      <c r="O215" s="914"/>
      <c r="P215" s="914" t="s">
        <v>818</v>
      </c>
      <c r="Q215" s="914"/>
      <c r="R215" s="914"/>
      <c r="S215" s="914"/>
      <c r="T215" s="914" t="s">
        <v>476</v>
      </c>
      <c r="U215" s="914"/>
      <c r="V215" s="914"/>
      <c r="W215" s="914"/>
      <c r="X215" s="914" t="s">
        <v>477</v>
      </c>
      <c r="Y215" s="914"/>
      <c r="Z215" s="914"/>
      <c r="AA215" s="914"/>
      <c r="AB215" s="914"/>
      <c r="AC215" s="914" t="s">
        <v>480</v>
      </c>
      <c r="AD215" s="914"/>
      <c r="AE215" s="914"/>
      <c r="AF215" s="914"/>
      <c r="AG215" s="914"/>
      <c r="AH215" s="914" t="s">
        <v>1494</v>
      </c>
      <c r="AI215" s="914"/>
      <c r="AJ215" s="914"/>
      <c r="AK215" s="914"/>
      <c r="AL215" s="914"/>
      <c r="AM215" s="914" t="s">
        <v>1495</v>
      </c>
      <c r="AN215" s="914"/>
      <c r="AO215" s="914"/>
      <c r="AP215" s="914"/>
      <c r="AQ215" s="914"/>
      <c r="AR215" s="914"/>
      <c r="AS215" s="914"/>
      <c r="AT215" s="914" t="s">
        <v>1496</v>
      </c>
      <c r="AU215" s="914"/>
      <c r="AV215" s="914"/>
      <c r="AW215" s="739"/>
      <c r="AX215" s="319"/>
    </row>
    <row r="216" spans="1:55" ht="12.6" customHeight="1" x14ac:dyDescent="0.3">
      <c r="A216" s="294" t="s">
        <v>1809</v>
      </c>
      <c r="B216" s="294"/>
      <c r="C216" s="294"/>
      <c r="D216" s="294"/>
      <c r="E216" s="294"/>
      <c r="F216" s="294"/>
      <c r="G216" s="294"/>
      <c r="H216" s="294"/>
      <c r="I216" s="294"/>
      <c r="J216" s="294"/>
      <c r="K216" s="294"/>
      <c r="L216" s="294"/>
      <c r="M216" s="294"/>
      <c r="N216" s="294"/>
      <c r="O216" s="294"/>
      <c r="P216" s="294"/>
      <c r="Q216" s="294"/>
      <c r="R216" s="294"/>
      <c r="S216" s="294"/>
      <c r="T216" s="294"/>
      <c r="U216" s="294"/>
      <c r="V216" s="294"/>
      <c r="W216" s="294"/>
      <c r="X216" s="294"/>
      <c r="Y216" s="294"/>
      <c r="Z216" s="294"/>
      <c r="AA216" s="294"/>
      <c r="AB216" s="294"/>
      <c r="AC216" s="294"/>
      <c r="AD216" s="294"/>
      <c r="AE216" s="294"/>
      <c r="AF216" s="294"/>
      <c r="AG216" s="294"/>
      <c r="AH216" s="294"/>
      <c r="AI216" s="294"/>
      <c r="AJ216" s="294"/>
      <c r="AK216" s="294"/>
      <c r="AL216" s="294"/>
      <c r="AM216" s="294"/>
      <c r="AN216" s="294"/>
      <c r="AO216" s="294"/>
      <c r="AP216" s="294"/>
      <c r="AQ216" s="294"/>
      <c r="AR216" s="294"/>
      <c r="AS216" s="294"/>
      <c r="AT216" s="294"/>
      <c r="AU216" s="294"/>
      <c r="AV216" s="294"/>
      <c r="AW216" s="294"/>
      <c r="AX216" s="295"/>
    </row>
    <row r="217" spans="1:55" ht="12.6" customHeight="1" x14ac:dyDescent="0.3">
      <c r="A217" s="315" t="s">
        <v>1538</v>
      </c>
      <c r="B217" s="297"/>
      <c r="C217" s="297"/>
      <c r="D217" s="297"/>
      <c r="E217" s="297"/>
      <c r="F217" s="297"/>
      <c r="G217" s="297"/>
      <c r="H217" s="297"/>
      <c r="I217" s="297"/>
      <c r="J217" s="297"/>
      <c r="K217" s="298"/>
      <c r="L217" s="869">
        <f>SUM('HL KNIHA VYPOC'!$H$8)</f>
        <v>0</v>
      </c>
      <c r="M217" s="870"/>
      <c r="N217" s="870"/>
      <c r="O217" s="871"/>
      <c r="P217" s="870">
        <f>SUM('HL KNIHA VYPOC'!$H$9)</f>
        <v>0</v>
      </c>
      <c r="Q217" s="870"/>
      <c r="R217" s="870"/>
      <c r="S217" s="871"/>
      <c r="T217" s="870">
        <f>SUM('HL KNIHA VYPOC'!$H$10)</f>
        <v>0</v>
      </c>
      <c r="U217" s="870"/>
      <c r="V217" s="870"/>
      <c r="W217" s="871"/>
      <c r="X217" s="869">
        <f>SUM('HL KNIHA VYPOC'!$H$11)</f>
        <v>0</v>
      </c>
      <c r="Y217" s="870"/>
      <c r="Z217" s="870"/>
      <c r="AA217" s="870"/>
      <c r="AB217" s="871"/>
      <c r="AC217" s="869">
        <f>SUM('HL KNIHA VYPOC'!$H$13)</f>
        <v>0</v>
      </c>
      <c r="AD217" s="870"/>
      <c r="AE217" s="870"/>
      <c r="AF217" s="870"/>
      <c r="AG217" s="871"/>
      <c r="AH217" s="869">
        <f>SUM('HL KNIHA VYPOC'!$H$31)</f>
        <v>0</v>
      </c>
      <c r="AI217" s="870"/>
      <c r="AJ217" s="870"/>
      <c r="AK217" s="870"/>
      <c r="AL217" s="871"/>
      <c r="AM217" s="869">
        <f>SUM('HL KNIHA VYPOC'!$H$38)</f>
        <v>0</v>
      </c>
      <c r="AN217" s="870"/>
      <c r="AO217" s="870"/>
      <c r="AP217" s="870"/>
      <c r="AQ217" s="870"/>
      <c r="AR217" s="870"/>
      <c r="AS217" s="871"/>
      <c r="AT217" s="905">
        <f>SUM(L217:AS218)</f>
        <v>0</v>
      </c>
      <c r="AU217" s="906"/>
      <c r="AV217" s="906"/>
      <c r="AW217" s="906"/>
      <c r="AX217" s="907"/>
    </row>
    <row r="218" spans="1:55" ht="12.6" customHeight="1" x14ac:dyDescent="0.3">
      <c r="A218" s="320" t="s">
        <v>1523</v>
      </c>
      <c r="B218" s="300"/>
      <c r="C218" s="300"/>
      <c r="D218" s="300"/>
      <c r="E218" s="300"/>
      <c r="F218" s="300"/>
      <c r="G218" s="300"/>
      <c r="H218" s="300"/>
      <c r="I218" s="300"/>
      <c r="J218" s="300"/>
      <c r="K218" s="301"/>
      <c r="L218" s="877"/>
      <c r="M218" s="878"/>
      <c r="N218" s="878"/>
      <c r="O218" s="879"/>
      <c r="P218" s="878"/>
      <c r="Q218" s="878"/>
      <c r="R218" s="878"/>
      <c r="S218" s="879"/>
      <c r="T218" s="878"/>
      <c r="U218" s="878"/>
      <c r="V218" s="878"/>
      <c r="W218" s="879"/>
      <c r="X218" s="877"/>
      <c r="Y218" s="878"/>
      <c r="Z218" s="878"/>
      <c r="AA218" s="878"/>
      <c r="AB218" s="879"/>
      <c r="AC218" s="877"/>
      <c r="AD218" s="878"/>
      <c r="AE218" s="878"/>
      <c r="AF218" s="878"/>
      <c r="AG218" s="879"/>
      <c r="AH218" s="877"/>
      <c r="AI218" s="878"/>
      <c r="AJ218" s="878"/>
      <c r="AK218" s="878"/>
      <c r="AL218" s="879"/>
      <c r="AM218" s="877"/>
      <c r="AN218" s="878"/>
      <c r="AO218" s="878"/>
      <c r="AP218" s="878"/>
      <c r="AQ218" s="878"/>
      <c r="AR218" s="878"/>
      <c r="AS218" s="879"/>
      <c r="AT218" s="911"/>
      <c r="AU218" s="912"/>
      <c r="AV218" s="912"/>
      <c r="AW218" s="912"/>
      <c r="AX218" s="913"/>
    </row>
    <row r="219" spans="1:55" ht="12.6" customHeight="1" x14ac:dyDescent="0.3">
      <c r="A219" s="293" t="s">
        <v>510</v>
      </c>
      <c r="B219" s="294"/>
      <c r="C219" s="294"/>
      <c r="D219" s="294"/>
      <c r="E219" s="294"/>
      <c r="F219" s="294"/>
      <c r="G219" s="294"/>
      <c r="H219" s="294"/>
      <c r="I219" s="294"/>
      <c r="J219" s="294"/>
      <c r="K219" s="295"/>
      <c r="L219" s="1075">
        <f>SUM('HL KNIHA VYPOC'!$I$8)</f>
        <v>0</v>
      </c>
      <c r="M219" s="1076"/>
      <c r="N219" s="1076"/>
      <c r="O219" s="1077"/>
      <c r="P219" s="1075">
        <f>SUM('HL KNIHA VYPOC'!$I$9)</f>
        <v>0</v>
      </c>
      <c r="Q219" s="1076"/>
      <c r="R219" s="1076"/>
      <c r="S219" s="1077"/>
      <c r="T219" s="1076">
        <f>SUM('HL KNIHA VYPOC'!$I$10)</f>
        <v>0</v>
      </c>
      <c r="U219" s="1076"/>
      <c r="V219" s="1076"/>
      <c r="W219" s="1077"/>
      <c r="X219" s="810">
        <f>SUM('HL KNIHA VYPOC'!$I$11)</f>
        <v>0</v>
      </c>
      <c r="Y219" s="811"/>
      <c r="Z219" s="811"/>
      <c r="AA219" s="811"/>
      <c r="AB219" s="812"/>
      <c r="AC219" s="810">
        <f>SUM('HL KNIHA VYPOC'!$I$13)</f>
        <v>0</v>
      </c>
      <c r="AD219" s="811"/>
      <c r="AE219" s="811"/>
      <c r="AF219" s="811"/>
      <c r="AG219" s="812"/>
      <c r="AH219" s="810">
        <f>SUM('HL KNIHA VYPOC'!$I$31)</f>
        <v>0</v>
      </c>
      <c r="AI219" s="811"/>
      <c r="AJ219" s="811"/>
      <c r="AK219" s="811"/>
      <c r="AL219" s="812"/>
      <c r="AM219" s="810">
        <f>SUM('HL KNIHA VYPOC'!$I$38)</f>
        <v>0</v>
      </c>
      <c r="AN219" s="811"/>
      <c r="AO219" s="811"/>
      <c r="AP219" s="811"/>
      <c r="AQ219" s="811"/>
      <c r="AR219" s="811"/>
      <c r="AS219" s="812"/>
      <c r="AT219" s="915">
        <f>SUM(L219:AS219)</f>
        <v>0</v>
      </c>
      <c r="AU219" s="916"/>
      <c r="AV219" s="916"/>
      <c r="AW219" s="916"/>
      <c r="AX219" s="917"/>
    </row>
    <row r="220" spans="1:55" ht="12.6" customHeight="1" x14ac:dyDescent="0.3">
      <c r="A220" s="293" t="s">
        <v>509</v>
      </c>
      <c r="B220" s="294"/>
      <c r="C220" s="294"/>
      <c r="D220" s="294"/>
      <c r="E220" s="294"/>
      <c r="F220" s="294"/>
      <c r="G220" s="294"/>
      <c r="H220" s="294"/>
      <c r="I220" s="294"/>
      <c r="J220" s="294"/>
      <c r="K220" s="295"/>
      <c r="L220" s="810">
        <f>SUM('HL KNIHA VYPOC'!$J$8)</f>
        <v>0</v>
      </c>
      <c r="M220" s="811"/>
      <c r="N220" s="811"/>
      <c r="O220" s="812"/>
      <c r="P220" s="1075">
        <f>SUM('HL KNIHA VYPOC'!$J$9)</f>
        <v>0</v>
      </c>
      <c r="Q220" s="1076"/>
      <c r="R220" s="1076"/>
      <c r="S220" s="1077"/>
      <c r="T220" s="1075">
        <f>SUM('HL KNIHA VYPOC'!$J$10)</f>
        <v>0</v>
      </c>
      <c r="U220" s="1076"/>
      <c r="V220" s="1076"/>
      <c r="W220" s="1077"/>
      <c r="X220" s="810">
        <f>SUM('HL KNIHA VYPOC'!$J$11)</f>
        <v>0</v>
      </c>
      <c r="Y220" s="811"/>
      <c r="Z220" s="811"/>
      <c r="AA220" s="811"/>
      <c r="AB220" s="812"/>
      <c r="AC220" s="810">
        <f>SUM('HL KNIHA VYPOC'!$J$13)</f>
        <v>0</v>
      </c>
      <c r="AD220" s="811"/>
      <c r="AE220" s="811"/>
      <c r="AF220" s="811"/>
      <c r="AG220" s="812"/>
      <c r="AH220" s="810">
        <f>SUM('HL KNIHA VYPOC'!$J$31)</f>
        <v>0</v>
      </c>
      <c r="AI220" s="811"/>
      <c r="AJ220" s="811"/>
      <c r="AK220" s="811"/>
      <c r="AL220" s="812"/>
      <c r="AM220" s="810">
        <f>SUM('HL KNIHA VYPOC'!$J$38)</f>
        <v>0</v>
      </c>
      <c r="AN220" s="811"/>
      <c r="AO220" s="811"/>
      <c r="AP220" s="811"/>
      <c r="AQ220" s="811"/>
      <c r="AR220" s="811"/>
      <c r="AS220" s="812"/>
      <c r="AT220" s="915">
        <f>SUM(L220:AS220)</f>
        <v>0</v>
      </c>
      <c r="AU220" s="916"/>
      <c r="AV220" s="916"/>
      <c r="AW220" s="916"/>
      <c r="AX220" s="917"/>
    </row>
    <row r="221" spans="1:55" ht="12.6" customHeight="1" x14ac:dyDescent="0.3">
      <c r="A221" s="293" t="s">
        <v>589</v>
      </c>
      <c r="B221" s="294"/>
      <c r="C221" s="294"/>
      <c r="D221" s="294"/>
      <c r="E221" s="294"/>
      <c r="F221" s="294"/>
      <c r="G221" s="294"/>
      <c r="H221" s="294"/>
      <c r="I221" s="294"/>
      <c r="J221" s="294"/>
      <c r="K221" s="295"/>
      <c r="L221" s="895"/>
      <c r="M221" s="896"/>
      <c r="N221" s="896"/>
      <c r="O221" s="897"/>
      <c r="P221" s="920"/>
      <c r="Q221" s="921"/>
      <c r="R221" s="921"/>
      <c r="S221" s="922"/>
      <c r="T221" s="920"/>
      <c r="U221" s="921"/>
      <c r="V221" s="921"/>
      <c r="W221" s="922"/>
      <c r="X221" s="895"/>
      <c r="Y221" s="896"/>
      <c r="Z221" s="896"/>
      <c r="AA221" s="896"/>
      <c r="AB221" s="897"/>
      <c r="AC221" s="895"/>
      <c r="AD221" s="896"/>
      <c r="AE221" s="896"/>
      <c r="AF221" s="896"/>
      <c r="AG221" s="897"/>
      <c r="AH221" s="895"/>
      <c r="AI221" s="896"/>
      <c r="AJ221" s="896"/>
      <c r="AK221" s="896"/>
      <c r="AL221" s="897"/>
      <c r="AM221" s="895"/>
      <c r="AN221" s="896"/>
      <c r="AO221" s="896"/>
      <c r="AP221" s="896"/>
      <c r="AQ221" s="896"/>
      <c r="AR221" s="896"/>
      <c r="AS221" s="897"/>
      <c r="AT221" s="915">
        <f>SUM(L221:AS221)</f>
        <v>0</v>
      </c>
      <c r="AU221" s="916"/>
      <c r="AV221" s="916"/>
      <c r="AW221" s="916"/>
      <c r="AX221" s="917"/>
    </row>
    <row r="222" spans="1:55" ht="12.6" customHeight="1" x14ac:dyDescent="0.3">
      <c r="A222" s="317" t="s">
        <v>504</v>
      </c>
      <c r="B222" s="290"/>
      <c r="C222" s="290"/>
      <c r="D222" s="290"/>
      <c r="E222" s="290"/>
      <c r="F222" s="290"/>
      <c r="G222" s="290"/>
      <c r="H222" s="290"/>
      <c r="I222" s="290"/>
      <c r="J222" s="290"/>
      <c r="K222" s="319"/>
      <c r="L222" s="874">
        <f>SUM(L217+L219-L220+L221)</f>
        <v>0</v>
      </c>
      <c r="M222" s="875"/>
      <c r="N222" s="875"/>
      <c r="O222" s="876"/>
      <c r="P222" s="875">
        <f>SUM(P217+P219-P220+P221)</f>
        <v>0</v>
      </c>
      <c r="Q222" s="875"/>
      <c r="R222" s="875"/>
      <c r="S222" s="876"/>
      <c r="T222" s="875">
        <f>SUM(T217+T219-T220+T221)</f>
        <v>0</v>
      </c>
      <c r="U222" s="875"/>
      <c r="V222" s="875"/>
      <c r="W222" s="876"/>
      <c r="X222" s="874">
        <f>SUM(X217+X219-X220+X221)</f>
        <v>0</v>
      </c>
      <c r="Y222" s="875"/>
      <c r="Z222" s="875"/>
      <c r="AA222" s="875"/>
      <c r="AB222" s="876"/>
      <c r="AC222" s="874">
        <f>SUM(AC217+AC219-AC220+AC221)</f>
        <v>0</v>
      </c>
      <c r="AD222" s="875"/>
      <c r="AE222" s="875"/>
      <c r="AF222" s="875"/>
      <c r="AG222" s="876"/>
      <c r="AH222" s="874">
        <f>SUM(AH217+AH219-AH220+AH221)</f>
        <v>0</v>
      </c>
      <c r="AI222" s="875"/>
      <c r="AJ222" s="875"/>
      <c r="AK222" s="875"/>
      <c r="AL222" s="876"/>
      <c r="AM222" s="874">
        <f>SUM(AM217+AM219-AM220+AM221)</f>
        <v>0</v>
      </c>
      <c r="AN222" s="875"/>
      <c r="AO222" s="875"/>
      <c r="AP222" s="875"/>
      <c r="AQ222" s="875"/>
      <c r="AR222" s="875"/>
      <c r="AS222" s="876"/>
      <c r="AT222" s="905">
        <f>SUM(L222:AS223)</f>
        <v>0</v>
      </c>
      <c r="AU222" s="906"/>
      <c r="AV222" s="906"/>
      <c r="AW222" s="906"/>
      <c r="AX222" s="907"/>
    </row>
    <row r="223" spans="1:55" ht="12.6" customHeight="1" x14ac:dyDescent="0.3">
      <c r="A223" s="320" t="s">
        <v>1523</v>
      </c>
      <c r="B223" s="300"/>
      <c r="C223" s="300"/>
      <c r="D223" s="300"/>
      <c r="E223" s="300"/>
      <c r="F223" s="300"/>
      <c r="G223" s="300"/>
      <c r="H223" s="300"/>
      <c r="I223" s="300"/>
      <c r="J223" s="300"/>
      <c r="K223" s="301"/>
      <c r="L223" s="877"/>
      <c r="M223" s="878"/>
      <c r="N223" s="878"/>
      <c r="O223" s="879"/>
      <c r="P223" s="878"/>
      <c r="Q223" s="878"/>
      <c r="R223" s="878"/>
      <c r="S223" s="879"/>
      <c r="T223" s="878"/>
      <c r="U223" s="878"/>
      <c r="V223" s="878"/>
      <c r="W223" s="879"/>
      <c r="X223" s="877"/>
      <c r="Y223" s="878"/>
      <c r="Z223" s="878"/>
      <c r="AA223" s="878"/>
      <c r="AB223" s="879"/>
      <c r="AC223" s="877"/>
      <c r="AD223" s="878"/>
      <c r="AE223" s="878"/>
      <c r="AF223" s="878"/>
      <c r="AG223" s="879"/>
      <c r="AH223" s="877"/>
      <c r="AI223" s="878"/>
      <c r="AJ223" s="878"/>
      <c r="AK223" s="878"/>
      <c r="AL223" s="879"/>
      <c r="AM223" s="877"/>
      <c r="AN223" s="878"/>
      <c r="AO223" s="878"/>
      <c r="AP223" s="878"/>
      <c r="AQ223" s="878"/>
      <c r="AR223" s="878"/>
      <c r="AS223" s="879"/>
      <c r="AT223" s="911"/>
      <c r="AU223" s="912"/>
      <c r="AV223" s="912"/>
      <c r="AW223" s="912"/>
      <c r="AX223" s="913"/>
    </row>
    <row r="224" spans="1:55" ht="12.6" customHeight="1" x14ac:dyDescent="0.3">
      <c r="A224" s="294" t="s">
        <v>1825</v>
      </c>
      <c r="B224" s="294"/>
      <c r="C224" s="294"/>
      <c r="D224" s="294"/>
      <c r="E224" s="294"/>
      <c r="F224" s="294"/>
      <c r="G224" s="294"/>
      <c r="H224" s="294"/>
      <c r="I224" s="294"/>
      <c r="J224" s="294"/>
      <c r="K224" s="294"/>
      <c r="L224" s="573"/>
      <c r="M224" s="573"/>
      <c r="N224" s="573"/>
      <c r="O224" s="573"/>
      <c r="P224" s="573"/>
      <c r="Q224" s="573"/>
      <c r="R224" s="573"/>
      <c r="S224" s="573"/>
      <c r="T224" s="573"/>
      <c r="U224" s="573"/>
      <c r="V224" s="573"/>
      <c r="W224" s="573"/>
      <c r="X224" s="573"/>
      <c r="Y224" s="573"/>
      <c r="Z224" s="573"/>
      <c r="AA224" s="573"/>
      <c r="AB224" s="573"/>
      <c r="AC224" s="573"/>
      <c r="AD224" s="573"/>
      <c r="AE224" s="573"/>
      <c r="AF224" s="573"/>
      <c r="AG224" s="573"/>
      <c r="AH224" s="573"/>
      <c r="AI224" s="573"/>
      <c r="AJ224" s="573"/>
      <c r="AK224" s="573"/>
      <c r="AL224" s="573"/>
      <c r="AM224" s="573"/>
      <c r="AN224" s="573"/>
      <c r="AO224" s="573"/>
      <c r="AP224" s="573"/>
      <c r="AQ224" s="573"/>
      <c r="AR224" s="573"/>
      <c r="AS224" s="573"/>
      <c r="AT224" s="571"/>
      <c r="AU224" s="571"/>
      <c r="AV224" s="571"/>
      <c r="AW224" s="571"/>
      <c r="AX224" s="572"/>
    </row>
    <row r="225" spans="1:50" ht="12.6" customHeight="1" x14ac:dyDescent="0.3">
      <c r="A225" s="315" t="s">
        <v>1538</v>
      </c>
      <c r="B225" s="296"/>
      <c r="C225" s="297"/>
      <c r="D225" s="297"/>
      <c r="E225" s="297"/>
      <c r="F225" s="297"/>
      <c r="G225" s="297"/>
      <c r="H225" s="297"/>
      <c r="I225" s="297"/>
      <c r="J225" s="297"/>
      <c r="K225" s="298"/>
      <c r="L225" s="870">
        <f>SUM('HL KNIHA VYPOC'!$H$53)*-1</f>
        <v>0</v>
      </c>
      <c r="M225" s="870"/>
      <c r="N225" s="870"/>
      <c r="O225" s="871"/>
      <c r="P225" s="870">
        <f>SUM('HL KNIHA VYPOC'!$H$54)*-1</f>
        <v>0</v>
      </c>
      <c r="Q225" s="870"/>
      <c r="R225" s="870"/>
      <c r="S225" s="871"/>
      <c r="T225" s="870">
        <f>SUM('HL KNIHA VYPOC'!$H$55)*-1</f>
        <v>0</v>
      </c>
      <c r="U225" s="870"/>
      <c r="V225" s="870"/>
      <c r="W225" s="871"/>
      <c r="X225" s="869">
        <f>SUM('HL KNIHA VYPOC'!$H$56)*-1</f>
        <v>0</v>
      </c>
      <c r="Y225" s="870"/>
      <c r="Z225" s="870"/>
      <c r="AA225" s="870"/>
      <c r="AB225" s="871"/>
      <c r="AC225" s="869">
        <f>SUM('HL KNIHA VYPOC'!$H$58)*-1</f>
        <v>0</v>
      </c>
      <c r="AD225" s="870"/>
      <c r="AE225" s="870"/>
      <c r="AF225" s="870"/>
      <c r="AG225" s="871"/>
      <c r="AH225" s="869"/>
      <c r="AI225" s="870"/>
      <c r="AJ225" s="870"/>
      <c r="AK225" s="870"/>
      <c r="AL225" s="871"/>
      <c r="AM225" s="869"/>
      <c r="AN225" s="870"/>
      <c r="AO225" s="870"/>
      <c r="AP225" s="870"/>
      <c r="AQ225" s="870"/>
      <c r="AR225" s="870"/>
      <c r="AS225" s="871"/>
      <c r="AT225" s="905">
        <f>SUM(L225:AS226)</f>
        <v>0</v>
      </c>
      <c r="AU225" s="906"/>
      <c r="AV225" s="906"/>
      <c r="AW225" s="906"/>
      <c r="AX225" s="907"/>
    </row>
    <row r="226" spans="1:50" ht="12.6" customHeight="1" x14ac:dyDescent="0.3">
      <c r="A226" s="320" t="s">
        <v>1523</v>
      </c>
      <c r="B226" s="299"/>
      <c r="C226" s="300"/>
      <c r="D226" s="300"/>
      <c r="E226" s="300"/>
      <c r="F226" s="300"/>
      <c r="G226" s="300"/>
      <c r="H226" s="300"/>
      <c r="I226" s="300"/>
      <c r="J226" s="300"/>
      <c r="K226" s="301"/>
      <c r="L226" s="878"/>
      <c r="M226" s="878"/>
      <c r="N226" s="878"/>
      <c r="O226" s="879"/>
      <c r="P226" s="878"/>
      <c r="Q226" s="878"/>
      <c r="R226" s="878"/>
      <c r="S226" s="879"/>
      <c r="T226" s="878"/>
      <c r="U226" s="878"/>
      <c r="V226" s="878"/>
      <c r="W226" s="879"/>
      <c r="X226" s="877"/>
      <c r="Y226" s="878"/>
      <c r="Z226" s="878"/>
      <c r="AA226" s="878"/>
      <c r="AB226" s="879"/>
      <c r="AC226" s="877"/>
      <c r="AD226" s="878"/>
      <c r="AE226" s="878"/>
      <c r="AF226" s="878"/>
      <c r="AG226" s="879"/>
      <c r="AH226" s="877"/>
      <c r="AI226" s="878"/>
      <c r="AJ226" s="878"/>
      <c r="AK226" s="878"/>
      <c r="AL226" s="879"/>
      <c r="AM226" s="877"/>
      <c r="AN226" s="878"/>
      <c r="AO226" s="878"/>
      <c r="AP226" s="878"/>
      <c r="AQ226" s="878"/>
      <c r="AR226" s="878"/>
      <c r="AS226" s="879"/>
      <c r="AT226" s="911"/>
      <c r="AU226" s="912"/>
      <c r="AV226" s="912"/>
      <c r="AW226" s="912"/>
      <c r="AX226" s="913"/>
    </row>
    <row r="227" spans="1:50" ht="12.6" customHeight="1" x14ac:dyDescent="0.3">
      <c r="A227" s="293" t="s">
        <v>510</v>
      </c>
      <c r="B227" s="293"/>
      <c r="C227" s="294"/>
      <c r="D227" s="294"/>
      <c r="E227" s="294"/>
      <c r="F227" s="294"/>
      <c r="G227" s="294"/>
      <c r="H227" s="294"/>
      <c r="I227" s="294"/>
      <c r="J227" s="294"/>
      <c r="K227" s="295"/>
      <c r="L227" s="1076">
        <f>SUM('HL KNIHA VYPOC'!$J$53)</f>
        <v>0</v>
      </c>
      <c r="M227" s="1076"/>
      <c r="N227" s="1076"/>
      <c r="O227" s="1077"/>
      <c r="P227" s="1075">
        <f>SUM('HL KNIHA VYPOC'!$J$54)</f>
        <v>0</v>
      </c>
      <c r="Q227" s="1076"/>
      <c r="R227" s="1076"/>
      <c r="S227" s="1077"/>
      <c r="T227" s="1076">
        <f>SUM('HL KNIHA VYPOC'!$J$55)</f>
        <v>0</v>
      </c>
      <c r="U227" s="1076"/>
      <c r="V227" s="1076"/>
      <c r="W227" s="1077"/>
      <c r="X227" s="810">
        <f>SUM('HL KNIHA VYPOC'!$J$56)</f>
        <v>0</v>
      </c>
      <c r="Y227" s="811"/>
      <c r="Z227" s="811"/>
      <c r="AA227" s="811"/>
      <c r="AB227" s="812"/>
      <c r="AC227" s="810">
        <f>SUM('HL KNIHA VYPOC'!$J$58)</f>
        <v>0</v>
      </c>
      <c r="AD227" s="811"/>
      <c r="AE227" s="811"/>
      <c r="AF227" s="811"/>
      <c r="AG227" s="812"/>
      <c r="AH227" s="810"/>
      <c r="AI227" s="811"/>
      <c r="AJ227" s="811"/>
      <c r="AK227" s="811"/>
      <c r="AL227" s="812"/>
      <c r="AM227" s="810"/>
      <c r="AN227" s="811"/>
      <c r="AO227" s="811"/>
      <c r="AP227" s="811"/>
      <c r="AQ227" s="811"/>
      <c r="AR227" s="811"/>
      <c r="AS227" s="812"/>
      <c r="AT227" s="915">
        <f>SUM(L227:AS227)</f>
        <v>0</v>
      </c>
      <c r="AU227" s="916"/>
      <c r="AV227" s="916"/>
      <c r="AW227" s="916"/>
      <c r="AX227" s="917"/>
    </row>
    <row r="228" spans="1:50" ht="12.6" customHeight="1" x14ac:dyDescent="0.3">
      <c r="A228" s="293" t="s">
        <v>509</v>
      </c>
      <c r="B228" s="321"/>
      <c r="C228" s="294"/>
      <c r="D228" s="294"/>
      <c r="E228" s="294"/>
      <c r="F228" s="294"/>
      <c r="G228" s="294"/>
      <c r="H228" s="294"/>
      <c r="I228" s="294"/>
      <c r="J228" s="294"/>
      <c r="K228" s="294"/>
      <c r="L228" s="810">
        <f>SUM('HL KNIHA VYPOC'!$I$53)</f>
        <v>0</v>
      </c>
      <c r="M228" s="811"/>
      <c r="N228" s="811"/>
      <c r="O228" s="812"/>
      <c r="P228" s="1075">
        <f>SUM('HL KNIHA VYPOC'!$I$54)</f>
        <v>0</v>
      </c>
      <c r="Q228" s="1076"/>
      <c r="R228" s="1076"/>
      <c r="S228" s="1077"/>
      <c r="T228" s="1076">
        <f>SUM('HL KNIHA VYPOC'!$I$55)</f>
        <v>0</v>
      </c>
      <c r="U228" s="1076"/>
      <c r="V228" s="1076"/>
      <c r="W228" s="1077"/>
      <c r="X228" s="810">
        <f>SUM('HL KNIHA VYPOC'!$I$56)</f>
        <v>0</v>
      </c>
      <c r="Y228" s="811"/>
      <c r="Z228" s="811"/>
      <c r="AA228" s="811"/>
      <c r="AB228" s="812"/>
      <c r="AC228" s="810">
        <f>SUM('HL KNIHA VYPOC'!$I$58)</f>
        <v>0</v>
      </c>
      <c r="AD228" s="811"/>
      <c r="AE228" s="811"/>
      <c r="AF228" s="811"/>
      <c r="AG228" s="812"/>
      <c r="AH228" s="810"/>
      <c r="AI228" s="811"/>
      <c r="AJ228" s="811"/>
      <c r="AK228" s="811"/>
      <c r="AL228" s="812"/>
      <c r="AM228" s="810"/>
      <c r="AN228" s="811"/>
      <c r="AO228" s="811"/>
      <c r="AP228" s="811"/>
      <c r="AQ228" s="811"/>
      <c r="AR228" s="811"/>
      <c r="AS228" s="812"/>
      <c r="AT228" s="915">
        <f>SUM(L228:AS228)</f>
        <v>0</v>
      </c>
      <c r="AU228" s="916"/>
      <c r="AV228" s="916"/>
      <c r="AW228" s="916"/>
      <c r="AX228" s="917"/>
    </row>
    <row r="229" spans="1:50" ht="12.6" customHeight="1" x14ac:dyDescent="0.3">
      <c r="A229" s="293" t="s">
        <v>589</v>
      </c>
      <c r="B229" s="321"/>
      <c r="C229" s="294"/>
      <c r="D229" s="294"/>
      <c r="E229" s="294"/>
      <c r="F229" s="294"/>
      <c r="G229" s="294"/>
      <c r="H229" s="294"/>
      <c r="I229" s="294"/>
      <c r="J229" s="294"/>
      <c r="K229" s="294"/>
      <c r="L229" s="895"/>
      <c r="M229" s="896"/>
      <c r="N229" s="896"/>
      <c r="O229" s="897"/>
      <c r="P229" s="920"/>
      <c r="Q229" s="921"/>
      <c r="R229" s="921"/>
      <c r="S229" s="922"/>
      <c r="T229" s="921"/>
      <c r="U229" s="921"/>
      <c r="V229" s="921"/>
      <c r="W229" s="922"/>
      <c r="X229" s="895"/>
      <c r="Y229" s="896"/>
      <c r="Z229" s="896"/>
      <c r="AA229" s="896"/>
      <c r="AB229" s="897"/>
      <c r="AC229" s="895"/>
      <c r="AD229" s="896"/>
      <c r="AE229" s="896"/>
      <c r="AF229" s="896"/>
      <c r="AG229" s="897"/>
      <c r="AH229" s="895"/>
      <c r="AI229" s="896"/>
      <c r="AJ229" s="896"/>
      <c r="AK229" s="896"/>
      <c r="AL229" s="897"/>
      <c r="AM229" s="895"/>
      <c r="AN229" s="896"/>
      <c r="AO229" s="896"/>
      <c r="AP229" s="896"/>
      <c r="AQ229" s="896"/>
      <c r="AR229" s="896"/>
      <c r="AS229" s="897"/>
      <c r="AT229" s="915">
        <f>SUM(L229:AS229)</f>
        <v>0</v>
      </c>
      <c r="AU229" s="916"/>
      <c r="AV229" s="916"/>
      <c r="AW229" s="916"/>
      <c r="AX229" s="917"/>
    </row>
    <row r="230" spans="1:50" ht="12.6" customHeight="1" x14ac:dyDescent="0.3">
      <c r="A230" s="317" t="s">
        <v>504</v>
      </c>
      <c r="B230" s="322"/>
      <c r="C230" s="290"/>
      <c r="D230" s="290"/>
      <c r="E230" s="290"/>
      <c r="F230" s="290"/>
      <c r="G230" s="290"/>
      <c r="H230" s="290"/>
      <c r="I230" s="290"/>
      <c r="J230" s="290"/>
      <c r="K230" s="290"/>
      <c r="L230" s="874">
        <f>SUM(L225+L227-L228+L229)</f>
        <v>0</v>
      </c>
      <c r="M230" s="875"/>
      <c r="N230" s="875"/>
      <c r="O230" s="876"/>
      <c r="P230" s="875">
        <f>SUM(P225+P227-P228)</f>
        <v>0</v>
      </c>
      <c r="Q230" s="875"/>
      <c r="R230" s="875"/>
      <c r="S230" s="876"/>
      <c r="T230" s="875">
        <f>SUM(T225+T227-T228)</f>
        <v>0</v>
      </c>
      <c r="U230" s="875"/>
      <c r="V230" s="875"/>
      <c r="W230" s="876"/>
      <c r="X230" s="874">
        <f>SUM(X225+X227-X228)</f>
        <v>0</v>
      </c>
      <c r="Y230" s="875"/>
      <c r="Z230" s="875"/>
      <c r="AA230" s="875"/>
      <c r="AB230" s="876"/>
      <c r="AC230" s="874">
        <f>SUM(AC225+AC227-AC228)</f>
        <v>0</v>
      </c>
      <c r="AD230" s="875"/>
      <c r="AE230" s="875"/>
      <c r="AF230" s="875"/>
      <c r="AG230" s="876"/>
      <c r="AH230" s="874"/>
      <c r="AI230" s="875"/>
      <c r="AJ230" s="875"/>
      <c r="AK230" s="875"/>
      <c r="AL230" s="876"/>
      <c r="AM230" s="874"/>
      <c r="AN230" s="875"/>
      <c r="AO230" s="875"/>
      <c r="AP230" s="875"/>
      <c r="AQ230" s="875"/>
      <c r="AR230" s="875"/>
      <c r="AS230" s="876"/>
      <c r="AT230" s="905">
        <f>SUM(L230:AS231)</f>
        <v>0</v>
      </c>
      <c r="AU230" s="906"/>
      <c r="AV230" s="906"/>
      <c r="AW230" s="906"/>
      <c r="AX230" s="907"/>
    </row>
    <row r="231" spans="1:50" ht="12.6" customHeight="1" x14ac:dyDescent="0.3">
      <c r="A231" s="320" t="s">
        <v>1523</v>
      </c>
      <c r="B231" s="323"/>
      <c r="C231" s="300"/>
      <c r="D231" s="300"/>
      <c r="E231" s="300"/>
      <c r="F231" s="300"/>
      <c r="G231" s="300"/>
      <c r="H231" s="300"/>
      <c r="I231" s="300"/>
      <c r="J231" s="300"/>
      <c r="K231" s="300"/>
      <c r="L231" s="877"/>
      <c r="M231" s="878"/>
      <c r="N231" s="878"/>
      <c r="O231" s="879"/>
      <c r="P231" s="878"/>
      <c r="Q231" s="878"/>
      <c r="R231" s="878"/>
      <c r="S231" s="879"/>
      <c r="T231" s="878"/>
      <c r="U231" s="878"/>
      <c r="V231" s="878"/>
      <c r="W231" s="879"/>
      <c r="X231" s="877"/>
      <c r="Y231" s="878"/>
      <c r="Z231" s="878"/>
      <c r="AA231" s="878"/>
      <c r="AB231" s="879"/>
      <c r="AC231" s="877"/>
      <c r="AD231" s="878"/>
      <c r="AE231" s="878"/>
      <c r="AF231" s="878"/>
      <c r="AG231" s="879"/>
      <c r="AH231" s="877"/>
      <c r="AI231" s="878"/>
      <c r="AJ231" s="878"/>
      <c r="AK231" s="878"/>
      <c r="AL231" s="879"/>
      <c r="AM231" s="877"/>
      <c r="AN231" s="878"/>
      <c r="AO231" s="878"/>
      <c r="AP231" s="878"/>
      <c r="AQ231" s="878"/>
      <c r="AR231" s="878"/>
      <c r="AS231" s="879"/>
      <c r="AT231" s="911"/>
      <c r="AU231" s="912"/>
      <c r="AV231" s="912"/>
      <c r="AW231" s="912"/>
      <c r="AX231" s="913"/>
    </row>
    <row r="232" spans="1:50" ht="12.6" customHeight="1" x14ac:dyDescent="0.3">
      <c r="A232" s="290" t="s">
        <v>1808</v>
      </c>
      <c r="B232" s="290"/>
      <c r="C232" s="290"/>
      <c r="D232" s="290"/>
      <c r="E232" s="290"/>
      <c r="F232" s="290"/>
      <c r="G232" s="290"/>
      <c r="H232" s="290"/>
      <c r="I232" s="290"/>
      <c r="J232" s="290"/>
      <c r="K232" s="290"/>
      <c r="L232" s="576"/>
      <c r="M232" s="576"/>
      <c r="N232" s="576"/>
      <c r="O232" s="576"/>
      <c r="P232" s="576"/>
      <c r="Q232" s="576"/>
      <c r="R232" s="576"/>
      <c r="S232" s="576"/>
      <c r="T232" s="576"/>
      <c r="U232" s="576"/>
      <c r="V232" s="576"/>
      <c r="W232" s="576"/>
      <c r="X232" s="576"/>
      <c r="Y232" s="576"/>
      <c r="Z232" s="576"/>
      <c r="AA232" s="576"/>
      <c r="AB232" s="576"/>
      <c r="AC232" s="576"/>
      <c r="AD232" s="576"/>
      <c r="AE232" s="576"/>
      <c r="AF232" s="576"/>
      <c r="AG232" s="576"/>
      <c r="AH232" s="576"/>
      <c r="AI232" s="576"/>
      <c r="AJ232" s="576"/>
      <c r="AK232" s="576"/>
      <c r="AL232" s="576"/>
      <c r="AM232" s="576"/>
      <c r="AN232" s="576"/>
      <c r="AO232" s="576"/>
      <c r="AP232" s="576"/>
      <c r="AQ232" s="576"/>
      <c r="AR232" s="576"/>
      <c r="AS232" s="576"/>
      <c r="AT232" s="570"/>
      <c r="AU232" s="570"/>
      <c r="AV232" s="570"/>
      <c r="AW232" s="570"/>
      <c r="AX232" s="572"/>
    </row>
    <row r="233" spans="1:50" ht="12.6" customHeight="1" x14ac:dyDescent="0.3">
      <c r="A233" s="315" t="s">
        <v>1538</v>
      </c>
      <c r="B233" s="297"/>
      <c r="C233" s="297"/>
      <c r="D233" s="297"/>
      <c r="E233" s="297"/>
      <c r="F233" s="297"/>
      <c r="G233" s="297"/>
      <c r="H233" s="297"/>
      <c r="I233" s="297"/>
      <c r="J233" s="297"/>
      <c r="K233" s="297"/>
      <c r="L233" s="869">
        <f>SUM(L238-L237+L236-L235)</f>
        <v>0</v>
      </c>
      <c r="M233" s="870"/>
      <c r="N233" s="870"/>
      <c r="O233" s="871"/>
      <c r="P233" s="870">
        <f>SUM(P238-P237+P236-P235)</f>
        <v>0</v>
      </c>
      <c r="Q233" s="870"/>
      <c r="R233" s="870"/>
      <c r="S233" s="871"/>
      <c r="T233" s="870">
        <f>SUM(T238-T237+T236-T235)</f>
        <v>0</v>
      </c>
      <c r="U233" s="870"/>
      <c r="V233" s="870"/>
      <c r="W233" s="871"/>
      <c r="X233" s="869">
        <f>SUM(X238-X237+X236-X235)</f>
        <v>0</v>
      </c>
      <c r="Y233" s="870"/>
      <c r="Z233" s="870"/>
      <c r="AA233" s="870"/>
      <c r="AB233" s="871"/>
      <c r="AC233" s="869">
        <f>SUM(AC238-AC237+AC236-AC235)</f>
        <v>0</v>
      </c>
      <c r="AD233" s="870"/>
      <c r="AE233" s="870"/>
      <c r="AF233" s="870"/>
      <c r="AG233" s="871"/>
      <c r="AH233" s="869">
        <f>SUM(AH238-AH237+AH236-AH235)</f>
        <v>0</v>
      </c>
      <c r="AI233" s="870"/>
      <c r="AJ233" s="870"/>
      <c r="AK233" s="870"/>
      <c r="AL233" s="871"/>
      <c r="AM233" s="869">
        <f>SUM(AM238-AM237+AM236-AM235)</f>
        <v>0</v>
      </c>
      <c r="AN233" s="870"/>
      <c r="AO233" s="870"/>
      <c r="AP233" s="870"/>
      <c r="AQ233" s="870"/>
      <c r="AR233" s="870"/>
      <c r="AS233" s="871"/>
      <c r="AT233" s="905">
        <f>SUM(L233:AS234)</f>
        <v>0</v>
      </c>
      <c r="AU233" s="906"/>
      <c r="AV233" s="906"/>
      <c r="AW233" s="906"/>
      <c r="AX233" s="907"/>
    </row>
    <row r="234" spans="1:50" ht="12.6" customHeight="1" x14ac:dyDescent="0.3">
      <c r="A234" s="320" t="s">
        <v>1523</v>
      </c>
      <c r="B234" s="300"/>
      <c r="C234" s="300"/>
      <c r="D234" s="300"/>
      <c r="E234" s="300"/>
      <c r="F234" s="300"/>
      <c r="G234" s="300"/>
      <c r="H234" s="300"/>
      <c r="I234" s="300"/>
      <c r="J234" s="300"/>
      <c r="K234" s="300"/>
      <c r="L234" s="877"/>
      <c r="M234" s="878"/>
      <c r="N234" s="878"/>
      <c r="O234" s="879"/>
      <c r="P234" s="878"/>
      <c r="Q234" s="878"/>
      <c r="R234" s="878"/>
      <c r="S234" s="879"/>
      <c r="T234" s="878"/>
      <c r="U234" s="878"/>
      <c r="V234" s="878"/>
      <c r="W234" s="879"/>
      <c r="X234" s="877"/>
      <c r="Y234" s="878"/>
      <c r="Z234" s="878"/>
      <c r="AA234" s="878"/>
      <c r="AB234" s="879"/>
      <c r="AC234" s="877"/>
      <c r="AD234" s="878"/>
      <c r="AE234" s="878"/>
      <c r="AF234" s="878"/>
      <c r="AG234" s="879"/>
      <c r="AH234" s="877"/>
      <c r="AI234" s="878"/>
      <c r="AJ234" s="878"/>
      <c r="AK234" s="878"/>
      <c r="AL234" s="879"/>
      <c r="AM234" s="877"/>
      <c r="AN234" s="878"/>
      <c r="AO234" s="878"/>
      <c r="AP234" s="878"/>
      <c r="AQ234" s="878"/>
      <c r="AR234" s="878"/>
      <c r="AS234" s="879"/>
      <c r="AT234" s="911"/>
      <c r="AU234" s="912"/>
      <c r="AV234" s="912"/>
      <c r="AW234" s="912"/>
      <c r="AX234" s="913"/>
    </row>
    <row r="235" spans="1:50" ht="12.6" customHeight="1" x14ac:dyDescent="0.3">
      <c r="A235" s="293" t="s">
        <v>510</v>
      </c>
      <c r="B235" s="294"/>
      <c r="C235" s="294"/>
      <c r="D235" s="294"/>
      <c r="E235" s="294"/>
      <c r="F235" s="294"/>
      <c r="G235" s="294"/>
      <c r="H235" s="294"/>
      <c r="I235" s="294"/>
      <c r="J235" s="294"/>
      <c r="K235" s="294"/>
      <c r="L235" s="920"/>
      <c r="M235" s="921"/>
      <c r="N235" s="921"/>
      <c r="O235" s="922"/>
      <c r="P235" s="920"/>
      <c r="Q235" s="921"/>
      <c r="R235" s="921"/>
      <c r="S235" s="922"/>
      <c r="T235" s="921"/>
      <c r="U235" s="921"/>
      <c r="V235" s="921"/>
      <c r="W235" s="922"/>
      <c r="X235" s="895"/>
      <c r="Y235" s="896"/>
      <c r="Z235" s="896"/>
      <c r="AA235" s="896"/>
      <c r="AB235" s="897"/>
      <c r="AC235" s="895"/>
      <c r="AD235" s="896"/>
      <c r="AE235" s="896"/>
      <c r="AF235" s="896"/>
      <c r="AG235" s="897"/>
      <c r="AH235" s="895"/>
      <c r="AI235" s="896"/>
      <c r="AJ235" s="896"/>
      <c r="AK235" s="896"/>
      <c r="AL235" s="897"/>
      <c r="AM235" s="895"/>
      <c r="AN235" s="896"/>
      <c r="AO235" s="896"/>
      <c r="AP235" s="896"/>
      <c r="AQ235" s="896"/>
      <c r="AR235" s="896"/>
      <c r="AS235" s="897"/>
      <c r="AT235" s="915">
        <f>SUM(L235:AS235)</f>
        <v>0</v>
      </c>
      <c r="AU235" s="916"/>
      <c r="AV235" s="916"/>
      <c r="AW235" s="916"/>
      <c r="AX235" s="917"/>
    </row>
    <row r="236" spans="1:50" ht="12.6" customHeight="1" x14ac:dyDescent="0.3">
      <c r="A236" s="293" t="s">
        <v>509</v>
      </c>
      <c r="B236" s="294"/>
      <c r="C236" s="294"/>
      <c r="D236" s="294"/>
      <c r="E236" s="294"/>
      <c r="F236" s="294"/>
      <c r="G236" s="294"/>
      <c r="H236" s="294"/>
      <c r="I236" s="294"/>
      <c r="J236" s="294"/>
      <c r="K236" s="294"/>
      <c r="L236" s="895"/>
      <c r="M236" s="896"/>
      <c r="N236" s="896"/>
      <c r="O236" s="897"/>
      <c r="P236" s="920"/>
      <c r="Q236" s="921"/>
      <c r="R236" s="921"/>
      <c r="S236" s="922"/>
      <c r="T236" s="921"/>
      <c r="U236" s="921"/>
      <c r="V236" s="921"/>
      <c r="W236" s="922"/>
      <c r="X236" s="895"/>
      <c r="Y236" s="896"/>
      <c r="Z236" s="896"/>
      <c r="AA236" s="896"/>
      <c r="AB236" s="897"/>
      <c r="AC236" s="895"/>
      <c r="AD236" s="896"/>
      <c r="AE236" s="896"/>
      <c r="AF236" s="896"/>
      <c r="AG236" s="897"/>
      <c r="AH236" s="895"/>
      <c r="AI236" s="896"/>
      <c r="AJ236" s="896"/>
      <c r="AK236" s="896"/>
      <c r="AL236" s="897"/>
      <c r="AM236" s="895"/>
      <c r="AN236" s="896"/>
      <c r="AO236" s="896"/>
      <c r="AP236" s="896"/>
      <c r="AQ236" s="896"/>
      <c r="AR236" s="896"/>
      <c r="AS236" s="897"/>
      <c r="AT236" s="915">
        <f>SUM(L236:AS236)</f>
        <v>0</v>
      </c>
      <c r="AU236" s="916"/>
      <c r="AV236" s="916"/>
      <c r="AW236" s="916"/>
      <c r="AX236" s="917"/>
    </row>
    <row r="237" spans="1:50" ht="12.6" customHeight="1" x14ac:dyDescent="0.3">
      <c r="A237" s="293" t="s">
        <v>589</v>
      </c>
      <c r="B237" s="294"/>
      <c r="C237" s="294"/>
      <c r="D237" s="294"/>
      <c r="E237" s="294"/>
      <c r="F237" s="294"/>
      <c r="G237" s="294"/>
      <c r="H237" s="294"/>
      <c r="I237" s="294"/>
      <c r="J237" s="294"/>
      <c r="K237" s="294"/>
      <c r="L237" s="895"/>
      <c r="M237" s="896"/>
      <c r="N237" s="896"/>
      <c r="O237" s="897"/>
      <c r="P237" s="920"/>
      <c r="Q237" s="921"/>
      <c r="R237" s="921"/>
      <c r="S237" s="922"/>
      <c r="T237" s="921"/>
      <c r="U237" s="921"/>
      <c r="V237" s="921"/>
      <c r="W237" s="922"/>
      <c r="X237" s="895"/>
      <c r="Y237" s="896"/>
      <c r="Z237" s="896"/>
      <c r="AA237" s="896"/>
      <c r="AB237" s="897"/>
      <c r="AC237" s="895"/>
      <c r="AD237" s="896"/>
      <c r="AE237" s="896"/>
      <c r="AF237" s="896"/>
      <c r="AG237" s="897"/>
      <c r="AH237" s="895"/>
      <c r="AI237" s="896"/>
      <c r="AJ237" s="896"/>
      <c r="AK237" s="896"/>
      <c r="AL237" s="897"/>
      <c r="AM237" s="895"/>
      <c r="AN237" s="896"/>
      <c r="AO237" s="896"/>
      <c r="AP237" s="896"/>
      <c r="AQ237" s="896"/>
      <c r="AR237" s="896"/>
      <c r="AS237" s="897"/>
      <c r="AT237" s="915">
        <f>SUM(L237:AS237)</f>
        <v>0</v>
      </c>
      <c r="AU237" s="916"/>
      <c r="AV237" s="916"/>
      <c r="AW237" s="916"/>
      <c r="AX237" s="917"/>
    </row>
    <row r="238" spans="1:50" ht="12.6" customHeight="1" x14ac:dyDescent="0.3">
      <c r="A238" s="317" t="s">
        <v>504</v>
      </c>
      <c r="B238" s="290"/>
      <c r="C238" s="290"/>
      <c r="D238" s="290"/>
      <c r="E238" s="290"/>
      <c r="F238" s="290"/>
      <c r="G238" s="290"/>
      <c r="H238" s="290"/>
      <c r="I238" s="290"/>
      <c r="J238" s="290"/>
      <c r="K238" s="290"/>
      <c r="L238" s="874">
        <f>SUM(ANALYTIKAVUJ!$D$26)*-1</f>
        <v>0</v>
      </c>
      <c r="M238" s="875"/>
      <c r="N238" s="875"/>
      <c r="O238" s="876"/>
      <c r="P238" s="875">
        <f>SUM(ANALYTIKAVUJ!$D$27)*-1</f>
        <v>0</v>
      </c>
      <c r="Q238" s="875"/>
      <c r="R238" s="875"/>
      <c r="S238" s="876"/>
      <c r="T238" s="875">
        <f>SUM(ANALYTIKAVUJ!$D$28)*-1</f>
        <v>0</v>
      </c>
      <c r="U238" s="875"/>
      <c r="V238" s="875"/>
      <c r="W238" s="876"/>
      <c r="X238" s="874">
        <f>SUM(ANALYTIKAVUJ!$D$29)*-1</f>
        <v>0</v>
      </c>
      <c r="Y238" s="875"/>
      <c r="Z238" s="875"/>
      <c r="AA238" s="875"/>
      <c r="AB238" s="876"/>
      <c r="AC238" s="874">
        <f>SUM(ANALYTIKAVUJ!$D$30)*-1</f>
        <v>0</v>
      </c>
      <c r="AD238" s="875"/>
      <c r="AE238" s="875"/>
      <c r="AF238" s="875"/>
      <c r="AG238" s="876"/>
      <c r="AH238" s="874">
        <f>SUM('HL KNIHA VYPOC'!$K$73)*-1</f>
        <v>0</v>
      </c>
      <c r="AI238" s="875"/>
      <c r="AJ238" s="875"/>
      <c r="AK238" s="875"/>
      <c r="AL238" s="876"/>
      <c r="AM238" s="874">
        <f>SUM(ANALYTIKAVUJ!$D$41)*-1</f>
        <v>0</v>
      </c>
      <c r="AN238" s="875"/>
      <c r="AO238" s="875"/>
      <c r="AP238" s="875"/>
      <c r="AQ238" s="875"/>
      <c r="AR238" s="875"/>
      <c r="AS238" s="876"/>
      <c r="AT238" s="905">
        <f>SUM(L238:AS239)</f>
        <v>0</v>
      </c>
      <c r="AU238" s="906"/>
      <c r="AV238" s="906"/>
      <c r="AW238" s="906"/>
      <c r="AX238" s="907"/>
    </row>
    <row r="239" spans="1:50" ht="12.6" customHeight="1" x14ac:dyDescent="0.3">
      <c r="A239" s="320" t="s">
        <v>1523</v>
      </c>
      <c r="B239" s="300"/>
      <c r="C239" s="300"/>
      <c r="D239" s="300"/>
      <c r="E239" s="300"/>
      <c r="F239" s="300"/>
      <c r="G239" s="300"/>
      <c r="H239" s="300"/>
      <c r="I239" s="300"/>
      <c r="J239" s="300"/>
      <c r="K239" s="300"/>
      <c r="L239" s="877"/>
      <c r="M239" s="878"/>
      <c r="N239" s="878"/>
      <c r="O239" s="879"/>
      <c r="P239" s="878"/>
      <c r="Q239" s="878"/>
      <c r="R239" s="878"/>
      <c r="S239" s="879"/>
      <c r="T239" s="878"/>
      <c r="U239" s="878"/>
      <c r="V239" s="878"/>
      <c r="W239" s="879"/>
      <c r="X239" s="877"/>
      <c r="Y239" s="878"/>
      <c r="Z239" s="878"/>
      <c r="AA239" s="878"/>
      <c r="AB239" s="879"/>
      <c r="AC239" s="877"/>
      <c r="AD239" s="878"/>
      <c r="AE239" s="878"/>
      <c r="AF239" s="878"/>
      <c r="AG239" s="879"/>
      <c r="AH239" s="877"/>
      <c r="AI239" s="878"/>
      <c r="AJ239" s="878"/>
      <c r="AK239" s="878"/>
      <c r="AL239" s="879"/>
      <c r="AM239" s="877"/>
      <c r="AN239" s="878"/>
      <c r="AO239" s="878"/>
      <c r="AP239" s="878"/>
      <c r="AQ239" s="878"/>
      <c r="AR239" s="878"/>
      <c r="AS239" s="879"/>
      <c r="AT239" s="911"/>
      <c r="AU239" s="912"/>
      <c r="AV239" s="912"/>
      <c r="AW239" s="912"/>
      <c r="AX239" s="913"/>
    </row>
    <row r="240" spans="1:50" ht="12.6" customHeight="1" x14ac:dyDescent="0.3">
      <c r="A240" s="290" t="s">
        <v>1497</v>
      </c>
      <c r="B240" s="290"/>
      <c r="C240" s="290"/>
      <c r="D240" s="290"/>
      <c r="E240" s="290"/>
      <c r="F240" s="290"/>
      <c r="G240" s="290"/>
      <c r="H240" s="290"/>
      <c r="I240" s="290"/>
      <c r="J240" s="290"/>
      <c r="K240" s="290"/>
      <c r="L240" s="576"/>
      <c r="M240" s="576"/>
      <c r="N240" s="576"/>
      <c r="O240" s="576"/>
      <c r="P240" s="576"/>
      <c r="Q240" s="576"/>
      <c r="R240" s="576"/>
      <c r="S240" s="576"/>
      <c r="T240" s="576"/>
      <c r="U240" s="576"/>
      <c r="V240" s="576"/>
      <c r="W240" s="576"/>
      <c r="X240" s="576"/>
      <c r="Y240" s="576"/>
      <c r="Z240" s="576"/>
      <c r="AA240" s="576"/>
      <c r="AB240" s="576"/>
      <c r="AC240" s="576"/>
      <c r="AD240" s="576"/>
      <c r="AE240" s="576"/>
      <c r="AF240" s="576"/>
      <c r="AG240" s="576"/>
      <c r="AH240" s="576"/>
      <c r="AI240" s="576"/>
      <c r="AJ240" s="576"/>
      <c r="AK240" s="576"/>
      <c r="AL240" s="576"/>
      <c r="AM240" s="576"/>
      <c r="AN240" s="576"/>
      <c r="AO240" s="576"/>
      <c r="AP240" s="576"/>
      <c r="AQ240" s="576"/>
      <c r="AR240" s="576"/>
      <c r="AS240" s="576"/>
      <c r="AT240" s="570"/>
      <c r="AU240" s="570"/>
      <c r="AV240" s="570"/>
      <c r="AW240" s="570"/>
      <c r="AX240" s="572"/>
    </row>
    <row r="241" spans="1:54" ht="12.6" customHeight="1" x14ac:dyDescent="0.3">
      <c r="A241" s="315" t="s">
        <v>1538</v>
      </c>
      <c r="B241" s="297"/>
      <c r="C241" s="297"/>
      <c r="D241" s="297"/>
      <c r="E241" s="297"/>
      <c r="F241" s="297"/>
      <c r="G241" s="297"/>
      <c r="H241" s="297"/>
      <c r="I241" s="297"/>
      <c r="J241" s="297"/>
      <c r="K241" s="298"/>
      <c r="L241" s="869">
        <f>SUM(L217-L225-L233)</f>
        <v>0</v>
      </c>
      <c r="M241" s="870"/>
      <c r="N241" s="870"/>
      <c r="O241" s="871"/>
      <c r="P241" s="870">
        <f>SUM(P217-P225-P233)</f>
        <v>0</v>
      </c>
      <c r="Q241" s="870"/>
      <c r="R241" s="870"/>
      <c r="S241" s="871"/>
      <c r="T241" s="870">
        <f>SUM(T217-T225-T233)</f>
        <v>0</v>
      </c>
      <c r="U241" s="870"/>
      <c r="V241" s="870"/>
      <c r="W241" s="871"/>
      <c r="X241" s="869">
        <f>SUM(X217-X225-X233)</f>
        <v>0</v>
      </c>
      <c r="Y241" s="870"/>
      <c r="Z241" s="870"/>
      <c r="AA241" s="870"/>
      <c r="AB241" s="871"/>
      <c r="AC241" s="869">
        <f>SUM(AC217-AC225-AC233)</f>
        <v>0</v>
      </c>
      <c r="AD241" s="870"/>
      <c r="AE241" s="870"/>
      <c r="AF241" s="870"/>
      <c r="AG241" s="871"/>
      <c r="AH241" s="869">
        <f>SUM(AH217-AH225-AH233)</f>
        <v>0</v>
      </c>
      <c r="AI241" s="870"/>
      <c r="AJ241" s="870"/>
      <c r="AK241" s="870"/>
      <c r="AL241" s="871"/>
      <c r="AM241" s="869">
        <f>SUM(AM217-AM225-AM233)</f>
        <v>0</v>
      </c>
      <c r="AN241" s="870"/>
      <c r="AO241" s="870"/>
      <c r="AP241" s="870"/>
      <c r="AQ241" s="870"/>
      <c r="AR241" s="870"/>
      <c r="AS241" s="871"/>
      <c r="AT241" s="905">
        <f>SUM(L241:AS242)</f>
        <v>0</v>
      </c>
      <c r="AU241" s="906"/>
      <c r="AV241" s="906"/>
      <c r="AW241" s="906"/>
      <c r="AX241" s="907"/>
    </row>
    <row r="242" spans="1:54" ht="12.6" customHeight="1" x14ac:dyDescent="0.3">
      <c r="A242" s="320" t="s">
        <v>1523</v>
      </c>
      <c r="B242" s="300"/>
      <c r="C242" s="300"/>
      <c r="D242" s="300"/>
      <c r="E242" s="300"/>
      <c r="F242" s="300"/>
      <c r="G242" s="300"/>
      <c r="H242" s="300"/>
      <c r="I242" s="300"/>
      <c r="J242" s="300"/>
      <c r="K242" s="301"/>
      <c r="L242" s="877"/>
      <c r="M242" s="878"/>
      <c r="N242" s="878"/>
      <c r="O242" s="879"/>
      <c r="P242" s="878"/>
      <c r="Q242" s="878"/>
      <c r="R242" s="878"/>
      <c r="S242" s="879"/>
      <c r="T242" s="878"/>
      <c r="U242" s="878"/>
      <c r="V242" s="878"/>
      <c r="W242" s="879"/>
      <c r="X242" s="877"/>
      <c r="Y242" s="878"/>
      <c r="Z242" s="878"/>
      <c r="AA242" s="878"/>
      <c r="AB242" s="879"/>
      <c r="AC242" s="877"/>
      <c r="AD242" s="878"/>
      <c r="AE242" s="878"/>
      <c r="AF242" s="878"/>
      <c r="AG242" s="879"/>
      <c r="AH242" s="877"/>
      <c r="AI242" s="878"/>
      <c r="AJ242" s="878"/>
      <c r="AK242" s="878"/>
      <c r="AL242" s="879"/>
      <c r="AM242" s="877"/>
      <c r="AN242" s="878"/>
      <c r="AO242" s="878"/>
      <c r="AP242" s="878"/>
      <c r="AQ242" s="878"/>
      <c r="AR242" s="878"/>
      <c r="AS242" s="879"/>
      <c r="AT242" s="911"/>
      <c r="AU242" s="912"/>
      <c r="AV242" s="912"/>
      <c r="AW242" s="912"/>
      <c r="AX242" s="913"/>
    </row>
    <row r="243" spans="1:54" ht="12.6" customHeight="1" x14ac:dyDescent="0.3">
      <c r="A243" s="317" t="s">
        <v>504</v>
      </c>
      <c r="B243" s="290"/>
      <c r="C243" s="290"/>
      <c r="D243" s="290"/>
      <c r="E243" s="290"/>
      <c r="F243" s="290"/>
      <c r="G243" s="290"/>
      <c r="H243" s="290"/>
      <c r="I243" s="290"/>
      <c r="J243" s="290"/>
      <c r="K243" s="319"/>
      <c r="L243" s="874">
        <f>SUM(L222-L230-L238)</f>
        <v>0</v>
      </c>
      <c r="M243" s="875"/>
      <c r="N243" s="875"/>
      <c r="O243" s="876"/>
      <c r="P243" s="875">
        <f>SUM(P222-P230-P238)</f>
        <v>0</v>
      </c>
      <c r="Q243" s="875"/>
      <c r="R243" s="875"/>
      <c r="S243" s="876"/>
      <c r="T243" s="875">
        <f>SUM(T222-T230-T238)</f>
        <v>0</v>
      </c>
      <c r="U243" s="875"/>
      <c r="V243" s="875"/>
      <c r="W243" s="876"/>
      <c r="X243" s="874">
        <f>SUM(X222-X230-X238)</f>
        <v>0</v>
      </c>
      <c r="Y243" s="875"/>
      <c r="Z243" s="875"/>
      <c r="AA243" s="875"/>
      <c r="AB243" s="876"/>
      <c r="AC243" s="874">
        <f>SUM(AC222-AC230-AC238)</f>
        <v>0</v>
      </c>
      <c r="AD243" s="875"/>
      <c r="AE243" s="875"/>
      <c r="AF243" s="875"/>
      <c r="AG243" s="876"/>
      <c r="AH243" s="874">
        <f>SUM(AH222-AH230-AH238)</f>
        <v>0</v>
      </c>
      <c r="AI243" s="875"/>
      <c r="AJ243" s="875"/>
      <c r="AK243" s="875"/>
      <c r="AL243" s="876"/>
      <c r="AM243" s="874">
        <f>SUM(AM222-AM230-AM238)</f>
        <v>0</v>
      </c>
      <c r="AN243" s="875"/>
      <c r="AO243" s="875"/>
      <c r="AP243" s="875"/>
      <c r="AQ243" s="875"/>
      <c r="AR243" s="875"/>
      <c r="AS243" s="876"/>
      <c r="AT243" s="905">
        <f>SUM(L243:AS244)</f>
        <v>0</v>
      </c>
      <c r="AU243" s="906"/>
      <c r="AV243" s="906"/>
      <c r="AW243" s="906"/>
      <c r="AX243" s="907"/>
    </row>
    <row r="244" spans="1:54" ht="12.6" customHeight="1" x14ac:dyDescent="0.3">
      <c r="A244" s="320" t="s">
        <v>1523</v>
      </c>
      <c r="B244" s="300"/>
      <c r="C244" s="300"/>
      <c r="D244" s="300"/>
      <c r="E244" s="300"/>
      <c r="F244" s="300"/>
      <c r="G244" s="300"/>
      <c r="H244" s="300"/>
      <c r="I244" s="300"/>
      <c r="J244" s="300"/>
      <c r="K244" s="301"/>
      <c r="L244" s="877"/>
      <c r="M244" s="878"/>
      <c r="N244" s="878"/>
      <c r="O244" s="879"/>
      <c r="P244" s="878"/>
      <c r="Q244" s="878"/>
      <c r="R244" s="878"/>
      <c r="S244" s="879"/>
      <c r="T244" s="878"/>
      <c r="U244" s="878"/>
      <c r="V244" s="878"/>
      <c r="W244" s="879"/>
      <c r="X244" s="877"/>
      <c r="Y244" s="878"/>
      <c r="Z244" s="878"/>
      <c r="AA244" s="878"/>
      <c r="AB244" s="879"/>
      <c r="AC244" s="877"/>
      <c r="AD244" s="878"/>
      <c r="AE244" s="878"/>
      <c r="AF244" s="878"/>
      <c r="AG244" s="879"/>
      <c r="AH244" s="877"/>
      <c r="AI244" s="878"/>
      <c r="AJ244" s="878"/>
      <c r="AK244" s="878"/>
      <c r="AL244" s="879"/>
      <c r="AM244" s="877"/>
      <c r="AN244" s="878"/>
      <c r="AO244" s="878"/>
      <c r="AP244" s="878"/>
      <c r="AQ244" s="878"/>
      <c r="AR244" s="878"/>
      <c r="AS244" s="879"/>
      <c r="AT244" s="911"/>
      <c r="AU244" s="912"/>
      <c r="AV244" s="912"/>
      <c r="AW244" s="912"/>
      <c r="AX244" s="913"/>
    </row>
    <row r="245" spans="1:54" ht="12.6" customHeight="1" x14ac:dyDescent="0.3">
      <c r="A245" s="314" t="s">
        <v>1851</v>
      </c>
    </row>
    <row r="246" spans="1:54" ht="15" customHeight="1" x14ac:dyDescent="0.3">
      <c r="A246" s="824"/>
      <c r="B246" s="825"/>
      <c r="C246" s="825"/>
      <c r="D246" s="825"/>
      <c r="E246" s="825"/>
      <c r="F246" s="825"/>
      <c r="G246" s="825"/>
      <c r="H246" s="825"/>
      <c r="I246" s="825"/>
      <c r="J246" s="825"/>
      <c r="K246" s="825"/>
      <c r="L246" s="825"/>
      <c r="M246" s="825"/>
      <c r="N246" s="825"/>
      <c r="O246" s="825"/>
      <c r="P246" s="825"/>
      <c r="Q246" s="825"/>
      <c r="R246" s="825"/>
      <c r="S246" s="825"/>
      <c r="T246" s="825"/>
      <c r="U246" s="825"/>
      <c r="V246" s="825"/>
      <c r="W246" s="825"/>
      <c r="X246" s="825"/>
      <c r="Y246" s="825"/>
      <c r="Z246" s="825"/>
      <c r="AA246" s="825"/>
      <c r="AB246" s="825"/>
      <c r="AC246" s="825"/>
      <c r="AD246" s="825"/>
      <c r="AE246" s="825"/>
      <c r="AF246" s="825"/>
      <c r="AG246" s="825"/>
      <c r="AH246" s="825"/>
      <c r="AI246" s="825"/>
      <c r="AJ246" s="825"/>
      <c r="AK246" s="825"/>
      <c r="AL246" s="825"/>
      <c r="AM246" s="825"/>
      <c r="AN246" s="825"/>
      <c r="AO246" s="825"/>
      <c r="AP246" s="825"/>
      <c r="AQ246" s="825"/>
      <c r="AR246" s="825"/>
      <c r="AS246" s="825"/>
      <c r="AT246" s="825"/>
      <c r="AU246" s="825"/>
      <c r="AV246" s="825"/>
      <c r="AW246" s="825"/>
      <c r="AX246" s="825"/>
      <c r="AY246" s="825"/>
      <c r="AZ246" s="825"/>
      <c r="BA246" s="825"/>
      <c r="BB246" s="826"/>
    </row>
    <row r="247" spans="1:54" ht="15" customHeight="1" x14ac:dyDescent="0.3">
      <c r="A247" s="827"/>
      <c r="B247" s="828"/>
      <c r="C247" s="828"/>
      <c r="D247" s="828"/>
      <c r="E247" s="828"/>
      <c r="F247" s="828"/>
      <c r="G247" s="828"/>
      <c r="H247" s="828"/>
      <c r="I247" s="828"/>
      <c r="J247" s="828"/>
      <c r="K247" s="828"/>
      <c r="L247" s="828"/>
      <c r="M247" s="828"/>
      <c r="N247" s="828"/>
      <c r="O247" s="828"/>
      <c r="P247" s="828"/>
      <c r="Q247" s="828"/>
      <c r="R247" s="828"/>
      <c r="S247" s="828"/>
      <c r="T247" s="828"/>
      <c r="U247" s="828"/>
      <c r="V247" s="828"/>
      <c r="W247" s="828"/>
      <c r="X247" s="828"/>
      <c r="Y247" s="828"/>
      <c r="Z247" s="828"/>
      <c r="AA247" s="828"/>
      <c r="AB247" s="828"/>
      <c r="AC247" s="828"/>
      <c r="AD247" s="828"/>
      <c r="AE247" s="828"/>
      <c r="AF247" s="828"/>
      <c r="AG247" s="828"/>
      <c r="AH247" s="828"/>
      <c r="AI247" s="828"/>
      <c r="AJ247" s="828"/>
      <c r="AK247" s="828"/>
      <c r="AL247" s="828"/>
      <c r="AM247" s="828"/>
      <c r="AN247" s="828"/>
      <c r="AO247" s="828"/>
      <c r="AP247" s="828"/>
      <c r="AQ247" s="828"/>
      <c r="AR247" s="828"/>
      <c r="AS247" s="828"/>
      <c r="AT247" s="828"/>
      <c r="AU247" s="828"/>
      <c r="AV247" s="828"/>
      <c r="AW247" s="828"/>
      <c r="AX247" s="828"/>
      <c r="AY247" s="828"/>
      <c r="AZ247" s="828"/>
      <c r="BA247" s="828"/>
      <c r="BB247" s="829"/>
    </row>
    <row r="249" spans="1:54" ht="12.6" customHeight="1" x14ac:dyDescent="0.3">
      <c r="A249" s="314" t="s">
        <v>1850</v>
      </c>
    </row>
    <row r="250" spans="1:54" ht="12.6" customHeight="1" x14ac:dyDescent="0.3">
      <c r="A250" s="856" t="s">
        <v>935</v>
      </c>
      <c r="B250" s="857"/>
      <c r="C250" s="857"/>
      <c r="D250" s="857"/>
      <c r="E250" s="857"/>
      <c r="F250" s="857"/>
      <c r="G250" s="857"/>
      <c r="H250" s="857"/>
      <c r="I250" s="857"/>
      <c r="J250" s="857"/>
      <c r="K250" s="857"/>
      <c r="L250" s="857"/>
      <c r="M250" s="857"/>
      <c r="N250" s="857"/>
      <c r="O250" s="857"/>
      <c r="P250" s="857"/>
      <c r="Q250" s="857"/>
      <c r="R250" s="857"/>
      <c r="S250" s="857"/>
      <c r="T250" s="857"/>
      <c r="U250" s="857"/>
      <c r="V250" s="857"/>
      <c r="W250" s="857"/>
      <c r="X250" s="857"/>
      <c r="Y250" s="857"/>
      <c r="Z250" s="857"/>
      <c r="AA250" s="857"/>
      <c r="AB250" s="857"/>
      <c r="AC250" s="857"/>
      <c r="AD250" s="857"/>
      <c r="AE250" s="857"/>
      <c r="AF250" s="857"/>
      <c r="AG250" s="858"/>
      <c r="AH250" s="795" t="s">
        <v>1805</v>
      </c>
      <c r="AI250" s="796"/>
      <c r="AJ250" s="796"/>
      <c r="AK250" s="796"/>
      <c r="AL250" s="796"/>
      <c r="AM250" s="796"/>
      <c r="AN250" s="796"/>
      <c r="AO250" s="796"/>
      <c r="AP250" s="796"/>
      <c r="AQ250" s="796"/>
      <c r="AR250" s="796"/>
      <c r="AS250" s="796"/>
      <c r="AT250" s="796"/>
      <c r="AU250" s="796"/>
      <c r="AV250" s="796"/>
      <c r="AW250" s="796"/>
      <c r="AX250" s="796"/>
      <c r="AY250" s="796"/>
      <c r="AZ250" s="796"/>
      <c r="BA250" s="796"/>
      <c r="BB250" s="797"/>
    </row>
    <row r="251" spans="1:54" ht="12.6" customHeight="1" x14ac:dyDescent="0.3">
      <c r="A251" s="927"/>
      <c r="B251" s="928"/>
      <c r="C251" s="928"/>
      <c r="D251" s="928"/>
      <c r="E251" s="928"/>
      <c r="F251" s="928"/>
      <c r="G251" s="928"/>
      <c r="H251" s="928"/>
      <c r="I251" s="928"/>
      <c r="J251" s="928"/>
      <c r="K251" s="928"/>
      <c r="L251" s="928"/>
      <c r="M251" s="928"/>
      <c r="N251" s="928"/>
      <c r="O251" s="928"/>
      <c r="P251" s="928"/>
      <c r="Q251" s="928"/>
      <c r="R251" s="928"/>
      <c r="S251" s="928"/>
      <c r="T251" s="928"/>
      <c r="U251" s="928"/>
      <c r="V251" s="928"/>
      <c r="W251" s="928"/>
      <c r="X251" s="928"/>
      <c r="Y251" s="928"/>
      <c r="Z251" s="928"/>
      <c r="AA251" s="928"/>
      <c r="AB251" s="928"/>
      <c r="AC251" s="928"/>
      <c r="AD251" s="928"/>
      <c r="AE251" s="928"/>
      <c r="AF251" s="928"/>
      <c r="AG251" s="929"/>
      <c r="AH251" s="859" t="s">
        <v>1573</v>
      </c>
      <c r="AI251" s="860"/>
      <c r="AJ251" s="860"/>
      <c r="AK251" s="860"/>
      <c r="AL251" s="860"/>
      <c r="AM251" s="860"/>
      <c r="AN251" s="860"/>
      <c r="AO251" s="860"/>
      <c r="AP251" s="860"/>
      <c r="AQ251" s="860"/>
      <c r="AR251" s="860"/>
      <c r="AS251" s="860"/>
      <c r="AT251" s="860"/>
      <c r="AU251" s="860"/>
      <c r="AV251" s="860"/>
      <c r="AW251" s="860"/>
      <c r="AX251" s="860"/>
      <c r="AY251" s="860"/>
      <c r="AZ251" s="860"/>
      <c r="BA251" s="860"/>
      <c r="BB251" s="861"/>
    </row>
    <row r="252" spans="1:54" ht="12.6" customHeight="1" x14ac:dyDescent="0.3">
      <c r="A252" s="293" t="s">
        <v>1500</v>
      </c>
      <c r="B252" s="294"/>
      <c r="C252" s="294"/>
      <c r="D252" s="294"/>
      <c r="E252" s="294"/>
      <c r="F252" s="294"/>
      <c r="G252" s="294"/>
      <c r="H252" s="294"/>
      <c r="I252" s="294"/>
      <c r="J252" s="294"/>
      <c r="K252" s="294"/>
      <c r="L252" s="294"/>
      <c r="M252" s="294"/>
      <c r="N252" s="294"/>
      <c r="O252" s="294"/>
      <c r="P252" s="294"/>
      <c r="Q252" s="294"/>
      <c r="R252" s="294"/>
      <c r="S252" s="294"/>
      <c r="T252" s="294"/>
      <c r="U252" s="294"/>
      <c r="V252" s="294"/>
      <c r="W252" s="294"/>
      <c r="X252" s="294"/>
      <c r="Y252" s="294"/>
      <c r="Z252" s="294"/>
      <c r="AA252" s="294"/>
      <c r="AB252" s="294"/>
      <c r="AC252" s="294"/>
      <c r="AD252" s="294"/>
      <c r="AE252" s="294"/>
      <c r="AF252" s="294"/>
      <c r="AG252" s="294"/>
      <c r="AH252" s="725"/>
      <c r="AI252" s="726"/>
      <c r="AJ252" s="726"/>
      <c r="AK252" s="726"/>
      <c r="AL252" s="726"/>
      <c r="AM252" s="726"/>
      <c r="AN252" s="726"/>
      <c r="AO252" s="726"/>
      <c r="AP252" s="726"/>
      <c r="AQ252" s="726"/>
      <c r="AR252" s="726"/>
      <c r="AS252" s="726"/>
      <c r="AT252" s="726"/>
      <c r="AU252" s="726"/>
      <c r="AV252" s="726"/>
      <c r="AW252" s="726"/>
      <c r="AX252" s="726"/>
      <c r="AY252" s="726"/>
      <c r="AZ252" s="726"/>
      <c r="BA252" s="726"/>
      <c r="BB252" s="727"/>
    </row>
    <row r="253" spans="1:54" ht="12.6" customHeight="1" x14ac:dyDescent="0.3">
      <c r="A253" s="314" t="s">
        <v>1849</v>
      </c>
    </row>
    <row r="254" spans="1:54" ht="15" customHeight="1" x14ac:dyDescent="0.3">
      <c r="A254" s="824"/>
      <c r="B254" s="825"/>
      <c r="C254" s="825"/>
      <c r="D254" s="825"/>
      <c r="E254" s="825"/>
      <c r="F254" s="825"/>
      <c r="G254" s="825"/>
      <c r="H254" s="825"/>
      <c r="I254" s="825"/>
      <c r="J254" s="825"/>
      <c r="K254" s="825"/>
      <c r="L254" s="825"/>
      <c r="M254" s="825"/>
      <c r="N254" s="825"/>
      <c r="O254" s="825"/>
      <c r="P254" s="825"/>
      <c r="Q254" s="825"/>
      <c r="R254" s="825"/>
      <c r="S254" s="825"/>
      <c r="T254" s="825"/>
      <c r="U254" s="825"/>
      <c r="V254" s="825"/>
      <c r="W254" s="825"/>
      <c r="X254" s="825"/>
      <c r="Y254" s="825"/>
      <c r="Z254" s="825"/>
      <c r="AA254" s="825"/>
      <c r="AB254" s="825"/>
      <c r="AC254" s="825"/>
      <c r="AD254" s="825"/>
      <c r="AE254" s="825"/>
      <c r="AF254" s="825"/>
      <c r="AG254" s="825"/>
      <c r="AH254" s="825"/>
      <c r="AI254" s="825"/>
      <c r="AJ254" s="825"/>
      <c r="AK254" s="825"/>
      <c r="AL254" s="825"/>
      <c r="AM254" s="825"/>
      <c r="AN254" s="825"/>
      <c r="AO254" s="825"/>
      <c r="AP254" s="825"/>
      <c r="AQ254" s="825"/>
      <c r="AR254" s="825"/>
      <c r="AS254" s="825"/>
      <c r="AT254" s="825"/>
      <c r="AU254" s="825"/>
      <c r="AV254" s="825"/>
      <c r="AW254" s="825"/>
      <c r="AX254" s="825"/>
      <c r="AY254" s="825"/>
      <c r="AZ254" s="825"/>
      <c r="BA254" s="825"/>
      <c r="BB254" s="826"/>
    </row>
    <row r="255" spans="1:54" ht="15" customHeight="1" x14ac:dyDescent="0.3">
      <c r="A255" s="827"/>
      <c r="B255" s="828"/>
      <c r="C255" s="828"/>
      <c r="D255" s="828"/>
      <c r="E255" s="828"/>
      <c r="F255" s="828"/>
      <c r="G255" s="828"/>
      <c r="H255" s="828"/>
      <c r="I255" s="828"/>
      <c r="J255" s="828"/>
      <c r="K255" s="828"/>
      <c r="L255" s="828"/>
      <c r="M255" s="828"/>
      <c r="N255" s="828"/>
      <c r="O255" s="828"/>
      <c r="P255" s="828"/>
      <c r="Q255" s="828"/>
      <c r="R255" s="828"/>
      <c r="S255" s="828"/>
      <c r="T255" s="828"/>
      <c r="U255" s="828"/>
      <c r="V255" s="828"/>
      <c r="W255" s="828"/>
      <c r="X255" s="828"/>
      <c r="Y255" s="828"/>
      <c r="Z255" s="828"/>
      <c r="AA255" s="828"/>
      <c r="AB255" s="828"/>
      <c r="AC255" s="828"/>
      <c r="AD255" s="828"/>
      <c r="AE255" s="828"/>
      <c r="AF255" s="828"/>
      <c r="AG255" s="828"/>
      <c r="AH255" s="828"/>
      <c r="AI255" s="828"/>
      <c r="AJ255" s="828"/>
      <c r="AK255" s="828"/>
      <c r="AL255" s="828"/>
      <c r="AM255" s="828"/>
      <c r="AN255" s="828"/>
      <c r="AO255" s="828"/>
      <c r="AP255" s="828"/>
      <c r="AQ255" s="828"/>
      <c r="AR255" s="828"/>
      <c r="AS255" s="828"/>
      <c r="AT255" s="828"/>
      <c r="AU255" s="828"/>
      <c r="AV255" s="828"/>
      <c r="AW255" s="828"/>
      <c r="AX255" s="828"/>
      <c r="AY255" s="828"/>
      <c r="AZ255" s="828"/>
      <c r="BA255" s="828"/>
      <c r="BB255" s="829"/>
    </row>
    <row r="256" spans="1:54" ht="0.75" customHeight="1" x14ac:dyDescent="0.3">
      <c r="A256" s="324"/>
      <c r="B256" s="324"/>
      <c r="C256" s="324"/>
      <c r="D256" s="324"/>
      <c r="E256" s="324"/>
      <c r="F256" s="324"/>
      <c r="G256" s="324"/>
      <c r="H256" s="324"/>
      <c r="I256" s="324"/>
      <c r="J256" s="324"/>
      <c r="K256" s="324"/>
      <c r="L256" s="324"/>
      <c r="M256" s="324"/>
      <c r="N256" s="324"/>
      <c r="O256" s="324"/>
      <c r="P256" s="324"/>
      <c r="Q256" s="324"/>
      <c r="R256" s="324"/>
      <c r="S256" s="324"/>
      <c r="T256" s="324"/>
      <c r="U256" s="324"/>
      <c r="V256" s="324"/>
      <c r="W256" s="324"/>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c r="AS256" s="324"/>
      <c r="AT256" s="324"/>
      <c r="AU256" s="324"/>
      <c r="AV256" s="324"/>
      <c r="AW256" s="324"/>
      <c r="AX256" s="324"/>
      <c r="AY256" s="324"/>
      <c r="AZ256" s="324"/>
      <c r="BA256" s="324"/>
      <c r="BB256" s="324"/>
    </row>
    <row r="257" spans="1:57" s="290" customFormat="1" ht="4.5" customHeight="1" x14ac:dyDescent="0.3"/>
    <row r="258" spans="1:57" ht="12.6" customHeight="1" x14ac:dyDescent="0.3">
      <c r="A258" s="314" t="s">
        <v>1848</v>
      </c>
    </row>
    <row r="259" spans="1:57" ht="12.6" customHeight="1" x14ac:dyDescent="0.3">
      <c r="A259" s="314" t="s">
        <v>474</v>
      </c>
      <c r="B259" s="314"/>
      <c r="C259" s="314"/>
      <c r="D259" s="314"/>
      <c r="E259" s="314"/>
      <c r="F259" s="314"/>
      <c r="G259" s="314"/>
      <c r="H259" s="314"/>
      <c r="I259" s="314"/>
      <c r="J259" s="314"/>
      <c r="K259" s="314"/>
      <c r="L259" s="314"/>
      <c r="M259" s="314"/>
      <c r="N259" s="314"/>
      <c r="O259" s="314"/>
      <c r="P259" s="314"/>
      <c r="Q259" s="314"/>
      <c r="R259" s="314"/>
      <c r="S259" s="314"/>
      <c r="T259" s="314"/>
      <c r="U259" s="314"/>
      <c r="V259" s="314"/>
      <c r="W259" s="314"/>
      <c r="X259" s="314"/>
      <c r="Y259" s="314"/>
      <c r="Z259" s="314"/>
      <c r="AA259" s="314"/>
      <c r="AB259" s="314"/>
      <c r="AC259" s="314"/>
      <c r="AD259" s="314"/>
      <c r="AE259" s="314"/>
      <c r="AF259" s="314"/>
      <c r="AG259" s="314"/>
      <c r="AH259" s="314"/>
      <c r="AI259" s="314"/>
      <c r="AJ259" s="314"/>
      <c r="AK259" s="314"/>
      <c r="AL259" s="314"/>
      <c r="AM259" s="314"/>
      <c r="AN259" s="314"/>
      <c r="AO259" s="314"/>
      <c r="AP259" s="314"/>
      <c r="AQ259" s="314"/>
      <c r="AR259" s="314"/>
      <c r="AS259" s="314"/>
      <c r="AT259" s="314"/>
      <c r="AU259" s="314"/>
      <c r="AV259" s="314"/>
      <c r="AW259" s="314"/>
      <c r="AX259" s="314"/>
      <c r="AY259" s="314"/>
      <c r="AZ259" s="314"/>
      <c r="BA259" s="314"/>
      <c r="BB259" s="314"/>
    </row>
    <row r="260" spans="1:57" ht="12.6" customHeight="1" x14ac:dyDescent="0.3">
      <c r="A260" s="315"/>
      <c r="B260" s="316"/>
      <c r="C260" s="316"/>
      <c r="D260" s="316"/>
      <c r="E260" s="316"/>
      <c r="F260" s="316"/>
      <c r="G260" s="316"/>
      <c r="H260" s="787" t="s">
        <v>815</v>
      </c>
      <c r="I260" s="788"/>
      <c r="J260" s="788"/>
      <c r="K260" s="788"/>
      <c r="L260" s="788"/>
      <c r="M260" s="788"/>
      <c r="N260" s="788"/>
      <c r="O260" s="788"/>
      <c r="P260" s="788"/>
      <c r="Q260" s="788"/>
      <c r="R260" s="788"/>
      <c r="S260" s="788"/>
      <c r="T260" s="788"/>
      <c r="U260" s="788"/>
      <c r="V260" s="788"/>
      <c r="W260" s="788"/>
      <c r="X260" s="788"/>
      <c r="Y260" s="788"/>
      <c r="Z260" s="788"/>
      <c r="AA260" s="788"/>
      <c r="AB260" s="788"/>
      <c r="AC260" s="788"/>
      <c r="AD260" s="788"/>
      <c r="AE260" s="788"/>
      <c r="AF260" s="788"/>
      <c r="AG260" s="788"/>
      <c r="AH260" s="788"/>
      <c r="AI260" s="788"/>
      <c r="AJ260" s="788"/>
      <c r="AK260" s="788"/>
      <c r="AL260" s="788"/>
      <c r="AM260" s="788"/>
      <c r="AN260" s="788"/>
      <c r="AO260" s="788"/>
      <c r="AP260" s="788"/>
      <c r="AQ260" s="788"/>
      <c r="AR260" s="788"/>
      <c r="AS260" s="788"/>
      <c r="AT260" s="788"/>
      <c r="AU260" s="788"/>
      <c r="AV260" s="788"/>
      <c r="AW260" s="788"/>
      <c r="AX260" s="789"/>
      <c r="AY260" s="292"/>
      <c r="AZ260" s="292"/>
      <c r="BA260" s="292"/>
      <c r="BB260" s="292"/>
      <c r="BC260" s="292"/>
    </row>
    <row r="261" spans="1:57" ht="12.6" customHeight="1" x14ac:dyDescent="0.3">
      <c r="A261" s="317"/>
      <c r="B261" s="318"/>
      <c r="C261" s="318"/>
      <c r="D261" s="318"/>
      <c r="E261" s="318"/>
      <c r="F261" s="318"/>
      <c r="G261" s="318"/>
      <c r="H261" s="918"/>
      <c r="I261" s="918"/>
      <c r="J261" s="918"/>
      <c r="K261" s="918"/>
      <c r="L261" s="918"/>
      <c r="M261" s="918"/>
      <c r="N261" s="918"/>
      <c r="O261" s="918"/>
      <c r="P261" s="918"/>
      <c r="Q261" s="918"/>
      <c r="R261" s="918" t="s">
        <v>1847</v>
      </c>
      <c r="S261" s="918"/>
      <c r="T261" s="918"/>
      <c r="U261" s="918"/>
      <c r="V261" s="918"/>
      <c r="W261" s="918"/>
      <c r="X261" s="918"/>
      <c r="Y261" s="918"/>
      <c r="Z261" s="918"/>
      <c r="AA261" s="918"/>
      <c r="AB261" s="918"/>
      <c r="AC261" s="918"/>
      <c r="AD261" s="918"/>
      <c r="AE261" s="918"/>
      <c r="AF261" s="918"/>
      <c r="AG261" s="315"/>
      <c r="AH261" s="316"/>
      <c r="AI261" s="316"/>
      <c r="AJ261" s="325"/>
      <c r="AK261" s="315"/>
      <c r="AL261" s="316"/>
      <c r="AM261" s="316"/>
      <c r="AN261" s="325"/>
      <c r="AO261" s="315"/>
      <c r="AP261" s="316"/>
      <c r="AQ261" s="316"/>
      <c r="AR261" s="316"/>
      <c r="AS261" s="325"/>
      <c r="AT261" s="315"/>
      <c r="AU261" s="316"/>
      <c r="AV261" s="316"/>
      <c r="AW261" s="316"/>
      <c r="AX261" s="319"/>
    </row>
    <row r="262" spans="1:57" ht="12.6" customHeight="1" x14ac:dyDescent="0.3">
      <c r="A262" s="317"/>
      <c r="B262" s="318"/>
      <c r="C262" s="318"/>
      <c r="D262" s="318"/>
      <c r="E262" s="318"/>
      <c r="F262" s="318"/>
      <c r="G262" s="318"/>
      <c r="H262" s="819"/>
      <c r="I262" s="819"/>
      <c r="J262" s="819"/>
      <c r="K262" s="819"/>
      <c r="L262" s="819"/>
      <c r="M262" s="819"/>
      <c r="N262" s="819"/>
      <c r="O262" s="819"/>
      <c r="P262" s="819"/>
      <c r="Q262" s="819"/>
      <c r="R262" s="819" t="s">
        <v>1846</v>
      </c>
      <c r="S262" s="819"/>
      <c r="T262" s="819"/>
      <c r="U262" s="819"/>
      <c r="V262" s="819"/>
      <c r="W262" s="819"/>
      <c r="X262" s="819"/>
      <c r="Y262" s="819"/>
      <c r="Z262" s="819"/>
      <c r="AA262" s="819"/>
      <c r="AB262" s="819"/>
      <c r="AC262" s="819"/>
      <c r="AD262" s="819"/>
      <c r="AE262" s="819"/>
      <c r="AF262" s="819"/>
      <c r="AG262" s="317"/>
      <c r="AH262" s="318"/>
      <c r="AI262" s="318"/>
      <c r="AJ262" s="326"/>
      <c r="AK262" s="317"/>
      <c r="AL262" s="318"/>
      <c r="AM262" s="318"/>
      <c r="AN262" s="326"/>
      <c r="AO262" s="792" t="s">
        <v>1820</v>
      </c>
      <c r="AP262" s="793"/>
      <c r="AQ262" s="793"/>
      <c r="AR262" s="793"/>
      <c r="AS262" s="794"/>
      <c r="AT262" s="317"/>
      <c r="AU262" s="318"/>
      <c r="AV262" s="318"/>
      <c r="AW262" s="318"/>
      <c r="AX262" s="319"/>
    </row>
    <row r="263" spans="1:57" ht="12.6" customHeight="1" x14ac:dyDescent="0.3">
      <c r="A263" s="792" t="s">
        <v>1819</v>
      </c>
      <c r="B263" s="793"/>
      <c r="C263" s="793"/>
      <c r="D263" s="793"/>
      <c r="E263" s="793"/>
      <c r="F263" s="793"/>
      <c r="G263" s="793"/>
      <c r="H263" s="819"/>
      <c r="I263" s="819"/>
      <c r="J263" s="819"/>
      <c r="K263" s="819"/>
      <c r="L263" s="819"/>
      <c r="M263" s="819"/>
      <c r="N263" s="819"/>
      <c r="O263" s="819"/>
      <c r="P263" s="819"/>
      <c r="Q263" s="819"/>
      <c r="R263" s="819" t="s">
        <v>1831</v>
      </c>
      <c r="S263" s="819"/>
      <c r="T263" s="819"/>
      <c r="U263" s="819"/>
      <c r="V263" s="819"/>
      <c r="W263" s="819" t="s">
        <v>1845</v>
      </c>
      <c r="X263" s="819"/>
      <c r="Y263" s="819"/>
      <c r="Z263" s="819"/>
      <c r="AA263" s="819"/>
      <c r="AB263" s="819"/>
      <c r="AC263" s="819"/>
      <c r="AD263" s="819"/>
      <c r="AE263" s="819"/>
      <c r="AF263" s="819"/>
      <c r="AG263" s="317"/>
      <c r="AH263" s="318"/>
      <c r="AI263" s="318"/>
      <c r="AJ263" s="326"/>
      <c r="AK263" s="317"/>
      <c r="AL263" s="318"/>
      <c r="AM263" s="318"/>
      <c r="AN263" s="326"/>
      <c r="AO263" s="792" t="s">
        <v>1817</v>
      </c>
      <c r="AP263" s="793"/>
      <c r="AQ263" s="793"/>
      <c r="AR263" s="793"/>
      <c r="AS263" s="794"/>
      <c r="AT263" s="317"/>
      <c r="AU263" s="318"/>
      <c r="AV263" s="318"/>
      <c r="AW263" s="318"/>
      <c r="AX263" s="319"/>
    </row>
    <row r="264" spans="1:57" ht="12.6" customHeight="1" x14ac:dyDescent="0.3">
      <c r="A264" s="792" t="s">
        <v>1844</v>
      </c>
      <c r="B264" s="793"/>
      <c r="C264" s="793"/>
      <c r="D264" s="793"/>
      <c r="E264" s="793"/>
      <c r="F264" s="793"/>
      <c r="G264" s="793"/>
      <c r="H264" s="819" t="s">
        <v>973</v>
      </c>
      <c r="I264" s="819"/>
      <c r="J264" s="819"/>
      <c r="K264" s="819"/>
      <c r="L264" s="819"/>
      <c r="M264" s="819" t="s">
        <v>955</v>
      </c>
      <c r="N264" s="819"/>
      <c r="O264" s="819"/>
      <c r="P264" s="819"/>
      <c r="Q264" s="819"/>
      <c r="R264" s="819" t="s">
        <v>1843</v>
      </c>
      <c r="S264" s="819"/>
      <c r="T264" s="819"/>
      <c r="U264" s="819"/>
      <c r="V264" s="819"/>
      <c r="W264" s="819" t="s">
        <v>1842</v>
      </c>
      <c r="X264" s="819"/>
      <c r="Y264" s="819"/>
      <c r="Z264" s="819"/>
      <c r="AA264" s="819"/>
      <c r="AB264" s="819" t="s">
        <v>1841</v>
      </c>
      <c r="AC264" s="819"/>
      <c r="AD264" s="819"/>
      <c r="AE264" s="819"/>
      <c r="AF264" s="819"/>
      <c r="AG264" s="792"/>
      <c r="AH264" s="793"/>
      <c r="AI264" s="793"/>
      <c r="AJ264" s="794"/>
      <c r="AK264" s="792" t="s">
        <v>1814</v>
      </c>
      <c r="AL264" s="793"/>
      <c r="AM264" s="793"/>
      <c r="AN264" s="794"/>
      <c r="AO264" s="792" t="s">
        <v>1813</v>
      </c>
      <c r="AP264" s="793"/>
      <c r="AQ264" s="793"/>
      <c r="AR264" s="793"/>
      <c r="AS264" s="794"/>
      <c r="AT264" s="792" t="s">
        <v>478</v>
      </c>
      <c r="AU264" s="793"/>
      <c r="AV264" s="793"/>
      <c r="AW264" s="793"/>
      <c r="AX264" s="319"/>
      <c r="BD264" s="290"/>
      <c r="BE264" s="290"/>
    </row>
    <row r="265" spans="1:57" ht="12.6" customHeight="1" x14ac:dyDescent="0.3">
      <c r="A265" s="317"/>
      <c r="B265" s="318"/>
      <c r="C265" s="318"/>
      <c r="D265" s="318"/>
      <c r="E265" s="318"/>
      <c r="F265" s="318"/>
      <c r="G265" s="318"/>
      <c r="H265" s="819"/>
      <c r="I265" s="819"/>
      <c r="J265" s="819"/>
      <c r="K265" s="819"/>
      <c r="L265" s="819"/>
      <c r="M265" s="819"/>
      <c r="N265" s="819"/>
      <c r="O265" s="819"/>
      <c r="P265" s="819"/>
      <c r="Q265" s="819"/>
      <c r="R265" s="819" t="s">
        <v>816</v>
      </c>
      <c r="S265" s="819"/>
      <c r="T265" s="819"/>
      <c r="U265" s="819"/>
      <c r="V265" s="819"/>
      <c r="W265" s="819" t="s">
        <v>1840</v>
      </c>
      <c r="X265" s="819"/>
      <c r="Y265" s="819"/>
      <c r="Z265" s="819"/>
      <c r="AA265" s="819"/>
      <c r="AB265" s="819" t="s">
        <v>1839</v>
      </c>
      <c r="AC265" s="819"/>
      <c r="AD265" s="819"/>
      <c r="AE265" s="819"/>
      <c r="AF265" s="819"/>
      <c r="AG265" s="792" t="s">
        <v>1838</v>
      </c>
      <c r="AH265" s="793"/>
      <c r="AI265" s="793"/>
      <c r="AJ265" s="794"/>
      <c r="AK265" s="792" t="s">
        <v>1811</v>
      </c>
      <c r="AL265" s="793"/>
      <c r="AM265" s="793"/>
      <c r="AN265" s="794"/>
      <c r="AO265" s="792" t="s">
        <v>1837</v>
      </c>
      <c r="AP265" s="793"/>
      <c r="AQ265" s="793"/>
      <c r="AR265" s="793"/>
      <c r="AS265" s="794"/>
      <c r="AT265" s="317"/>
      <c r="AU265" s="318"/>
      <c r="AV265" s="318"/>
      <c r="AW265" s="318"/>
      <c r="AX265" s="319"/>
    </row>
    <row r="266" spans="1:57" ht="12.6" customHeight="1" x14ac:dyDescent="0.3">
      <c r="A266" s="317"/>
      <c r="B266" s="318"/>
      <c r="C266" s="318"/>
      <c r="D266" s="318"/>
      <c r="E266" s="318"/>
      <c r="F266" s="318"/>
      <c r="G266" s="318"/>
      <c r="H266" s="819"/>
      <c r="I266" s="819"/>
      <c r="J266" s="819"/>
      <c r="K266" s="819"/>
      <c r="L266" s="819"/>
      <c r="M266" s="819"/>
      <c r="N266" s="819"/>
      <c r="O266" s="819"/>
      <c r="P266" s="819"/>
      <c r="Q266" s="819"/>
      <c r="R266" s="819" t="s">
        <v>1836</v>
      </c>
      <c r="S266" s="819"/>
      <c r="T266" s="819"/>
      <c r="U266" s="819"/>
      <c r="V266" s="819"/>
      <c r="W266" s="819" t="s">
        <v>1835</v>
      </c>
      <c r="X266" s="819"/>
      <c r="Y266" s="819"/>
      <c r="Z266" s="819"/>
      <c r="AA266" s="819"/>
      <c r="AB266" s="819" t="s">
        <v>1834</v>
      </c>
      <c r="AC266" s="819"/>
      <c r="AD266" s="819"/>
      <c r="AE266" s="819"/>
      <c r="AF266" s="819"/>
      <c r="AG266" s="792" t="s">
        <v>1833</v>
      </c>
      <c r="AH266" s="793"/>
      <c r="AI266" s="793"/>
      <c r="AJ266" s="794"/>
      <c r="AK266" s="792" t="s">
        <v>1810</v>
      </c>
      <c r="AL266" s="793"/>
      <c r="AM266" s="793"/>
      <c r="AN266" s="794"/>
      <c r="AO266" s="792" t="s">
        <v>1832</v>
      </c>
      <c r="AP266" s="793"/>
      <c r="AQ266" s="793"/>
      <c r="AR266" s="793"/>
      <c r="AS266" s="794"/>
      <c r="AT266" s="317"/>
      <c r="AU266" s="318"/>
      <c r="AV266" s="318"/>
      <c r="AW266" s="318"/>
      <c r="AX266" s="319"/>
    </row>
    <row r="267" spans="1:57" ht="12.6" customHeight="1" x14ac:dyDescent="0.3">
      <c r="A267" s="317"/>
      <c r="B267" s="318"/>
      <c r="C267" s="318"/>
      <c r="D267" s="318"/>
      <c r="E267" s="318"/>
      <c r="F267" s="318"/>
      <c r="G267" s="318"/>
      <c r="H267" s="819"/>
      <c r="I267" s="819"/>
      <c r="J267" s="819"/>
      <c r="K267" s="819"/>
      <c r="L267" s="819"/>
      <c r="M267" s="819"/>
      <c r="N267" s="819"/>
      <c r="O267" s="819"/>
      <c r="P267" s="819"/>
      <c r="Q267" s="819"/>
      <c r="R267" s="819" t="s">
        <v>1831</v>
      </c>
      <c r="S267" s="819"/>
      <c r="T267" s="819"/>
      <c r="U267" s="819"/>
      <c r="V267" s="819"/>
      <c r="W267" s="819" t="s">
        <v>1830</v>
      </c>
      <c r="X267" s="819"/>
      <c r="Y267" s="819"/>
      <c r="Z267" s="819"/>
      <c r="AA267" s="819"/>
      <c r="AB267" s="819" t="s">
        <v>1829</v>
      </c>
      <c r="AC267" s="819"/>
      <c r="AD267" s="819"/>
      <c r="AE267" s="819"/>
      <c r="AF267" s="819"/>
      <c r="AG267" s="792" t="s">
        <v>1828</v>
      </c>
      <c r="AH267" s="793"/>
      <c r="AI267" s="793"/>
      <c r="AJ267" s="794"/>
      <c r="AK267" s="792" t="s">
        <v>1828</v>
      </c>
      <c r="AL267" s="793"/>
      <c r="AM267" s="793"/>
      <c r="AN267" s="794"/>
      <c r="AO267" s="792" t="s">
        <v>1828</v>
      </c>
      <c r="AP267" s="793"/>
      <c r="AQ267" s="793"/>
      <c r="AR267" s="793"/>
      <c r="AS267" s="794"/>
      <c r="AT267" s="317"/>
      <c r="AU267" s="318"/>
      <c r="AV267" s="318"/>
      <c r="AW267" s="318"/>
      <c r="AX267" s="319"/>
    </row>
    <row r="268" spans="1:57" ht="12.6" customHeight="1" x14ac:dyDescent="0.3">
      <c r="A268" s="317"/>
      <c r="B268" s="318"/>
      <c r="C268" s="318"/>
      <c r="D268" s="318"/>
      <c r="E268" s="318"/>
      <c r="F268" s="318"/>
      <c r="G268" s="318"/>
      <c r="H268" s="819"/>
      <c r="I268" s="819"/>
      <c r="J268" s="819"/>
      <c r="K268" s="819"/>
      <c r="L268" s="819"/>
      <c r="M268" s="819"/>
      <c r="N268" s="819"/>
      <c r="O268" s="819"/>
      <c r="P268" s="819"/>
      <c r="Q268" s="819"/>
      <c r="R268" s="819" t="s">
        <v>1827</v>
      </c>
      <c r="S268" s="819"/>
      <c r="T268" s="819"/>
      <c r="U268" s="819"/>
      <c r="V268" s="819"/>
      <c r="W268" s="819"/>
      <c r="X268" s="819"/>
      <c r="Y268" s="819"/>
      <c r="Z268" s="819"/>
      <c r="AA268" s="819"/>
      <c r="AB268" s="819"/>
      <c r="AC268" s="819"/>
      <c r="AD268" s="819"/>
      <c r="AE268" s="819"/>
      <c r="AF268" s="819"/>
      <c r="AG268" s="317"/>
      <c r="AH268" s="318"/>
      <c r="AI268" s="318"/>
      <c r="AJ268" s="326"/>
      <c r="AK268" s="317"/>
      <c r="AL268" s="318"/>
      <c r="AM268" s="318"/>
      <c r="AN268" s="326"/>
      <c r="AO268" s="317"/>
      <c r="AP268" s="318"/>
      <c r="AQ268" s="318"/>
      <c r="AR268" s="318"/>
      <c r="AS268" s="326"/>
      <c r="AT268" s="317"/>
      <c r="AU268" s="318"/>
      <c r="AV268" s="318"/>
      <c r="AW268" s="318"/>
      <c r="AX268" s="319"/>
    </row>
    <row r="269" spans="1:57" ht="12.6" customHeight="1" x14ac:dyDescent="0.3">
      <c r="A269" s="317"/>
      <c r="B269" s="318"/>
      <c r="C269" s="318"/>
      <c r="D269" s="318"/>
      <c r="E269" s="318"/>
      <c r="F269" s="318"/>
      <c r="G269" s="318"/>
      <c r="H269" s="819"/>
      <c r="I269" s="819"/>
      <c r="J269" s="819"/>
      <c r="K269" s="819"/>
      <c r="L269" s="819"/>
      <c r="M269" s="819"/>
      <c r="N269" s="819"/>
      <c r="O269" s="819"/>
      <c r="P269" s="819"/>
      <c r="Q269" s="819"/>
      <c r="R269" s="819" t="s">
        <v>1826</v>
      </c>
      <c r="S269" s="819"/>
      <c r="T269" s="819"/>
      <c r="U269" s="819"/>
      <c r="V269" s="819"/>
      <c r="W269" s="819"/>
      <c r="X269" s="819"/>
      <c r="Y269" s="819"/>
      <c r="Z269" s="819"/>
      <c r="AA269" s="819"/>
      <c r="AB269" s="819"/>
      <c r="AC269" s="819"/>
      <c r="AD269" s="819"/>
      <c r="AE269" s="819"/>
      <c r="AF269" s="819"/>
      <c r="AG269" s="317"/>
      <c r="AH269" s="318"/>
      <c r="AI269" s="318"/>
      <c r="AJ269" s="326"/>
      <c r="AK269" s="317"/>
      <c r="AL269" s="318"/>
      <c r="AM269" s="318"/>
      <c r="AN269" s="326"/>
      <c r="AO269" s="317"/>
      <c r="AP269" s="318"/>
      <c r="AQ269" s="318"/>
      <c r="AR269" s="318"/>
      <c r="AS269" s="326"/>
      <c r="AT269" s="317"/>
      <c r="AU269" s="318"/>
      <c r="AV269" s="318"/>
      <c r="AW269" s="318"/>
      <c r="AX269" s="319"/>
    </row>
    <row r="270" spans="1:57" ht="12.6" customHeight="1" x14ac:dyDescent="0.3">
      <c r="A270" s="739" t="s">
        <v>816</v>
      </c>
      <c r="B270" s="740"/>
      <c r="C270" s="740"/>
      <c r="D270" s="740"/>
      <c r="E270" s="740"/>
      <c r="F270" s="740"/>
      <c r="G270" s="740"/>
      <c r="H270" s="914" t="s">
        <v>817</v>
      </c>
      <c r="I270" s="914"/>
      <c r="J270" s="914"/>
      <c r="K270" s="914"/>
      <c r="L270" s="914"/>
      <c r="M270" s="914" t="s">
        <v>818</v>
      </c>
      <c r="N270" s="914"/>
      <c r="O270" s="914"/>
      <c r="P270" s="914"/>
      <c r="Q270" s="914"/>
      <c r="R270" s="914" t="s">
        <v>476</v>
      </c>
      <c r="S270" s="914"/>
      <c r="T270" s="914"/>
      <c r="U270" s="914"/>
      <c r="V270" s="914"/>
      <c r="W270" s="914" t="s">
        <v>477</v>
      </c>
      <c r="X270" s="914"/>
      <c r="Y270" s="914"/>
      <c r="Z270" s="914"/>
      <c r="AA270" s="914"/>
      <c r="AB270" s="914" t="s">
        <v>480</v>
      </c>
      <c r="AC270" s="914"/>
      <c r="AD270" s="914"/>
      <c r="AE270" s="914"/>
      <c r="AF270" s="914"/>
      <c r="AG270" s="739" t="s">
        <v>1494</v>
      </c>
      <c r="AH270" s="740"/>
      <c r="AI270" s="740"/>
      <c r="AJ270" s="791"/>
      <c r="AK270" s="739" t="s">
        <v>1495</v>
      </c>
      <c r="AL270" s="740"/>
      <c r="AM270" s="740"/>
      <c r="AN270" s="791"/>
      <c r="AO270" s="739" t="s">
        <v>1496</v>
      </c>
      <c r="AP270" s="740"/>
      <c r="AQ270" s="740"/>
      <c r="AR270" s="740"/>
      <c r="AS270" s="791"/>
      <c r="AT270" s="739" t="s">
        <v>1499</v>
      </c>
      <c r="AU270" s="740"/>
      <c r="AV270" s="740"/>
      <c r="AW270" s="740"/>
      <c r="AX270" s="319"/>
    </row>
    <row r="271" spans="1:57" ht="12.6" customHeight="1" x14ac:dyDescent="0.3">
      <c r="A271" s="290" t="s">
        <v>1809</v>
      </c>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c r="Z271" s="290"/>
      <c r="AA271" s="290"/>
      <c r="AB271" s="290"/>
      <c r="AC271" s="290"/>
      <c r="AD271" s="290"/>
      <c r="AE271" s="290"/>
      <c r="AF271" s="290"/>
      <c r="AG271" s="290"/>
      <c r="AH271" s="290"/>
      <c r="AI271" s="290"/>
      <c r="AJ271" s="290"/>
      <c r="AK271" s="290"/>
      <c r="AL271" s="290"/>
      <c r="AM271" s="290"/>
      <c r="AN271" s="290"/>
      <c r="AO271" s="290"/>
      <c r="AP271" s="290"/>
      <c r="AQ271" s="290"/>
      <c r="AR271" s="290"/>
      <c r="AS271" s="290"/>
      <c r="AT271" s="290"/>
      <c r="AU271" s="290"/>
      <c r="AV271" s="290"/>
      <c r="AW271" s="290"/>
      <c r="AX271" s="295"/>
    </row>
    <row r="272" spans="1:57" ht="12.6" customHeight="1" x14ac:dyDescent="0.3">
      <c r="A272" s="315" t="s">
        <v>1540</v>
      </c>
      <c r="B272" s="327"/>
      <c r="C272" s="297"/>
      <c r="D272" s="297"/>
      <c r="E272" s="297"/>
      <c r="F272" s="297"/>
      <c r="G272" s="297"/>
      <c r="H272" s="809">
        <f>SUM('HL KNIHA VYPOC'!$D$26)</f>
        <v>0</v>
      </c>
      <c r="I272" s="809"/>
      <c r="J272" s="809"/>
      <c r="K272" s="809"/>
      <c r="L272" s="809"/>
      <c r="M272" s="809">
        <f>SUM('HL KNIHA VYPOC'!$D$16)</f>
        <v>0</v>
      </c>
      <c r="N272" s="809"/>
      <c r="O272" s="809"/>
      <c r="P272" s="809"/>
      <c r="Q272" s="809"/>
      <c r="R272" s="809">
        <f>SUM('HL KNIHA VYPOC'!$D$17)</f>
        <v>31141.68</v>
      </c>
      <c r="S272" s="809"/>
      <c r="T272" s="809"/>
      <c r="U272" s="809"/>
      <c r="V272" s="809"/>
      <c r="W272" s="809">
        <f>SUM('HL KNIHA VYPOC'!$D$20)</f>
        <v>0</v>
      </c>
      <c r="X272" s="809"/>
      <c r="Y272" s="809"/>
      <c r="Z272" s="809"/>
      <c r="AA272" s="809"/>
      <c r="AB272" s="809">
        <f>SUM('HL KNIHA VYPOC'!$D$21)</f>
        <v>0</v>
      </c>
      <c r="AC272" s="809"/>
      <c r="AD272" s="809"/>
      <c r="AE272" s="809"/>
      <c r="AF272" s="809"/>
      <c r="AG272" s="809">
        <f>SUM('HL KNIHA VYPOC'!$D$22+'HL KNIHA VYPOC'!$D$23+'HL KNIHA VYPOC'!D27)</f>
        <v>0</v>
      </c>
      <c r="AH272" s="809"/>
      <c r="AI272" s="809"/>
      <c r="AJ272" s="809"/>
      <c r="AK272" s="809">
        <f>SUM('HL KNIHA VYPOC'!$D$32)</f>
        <v>0</v>
      </c>
      <c r="AL272" s="809"/>
      <c r="AM272" s="809"/>
      <c r="AN272" s="809"/>
      <c r="AO272" s="809">
        <f>SUM('HL KNIHA VYPOC'!$D$38)</f>
        <v>0</v>
      </c>
      <c r="AP272" s="809"/>
      <c r="AQ272" s="809"/>
      <c r="AR272" s="809"/>
      <c r="AS272" s="809"/>
      <c r="AT272" s="869">
        <f>SUM(H272:AS275)</f>
        <v>31141.68</v>
      </c>
      <c r="AU272" s="870"/>
      <c r="AV272" s="870"/>
      <c r="AW272" s="870"/>
      <c r="AX272" s="871"/>
    </row>
    <row r="273" spans="1:50" ht="12.6" customHeight="1" x14ac:dyDescent="0.3">
      <c r="A273" s="317" t="s">
        <v>1696</v>
      </c>
      <c r="B273" s="322"/>
      <c r="C273" s="290"/>
      <c r="D273" s="290"/>
      <c r="E273" s="290"/>
      <c r="F273" s="290"/>
      <c r="G273" s="290"/>
      <c r="H273" s="809"/>
      <c r="I273" s="809"/>
      <c r="J273" s="809"/>
      <c r="K273" s="809"/>
      <c r="L273" s="809"/>
      <c r="M273" s="809"/>
      <c r="N273" s="809"/>
      <c r="O273" s="809"/>
      <c r="P273" s="809"/>
      <c r="Q273" s="809"/>
      <c r="R273" s="809"/>
      <c r="S273" s="809"/>
      <c r="T273" s="809"/>
      <c r="U273" s="809"/>
      <c r="V273" s="809"/>
      <c r="W273" s="809"/>
      <c r="X273" s="809"/>
      <c r="Y273" s="809"/>
      <c r="Z273" s="809"/>
      <c r="AA273" s="809"/>
      <c r="AB273" s="809"/>
      <c r="AC273" s="809"/>
      <c r="AD273" s="809"/>
      <c r="AE273" s="809"/>
      <c r="AF273" s="809"/>
      <c r="AG273" s="809"/>
      <c r="AH273" s="809"/>
      <c r="AI273" s="809"/>
      <c r="AJ273" s="809"/>
      <c r="AK273" s="809"/>
      <c r="AL273" s="809"/>
      <c r="AM273" s="809"/>
      <c r="AN273" s="809"/>
      <c r="AO273" s="809"/>
      <c r="AP273" s="809"/>
      <c r="AQ273" s="809"/>
      <c r="AR273" s="809"/>
      <c r="AS273" s="809"/>
      <c r="AT273" s="874"/>
      <c r="AU273" s="875"/>
      <c r="AV273" s="875"/>
      <c r="AW273" s="875"/>
      <c r="AX273" s="876"/>
    </row>
    <row r="274" spans="1:50" ht="12.6" customHeight="1" x14ac:dyDescent="0.3">
      <c r="A274" s="317" t="s">
        <v>1536</v>
      </c>
      <c r="B274" s="322"/>
      <c r="C274" s="290"/>
      <c r="D274" s="290"/>
      <c r="E274" s="290"/>
      <c r="F274" s="290"/>
      <c r="G274" s="290"/>
      <c r="H274" s="809"/>
      <c r="I274" s="809"/>
      <c r="J274" s="809"/>
      <c r="K274" s="809"/>
      <c r="L274" s="809"/>
      <c r="M274" s="809"/>
      <c r="N274" s="809"/>
      <c r="O274" s="809"/>
      <c r="P274" s="809"/>
      <c r="Q274" s="809"/>
      <c r="R274" s="809"/>
      <c r="S274" s="809"/>
      <c r="T274" s="809"/>
      <c r="U274" s="809"/>
      <c r="V274" s="809"/>
      <c r="W274" s="809"/>
      <c r="X274" s="809"/>
      <c r="Y274" s="809"/>
      <c r="Z274" s="809"/>
      <c r="AA274" s="809"/>
      <c r="AB274" s="809"/>
      <c r="AC274" s="809"/>
      <c r="AD274" s="809"/>
      <c r="AE274" s="809"/>
      <c r="AF274" s="809"/>
      <c r="AG274" s="809"/>
      <c r="AH274" s="809"/>
      <c r="AI274" s="809"/>
      <c r="AJ274" s="809"/>
      <c r="AK274" s="809"/>
      <c r="AL274" s="809"/>
      <c r="AM274" s="809"/>
      <c r="AN274" s="809"/>
      <c r="AO274" s="809"/>
      <c r="AP274" s="809"/>
      <c r="AQ274" s="809"/>
      <c r="AR274" s="809"/>
      <c r="AS274" s="809"/>
      <c r="AT274" s="874"/>
      <c r="AU274" s="875"/>
      <c r="AV274" s="875"/>
      <c r="AW274" s="875"/>
      <c r="AX274" s="876"/>
    </row>
    <row r="275" spans="1:50" ht="12.6" customHeight="1" x14ac:dyDescent="0.3">
      <c r="A275" s="317" t="s">
        <v>1535</v>
      </c>
      <c r="B275" s="322"/>
      <c r="C275" s="290"/>
      <c r="D275" s="290"/>
      <c r="E275" s="290"/>
      <c r="F275" s="290"/>
      <c r="G275" s="290"/>
      <c r="H275" s="809"/>
      <c r="I275" s="809"/>
      <c r="J275" s="809"/>
      <c r="K275" s="809"/>
      <c r="L275" s="809"/>
      <c r="M275" s="809"/>
      <c r="N275" s="809"/>
      <c r="O275" s="809"/>
      <c r="P275" s="809"/>
      <c r="Q275" s="809"/>
      <c r="R275" s="809"/>
      <c r="S275" s="809"/>
      <c r="T275" s="809"/>
      <c r="U275" s="809"/>
      <c r="V275" s="809"/>
      <c r="W275" s="809"/>
      <c r="X275" s="809"/>
      <c r="Y275" s="809"/>
      <c r="Z275" s="809"/>
      <c r="AA275" s="809"/>
      <c r="AB275" s="809"/>
      <c r="AC275" s="809"/>
      <c r="AD275" s="809"/>
      <c r="AE275" s="809"/>
      <c r="AF275" s="809"/>
      <c r="AG275" s="809"/>
      <c r="AH275" s="809"/>
      <c r="AI275" s="809"/>
      <c r="AJ275" s="809"/>
      <c r="AK275" s="809"/>
      <c r="AL275" s="809"/>
      <c r="AM275" s="809"/>
      <c r="AN275" s="809"/>
      <c r="AO275" s="809"/>
      <c r="AP275" s="809"/>
      <c r="AQ275" s="809"/>
      <c r="AR275" s="809"/>
      <c r="AS275" s="809"/>
      <c r="AT275" s="877"/>
      <c r="AU275" s="878"/>
      <c r="AV275" s="878"/>
      <c r="AW275" s="878"/>
      <c r="AX275" s="879"/>
    </row>
    <row r="276" spans="1:50" ht="12.6" customHeight="1" x14ac:dyDescent="0.3">
      <c r="A276" s="293" t="s">
        <v>510</v>
      </c>
      <c r="B276" s="321"/>
      <c r="C276" s="294"/>
      <c r="D276" s="294"/>
      <c r="E276" s="294"/>
      <c r="F276" s="294"/>
      <c r="G276" s="294"/>
      <c r="H276" s="809">
        <f>SUM('HL KNIHA VYPOC'!$E$26)</f>
        <v>0</v>
      </c>
      <c r="I276" s="809"/>
      <c r="J276" s="809"/>
      <c r="K276" s="809"/>
      <c r="L276" s="809"/>
      <c r="M276" s="809">
        <f>SUM('HL KNIHA VYPOC'!$E$16)</f>
        <v>0</v>
      </c>
      <c r="N276" s="809"/>
      <c r="O276" s="809"/>
      <c r="P276" s="809"/>
      <c r="Q276" s="809"/>
      <c r="R276" s="809">
        <f>SUM('HL KNIHA VYPOC'!$E$17)</f>
        <v>1894.58</v>
      </c>
      <c r="S276" s="809"/>
      <c r="T276" s="809"/>
      <c r="U276" s="809"/>
      <c r="V276" s="809"/>
      <c r="W276" s="809">
        <f>SUM('HL KNIHA VYPOC'!$E$20)</f>
        <v>0</v>
      </c>
      <c r="X276" s="809"/>
      <c r="Y276" s="809"/>
      <c r="Z276" s="809"/>
      <c r="AA276" s="809"/>
      <c r="AB276" s="809">
        <f>SUM('HL KNIHA VYPOC'!$E$21)</f>
        <v>0</v>
      </c>
      <c r="AC276" s="809"/>
      <c r="AD276" s="809"/>
      <c r="AE276" s="809"/>
      <c r="AF276" s="809"/>
      <c r="AG276" s="809">
        <f>SUM('HL KNIHA VYPOC'!$E$22+'HL KNIHA VYPOC'!$E$23+'HL KNIHA VYPOC'!E27)</f>
        <v>0</v>
      </c>
      <c r="AH276" s="809"/>
      <c r="AI276" s="809"/>
      <c r="AJ276" s="809"/>
      <c r="AK276" s="809">
        <f>SUM('HL KNIHA VYPOC'!$E$32)</f>
        <v>1894.58</v>
      </c>
      <c r="AL276" s="809"/>
      <c r="AM276" s="809"/>
      <c r="AN276" s="809"/>
      <c r="AO276" s="809">
        <f>SUM('HL KNIHA VYPOC'!$E$38)</f>
        <v>0</v>
      </c>
      <c r="AP276" s="809"/>
      <c r="AQ276" s="809"/>
      <c r="AR276" s="809"/>
      <c r="AS276" s="809"/>
      <c r="AT276" s="810">
        <f>SUM(H276:AS276)</f>
        <v>3789.16</v>
      </c>
      <c r="AU276" s="811"/>
      <c r="AV276" s="811"/>
      <c r="AW276" s="811"/>
      <c r="AX276" s="812"/>
    </row>
    <row r="277" spans="1:50" ht="12.6" customHeight="1" x14ac:dyDescent="0.3">
      <c r="A277" s="293" t="s">
        <v>509</v>
      </c>
      <c r="B277" s="321"/>
      <c r="C277" s="294"/>
      <c r="D277" s="294"/>
      <c r="E277" s="294"/>
      <c r="F277" s="294"/>
      <c r="G277" s="294"/>
      <c r="H277" s="809">
        <f>SUM('HL KNIHA VYPOC'!$F$26)</f>
        <v>0</v>
      </c>
      <c r="I277" s="809"/>
      <c r="J277" s="809"/>
      <c r="K277" s="809"/>
      <c r="L277" s="809"/>
      <c r="M277" s="809">
        <f>SUM('HL KNIHA VYPOC'!$F$16)</f>
        <v>0</v>
      </c>
      <c r="N277" s="809"/>
      <c r="O277" s="809"/>
      <c r="P277" s="809"/>
      <c r="Q277" s="809"/>
      <c r="R277" s="809">
        <f>SUM('HL KNIHA VYPOC'!$F$17)</f>
        <v>0</v>
      </c>
      <c r="S277" s="809"/>
      <c r="T277" s="809"/>
      <c r="U277" s="809"/>
      <c r="V277" s="809"/>
      <c r="W277" s="809">
        <f>SUM('HL KNIHA VYPOC'!$F$20)</f>
        <v>0</v>
      </c>
      <c r="X277" s="809"/>
      <c r="Y277" s="809"/>
      <c r="Z277" s="809"/>
      <c r="AA277" s="809"/>
      <c r="AB277" s="809">
        <f>SUM('HL KNIHA VYPOC'!$F$21)</f>
        <v>0</v>
      </c>
      <c r="AC277" s="809"/>
      <c r="AD277" s="809"/>
      <c r="AE277" s="809"/>
      <c r="AF277" s="809"/>
      <c r="AG277" s="809">
        <f>SUM('HL KNIHA VYPOC'!$F$22+'HL KNIHA VYPOC'!$F$23+'HL KNIHA VYPOC'!F27)</f>
        <v>0</v>
      </c>
      <c r="AH277" s="809"/>
      <c r="AI277" s="809"/>
      <c r="AJ277" s="809"/>
      <c r="AK277" s="809">
        <f>SUM('HL KNIHA VYPOC'!$F$32)</f>
        <v>1894.58</v>
      </c>
      <c r="AL277" s="809"/>
      <c r="AM277" s="809"/>
      <c r="AN277" s="809"/>
      <c r="AO277" s="809">
        <f>SUM('HL KNIHA VYPOC'!$F$38)</f>
        <v>0</v>
      </c>
      <c r="AP277" s="809"/>
      <c r="AQ277" s="809"/>
      <c r="AR277" s="809"/>
      <c r="AS277" s="809"/>
      <c r="AT277" s="810">
        <f>SUM(H277:AS277)</f>
        <v>1894.58</v>
      </c>
      <c r="AU277" s="811"/>
      <c r="AV277" s="811"/>
      <c r="AW277" s="811"/>
      <c r="AX277" s="812"/>
    </row>
    <row r="278" spans="1:50" ht="12.6" customHeight="1" x14ac:dyDescent="0.3">
      <c r="A278" s="293" t="s">
        <v>589</v>
      </c>
      <c r="B278" s="321"/>
      <c r="C278" s="294"/>
      <c r="D278" s="294"/>
      <c r="E278" s="294"/>
      <c r="F278" s="294"/>
      <c r="G278" s="294"/>
      <c r="H278" s="898"/>
      <c r="I278" s="898"/>
      <c r="J278" s="898"/>
      <c r="K278" s="898"/>
      <c r="L278" s="898"/>
      <c r="M278" s="898"/>
      <c r="N278" s="898"/>
      <c r="O278" s="898"/>
      <c r="P278" s="898"/>
      <c r="Q278" s="898"/>
      <c r="R278" s="898"/>
      <c r="S278" s="898"/>
      <c r="T278" s="898"/>
      <c r="U278" s="898"/>
      <c r="V278" s="898"/>
      <c r="W278" s="898"/>
      <c r="X278" s="898"/>
      <c r="Y278" s="898"/>
      <c r="Z278" s="898"/>
      <c r="AA278" s="898"/>
      <c r="AB278" s="898"/>
      <c r="AC278" s="898"/>
      <c r="AD278" s="898"/>
      <c r="AE278" s="898"/>
      <c r="AF278" s="898"/>
      <c r="AG278" s="898"/>
      <c r="AH278" s="898"/>
      <c r="AI278" s="898"/>
      <c r="AJ278" s="898"/>
      <c r="AK278" s="898"/>
      <c r="AL278" s="898"/>
      <c r="AM278" s="898"/>
      <c r="AN278" s="898"/>
      <c r="AO278" s="898"/>
      <c r="AP278" s="898"/>
      <c r="AQ278" s="898"/>
      <c r="AR278" s="898"/>
      <c r="AS278" s="898"/>
      <c r="AT278" s="810">
        <f>SUM(H278:AS278)</f>
        <v>0</v>
      </c>
      <c r="AU278" s="811"/>
      <c r="AV278" s="811"/>
      <c r="AW278" s="811"/>
      <c r="AX278" s="812"/>
    </row>
    <row r="279" spans="1:50" ht="12.6" customHeight="1" x14ac:dyDescent="0.3">
      <c r="A279" s="317" t="s">
        <v>504</v>
      </c>
      <c r="B279" s="322"/>
      <c r="C279" s="290"/>
      <c r="D279" s="290"/>
      <c r="E279" s="290"/>
      <c r="F279" s="290"/>
      <c r="G279" s="290"/>
      <c r="H279" s="809">
        <f>SUM(H272+H276-H277+H278)</f>
        <v>0</v>
      </c>
      <c r="I279" s="809"/>
      <c r="J279" s="809"/>
      <c r="K279" s="809"/>
      <c r="L279" s="809"/>
      <c r="M279" s="809">
        <f>SUM(M272+M276-M277+M278)</f>
        <v>0</v>
      </c>
      <c r="N279" s="809"/>
      <c r="O279" s="809"/>
      <c r="P279" s="809"/>
      <c r="Q279" s="809"/>
      <c r="R279" s="809">
        <f>SUM(R272+R276-R277+R278)</f>
        <v>33036.26</v>
      </c>
      <c r="S279" s="809"/>
      <c r="T279" s="809"/>
      <c r="U279" s="809"/>
      <c r="V279" s="809"/>
      <c r="W279" s="809">
        <f>SUM(W272+W276-W277+W278)</f>
        <v>0</v>
      </c>
      <c r="X279" s="809"/>
      <c r="Y279" s="809"/>
      <c r="Z279" s="809"/>
      <c r="AA279" s="809"/>
      <c r="AB279" s="809">
        <f>SUM(AB272+AB276-AB277+AB278)</f>
        <v>0</v>
      </c>
      <c r="AC279" s="809"/>
      <c r="AD279" s="809"/>
      <c r="AE279" s="809"/>
      <c r="AF279" s="809"/>
      <c r="AG279" s="809">
        <f>SUM(AG272+AG276-AG277+AG278)</f>
        <v>0</v>
      </c>
      <c r="AH279" s="809"/>
      <c r="AI279" s="809"/>
      <c r="AJ279" s="809"/>
      <c r="AK279" s="809">
        <f>SUM(AK272+AK276-AK277+AK278)</f>
        <v>0</v>
      </c>
      <c r="AL279" s="809"/>
      <c r="AM279" s="809"/>
      <c r="AN279" s="809"/>
      <c r="AO279" s="809">
        <f>SUM(AO272+AO276-AO277+AO278)</f>
        <v>0</v>
      </c>
      <c r="AP279" s="809"/>
      <c r="AQ279" s="809"/>
      <c r="AR279" s="809"/>
      <c r="AS279" s="809"/>
      <c r="AT279" s="869">
        <f>SUM(H279:AS281)</f>
        <v>33036.26</v>
      </c>
      <c r="AU279" s="870"/>
      <c r="AV279" s="870"/>
      <c r="AW279" s="870"/>
      <c r="AX279" s="871"/>
    </row>
    <row r="280" spans="1:50" ht="12.6" customHeight="1" x14ac:dyDescent="0.3">
      <c r="A280" s="317" t="s">
        <v>1536</v>
      </c>
      <c r="B280" s="322"/>
      <c r="C280" s="290"/>
      <c r="D280" s="290"/>
      <c r="E280" s="290"/>
      <c r="F280" s="290"/>
      <c r="G280" s="290"/>
      <c r="H280" s="809"/>
      <c r="I280" s="809"/>
      <c r="J280" s="809"/>
      <c r="K280" s="809"/>
      <c r="L280" s="809"/>
      <c r="M280" s="809"/>
      <c r="N280" s="809"/>
      <c r="O280" s="809"/>
      <c r="P280" s="809"/>
      <c r="Q280" s="809"/>
      <c r="R280" s="809"/>
      <c r="S280" s="809"/>
      <c r="T280" s="809"/>
      <c r="U280" s="809"/>
      <c r="V280" s="809"/>
      <c r="W280" s="809"/>
      <c r="X280" s="809"/>
      <c r="Y280" s="809"/>
      <c r="Z280" s="809"/>
      <c r="AA280" s="809"/>
      <c r="AB280" s="809"/>
      <c r="AC280" s="809"/>
      <c r="AD280" s="809"/>
      <c r="AE280" s="809"/>
      <c r="AF280" s="809"/>
      <c r="AG280" s="809"/>
      <c r="AH280" s="809"/>
      <c r="AI280" s="809"/>
      <c r="AJ280" s="809"/>
      <c r="AK280" s="809"/>
      <c r="AL280" s="809"/>
      <c r="AM280" s="809"/>
      <c r="AN280" s="809"/>
      <c r="AO280" s="809"/>
      <c r="AP280" s="809"/>
      <c r="AQ280" s="809"/>
      <c r="AR280" s="809"/>
      <c r="AS280" s="809"/>
      <c r="AT280" s="874"/>
      <c r="AU280" s="875"/>
      <c r="AV280" s="875"/>
      <c r="AW280" s="875"/>
      <c r="AX280" s="876"/>
    </row>
    <row r="281" spans="1:50" ht="12.6" customHeight="1" x14ac:dyDescent="0.3">
      <c r="A281" s="320" t="s">
        <v>1535</v>
      </c>
      <c r="B281" s="323"/>
      <c r="C281" s="300"/>
      <c r="D281" s="300"/>
      <c r="E281" s="300"/>
      <c r="F281" s="300"/>
      <c r="G281" s="300"/>
      <c r="H281" s="809"/>
      <c r="I281" s="809"/>
      <c r="J281" s="809"/>
      <c r="K281" s="809"/>
      <c r="L281" s="809"/>
      <c r="M281" s="809"/>
      <c r="N281" s="809"/>
      <c r="O281" s="809"/>
      <c r="P281" s="809"/>
      <c r="Q281" s="809"/>
      <c r="R281" s="809"/>
      <c r="S281" s="809"/>
      <c r="T281" s="809"/>
      <c r="U281" s="809"/>
      <c r="V281" s="809"/>
      <c r="W281" s="809"/>
      <c r="X281" s="809"/>
      <c r="Y281" s="809"/>
      <c r="Z281" s="809"/>
      <c r="AA281" s="809"/>
      <c r="AB281" s="809"/>
      <c r="AC281" s="809"/>
      <c r="AD281" s="809"/>
      <c r="AE281" s="809"/>
      <c r="AF281" s="809"/>
      <c r="AG281" s="809"/>
      <c r="AH281" s="809"/>
      <c r="AI281" s="809"/>
      <c r="AJ281" s="809"/>
      <c r="AK281" s="809"/>
      <c r="AL281" s="809"/>
      <c r="AM281" s="809"/>
      <c r="AN281" s="809"/>
      <c r="AO281" s="809"/>
      <c r="AP281" s="809"/>
      <c r="AQ281" s="809"/>
      <c r="AR281" s="809"/>
      <c r="AS281" s="809"/>
      <c r="AT281" s="874"/>
      <c r="AU281" s="875"/>
      <c r="AV281" s="875"/>
      <c r="AW281" s="875"/>
      <c r="AX281" s="876"/>
    </row>
    <row r="282" spans="1:50" ht="12.6" customHeight="1" x14ac:dyDescent="0.3">
      <c r="A282" s="297" t="s">
        <v>1825</v>
      </c>
      <c r="B282" s="297"/>
      <c r="C282" s="297"/>
      <c r="D282" s="297"/>
      <c r="E282" s="297"/>
      <c r="F282" s="297"/>
      <c r="G282" s="297"/>
      <c r="H282" s="575"/>
      <c r="I282" s="575"/>
      <c r="J282" s="575"/>
      <c r="K282" s="575"/>
      <c r="L282" s="575"/>
      <c r="M282" s="575"/>
      <c r="N282" s="575"/>
      <c r="O282" s="575"/>
      <c r="P282" s="575"/>
      <c r="Q282" s="575"/>
      <c r="R282" s="575"/>
      <c r="S282" s="575"/>
      <c r="T282" s="575"/>
      <c r="U282" s="575"/>
      <c r="V282" s="575"/>
      <c r="W282" s="575"/>
      <c r="X282" s="575"/>
      <c r="Y282" s="575"/>
      <c r="Z282" s="575"/>
      <c r="AA282" s="575"/>
      <c r="AB282" s="575"/>
      <c r="AC282" s="575"/>
      <c r="AD282" s="575"/>
      <c r="AE282" s="575"/>
      <c r="AF282" s="575"/>
      <c r="AG282" s="575"/>
      <c r="AH282" s="575"/>
      <c r="AI282" s="575"/>
      <c r="AJ282" s="575"/>
      <c r="AK282" s="575"/>
      <c r="AL282" s="575"/>
      <c r="AM282" s="575"/>
      <c r="AN282" s="575"/>
      <c r="AO282" s="575"/>
      <c r="AP282" s="575"/>
      <c r="AQ282" s="575"/>
      <c r="AR282" s="575"/>
      <c r="AS282" s="328"/>
      <c r="AT282" s="575"/>
      <c r="AU282" s="575"/>
      <c r="AV282" s="575"/>
      <c r="AW282" s="575"/>
      <c r="AX282" s="329"/>
    </row>
    <row r="283" spans="1:50" ht="12.6" customHeight="1" x14ac:dyDescent="0.3">
      <c r="A283" s="315" t="s">
        <v>1540</v>
      </c>
      <c r="B283" s="297"/>
      <c r="C283" s="297"/>
      <c r="D283" s="297"/>
      <c r="E283" s="297"/>
      <c r="F283" s="297"/>
      <c r="G283" s="297"/>
      <c r="H283" s="919"/>
      <c r="I283" s="919"/>
      <c r="J283" s="919"/>
      <c r="K283" s="919"/>
      <c r="L283" s="919"/>
      <c r="M283" s="809">
        <f>SUM('HL KNIHA VYPOC'!$D$61)*-1</f>
        <v>0</v>
      </c>
      <c r="N283" s="809"/>
      <c r="O283" s="809"/>
      <c r="P283" s="809"/>
      <c r="Q283" s="809"/>
      <c r="R283" s="809">
        <f>SUM('HL KNIHA VYPOC'!$D$62)*-1</f>
        <v>9102</v>
      </c>
      <c r="S283" s="809"/>
      <c r="T283" s="809"/>
      <c r="U283" s="809"/>
      <c r="V283" s="809"/>
      <c r="W283" s="809">
        <f>SUM('HL KNIHA VYPOC'!$D$65)*-1</f>
        <v>0</v>
      </c>
      <c r="X283" s="809"/>
      <c r="Y283" s="809"/>
      <c r="Z283" s="809"/>
      <c r="AA283" s="809"/>
      <c r="AB283" s="809">
        <f>SUM('HL KNIHA VYPOC'!$D$66)*-1</f>
        <v>0</v>
      </c>
      <c r="AC283" s="809"/>
      <c r="AD283" s="809"/>
      <c r="AE283" s="809"/>
      <c r="AF283" s="809"/>
      <c r="AG283" s="809">
        <f>SUM('HL KNIHA VYPOC'!$D$68)*-1+'HL KNIHA VYPOC'!$D$67</f>
        <v>0</v>
      </c>
      <c r="AH283" s="809"/>
      <c r="AI283" s="809"/>
      <c r="AJ283" s="809"/>
      <c r="AK283" s="809"/>
      <c r="AL283" s="809"/>
      <c r="AM283" s="809"/>
      <c r="AN283" s="809"/>
      <c r="AO283" s="809"/>
      <c r="AP283" s="809"/>
      <c r="AQ283" s="809"/>
      <c r="AR283" s="809"/>
      <c r="AS283" s="809"/>
      <c r="AT283" s="869">
        <f>SUM(H283:AS286)</f>
        <v>9102</v>
      </c>
      <c r="AU283" s="870"/>
      <c r="AV283" s="870"/>
      <c r="AW283" s="870"/>
      <c r="AX283" s="871"/>
    </row>
    <row r="284" spans="1:50" ht="12.6" customHeight="1" x14ac:dyDescent="0.3">
      <c r="A284" s="317" t="s">
        <v>1696</v>
      </c>
      <c r="B284" s="290"/>
      <c r="C284" s="290"/>
      <c r="D284" s="290"/>
      <c r="E284" s="290"/>
      <c r="F284" s="290"/>
      <c r="G284" s="290"/>
      <c r="H284" s="919"/>
      <c r="I284" s="919"/>
      <c r="J284" s="919"/>
      <c r="K284" s="919"/>
      <c r="L284" s="919"/>
      <c r="M284" s="809"/>
      <c r="N284" s="809"/>
      <c r="O284" s="809"/>
      <c r="P284" s="809"/>
      <c r="Q284" s="809"/>
      <c r="R284" s="809"/>
      <c r="S284" s="809"/>
      <c r="T284" s="809"/>
      <c r="U284" s="809"/>
      <c r="V284" s="809"/>
      <c r="W284" s="809"/>
      <c r="X284" s="809"/>
      <c r="Y284" s="809"/>
      <c r="Z284" s="809"/>
      <c r="AA284" s="809"/>
      <c r="AB284" s="809"/>
      <c r="AC284" s="809"/>
      <c r="AD284" s="809"/>
      <c r="AE284" s="809"/>
      <c r="AF284" s="809"/>
      <c r="AG284" s="809"/>
      <c r="AH284" s="809"/>
      <c r="AI284" s="809"/>
      <c r="AJ284" s="809"/>
      <c r="AK284" s="809"/>
      <c r="AL284" s="809"/>
      <c r="AM284" s="809"/>
      <c r="AN284" s="809"/>
      <c r="AO284" s="809"/>
      <c r="AP284" s="809"/>
      <c r="AQ284" s="809"/>
      <c r="AR284" s="809"/>
      <c r="AS284" s="809"/>
      <c r="AT284" s="874"/>
      <c r="AU284" s="875"/>
      <c r="AV284" s="875"/>
      <c r="AW284" s="875"/>
      <c r="AX284" s="876"/>
    </row>
    <row r="285" spans="1:50" ht="12.6" customHeight="1" x14ac:dyDescent="0.3">
      <c r="A285" s="317" t="s">
        <v>1536</v>
      </c>
      <c r="B285" s="290"/>
      <c r="C285" s="290"/>
      <c r="D285" s="290"/>
      <c r="E285" s="290"/>
      <c r="F285" s="290"/>
      <c r="G285" s="290"/>
      <c r="H285" s="919"/>
      <c r="I285" s="919"/>
      <c r="J285" s="919"/>
      <c r="K285" s="919"/>
      <c r="L285" s="919"/>
      <c r="M285" s="809"/>
      <c r="N285" s="809"/>
      <c r="O285" s="809"/>
      <c r="P285" s="809"/>
      <c r="Q285" s="809"/>
      <c r="R285" s="809"/>
      <c r="S285" s="809"/>
      <c r="T285" s="809"/>
      <c r="U285" s="809"/>
      <c r="V285" s="809"/>
      <c r="W285" s="809"/>
      <c r="X285" s="809"/>
      <c r="Y285" s="809"/>
      <c r="Z285" s="809"/>
      <c r="AA285" s="809"/>
      <c r="AB285" s="809"/>
      <c r="AC285" s="809"/>
      <c r="AD285" s="809"/>
      <c r="AE285" s="809"/>
      <c r="AF285" s="809"/>
      <c r="AG285" s="809"/>
      <c r="AH285" s="809"/>
      <c r="AI285" s="809"/>
      <c r="AJ285" s="809"/>
      <c r="AK285" s="809"/>
      <c r="AL285" s="809"/>
      <c r="AM285" s="809"/>
      <c r="AN285" s="809"/>
      <c r="AO285" s="809"/>
      <c r="AP285" s="809"/>
      <c r="AQ285" s="809"/>
      <c r="AR285" s="809"/>
      <c r="AS285" s="809"/>
      <c r="AT285" s="874"/>
      <c r="AU285" s="875"/>
      <c r="AV285" s="875"/>
      <c r="AW285" s="875"/>
      <c r="AX285" s="876"/>
    </row>
    <row r="286" spans="1:50" ht="12.6" customHeight="1" x14ac:dyDescent="0.3">
      <c r="A286" s="320" t="s">
        <v>1535</v>
      </c>
      <c r="B286" s="300"/>
      <c r="C286" s="300"/>
      <c r="D286" s="300"/>
      <c r="E286" s="300"/>
      <c r="F286" s="300"/>
      <c r="G286" s="300"/>
      <c r="H286" s="919"/>
      <c r="I286" s="919"/>
      <c r="J286" s="919"/>
      <c r="K286" s="919"/>
      <c r="L286" s="919"/>
      <c r="M286" s="809"/>
      <c r="N286" s="809"/>
      <c r="O286" s="809"/>
      <c r="P286" s="809"/>
      <c r="Q286" s="809"/>
      <c r="R286" s="809"/>
      <c r="S286" s="809"/>
      <c r="T286" s="809"/>
      <c r="U286" s="809"/>
      <c r="V286" s="809"/>
      <c r="W286" s="809"/>
      <c r="X286" s="809"/>
      <c r="Y286" s="809"/>
      <c r="Z286" s="809"/>
      <c r="AA286" s="809"/>
      <c r="AB286" s="809"/>
      <c r="AC286" s="809"/>
      <c r="AD286" s="809"/>
      <c r="AE286" s="809"/>
      <c r="AF286" s="809"/>
      <c r="AG286" s="809"/>
      <c r="AH286" s="809"/>
      <c r="AI286" s="809"/>
      <c r="AJ286" s="809"/>
      <c r="AK286" s="809"/>
      <c r="AL286" s="809"/>
      <c r="AM286" s="809"/>
      <c r="AN286" s="809"/>
      <c r="AO286" s="809"/>
      <c r="AP286" s="809"/>
      <c r="AQ286" s="809"/>
      <c r="AR286" s="809"/>
      <c r="AS286" s="809"/>
      <c r="AT286" s="877"/>
      <c r="AU286" s="878"/>
      <c r="AV286" s="878"/>
      <c r="AW286" s="878"/>
      <c r="AX286" s="879"/>
    </row>
    <row r="287" spans="1:50" ht="12.6" customHeight="1" x14ac:dyDescent="0.3">
      <c r="A287" s="293" t="s">
        <v>510</v>
      </c>
      <c r="B287" s="294"/>
      <c r="C287" s="294"/>
      <c r="D287" s="294"/>
      <c r="E287" s="294"/>
      <c r="F287" s="294"/>
      <c r="G287" s="294"/>
      <c r="H287" s="919"/>
      <c r="I287" s="919"/>
      <c r="J287" s="919"/>
      <c r="K287" s="919"/>
      <c r="L287" s="919"/>
      <c r="M287" s="809">
        <f>SUM('HL KNIHA VYPOC'!$F$61)</f>
        <v>0</v>
      </c>
      <c r="N287" s="809"/>
      <c r="O287" s="809"/>
      <c r="P287" s="809"/>
      <c r="Q287" s="809"/>
      <c r="R287" s="809">
        <f>SUM('HL KNIHA VYPOC'!$F$62)</f>
        <v>7904</v>
      </c>
      <c r="S287" s="809"/>
      <c r="T287" s="809"/>
      <c r="U287" s="809"/>
      <c r="V287" s="809"/>
      <c r="W287" s="809">
        <f>SUM('HL KNIHA VYPOC'!$F$65)</f>
        <v>0</v>
      </c>
      <c r="X287" s="809"/>
      <c r="Y287" s="809"/>
      <c r="Z287" s="809"/>
      <c r="AA287" s="809"/>
      <c r="AB287" s="809">
        <f>SUM('HL KNIHA VYPOC'!$F$66)</f>
        <v>0</v>
      </c>
      <c r="AC287" s="809"/>
      <c r="AD287" s="809"/>
      <c r="AE287" s="809"/>
      <c r="AF287" s="809"/>
      <c r="AG287" s="809">
        <f>SUM('HL KNIHA VYPOC'!$F$68+'HL KNIHA VYPOC'!$F$67)</f>
        <v>0</v>
      </c>
      <c r="AH287" s="809"/>
      <c r="AI287" s="809"/>
      <c r="AJ287" s="809"/>
      <c r="AK287" s="809"/>
      <c r="AL287" s="809"/>
      <c r="AM287" s="809"/>
      <c r="AN287" s="809"/>
      <c r="AO287" s="809"/>
      <c r="AP287" s="809"/>
      <c r="AQ287" s="809"/>
      <c r="AR287" s="809"/>
      <c r="AS287" s="809"/>
      <c r="AT287" s="810">
        <f>SUM(H287:AS287)</f>
        <v>7904</v>
      </c>
      <c r="AU287" s="811"/>
      <c r="AV287" s="811"/>
      <c r="AW287" s="811"/>
      <c r="AX287" s="812"/>
    </row>
    <row r="288" spans="1:50" ht="12.6" customHeight="1" x14ac:dyDescent="0.3">
      <c r="A288" s="293" t="s">
        <v>509</v>
      </c>
      <c r="B288" s="321"/>
      <c r="C288" s="294"/>
      <c r="D288" s="294"/>
      <c r="E288" s="294"/>
      <c r="F288" s="294"/>
      <c r="G288" s="294"/>
      <c r="H288" s="919"/>
      <c r="I288" s="919"/>
      <c r="J288" s="919"/>
      <c r="K288" s="919"/>
      <c r="L288" s="919"/>
      <c r="M288" s="809">
        <f>SUM('HL KNIHA VYPOC'!$E$61)</f>
        <v>0</v>
      </c>
      <c r="N288" s="809"/>
      <c r="O288" s="809"/>
      <c r="P288" s="809"/>
      <c r="Q288" s="809"/>
      <c r="R288" s="809">
        <f>SUM('HL KNIHA VYPOC'!$E$62)</f>
        <v>0</v>
      </c>
      <c r="S288" s="809"/>
      <c r="T288" s="809"/>
      <c r="U288" s="809"/>
      <c r="V288" s="809"/>
      <c r="W288" s="809">
        <f>SUM('HL KNIHA VYPOC'!$E$65)</f>
        <v>0</v>
      </c>
      <c r="X288" s="809"/>
      <c r="Y288" s="809"/>
      <c r="Z288" s="809"/>
      <c r="AA288" s="809"/>
      <c r="AB288" s="809">
        <f>SUM('HL KNIHA VYPOC'!$E$66)</f>
        <v>0</v>
      </c>
      <c r="AC288" s="809"/>
      <c r="AD288" s="809"/>
      <c r="AE288" s="809"/>
      <c r="AF288" s="809"/>
      <c r="AG288" s="809">
        <f>SUM('HL KNIHA VYPOC'!$E$68)+'HL KNIHA VYPOC'!$E$67</f>
        <v>0</v>
      </c>
      <c r="AH288" s="809"/>
      <c r="AI288" s="809"/>
      <c r="AJ288" s="809"/>
      <c r="AK288" s="809"/>
      <c r="AL288" s="809"/>
      <c r="AM288" s="809"/>
      <c r="AN288" s="809"/>
      <c r="AO288" s="809"/>
      <c r="AP288" s="809"/>
      <c r="AQ288" s="809"/>
      <c r="AR288" s="809"/>
      <c r="AS288" s="809"/>
      <c r="AT288" s="810">
        <f>SUM(H288:AS288)</f>
        <v>0</v>
      </c>
      <c r="AU288" s="811"/>
      <c r="AV288" s="811"/>
      <c r="AW288" s="811"/>
      <c r="AX288" s="812"/>
    </row>
    <row r="289" spans="1:50" ht="12.6" customHeight="1" x14ac:dyDescent="0.3">
      <c r="A289" s="293" t="s">
        <v>589</v>
      </c>
      <c r="B289" s="321"/>
      <c r="C289" s="294"/>
      <c r="D289" s="294"/>
      <c r="E289" s="294"/>
      <c r="F289" s="294"/>
      <c r="G289" s="294"/>
      <c r="H289" s="898"/>
      <c r="I289" s="898"/>
      <c r="J289" s="898"/>
      <c r="K289" s="898"/>
      <c r="L289" s="898"/>
      <c r="M289" s="898"/>
      <c r="N289" s="898"/>
      <c r="O289" s="898"/>
      <c r="P289" s="898"/>
      <c r="Q289" s="898"/>
      <c r="R289" s="898"/>
      <c r="S289" s="898"/>
      <c r="T289" s="898"/>
      <c r="U289" s="898"/>
      <c r="V289" s="898"/>
      <c r="W289" s="898"/>
      <c r="X289" s="898"/>
      <c r="Y289" s="898"/>
      <c r="Z289" s="898"/>
      <c r="AA289" s="898"/>
      <c r="AB289" s="898"/>
      <c r="AC289" s="898"/>
      <c r="AD289" s="898"/>
      <c r="AE289" s="898"/>
      <c r="AF289" s="898"/>
      <c r="AG289" s="898"/>
      <c r="AH289" s="898"/>
      <c r="AI289" s="898"/>
      <c r="AJ289" s="898"/>
      <c r="AK289" s="898"/>
      <c r="AL289" s="898"/>
      <c r="AM289" s="898"/>
      <c r="AN289" s="898"/>
      <c r="AO289" s="898"/>
      <c r="AP289" s="898"/>
      <c r="AQ289" s="898"/>
      <c r="AR289" s="898"/>
      <c r="AS289" s="898"/>
      <c r="AT289" s="810">
        <f>SUM(H289:AS289)</f>
        <v>0</v>
      </c>
      <c r="AU289" s="811"/>
      <c r="AV289" s="811"/>
      <c r="AW289" s="811"/>
      <c r="AX289" s="812"/>
    </row>
    <row r="290" spans="1:50" ht="12.6" customHeight="1" x14ac:dyDescent="0.3">
      <c r="A290" s="317" t="s">
        <v>504</v>
      </c>
      <c r="B290" s="290"/>
      <c r="C290" s="290"/>
      <c r="D290" s="290"/>
      <c r="E290" s="290"/>
      <c r="F290" s="290"/>
      <c r="G290" s="290"/>
      <c r="H290" s="919"/>
      <c r="I290" s="919"/>
      <c r="J290" s="919"/>
      <c r="K290" s="919"/>
      <c r="L290" s="919"/>
      <c r="M290" s="809">
        <f>SUM(M283+M287-M288+M289)</f>
        <v>0</v>
      </c>
      <c r="N290" s="809"/>
      <c r="O290" s="809"/>
      <c r="P290" s="809"/>
      <c r="Q290" s="809"/>
      <c r="R290" s="809">
        <f>SUM(R283+R287-R288+R289)</f>
        <v>17006</v>
      </c>
      <c r="S290" s="809"/>
      <c r="T290" s="809"/>
      <c r="U290" s="809"/>
      <c r="V290" s="809"/>
      <c r="W290" s="809">
        <f>SUM(W283+W287-W288+W289)</f>
        <v>0</v>
      </c>
      <c r="X290" s="809"/>
      <c r="Y290" s="809"/>
      <c r="Z290" s="809"/>
      <c r="AA290" s="809"/>
      <c r="AB290" s="809">
        <f>SUM(AB283+AB287-AB288+AB289)</f>
        <v>0</v>
      </c>
      <c r="AC290" s="809"/>
      <c r="AD290" s="809"/>
      <c r="AE290" s="809"/>
      <c r="AF290" s="809"/>
      <c r="AG290" s="809">
        <f>SUM(AG283+AG287-AG288+AG289)</f>
        <v>0</v>
      </c>
      <c r="AH290" s="809"/>
      <c r="AI290" s="809"/>
      <c r="AJ290" s="809"/>
      <c r="AK290" s="809"/>
      <c r="AL290" s="809"/>
      <c r="AM290" s="809"/>
      <c r="AN290" s="809"/>
      <c r="AO290" s="809"/>
      <c r="AP290" s="809"/>
      <c r="AQ290" s="809"/>
      <c r="AR290" s="809"/>
      <c r="AS290" s="809"/>
      <c r="AT290" s="869">
        <f>SUM(H290:AS292)</f>
        <v>17006</v>
      </c>
      <c r="AU290" s="870"/>
      <c r="AV290" s="870"/>
      <c r="AW290" s="870"/>
      <c r="AX290" s="871"/>
    </row>
    <row r="291" spans="1:50" ht="12.6" customHeight="1" x14ac:dyDescent="0.3">
      <c r="A291" s="317" t="s">
        <v>1536</v>
      </c>
      <c r="B291" s="290"/>
      <c r="C291" s="290"/>
      <c r="D291" s="290"/>
      <c r="E291" s="290"/>
      <c r="F291" s="290"/>
      <c r="G291" s="290"/>
      <c r="H291" s="919"/>
      <c r="I291" s="919"/>
      <c r="J291" s="919"/>
      <c r="K291" s="919"/>
      <c r="L291" s="919"/>
      <c r="M291" s="809"/>
      <c r="N291" s="809"/>
      <c r="O291" s="809"/>
      <c r="P291" s="809"/>
      <c r="Q291" s="809"/>
      <c r="R291" s="809"/>
      <c r="S291" s="809"/>
      <c r="T291" s="809"/>
      <c r="U291" s="809"/>
      <c r="V291" s="809"/>
      <c r="W291" s="809"/>
      <c r="X291" s="809"/>
      <c r="Y291" s="809"/>
      <c r="Z291" s="809"/>
      <c r="AA291" s="809"/>
      <c r="AB291" s="809"/>
      <c r="AC291" s="809"/>
      <c r="AD291" s="809"/>
      <c r="AE291" s="809"/>
      <c r="AF291" s="809"/>
      <c r="AG291" s="809"/>
      <c r="AH291" s="809"/>
      <c r="AI291" s="809"/>
      <c r="AJ291" s="809"/>
      <c r="AK291" s="809"/>
      <c r="AL291" s="809"/>
      <c r="AM291" s="809"/>
      <c r="AN291" s="809"/>
      <c r="AO291" s="809"/>
      <c r="AP291" s="809"/>
      <c r="AQ291" s="809"/>
      <c r="AR291" s="809"/>
      <c r="AS291" s="809"/>
      <c r="AT291" s="874"/>
      <c r="AU291" s="875"/>
      <c r="AV291" s="875"/>
      <c r="AW291" s="875"/>
      <c r="AX291" s="876"/>
    </row>
    <row r="292" spans="1:50" ht="12.6" customHeight="1" x14ac:dyDescent="0.3">
      <c r="A292" s="320" t="s">
        <v>1535</v>
      </c>
      <c r="B292" s="300"/>
      <c r="C292" s="300"/>
      <c r="D292" s="300"/>
      <c r="E292" s="300"/>
      <c r="F292" s="300"/>
      <c r="G292" s="300"/>
      <c r="H292" s="919"/>
      <c r="I292" s="919"/>
      <c r="J292" s="919"/>
      <c r="K292" s="919"/>
      <c r="L292" s="919"/>
      <c r="M292" s="809"/>
      <c r="N292" s="809"/>
      <c r="O292" s="809"/>
      <c r="P292" s="809"/>
      <c r="Q292" s="809"/>
      <c r="R292" s="809"/>
      <c r="S292" s="809"/>
      <c r="T292" s="809"/>
      <c r="U292" s="809"/>
      <c r="V292" s="809"/>
      <c r="W292" s="809"/>
      <c r="X292" s="809"/>
      <c r="Y292" s="809"/>
      <c r="Z292" s="809"/>
      <c r="AA292" s="809"/>
      <c r="AB292" s="809"/>
      <c r="AC292" s="809"/>
      <c r="AD292" s="809"/>
      <c r="AE292" s="809"/>
      <c r="AF292" s="809"/>
      <c r="AG292" s="809"/>
      <c r="AH292" s="809"/>
      <c r="AI292" s="809"/>
      <c r="AJ292" s="809"/>
      <c r="AK292" s="809"/>
      <c r="AL292" s="809"/>
      <c r="AM292" s="809"/>
      <c r="AN292" s="809"/>
      <c r="AO292" s="809"/>
      <c r="AP292" s="809"/>
      <c r="AQ292" s="809"/>
      <c r="AR292" s="809"/>
      <c r="AS292" s="809"/>
      <c r="AT292" s="877"/>
      <c r="AU292" s="878"/>
      <c r="AV292" s="878"/>
      <c r="AW292" s="878"/>
      <c r="AX292" s="879"/>
    </row>
    <row r="293" spans="1:50" ht="12.6" customHeight="1" x14ac:dyDescent="0.3">
      <c r="A293" s="290" t="s">
        <v>1808</v>
      </c>
      <c r="B293" s="290"/>
      <c r="C293" s="290"/>
      <c r="D293" s="290"/>
      <c r="E293" s="290"/>
      <c r="F293" s="290"/>
      <c r="G293" s="290"/>
      <c r="H293" s="576"/>
      <c r="I293" s="576"/>
      <c r="J293" s="576"/>
      <c r="K293" s="576"/>
      <c r="L293" s="576"/>
      <c r="M293" s="576"/>
      <c r="N293" s="576"/>
      <c r="O293" s="576"/>
      <c r="P293" s="576"/>
      <c r="Q293" s="576"/>
      <c r="R293" s="576"/>
      <c r="S293" s="576"/>
      <c r="T293" s="576"/>
      <c r="U293" s="576"/>
      <c r="V293" s="576"/>
      <c r="W293" s="576"/>
      <c r="X293" s="576"/>
      <c r="Y293" s="576"/>
      <c r="Z293" s="576"/>
      <c r="AA293" s="576"/>
      <c r="AB293" s="576"/>
      <c r="AC293" s="576"/>
      <c r="AD293" s="576"/>
      <c r="AE293" s="576"/>
      <c r="AF293" s="576"/>
      <c r="AG293" s="576"/>
      <c r="AH293" s="576"/>
      <c r="AI293" s="576"/>
      <c r="AJ293" s="576"/>
      <c r="AK293" s="576"/>
      <c r="AL293" s="576"/>
      <c r="AM293" s="576"/>
      <c r="AN293" s="576"/>
      <c r="AO293" s="576"/>
      <c r="AP293" s="576"/>
      <c r="AQ293" s="576"/>
      <c r="AR293" s="576"/>
      <c r="AS293" s="576"/>
      <c r="AT293" s="576"/>
      <c r="AU293" s="576"/>
      <c r="AV293" s="576"/>
      <c r="AW293" s="576"/>
      <c r="AX293" s="329"/>
    </row>
    <row r="294" spans="1:50" ht="12.6" customHeight="1" x14ac:dyDescent="0.3">
      <c r="A294" s="315" t="s">
        <v>1540</v>
      </c>
      <c r="B294" s="297"/>
      <c r="C294" s="297"/>
      <c r="D294" s="297"/>
      <c r="E294" s="297"/>
      <c r="F294" s="297"/>
      <c r="G294" s="297"/>
      <c r="H294" s="809">
        <f>SUM(H301-H300+H299-H298)</f>
        <v>0</v>
      </c>
      <c r="I294" s="809"/>
      <c r="J294" s="809"/>
      <c r="K294" s="809"/>
      <c r="L294" s="809"/>
      <c r="M294" s="809">
        <f>SUM(M301-M300+M299-M298)</f>
        <v>0</v>
      </c>
      <c r="N294" s="809"/>
      <c r="O294" s="809"/>
      <c r="P294" s="809"/>
      <c r="Q294" s="809"/>
      <c r="R294" s="809">
        <f>SUM(R301-R300+R299-R298)</f>
        <v>0</v>
      </c>
      <c r="S294" s="809"/>
      <c r="T294" s="809"/>
      <c r="U294" s="809"/>
      <c r="V294" s="809"/>
      <c r="W294" s="809">
        <f>SUM(W301-W300+W299-W298)</f>
        <v>0</v>
      </c>
      <c r="X294" s="809"/>
      <c r="Y294" s="809"/>
      <c r="Z294" s="809"/>
      <c r="AA294" s="809"/>
      <c r="AB294" s="809">
        <f>SUM(AB301-AB300+AB299-AB298)</f>
        <v>0</v>
      </c>
      <c r="AC294" s="809"/>
      <c r="AD294" s="809"/>
      <c r="AE294" s="809"/>
      <c r="AF294" s="809"/>
      <c r="AG294" s="809">
        <f>SUM(AG301-AG300+AG299-AG298)</f>
        <v>0</v>
      </c>
      <c r="AH294" s="809"/>
      <c r="AI294" s="809"/>
      <c r="AJ294" s="809"/>
      <c r="AK294" s="809">
        <f>SUM(AK301-AK300+AK299-AK298)</f>
        <v>0</v>
      </c>
      <c r="AL294" s="809"/>
      <c r="AM294" s="809"/>
      <c r="AN294" s="809"/>
      <c r="AO294" s="809">
        <f>SUM(AO301-AO300+AO299-AO298)</f>
        <v>0</v>
      </c>
      <c r="AP294" s="809"/>
      <c r="AQ294" s="809"/>
      <c r="AR294" s="809"/>
      <c r="AS294" s="809"/>
      <c r="AT294" s="869">
        <f>SUM(H294:AS297)</f>
        <v>0</v>
      </c>
      <c r="AU294" s="870"/>
      <c r="AV294" s="870"/>
      <c r="AW294" s="870"/>
      <c r="AX294" s="871"/>
    </row>
    <row r="295" spans="1:50" ht="12.6" customHeight="1" x14ac:dyDescent="0.3">
      <c r="A295" s="317" t="s">
        <v>1696</v>
      </c>
      <c r="B295" s="290"/>
      <c r="C295" s="290"/>
      <c r="D295" s="290"/>
      <c r="E295" s="290"/>
      <c r="F295" s="290"/>
      <c r="G295" s="290"/>
      <c r="H295" s="809"/>
      <c r="I295" s="809"/>
      <c r="J295" s="809"/>
      <c r="K295" s="809"/>
      <c r="L295" s="809"/>
      <c r="M295" s="809"/>
      <c r="N295" s="809"/>
      <c r="O295" s="809"/>
      <c r="P295" s="809"/>
      <c r="Q295" s="809"/>
      <c r="R295" s="809"/>
      <c r="S295" s="809"/>
      <c r="T295" s="809"/>
      <c r="U295" s="809"/>
      <c r="V295" s="809"/>
      <c r="W295" s="809"/>
      <c r="X295" s="809"/>
      <c r="Y295" s="809"/>
      <c r="Z295" s="809"/>
      <c r="AA295" s="809"/>
      <c r="AB295" s="809"/>
      <c r="AC295" s="809"/>
      <c r="AD295" s="809"/>
      <c r="AE295" s="809"/>
      <c r="AF295" s="809"/>
      <c r="AG295" s="809"/>
      <c r="AH295" s="809"/>
      <c r="AI295" s="809"/>
      <c r="AJ295" s="809"/>
      <c r="AK295" s="809"/>
      <c r="AL295" s="809"/>
      <c r="AM295" s="809"/>
      <c r="AN295" s="809"/>
      <c r="AO295" s="809"/>
      <c r="AP295" s="809"/>
      <c r="AQ295" s="809"/>
      <c r="AR295" s="809"/>
      <c r="AS295" s="809"/>
      <c r="AT295" s="874"/>
      <c r="AU295" s="875"/>
      <c r="AV295" s="875"/>
      <c r="AW295" s="875"/>
      <c r="AX295" s="876"/>
    </row>
    <row r="296" spans="1:50" ht="12.6" customHeight="1" x14ac:dyDescent="0.3">
      <c r="A296" s="317" t="s">
        <v>1536</v>
      </c>
      <c r="B296" s="290"/>
      <c r="C296" s="290"/>
      <c r="D296" s="290"/>
      <c r="E296" s="290"/>
      <c r="F296" s="290"/>
      <c r="G296" s="290"/>
      <c r="H296" s="809"/>
      <c r="I296" s="809"/>
      <c r="J296" s="809"/>
      <c r="K296" s="809"/>
      <c r="L296" s="809"/>
      <c r="M296" s="809"/>
      <c r="N296" s="809"/>
      <c r="O296" s="809"/>
      <c r="P296" s="809"/>
      <c r="Q296" s="809"/>
      <c r="R296" s="809"/>
      <c r="S296" s="809"/>
      <c r="T296" s="809"/>
      <c r="U296" s="809"/>
      <c r="V296" s="809"/>
      <c r="W296" s="809"/>
      <c r="X296" s="809"/>
      <c r="Y296" s="809"/>
      <c r="Z296" s="809"/>
      <c r="AA296" s="809"/>
      <c r="AB296" s="809"/>
      <c r="AC296" s="809"/>
      <c r="AD296" s="809"/>
      <c r="AE296" s="809"/>
      <c r="AF296" s="809"/>
      <c r="AG296" s="809"/>
      <c r="AH296" s="809"/>
      <c r="AI296" s="809"/>
      <c r="AJ296" s="809"/>
      <c r="AK296" s="809"/>
      <c r="AL296" s="809"/>
      <c r="AM296" s="809"/>
      <c r="AN296" s="809"/>
      <c r="AO296" s="809"/>
      <c r="AP296" s="809"/>
      <c r="AQ296" s="809"/>
      <c r="AR296" s="809"/>
      <c r="AS296" s="809"/>
      <c r="AT296" s="874"/>
      <c r="AU296" s="875"/>
      <c r="AV296" s="875"/>
      <c r="AW296" s="875"/>
      <c r="AX296" s="876"/>
    </row>
    <row r="297" spans="1:50" ht="12.6" customHeight="1" x14ac:dyDescent="0.3">
      <c r="A297" s="317" t="s">
        <v>1535</v>
      </c>
      <c r="B297" s="290"/>
      <c r="C297" s="290"/>
      <c r="D297" s="290"/>
      <c r="E297" s="290"/>
      <c r="F297" s="290"/>
      <c r="G297" s="290"/>
      <c r="H297" s="809"/>
      <c r="I297" s="809"/>
      <c r="J297" s="809"/>
      <c r="K297" s="809"/>
      <c r="L297" s="809"/>
      <c r="M297" s="809"/>
      <c r="N297" s="809"/>
      <c r="O297" s="809"/>
      <c r="P297" s="809"/>
      <c r="Q297" s="809"/>
      <c r="R297" s="809"/>
      <c r="S297" s="809"/>
      <c r="T297" s="809"/>
      <c r="U297" s="809"/>
      <c r="V297" s="809"/>
      <c r="W297" s="809"/>
      <c r="X297" s="809"/>
      <c r="Y297" s="809"/>
      <c r="Z297" s="809"/>
      <c r="AA297" s="809"/>
      <c r="AB297" s="809"/>
      <c r="AC297" s="809"/>
      <c r="AD297" s="809"/>
      <c r="AE297" s="809"/>
      <c r="AF297" s="809"/>
      <c r="AG297" s="809"/>
      <c r="AH297" s="809"/>
      <c r="AI297" s="809"/>
      <c r="AJ297" s="809"/>
      <c r="AK297" s="809"/>
      <c r="AL297" s="809"/>
      <c r="AM297" s="809"/>
      <c r="AN297" s="809"/>
      <c r="AO297" s="809"/>
      <c r="AP297" s="809"/>
      <c r="AQ297" s="809"/>
      <c r="AR297" s="809"/>
      <c r="AS297" s="809"/>
      <c r="AT297" s="877"/>
      <c r="AU297" s="878"/>
      <c r="AV297" s="878"/>
      <c r="AW297" s="878"/>
      <c r="AX297" s="879"/>
    </row>
    <row r="298" spans="1:50" ht="12.6" customHeight="1" x14ac:dyDescent="0.3">
      <c r="A298" s="293" t="s">
        <v>510</v>
      </c>
      <c r="B298" s="294"/>
      <c r="C298" s="294"/>
      <c r="D298" s="294"/>
      <c r="E298" s="294"/>
      <c r="F298" s="294"/>
      <c r="G298" s="294"/>
      <c r="H298" s="898"/>
      <c r="I298" s="898"/>
      <c r="J298" s="898"/>
      <c r="K298" s="898"/>
      <c r="L298" s="898"/>
      <c r="M298" s="898"/>
      <c r="N298" s="898"/>
      <c r="O298" s="898"/>
      <c r="P298" s="898"/>
      <c r="Q298" s="898"/>
      <c r="R298" s="898"/>
      <c r="S298" s="898"/>
      <c r="T298" s="898"/>
      <c r="U298" s="898"/>
      <c r="V298" s="898"/>
      <c r="W298" s="898"/>
      <c r="X298" s="898"/>
      <c r="Y298" s="898"/>
      <c r="Z298" s="898"/>
      <c r="AA298" s="898"/>
      <c r="AB298" s="898"/>
      <c r="AC298" s="898"/>
      <c r="AD298" s="898"/>
      <c r="AE298" s="898"/>
      <c r="AF298" s="898"/>
      <c r="AG298" s="898"/>
      <c r="AH298" s="898"/>
      <c r="AI298" s="898"/>
      <c r="AJ298" s="898"/>
      <c r="AK298" s="898"/>
      <c r="AL298" s="898"/>
      <c r="AM298" s="898"/>
      <c r="AN298" s="898"/>
      <c r="AO298" s="898"/>
      <c r="AP298" s="898"/>
      <c r="AQ298" s="898"/>
      <c r="AR298" s="898"/>
      <c r="AS298" s="898"/>
      <c r="AT298" s="810">
        <f>SUM(H298:AS298)</f>
        <v>0</v>
      </c>
      <c r="AU298" s="811"/>
      <c r="AV298" s="811"/>
      <c r="AW298" s="811"/>
      <c r="AX298" s="812"/>
    </row>
    <row r="299" spans="1:50" ht="12.6" customHeight="1" x14ac:dyDescent="0.3">
      <c r="A299" s="293" t="s">
        <v>509</v>
      </c>
      <c r="B299" s="321"/>
      <c r="C299" s="294"/>
      <c r="D299" s="294"/>
      <c r="E299" s="294"/>
      <c r="F299" s="294"/>
      <c r="G299" s="294"/>
      <c r="H299" s="898"/>
      <c r="I299" s="898"/>
      <c r="J299" s="898"/>
      <c r="K299" s="898"/>
      <c r="L299" s="898"/>
      <c r="M299" s="898"/>
      <c r="N299" s="898"/>
      <c r="O299" s="898"/>
      <c r="P299" s="898"/>
      <c r="Q299" s="898"/>
      <c r="R299" s="898"/>
      <c r="S299" s="898"/>
      <c r="T299" s="898"/>
      <c r="U299" s="898"/>
      <c r="V299" s="898"/>
      <c r="W299" s="898"/>
      <c r="X299" s="898"/>
      <c r="Y299" s="898"/>
      <c r="Z299" s="898"/>
      <c r="AA299" s="898"/>
      <c r="AB299" s="898"/>
      <c r="AC299" s="898"/>
      <c r="AD299" s="898"/>
      <c r="AE299" s="898"/>
      <c r="AF299" s="898"/>
      <c r="AG299" s="898"/>
      <c r="AH299" s="898"/>
      <c r="AI299" s="898"/>
      <c r="AJ299" s="898"/>
      <c r="AK299" s="898"/>
      <c r="AL299" s="898"/>
      <c r="AM299" s="898"/>
      <c r="AN299" s="898"/>
      <c r="AO299" s="898"/>
      <c r="AP299" s="898"/>
      <c r="AQ299" s="898"/>
      <c r="AR299" s="898"/>
      <c r="AS299" s="898"/>
      <c r="AT299" s="810">
        <f>SUM(H299:AS299)</f>
        <v>0</v>
      </c>
      <c r="AU299" s="811"/>
      <c r="AV299" s="811"/>
      <c r="AW299" s="811"/>
      <c r="AX299" s="812"/>
    </row>
    <row r="300" spans="1:50" ht="12.6" customHeight="1" x14ac:dyDescent="0.3">
      <c r="A300" s="293" t="s">
        <v>589</v>
      </c>
      <c r="B300" s="321"/>
      <c r="C300" s="294"/>
      <c r="D300" s="294"/>
      <c r="E300" s="294"/>
      <c r="F300" s="294"/>
      <c r="G300" s="294"/>
      <c r="H300" s="898"/>
      <c r="I300" s="898"/>
      <c r="J300" s="898"/>
      <c r="K300" s="898"/>
      <c r="L300" s="898"/>
      <c r="M300" s="898"/>
      <c r="N300" s="898"/>
      <c r="O300" s="898"/>
      <c r="P300" s="898"/>
      <c r="Q300" s="898"/>
      <c r="R300" s="898"/>
      <c r="S300" s="898"/>
      <c r="T300" s="898"/>
      <c r="U300" s="898"/>
      <c r="V300" s="898"/>
      <c r="W300" s="898"/>
      <c r="X300" s="898"/>
      <c r="Y300" s="898"/>
      <c r="Z300" s="898"/>
      <c r="AA300" s="898"/>
      <c r="AB300" s="898"/>
      <c r="AC300" s="898"/>
      <c r="AD300" s="898"/>
      <c r="AE300" s="898"/>
      <c r="AF300" s="898"/>
      <c r="AG300" s="898"/>
      <c r="AH300" s="898"/>
      <c r="AI300" s="898"/>
      <c r="AJ300" s="898"/>
      <c r="AK300" s="898"/>
      <c r="AL300" s="898"/>
      <c r="AM300" s="898"/>
      <c r="AN300" s="898"/>
      <c r="AO300" s="898"/>
      <c r="AP300" s="898"/>
      <c r="AQ300" s="898"/>
      <c r="AR300" s="898"/>
      <c r="AS300" s="898"/>
      <c r="AT300" s="810">
        <f>SUM(H300:AS300)</f>
        <v>0</v>
      </c>
      <c r="AU300" s="811"/>
      <c r="AV300" s="811"/>
      <c r="AW300" s="811"/>
      <c r="AX300" s="812"/>
    </row>
    <row r="301" spans="1:50" ht="12.6" customHeight="1" x14ac:dyDescent="0.3">
      <c r="A301" s="317" t="s">
        <v>504</v>
      </c>
      <c r="B301" s="290"/>
      <c r="C301" s="290"/>
      <c r="D301" s="290"/>
      <c r="E301" s="290"/>
      <c r="F301" s="290"/>
      <c r="G301" s="290"/>
      <c r="H301" s="809">
        <f>SUM(ANALYTIKAVUJ!$C$33)*-1</f>
        <v>0</v>
      </c>
      <c r="I301" s="809"/>
      <c r="J301" s="809"/>
      <c r="K301" s="809"/>
      <c r="L301" s="809"/>
      <c r="M301" s="809">
        <f>SUM(ANALYTIKAVUJ!$C$34)*-1</f>
        <v>0</v>
      </c>
      <c r="N301" s="809"/>
      <c r="O301" s="809"/>
      <c r="P301" s="809"/>
      <c r="Q301" s="809"/>
      <c r="R301" s="809">
        <f>SUM(ANALYTIKAVUJ!$C$35)*-1</f>
        <v>0</v>
      </c>
      <c r="S301" s="809"/>
      <c r="T301" s="809"/>
      <c r="U301" s="809"/>
      <c r="V301" s="809"/>
      <c r="W301" s="809">
        <f>SUM(ANALYTIKAVUJ!$C$36)*-1</f>
        <v>0</v>
      </c>
      <c r="X301" s="809"/>
      <c r="Y301" s="809"/>
      <c r="Z301" s="809"/>
      <c r="AA301" s="809"/>
      <c r="AB301" s="809">
        <f>SUM(ANALYTIKAVUJ!$C$37)*-1</f>
        <v>0</v>
      </c>
      <c r="AC301" s="809"/>
      <c r="AD301" s="809"/>
      <c r="AE301" s="809"/>
      <c r="AF301" s="809"/>
      <c r="AG301" s="809">
        <f>SUM(ANALYTIKAVUJ!$C$38)*-1</f>
        <v>0</v>
      </c>
      <c r="AH301" s="809"/>
      <c r="AI301" s="809"/>
      <c r="AJ301" s="809"/>
      <c r="AK301" s="809">
        <f>SUM('HL KNIHA VYPOC'!$G$74)*-1</f>
        <v>0</v>
      </c>
      <c r="AL301" s="809"/>
      <c r="AM301" s="809"/>
      <c r="AN301" s="809"/>
      <c r="AO301" s="809">
        <f>SUM(ANALYTIKAVUJ!$C$42)*-1</f>
        <v>0</v>
      </c>
      <c r="AP301" s="809"/>
      <c r="AQ301" s="809"/>
      <c r="AR301" s="809"/>
      <c r="AS301" s="809"/>
      <c r="AT301" s="905">
        <f>SUM(H301:AS303)</f>
        <v>0</v>
      </c>
      <c r="AU301" s="906"/>
      <c r="AV301" s="906"/>
      <c r="AW301" s="906"/>
      <c r="AX301" s="907"/>
    </row>
    <row r="302" spans="1:50" ht="12.6" customHeight="1" x14ac:dyDescent="0.3">
      <c r="A302" s="317" t="s">
        <v>1536</v>
      </c>
      <c r="B302" s="290"/>
      <c r="C302" s="290"/>
      <c r="D302" s="290"/>
      <c r="E302" s="290"/>
      <c r="F302" s="290"/>
      <c r="G302" s="290"/>
      <c r="H302" s="809"/>
      <c r="I302" s="809"/>
      <c r="J302" s="809"/>
      <c r="K302" s="809"/>
      <c r="L302" s="809"/>
      <c r="M302" s="809"/>
      <c r="N302" s="809"/>
      <c r="O302" s="809"/>
      <c r="P302" s="809"/>
      <c r="Q302" s="809"/>
      <c r="R302" s="809"/>
      <c r="S302" s="809"/>
      <c r="T302" s="809"/>
      <c r="U302" s="809"/>
      <c r="V302" s="809"/>
      <c r="W302" s="809"/>
      <c r="X302" s="809"/>
      <c r="Y302" s="809"/>
      <c r="Z302" s="809"/>
      <c r="AA302" s="809"/>
      <c r="AB302" s="809"/>
      <c r="AC302" s="809"/>
      <c r="AD302" s="809"/>
      <c r="AE302" s="809"/>
      <c r="AF302" s="809"/>
      <c r="AG302" s="809"/>
      <c r="AH302" s="809"/>
      <c r="AI302" s="809"/>
      <c r="AJ302" s="809"/>
      <c r="AK302" s="809"/>
      <c r="AL302" s="809"/>
      <c r="AM302" s="809"/>
      <c r="AN302" s="809"/>
      <c r="AO302" s="809"/>
      <c r="AP302" s="809"/>
      <c r="AQ302" s="809"/>
      <c r="AR302" s="809"/>
      <c r="AS302" s="809"/>
      <c r="AT302" s="908"/>
      <c r="AU302" s="909"/>
      <c r="AV302" s="909"/>
      <c r="AW302" s="909"/>
      <c r="AX302" s="910"/>
    </row>
    <row r="303" spans="1:50" ht="12.6" customHeight="1" x14ac:dyDescent="0.3">
      <c r="A303" s="320" t="s">
        <v>1535</v>
      </c>
      <c r="B303" s="300"/>
      <c r="C303" s="300"/>
      <c r="D303" s="300"/>
      <c r="E303" s="300"/>
      <c r="F303" s="300"/>
      <c r="G303" s="300"/>
      <c r="H303" s="809"/>
      <c r="I303" s="809"/>
      <c r="J303" s="809"/>
      <c r="K303" s="809"/>
      <c r="L303" s="809"/>
      <c r="M303" s="809"/>
      <c r="N303" s="809"/>
      <c r="O303" s="809"/>
      <c r="P303" s="809"/>
      <c r="Q303" s="809"/>
      <c r="R303" s="809"/>
      <c r="S303" s="809"/>
      <c r="T303" s="809"/>
      <c r="U303" s="809"/>
      <c r="V303" s="809"/>
      <c r="W303" s="809"/>
      <c r="X303" s="809"/>
      <c r="Y303" s="809"/>
      <c r="Z303" s="809"/>
      <c r="AA303" s="809"/>
      <c r="AB303" s="809"/>
      <c r="AC303" s="809"/>
      <c r="AD303" s="809"/>
      <c r="AE303" s="809"/>
      <c r="AF303" s="809"/>
      <c r="AG303" s="809"/>
      <c r="AH303" s="809"/>
      <c r="AI303" s="809"/>
      <c r="AJ303" s="809"/>
      <c r="AK303" s="809"/>
      <c r="AL303" s="809"/>
      <c r="AM303" s="809"/>
      <c r="AN303" s="809"/>
      <c r="AO303" s="809"/>
      <c r="AP303" s="809"/>
      <c r="AQ303" s="809"/>
      <c r="AR303" s="809"/>
      <c r="AS303" s="809"/>
      <c r="AT303" s="911"/>
      <c r="AU303" s="912"/>
      <c r="AV303" s="912"/>
      <c r="AW303" s="912"/>
      <c r="AX303" s="913"/>
    </row>
    <row r="304" spans="1:50" ht="12.6" customHeight="1" x14ac:dyDescent="0.3">
      <c r="A304" s="294" t="s">
        <v>1497</v>
      </c>
      <c r="B304" s="294"/>
      <c r="C304" s="294"/>
      <c r="D304" s="294"/>
      <c r="E304" s="294"/>
      <c r="F304" s="294"/>
      <c r="G304" s="294"/>
      <c r="H304" s="330"/>
      <c r="I304" s="330"/>
      <c r="J304" s="330"/>
      <c r="K304" s="330"/>
      <c r="L304" s="330"/>
      <c r="M304" s="330"/>
      <c r="N304" s="330"/>
      <c r="O304" s="330"/>
      <c r="P304" s="330"/>
      <c r="Q304" s="330"/>
      <c r="R304" s="330"/>
      <c r="S304" s="330"/>
      <c r="T304" s="330"/>
      <c r="U304" s="330"/>
      <c r="V304" s="330"/>
      <c r="W304" s="330"/>
      <c r="X304" s="330"/>
      <c r="Y304" s="330"/>
      <c r="Z304" s="330"/>
      <c r="AA304" s="330"/>
      <c r="AB304" s="330"/>
      <c r="AC304" s="330"/>
      <c r="AD304" s="330"/>
      <c r="AE304" s="330"/>
      <c r="AF304" s="330"/>
      <c r="AG304" s="330"/>
      <c r="AH304" s="330"/>
      <c r="AI304" s="330"/>
      <c r="AJ304" s="330"/>
      <c r="AK304" s="330"/>
      <c r="AL304" s="330"/>
      <c r="AM304" s="330"/>
      <c r="AN304" s="330"/>
      <c r="AO304" s="330"/>
      <c r="AP304" s="330"/>
      <c r="AQ304" s="330"/>
      <c r="AR304" s="330"/>
      <c r="AS304" s="330"/>
      <c r="AT304" s="330"/>
      <c r="AU304" s="330"/>
      <c r="AV304" s="330"/>
      <c r="AW304" s="330"/>
      <c r="AX304" s="329"/>
    </row>
    <row r="305" spans="1:55" ht="12.6" customHeight="1" x14ac:dyDescent="0.3">
      <c r="A305" s="315" t="s">
        <v>1540</v>
      </c>
      <c r="B305" s="297"/>
      <c r="C305" s="297"/>
      <c r="D305" s="297"/>
      <c r="E305" s="297"/>
      <c r="F305" s="297"/>
      <c r="G305" s="297"/>
      <c r="H305" s="809">
        <f>SUM(H272-H283-H294)</f>
        <v>0</v>
      </c>
      <c r="I305" s="809"/>
      <c r="J305" s="809"/>
      <c r="K305" s="809"/>
      <c r="L305" s="809"/>
      <c r="M305" s="809">
        <f>SUM(M272-M283-M294)</f>
        <v>0</v>
      </c>
      <c r="N305" s="809"/>
      <c r="O305" s="809"/>
      <c r="P305" s="809"/>
      <c r="Q305" s="809"/>
      <c r="R305" s="809">
        <f>SUM(R272-R283-R294)</f>
        <v>22039.68</v>
      </c>
      <c r="S305" s="809"/>
      <c r="T305" s="809"/>
      <c r="U305" s="809"/>
      <c r="V305" s="809"/>
      <c r="W305" s="809">
        <f>SUM(W272-W283-W294)</f>
        <v>0</v>
      </c>
      <c r="X305" s="809"/>
      <c r="Y305" s="809"/>
      <c r="Z305" s="809"/>
      <c r="AA305" s="809"/>
      <c r="AB305" s="809">
        <f>SUM(AB272-AB283-AB294)</f>
        <v>0</v>
      </c>
      <c r="AC305" s="809"/>
      <c r="AD305" s="809"/>
      <c r="AE305" s="809"/>
      <c r="AF305" s="809"/>
      <c r="AG305" s="809">
        <f>SUM(AG272-AG283-AG294)</f>
        <v>0</v>
      </c>
      <c r="AH305" s="809"/>
      <c r="AI305" s="809"/>
      <c r="AJ305" s="809"/>
      <c r="AK305" s="809">
        <f>SUM(AK272-AK283-AK294)</f>
        <v>0</v>
      </c>
      <c r="AL305" s="809"/>
      <c r="AM305" s="809"/>
      <c r="AN305" s="809"/>
      <c r="AO305" s="809">
        <f>SUM(AO272-AO283-AO294)</f>
        <v>0</v>
      </c>
      <c r="AP305" s="809"/>
      <c r="AQ305" s="809"/>
      <c r="AR305" s="809"/>
      <c r="AS305" s="809"/>
      <c r="AT305" s="869">
        <f>SUM(AT272-AT283-AT294)</f>
        <v>22039.68</v>
      </c>
      <c r="AU305" s="870"/>
      <c r="AV305" s="870"/>
      <c r="AW305" s="870"/>
      <c r="AX305" s="871"/>
    </row>
    <row r="306" spans="1:55" ht="12.6" customHeight="1" x14ac:dyDescent="0.3">
      <c r="A306" s="317" t="s">
        <v>1696</v>
      </c>
      <c r="B306" s="290"/>
      <c r="C306" s="290"/>
      <c r="D306" s="290"/>
      <c r="E306" s="290"/>
      <c r="F306" s="290"/>
      <c r="G306" s="290"/>
      <c r="H306" s="809"/>
      <c r="I306" s="809"/>
      <c r="J306" s="809"/>
      <c r="K306" s="809"/>
      <c r="L306" s="809"/>
      <c r="M306" s="809"/>
      <c r="N306" s="809"/>
      <c r="O306" s="809"/>
      <c r="P306" s="809"/>
      <c r="Q306" s="809"/>
      <c r="R306" s="809"/>
      <c r="S306" s="809"/>
      <c r="T306" s="809"/>
      <c r="U306" s="809"/>
      <c r="V306" s="809"/>
      <c r="W306" s="809"/>
      <c r="X306" s="809"/>
      <c r="Y306" s="809"/>
      <c r="Z306" s="809"/>
      <c r="AA306" s="809"/>
      <c r="AB306" s="809"/>
      <c r="AC306" s="809"/>
      <c r="AD306" s="809"/>
      <c r="AE306" s="809"/>
      <c r="AF306" s="809"/>
      <c r="AG306" s="809"/>
      <c r="AH306" s="809"/>
      <c r="AI306" s="809"/>
      <c r="AJ306" s="809"/>
      <c r="AK306" s="809"/>
      <c r="AL306" s="809"/>
      <c r="AM306" s="809"/>
      <c r="AN306" s="809"/>
      <c r="AO306" s="809"/>
      <c r="AP306" s="809"/>
      <c r="AQ306" s="809"/>
      <c r="AR306" s="809"/>
      <c r="AS306" s="809"/>
      <c r="AT306" s="874"/>
      <c r="AU306" s="875"/>
      <c r="AV306" s="875"/>
      <c r="AW306" s="875"/>
      <c r="AX306" s="876"/>
    </row>
    <row r="307" spans="1:55" ht="12.6" customHeight="1" x14ac:dyDescent="0.3">
      <c r="A307" s="317" t="s">
        <v>1536</v>
      </c>
      <c r="B307" s="290"/>
      <c r="C307" s="290"/>
      <c r="D307" s="290"/>
      <c r="E307" s="290"/>
      <c r="F307" s="290"/>
      <c r="G307" s="290"/>
      <c r="H307" s="809"/>
      <c r="I307" s="809"/>
      <c r="J307" s="809"/>
      <c r="K307" s="809"/>
      <c r="L307" s="809"/>
      <c r="M307" s="809"/>
      <c r="N307" s="809"/>
      <c r="O307" s="809"/>
      <c r="P307" s="809"/>
      <c r="Q307" s="809"/>
      <c r="R307" s="809"/>
      <c r="S307" s="809"/>
      <c r="T307" s="809"/>
      <c r="U307" s="809"/>
      <c r="V307" s="809"/>
      <c r="W307" s="809"/>
      <c r="X307" s="809"/>
      <c r="Y307" s="809"/>
      <c r="Z307" s="809"/>
      <c r="AA307" s="809"/>
      <c r="AB307" s="809"/>
      <c r="AC307" s="809"/>
      <c r="AD307" s="809"/>
      <c r="AE307" s="809"/>
      <c r="AF307" s="809"/>
      <c r="AG307" s="809"/>
      <c r="AH307" s="809"/>
      <c r="AI307" s="809"/>
      <c r="AJ307" s="809"/>
      <c r="AK307" s="809"/>
      <c r="AL307" s="809"/>
      <c r="AM307" s="809"/>
      <c r="AN307" s="809"/>
      <c r="AO307" s="809"/>
      <c r="AP307" s="809"/>
      <c r="AQ307" s="809"/>
      <c r="AR307" s="809"/>
      <c r="AS307" s="809"/>
      <c r="AT307" s="874"/>
      <c r="AU307" s="875"/>
      <c r="AV307" s="875"/>
      <c r="AW307" s="875"/>
      <c r="AX307" s="876"/>
    </row>
    <row r="308" spans="1:55" ht="12.6" customHeight="1" x14ac:dyDescent="0.3">
      <c r="A308" s="317" t="s">
        <v>1535</v>
      </c>
      <c r="B308" s="290"/>
      <c r="C308" s="290"/>
      <c r="D308" s="290"/>
      <c r="E308" s="290"/>
      <c r="F308" s="290"/>
      <c r="G308" s="290"/>
      <c r="H308" s="809"/>
      <c r="I308" s="809"/>
      <c r="J308" s="809"/>
      <c r="K308" s="809"/>
      <c r="L308" s="809"/>
      <c r="M308" s="809"/>
      <c r="N308" s="809"/>
      <c r="O308" s="809"/>
      <c r="P308" s="809"/>
      <c r="Q308" s="809"/>
      <c r="R308" s="809"/>
      <c r="S308" s="809"/>
      <c r="T308" s="809"/>
      <c r="U308" s="809"/>
      <c r="V308" s="809"/>
      <c r="W308" s="809"/>
      <c r="X308" s="809"/>
      <c r="Y308" s="809"/>
      <c r="Z308" s="809"/>
      <c r="AA308" s="809"/>
      <c r="AB308" s="809"/>
      <c r="AC308" s="809"/>
      <c r="AD308" s="809"/>
      <c r="AE308" s="809"/>
      <c r="AF308" s="809"/>
      <c r="AG308" s="809"/>
      <c r="AH308" s="809"/>
      <c r="AI308" s="809"/>
      <c r="AJ308" s="809"/>
      <c r="AK308" s="809"/>
      <c r="AL308" s="809"/>
      <c r="AM308" s="809"/>
      <c r="AN308" s="809"/>
      <c r="AO308" s="809"/>
      <c r="AP308" s="809"/>
      <c r="AQ308" s="809"/>
      <c r="AR308" s="809"/>
      <c r="AS308" s="809"/>
      <c r="AT308" s="877"/>
      <c r="AU308" s="878"/>
      <c r="AV308" s="878"/>
      <c r="AW308" s="878"/>
      <c r="AX308" s="879"/>
    </row>
    <row r="309" spans="1:55" ht="12.6" customHeight="1" x14ac:dyDescent="0.3">
      <c r="A309" s="315" t="s">
        <v>504</v>
      </c>
      <c r="B309" s="297"/>
      <c r="C309" s="297"/>
      <c r="D309" s="297"/>
      <c r="E309" s="297"/>
      <c r="F309" s="297"/>
      <c r="G309" s="298"/>
      <c r="H309" s="809">
        <f>SUM(H279-H290-H301)</f>
        <v>0</v>
      </c>
      <c r="I309" s="809"/>
      <c r="J309" s="809"/>
      <c r="K309" s="809"/>
      <c r="L309" s="809"/>
      <c r="M309" s="809">
        <f>SUM(M279-M290-M301)</f>
        <v>0</v>
      </c>
      <c r="N309" s="809"/>
      <c r="O309" s="809"/>
      <c r="P309" s="809"/>
      <c r="Q309" s="809"/>
      <c r="R309" s="809">
        <f>SUM(R279-R290-R301)</f>
        <v>16030.260000000002</v>
      </c>
      <c r="S309" s="809"/>
      <c r="T309" s="809"/>
      <c r="U309" s="809"/>
      <c r="V309" s="809"/>
      <c r="W309" s="809">
        <f>SUM(W279-W290-W301)</f>
        <v>0</v>
      </c>
      <c r="X309" s="809"/>
      <c r="Y309" s="809"/>
      <c r="Z309" s="809"/>
      <c r="AA309" s="809"/>
      <c r="AB309" s="809">
        <f>SUM(AB279-AB290-AB301)</f>
        <v>0</v>
      </c>
      <c r="AC309" s="809"/>
      <c r="AD309" s="809"/>
      <c r="AE309" s="809"/>
      <c r="AF309" s="809"/>
      <c r="AG309" s="809">
        <f>SUM(AG279-AG290-AG301)</f>
        <v>0</v>
      </c>
      <c r="AH309" s="809"/>
      <c r="AI309" s="809"/>
      <c r="AJ309" s="809"/>
      <c r="AK309" s="809">
        <f>SUM(AK279-AK290-AK301)</f>
        <v>0</v>
      </c>
      <c r="AL309" s="809"/>
      <c r="AM309" s="809"/>
      <c r="AN309" s="809"/>
      <c r="AO309" s="809">
        <f>SUM(AO279-AO290-AO301)</f>
        <v>0</v>
      </c>
      <c r="AP309" s="809"/>
      <c r="AQ309" s="809"/>
      <c r="AR309" s="809"/>
      <c r="AS309" s="809"/>
      <c r="AT309" s="869">
        <f>SUM(H309:AS311)</f>
        <v>16030.260000000002</v>
      </c>
      <c r="AU309" s="870"/>
      <c r="AV309" s="870"/>
      <c r="AW309" s="870"/>
      <c r="AX309" s="871"/>
    </row>
    <row r="310" spans="1:55" ht="12.6" customHeight="1" x14ac:dyDescent="0.3">
      <c r="A310" s="317" t="s">
        <v>1536</v>
      </c>
      <c r="B310" s="290"/>
      <c r="C310" s="290"/>
      <c r="D310" s="290"/>
      <c r="E310" s="290"/>
      <c r="F310" s="290"/>
      <c r="G310" s="319"/>
      <c r="H310" s="809"/>
      <c r="I310" s="809"/>
      <c r="J310" s="809"/>
      <c r="K310" s="809"/>
      <c r="L310" s="809"/>
      <c r="M310" s="809"/>
      <c r="N310" s="809"/>
      <c r="O310" s="809"/>
      <c r="P310" s="809"/>
      <c r="Q310" s="809"/>
      <c r="R310" s="809"/>
      <c r="S310" s="809"/>
      <c r="T310" s="809"/>
      <c r="U310" s="809"/>
      <c r="V310" s="809"/>
      <c r="W310" s="809"/>
      <c r="X310" s="809"/>
      <c r="Y310" s="809"/>
      <c r="Z310" s="809"/>
      <c r="AA310" s="809"/>
      <c r="AB310" s="809"/>
      <c r="AC310" s="809"/>
      <c r="AD310" s="809"/>
      <c r="AE310" s="809"/>
      <c r="AF310" s="809"/>
      <c r="AG310" s="809"/>
      <c r="AH310" s="809"/>
      <c r="AI310" s="809"/>
      <c r="AJ310" s="809"/>
      <c r="AK310" s="809"/>
      <c r="AL310" s="809"/>
      <c r="AM310" s="809"/>
      <c r="AN310" s="809"/>
      <c r="AO310" s="809"/>
      <c r="AP310" s="809"/>
      <c r="AQ310" s="809"/>
      <c r="AR310" s="809"/>
      <c r="AS310" s="809"/>
      <c r="AT310" s="874"/>
      <c r="AU310" s="875"/>
      <c r="AV310" s="875"/>
      <c r="AW310" s="875"/>
      <c r="AX310" s="876"/>
    </row>
    <row r="311" spans="1:55" ht="12.6" customHeight="1" x14ac:dyDescent="0.3">
      <c r="A311" s="320" t="s">
        <v>1535</v>
      </c>
      <c r="B311" s="300"/>
      <c r="C311" s="300"/>
      <c r="D311" s="300"/>
      <c r="E311" s="300"/>
      <c r="F311" s="300"/>
      <c r="G311" s="301"/>
      <c r="H311" s="809"/>
      <c r="I311" s="809"/>
      <c r="J311" s="809"/>
      <c r="K311" s="809"/>
      <c r="L311" s="809"/>
      <c r="M311" s="809"/>
      <c r="N311" s="809"/>
      <c r="O311" s="809"/>
      <c r="P311" s="809"/>
      <c r="Q311" s="809"/>
      <c r="R311" s="809"/>
      <c r="S311" s="809"/>
      <c r="T311" s="809"/>
      <c r="U311" s="809"/>
      <c r="V311" s="809"/>
      <c r="W311" s="809"/>
      <c r="X311" s="809"/>
      <c r="Y311" s="809"/>
      <c r="Z311" s="809"/>
      <c r="AA311" s="809"/>
      <c r="AB311" s="809"/>
      <c r="AC311" s="809"/>
      <c r="AD311" s="809"/>
      <c r="AE311" s="809"/>
      <c r="AF311" s="809"/>
      <c r="AG311" s="809"/>
      <c r="AH311" s="809"/>
      <c r="AI311" s="809"/>
      <c r="AJ311" s="809"/>
      <c r="AK311" s="809"/>
      <c r="AL311" s="809"/>
      <c r="AM311" s="809"/>
      <c r="AN311" s="809"/>
      <c r="AO311" s="809"/>
      <c r="AP311" s="809"/>
      <c r="AQ311" s="809"/>
      <c r="AR311" s="809"/>
      <c r="AS311" s="809"/>
      <c r="AT311" s="877"/>
      <c r="AU311" s="878"/>
      <c r="AV311" s="878"/>
      <c r="AW311" s="878"/>
      <c r="AX311" s="879"/>
    </row>
    <row r="312" spans="1:55" s="290" customFormat="1" ht="12.6" customHeight="1" x14ac:dyDescent="0.3"/>
    <row r="313" spans="1:55" ht="12.6" customHeight="1" x14ac:dyDescent="0.3">
      <c r="A313" s="246" t="s">
        <v>479</v>
      </c>
      <c r="B313" s="314"/>
      <c r="C313" s="314"/>
      <c r="D313" s="314"/>
      <c r="E313" s="314"/>
      <c r="F313" s="314"/>
      <c r="G313" s="314"/>
      <c r="H313" s="314"/>
      <c r="I313" s="314"/>
      <c r="J313" s="314"/>
      <c r="K313" s="314"/>
      <c r="L313" s="314"/>
      <c r="M313" s="314"/>
      <c r="N313" s="314"/>
      <c r="O313" s="314"/>
      <c r="P313" s="314"/>
      <c r="Q313" s="314"/>
      <c r="R313" s="314"/>
      <c r="S313" s="314"/>
      <c r="T313" s="314"/>
      <c r="U313" s="314"/>
      <c r="V313" s="314"/>
      <c r="W313" s="314"/>
      <c r="X313" s="314"/>
      <c r="Y313" s="314"/>
      <c r="Z313" s="314"/>
      <c r="AA313" s="314"/>
      <c r="AB313" s="314"/>
      <c r="AC313" s="314"/>
      <c r="AD313" s="314"/>
      <c r="AE313" s="314"/>
      <c r="AF313" s="314"/>
      <c r="AG313" s="314"/>
      <c r="AH313" s="314"/>
      <c r="AI313" s="314"/>
      <c r="AJ313" s="314"/>
      <c r="AK313" s="314"/>
      <c r="AL313" s="314"/>
      <c r="AM313" s="314"/>
      <c r="AN313" s="314"/>
      <c r="AO313" s="314"/>
      <c r="AP313" s="314"/>
      <c r="AQ313" s="314"/>
      <c r="AR313" s="314"/>
      <c r="AS313" s="314"/>
      <c r="AT313" s="314"/>
      <c r="AU313" s="314"/>
      <c r="AV313" s="314"/>
      <c r="AW313" s="314"/>
      <c r="AX313" s="314"/>
      <c r="AY313" s="314"/>
      <c r="AZ313" s="314"/>
      <c r="BA313" s="314"/>
      <c r="BB313" s="314"/>
    </row>
    <row r="314" spans="1:55" ht="12.6" customHeight="1" x14ac:dyDescent="0.3">
      <c r="A314" s="315"/>
      <c r="B314" s="316"/>
      <c r="C314" s="316"/>
      <c r="D314" s="316"/>
      <c r="E314" s="316"/>
      <c r="F314" s="316"/>
      <c r="G314" s="316"/>
      <c r="H314" s="787" t="s">
        <v>469</v>
      </c>
      <c r="I314" s="788"/>
      <c r="J314" s="788"/>
      <c r="K314" s="788"/>
      <c r="L314" s="788"/>
      <c r="M314" s="788"/>
      <c r="N314" s="788"/>
      <c r="O314" s="788"/>
      <c r="P314" s="788"/>
      <c r="Q314" s="788"/>
      <c r="R314" s="788"/>
      <c r="S314" s="788"/>
      <c r="T314" s="788"/>
      <c r="U314" s="788"/>
      <c r="V314" s="788"/>
      <c r="W314" s="788"/>
      <c r="X314" s="788"/>
      <c r="Y314" s="788"/>
      <c r="Z314" s="788"/>
      <c r="AA314" s="788"/>
      <c r="AB314" s="788"/>
      <c r="AC314" s="788"/>
      <c r="AD314" s="788"/>
      <c r="AE314" s="788"/>
      <c r="AF314" s="788"/>
      <c r="AG314" s="788"/>
      <c r="AH314" s="788"/>
      <c r="AI314" s="788"/>
      <c r="AJ314" s="788"/>
      <c r="AK314" s="788"/>
      <c r="AL314" s="788"/>
      <c r="AM314" s="788"/>
      <c r="AN314" s="788"/>
      <c r="AO314" s="788"/>
      <c r="AP314" s="788"/>
      <c r="AQ314" s="788"/>
      <c r="AR314" s="788"/>
      <c r="AS314" s="788"/>
      <c r="AT314" s="788"/>
      <c r="AU314" s="788"/>
      <c r="AV314" s="788"/>
      <c r="AW314" s="788"/>
      <c r="AX314" s="789"/>
      <c r="AY314" s="292"/>
      <c r="AZ314" s="292"/>
      <c r="BA314" s="292"/>
      <c r="BB314" s="292"/>
      <c r="BC314" s="290"/>
    </row>
    <row r="315" spans="1:55" ht="12.6" customHeight="1" x14ac:dyDescent="0.3">
      <c r="A315" s="317"/>
      <c r="B315" s="318"/>
      <c r="C315" s="318"/>
      <c r="D315" s="318"/>
      <c r="E315" s="318"/>
      <c r="F315" s="318"/>
      <c r="G315" s="318"/>
      <c r="H315" s="819"/>
      <c r="I315" s="819"/>
      <c r="J315" s="819"/>
      <c r="K315" s="819"/>
      <c r="L315" s="819"/>
      <c r="M315" s="819"/>
      <c r="N315" s="819"/>
      <c r="O315" s="819"/>
      <c r="P315" s="819"/>
      <c r="Q315" s="819"/>
      <c r="R315" s="819" t="s">
        <v>1847</v>
      </c>
      <c r="S315" s="819"/>
      <c r="T315" s="819"/>
      <c r="U315" s="819"/>
      <c r="V315" s="819"/>
      <c r="W315" s="819"/>
      <c r="X315" s="819"/>
      <c r="Y315" s="819"/>
      <c r="Z315" s="819"/>
      <c r="AA315" s="819"/>
      <c r="AB315" s="819"/>
      <c r="AC315" s="819"/>
      <c r="AD315" s="819"/>
      <c r="AE315" s="819"/>
      <c r="AF315" s="819"/>
      <c r="AG315" s="317"/>
      <c r="AH315" s="318"/>
      <c r="AI315" s="318"/>
      <c r="AJ315" s="326"/>
      <c r="AK315" s="317"/>
      <c r="AL315" s="318"/>
      <c r="AM315" s="318"/>
      <c r="AN315" s="326"/>
      <c r="AO315" s="317"/>
      <c r="AP315" s="318"/>
      <c r="AQ315" s="318"/>
      <c r="AR315" s="318"/>
      <c r="AS315" s="326"/>
      <c r="AT315" s="317"/>
      <c r="AU315" s="318"/>
      <c r="AV315" s="318"/>
      <c r="AW315" s="318"/>
      <c r="AX315" s="319"/>
    </row>
    <row r="316" spans="1:55" ht="12.6" customHeight="1" x14ac:dyDescent="0.3">
      <c r="A316" s="317"/>
      <c r="B316" s="318"/>
      <c r="C316" s="318"/>
      <c r="D316" s="318"/>
      <c r="E316" s="318"/>
      <c r="F316" s="318"/>
      <c r="G316" s="318"/>
      <c r="H316" s="819"/>
      <c r="I316" s="819"/>
      <c r="J316" s="819"/>
      <c r="K316" s="819"/>
      <c r="L316" s="819"/>
      <c r="M316" s="819"/>
      <c r="N316" s="819"/>
      <c r="O316" s="819"/>
      <c r="P316" s="819"/>
      <c r="Q316" s="819"/>
      <c r="R316" s="819" t="s">
        <v>1846</v>
      </c>
      <c r="S316" s="819"/>
      <c r="T316" s="819"/>
      <c r="U316" s="819"/>
      <c r="V316" s="819"/>
      <c r="W316" s="819"/>
      <c r="X316" s="819"/>
      <c r="Y316" s="819"/>
      <c r="Z316" s="819"/>
      <c r="AA316" s="819"/>
      <c r="AB316" s="819"/>
      <c r="AC316" s="819"/>
      <c r="AD316" s="819"/>
      <c r="AE316" s="819"/>
      <c r="AF316" s="819"/>
      <c r="AG316" s="317"/>
      <c r="AH316" s="318"/>
      <c r="AI316" s="318"/>
      <c r="AJ316" s="326"/>
      <c r="AK316" s="317"/>
      <c r="AL316" s="318"/>
      <c r="AM316" s="318"/>
      <c r="AN316" s="326"/>
      <c r="AO316" s="792" t="s">
        <v>1820</v>
      </c>
      <c r="AP316" s="793"/>
      <c r="AQ316" s="793"/>
      <c r="AR316" s="793"/>
      <c r="AS316" s="794"/>
      <c r="AT316" s="317"/>
      <c r="AU316" s="318"/>
      <c r="AV316" s="318"/>
      <c r="AW316" s="318"/>
      <c r="AX316" s="319"/>
    </row>
    <row r="317" spans="1:55" ht="12.6" customHeight="1" x14ac:dyDescent="0.3">
      <c r="A317" s="792" t="s">
        <v>1819</v>
      </c>
      <c r="B317" s="793"/>
      <c r="C317" s="793"/>
      <c r="D317" s="793"/>
      <c r="E317" s="793"/>
      <c r="F317" s="793"/>
      <c r="G317" s="793"/>
      <c r="H317" s="819"/>
      <c r="I317" s="819"/>
      <c r="J317" s="819"/>
      <c r="K317" s="819"/>
      <c r="L317" s="819"/>
      <c r="M317" s="819"/>
      <c r="N317" s="819"/>
      <c r="O317" s="819"/>
      <c r="P317" s="819"/>
      <c r="Q317" s="819"/>
      <c r="R317" s="819" t="s">
        <v>1831</v>
      </c>
      <c r="S317" s="819"/>
      <c r="T317" s="819"/>
      <c r="U317" s="819"/>
      <c r="V317" s="819"/>
      <c r="W317" s="819" t="s">
        <v>1845</v>
      </c>
      <c r="X317" s="819"/>
      <c r="Y317" s="819"/>
      <c r="Z317" s="819"/>
      <c r="AA317" s="819"/>
      <c r="AB317" s="819"/>
      <c r="AC317" s="819"/>
      <c r="AD317" s="819"/>
      <c r="AE317" s="819"/>
      <c r="AF317" s="819"/>
      <c r="AG317" s="317"/>
      <c r="AH317" s="318"/>
      <c r="AI317" s="318"/>
      <c r="AJ317" s="326"/>
      <c r="AK317" s="317"/>
      <c r="AL317" s="318"/>
      <c r="AM317" s="318"/>
      <c r="AN317" s="326"/>
      <c r="AO317" s="792" t="s">
        <v>1817</v>
      </c>
      <c r="AP317" s="793"/>
      <c r="AQ317" s="793"/>
      <c r="AR317" s="793"/>
      <c r="AS317" s="794"/>
      <c r="AT317" s="317"/>
      <c r="AU317" s="318"/>
      <c r="AV317" s="318"/>
      <c r="AW317" s="318"/>
      <c r="AX317" s="319"/>
    </row>
    <row r="318" spans="1:55" ht="12.6" customHeight="1" x14ac:dyDescent="0.3">
      <c r="A318" s="792" t="s">
        <v>1844</v>
      </c>
      <c r="B318" s="793"/>
      <c r="C318" s="793"/>
      <c r="D318" s="793"/>
      <c r="E318" s="793"/>
      <c r="F318" s="793"/>
      <c r="G318" s="793"/>
      <c r="H318" s="819" t="s">
        <v>973</v>
      </c>
      <c r="I318" s="819"/>
      <c r="J318" s="819"/>
      <c r="K318" s="819"/>
      <c r="L318" s="819"/>
      <c r="M318" s="819" t="s">
        <v>955</v>
      </c>
      <c r="N318" s="819"/>
      <c r="O318" s="819"/>
      <c r="P318" s="819"/>
      <c r="Q318" s="819"/>
      <c r="R318" s="819" t="s">
        <v>1843</v>
      </c>
      <c r="S318" s="819"/>
      <c r="T318" s="819"/>
      <c r="U318" s="819"/>
      <c r="V318" s="819"/>
      <c r="W318" s="819" t="s">
        <v>1842</v>
      </c>
      <c r="X318" s="819"/>
      <c r="Y318" s="819"/>
      <c r="Z318" s="819"/>
      <c r="AA318" s="819"/>
      <c r="AB318" s="819" t="s">
        <v>1841</v>
      </c>
      <c r="AC318" s="819"/>
      <c r="AD318" s="819"/>
      <c r="AE318" s="819"/>
      <c r="AF318" s="819"/>
      <c r="AG318" s="792"/>
      <c r="AH318" s="793"/>
      <c r="AI318" s="793"/>
      <c r="AJ318" s="794"/>
      <c r="AK318" s="792" t="s">
        <v>1814</v>
      </c>
      <c r="AL318" s="793"/>
      <c r="AM318" s="793"/>
      <c r="AN318" s="794"/>
      <c r="AO318" s="792" t="s">
        <v>1813</v>
      </c>
      <c r="AP318" s="793"/>
      <c r="AQ318" s="793"/>
      <c r="AR318" s="793"/>
      <c r="AS318" s="794"/>
      <c r="AT318" s="792" t="s">
        <v>478</v>
      </c>
      <c r="AU318" s="793"/>
      <c r="AV318" s="793"/>
      <c r="AW318" s="793"/>
      <c r="AX318" s="319"/>
    </row>
    <row r="319" spans="1:55" ht="12.6" customHeight="1" x14ac:dyDescent="0.3">
      <c r="A319" s="317"/>
      <c r="B319" s="318"/>
      <c r="C319" s="318"/>
      <c r="D319" s="318"/>
      <c r="E319" s="318"/>
      <c r="F319" s="318"/>
      <c r="G319" s="318"/>
      <c r="H319" s="819"/>
      <c r="I319" s="819"/>
      <c r="J319" s="819"/>
      <c r="K319" s="819"/>
      <c r="L319" s="819"/>
      <c r="M319" s="819"/>
      <c r="N319" s="819"/>
      <c r="O319" s="819"/>
      <c r="P319" s="819"/>
      <c r="Q319" s="819"/>
      <c r="R319" s="819" t="s">
        <v>816</v>
      </c>
      <c r="S319" s="819"/>
      <c r="T319" s="819"/>
      <c r="U319" s="819"/>
      <c r="V319" s="819"/>
      <c r="W319" s="819" t="s">
        <v>1840</v>
      </c>
      <c r="X319" s="819"/>
      <c r="Y319" s="819"/>
      <c r="Z319" s="819"/>
      <c r="AA319" s="819"/>
      <c r="AB319" s="819" t="s">
        <v>1839</v>
      </c>
      <c r="AC319" s="819"/>
      <c r="AD319" s="819"/>
      <c r="AE319" s="819"/>
      <c r="AF319" s="819"/>
      <c r="AG319" s="792" t="s">
        <v>1838</v>
      </c>
      <c r="AH319" s="793"/>
      <c r="AI319" s="793"/>
      <c r="AJ319" s="794"/>
      <c r="AK319" s="792" t="s">
        <v>1811</v>
      </c>
      <c r="AL319" s="793"/>
      <c r="AM319" s="793"/>
      <c r="AN319" s="794"/>
      <c r="AO319" s="792" t="s">
        <v>2960</v>
      </c>
      <c r="AP319" s="793"/>
      <c r="AQ319" s="793"/>
      <c r="AR319" s="793"/>
      <c r="AS319" s="794"/>
      <c r="AT319" s="317"/>
      <c r="AU319" s="318"/>
      <c r="AV319" s="318"/>
      <c r="AW319" s="318"/>
      <c r="AX319" s="319"/>
    </row>
    <row r="320" spans="1:55" ht="12.6" customHeight="1" x14ac:dyDescent="0.3">
      <c r="A320" s="317"/>
      <c r="B320" s="318"/>
      <c r="C320" s="318"/>
      <c r="D320" s="318"/>
      <c r="E320" s="318"/>
      <c r="F320" s="318"/>
      <c r="G320" s="318"/>
      <c r="H320" s="819"/>
      <c r="I320" s="819"/>
      <c r="J320" s="819"/>
      <c r="K320" s="819"/>
      <c r="L320" s="819"/>
      <c r="M320" s="819"/>
      <c r="N320" s="819"/>
      <c r="O320" s="819"/>
      <c r="P320" s="819"/>
      <c r="Q320" s="819"/>
      <c r="R320" s="819" t="s">
        <v>1836</v>
      </c>
      <c r="S320" s="819"/>
      <c r="T320" s="819"/>
      <c r="U320" s="819"/>
      <c r="V320" s="819"/>
      <c r="W320" s="819" t="s">
        <v>1835</v>
      </c>
      <c r="X320" s="819"/>
      <c r="Y320" s="819"/>
      <c r="Z320" s="819"/>
      <c r="AA320" s="819"/>
      <c r="AB320" s="819" t="s">
        <v>1834</v>
      </c>
      <c r="AC320" s="819"/>
      <c r="AD320" s="819"/>
      <c r="AE320" s="819"/>
      <c r="AF320" s="819"/>
      <c r="AG320" s="792" t="s">
        <v>1833</v>
      </c>
      <c r="AH320" s="793"/>
      <c r="AI320" s="793"/>
      <c r="AJ320" s="794"/>
      <c r="AK320" s="792" t="s">
        <v>1810</v>
      </c>
      <c r="AL320" s="793"/>
      <c r="AM320" s="793"/>
      <c r="AN320" s="794"/>
      <c r="AO320" s="792" t="s">
        <v>1832</v>
      </c>
      <c r="AP320" s="793"/>
      <c r="AQ320" s="793"/>
      <c r="AR320" s="793"/>
      <c r="AS320" s="794"/>
      <c r="AT320" s="317"/>
      <c r="AU320" s="318"/>
      <c r="AV320" s="318"/>
      <c r="AW320" s="318"/>
      <c r="AX320" s="319"/>
    </row>
    <row r="321" spans="1:50" ht="12.6" customHeight="1" x14ac:dyDescent="0.3">
      <c r="A321" s="317"/>
      <c r="B321" s="318"/>
      <c r="C321" s="318"/>
      <c r="D321" s="318"/>
      <c r="E321" s="318"/>
      <c r="F321" s="318"/>
      <c r="G321" s="318"/>
      <c r="H321" s="819"/>
      <c r="I321" s="819"/>
      <c r="J321" s="819"/>
      <c r="K321" s="819"/>
      <c r="L321" s="819"/>
      <c r="M321" s="819"/>
      <c r="N321" s="819"/>
      <c r="O321" s="819"/>
      <c r="P321" s="819"/>
      <c r="Q321" s="819"/>
      <c r="R321" s="819" t="s">
        <v>1831</v>
      </c>
      <c r="S321" s="819"/>
      <c r="T321" s="819"/>
      <c r="U321" s="819"/>
      <c r="V321" s="819"/>
      <c r="W321" s="819" t="s">
        <v>1830</v>
      </c>
      <c r="X321" s="819"/>
      <c r="Y321" s="819"/>
      <c r="Z321" s="819"/>
      <c r="AA321" s="819"/>
      <c r="AB321" s="819" t="s">
        <v>1829</v>
      </c>
      <c r="AC321" s="819"/>
      <c r="AD321" s="819"/>
      <c r="AE321" s="819"/>
      <c r="AF321" s="819"/>
      <c r="AG321" s="792" t="s">
        <v>1828</v>
      </c>
      <c r="AH321" s="793"/>
      <c r="AI321" s="793"/>
      <c r="AJ321" s="794"/>
      <c r="AK321" s="792" t="s">
        <v>1828</v>
      </c>
      <c r="AL321" s="793"/>
      <c r="AM321" s="793"/>
      <c r="AN321" s="794"/>
      <c r="AO321" s="792" t="s">
        <v>1828</v>
      </c>
      <c r="AP321" s="793"/>
      <c r="AQ321" s="793"/>
      <c r="AR321" s="793"/>
      <c r="AS321" s="794"/>
      <c r="AT321" s="317"/>
      <c r="AU321" s="318"/>
      <c r="AV321" s="318"/>
      <c r="AW321" s="318"/>
      <c r="AX321" s="319"/>
    </row>
    <row r="322" spans="1:50" ht="12.6" customHeight="1" x14ac:dyDescent="0.3">
      <c r="A322" s="317"/>
      <c r="B322" s="318"/>
      <c r="C322" s="318"/>
      <c r="D322" s="318"/>
      <c r="E322" s="318"/>
      <c r="F322" s="318"/>
      <c r="G322" s="318"/>
      <c r="H322" s="819"/>
      <c r="I322" s="819"/>
      <c r="J322" s="819"/>
      <c r="K322" s="819"/>
      <c r="L322" s="819"/>
      <c r="M322" s="819"/>
      <c r="N322" s="819"/>
      <c r="O322" s="819"/>
      <c r="P322" s="819"/>
      <c r="Q322" s="819"/>
      <c r="R322" s="819" t="s">
        <v>1827</v>
      </c>
      <c r="S322" s="819"/>
      <c r="T322" s="819"/>
      <c r="U322" s="819"/>
      <c r="V322" s="819"/>
      <c r="W322" s="819"/>
      <c r="X322" s="819"/>
      <c r="Y322" s="819"/>
      <c r="Z322" s="819"/>
      <c r="AA322" s="819"/>
      <c r="AB322" s="819"/>
      <c r="AC322" s="819"/>
      <c r="AD322" s="819"/>
      <c r="AE322" s="819"/>
      <c r="AF322" s="819"/>
      <c r="AG322" s="317"/>
      <c r="AH322" s="318"/>
      <c r="AI322" s="318"/>
      <c r="AJ322" s="326"/>
      <c r="AK322" s="317"/>
      <c r="AL322" s="318"/>
      <c r="AM322" s="318"/>
      <c r="AN322" s="326"/>
      <c r="AO322" s="317"/>
      <c r="AP322" s="318"/>
      <c r="AQ322" s="318"/>
      <c r="AR322" s="318"/>
      <c r="AS322" s="326"/>
      <c r="AT322" s="317"/>
      <c r="AU322" s="318"/>
      <c r="AV322" s="318"/>
      <c r="AW322" s="318"/>
      <c r="AX322" s="319"/>
    </row>
    <row r="323" spans="1:50" ht="12.6" customHeight="1" x14ac:dyDescent="0.3">
      <c r="A323" s="317"/>
      <c r="B323" s="318"/>
      <c r="C323" s="318"/>
      <c r="D323" s="318"/>
      <c r="E323" s="318"/>
      <c r="F323" s="318"/>
      <c r="G323" s="318"/>
      <c r="H323" s="819"/>
      <c r="I323" s="819"/>
      <c r="J323" s="819"/>
      <c r="K323" s="819"/>
      <c r="L323" s="819"/>
      <c r="M323" s="819"/>
      <c r="N323" s="819"/>
      <c r="O323" s="819"/>
      <c r="P323" s="819"/>
      <c r="Q323" s="819"/>
      <c r="R323" s="819" t="s">
        <v>1826</v>
      </c>
      <c r="S323" s="819"/>
      <c r="T323" s="819"/>
      <c r="U323" s="819"/>
      <c r="V323" s="819"/>
      <c r="W323" s="819"/>
      <c r="X323" s="819"/>
      <c r="Y323" s="819"/>
      <c r="Z323" s="819"/>
      <c r="AA323" s="819"/>
      <c r="AB323" s="819"/>
      <c r="AC323" s="819"/>
      <c r="AD323" s="819"/>
      <c r="AE323" s="819"/>
      <c r="AF323" s="819"/>
      <c r="AG323" s="317"/>
      <c r="AH323" s="318"/>
      <c r="AI323" s="318"/>
      <c r="AJ323" s="326"/>
      <c r="AK323" s="317"/>
      <c r="AL323" s="318"/>
      <c r="AM323" s="318"/>
      <c r="AN323" s="326"/>
      <c r="AO323" s="317"/>
      <c r="AP323" s="318"/>
      <c r="AQ323" s="318"/>
      <c r="AR323" s="318"/>
      <c r="AS323" s="326"/>
      <c r="AT323" s="317"/>
      <c r="AU323" s="318"/>
      <c r="AV323" s="318"/>
      <c r="AW323" s="318"/>
      <c r="AX323" s="319"/>
    </row>
    <row r="324" spans="1:50" ht="12.6" customHeight="1" x14ac:dyDescent="0.3">
      <c r="A324" s="739" t="s">
        <v>816</v>
      </c>
      <c r="B324" s="740"/>
      <c r="C324" s="740"/>
      <c r="D324" s="740"/>
      <c r="E324" s="740"/>
      <c r="F324" s="740"/>
      <c r="G324" s="740"/>
      <c r="H324" s="914" t="s">
        <v>817</v>
      </c>
      <c r="I324" s="914"/>
      <c r="J324" s="914"/>
      <c r="K324" s="914"/>
      <c r="L324" s="914"/>
      <c r="M324" s="914" t="s">
        <v>818</v>
      </c>
      <c r="N324" s="914"/>
      <c r="O324" s="914"/>
      <c r="P324" s="914"/>
      <c r="Q324" s="914"/>
      <c r="R324" s="914" t="s">
        <v>476</v>
      </c>
      <c r="S324" s="914"/>
      <c r="T324" s="914"/>
      <c r="U324" s="914"/>
      <c r="V324" s="914"/>
      <c r="W324" s="914" t="s">
        <v>477</v>
      </c>
      <c r="X324" s="914"/>
      <c r="Y324" s="914"/>
      <c r="Z324" s="914"/>
      <c r="AA324" s="914"/>
      <c r="AB324" s="914" t="s">
        <v>480</v>
      </c>
      <c r="AC324" s="914"/>
      <c r="AD324" s="914"/>
      <c r="AE324" s="914"/>
      <c r="AF324" s="914"/>
      <c r="AG324" s="739" t="s">
        <v>1494</v>
      </c>
      <c r="AH324" s="740"/>
      <c r="AI324" s="740"/>
      <c r="AJ324" s="791"/>
      <c r="AK324" s="739" t="s">
        <v>1495</v>
      </c>
      <c r="AL324" s="740"/>
      <c r="AM324" s="740"/>
      <c r="AN324" s="791"/>
      <c r="AO324" s="739" t="s">
        <v>1496</v>
      </c>
      <c r="AP324" s="740"/>
      <c r="AQ324" s="740"/>
      <c r="AR324" s="740"/>
      <c r="AS324" s="791"/>
      <c r="AT324" s="739" t="s">
        <v>1499</v>
      </c>
      <c r="AU324" s="740"/>
      <c r="AV324" s="740"/>
      <c r="AW324" s="740"/>
      <c r="AX324" s="319"/>
    </row>
    <row r="325" spans="1:50" ht="12.6" customHeight="1" x14ac:dyDescent="0.3">
      <c r="A325" s="290" t="s">
        <v>1809</v>
      </c>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c r="Z325" s="290"/>
      <c r="AA325" s="290"/>
      <c r="AB325" s="290"/>
      <c r="AC325" s="290"/>
      <c r="AD325" s="290"/>
      <c r="AE325" s="290"/>
      <c r="AF325" s="290"/>
      <c r="AG325" s="290"/>
      <c r="AH325" s="290"/>
      <c r="AI325" s="290"/>
      <c r="AJ325" s="290"/>
      <c r="AK325" s="290"/>
      <c r="AL325" s="290"/>
      <c r="AM325" s="290"/>
      <c r="AN325" s="290"/>
      <c r="AO325" s="290"/>
      <c r="AP325" s="290"/>
      <c r="AQ325" s="290"/>
      <c r="AR325" s="290"/>
      <c r="AS325" s="290"/>
      <c r="AT325" s="290"/>
      <c r="AU325" s="290"/>
      <c r="AV325" s="290"/>
      <c r="AW325" s="290"/>
      <c r="AX325" s="295"/>
    </row>
    <row r="326" spans="1:50" ht="12.6" customHeight="1" x14ac:dyDescent="0.3">
      <c r="A326" s="315" t="s">
        <v>1540</v>
      </c>
      <c r="B326" s="327"/>
      <c r="C326" s="297"/>
      <c r="D326" s="297"/>
      <c r="E326" s="297"/>
      <c r="F326" s="297"/>
      <c r="G326" s="297"/>
      <c r="H326" s="809">
        <f>SUM('HL KNIHA VYPOC'!$H$26)</f>
        <v>0</v>
      </c>
      <c r="I326" s="809"/>
      <c r="J326" s="809"/>
      <c r="K326" s="809"/>
      <c r="L326" s="809"/>
      <c r="M326" s="809">
        <f>SUM('HL KNIHA VYPOC'!$H$16)</f>
        <v>0</v>
      </c>
      <c r="N326" s="809"/>
      <c r="O326" s="809"/>
      <c r="P326" s="809"/>
      <c r="Q326" s="809"/>
      <c r="R326" s="809">
        <f>SUM('HL KNIHA VYPOC'!$H$17)</f>
        <v>15000</v>
      </c>
      <c r="S326" s="809"/>
      <c r="T326" s="809"/>
      <c r="U326" s="809"/>
      <c r="V326" s="809"/>
      <c r="W326" s="809">
        <f>SUM('HL KNIHA VYPOC'!$H$20)</f>
        <v>0</v>
      </c>
      <c r="X326" s="809"/>
      <c r="Y326" s="809"/>
      <c r="Z326" s="809"/>
      <c r="AA326" s="809"/>
      <c r="AB326" s="809">
        <f>SUM('HL KNIHA VYPOC'!$H$21)</f>
        <v>0</v>
      </c>
      <c r="AC326" s="809"/>
      <c r="AD326" s="809"/>
      <c r="AE326" s="809"/>
      <c r="AF326" s="809"/>
      <c r="AG326" s="809">
        <f>SUM('HL KNIHA VYPOC'!$H$22+'HL KNIHA VYPOC'!$H$23+'HL KNIHA VYPOC'!H27)</f>
        <v>0</v>
      </c>
      <c r="AH326" s="809"/>
      <c r="AI326" s="809"/>
      <c r="AJ326" s="809"/>
      <c r="AK326" s="809">
        <f>SUM('HL KNIHA VYPOC'!$H$32)</f>
        <v>-5939</v>
      </c>
      <c r="AL326" s="809"/>
      <c r="AM326" s="809"/>
      <c r="AN326" s="809"/>
      <c r="AO326" s="809">
        <f>SUM('HL KNIHA VYPOC'!$H$38)</f>
        <v>0</v>
      </c>
      <c r="AP326" s="809"/>
      <c r="AQ326" s="809"/>
      <c r="AR326" s="809"/>
      <c r="AS326" s="809"/>
      <c r="AT326" s="869">
        <f>SUM(H326:AS329)</f>
        <v>9061</v>
      </c>
      <c r="AU326" s="870"/>
      <c r="AV326" s="870"/>
      <c r="AW326" s="870"/>
      <c r="AX326" s="871"/>
    </row>
    <row r="327" spans="1:50" ht="12.6" customHeight="1" x14ac:dyDescent="0.3">
      <c r="A327" s="317" t="s">
        <v>1696</v>
      </c>
      <c r="B327" s="322"/>
      <c r="C327" s="290"/>
      <c r="D327" s="290"/>
      <c r="E327" s="290"/>
      <c r="F327" s="290"/>
      <c r="G327" s="290"/>
      <c r="H327" s="809"/>
      <c r="I327" s="809"/>
      <c r="J327" s="809"/>
      <c r="K327" s="809"/>
      <c r="L327" s="809"/>
      <c r="M327" s="809"/>
      <c r="N327" s="809"/>
      <c r="O327" s="809"/>
      <c r="P327" s="809"/>
      <c r="Q327" s="809"/>
      <c r="R327" s="809"/>
      <c r="S327" s="809"/>
      <c r="T327" s="809"/>
      <c r="U327" s="809"/>
      <c r="V327" s="809"/>
      <c r="W327" s="809"/>
      <c r="X327" s="809"/>
      <c r="Y327" s="809"/>
      <c r="Z327" s="809"/>
      <c r="AA327" s="809"/>
      <c r="AB327" s="809"/>
      <c r="AC327" s="809"/>
      <c r="AD327" s="809"/>
      <c r="AE327" s="809"/>
      <c r="AF327" s="809"/>
      <c r="AG327" s="809"/>
      <c r="AH327" s="809"/>
      <c r="AI327" s="809"/>
      <c r="AJ327" s="809"/>
      <c r="AK327" s="809"/>
      <c r="AL327" s="809"/>
      <c r="AM327" s="809"/>
      <c r="AN327" s="809"/>
      <c r="AO327" s="809"/>
      <c r="AP327" s="809"/>
      <c r="AQ327" s="809"/>
      <c r="AR327" s="809"/>
      <c r="AS327" s="809"/>
      <c r="AT327" s="874"/>
      <c r="AU327" s="875"/>
      <c r="AV327" s="875"/>
      <c r="AW327" s="875"/>
      <c r="AX327" s="876"/>
    </row>
    <row r="328" spans="1:50" ht="12.6" customHeight="1" x14ac:dyDescent="0.3">
      <c r="A328" s="317" t="s">
        <v>1536</v>
      </c>
      <c r="B328" s="322"/>
      <c r="C328" s="290"/>
      <c r="D328" s="290"/>
      <c r="E328" s="290"/>
      <c r="F328" s="290"/>
      <c r="G328" s="290"/>
      <c r="H328" s="809"/>
      <c r="I328" s="809"/>
      <c r="J328" s="809"/>
      <c r="K328" s="809"/>
      <c r="L328" s="809"/>
      <c r="M328" s="809"/>
      <c r="N328" s="809"/>
      <c r="O328" s="809"/>
      <c r="P328" s="809"/>
      <c r="Q328" s="809"/>
      <c r="R328" s="809"/>
      <c r="S328" s="809"/>
      <c r="T328" s="809"/>
      <c r="U328" s="809"/>
      <c r="V328" s="809"/>
      <c r="W328" s="809"/>
      <c r="X328" s="809"/>
      <c r="Y328" s="809"/>
      <c r="Z328" s="809"/>
      <c r="AA328" s="809"/>
      <c r="AB328" s="809"/>
      <c r="AC328" s="809"/>
      <c r="AD328" s="809"/>
      <c r="AE328" s="809"/>
      <c r="AF328" s="809"/>
      <c r="AG328" s="809"/>
      <c r="AH328" s="809"/>
      <c r="AI328" s="809"/>
      <c r="AJ328" s="809"/>
      <c r="AK328" s="809"/>
      <c r="AL328" s="809"/>
      <c r="AM328" s="809"/>
      <c r="AN328" s="809"/>
      <c r="AO328" s="809"/>
      <c r="AP328" s="809"/>
      <c r="AQ328" s="809"/>
      <c r="AR328" s="809"/>
      <c r="AS328" s="809"/>
      <c r="AT328" s="874"/>
      <c r="AU328" s="875"/>
      <c r="AV328" s="875"/>
      <c r="AW328" s="875"/>
      <c r="AX328" s="876"/>
    </row>
    <row r="329" spans="1:50" ht="12.6" customHeight="1" x14ac:dyDescent="0.3">
      <c r="A329" s="317" t="s">
        <v>1535</v>
      </c>
      <c r="B329" s="322"/>
      <c r="C329" s="290"/>
      <c r="D329" s="290"/>
      <c r="E329" s="290"/>
      <c r="F329" s="290"/>
      <c r="G329" s="290"/>
      <c r="H329" s="809"/>
      <c r="I329" s="809"/>
      <c r="J329" s="809"/>
      <c r="K329" s="809"/>
      <c r="L329" s="809"/>
      <c r="M329" s="809"/>
      <c r="N329" s="809"/>
      <c r="O329" s="809"/>
      <c r="P329" s="809"/>
      <c r="Q329" s="809"/>
      <c r="R329" s="809"/>
      <c r="S329" s="809"/>
      <c r="T329" s="809"/>
      <c r="U329" s="809"/>
      <c r="V329" s="809"/>
      <c r="W329" s="809"/>
      <c r="X329" s="809"/>
      <c r="Y329" s="809"/>
      <c r="Z329" s="809"/>
      <c r="AA329" s="809"/>
      <c r="AB329" s="809"/>
      <c r="AC329" s="809"/>
      <c r="AD329" s="809"/>
      <c r="AE329" s="809"/>
      <c r="AF329" s="809"/>
      <c r="AG329" s="809"/>
      <c r="AH329" s="809"/>
      <c r="AI329" s="809"/>
      <c r="AJ329" s="809"/>
      <c r="AK329" s="809"/>
      <c r="AL329" s="809"/>
      <c r="AM329" s="809"/>
      <c r="AN329" s="809"/>
      <c r="AO329" s="809"/>
      <c r="AP329" s="809"/>
      <c r="AQ329" s="809"/>
      <c r="AR329" s="809"/>
      <c r="AS329" s="809"/>
      <c r="AT329" s="877"/>
      <c r="AU329" s="878"/>
      <c r="AV329" s="878"/>
      <c r="AW329" s="878"/>
      <c r="AX329" s="879"/>
    </row>
    <row r="330" spans="1:50" ht="12.6" customHeight="1" x14ac:dyDescent="0.3">
      <c r="A330" s="293" t="s">
        <v>510</v>
      </c>
      <c r="B330" s="321"/>
      <c r="C330" s="294"/>
      <c r="D330" s="294"/>
      <c r="E330" s="294"/>
      <c r="F330" s="294"/>
      <c r="G330" s="294"/>
      <c r="H330" s="809">
        <f>SUM('HL KNIHA VYPOC'!$I$26)</f>
        <v>0</v>
      </c>
      <c r="I330" s="809"/>
      <c r="J330" s="809"/>
      <c r="K330" s="809"/>
      <c r="L330" s="809"/>
      <c r="M330" s="809">
        <f>SUM('HL KNIHA VYPOC'!$I$16)</f>
        <v>0</v>
      </c>
      <c r="N330" s="809"/>
      <c r="O330" s="809"/>
      <c r="P330" s="809"/>
      <c r="Q330" s="809"/>
      <c r="R330" s="809">
        <f>SUM('HL KNIHA VYPOC'!$I$17)</f>
        <v>0</v>
      </c>
      <c r="S330" s="809"/>
      <c r="T330" s="809"/>
      <c r="U330" s="809"/>
      <c r="V330" s="809"/>
      <c r="W330" s="809">
        <f>SUM('HL KNIHA VYPOC'!$I$20)</f>
        <v>0</v>
      </c>
      <c r="X330" s="809"/>
      <c r="Y330" s="809"/>
      <c r="Z330" s="809"/>
      <c r="AA330" s="809"/>
      <c r="AB330" s="809">
        <f>SUM('HL KNIHA VYPOC'!$I$21)</f>
        <v>0</v>
      </c>
      <c r="AC330" s="809"/>
      <c r="AD330" s="809"/>
      <c r="AE330" s="809"/>
      <c r="AF330" s="809"/>
      <c r="AG330" s="809">
        <f>SUM('HL KNIHA VYPOC'!$I$22+'HL KNIHA VYPOC'!$I$23+'HL KNIHA VYPOC'!I27)</f>
        <v>0</v>
      </c>
      <c r="AH330" s="809"/>
      <c r="AI330" s="809"/>
      <c r="AJ330" s="809"/>
      <c r="AK330" s="809">
        <f>SUM('HL KNIHA VYPOC'!$I$32)</f>
        <v>0</v>
      </c>
      <c r="AL330" s="809"/>
      <c r="AM330" s="809"/>
      <c r="AN330" s="809"/>
      <c r="AO330" s="809">
        <f>SUM('HL KNIHA VYPOC'!$I$38)</f>
        <v>0</v>
      </c>
      <c r="AP330" s="809"/>
      <c r="AQ330" s="809"/>
      <c r="AR330" s="809"/>
      <c r="AS330" s="809"/>
      <c r="AT330" s="810">
        <f>SUM(H330:AS330)</f>
        <v>0</v>
      </c>
      <c r="AU330" s="811"/>
      <c r="AV330" s="811"/>
      <c r="AW330" s="811"/>
      <c r="AX330" s="812"/>
    </row>
    <row r="331" spans="1:50" ht="12.6" customHeight="1" x14ac:dyDescent="0.3">
      <c r="A331" s="293" t="s">
        <v>509</v>
      </c>
      <c r="B331" s="321"/>
      <c r="C331" s="294"/>
      <c r="D331" s="294"/>
      <c r="E331" s="294"/>
      <c r="F331" s="294"/>
      <c r="G331" s="294"/>
      <c r="H331" s="809">
        <f>SUM('HL KNIHA VYPOC'!$J$26)</f>
        <v>0</v>
      </c>
      <c r="I331" s="809"/>
      <c r="J331" s="809"/>
      <c r="K331" s="809"/>
      <c r="L331" s="809"/>
      <c r="M331" s="809">
        <f>SUM('HL KNIHA VYPOC'!$J$16)</f>
        <v>0</v>
      </c>
      <c r="N331" s="809"/>
      <c r="O331" s="809"/>
      <c r="P331" s="809"/>
      <c r="Q331" s="809"/>
      <c r="R331" s="809">
        <f>SUM('HL KNIHA VYPOC'!$J$17)</f>
        <v>0</v>
      </c>
      <c r="S331" s="809"/>
      <c r="T331" s="809"/>
      <c r="U331" s="809"/>
      <c r="V331" s="809"/>
      <c r="W331" s="809">
        <f>SUM('HL KNIHA VYPOC'!$J$20)</f>
        <v>0</v>
      </c>
      <c r="X331" s="809"/>
      <c r="Y331" s="809"/>
      <c r="Z331" s="809"/>
      <c r="AA331" s="809"/>
      <c r="AB331" s="809">
        <f>SUM('HL KNIHA VYPOC'!$J$21)</f>
        <v>0</v>
      </c>
      <c r="AC331" s="809"/>
      <c r="AD331" s="809"/>
      <c r="AE331" s="809"/>
      <c r="AF331" s="809"/>
      <c r="AG331" s="809">
        <f>SUM('HL KNIHA VYPOC'!$J$22+'HL KNIHA VYPOC'!$J$23+'HL KNIHA VYPOC'!J27)</f>
        <v>0</v>
      </c>
      <c r="AH331" s="809"/>
      <c r="AI331" s="809"/>
      <c r="AJ331" s="809"/>
      <c r="AK331" s="809">
        <f>SUM('HL KNIHA VYPOC'!$J$32)</f>
        <v>0</v>
      </c>
      <c r="AL331" s="809"/>
      <c r="AM331" s="809"/>
      <c r="AN331" s="809"/>
      <c r="AO331" s="809">
        <f>SUM('HL KNIHA VYPOC'!$J$38)</f>
        <v>0</v>
      </c>
      <c r="AP331" s="809"/>
      <c r="AQ331" s="809"/>
      <c r="AR331" s="809"/>
      <c r="AS331" s="809"/>
      <c r="AT331" s="810">
        <f>SUM(H331:AS331)</f>
        <v>0</v>
      </c>
      <c r="AU331" s="811"/>
      <c r="AV331" s="811"/>
      <c r="AW331" s="811"/>
      <c r="AX331" s="812"/>
    </row>
    <row r="332" spans="1:50" ht="12.6" customHeight="1" x14ac:dyDescent="0.3">
      <c r="A332" s="293" t="s">
        <v>589</v>
      </c>
      <c r="B332" s="321"/>
      <c r="C332" s="294"/>
      <c r="D332" s="294"/>
      <c r="E332" s="294"/>
      <c r="F332" s="294"/>
      <c r="G332" s="294"/>
      <c r="H332" s="898"/>
      <c r="I332" s="898"/>
      <c r="J332" s="898"/>
      <c r="K332" s="898"/>
      <c r="L332" s="898"/>
      <c r="M332" s="898"/>
      <c r="N332" s="898"/>
      <c r="O332" s="898"/>
      <c r="P332" s="898"/>
      <c r="Q332" s="898"/>
      <c r="R332" s="898"/>
      <c r="S332" s="898"/>
      <c r="T332" s="898"/>
      <c r="U332" s="898"/>
      <c r="V332" s="898"/>
      <c r="W332" s="898"/>
      <c r="X332" s="898"/>
      <c r="Y332" s="898"/>
      <c r="Z332" s="898"/>
      <c r="AA332" s="898"/>
      <c r="AB332" s="898"/>
      <c r="AC332" s="898"/>
      <c r="AD332" s="898"/>
      <c r="AE332" s="898"/>
      <c r="AF332" s="898"/>
      <c r="AG332" s="898"/>
      <c r="AH332" s="898"/>
      <c r="AI332" s="898"/>
      <c r="AJ332" s="898"/>
      <c r="AK332" s="898"/>
      <c r="AL332" s="898"/>
      <c r="AM332" s="898"/>
      <c r="AN332" s="898"/>
      <c r="AO332" s="898"/>
      <c r="AP332" s="898"/>
      <c r="AQ332" s="898"/>
      <c r="AR332" s="898"/>
      <c r="AS332" s="898"/>
      <c r="AT332" s="810">
        <f>SUM(H332:AS332)</f>
        <v>0</v>
      </c>
      <c r="AU332" s="811"/>
      <c r="AV332" s="811"/>
      <c r="AW332" s="811"/>
      <c r="AX332" s="812"/>
    </row>
    <row r="333" spans="1:50" ht="12.6" customHeight="1" x14ac:dyDescent="0.3">
      <c r="A333" s="317" t="s">
        <v>504</v>
      </c>
      <c r="B333" s="322"/>
      <c r="C333" s="290"/>
      <c r="D333" s="290"/>
      <c r="E333" s="290"/>
      <c r="F333" s="290"/>
      <c r="G333" s="290"/>
      <c r="H333" s="809">
        <f>SUM(H326+H330-H331+H332)</f>
        <v>0</v>
      </c>
      <c r="I333" s="809"/>
      <c r="J333" s="809"/>
      <c r="K333" s="809"/>
      <c r="L333" s="809"/>
      <c r="M333" s="809">
        <f>SUM(M326+M330-M331+M332)</f>
        <v>0</v>
      </c>
      <c r="N333" s="809"/>
      <c r="O333" s="809"/>
      <c r="P333" s="809"/>
      <c r="Q333" s="809"/>
      <c r="R333" s="809">
        <f>SUM(R326+R330-R331+R332)</f>
        <v>15000</v>
      </c>
      <c r="S333" s="809"/>
      <c r="T333" s="809"/>
      <c r="U333" s="809"/>
      <c r="V333" s="809"/>
      <c r="W333" s="809">
        <f>SUM(W326+W330-W331+W332)</f>
        <v>0</v>
      </c>
      <c r="X333" s="809"/>
      <c r="Y333" s="809"/>
      <c r="Z333" s="809"/>
      <c r="AA333" s="809"/>
      <c r="AB333" s="809">
        <f>SUM(AB326+AB330-AB331+AB332)</f>
        <v>0</v>
      </c>
      <c r="AC333" s="809"/>
      <c r="AD333" s="809"/>
      <c r="AE333" s="809"/>
      <c r="AF333" s="809"/>
      <c r="AG333" s="809">
        <f>SUM(AG326+AG330-AG331+AG332)</f>
        <v>0</v>
      </c>
      <c r="AH333" s="809"/>
      <c r="AI333" s="809"/>
      <c r="AJ333" s="809"/>
      <c r="AK333" s="809">
        <f>SUM(AK326+AK330-AK331+AK332)</f>
        <v>-5939</v>
      </c>
      <c r="AL333" s="809"/>
      <c r="AM333" s="809"/>
      <c r="AN333" s="809"/>
      <c r="AO333" s="809">
        <f>SUM(AO326+AO330-AO331+AO332)</f>
        <v>0</v>
      </c>
      <c r="AP333" s="809"/>
      <c r="AQ333" s="809"/>
      <c r="AR333" s="809"/>
      <c r="AS333" s="809"/>
      <c r="AT333" s="869">
        <f>SUM(H333:AS335)</f>
        <v>9061</v>
      </c>
      <c r="AU333" s="870"/>
      <c r="AV333" s="870"/>
      <c r="AW333" s="870"/>
      <c r="AX333" s="871"/>
    </row>
    <row r="334" spans="1:50" ht="12.6" customHeight="1" x14ac:dyDescent="0.3">
      <c r="A334" s="317" t="s">
        <v>1536</v>
      </c>
      <c r="B334" s="322"/>
      <c r="C334" s="290"/>
      <c r="D334" s="290"/>
      <c r="E334" s="290"/>
      <c r="F334" s="290"/>
      <c r="G334" s="290"/>
      <c r="H334" s="809"/>
      <c r="I334" s="809"/>
      <c r="J334" s="809"/>
      <c r="K334" s="809"/>
      <c r="L334" s="809"/>
      <c r="M334" s="809"/>
      <c r="N334" s="809"/>
      <c r="O334" s="809"/>
      <c r="P334" s="809"/>
      <c r="Q334" s="809"/>
      <c r="R334" s="809"/>
      <c r="S334" s="809"/>
      <c r="T334" s="809"/>
      <c r="U334" s="809"/>
      <c r="V334" s="809"/>
      <c r="W334" s="809"/>
      <c r="X334" s="809"/>
      <c r="Y334" s="809"/>
      <c r="Z334" s="809"/>
      <c r="AA334" s="809"/>
      <c r="AB334" s="809"/>
      <c r="AC334" s="809"/>
      <c r="AD334" s="809"/>
      <c r="AE334" s="809"/>
      <c r="AF334" s="809"/>
      <c r="AG334" s="809"/>
      <c r="AH334" s="809"/>
      <c r="AI334" s="809"/>
      <c r="AJ334" s="809"/>
      <c r="AK334" s="809"/>
      <c r="AL334" s="809"/>
      <c r="AM334" s="809"/>
      <c r="AN334" s="809"/>
      <c r="AO334" s="809"/>
      <c r="AP334" s="809"/>
      <c r="AQ334" s="809"/>
      <c r="AR334" s="809"/>
      <c r="AS334" s="809"/>
      <c r="AT334" s="874"/>
      <c r="AU334" s="875"/>
      <c r="AV334" s="875"/>
      <c r="AW334" s="875"/>
      <c r="AX334" s="876"/>
    </row>
    <row r="335" spans="1:50" ht="12.6" customHeight="1" x14ac:dyDescent="0.3">
      <c r="A335" s="320" t="s">
        <v>1535</v>
      </c>
      <c r="B335" s="323"/>
      <c r="C335" s="300"/>
      <c r="D335" s="300"/>
      <c r="E335" s="300"/>
      <c r="F335" s="300"/>
      <c r="G335" s="300"/>
      <c r="H335" s="809"/>
      <c r="I335" s="809"/>
      <c r="J335" s="809"/>
      <c r="K335" s="809"/>
      <c r="L335" s="809"/>
      <c r="M335" s="809"/>
      <c r="N335" s="809"/>
      <c r="O335" s="809"/>
      <c r="P335" s="809"/>
      <c r="Q335" s="809"/>
      <c r="R335" s="809"/>
      <c r="S335" s="809"/>
      <c r="T335" s="809"/>
      <c r="U335" s="809"/>
      <c r="V335" s="809"/>
      <c r="W335" s="809"/>
      <c r="X335" s="809"/>
      <c r="Y335" s="809"/>
      <c r="Z335" s="809"/>
      <c r="AA335" s="809"/>
      <c r="AB335" s="809"/>
      <c r="AC335" s="809"/>
      <c r="AD335" s="809"/>
      <c r="AE335" s="809"/>
      <c r="AF335" s="809"/>
      <c r="AG335" s="809"/>
      <c r="AH335" s="809"/>
      <c r="AI335" s="809"/>
      <c r="AJ335" s="809"/>
      <c r="AK335" s="809"/>
      <c r="AL335" s="809"/>
      <c r="AM335" s="809"/>
      <c r="AN335" s="809"/>
      <c r="AO335" s="809"/>
      <c r="AP335" s="809"/>
      <c r="AQ335" s="809"/>
      <c r="AR335" s="809"/>
      <c r="AS335" s="809"/>
      <c r="AT335" s="874"/>
      <c r="AU335" s="875"/>
      <c r="AV335" s="875"/>
      <c r="AW335" s="875"/>
      <c r="AX335" s="876"/>
    </row>
    <row r="336" spans="1:50" ht="12.6" customHeight="1" x14ac:dyDescent="0.3">
      <c r="A336" s="290" t="s">
        <v>1825</v>
      </c>
      <c r="B336" s="290"/>
      <c r="C336" s="290"/>
      <c r="D336" s="290"/>
      <c r="E336" s="290"/>
      <c r="F336" s="290"/>
      <c r="G336" s="290"/>
      <c r="H336" s="576"/>
      <c r="I336" s="576"/>
      <c r="J336" s="576"/>
      <c r="K336" s="576"/>
      <c r="L336" s="576"/>
      <c r="M336" s="576"/>
      <c r="N336" s="576"/>
      <c r="O336" s="576"/>
      <c r="P336" s="576"/>
      <c r="Q336" s="576"/>
      <c r="R336" s="576"/>
      <c r="S336" s="576"/>
      <c r="T336" s="576"/>
      <c r="U336" s="576"/>
      <c r="V336" s="576"/>
      <c r="W336" s="576"/>
      <c r="X336" s="576"/>
      <c r="Y336" s="576"/>
      <c r="Z336" s="576"/>
      <c r="AA336" s="576"/>
      <c r="AB336" s="576"/>
      <c r="AC336" s="576"/>
      <c r="AD336" s="576"/>
      <c r="AE336" s="576"/>
      <c r="AF336" s="576"/>
      <c r="AG336" s="576"/>
      <c r="AH336" s="576"/>
      <c r="AI336" s="576"/>
      <c r="AJ336" s="576"/>
      <c r="AK336" s="576"/>
      <c r="AL336" s="576"/>
      <c r="AM336" s="576"/>
      <c r="AN336" s="576"/>
      <c r="AO336" s="576"/>
      <c r="AP336" s="576"/>
      <c r="AQ336" s="576"/>
      <c r="AR336" s="576"/>
      <c r="AS336" s="576"/>
      <c r="AT336" s="575"/>
      <c r="AU336" s="575"/>
      <c r="AV336" s="575"/>
      <c r="AW336" s="575"/>
      <c r="AX336" s="329"/>
    </row>
    <row r="337" spans="1:50" ht="12.6" customHeight="1" x14ac:dyDescent="0.3">
      <c r="A337" s="315" t="s">
        <v>1540</v>
      </c>
      <c r="B337" s="297"/>
      <c r="C337" s="297"/>
      <c r="D337" s="297"/>
      <c r="E337" s="297"/>
      <c r="F337" s="297"/>
      <c r="G337" s="297"/>
      <c r="H337" s="924"/>
      <c r="I337" s="924"/>
      <c r="J337" s="924"/>
      <c r="K337" s="924"/>
      <c r="L337" s="924"/>
      <c r="M337" s="924">
        <f>SUM('HL KNIHA VYPOC'!$H$61)*-1</f>
        <v>0</v>
      </c>
      <c r="N337" s="924"/>
      <c r="O337" s="924"/>
      <c r="P337" s="924"/>
      <c r="Q337" s="924"/>
      <c r="R337" s="924">
        <f>SUM('HL KNIHA VYPOC'!$H$62)*-1</f>
        <v>0</v>
      </c>
      <c r="S337" s="924"/>
      <c r="T337" s="924"/>
      <c r="U337" s="924"/>
      <c r="V337" s="924"/>
      <c r="W337" s="924">
        <f>SUM('HL KNIHA VYPOC'!$H$65)*-1</f>
        <v>0</v>
      </c>
      <c r="X337" s="924"/>
      <c r="Y337" s="924"/>
      <c r="Z337" s="924"/>
      <c r="AA337" s="924"/>
      <c r="AB337" s="924">
        <f>SUM('HL KNIHA VYPOC'!$H$66)*-1</f>
        <v>0</v>
      </c>
      <c r="AC337" s="924"/>
      <c r="AD337" s="924"/>
      <c r="AE337" s="924"/>
      <c r="AF337" s="924"/>
      <c r="AG337" s="924">
        <f>SUM('HL KNIHA VYPOC'!$H$68)*-1+'HL KNIHA VYPOC'!$H$67</f>
        <v>0</v>
      </c>
      <c r="AH337" s="924"/>
      <c r="AI337" s="924"/>
      <c r="AJ337" s="924"/>
      <c r="AK337" s="924"/>
      <c r="AL337" s="924"/>
      <c r="AM337" s="924"/>
      <c r="AN337" s="924"/>
      <c r="AO337" s="924"/>
      <c r="AP337" s="924"/>
      <c r="AQ337" s="924"/>
      <c r="AR337" s="924"/>
      <c r="AS337" s="924"/>
      <c r="AT337" s="869">
        <f>SUM(H337:AS340)</f>
        <v>0</v>
      </c>
      <c r="AU337" s="870"/>
      <c r="AV337" s="870"/>
      <c r="AW337" s="870"/>
      <c r="AX337" s="871"/>
    </row>
    <row r="338" spans="1:50" ht="12.6" customHeight="1" x14ac:dyDescent="0.3">
      <c r="A338" s="317" t="s">
        <v>1696</v>
      </c>
      <c r="B338" s="290"/>
      <c r="C338" s="290"/>
      <c r="D338" s="290"/>
      <c r="E338" s="290"/>
      <c r="F338" s="290"/>
      <c r="G338" s="290"/>
      <c r="H338" s="924"/>
      <c r="I338" s="924"/>
      <c r="J338" s="924"/>
      <c r="K338" s="924"/>
      <c r="L338" s="924"/>
      <c r="M338" s="924"/>
      <c r="N338" s="924"/>
      <c r="O338" s="924"/>
      <c r="P338" s="924"/>
      <c r="Q338" s="924"/>
      <c r="R338" s="924"/>
      <c r="S338" s="924"/>
      <c r="T338" s="924"/>
      <c r="U338" s="924"/>
      <c r="V338" s="924"/>
      <c r="W338" s="924"/>
      <c r="X338" s="924"/>
      <c r="Y338" s="924"/>
      <c r="Z338" s="924"/>
      <c r="AA338" s="924"/>
      <c r="AB338" s="924"/>
      <c r="AC338" s="924"/>
      <c r="AD338" s="924"/>
      <c r="AE338" s="924"/>
      <c r="AF338" s="924"/>
      <c r="AG338" s="924"/>
      <c r="AH338" s="924"/>
      <c r="AI338" s="924"/>
      <c r="AJ338" s="924"/>
      <c r="AK338" s="924"/>
      <c r="AL338" s="924"/>
      <c r="AM338" s="924"/>
      <c r="AN338" s="924"/>
      <c r="AO338" s="924"/>
      <c r="AP338" s="924"/>
      <c r="AQ338" s="924"/>
      <c r="AR338" s="924"/>
      <c r="AS338" s="924"/>
      <c r="AT338" s="874"/>
      <c r="AU338" s="875"/>
      <c r="AV338" s="875"/>
      <c r="AW338" s="875"/>
      <c r="AX338" s="876"/>
    </row>
    <row r="339" spans="1:50" ht="12.6" customHeight="1" x14ac:dyDescent="0.3">
      <c r="A339" s="317" t="s">
        <v>1536</v>
      </c>
      <c r="B339" s="290"/>
      <c r="C339" s="290"/>
      <c r="D339" s="290"/>
      <c r="E339" s="290"/>
      <c r="F339" s="290"/>
      <c r="G339" s="290"/>
      <c r="H339" s="924"/>
      <c r="I339" s="924"/>
      <c r="J339" s="924"/>
      <c r="K339" s="924"/>
      <c r="L339" s="924"/>
      <c r="M339" s="924"/>
      <c r="N339" s="924"/>
      <c r="O339" s="924"/>
      <c r="P339" s="924"/>
      <c r="Q339" s="924"/>
      <c r="R339" s="924"/>
      <c r="S339" s="924"/>
      <c r="T339" s="924"/>
      <c r="U339" s="924"/>
      <c r="V339" s="924"/>
      <c r="W339" s="924"/>
      <c r="X339" s="924"/>
      <c r="Y339" s="924"/>
      <c r="Z339" s="924"/>
      <c r="AA339" s="924"/>
      <c r="AB339" s="924"/>
      <c r="AC339" s="924"/>
      <c r="AD339" s="924"/>
      <c r="AE339" s="924"/>
      <c r="AF339" s="924"/>
      <c r="AG339" s="924"/>
      <c r="AH339" s="924"/>
      <c r="AI339" s="924"/>
      <c r="AJ339" s="924"/>
      <c r="AK339" s="924"/>
      <c r="AL339" s="924"/>
      <c r="AM339" s="924"/>
      <c r="AN339" s="924"/>
      <c r="AO339" s="924"/>
      <c r="AP339" s="924"/>
      <c r="AQ339" s="924"/>
      <c r="AR339" s="924"/>
      <c r="AS339" s="924"/>
      <c r="AT339" s="874"/>
      <c r="AU339" s="875"/>
      <c r="AV339" s="875"/>
      <c r="AW339" s="875"/>
      <c r="AX339" s="876"/>
    </row>
    <row r="340" spans="1:50" ht="12.6" customHeight="1" x14ac:dyDescent="0.3">
      <c r="A340" s="317" t="s">
        <v>1535</v>
      </c>
      <c r="B340" s="290"/>
      <c r="C340" s="290"/>
      <c r="D340" s="290"/>
      <c r="E340" s="290"/>
      <c r="F340" s="290"/>
      <c r="G340" s="290"/>
      <c r="H340" s="924"/>
      <c r="I340" s="924"/>
      <c r="J340" s="924"/>
      <c r="K340" s="924"/>
      <c r="L340" s="924"/>
      <c r="M340" s="924"/>
      <c r="N340" s="924"/>
      <c r="O340" s="924"/>
      <c r="P340" s="924"/>
      <c r="Q340" s="924"/>
      <c r="R340" s="924"/>
      <c r="S340" s="924"/>
      <c r="T340" s="924"/>
      <c r="U340" s="924"/>
      <c r="V340" s="924"/>
      <c r="W340" s="924"/>
      <c r="X340" s="924"/>
      <c r="Y340" s="924"/>
      <c r="Z340" s="924"/>
      <c r="AA340" s="924"/>
      <c r="AB340" s="924"/>
      <c r="AC340" s="924"/>
      <c r="AD340" s="924"/>
      <c r="AE340" s="924"/>
      <c r="AF340" s="924"/>
      <c r="AG340" s="924"/>
      <c r="AH340" s="924"/>
      <c r="AI340" s="924"/>
      <c r="AJ340" s="924"/>
      <c r="AK340" s="924"/>
      <c r="AL340" s="924"/>
      <c r="AM340" s="924"/>
      <c r="AN340" s="924"/>
      <c r="AO340" s="924"/>
      <c r="AP340" s="924"/>
      <c r="AQ340" s="924"/>
      <c r="AR340" s="924"/>
      <c r="AS340" s="924"/>
      <c r="AT340" s="877"/>
      <c r="AU340" s="878"/>
      <c r="AV340" s="878"/>
      <c r="AW340" s="878"/>
      <c r="AX340" s="879"/>
    </row>
    <row r="341" spans="1:50" ht="12.6" customHeight="1" x14ac:dyDescent="0.3">
      <c r="A341" s="293" t="s">
        <v>510</v>
      </c>
      <c r="B341" s="294"/>
      <c r="C341" s="294"/>
      <c r="D341" s="294"/>
      <c r="E341" s="294"/>
      <c r="F341" s="294"/>
      <c r="G341" s="294"/>
      <c r="H341" s="924"/>
      <c r="I341" s="924"/>
      <c r="J341" s="924"/>
      <c r="K341" s="924"/>
      <c r="L341" s="924"/>
      <c r="M341" s="924">
        <f>SUM('HL KNIHA VYPOC'!$J$61)</f>
        <v>0</v>
      </c>
      <c r="N341" s="924"/>
      <c r="O341" s="924"/>
      <c r="P341" s="924"/>
      <c r="Q341" s="924"/>
      <c r="R341" s="924">
        <f>SUM('HL KNIHA VYPOC'!$J$62)</f>
        <v>0</v>
      </c>
      <c r="S341" s="924"/>
      <c r="T341" s="924"/>
      <c r="U341" s="924"/>
      <c r="V341" s="924"/>
      <c r="W341" s="924">
        <f>SUM('HL KNIHA VYPOC'!$J$65)</f>
        <v>0</v>
      </c>
      <c r="X341" s="924"/>
      <c r="Y341" s="924"/>
      <c r="Z341" s="924"/>
      <c r="AA341" s="924"/>
      <c r="AB341" s="924">
        <f>SUM('HL KNIHA VYPOC'!$J$66)</f>
        <v>0</v>
      </c>
      <c r="AC341" s="924"/>
      <c r="AD341" s="924"/>
      <c r="AE341" s="924"/>
      <c r="AF341" s="924"/>
      <c r="AG341" s="924">
        <f>SUM('HL KNIHA VYPOC'!$J$68+'HL KNIHA VYPOC'!$J$67)</f>
        <v>0</v>
      </c>
      <c r="AH341" s="924"/>
      <c r="AI341" s="924"/>
      <c r="AJ341" s="924"/>
      <c r="AK341" s="924"/>
      <c r="AL341" s="924"/>
      <c r="AM341" s="924"/>
      <c r="AN341" s="924"/>
      <c r="AO341" s="924"/>
      <c r="AP341" s="924"/>
      <c r="AQ341" s="924"/>
      <c r="AR341" s="924"/>
      <c r="AS341" s="924"/>
      <c r="AT341" s="810">
        <f>SUM(H341:AS341)</f>
        <v>0</v>
      </c>
      <c r="AU341" s="811"/>
      <c r="AV341" s="811"/>
      <c r="AW341" s="811"/>
      <c r="AX341" s="812"/>
    </row>
    <row r="342" spans="1:50" ht="12.6" customHeight="1" x14ac:dyDescent="0.3">
      <c r="A342" s="293" t="s">
        <v>509</v>
      </c>
      <c r="B342" s="321"/>
      <c r="C342" s="294"/>
      <c r="D342" s="294"/>
      <c r="E342" s="294"/>
      <c r="F342" s="294"/>
      <c r="G342" s="294"/>
      <c r="H342" s="924"/>
      <c r="I342" s="924"/>
      <c r="J342" s="924"/>
      <c r="K342" s="924"/>
      <c r="L342" s="924"/>
      <c r="M342" s="924">
        <f>SUM('HL KNIHA VYPOC'!$I$61)</f>
        <v>0</v>
      </c>
      <c r="N342" s="924"/>
      <c r="O342" s="924"/>
      <c r="P342" s="924"/>
      <c r="Q342" s="924"/>
      <c r="R342" s="924">
        <f>SUM('HL KNIHA VYPOC'!$I$62)</f>
        <v>0</v>
      </c>
      <c r="S342" s="924"/>
      <c r="T342" s="924"/>
      <c r="U342" s="924"/>
      <c r="V342" s="924"/>
      <c r="W342" s="924">
        <f>SUM('HL KNIHA VYPOC'!$I$65)</f>
        <v>0</v>
      </c>
      <c r="X342" s="924"/>
      <c r="Y342" s="924"/>
      <c r="Z342" s="924"/>
      <c r="AA342" s="924"/>
      <c r="AB342" s="924">
        <f>SUM('HL KNIHA VYPOC'!$I$66)</f>
        <v>0</v>
      </c>
      <c r="AC342" s="924"/>
      <c r="AD342" s="924"/>
      <c r="AE342" s="924"/>
      <c r="AF342" s="924"/>
      <c r="AG342" s="924">
        <f>SUM('HL KNIHA VYPOC'!$I$68)+'HL KNIHA VYPOC'!$I$67</f>
        <v>0</v>
      </c>
      <c r="AH342" s="924"/>
      <c r="AI342" s="924"/>
      <c r="AJ342" s="924"/>
      <c r="AK342" s="924"/>
      <c r="AL342" s="924"/>
      <c r="AM342" s="924"/>
      <c r="AN342" s="924"/>
      <c r="AO342" s="924"/>
      <c r="AP342" s="924"/>
      <c r="AQ342" s="924"/>
      <c r="AR342" s="924"/>
      <c r="AS342" s="924"/>
      <c r="AT342" s="810">
        <f>SUM(H342:AS342)</f>
        <v>0</v>
      </c>
      <c r="AU342" s="811"/>
      <c r="AV342" s="811"/>
      <c r="AW342" s="811"/>
      <c r="AX342" s="812"/>
    </row>
    <row r="343" spans="1:50" ht="12.6" customHeight="1" x14ac:dyDescent="0.3">
      <c r="A343" s="293" t="s">
        <v>589</v>
      </c>
      <c r="B343" s="321"/>
      <c r="C343" s="294"/>
      <c r="D343" s="294"/>
      <c r="E343" s="294"/>
      <c r="F343" s="294"/>
      <c r="G343" s="294"/>
      <c r="H343" s="923"/>
      <c r="I343" s="923"/>
      <c r="J343" s="923"/>
      <c r="K343" s="923"/>
      <c r="L343" s="923"/>
      <c r="M343" s="923"/>
      <c r="N343" s="923"/>
      <c r="O343" s="923"/>
      <c r="P343" s="923"/>
      <c r="Q343" s="923"/>
      <c r="R343" s="923"/>
      <c r="S343" s="923"/>
      <c r="T343" s="923"/>
      <c r="U343" s="923"/>
      <c r="V343" s="923"/>
      <c r="W343" s="923"/>
      <c r="X343" s="923"/>
      <c r="Y343" s="923"/>
      <c r="Z343" s="923"/>
      <c r="AA343" s="923"/>
      <c r="AB343" s="923"/>
      <c r="AC343" s="923"/>
      <c r="AD343" s="923"/>
      <c r="AE343" s="923"/>
      <c r="AF343" s="923"/>
      <c r="AG343" s="923"/>
      <c r="AH343" s="923"/>
      <c r="AI343" s="923"/>
      <c r="AJ343" s="923"/>
      <c r="AK343" s="923"/>
      <c r="AL343" s="923"/>
      <c r="AM343" s="923"/>
      <c r="AN343" s="923"/>
      <c r="AO343" s="923"/>
      <c r="AP343" s="923"/>
      <c r="AQ343" s="923"/>
      <c r="AR343" s="923"/>
      <c r="AS343" s="923"/>
      <c r="AT343" s="810">
        <f>SUM(H343:AS343)</f>
        <v>0</v>
      </c>
      <c r="AU343" s="811"/>
      <c r="AV343" s="811"/>
      <c r="AW343" s="811"/>
      <c r="AX343" s="812"/>
    </row>
    <row r="344" spans="1:50" ht="12.6" customHeight="1" x14ac:dyDescent="0.3">
      <c r="A344" s="317" t="s">
        <v>504</v>
      </c>
      <c r="B344" s="290"/>
      <c r="C344" s="290"/>
      <c r="D344" s="290"/>
      <c r="E344" s="290"/>
      <c r="F344" s="290"/>
      <c r="G344" s="290"/>
      <c r="H344" s="924"/>
      <c r="I344" s="924"/>
      <c r="J344" s="924"/>
      <c r="K344" s="924"/>
      <c r="L344" s="924"/>
      <c r="M344" s="924">
        <f>SUM(M337+M341-M342+M343)</f>
        <v>0</v>
      </c>
      <c r="N344" s="924"/>
      <c r="O344" s="924"/>
      <c r="P344" s="924"/>
      <c r="Q344" s="924"/>
      <c r="R344" s="924">
        <f>SUM(R337+R341-R342+R343)</f>
        <v>0</v>
      </c>
      <c r="S344" s="924"/>
      <c r="T344" s="924"/>
      <c r="U344" s="924"/>
      <c r="V344" s="924"/>
      <c r="W344" s="924">
        <f>SUM(W337+W341-W342+W343)</f>
        <v>0</v>
      </c>
      <c r="X344" s="924"/>
      <c r="Y344" s="924"/>
      <c r="Z344" s="924"/>
      <c r="AA344" s="924"/>
      <c r="AB344" s="924">
        <f>SUM(AB337+AB341-AB342+AB343)</f>
        <v>0</v>
      </c>
      <c r="AC344" s="924"/>
      <c r="AD344" s="924"/>
      <c r="AE344" s="924"/>
      <c r="AF344" s="924"/>
      <c r="AG344" s="924">
        <f>SUM(AG337+AG341-AG342+AG343)</f>
        <v>0</v>
      </c>
      <c r="AH344" s="924"/>
      <c r="AI344" s="924"/>
      <c r="AJ344" s="924"/>
      <c r="AK344" s="924"/>
      <c r="AL344" s="924"/>
      <c r="AM344" s="924"/>
      <c r="AN344" s="924"/>
      <c r="AO344" s="924"/>
      <c r="AP344" s="924"/>
      <c r="AQ344" s="924"/>
      <c r="AR344" s="924"/>
      <c r="AS344" s="924"/>
      <c r="AT344" s="869">
        <f>SUM(H344:AS346)</f>
        <v>0</v>
      </c>
      <c r="AU344" s="870"/>
      <c r="AV344" s="870"/>
      <c r="AW344" s="870"/>
      <c r="AX344" s="871"/>
    </row>
    <row r="345" spans="1:50" ht="12.6" customHeight="1" x14ac:dyDescent="0.3">
      <c r="A345" s="317" t="s">
        <v>1536</v>
      </c>
      <c r="B345" s="290"/>
      <c r="C345" s="290"/>
      <c r="D345" s="290"/>
      <c r="E345" s="290"/>
      <c r="F345" s="290"/>
      <c r="G345" s="290"/>
      <c r="H345" s="924"/>
      <c r="I345" s="924"/>
      <c r="J345" s="924"/>
      <c r="K345" s="924"/>
      <c r="L345" s="924"/>
      <c r="M345" s="924"/>
      <c r="N345" s="924"/>
      <c r="O345" s="924"/>
      <c r="P345" s="924"/>
      <c r="Q345" s="924"/>
      <c r="R345" s="924"/>
      <c r="S345" s="924"/>
      <c r="T345" s="924"/>
      <c r="U345" s="924"/>
      <c r="V345" s="924"/>
      <c r="W345" s="924"/>
      <c r="X345" s="924"/>
      <c r="Y345" s="924"/>
      <c r="Z345" s="924"/>
      <c r="AA345" s="924"/>
      <c r="AB345" s="924"/>
      <c r="AC345" s="924"/>
      <c r="AD345" s="924"/>
      <c r="AE345" s="924"/>
      <c r="AF345" s="924"/>
      <c r="AG345" s="924"/>
      <c r="AH345" s="924"/>
      <c r="AI345" s="924"/>
      <c r="AJ345" s="924"/>
      <c r="AK345" s="924"/>
      <c r="AL345" s="924"/>
      <c r="AM345" s="924"/>
      <c r="AN345" s="924"/>
      <c r="AO345" s="924"/>
      <c r="AP345" s="924"/>
      <c r="AQ345" s="924"/>
      <c r="AR345" s="924"/>
      <c r="AS345" s="924"/>
      <c r="AT345" s="874"/>
      <c r="AU345" s="875"/>
      <c r="AV345" s="875"/>
      <c r="AW345" s="875"/>
      <c r="AX345" s="876"/>
    </row>
    <row r="346" spans="1:50" ht="12.6" customHeight="1" x14ac:dyDescent="0.3">
      <c r="A346" s="320" t="s">
        <v>1535</v>
      </c>
      <c r="B346" s="300"/>
      <c r="C346" s="300"/>
      <c r="D346" s="300"/>
      <c r="E346" s="300"/>
      <c r="F346" s="300"/>
      <c r="G346" s="300"/>
      <c r="H346" s="924"/>
      <c r="I346" s="924"/>
      <c r="J346" s="924"/>
      <c r="K346" s="924"/>
      <c r="L346" s="924"/>
      <c r="M346" s="924"/>
      <c r="N346" s="924"/>
      <c r="O346" s="924"/>
      <c r="P346" s="924"/>
      <c r="Q346" s="924"/>
      <c r="R346" s="924"/>
      <c r="S346" s="924"/>
      <c r="T346" s="924"/>
      <c r="U346" s="924"/>
      <c r="V346" s="924"/>
      <c r="W346" s="924"/>
      <c r="X346" s="924"/>
      <c r="Y346" s="924"/>
      <c r="Z346" s="924"/>
      <c r="AA346" s="924"/>
      <c r="AB346" s="924"/>
      <c r="AC346" s="924"/>
      <c r="AD346" s="924"/>
      <c r="AE346" s="924"/>
      <c r="AF346" s="924"/>
      <c r="AG346" s="924"/>
      <c r="AH346" s="924"/>
      <c r="AI346" s="924"/>
      <c r="AJ346" s="924"/>
      <c r="AK346" s="924"/>
      <c r="AL346" s="924"/>
      <c r="AM346" s="924"/>
      <c r="AN346" s="924"/>
      <c r="AO346" s="924"/>
      <c r="AP346" s="924"/>
      <c r="AQ346" s="924"/>
      <c r="AR346" s="924"/>
      <c r="AS346" s="924"/>
      <c r="AT346" s="877"/>
      <c r="AU346" s="878"/>
      <c r="AV346" s="878"/>
      <c r="AW346" s="878"/>
      <c r="AX346" s="879"/>
    </row>
    <row r="347" spans="1:50" ht="12.6" customHeight="1" x14ac:dyDescent="0.3">
      <c r="A347" s="290" t="s">
        <v>1808</v>
      </c>
      <c r="B347" s="290"/>
      <c r="C347" s="290"/>
      <c r="D347" s="290"/>
      <c r="E347" s="290"/>
      <c r="F347" s="290"/>
      <c r="G347" s="290"/>
      <c r="H347" s="576"/>
      <c r="I347" s="576"/>
      <c r="J347" s="576"/>
      <c r="K347" s="576"/>
      <c r="L347" s="576"/>
      <c r="M347" s="576"/>
      <c r="N347" s="576"/>
      <c r="O347" s="576"/>
      <c r="P347" s="576"/>
      <c r="Q347" s="576"/>
      <c r="R347" s="576"/>
      <c r="S347" s="576"/>
      <c r="T347" s="576"/>
      <c r="U347" s="576"/>
      <c r="V347" s="576"/>
      <c r="W347" s="576"/>
      <c r="X347" s="576"/>
      <c r="Y347" s="576"/>
      <c r="Z347" s="576"/>
      <c r="AA347" s="576"/>
      <c r="AB347" s="576"/>
      <c r="AC347" s="576"/>
      <c r="AD347" s="576"/>
      <c r="AE347" s="576"/>
      <c r="AF347" s="576"/>
      <c r="AG347" s="576"/>
      <c r="AH347" s="576"/>
      <c r="AI347" s="576"/>
      <c r="AJ347" s="576"/>
      <c r="AK347" s="576"/>
      <c r="AL347" s="576"/>
      <c r="AM347" s="576"/>
      <c r="AN347" s="576"/>
      <c r="AO347" s="576"/>
      <c r="AP347" s="576"/>
      <c r="AQ347" s="576"/>
      <c r="AR347" s="576"/>
      <c r="AS347" s="576"/>
      <c r="AT347" s="576"/>
      <c r="AU347" s="576"/>
      <c r="AV347" s="576"/>
      <c r="AW347" s="576"/>
      <c r="AX347" s="329"/>
    </row>
    <row r="348" spans="1:50" ht="12.6" customHeight="1" x14ac:dyDescent="0.3">
      <c r="A348" s="315" t="s">
        <v>1540</v>
      </c>
      <c r="B348" s="297"/>
      <c r="C348" s="297"/>
      <c r="D348" s="297"/>
      <c r="E348" s="297"/>
      <c r="F348" s="297"/>
      <c r="G348" s="297"/>
      <c r="H348" s="924">
        <f>SUM(H355-H354+H353-H352)</f>
        <v>0</v>
      </c>
      <c r="I348" s="924"/>
      <c r="J348" s="924"/>
      <c r="K348" s="924"/>
      <c r="L348" s="924"/>
      <c r="M348" s="924">
        <f>SUM(M355-M354+M353-M352)</f>
        <v>0</v>
      </c>
      <c r="N348" s="924"/>
      <c r="O348" s="924"/>
      <c r="P348" s="924"/>
      <c r="Q348" s="924"/>
      <c r="R348" s="924">
        <f>SUM(R355-R354+R353-R352)</f>
        <v>0</v>
      </c>
      <c r="S348" s="924"/>
      <c r="T348" s="924"/>
      <c r="U348" s="924"/>
      <c r="V348" s="924"/>
      <c r="W348" s="924">
        <f>SUM(W355-W354+W353-W352)</f>
        <v>0</v>
      </c>
      <c r="X348" s="924"/>
      <c r="Y348" s="924"/>
      <c r="Z348" s="924"/>
      <c r="AA348" s="924"/>
      <c r="AB348" s="924">
        <f>SUM(AB355-AB354+AB353-AB352)</f>
        <v>0</v>
      </c>
      <c r="AC348" s="924"/>
      <c r="AD348" s="924"/>
      <c r="AE348" s="924"/>
      <c r="AF348" s="924"/>
      <c r="AG348" s="924">
        <f>SUM(AG355-AG354+AG353-AG352)</f>
        <v>0</v>
      </c>
      <c r="AH348" s="924"/>
      <c r="AI348" s="924"/>
      <c r="AJ348" s="924"/>
      <c r="AK348" s="924">
        <f>SUM(AK355-AK354+AK353-AK352)</f>
        <v>0</v>
      </c>
      <c r="AL348" s="924"/>
      <c r="AM348" s="924"/>
      <c r="AN348" s="924"/>
      <c r="AO348" s="924">
        <f>SUM(AO355-AO354+AO353-AO352)</f>
        <v>0</v>
      </c>
      <c r="AP348" s="924"/>
      <c r="AQ348" s="924"/>
      <c r="AR348" s="924"/>
      <c r="AS348" s="924"/>
      <c r="AT348" s="869">
        <f>SUM(H348:AS351)</f>
        <v>0</v>
      </c>
      <c r="AU348" s="870"/>
      <c r="AV348" s="870"/>
      <c r="AW348" s="870"/>
      <c r="AX348" s="871"/>
    </row>
    <row r="349" spans="1:50" ht="12.6" customHeight="1" x14ac:dyDescent="0.3">
      <c r="A349" s="317" t="s">
        <v>1696</v>
      </c>
      <c r="B349" s="290"/>
      <c r="C349" s="290"/>
      <c r="D349" s="290"/>
      <c r="E349" s="290"/>
      <c r="F349" s="290"/>
      <c r="G349" s="290"/>
      <c r="H349" s="924"/>
      <c r="I349" s="924"/>
      <c r="J349" s="924"/>
      <c r="K349" s="924"/>
      <c r="L349" s="924"/>
      <c r="M349" s="924"/>
      <c r="N349" s="924"/>
      <c r="O349" s="924"/>
      <c r="P349" s="924"/>
      <c r="Q349" s="924"/>
      <c r="R349" s="924"/>
      <c r="S349" s="924"/>
      <c r="T349" s="924"/>
      <c r="U349" s="924"/>
      <c r="V349" s="924"/>
      <c r="W349" s="924"/>
      <c r="X349" s="924"/>
      <c r="Y349" s="924"/>
      <c r="Z349" s="924"/>
      <c r="AA349" s="924"/>
      <c r="AB349" s="924"/>
      <c r="AC349" s="924"/>
      <c r="AD349" s="924"/>
      <c r="AE349" s="924"/>
      <c r="AF349" s="924"/>
      <c r="AG349" s="924"/>
      <c r="AH349" s="924"/>
      <c r="AI349" s="924"/>
      <c r="AJ349" s="924"/>
      <c r="AK349" s="924"/>
      <c r="AL349" s="924"/>
      <c r="AM349" s="924"/>
      <c r="AN349" s="924"/>
      <c r="AO349" s="924"/>
      <c r="AP349" s="924"/>
      <c r="AQ349" s="924"/>
      <c r="AR349" s="924"/>
      <c r="AS349" s="924"/>
      <c r="AT349" s="874"/>
      <c r="AU349" s="875"/>
      <c r="AV349" s="875"/>
      <c r="AW349" s="875"/>
      <c r="AX349" s="876"/>
    </row>
    <row r="350" spans="1:50" ht="12.6" customHeight="1" x14ac:dyDescent="0.3">
      <c r="A350" s="317" t="s">
        <v>1536</v>
      </c>
      <c r="B350" s="290"/>
      <c r="C350" s="290"/>
      <c r="D350" s="290"/>
      <c r="E350" s="290"/>
      <c r="F350" s="290"/>
      <c r="G350" s="290"/>
      <c r="H350" s="924"/>
      <c r="I350" s="924"/>
      <c r="J350" s="924"/>
      <c r="K350" s="924"/>
      <c r="L350" s="924"/>
      <c r="M350" s="924"/>
      <c r="N350" s="924"/>
      <c r="O350" s="924"/>
      <c r="P350" s="924"/>
      <c r="Q350" s="924"/>
      <c r="R350" s="924"/>
      <c r="S350" s="924"/>
      <c r="T350" s="924"/>
      <c r="U350" s="924"/>
      <c r="V350" s="924"/>
      <c r="W350" s="924"/>
      <c r="X350" s="924"/>
      <c r="Y350" s="924"/>
      <c r="Z350" s="924"/>
      <c r="AA350" s="924"/>
      <c r="AB350" s="924"/>
      <c r="AC350" s="924"/>
      <c r="AD350" s="924"/>
      <c r="AE350" s="924"/>
      <c r="AF350" s="924"/>
      <c r="AG350" s="924"/>
      <c r="AH350" s="924"/>
      <c r="AI350" s="924"/>
      <c r="AJ350" s="924"/>
      <c r="AK350" s="924"/>
      <c r="AL350" s="924"/>
      <c r="AM350" s="924"/>
      <c r="AN350" s="924"/>
      <c r="AO350" s="924"/>
      <c r="AP350" s="924"/>
      <c r="AQ350" s="924"/>
      <c r="AR350" s="924"/>
      <c r="AS350" s="924"/>
      <c r="AT350" s="874"/>
      <c r="AU350" s="875"/>
      <c r="AV350" s="875"/>
      <c r="AW350" s="875"/>
      <c r="AX350" s="876"/>
    </row>
    <row r="351" spans="1:50" ht="12.6" customHeight="1" x14ac:dyDescent="0.3">
      <c r="A351" s="317" t="s">
        <v>1535</v>
      </c>
      <c r="B351" s="290"/>
      <c r="C351" s="290"/>
      <c r="D351" s="290"/>
      <c r="E351" s="290"/>
      <c r="F351" s="290"/>
      <c r="G351" s="290"/>
      <c r="H351" s="924"/>
      <c r="I351" s="924"/>
      <c r="J351" s="924"/>
      <c r="K351" s="924"/>
      <c r="L351" s="924"/>
      <c r="M351" s="924"/>
      <c r="N351" s="924"/>
      <c r="O351" s="924"/>
      <c r="P351" s="924"/>
      <c r="Q351" s="924"/>
      <c r="R351" s="924"/>
      <c r="S351" s="924"/>
      <c r="T351" s="924"/>
      <c r="U351" s="924"/>
      <c r="V351" s="924"/>
      <c r="W351" s="924"/>
      <c r="X351" s="924"/>
      <c r="Y351" s="924"/>
      <c r="Z351" s="924"/>
      <c r="AA351" s="924"/>
      <c r="AB351" s="924"/>
      <c r="AC351" s="924"/>
      <c r="AD351" s="924"/>
      <c r="AE351" s="924"/>
      <c r="AF351" s="924"/>
      <c r="AG351" s="924"/>
      <c r="AH351" s="924"/>
      <c r="AI351" s="924"/>
      <c r="AJ351" s="924"/>
      <c r="AK351" s="924"/>
      <c r="AL351" s="924"/>
      <c r="AM351" s="924"/>
      <c r="AN351" s="924"/>
      <c r="AO351" s="924"/>
      <c r="AP351" s="924"/>
      <c r="AQ351" s="924"/>
      <c r="AR351" s="924"/>
      <c r="AS351" s="924"/>
      <c r="AT351" s="877"/>
      <c r="AU351" s="878"/>
      <c r="AV351" s="878"/>
      <c r="AW351" s="878"/>
      <c r="AX351" s="879"/>
    </row>
    <row r="352" spans="1:50" ht="12.6" customHeight="1" x14ac:dyDescent="0.3">
      <c r="A352" s="293" t="s">
        <v>510</v>
      </c>
      <c r="B352" s="294"/>
      <c r="C352" s="294"/>
      <c r="D352" s="294"/>
      <c r="E352" s="294"/>
      <c r="F352" s="294"/>
      <c r="G352" s="294"/>
      <c r="H352" s="923"/>
      <c r="I352" s="923"/>
      <c r="J352" s="923"/>
      <c r="K352" s="923"/>
      <c r="L352" s="923"/>
      <c r="M352" s="923"/>
      <c r="N352" s="923"/>
      <c r="O352" s="923"/>
      <c r="P352" s="923"/>
      <c r="Q352" s="923"/>
      <c r="R352" s="923"/>
      <c r="S352" s="923"/>
      <c r="T352" s="923"/>
      <c r="U352" s="923"/>
      <c r="V352" s="923"/>
      <c r="W352" s="923"/>
      <c r="X352" s="923"/>
      <c r="Y352" s="923"/>
      <c r="Z352" s="923"/>
      <c r="AA352" s="923"/>
      <c r="AB352" s="923"/>
      <c r="AC352" s="923"/>
      <c r="AD352" s="923"/>
      <c r="AE352" s="923"/>
      <c r="AF352" s="923"/>
      <c r="AG352" s="923"/>
      <c r="AH352" s="923"/>
      <c r="AI352" s="923"/>
      <c r="AJ352" s="923"/>
      <c r="AK352" s="923"/>
      <c r="AL352" s="923"/>
      <c r="AM352" s="923"/>
      <c r="AN352" s="923"/>
      <c r="AO352" s="923"/>
      <c r="AP352" s="923"/>
      <c r="AQ352" s="923"/>
      <c r="AR352" s="923"/>
      <c r="AS352" s="923"/>
      <c r="AT352" s="810">
        <f>SUM(H352:AS352)</f>
        <v>0</v>
      </c>
      <c r="AU352" s="811"/>
      <c r="AV352" s="811"/>
      <c r="AW352" s="811"/>
      <c r="AX352" s="812"/>
    </row>
    <row r="353" spans="1:54" ht="12.6" customHeight="1" x14ac:dyDescent="0.3">
      <c r="A353" s="293" t="s">
        <v>509</v>
      </c>
      <c r="B353" s="321"/>
      <c r="C353" s="294"/>
      <c r="D353" s="294"/>
      <c r="E353" s="294"/>
      <c r="F353" s="294"/>
      <c r="G353" s="294"/>
      <c r="H353" s="923"/>
      <c r="I353" s="923"/>
      <c r="J353" s="923"/>
      <c r="K353" s="923"/>
      <c r="L353" s="923"/>
      <c r="M353" s="898"/>
      <c r="N353" s="898"/>
      <c r="O353" s="898"/>
      <c r="P353" s="898"/>
      <c r="Q353" s="898"/>
      <c r="R353" s="898"/>
      <c r="S353" s="898"/>
      <c r="T353" s="898"/>
      <c r="U353" s="898"/>
      <c r="V353" s="898"/>
      <c r="W353" s="898"/>
      <c r="X353" s="898"/>
      <c r="Y353" s="898"/>
      <c r="Z353" s="898"/>
      <c r="AA353" s="898"/>
      <c r="AB353" s="898"/>
      <c r="AC353" s="898"/>
      <c r="AD353" s="898"/>
      <c r="AE353" s="898"/>
      <c r="AF353" s="898"/>
      <c r="AG353" s="898"/>
      <c r="AH353" s="898"/>
      <c r="AI353" s="898"/>
      <c r="AJ353" s="898"/>
      <c r="AK353" s="898"/>
      <c r="AL353" s="898"/>
      <c r="AM353" s="898"/>
      <c r="AN353" s="898"/>
      <c r="AO353" s="898"/>
      <c r="AP353" s="898"/>
      <c r="AQ353" s="898"/>
      <c r="AR353" s="898"/>
      <c r="AS353" s="898"/>
      <c r="AT353" s="810">
        <f>SUM(H353:AS353)</f>
        <v>0</v>
      </c>
      <c r="AU353" s="811"/>
      <c r="AV353" s="811"/>
      <c r="AW353" s="811"/>
      <c r="AX353" s="812"/>
    </row>
    <row r="354" spans="1:54" ht="12.6" customHeight="1" x14ac:dyDescent="0.3">
      <c r="A354" s="293" t="s">
        <v>589</v>
      </c>
      <c r="B354" s="321"/>
      <c r="C354" s="294"/>
      <c r="D354" s="294"/>
      <c r="E354" s="294"/>
      <c r="F354" s="294"/>
      <c r="G354" s="294"/>
      <c r="H354" s="898"/>
      <c r="I354" s="898"/>
      <c r="J354" s="898"/>
      <c r="K354" s="898"/>
      <c r="L354" s="898"/>
      <c r="M354" s="898"/>
      <c r="N354" s="898"/>
      <c r="O354" s="898"/>
      <c r="P354" s="898"/>
      <c r="Q354" s="898"/>
      <c r="R354" s="898"/>
      <c r="S354" s="898"/>
      <c r="T354" s="898"/>
      <c r="U354" s="898"/>
      <c r="V354" s="898"/>
      <c r="W354" s="898"/>
      <c r="X354" s="898"/>
      <c r="Y354" s="898"/>
      <c r="Z354" s="898"/>
      <c r="AA354" s="898"/>
      <c r="AB354" s="898"/>
      <c r="AC354" s="898"/>
      <c r="AD354" s="898"/>
      <c r="AE354" s="898"/>
      <c r="AF354" s="898"/>
      <c r="AG354" s="898"/>
      <c r="AH354" s="898"/>
      <c r="AI354" s="898"/>
      <c r="AJ354" s="898"/>
      <c r="AK354" s="898"/>
      <c r="AL354" s="898"/>
      <c r="AM354" s="898"/>
      <c r="AN354" s="898"/>
      <c r="AO354" s="898"/>
      <c r="AP354" s="898"/>
      <c r="AQ354" s="898"/>
      <c r="AR354" s="898"/>
      <c r="AS354" s="898"/>
      <c r="AT354" s="810">
        <f>SUM(H354:AS354)</f>
        <v>0</v>
      </c>
      <c r="AU354" s="811"/>
      <c r="AV354" s="811"/>
      <c r="AW354" s="811"/>
      <c r="AX354" s="812"/>
    </row>
    <row r="355" spans="1:54" ht="12.6" customHeight="1" x14ac:dyDescent="0.3">
      <c r="A355" s="317" t="s">
        <v>504</v>
      </c>
      <c r="B355" s="290"/>
      <c r="C355" s="290"/>
      <c r="D355" s="290"/>
      <c r="E355" s="290"/>
      <c r="F355" s="290"/>
      <c r="G355" s="290"/>
      <c r="H355" s="809">
        <f>SUM(ANALYTIKAVUJ!$D$33)*-1</f>
        <v>0</v>
      </c>
      <c r="I355" s="809"/>
      <c r="J355" s="809"/>
      <c r="K355" s="809"/>
      <c r="L355" s="809"/>
      <c r="M355" s="809">
        <f>SUM(ANALYTIKAVUJ!$D$34)*-1</f>
        <v>0</v>
      </c>
      <c r="N355" s="809"/>
      <c r="O355" s="809"/>
      <c r="P355" s="809"/>
      <c r="Q355" s="809"/>
      <c r="R355" s="809">
        <f>SUM(ANALYTIKAVUJ!$D$35)*-1</f>
        <v>0</v>
      </c>
      <c r="S355" s="809"/>
      <c r="T355" s="809"/>
      <c r="U355" s="809"/>
      <c r="V355" s="809"/>
      <c r="W355" s="809">
        <f>SUM(ANALYTIKAVUJ!$D$36)*-1</f>
        <v>0</v>
      </c>
      <c r="X355" s="809"/>
      <c r="Y355" s="809"/>
      <c r="Z355" s="809"/>
      <c r="AA355" s="809"/>
      <c r="AB355" s="809">
        <f>SUM(ANALYTIKAVUJ!$D$37)*-1</f>
        <v>0</v>
      </c>
      <c r="AC355" s="809"/>
      <c r="AD355" s="809"/>
      <c r="AE355" s="809"/>
      <c r="AF355" s="809"/>
      <c r="AG355" s="809">
        <f>SUM(ANALYTIKAVUJ!$D$38)*-1</f>
        <v>0</v>
      </c>
      <c r="AH355" s="809"/>
      <c r="AI355" s="809"/>
      <c r="AJ355" s="809"/>
      <c r="AK355" s="809">
        <f>SUM('HL KNIHA VYPOC'!$K$74)*-1</f>
        <v>0</v>
      </c>
      <c r="AL355" s="809"/>
      <c r="AM355" s="809"/>
      <c r="AN355" s="809"/>
      <c r="AO355" s="809">
        <f>SUM(ANALYTIKAVUJ!$D$42)*-1</f>
        <v>0</v>
      </c>
      <c r="AP355" s="809"/>
      <c r="AQ355" s="809"/>
      <c r="AR355" s="809"/>
      <c r="AS355" s="809"/>
      <c r="AT355" s="905">
        <f>SUM(H355:AS357)</f>
        <v>0</v>
      </c>
      <c r="AU355" s="906"/>
      <c r="AV355" s="906"/>
      <c r="AW355" s="906"/>
      <c r="AX355" s="907"/>
    </row>
    <row r="356" spans="1:54" ht="12.6" customHeight="1" x14ac:dyDescent="0.3">
      <c r="A356" s="317" t="s">
        <v>1536</v>
      </c>
      <c r="B356" s="290"/>
      <c r="C356" s="290"/>
      <c r="D356" s="290"/>
      <c r="E356" s="290"/>
      <c r="F356" s="290"/>
      <c r="G356" s="290"/>
      <c r="H356" s="809"/>
      <c r="I356" s="809"/>
      <c r="J356" s="809"/>
      <c r="K356" s="809"/>
      <c r="L356" s="809"/>
      <c r="M356" s="809"/>
      <c r="N356" s="809"/>
      <c r="O356" s="809"/>
      <c r="P356" s="809"/>
      <c r="Q356" s="809"/>
      <c r="R356" s="809"/>
      <c r="S356" s="809"/>
      <c r="T356" s="809"/>
      <c r="U356" s="809"/>
      <c r="V356" s="809"/>
      <c r="W356" s="809"/>
      <c r="X356" s="809"/>
      <c r="Y356" s="809"/>
      <c r="Z356" s="809"/>
      <c r="AA356" s="809"/>
      <c r="AB356" s="809"/>
      <c r="AC356" s="809"/>
      <c r="AD356" s="809"/>
      <c r="AE356" s="809"/>
      <c r="AF356" s="809"/>
      <c r="AG356" s="809"/>
      <c r="AH356" s="809"/>
      <c r="AI356" s="809"/>
      <c r="AJ356" s="809"/>
      <c r="AK356" s="809"/>
      <c r="AL356" s="809"/>
      <c r="AM356" s="809"/>
      <c r="AN356" s="809"/>
      <c r="AO356" s="809"/>
      <c r="AP356" s="809"/>
      <c r="AQ356" s="809"/>
      <c r="AR356" s="809"/>
      <c r="AS356" s="809"/>
      <c r="AT356" s="908"/>
      <c r="AU356" s="909"/>
      <c r="AV356" s="909"/>
      <c r="AW356" s="909"/>
      <c r="AX356" s="910"/>
    </row>
    <row r="357" spans="1:54" ht="12.6" customHeight="1" x14ac:dyDescent="0.3">
      <c r="A357" s="320" t="s">
        <v>1535</v>
      </c>
      <c r="B357" s="300"/>
      <c r="C357" s="300"/>
      <c r="D357" s="300"/>
      <c r="E357" s="300"/>
      <c r="F357" s="300"/>
      <c r="G357" s="300"/>
      <c r="H357" s="809"/>
      <c r="I357" s="809"/>
      <c r="J357" s="809"/>
      <c r="K357" s="809"/>
      <c r="L357" s="809"/>
      <c r="M357" s="809"/>
      <c r="N357" s="809"/>
      <c r="O357" s="809"/>
      <c r="P357" s="809"/>
      <c r="Q357" s="809"/>
      <c r="R357" s="809"/>
      <c r="S357" s="809"/>
      <c r="T357" s="809"/>
      <c r="U357" s="809"/>
      <c r="V357" s="809"/>
      <c r="W357" s="809"/>
      <c r="X357" s="809"/>
      <c r="Y357" s="809"/>
      <c r="Z357" s="809"/>
      <c r="AA357" s="809"/>
      <c r="AB357" s="809"/>
      <c r="AC357" s="809"/>
      <c r="AD357" s="809"/>
      <c r="AE357" s="809"/>
      <c r="AF357" s="809"/>
      <c r="AG357" s="809"/>
      <c r="AH357" s="809"/>
      <c r="AI357" s="809"/>
      <c r="AJ357" s="809"/>
      <c r="AK357" s="809"/>
      <c r="AL357" s="809"/>
      <c r="AM357" s="809"/>
      <c r="AN357" s="809"/>
      <c r="AO357" s="809"/>
      <c r="AP357" s="809"/>
      <c r="AQ357" s="809"/>
      <c r="AR357" s="809"/>
      <c r="AS357" s="809"/>
      <c r="AT357" s="911"/>
      <c r="AU357" s="912"/>
      <c r="AV357" s="912"/>
      <c r="AW357" s="912"/>
      <c r="AX357" s="913"/>
    </row>
    <row r="358" spans="1:54" ht="12.6" customHeight="1" x14ac:dyDescent="0.3">
      <c r="A358" s="294" t="s">
        <v>1497</v>
      </c>
      <c r="B358" s="294"/>
      <c r="C358" s="294"/>
      <c r="D358" s="294"/>
      <c r="E358" s="294"/>
      <c r="F358" s="294"/>
      <c r="G358" s="294"/>
      <c r="H358" s="571"/>
      <c r="I358" s="571"/>
      <c r="J358" s="571"/>
      <c r="K358" s="571"/>
      <c r="L358" s="571"/>
      <c r="M358" s="571"/>
      <c r="N358" s="571"/>
      <c r="O358" s="571"/>
      <c r="P358" s="571"/>
      <c r="Q358" s="571"/>
      <c r="R358" s="571"/>
      <c r="S358" s="571"/>
      <c r="T358" s="571"/>
      <c r="U358" s="571"/>
      <c r="V358" s="571"/>
      <c r="W358" s="571"/>
      <c r="X358" s="571"/>
      <c r="Y358" s="571"/>
      <c r="Z358" s="571"/>
      <c r="AA358" s="571"/>
      <c r="AB358" s="571"/>
      <c r="AC358" s="571"/>
      <c r="AD358" s="571"/>
      <c r="AE358" s="571"/>
      <c r="AF358" s="571"/>
      <c r="AG358" s="571"/>
      <c r="AH358" s="571"/>
      <c r="AI358" s="571"/>
      <c r="AJ358" s="571"/>
      <c r="AK358" s="571"/>
      <c r="AL358" s="571"/>
      <c r="AM358" s="571"/>
      <c r="AN358" s="571"/>
      <c r="AO358" s="571"/>
      <c r="AP358" s="571"/>
      <c r="AQ358" s="571"/>
      <c r="AR358" s="571"/>
      <c r="AS358" s="571"/>
      <c r="AT358" s="330"/>
      <c r="AU358" s="330"/>
      <c r="AV358" s="330"/>
      <c r="AW358" s="330"/>
      <c r="AX358" s="329"/>
    </row>
    <row r="359" spans="1:54" ht="12.6" customHeight="1" x14ac:dyDescent="0.3">
      <c r="A359" s="315" t="s">
        <v>1540</v>
      </c>
      <c r="B359" s="297"/>
      <c r="C359" s="297"/>
      <c r="D359" s="297"/>
      <c r="E359" s="297"/>
      <c r="F359" s="297"/>
      <c r="G359" s="298"/>
      <c r="H359" s="809">
        <f>SUM(H326-H337--H348)</f>
        <v>0</v>
      </c>
      <c r="I359" s="809"/>
      <c r="J359" s="809"/>
      <c r="K359" s="809"/>
      <c r="L359" s="809"/>
      <c r="M359" s="809">
        <f>SUM(M326-M337--M348)</f>
        <v>0</v>
      </c>
      <c r="N359" s="809"/>
      <c r="O359" s="809"/>
      <c r="P359" s="809"/>
      <c r="Q359" s="809"/>
      <c r="R359" s="809">
        <f>SUM(R326-R337-R348)</f>
        <v>15000</v>
      </c>
      <c r="S359" s="809"/>
      <c r="T359" s="809"/>
      <c r="U359" s="809"/>
      <c r="V359" s="809"/>
      <c r="W359" s="809">
        <f>SUM(W326-W337--W348)</f>
        <v>0</v>
      </c>
      <c r="X359" s="809"/>
      <c r="Y359" s="809"/>
      <c r="Z359" s="809"/>
      <c r="AA359" s="809"/>
      <c r="AB359" s="809">
        <f>SUM(AB326-AB337--AB348)</f>
        <v>0</v>
      </c>
      <c r="AC359" s="809"/>
      <c r="AD359" s="809"/>
      <c r="AE359" s="809"/>
      <c r="AF359" s="809"/>
      <c r="AG359" s="809">
        <f>SUM(AG326-AG337-AG348)</f>
        <v>0</v>
      </c>
      <c r="AH359" s="809"/>
      <c r="AI359" s="809"/>
      <c r="AJ359" s="809"/>
      <c r="AK359" s="809">
        <f>SUM(AK326-AK337-AK348)</f>
        <v>-5939</v>
      </c>
      <c r="AL359" s="809"/>
      <c r="AM359" s="809"/>
      <c r="AN359" s="809"/>
      <c r="AO359" s="809">
        <f>SUM(AO326-AO337--AO348)</f>
        <v>0</v>
      </c>
      <c r="AP359" s="809"/>
      <c r="AQ359" s="809"/>
      <c r="AR359" s="809"/>
      <c r="AS359" s="809"/>
      <c r="AT359" s="869">
        <f>SUM(H359:AS362)</f>
        <v>9061</v>
      </c>
      <c r="AU359" s="870"/>
      <c r="AV359" s="870"/>
      <c r="AW359" s="870"/>
      <c r="AX359" s="871"/>
    </row>
    <row r="360" spans="1:54" ht="12.6" customHeight="1" x14ac:dyDescent="0.3">
      <c r="A360" s="317" t="s">
        <v>1696</v>
      </c>
      <c r="B360" s="290"/>
      <c r="C360" s="290"/>
      <c r="D360" s="290"/>
      <c r="E360" s="290"/>
      <c r="F360" s="290"/>
      <c r="G360" s="319"/>
      <c r="H360" s="809"/>
      <c r="I360" s="809"/>
      <c r="J360" s="809"/>
      <c r="K360" s="809"/>
      <c r="L360" s="809"/>
      <c r="M360" s="809"/>
      <c r="N360" s="809"/>
      <c r="O360" s="809"/>
      <c r="P360" s="809"/>
      <c r="Q360" s="809"/>
      <c r="R360" s="809"/>
      <c r="S360" s="809"/>
      <c r="T360" s="809"/>
      <c r="U360" s="809"/>
      <c r="V360" s="809"/>
      <c r="W360" s="809"/>
      <c r="X360" s="809"/>
      <c r="Y360" s="809"/>
      <c r="Z360" s="809"/>
      <c r="AA360" s="809"/>
      <c r="AB360" s="809"/>
      <c r="AC360" s="809"/>
      <c r="AD360" s="809"/>
      <c r="AE360" s="809"/>
      <c r="AF360" s="809"/>
      <c r="AG360" s="809"/>
      <c r="AH360" s="809"/>
      <c r="AI360" s="809"/>
      <c r="AJ360" s="809"/>
      <c r="AK360" s="809"/>
      <c r="AL360" s="809"/>
      <c r="AM360" s="809"/>
      <c r="AN360" s="809"/>
      <c r="AO360" s="809"/>
      <c r="AP360" s="809"/>
      <c r="AQ360" s="809"/>
      <c r="AR360" s="809"/>
      <c r="AS360" s="809"/>
      <c r="AT360" s="874"/>
      <c r="AU360" s="875"/>
      <c r="AV360" s="875"/>
      <c r="AW360" s="875"/>
      <c r="AX360" s="876"/>
    </row>
    <row r="361" spans="1:54" ht="12.6" customHeight="1" x14ac:dyDescent="0.3">
      <c r="A361" s="317" t="s">
        <v>1536</v>
      </c>
      <c r="B361" s="290"/>
      <c r="C361" s="290"/>
      <c r="D361" s="290"/>
      <c r="E361" s="290"/>
      <c r="F361" s="290"/>
      <c r="G361" s="319"/>
      <c r="H361" s="809"/>
      <c r="I361" s="809"/>
      <c r="J361" s="809"/>
      <c r="K361" s="809"/>
      <c r="L361" s="809"/>
      <c r="M361" s="809"/>
      <c r="N361" s="809"/>
      <c r="O361" s="809"/>
      <c r="P361" s="809"/>
      <c r="Q361" s="809"/>
      <c r="R361" s="809"/>
      <c r="S361" s="809"/>
      <c r="T361" s="809"/>
      <c r="U361" s="809"/>
      <c r="V361" s="809"/>
      <c r="W361" s="809"/>
      <c r="X361" s="809"/>
      <c r="Y361" s="809"/>
      <c r="Z361" s="809"/>
      <c r="AA361" s="809"/>
      <c r="AB361" s="809"/>
      <c r="AC361" s="809"/>
      <c r="AD361" s="809"/>
      <c r="AE361" s="809"/>
      <c r="AF361" s="809"/>
      <c r="AG361" s="809"/>
      <c r="AH361" s="809"/>
      <c r="AI361" s="809"/>
      <c r="AJ361" s="809"/>
      <c r="AK361" s="809"/>
      <c r="AL361" s="809"/>
      <c r="AM361" s="809"/>
      <c r="AN361" s="809"/>
      <c r="AO361" s="809"/>
      <c r="AP361" s="809"/>
      <c r="AQ361" s="809"/>
      <c r="AR361" s="809"/>
      <c r="AS361" s="809"/>
      <c r="AT361" s="874"/>
      <c r="AU361" s="875"/>
      <c r="AV361" s="875"/>
      <c r="AW361" s="875"/>
      <c r="AX361" s="876"/>
    </row>
    <row r="362" spans="1:54" ht="12.6" customHeight="1" x14ac:dyDescent="0.3">
      <c r="A362" s="320" t="s">
        <v>1535</v>
      </c>
      <c r="B362" s="300"/>
      <c r="C362" s="300"/>
      <c r="D362" s="300"/>
      <c r="E362" s="300"/>
      <c r="F362" s="300"/>
      <c r="G362" s="301"/>
      <c r="H362" s="809"/>
      <c r="I362" s="809"/>
      <c r="J362" s="809"/>
      <c r="K362" s="809"/>
      <c r="L362" s="809"/>
      <c r="M362" s="809"/>
      <c r="N362" s="809"/>
      <c r="O362" s="809"/>
      <c r="P362" s="809"/>
      <c r="Q362" s="809"/>
      <c r="R362" s="809"/>
      <c r="S362" s="809"/>
      <c r="T362" s="809"/>
      <c r="U362" s="809"/>
      <c r="V362" s="809"/>
      <c r="W362" s="809"/>
      <c r="X362" s="809"/>
      <c r="Y362" s="809"/>
      <c r="Z362" s="809"/>
      <c r="AA362" s="809"/>
      <c r="AB362" s="809"/>
      <c r="AC362" s="809"/>
      <c r="AD362" s="809"/>
      <c r="AE362" s="809"/>
      <c r="AF362" s="809"/>
      <c r="AG362" s="809"/>
      <c r="AH362" s="809"/>
      <c r="AI362" s="809"/>
      <c r="AJ362" s="809"/>
      <c r="AK362" s="809"/>
      <c r="AL362" s="809"/>
      <c r="AM362" s="809"/>
      <c r="AN362" s="809"/>
      <c r="AO362" s="809"/>
      <c r="AP362" s="809"/>
      <c r="AQ362" s="809"/>
      <c r="AR362" s="809"/>
      <c r="AS362" s="809"/>
      <c r="AT362" s="877"/>
      <c r="AU362" s="878"/>
      <c r="AV362" s="878"/>
      <c r="AW362" s="878"/>
      <c r="AX362" s="879"/>
    </row>
    <row r="363" spans="1:54" ht="12.6" customHeight="1" x14ac:dyDescent="0.3">
      <c r="A363" s="317" t="s">
        <v>504</v>
      </c>
      <c r="B363" s="290"/>
      <c r="C363" s="290"/>
      <c r="D363" s="290"/>
      <c r="E363" s="290"/>
      <c r="F363" s="290"/>
      <c r="G363" s="290"/>
      <c r="H363" s="809">
        <f>SUM(H333-H344-H355)</f>
        <v>0</v>
      </c>
      <c r="I363" s="809"/>
      <c r="J363" s="809"/>
      <c r="K363" s="809"/>
      <c r="L363" s="809"/>
      <c r="M363" s="809">
        <f>SUM(M333-M344-M355)</f>
        <v>0</v>
      </c>
      <c r="N363" s="809"/>
      <c r="O363" s="809"/>
      <c r="P363" s="809"/>
      <c r="Q363" s="809"/>
      <c r="R363" s="809">
        <f>SUM(R333-R344-R355)</f>
        <v>15000</v>
      </c>
      <c r="S363" s="809"/>
      <c r="T363" s="809"/>
      <c r="U363" s="809"/>
      <c r="V363" s="809"/>
      <c r="W363" s="809">
        <f>SUM(W333-W344-W355)</f>
        <v>0</v>
      </c>
      <c r="X363" s="809"/>
      <c r="Y363" s="809"/>
      <c r="Z363" s="809"/>
      <c r="AA363" s="809"/>
      <c r="AB363" s="809">
        <f>SUM(AB333-AB344-AB355)</f>
        <v>0</v>
      </c>
      <c r="AC363" s="809"/>
      <c r="AD363" s="809"/>
      <c r="AE363" s="809"/>
      <c r="AF363" s="809"/>
      <c r="AG363" s="809">
        <f>SUM(AG333-AG344-AG355)</f>
        <v>0</v>
      </c>
      <c r="AH363" s="809"/>
      <c r="AI363" s="809"/>
      <c r="AJ363" s="809"/>
      <c r="AK363" s="809">
        <f>SUM(AK333-AK344-AK355)</f>
        <v>-5939</v>
      </c>
      <c r="AL363" s="809"/>
      <c r="AM363" s="809"/>
      <c r="AN363" s="809"/>
      <c r="AO363" s="809">
        <f>SUM(AO333-AO344-AO355)</f>
        <v>0</v>
      </c>
      <c r="AP363" s="809"/>
      <c r="AQ363" s="809"/>
      <c r="AR363" s="809"/>
      <c r="AS363" s="809"/>
      <c r="AT363" s="869">
        <f>SUM(H363:AS365)</f>
        <v>9061</v>
      </c>
      <c r="AU363" s="870"/>
      <c r="AV363" s="870"/>
      <c r="AW363" s="870"/>
      <c r="AX363" s="871"/>
    </row>
    <row r="364" spans="1:54" ht="12.6" customHeight="1" x14ac:dyDescent="0.3">
      <c r="A364" s="317" t="s">
        <v>1536</v>
      </c>
      <c r="B364" s="290"/>
      <c r="C364" s="290"/>
      <c r="D364" s="290"/>
      <c r="E364" s="290"/>
      <c r="F364" s="290"/>
      <c r="G364" s="290"/>
      <c r="H364" s="809"/>
      <c r="I364" s="809"/>
      <c r="J364" s="809"/>
      <c r="K364" s="809"/>
      <c r="L364" s="809"/>
      <c r="M364" s="809"/>
      <c r="N364" s="809"/>
      <c r="O364" s="809"/>
      <c r="P364" s="809"/>
      <c r="Q364" s="809"/>
      <c r="R364" s="809"/>
      <c r="S364" s="809"/>
      <c r="T364" s="809"/>
      <c r="U364" s="809"/>
      <c r="V364" s="809"/>
      <c r="W364" s="809"/>
      <c r="X364" s="809"/>
      <c r="Y364" s="809"/>
      <c r="Z364" s="809"/>
      <c r="AA364" s="809"/>
      <c r="AB364" s="809"/>
      <c r="AC364" s="809"/>
      <c r="AD364" s="809"/>
      <c r="AE364" s="809"/>
      <c r="AF364" s="809"/>
      <c r="AG364" s="809"/>
      <c r="AH364" s="809"/>
      <c r="AI364" s="809"/>
      <c r="AJ364" s="809"/>
      <c r="AK364" s="809"/>
      <c r="AL364" s="809"/>
      <c r="AM364" s="809"/>
      <c r="AN364" s="809"/>
      <c r="AO364" s="809"/>
      <c r="AP364" s="809"/>
      <c r="AQ364" s="809"/>
      <c r="AR364" s="809"/>
      <c r="AS364" s="809"/>
      <c r="AT364" s="874"/>
      <c r="AU364" s="875"/>
      <c r="AV364" s="875"/>
      <c r="AW364" s="875"/>
      <c r="AX364" s="876"/>
    </row>
    <row r="365" spans="1:54" ht="12.6" customHeight="1" x14ac:dyDescent="0.3">
      <c r="A365" s="320" t="s">
        <v>1535</v>
      </c>
      <c r="B365" s="300"/>
      <c r="C365" s="300"/>
      <c r="D365" s="300"/>
      <c r="E365" s="300"/>
      <c r="F365" s="300"/>
      <c r="G365" s="300"/>
      <c r="H365" s="809"/>
      <c r="I365" s="809"/>
      <c r="J365" s="809"/>
      <c r="K365" s="809"/>
      <c r="L365" s="809"/>
      <c r="M365" s="809"/>
      <c r="N365" s="809"/>
      <c r="O365" s="809"/>
      <c r="P365" s="809"/>
      <c r="Q365" s="809"/>
      <c r="R365" s="809"/>
      <c r="S365" s="809"/>
      <c r="T365" s="809"/>
      <c r="U365" s="809"/>
      <c r="V365" s="809"/>
      <c r="W365" s="809"/>
      <c r="X365" s="809"/>
      <c r="Y365" s="809"/>
      <c r="Z365" s="809"/>
      <c r="AA365" s="809"/>
      <c r="AB365" s="809"/>
      <c r="AC365" s="809"/>
      <c r="AD365" s="809"/>
      <c r="AE365" s="809"/>
      <c r="AF365" s="809"/>
      <c r="AG365" s="809"/>
      <c r="AH365" s="809"/>
      <c r="AI365" s="809"/>
      <c r="AJ365" s="809"/>
      <c r="AK365" s="809"/>
      <c r="AL365" s="809"/>
      <c r="AM365" s="809"/>
      <c r="AN365" s="809"/>
      <c r="AO365" s="809"/>
      <c r="AP365" s="809"/>
      <c r="AQ365" s="809"/>
      <c r="AR365" s="809"/>
      <c r="AS365" s="809"/>
      <c r="AT365" s="877"/>
      <c r="AU365" s="878"/>
      <c r="AV365" s="878"/>
      <c r="AW365" s="878"/>
      <c r="AX365" s="879"/>
    </row>
    <row r="366" spans="1:54" ht="12.6" customHeight="1" x14ac:dyDescent="0.3">
      <c r="A366" s="314" t="s">
        <v>1824</v>
      </c>
    </row>
    <row r="367" spans="1:54" ht="15" customHeight="1" x14ac:dyDescent="0.3">
      <c r="A367" s="824"/>
      <c r="B367" s="825"/>
      <c r="C367" s="825"/>
      <c r="D367" s="825"/>
      <c r="E367" s="825"/>
      <c r="F367" s="825"/>
      <c r="G367" s="825"/>
      <c r="H367" s="825"/>
      <c r="I367" s="825"/>
      <c r="J367" s="825"/>
      <c r="K367" s="825"/>
      <c r="L367" s="825"/>
      <c r="M367" s="825"/>
      <c r="N367" s="825"/>
      <c r="O367" s="825"/>
      <c r="P367" s="825"/>
      <c r="Q367" s="825"/>
      <c r="R367" s="825"/>
      <c r="S367" s="825"/>
      <c r="T367" s="825"/>
      <c r="U367" s="825"/>
      <c r="V367" s="825"/>
      <c r="W367" s="825"/>
      <c r="X367" s="825"/>
      <c r="Y367" s="825"/>
      <c r="Z367" s="825"/>
      <c r="AA367" s="825"/>
      <c r="AB367" s="825"/>
      <c r="AC367" s="825"/>
      <c r="AD367" s="825"/>
      <c r="AE367" s="825"/>
      <c r="AF367" s="825"/>
      <c r="AG367" s="825"/>
      <c r="AH367" s="825"/>
      <c r="AI367" s="825"/>
      <c r="AJ367" s="825"/>
      <c r="AK367" s="825"/>
      <c r="AL367" s="825"/>
      <c r="AM367" s="825"/>
      <c r="AN367" s="825"/>
      <c r="AO367" s="825"/>
      <c r="AP367" s="825"/>
      <c r="AQ367" s="825"/>
      <c r="AR367" s="825"/>
      <c r="AS367" s="825"/>
      <c r="AT367" s="825"/>
      <c r="AU367" s="825"/>
      <c r="AV367" s="825"/>
      <c r="AW367" s="825"/>
      <c r="AX367" s="825"/>
      <c r="AY367" s="825"/>
      <c r="AZ367" s="825"/>
      <c r="BA367" s="825"/>
      <c r="BB367" s="826"/>
    </row>
    <row r="368" spans="1:54" ht="15" customHeight="1" x14ac:dyDescent="0.3">
      <c r="A368" s="827"/>
      <c r="B368" s="828"/>
      <c r="C368" s="828"/>
      <c r="D368" s="828"/>
      <c r="E368" s="828"/>
      <c r="F368" s="828"/>
      <c r="G368" s="828"/>
      <c r="H368" s="828"/>
      <c r="I368" s="828"/>
      <c r="J368" s="828"/>
      <c r="K368" s="828"/>
      <c r="L368" s="828"/>
      <c r="M368" s="828"/>
      <c r="N368" s="828"/>
      <c r="O368" s="828"/>
      <c r="P368" s="828"/>
      <c r="Q368" s="828"/>
      <c r="R368" s="828"/>
      <c r="S368" s="828"/>
      <c r="T368" s="828"/>
      <c r="U368" s="828"/>
      <c r="V368" s="828"/>
      <c r="W368" s="828"/>
      <c r="X368" s="828"/>
      <c r="Y368" s="828"/>
      <c r="Z368" s="828"/>
      <c r="AA368" s="828"/>
      <c r="AB368" s="828"/>
      <c r="AC368" s="828"/>
      <c r="AD368" s="828"/>
      <c r="AE368" s="828"/>
      <c r="AF368" s="828"/>
      <c r="AG368" s="828"/>
      <c r="AH368" s="828"/>
      <c r="AI368" s="828"/>
      <c r="AJ368" s="828"/>
      <c r="AK368" s="828"/>
      <c r="AL368" s="828"/>
      <c r="AM368" s="828"/>
      <c r="AN368" s="828"/>
      <c r="AO368" s="828"/>
      <c r="AP368" s="828"/>
      <c r="AQ368" s="828"/>
      <c r="AR368" s="828"/>
      <c r="AS368" s="828"/>
      <c r="AT368" s="828"/>
      <c r="AU368" s="828"/>
      <c r="AV368" s="828"/>
      <c r="AW368" s="828"/>
      <c r="AX368" s="828"/>
      <c r="AY368" s="828"/>
      <c r="AZ368" s="828"/>
      <c r="BA368" s="828"/>
      <c r="BB368" s="829"/>
    </row>
    <row r="369" spans="1:100" s="290" customFormat="1" ht="12.6" customHeight="1" x14ac:dyDescent="0.3"/>
    <row r="370" spans="1:100" ht="12.6" customHeight="1" x14ac:dyDescent="0.3">
      <c r="A370" s="314" t="s">
        <v>1823</v>
      </c>
    </row>
    <row r="371" spans="1:100" ht="12.6" customHeight="1" x14ac:dyDescent="0.3">
      <c r="A371" s="856" t="s">
        <v>483</v>
      </c>
      <c r="B371" s="857"/>
      <c r="C371" s="857"/>
      <c r="D371" s="857"/>
      <c r="E371" s="857"/>
      <c r="F371" s="857"/>
      <c r="G371" s="857"/>
      <c r="H371" s="857"/>
      <c r="I371" s="857"/>
      <c r="J371" s="857"/>
      <c r="K371" s="857"/>
      <c r="L371" s="857"/>
      <c r="M371" s="857"/>
      <c r="N371" s="857"/>
      <c r="O371" s="857"/>
      <c r="P371" s="857"/>
      <c r="Q371" s="857"/>
      <c r="R371" s="857"/>
      <c r="S371" s="857"/>
      <c r="T371" s="857"/>
      <c r="U371" s="857"/>
      <c r="V371" s="857"/>
      <c r="W371" s="857"/>
      <c r="X371" s="857"/>
      <c r="Y371" s="857"/>
      <c r="Z371" s="857"/>
      <c r="AA371" s="857"/>
      <c r="AB371" s="857"/>
      <c r="AC371" s="857"/>
      <c r="AD371" s="857"/>
      <c r="AE371" s="857"/>
      <c r="AF371" s="857"/>
      <c r="AG371" s="858"/>
      <c r="AH371" s="795" t="s">
        <v>1805</v>
      </c>
      <c r="AI371" s="796"/>
      <c r="AJ371" s="796"/>
      <c r="AK371" s="796"/>
      <c r="AL371" s="796"/>
      <c r="AM371" s="796"/>
      <c r="AN371" s="796"/>
      <c r="AO371" s="796"/>
      <c r="AP371" s="796"/>
      <c r="AQ371" s="796"/>
      <c r="AR371" s="796"/>
      <c r="AS371" s="796"/>
      <c r="AT371" s="796"/>
      <c r="AU371" s="796"/>
      <c r="AV371" s="796"/>
      <c r="AW371" s="796"/>
      <c r="AX371" s="796"/>
      <c r="AY371" s="796"/>
      <c r="AZ371" s="796"/>
      <c r="BA371" s="796"/>
      <c r="BB371" s="797"/>
    </row>
    <row r="372" spans="1:100" ht="12.6" customHeight="1" x14ac:dyDescent="0.3">
      <c r="A372" s="927"/>
      <c r="B372" s="928"/>
      <c r="C372" s="928"/>
      <c r="D372" s="928"/>
      <c r="E372" s="928"/>
      <c r="F372" s="928"/>
      <c r="G372" s="928"/>
      <c r="H372" s="928"/>
      <c r="I372" s="928"/>
      <c r="J372" s="928"/>
      <c r="K372" s="928"/>
      <c r="L372" s="928"/>
      <c r="M372" s="928"/>
      <c r="N372" s="928"/>
      <c r="O372" s="928"/>
      <c r="P372" s="928"/>
      <c r="Q372" s="928"/>
      <c r="R372" s="928"/>
      <c r="S372" s="928"/>
      <c r="T372" s="928"/>
      <c r="U372" s="928"/>
      <c r="V372" s="928"/>
      <c r="W372" s="928"/>
      <c r="X372" s="928"/>
      <c r="Y372" s="928"/>
      <c r="Z372" s="928"/>
      <c r="AA372" s="928"/>
      <c r="AB372" s="928"/>
      <c r="AC372" s="928"/>
      <c r="AD372" s="928"/>
      <c r="AE372" s="928"/>
      <c r="AF372" s="928"/>
      <c r="AG372" s="929"/>
      <c r="AH372" s="792" t="s">
        <v>1573</v>
      </c>
      <c r="AI372" s="793"/>
      <c r="AJ372" s="793"/>
      <c r="AK372" s="793"/>
      <c r="AL372" s="793"/>
      <c r="AM372" s="793"/>
      <c r="AN372" s="793"/>
      <c r="AO372" s="793"/>
      <c r="AP372" s="793"/>
      <c r="AQ372" s="793"/>
      <c r="AR372" s="793"/>
      <c r="AS372" s="793"/>
      <c r="AT372" s="793"/>
      <c r="AU372" s="793"/>
      <c r="AV372" s="793"/>
      <c r="AW372" s="793"/>
      <c r="AX372" s="793"/>
      <c r="AY372" s="793"/>
      <c r="AZ372" s="793"/>
      <c r="BA372" s="793"/>
      <c r="BB372" s="794"/>
    </row>
    <row r="373" spans="1:100" ht="12.6" customHeight="1" x14ac:dyDescent="0.3">
      <c r="A373" s="293" t="s">
        <v>1501</v>
      </c>
      <c r="B373" s="294"/>
      <c r="C373" s="294"/>
      <c r="D373" s="294"/>
      <c r="E373" s="294"/>
      <c r="F373" s="294"/>
      <c r="G373" s="294"/>
      <c r="H373" s="294"/>
      <c r="I373" s="294"/>
      <c r="J373" s="294"/>
      <c r="K373" s="294"/>
      <c r="L373" s="294"/>
      <c r="M373" s="294"/>
      <c r="N373" s="294"/>
      <c r="O373" s="294"/>
      <c r="P373" s="294"/>
      <c r="Q373" s="294"/>
      <c r="R373" s="294"/>
      <c r="S373" s="294"/>
      <c r="T373" s="294"/>
      <c r="U373" s="294"/>
      <c r="V373" s="294"/>
      <c r="W373" s="294"/>
      <c r="X373" s="294"/>
      <c r="Y373" s="294"/>
      <c r="Z373" s="294"/>
      <c r="AA373" s="294"/>
      <c r="AB373" s="294"/>
      <c r="AC373" s="294"/>
      <c r="AD373" s="294"/>
      <c r="AE373" s="294"/>
      <c r="AF373" s="294"/>
      <c r="AG373" s="294"/>
      <c r="AH373" s="902"/>
      <c r="AI373" s="903"/>
      <c r="AJ373" s="903"/>
      <c r="AK373" s="903"/>
      <c r="AL373" s="903"/>
      <c r="AM373" s="903"/>
      <c r="AN373" s="903"/>
      <c r="AO373" s="903"/>
      <c r="AP373" s="903"/>
      <c r="AQ373" s="903"/>
      <c r="AR373" s="903"/>
      <c r="AS373" s="903"/>
      <c r="AT373" s="903"/>
      <c r="AU373" s="903"/>
      <c r="AV373" s="903"/>
      <c r="AW373" s="903"/>
      <c r="AX373" s="903"/>
      <c r="AY373" s="903"/>
      <c r="AZ373" s="903"/>
      <c r="BA373" s="903"/>
      <c r="BB373" s="904"/>
    </row>
    <row r="374" spans="1:100" ht="12.6" customHeight="1" x14ac:dyDescent="0.3">
      <c r="A374" s="318" t="s">
        <v>1822</v>
      </c>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c r="Z374" s="290"/>
      <c r="AA374" s="290"/>
      <c r="AB374" s="290"/>
      <c r="AC374" s="290"/>
      <c r="AD374" s="290"/>
      <c r="AE374" s="290"/>
      <c r="AF374" s="290"/>
      <c r="AG374" s="290"/>
      <c r="AH374" s="579"/>
      <c r="AI374" s="579"/>
      <c r="AJ374" s="579"/>
      <c r="AK374" s="579"/>
      <c r="AL374" s="579"/>
      <c r="AM374" s="579"/>
      <c r="AN374" s="579"/>
      <c r="AO374" s="579"/>
      <c r="AP374" s="579"/>
      <c r="AQ374" s="579"/>
      <c r="AR374" s="579"/>
      <c r="AS374" s="579"/>
      <c r="AT374" s="579"/>
      <c r="AU374" s="579"/>
      <c r="AV374" s="579"/>
      <c r="AW374" s="579"/>
      <c r="AX374" s="579"/>
      <c r="AY374" s="579"/>
      <c r="AZ374" s="579"/>
      <c r="BA374" s="579"/>
      <c r="BB374" s="579"/>
    </row>
    <row r="375" spans="1:100" ht="12.6" customHeight="1" x14ac:dyDescent="0.3">
      <c r="A375" s="935"/>
      <c r="B375" s="936"/>
      <c r="C375" s="936"/>
      <c r="D375" s="936"/>
      <c r="E375" s="936"/>
      <c r="F375" s="936"/>
      <c r="G375" s="936"/>
      <c r="H375" s="936"/>
      <c r="I375" s="936"/>
      <c r="J375" s="936"/>
      <c r="K375" s="936"/>
      <c r="L375" s="936"/>
      <c r="M375" s="936"/>
      <c r="N375" s="936"/>
      <c r="O375" s="936"/>
      <c r="P375" s="936"/>
      <c r="Q375" s="936"/>
      <c r="R375" s="936"/>
      <c r="S375" s="936"/>
      <c r="T375" s="936"/>
      <c r="U375" s="936"/>
      <c r="V375" s="936"/>
      <c r="W375" s="936"/>
      <c r="X375" s="936"/>
      <c r="Y375" s="936"/>
      <c r="Z375" s="936"/>
      <c r="AA375" s="936"/>
      <c r="AB375" s="936"/>
      <c r="AC375" s="936"/>
      <c r="AD375" s="936"/>
      <c r="AE375" s="936"/>
      <c r="AF375" s="936"/>
      <c r="AG375" s="936"/>
      <c r="AH375" s="936"/>
      <c r="AI375" s="936"/>
      <c r="AJ375" s="936"/>
      <c r="AK375" s="936"/>
      <c r="AL375" s="936"/>
      <c r="AM375" s="936"/>
      <c r="AN375" s="936"/>
      <c r="AO375" s="936"/>
      <c r="AP375" s="936"/>
      <c r="AQ375" s="936"/>
      <c r="AR375" s="936"/>
      <c r="AS375" s="936"/>
      <c r="AT375" s="936"/>
      <c r="AU375" s="936"/>
      <c r="AV375" s="936"/>
      <c r="AW375" s="936"/>
      <c r="AX375" s="936"/>
      <c r="AY375" s="936"/>
      <c r="AZ375" s="936"/>
      <c r="BA375" s="936"/>
      <c r="BB375" s="937"/>
    </row>
    <row r="376" spans="1:100" ht="12.6" customHeight="1" x14ac:dyDescent="0.3">
      <c r="A376" s="938"/>
      <c r="B376" s="939"/>
      <c r="C376" s="939"/>
      <c r="D376" s="939"/>
      <c r="E376" s="939"/>
      <c r="F376" s="939"/>
      <c r="G376" s="939"/>
      <c r="H376" s="939"/>
      <c r="I376" s="939"/>
      <c r="J376" s="939"/>
      <c r="K376" s="939"/>
      <c r="L376" s="939"/>
      <c r="M376" s="939"/>
      <c r="N376" s="939"/>
      <c r="O376" s="939"/>
      <c r="P376" s="939"/>
      <c r="Q376" s="939"/>
      <c r="R376" s="939"/>
      <c r="S376" s="939"/>
      <c r="T376" s="939"/>
      <c r="U376" s="939"/>
      <c r="V376" s="939"/>
      <c r="W376" s="939"/>
      <c r="X376" s="939"/>
      <c r="Y376" s="939"/>
      <c r="Z376" s="939"/>
      <c r="AA376" s="939"/>
      <c r="AB376" s="939"/>
      <c r="AC376" s="939"/>
      <c r="AD376" s="939"/>
      <c r="AE376" s="939"/>
      <c r="AF376" s="939"/>
      <c r="AG376" s="939"/>
      <c r="AH376" s="939"/>
      <c r="AI376" s="939"/>
      <c r="AJ376" s="939"/>
      <c r="AK376" s="939"/>
      <c r="AL376" s="939"/>
      <c r="AM376" s="939"/>
      <c r="AN376" s="939"/>
      <c r="AO376" s="939"/>
      <c r="AP376" s="939"/>
      <c r="AQ376" s="939"/>
      <c r="AR376" s="939"/>
      <c r="AS376" s="939"/>
      <c r="AT376" s="939"/>
      <c r="AU376" s="939"/>
      <c r="AV376" s="939"/>
      <c r="AW376" s="939"/>
      <c r="AX376" s="939"/>
      <c r="AY376" s="939"/>
      <c r="AZ376" s="939"/>
      <c r="BA376" s="939"/>
      <c r="BB376" s="940"/>
    </row>
    <row r="377" spans="1:100" ht="12.6" customHeight="1" x14ac:dyDescent="0.3">
      <c r="A377" s="314" t="s">
        <v>1821</v>
      </c>
    </row>
    <row r="378" spans="1:100" ht="12.6" customHeight="1" x14ac:dyDescent="0.3">
      <c r="A378" s="246" t="s">
        <v>474</v>
      </c>
    </row>
    <row r="379" spans="1:100" ht="12.6" customHeight="1" x14ac:dyDescent="0.3">
      <c r="A379" s="331"/>
      <c r="B379" s="332"/>
      <c r="C379" s="332"/>
      <c r="D379" s="332"/>
      <c r="E379" s="332"/>
      <c r="F379" s="1072" t="s">
        <v>815</v>
      </c>
      <c r="G379" s="1073"/>
      <c r="H379" s="1073"/>
      <c r="I379" s="1073"/>
      <c r="J379" s="1073"/>
      <c r="K379" s="1073"/>
      <c r="L379" s="1073"/>
      <c r="M379" s="1073"/>
      <c r="N379" s="1073"/>
      <c r="O379" s="1073"/>
      <c r="P379" s="1073"/>
      <c r="Q379" s="1073"/>
      <c r="R379" s="1073"/>
      <c r="S379" s="1073"/>
      <c r="T379" s="1073"/>
      <c r="U379" s="1073"/>
      <c r="V379" s="1073"/>
      <c r="W379" s="1073"/>
      <c r="X379" s="1073"/>
      <c r="Y379" s="1073"/>
      <c r="Z379" s="1073"/>
      <c r="AA379" s="1073"/>
      <c r="AB379" s="1073"/>
      <c r="AC379" s="1073"/>
      <c r="AD379" s="1073"/>
      <c r="AE379" s="1073"/>
      <c r="AF379" s="1073"/>
      <c r="AG379" s="1073"/>
      <c r="AH379" s="1073"/>
      <c r="AI379" s="1073"/>
      <c r="AJ379" s="1073"/>
      <c r="AK379" s="1073"/>
      <c r="AL379" s="1073"/>
      <c r="AM379" s="1073"/>
      <c r="AN379" s="1073"/>
      <c r="AO379" s="1073"/>
      <c r="AP379" s="1073"/>
      <c r="AQ379" s="1073"/>
      <c r="AR379" s="1073"/>
      <c r="AS379" s="1073"/>
      <c r="AT379" s="1073"/>
      <c r="AU379" s="1073"/>
      <c r="AV379" s="1073"/>
      <c r="AW379" s="1073"/>
      <c r="AX379" s="1073"/>
      <c r="AY379" s="1073"/>
      <c r="AZ379" s="1073"/>
      <c r="BA379" s="1074"/>
      <c r="BB379" s="333"/>
      <c r="BC379" s="333"/>
      <c r="BD379" s="333"/>
      <c r="BE379" s="333"/>
      <c r="BF379" s="633"/>
      <c r="BG379" s="634"/>
      <c r="BH379" s="634"/>
      <c r="BI379" s="634"/>
      <c r="BJ379" s="634"/>
      <c r="BK379" s="634"/>
      <c r="BL379" s="634"/>
      <c r="BM379" s="634"/>
      <c r="BN379" s="634"/>
      <c r="BO379" s="634"/>
      <c r="BP379" s="634"/>
      <c r="BQ379" s="634"/>
      <c r="BR379" s="634"/>
      <c r="BS379" s="634"/>
      <c r="BT379" s="634"/>
      <c r="BU379" s="634"/>
      <c r="BV379" s="634"/>
      <c r="BW379" s="634"/>
      <c r="BX379" s="634"/>
      <c r="BY379" s="634"/>
      <c r="BZ379" s="634"/>
      <c r="CA379" s="634"/>
      <c r="CB379" s="634"/>
      <c r="CC379" s="634"/>
      <c r="CD379" s="634"/>
      <c r="CE379" s="634"/>
      <c r="CF379" s="634"/>
      <c r="CG379" s="634"/>
      <c r="CH379" s="634"/>
      <c r="CI379" s="634"/>
      <c r="CJ379" s="634"/>
      <c r="CK379" s="634"/>
      <c r="CL379" s="634"/>
      <c r="CM379" s="634"/>
      <c r="CN379" s="634"/>
      <c r="CO379" s="634"/>
      <c r="CP379" s="634"/>
      <c r="CQ379" s="634"/>
      <c r="CR379" s="634"/>
      <c r="CS379" s="634"/>
      <c r="CT379" s="634"/>
      <c r="CU379" s="634"/>
      <c r="CV379" s="634"/>
    </row>
    <row r="380" spans="1:100" ht="12.6" customHeight="1" x14ac:dyDescent="0.3">
      <c r="A380" s="581"/>
      <c r="B380" s="582"/>
      <c r="C380" s="582"/>
      <c r="D380" s="582"/>
      <c r="E380" s="582"/>
      <c r="F380" s="925" t="s">
        <v>1900</v>
      </c>
      <c r="G380" s="925"/>
      <c r="H380" s="925"/>
      <c r="I380" s="925"/>
      <c r="J380" s="925" t="s">
        <v>1901</v>
      </c>
      <c r="K380" s="925"/>
      <c r="L380" s="925"/>
      <c r="M380" s="925"/>
      <c r="N380" s="925" t="s">
        <v>1902</v>
      </c>
      <c r="O380" s="925"/>
      <c r="P380" s="925"/>
      <c r="Q380" s="925"/>
      <c r="R380" s="925" t="s">
        <v>1903</v>
      </c>
      <c r="S380" s="925"/>
      <c r="T380" s="925"/>
      <c r="U380" s="925"/>
      <c r="V380" s="925" t="s">
        <v>1904</v>
      </c>
      <c r="W380" s="925"/>
      <c r="X380" s="925"/>
      <c r="Y380" s="925"/>
      <c r="Z380" s="925" t="s">
        <v>18</v>
      </c>
      <c r="AA380" s="925"/>
      <c r="AB380" s="925"/>
      <c r="AC380" s="925"/>
      <c r="AD380" s="925" t="s">
        <v>1905</v>
      </c>
      <c r="AE380" s="925"/>
      <c r="AF380" s="925"/>
      <c r="AG380" s="925"/>
      <c r="AH380" s="925" t="s">
        <v>1906</v>
      </c>
      <c r="AI380" s="925"/>
      <c r="AJ380" s="925"/>
      <c r="AK380" s="925"/>
      <c r="AL380" s="925" t="s">
        <v>1896</v>
      </c>
      <c r="AM380" s="925"/>
      <c r="AN380" s="925"/>
      <c r="AO380" s="925"/>
      <c r="AP380" s="925" t="s">
        <v>1907</v>
      </c>
      <c r="AQ380" s="925"/>
      <c r="AR380" s="925"/>
      <c r="AS380" s="925"/>
      <c r="AT380" s="925" t="s">
        <v>2042</v>
      </c>
      <c r="AU380" s="925"/>
      <c r="AV380" s="925"/>
      <c r="AW380" s="925"/>
      <c r="AX380" s="933" t="s">
        <v>478</v>
      </c>
      <c r="AY380" s="933"/>
      <c r="AZ380" s="933"/>
      <c r="BA380" s="933"/>
      <c r="BB380" s="947"/>
      <c r="BC380" s="948"/>
      <c r="BD380" s="948"/>
      <c r="BE380" s="948"/>
      <c r="BF380" s="948"/>
    </row>
    <row r="381" spans="1:100" ht="12.6" customHeight="1" x14ac:dyDescent="0.3">
      <c r="A381" s="581"/>
      <c r="B381" s="582"/>
      <c r="C381" s="582"/>
      <c r="D381" s="582"/>
      <c r="E381" s="582"/>
      <c r="F381" s="926"/>
      <c r="G381" s="926"/>
      <c r="H381" s="926"/>
      <c r="I381" s="926"/>
      <c r="J381" s="926"/>
      <c r="K381" s="926"/>
      <c r="L381" s="926"/>
      <c r="M381" s="926"/>
      <c r="N381" s="926"/>
      <c r="O381" s="926"/>
      <c r="P381" s="926"/>
      <c r="Q381" s="926"/>
      <c r="R381" s="926"/>
      <c r="S381" s="926"/>
      <c r="T381" s="926"/>
      <c r="U381" s="926"/>
      <c r="V381" s="926"/>
      <c r="W381" s="926"/>
      <c r="X381" s="926"/>
      <c r="Y381" s="926"/>
      <c r="Z381" s="926"/>
      <c r="AA381" s="926"/>
      <c r="AB381" s="926"/>
      <c r="AC381" s="926"/>
      <c r="AD381" s="926"/>
      <c r="AE381" s="926"/>
      <c r="AF381" s="926"/>
      <c r="AG381" s="926"/>
      <c r="AH381" s="926"/>
      <c r="AI381" s="926"/>
      <c r="AJ381" s="926"/>
      <c r="AK381" s="926"/>
      <c r="AL381" s="926"/>
      <c r="AM381" s="926"/>
      <c r="AN381" s="926"/>
      <c r="AO381" s="926"/>
      <c r="AP381" s="926"/>
      <c r="AQ381" s="926"/>
      <c r="AR381" s="926"/>
      <c r="AS381" s="926"/>
      <c r="AT381" s="926"/>
      <c r="AU381" s="926"/>
      <c r="AV381" s="926"/>
      <c r="AW381" s="926"/>
      <c r="AX381" s="934"/>
      <c r="AY381" s="934"/>
      <c r="AZ381" s="934"/>
      <c r="BA381" s="934"/>
      <c r="BB381" s="947"/>
      <c r="BC381" s="948"/>
      <c r="BD381" s="948"/>
      <c r="BE381" s="948"/>
      <c r="BF381" s="948"/>
    </row>
    <row r="382" spans="1:100" ht="12.6" customHeight="1" x14ac:dyDescent="0.3">
      <c r="A382" s="930" t="s">
        <v>1819</v>
      </c>
      <c r="B382" s="931"/>
      <c r="C382" s="931"/>
      <c r="D382" s="931"/>
      <c r="E382" s="932"/>
      <c r="F382" s="926"/>
      <c r="G382" s="926"/>
      <c r="H382" s="926"/>
      <c r="I382" s="926"/>
      <c r="J382" s="926"/>
      <c r="K382" s="926"/>
      <c r="L382" s="926"/>
      <c r="M382" s="926"/>
      <c r="N382" s="926"/>
      <c r="O382" s="926"/>
      <c r="P382" s="926"/>
      <c r="Q382" s="926"/>
      <c r="R382" s="926"/>
      <c r="S382" s="926"/>
      <c r="T382" s="926"/>
      <c r="U382" s="926"/>
      <c r="V382" s="926"/>
      <c r="W382" s="926"/>
      <c r="X382" s="926"/>
      <c r="Y382" s="926"/>
      <c r="Z382" s="926"/>
      <c r="AA382" s="926"/>
      <c r="AB382" s="926"/>
      <c r="AC382" s="926"/>
      <c r="AD382" s="926"/>
      <c r="AE382" s="926"/>
      <c r="AF382" s="926"/>
      <c r="AG382" s="926"/>
      <c r="AH382" s="926"/>
      <c r="AI382" s="926"/>
      <c r="AJ382" s="926"/>
      <c r="AK382" s="926"/>
      <c r="AL382" s="926"/>
      <c r="AM382" s="926"/>
      <c r="AN382" s="926"/>
      <c r="AO382" s="926"/>
      <c r="AP382" s="926"/>
      <c r="AQ382" s="926"/>
      <c r="AR382" s="926"/>
      <c r="AS382" s="926"/>
      <c r="AT382" s="926"/>
      <c r="AU382" s="926"/>
      <c r="AV382" s="926"/>
      <c r="AW382" s="926"/>
      <c r="AX382" s="934"/>
      <c r="AY382" s="934"/>
      <c r="AZ382" s="934"/>
      <c r="BA382" s="934"/>
      <c r="BB382" s="947"/>
      <c r="BC382" s="948"/>
      <c r="BD382" s="948"/>
      <c r="BE382" s="948"/>
      <c r="BF382" s="948"/>
    </row>
    <row r="383" spans="1:100" ht="12.6" customHeight="1" x14ac:dyDescent="0.3">
      <c r="A383" s="930" t="s">
        <v>1816</v>
      </c>
      <c r="B383" s="931"/>
      <c r="C383" s="931"/>
      <c r="D383" s="931"/>
      <c r="E383" s="932"/>
      <c r="F383" s="926"/>
      <c r="G383" s="926"/>
      <c r="H383" s="926"/>
      <c r="I383" s="926"/>
      <c r="J383" s="926"/>
      <c r="K383" s="926"/>
      <c r="L383" s="926"/>
      <c r="M383" s="926"/>
      <c r="N383" s="926"/>
      <c r="O383" s="926"/>
      <c r="P383" s="926"/>
      <c r="Q383" s="926"/>
      <c r="R383" s="926"/>
      <c r="S383" s="926"/>
      <c r="T383" s="926"/>
      <c r="U383" s="926"/>
      <c r="V383" s="926"/>
      <c r="W383" s="926"/>
      <c r="X383" s="926"/>
      <c r="Y383" s="926"/>
      <c r="Z383" s="926"/>
      <c r="AA383" s="926"/>
      <c r="AB383" s="926"/>
      <c r="AC383" s="926"/>
      <c r="AD383" s="926"/>
      <c r="AE383" s="926"/>
      <c r="AF383" s="926"/>
      <c r="AG383" s="926"/>
      <c r="AH383" s="926"/>
      <c r="AI383" s="926"/>
      <c r="AJ383" s="926"/>
      <c r="AK383" s="926"/>
      <c r="AL383" s="926"/>
      <c r="AM383" s="926"/>
      <c r="AN383" s="926"/>
      <c r="AO383" s="926"/>
      <c r="AP383" s="926"/>
      <c r="AQ383" s="926"/>
      <c r="AR383" s="926"/>
      <c r="AS383" s="926"/>
      <c r="AT383" s="926"/>
      <c r="AU383" s="926"/>
      <c r="AV383" s="926"/>
      <c r="AW383" s="926"/>
      <c r="AX383" s="934"/>
      <c r="AY383" s="934"/>
      <c r="AZ383" s="934"/>
      <c r="BA383" s="934"/>
      <c r="BB383" s="947"/>
      <c r="BC383" s="948"/>
      <c r="BD383" s="948"/>
      <c r="BE383" s="948"/>
      <c r="BF383" s="948"/>
    </row>
    <row r="384" spans="1:100" ht="12.6" customHeight="1" x14ac:dyDescent="0.3">
      <c r="A384" s="930" t="s">
        <v>1812</v>
      </c>
      <c r="B384" s="931"/>
      <c r="C384" s="931"/>
      <c r="D384" s="931"/>
      <c r="E384" s="932"/>
      <c r="F384" s="926"/>
      <c r="G384" s="926"/>
      <c r="H384" s="926"/>
      <c r="I384" s="926"/>
      <c r="J384" s="926"/>
      <c r="K384" s="926"/>
      <c r="L384" s="926"/>
      <c r="M384" s="926"/>
      <c r="N384" s="926"/>
      <c r="O384" s="926"/>
      <c r="P384" s="926"/>
      <c r="Q384" s="926"/>
      <c r="R384" s="926"/>
      <c r="S384" s="926"/>
      <c r="T384" s="926"/>
      <c r="U384" s="926"/>
      <c r="V384" s="926"/>
      <c r="W384" s="926"/>
      <c r="X384" s="926"/>
      <c r="Y384" s="926"/>
      <c r="Z384" s="926"/>
      <c r="AA384" s="926"/>
      <c r="AB384" s="926"/>
      <c r="AC384" s="926"/>
      <c r="AD384" s="926"/>
      <c r="AE384" s="926"/>
      <c r="AF384" s="926"/>
      <c r="AG384" s="926"/>
      <c r="AH384" s="926"/>
      <c r="AI384" s="926"/>
      <c r="AJ384" s="926"/>
      <c r="AK384" s="926"/>
      <c r="AL384" s="926"/>
      <c r="AM384" s="926"/>
      <c r="AN384" s="926"/>
      <c r="AO384" s="926"/>
      <c r="AP384" s="926"/>
      <c r="AQ384" s="926"/>
      <c r="AR384" s="926"/>
      <c r="AS384" s="926"/>
      <c r="AT384" s="926"/>
      <c r="AU384" s="926"/>
      <c r="AV384" s="926"/>
      <c r="AW384" s="926"/>
      <c r="AX384" s="934"/>
      <c r="AY384" s="934"/>
      <c r="AZ384" s="934"/>
      <c r="BA384" s="934"/>
      <c r="BB384" s="947"/>
      <c r="BC384" s="948"/>
      <c r="BD384" s="948"/>
      <c r="BE384" s="948"/>
      <c r="BF384" s="948"/>
    </row>
    <row r="385" spans="1:58" ht="12.6" customHeight="1" x14ac:dyDescent="0.3">
      <c r="A385" s="581"/>
      <c r="B385" s="582"/>
      <c r="C385" s="582"/>
      <c r="D385" s="582"/>
      <c r="E385" s="582"/>
      <c r="F385" s="926"/>
      <c r="G385" s="926"/>
      <c r="H385" s="926"/>
      <c r="I385" s="926"/>
      <c r="J385" s="926"/>
      <c r="K385" s="926"/>
      <c r="L385" s="926"/>
      <c r="M385" s="926"/>
      <c r="N385" s="926"/>
      <c r="O385" s="926"/>
      <c r="P385" s="926"/>
      <c r="Q385" s="926"/>
      <c r="R385" s="926"/>
      <c r="S385" s="926"/>
      <c r="T385" s="926"/>
      <c r="U385" s="926"/>
      <c r="V385" s="926"/>
      <c r="W385" s="926"/>
      <c r="X385" s="926"/>
      <c r="Y385" s="926"/>
      <c r="Z385" s="926"/>
      <c r="AA385" s="926"/>
      <c r="AB385" s="926"/>
      <c r="AC385" s="926"/>
      <c r="AD385" s="926"/>
      <c r="AE385" s="926"/>
      <c r="AF385" s="926"/>
      <c r="AG385" s="926"/>
      <c r="AH385" s="926"/>
      <c r="AI385" s="926"/>
      <c r="AJ385" s="926"/>
      <c r="AK385" s="926"/>
      <c r="AL385" s="926"/>
      <c r="AM385" s="926"/>
      <c r="AN385" s="926"/>
      <c r="AO385" s="926"/>
      <c r="AP385" s="926"/>
      <c r="AQ385" s="926"/>
      <c r="AR385" s="926"/>
      <c r="AS385" s="926"/>
      <c r="AT385" s="926"/>
      <c r="AU385" s="926"/>
      <c r="AV385" s="926"/>
      <c r="AW385" s="926"/>
      <c r="AX385" s="934"/>
      <c r="AY385" s="934"/>
      <c r="AZ385" s="934"/>
      <c r="BA385" s="934"/>
      <c r="BB385" s="947"/>
      <c r="BC385" s="948"/>
      <c r="BD385" s="948"/>
      <c r="BE385" s="948"/>
      <c r="BF385" s="948"/>
    </row>
    <row r="386" spans="1:58" ht="12.6" customHeight="1" x14ac:dyDescent="0.3">
      <c r="A386" s="581"/>
      <c r="B386" s="582"/>
      <c r="C386" s="582"/>
      <c r="D386" s="582"/>
      <c r="E386" s="582"/>
      <c r="F386" s="926"/>
      <c r="G386" s="926"/>
      <c r="H386" s="926"/>
      <c r="I386" s="926"/>
      <c r="J386" s="926"/>
      <c r="K386" s="926"/>
      <c r="L386" s="926"/>
      <c r="M386" s="926"/>
      <c r="N386" s="926"/>
      <c r="O386" s="926"/>
      <c r="P386" s="926"/>
      <c r="Q386" s="926"/>
      <c r="R386" s="926"/>
      <c r="S386" s="926"/>
      <c r="T386" s="926"/>
      <c r="U386" s="926"/>
      <c r="V386" s="926"/>
      <c r="W386" s="926"/>
      <c r="X386" s="926"/>
      <c r="Y386" s="926"/>
      <c r="Z386" s="926"/>
      <c r="AA386" s="926"/>
      <c r="AB386" s="926"/>
      <c r="AC386" s="926"/>
      <c r="AD386" s="926"/>
      <c r="AE386" s="926"/>
      <c r="AF386" s="926"/>
      <c r="AG386" s="926"/>
      <c r="AH386" s="926"/>
      <c r="AI386" s="926"/>
      <c r="AJ386" s="926"/>
      <c r="AK386" s="926"/>
      <c r="AL386" s="926"/>
      <c r="AM386" s="926"/>
      <c r="AN386" s="926"/>
      <c r="AO386" s="926"/>
      <c r="AP386" s="926"/>
      <c r="AQ386" s="926"/>
      <c r="AR386" s="926"/>
      <c r="AS386" s="926"/>
      <c r="AT386" s="926"/>
      <c r="AU386" s="926"/>
      <c r="AV386" s="926"/>
      <c r="AW386" s="926"/>
      <c r="AX386" s="934"/>
      <c r="AY386" s="934"/>
      <c r="AZ386" s="934"/>
      <c r="BA386" s="934"/>
      <c r="BB386" s="947"/>
      <c r="BC386" s="948"/>
      <c r="BD386" s="948"/>
      <c r="BE386" s="948"/>
      <c r="BF386" s="948"/>
    </row>
    <row r="387" spans="1:58" ht="12.6" customHeight="1" x14ac:dyDescent="0.3">
      <c r="A387" s="581"/>
      <c r="B387" s="582"/>
      <c r="C387" s="582"/>
      <c r="D387" s="582"/>
      <c r="E387" s="582"/>
      <c r="F387" s="926"/>
      <c r="G387" s="926"/>
      <c r="H387" s="926"/>
      <c r="I387" s="926"/>
      <c r="J387" s="926"/>
      <c r="K387" s="926"/>
      <c r="L387" s="926"/>
      <c r="M387" s="926"/>
      <c r="N387" s="926"/>
      <c r="O387" s="926"/>
      <c r="P387" s="926"/>
      <c r="Q387" s="926"/>
      <c r="R387" s="926"/>
      <c r="S387" s="926"/>
      <c r="T387" s="926"/>
      <c r="U387" s="926"/>
      <c r="V387" s="926"/>
      <c r="W387" s="926"/>
      <c r="X387" s="926"/>
      <c r="Y387" s="926"/>
      <c r="Z387" s="926"/>
      <c r="AA387" s="926"/>
      <c r="AB387" s="926"/>
      <c r="AC387" s="926"/>
      <c r="AD387" s="926"/>
      <c r="AE387" s="926"/>
      <c r="AF387" s="926"/>
      <c r="AG387" s="926"/>
      <c r="AH387" s="926"/>
      <c r="AI387" s="926"/>
      <c r="AJ387" s="926"/>
      <c r="AK387" s="926"/>
      <c r="AL387" s="926"/>
      <c r="AM387" s="926"/>
      <c r="AN387" s="926"/>
      <c r="AO387" s="926"/>
      <c r="AP387" s="926"/>
      <c r="AQ387" s="926"/>
      <c r="AR387" s="926"/>
      <c r="AS387" s="926"/>
      <c r="AT387" s="926"/>
      <c r="AU387" s="926"/>
      <c r="AV387" s="926"/>
      <c r="AW387" s="926"/>
      <c r="AX387" s="934"/>
      <c r="AY387" s="934"/>
      <c r="AZ387" s="934"/>
      <c r="BA387" s="934"/>
      <c r="BB387" s="947"/>
      <c r="BC387" s="948"/>
      <c r="BD387" s="948"/>
      <c r="BE387" s="948"/>
      <c r="BF387" s="948"/>
    </row>
    <row r="388" spans="1:58" ht="12.6" customHeight="1" x14ac:dyDescent="0.3">
      <c r="A388" s="581"/>
      <c r="B388" s="582"/>
      <c r="C388" s="582"/>
      <c r="D388" s="582"/>
      <c r="E388" s="582"/>
      <c r="F388" s="926"/>
      <c r="G388" s="926"/>
      <c r="H388" s="926"/>
      <c r="I388" s="926"/>
      <c r="J388" s="926"/>
      <c r="K388" s="926"/>
      <c r="L388" s="926"/>
      <c r="M388" s="926"/>
      <c r="N388" s="926"/>
      <c r="O388" s="926"/>
      <c r="P388" s="926"/>
      <c r="Q388" s="926"/>
      <c r="R388" s="926"/>
      <c r="S388" s="926"/>
      <c r="T388" s="926"/>
      <c r="U388" s="926"/>
      <c r="V388" s="926"/>
      <c r="W388" s="926"/>
      <c r="X388" s="926"/>
      <c r="Y388" s="926"/>
      <c r="Z388" s="926"/>
      <c r="AA388" s="926"/>
      <c r="AB388" s="926"/>
      <c r="AC388" s="926"/>
      <c r="AD388" s="926"/>
      <c r="AE388" s="926"/>
      <c r="AF388" s="926"/>
      <c r="AG388" s="926"/>
      <c r="AH388" s="926"/>
      <c r="AI388" s="926"/>
      <c r="AJ388" s="926"/>
      <c r="AK388" s="926"/>
      <c r="AL388" s="926"/>
      <c r="AM388" s="926"/>
      <c r="AN388" s="926"/>
      <c r="AO388" s="926"/>
      <c r="AP388" s="926"/>
      <c r="AQ388" s="926"/>
      <c r="AR388" s="926"/>
      <c r="AS388" s="926"/>
      <c r="AT388" s="926"/>
      <c r="AU388" s="926"/>
      <c r="AV388" s="926"/>
      <c r="AW388" s="926"/>
      <c r="AX388" s="934"/>
      <c r="AY388" s="934"/>
      <c r="AZ388" s="934"/>
      <c r="BA388" s="934"/>
      <c r="BB388" s="947"/>
      <c r="BC388" s="948"/>
      <c r="BD388" s="948"/>
      <c r="BE388" s="948"/>
      <c r="BF388" s="948"/>
    </row>
    <row r="389" spans="1:58" ht="12.6" customHeight="1" x14ac:dyDescent="0.3">
      <c r="A389" s="890" t="s">
        <v>816</v>
      </c>
      <c r="B389" s="891"/>
      <c r="C389" s="891"/>
      <c r="D389" s="891"/>
      <c r="E389" s="892"/>
      <c r="F389" s="914" t="s">
        <v>817</v>
      </c>
      <c r="G389" s="914"/>
      <c r="H389" s="914"/>
      <c r="I389" s="914"/>
      <c r="J389" s="914" t="s">
        <v>818</v>
      </c>
      <c r="K389" s="914"/>
      <c r="L389" s="914"/>
      <c r="M389" s="914"/>
      <c r="N389" s="914" t="s">
        <v>476</v>
      </c>
      <c r="O389" s="914"/>
      <c r="P389" s="914"/>
      <c r="Q389" s="914"/>
      <c r="R389" s="914" t="s">
        <v>477</v>
      </c>
      <c r="S389" s="914"/>
      <c r="T389" s="914"/>
      <c r="U389" s="914"/>
      <c r="V389" s="914" t="s">
        <v>480</v>
      </c>
      <c r="W389" s="914"/>
      <c r="X389" s="914"/>
      <c r="Y389" s="914"/>
      <c r="Z389" s="914" t="s">
        <v>1494</v>
      </c>
      <c r="AA389" s="914"/>
      <c r="AB389" s="914"/>
      <c r="AC389" s="914"/>
      <c r="AD389" s="914" t="s">
        <v>1495</v>
      </c>
      <c r="AE389" s="914"/>
      <c r="AF389" s="914"/>
      <c r="AG389" s="914"/>
      <c r="AH389" s="914" t="s">
        <v>1496</v>
      </c>
      <c r="AI389" s="914"/>
      <c r="AJ389" s="914"/>
      <c r="AK389" s="914"/>
      <c r="AL389" s="914" t="s">
        <v>1499</v>
      </c>
      <c r="AM389" s="914"/>
      <c r="AN389" s="914"/>
      <c r="AO389" s="914"/>
      <c r="AP389" s="914" t="s">
        <v>1955</v>
      </c>
      <c r="AQ389" s="914"/>
      <c r="AR389" s="914"/>
      <c r="AS389" s="914"/>
      <c r="AT389" s="914" t="s">
        <v>1956</v>
      </c>
      <c r="AU389" s="914"/>
      <c r="AV389" s="914"/>
      <c r="AW389" s="914"/>
      <c r="AX389" s="914" t="s">
        <v>2041</v>
      </c>
      <c r="AY389" s="914"/>
      <c r="AZ389" s="914"/>
      <c r="BA389" s="914"/>
      <c r="BB389" s="792"/>
      <c r="BC389" s="793"/>
      <c r="BD389" s="793"/>
      <c r="BE389" s="793"/>
      <c r="BF389" s="793"/>
    </row>
    <row r="390" spans="1:58" ht="12.6" customHeight="1" x14ac:dyDescent="0.3">
      <c r="A390" s="290" t="s">
        <v>1809</v>
      </c>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c r="Z390" s="290"/>
      <c r="AA390" s="290"/>
      <c r="AB390" s="290"/>
      <c r="AC390" s="290"/>
      <c r="AD390" s="290"/>
      <c r="AE390" s="290"/>
      <c r="AF390" s="290"/>
      <c r="AG390" s="290"/>
      <c r="AH390" s="290"/>
      <c r="AI390" s="290"/>
      <c r="AJ390" s="290"/>
      <c r="AK390" s="290"/>
      <c r="AL390" s="290"/>
      <c r="AM390" s="290"/>
      <c r="AN390" s="290"/>
      <c r="AO390" s="290"/>
      <c r="AP390" s="290"/>
      <c r="AQ390" s="290"/>
      <c r="AR390" s="290"/>
      <c r="AS390" s="290"/>
      <c r="AT390" s="290"/>
      <c r="AU390" s="290"/>
      <c r="AV390" s="290"/>
      <c r="AW390" s="290"/>
      <c r="AX390" s="290"/>
      <c r="AY390" s="290"/>
      <c r="AZ390" s="290"/>
      <c r="BA390" s="290"/>
      <c r="BB390" s="290"/>
      <c r="BC390" s="290"/>
      <c r="BD390" s="290"/>
      <c r="BE390" s="290"/>
      <c r="BF390" s="290"/>
    </row>
    <row r="391" spans="1:58" ht="12.6" customHeight="1" x14ac:dyDescent="0.3">
      <c r="A391" s="315" t="s">
        <v>1540</v>
      </c>
      <c r="B391" s="327"/>
      <c r="C391" s="297"/>
      <c r="D391" s="297"/>
      <c r="E391" s="298"/>
      <c r="F391" s="883">
        <f>SUM(F398-F397+F396-F395)</f>
        <v>0</v>
      </c>
      <c r="G391" s="1088"/>
      <c r="H391" s="1088"/>
      <c r="I391" s="1089"/>
      <c r="J391" s="883">
        <f>SUM(J398-J397+J396-J395)</f>
        <v>0</v>
      </c>
      <c r="K391" s="884"/>
      <c r="L391" s="884"/>
      <c r="M391" s="885"/>
      <c r="N391" s="883">
        <f>SUM(N398-N397+N396-N395)</f>
        <v>0</v>
      </c>
      <c r="O391" s="884"/>
      <c r="P391" s="884"/>
      <c r="Q391" s="885"/>
      <c r="R391" s="883">
        <f>SUM(R398-R397+R396-R395)</f>
        <v>0</v>
      </c>
      <c r="S391" s="884"/>
      <c r="T391" s="884"/>
      <c r="U391" s="885"/>
      <c r="V391" s="883">
        <f>SUM(V398-V397+V396-V395)</f>
        <v>0</v>
      </c>
      <c r="W391" s="884"/>
      <c r="X391" s="884"/>
      <c r="Y391" s="885"/>
      <c r="Z391" s="883">
        <f>SUM(Z398-Z397+Z396-Z395)</f>
        <v>0</v>
      </c>
      <c r="AA391" s="884"/>
      <c r="AB391" s="884"/>
      <c r="AC391" s="885"/>
      <c r="AD391" s="883">
        <f>SUM(AD398-AD397+AD396-AD395)</f>
        <v>0</v>
      </c>
      <c r="AE391" s="884"/>
      <c r="AF391" s="884"/>
      <c r="AG391" s="885"/>
      <c r="AH391" s="883">
        <f>SUM(AH398-AH397+AH396-AH395)</f>
        <v>0</v>
      </c>
      <c r="AI391" s="884"/>
      <c r="AJ391" s="884"/>
      <c r="AK391" s="885"/>
      <c r="AL391" s="883">
        <f>SUM(AL398-AL397+AL396-AL395)</f>
        <v>0</v>
      </c>
      <c r="AM391" s="884"/>
      <c r="AN391" s="884"/>
      <c r="AO391" s="885"/>
      <c r="AP391" s="883">
        <f>SUM('HL KNIHA VYPOC'!D390)</f>
        <v>0</v>
      </c>
      <c r="AQ391" s="884"/>
      <c r="AR391" s="884"/>
      <c r="AS391" s="885"/>
      <c r="AT391" s="883">
        <f>SUM('HL KNIHA VYPOC'!D396)</f>
        <v>0</v>
      </c>
      <c r="AU391" s="884"/>
      <c r="AV391" s="884"/>
      <c r="AW391" s="885"/>
      <c r="AX391" s="883">
        <f>SUM(F391:AW394)</f>
        <v>0</v>
      </c>
      <c r="AY391" s="884"/>
      <c r="AZ391" s="884"/>
      <c r="BA391" s="885"/>
      <c r="BB391" s="835"/>
      <c r="BC391" s="836"/>
      <c r="BD391" s="836"/>
      <c r="BE391" s="836"/>
      <c r="BF391" s="836"/>
    </row>
    <row r="392" spans="1:58" ht="12.6" customHeight="1" x14ac:dyDescent="0.3">
      <c r="A392" s="317" t="s">
        <v>1696</v>
      </c>
      <c r="B392" s="322"/>
      <c r="C392" s="290"/>
      <c r="D392" s="290"/>
      <c r="E392" s="319"/>
      <c r="F392" s="1090"/>
      <c r="G392" s="1091"/>
      <c r="H392" s="1091"/>
      <c r="I392" s="1092"/>
      <c r="J392" s="835"/>
      <c r="K392" s="836"/>
      <c r="L392" s="836"/>
      <c r="M392" s="886"/>
      <c r="N392" s="835"/>
      <c r="O392" s="836"/>
      <c r="P392" s="836"/>
      <c r="Q392" s="886"/>
      <c r="R392" s="835"/>
      <c r="S392" s="836"/>
      <c r="T392" s="836"/>
      <c r="U392" s="886"/>
      <c r="V392" s="835"/>
      <c r="W392" s="836"/>
      <c r="X392" s="836"/>
      <c r="Y392" s="886"/>
      <c r="Z392" s="835"/>
      <c r="AA392" s="836"/>
      <c r="AB392" s="836"/>
      <c r="AC392" s="886"/>
      <c r="AD392" s="835"/>
      <c r="AE392" s="836"/>
      <c r="AF392" s="836"/>
      <c r="AG392" s="886"/>
      <c r="AH392" s="835"/>
      <c r="AI392" s="836"/>
      <c r="AJ392" s="836"/>
      <c r="AK392" s="886"/>
      <c r="AL392" s="835"/>
      <c r="AM392" s="836"/>
      <c r="AN392" s="836"/>
      <c r="AO392" s="886"/>
      <c r="AP392" s="835"/>
      <c r="AQ392" s="836"/>
      <c r="AR392" s="836"/>
      <c r="AS392" s="886"/>
      <c r="AT392" s="835"/>
      <c r="AU392" s="836"/>
      <c r="AV392" s="836"/>
      <c r="AW392" s="886"/>
      <c r="AX392" s="835"/>
      <c r="AY392" s="836"/>
      <c r="AZ392" s="836"/>
      <c r="BA392" s="886"/>
      <c r="BB392" s="835"/>
      <c r="BC392" s="836"/>
      <c r="BD392" s="836"/>
      <c r="BE392" s="836"/>
      <c r="BF392" s="836"/>
    </row>
    <row r="393" spans="1:58" ht="12.6" customHeight="1" x14ac:dyDescent="0.3">
      <c r="A393" s="317" t="s">
        <v>1536</v>
      </c>
      <c r="B393" s="322"/>
      <c r="C393" s="290"/>
      <c r="D393" s="290"/>
      <c r="E393" s="319"/>
      <c r="F393" s="1090"/>
      <c r="G393" s="1091"/>
      <c r="H393" s="1091"/>
      <c r="I393" s="1092"/>
      <c r="J393" s="835"/>
      <c r="K393" s="836"/>
      <c r="L393" s="836"/>
      <c r="M393" s="886"/>
      <c r="N393" s="835"/>
      <c r="O393" s="836"/>
      <c r="P393" s="836"/>
      <c r="Q393" s="886"/>
      <c r="R393" s="835"/>
      <c r="S393" s="836"/>
      <c r="T393" s="836"/>
      <c r="U393" s="886"/>
      <c r="V393" s="835"/>
      <c r="W393" s="836"/>
      <c r="X393" s="836"/>
      <c r="Y393" s="886"/>
      <c r="Z393" s="835"/>
      <c r="AA393" s="836"/>
      <c r="AB393" s="836"/>
      <c r="AC393" s="886"/>
      <c r="AD393" s="835"/>
      <c r="AE393" s="836"/>
      <c r="AF393" s="836"/>
      <c r="AG393" s="886"/>
      <c r="AH393" s="835"/>
      <c r="AI393" s="836"/>
      <c r="AJ393" s="836"/>
      <c r="AK393" s="886"/>
      <c r="AL393" s="835"/>
      <c r="AM393" s="836"/>
      <c r="AN393" s="836"/>
      <c r="AO393" s="886"/>
      <c r="AP393" s="835"/>
      <c r="AQ393" s="836"/>
      <c r="AR393" s="836"/>
      <c r="AS393" s="886"/>
      <c r="AT393" s="835"/>
      <c r="AU393" s="836"/>
      <c r="AV393" s="836"/>
      <c r="AW393" s="886"/>
      <c r="AX393" s="835"/>
      <c r="AY393" s="836"/>
      <c r="AZ393" s="836"/>
      <c r="BA393" s="886"/>
      <c r="BB393" s="835"/>
      <c r="BC393" s="836"/>
      <c r="BD393" s="836"/>
      <c r="BE393" s="836"/>
      <c r="BF393" s="836"/>
    </row>
    <row r="394" spans="1:58" ht="12.6" customHeight="1" x14ac:dyDescent="0.3">
      <c r="A394" s="317" t="s">
        <v>1535</v>
      </c>
      <c r="B394" s="322"/>
      <c r="C394" s="290"/>
      <c r="D394" s="290"/>
      <c r="E394" s="319"/>
      <c r="F394" s="1093"/>
      <c r="G394" s="1094"/>
      <c r="H394" s="1094"/>
      <c r="I394" s="1095"/>
      <c r="J394" s="887"/>
      <c r="K394" s="888"/>
      <c r="L394" s="888"/>
      <c r="M394" s="889"/>
      <c r="N394" s="887"/>
      <c r="O394" s="888"/>
      <c r="P394" s="888"/>
      <c r="Q394" s="889"/>
      <c r="R394" s="887"/>
      <c r="S394" s="888"/>
      <c r="T394" s="888"/>
      <c r="U394" s="889"/>
      <c r="V394" s="887"/>
      <c r="W394" s="888"/>
      <c r="X394" s="888"/>
      <c r="Y394" s="889"/>
      <c r="Z394" s="887"/>
      <c r="AA394" s="888"/>
      <c r="AB394" s="888"/>
      <c r="AC394" s="889"/>
      <c r="AD394" s="887"/>
      <c r="AE394" s="888"/>
      <c r="AF394" s="888"/>
      <c r="AG394" s="889"/>
      <c r="AH394" s="887"/>
      <c r="AI394" s="888"/>
      <c r="AJ394" s="888"/>
      <c r="AK394" s="889"/>
      <c r="AL394" s="887"/>
      <c r="AM394" s="888"/>
      <c r="AN394" s="888"/>
      <c r="AO394" s="889"/>
      <c r="AP394" s="887"/>
      <c r="AQ394" s="888"/>
      <c r="AR394" s="888"/>
      <c r="AS394" s="889"/>
      <c r="AT394" s="887"/>
      <c r="AU394" s="888"/>
      <c r="AV394" s="888"/>
      <c r="AW394" s="889"/>
      <c r="AX394" s="887"/>
      <c r="AY394" s="888"/>
      <c r="AZ394" s="888"/>
      <c r="BA394" s="889"/>
      <c r="BB394" s="835"/>
      <c r="BC394" s="836"/>
      <c r="BD394" s="836"/>
      <c r="BE394" s="836"/>
      <c r="BF394" s="836"/>
    </row>
    <row r="395" spans="1:58" ht="12.6" customHeight="1" x14ac:dyDescent="0.3">
      <c r="A395" s="293" t="s">
        <v>510</v>
      </c>
      <c r="B395" s="321"/>
      <c r="C395" s="294"/>
      <c r="D395" s="294"/>
      <c r="E395" s="295"/>
      <c r="F395" s="902"/>
      <c r="G395" s="903"/>
      <c r="H395" s="903"/>
      <c r="I395" s="904"/>
      <c r="J395" s="902"/>
      <c r="K395" s="903"/>
      <c r="L395" s="903"/>
      <c r="M395" s="904"/>
      <c r="N395" s="902"/>
      <c r="O395" s="903"/>
      <c r="P395" s="903"/>
      <c r="Q395" s="904"/>
      <c r="R395" s="902"/>
      <c r="S395" s="903"/>
      <c r="T395" s="903"/>
      <c r="U395" s="904"/>
      <c r="V395" s="902"/>
      <c r="W395" s="903"/>
      <c r="X395" s="903"/>
      <c r="Y395" s="904"/>
      <c r="Z395" s="902"/>
      <c r="AA395" s="903"/>
      <c r="AB395" s="903"/>
      <c r="AC395" s="904"/>
      <c r="AD395" s="902"/>
      <c r="AE395" s="903"/>
      <c r="AF395" s="903"/>
      <c r="AG395" s="904"/>
      <c r="AH395" s="902"/>
      <c r="AI395" s="903"/>
      <c r="AJ395" s="903"/>
      <c r="AK395" s="904"/>
      <c r="AL395" s="902"/>
      <c r="AM395" s="903"/>
      <c r="AN395" s="903"/>
      <c r="AO395" s="904"/>
      <c r="AP395" s="902">
        <f>SUM('HL KNIHA VYPOC'!$E$33)</f>
        <v>0</v>
      </c>
      <c r="AQ395" s="903"/>
      <c r="AR395" s="903"/>
      <c r="AS395" s="904"/>
      <c r="AT395" s="902">
        <f>SUM('HL KNIHA VYPOC'!$E$39)</f>
        <v>0</v>
      </c>
      <c r="AU395" s="903"/>
      <c r="AV395" s="903"/>
      <c r="AW395" s="904"/>
      <c r="AX395" s="902">
        <f>SUM(F395:AW395)</f>
        <v>0</v>
      </c>
      <c r="AY395" s="903"/>
      <c r="AZ395" s="903"/>
      <c r="BA395" s="904"/>
      <c r="BB395" s="835"/>
      <c r="BC395" s="836"/>
      <c r="BD395" s="836"/>
      <c r="BE395" s="836"/>
      <c r="BF395" s="836"/>
    </row>
    <row r="396" spans="1:58" ht="12.6" customHeight="1" x14ac:dyDescent="0.3">
      <c r="A396" s="293" t="s">
        <v>509</v>
      </c>
      <c r="B396" s="321"/>
      <c r="C396" s="294"/>
      <c r="D396" s="294"/>
      <c r="E396" s="295"/>
      <c r="F396" s="902"/>
      <c r="G396" s="903"/>
      <c r="H396" s="903"/>
      <c r="I396" s="904"/>
      <c r="J396" s="902"/>
      <c r="K396" s="903"/>
      <c r="L396" s="903"/>
      <c r="M396" s="904"/>
      <c r="N396" s="902"/>
      <c r="O396" s="903"/>
      <c r="P396" s="903"/>
      <c r="Q396" s="904"/>
      <c r="R396" s="902"/>
      <c r="S396" s="903"/>
      <c r="T396" s="903"/>
      <c r="U396" s="904"/>
      <c r="V396" s="902"/>
      <c r="W396" s="903"/>
      <c r="X396" s="903"/>
      <c r="Y396" s="904"/>
      <c r="Z396" s="902"/>
      <c r="AA396" s="903"/>
      <c r="AB396" s="903"/>
      <c r="AC396" s="904"/>
      <c r="AD396" s="902"/>
      <c r="AE396" s="903"/>
      <c r="AF396" s="903"/>
      <c r="AG396" s="904"/>
      <c r="AH396" s="902"/>
      <c r="AI396" s="903"/>
      <c r="AJ396" s="903"/>
      <c r="AK396" s="904"/>
      <c r="AL396" s="902"/>
      <c r="AM396" s="903"/>
      <c r="AN396" s="903"/>
      <c r="AO396" s="904"/>
      <c r="AP396" s="902">
        <f>SUM('HL KNIHA VYPOC'!$F$33)</f>
        <v>0</v>
      </c>
      <c r="AQ396" s="903"/>
      <c r="AR396" s="903"/>
      <c r="AS396" s="904"/>
      <c r="AT396" s="902">
        <f>SUM('HL KNIHA VYPOC'!$F$39)</f>
        <v>0</v>
      </c>
      <c r="AU396" s="903"/>
      <c r="AV396" s="903"/>
      <c r="AW396" s="904"/>
      <c r="AX396" s="902">
        <f>SUM(F396:AW396)</f>
        <v>0</v>
      </c>
      <c r="AY396" s="903"/>
      <c r="AZ396" s="903"/>
      <c r="BA396" s="904"/>
      <c r="BB396" s="835"/>
      <c r="BC396" s="836"/>
      <c r="BD396" s="836"/>
      <c r="BE396" s="836"/>
      <c r="BF396" s="836"/>
    </row>
    <row r="397" spans="1:58" ht="12.6" customHeight="1" x14ac:dyDescent="0.3">
      <c r="A397" s="293" t="s">
        <v>589</v>
      </c>
      <c r="B397" s="321"/>
      <c r="C397" s="294"/>
      <c r="D397" s="294"/>
      <c r="E397" s="295"/>
      <c r="F397" s="880"/>
      <c r="G397" s="881"/>
      <c r="H397" s="881"/>
      <c r="I397" s="882"/>
      <c r="J397" s="880"/>
      <c r="K397" s="881"/>
      <c r="L397" s="881"/>
      <c r="M397" s="882"/>
      <c r="N397" s="880"/>
      <c r="O397" s="881"/>
      <c r="P397" s="881"/>
      <c r="Q397" s="882"/>
      <c r="R397" s="880"/>
      <c r="S397" s="881"/>
      <c r="T397" s="881"/>
      <c r="U397" s="882"/>
      <c r="V397" s="880"/>
      <c r="W397" s="881"/>
      <c r="X397" s="881"/>
      <c r="Y397" s="882"/>
      <c r="Z397" s="880"/>
      <c r="AA397" s="881"/>
      <c r="AB397" s="881"/>
      <c r="AC397" s="882"/>
      <c r="AD397" s="880"/>
      <c r="AE397" s="881"/>
      <c r="AF397" s="881"/>
      <c r="AG397" s="882"/>
      <c r="AH397" s="880"/>
      <c r="AI397" s="881"/>
      <c r="AJ397" s="881"/>
      <c r="AK397" s="882"/>
      <c r="AL397" s="880"/>
      <c r="AM397" s="881"/>
      <c r="AN397" s="881"/>
      <c r="AO397" s="882"/>
      <c r="AP397" s="880"/>
      <c r="AQ397" s="881"/>
      <c r="AR397" s="881"/>
      <c r="AS397" s="882"/>
      <c r="AT397" s="880"/>
      <c r="AU397" s="881"/>
      <c r="AV397" s="881"/>
      <c r="AW397" s="882"/>
      <c r="AX397" s="899">
        <f>SUM(F397:AW397)</f>
        <v>0</v>
      </c>
      <c r="AY397" s="900"/>
      <c r="AZ397" s="900"/>
      <c r="BA397" s="901"/>
      <c r="BB397" s="835"/>
      <c r="BC397" s="836"/>
      <c r="BD397" s="836"/>
      <c r="BE397" s="836"/>
      <c r="BF397" s="836"/>
    </row>
    <row r="398" spans="1:58" ht="12.6" customHeight="1" x14ac:dyDescent="0.3">
      <c r="A398" s="315" t="s">
        <v>504</v>
      </c>
      <c r="B398" s="327"/>
      <c r="C398" s="297"/>
      <c r="D398" s="297"/>
      <c r="E398" s="298"/>
      <c r="F398" s="883">
        <f>SUM(ANALYTIKAVUJ!$C$5+ANALYTIKAVUJ!$C$9+'HL KNIHA VYPOC'!$G$42)</f>
        <v>0</v>
      </c>
      <c r="G398" s="884"/>
      <c r="H398" s="884"/>
      <c r="I398" s="885"/>
      <c r="J398" s="883">
        <f>SUM(ANALYTIKAVUJ!$C$6)</f>
        <v>0</v>
      </c>
      <c r="K398" s="884"/>
      <c r="L398" s="884"/>
      <c r="M398" s="885"/>
      <c r="N398" s="883">
        <f>SUM(ANALYTIKAVUJ!$C$10)</f>
        <v>0</v>
      </c>
      <c r="O398" s="884"/>
      <c r="P398" s="884"/>
      <c r="Q398" s="885"/>
      <c r="R398" s="883">
        <f>SUM(ANALYTIKAVUJ!$C$13)</f>
        <v>0</v>
      </c>
      <c r="S398" s="884"/>
      <c r="T398" s="884"/>
      <c r="U398" s="885"/>
      <c r="V398" s="883">
        <f>SUM(ANALYTIKAVUJ!$C$14)</f>
        <v>0</v>
      </c>
      <c r="W398" s="884"/>
      <c r="X398" s="884"/>
      <c r="Y398" s="885"/>
      <c r="Z398" s="883">
        <f>SUM(ANALYTIKAVUJ!$C$18)</f>
        <v>0</v>
      </c>
      <c r="AA398" s="884"/>
      <c r="AB398" s="884"/>
      <c r="AC398" s="885"/>
      <c r="AD398" s="883">
        <f>SUM(ANALYTIKAVUJ!$C$22+'HL KNIHA VYPOC'!$G$45)</f>
        <v>0</v>
      </c>
      <c r="AE398" s="884"/>
      <c r="AF398" s="884"/>
      <c r="AG398" s="885"/>
      <c r="AH398" s="883">
        <f>SUM(ANALYTIKAVUJ!$C$15+ANALYTIKAVUJ!$C$19+ANALYTIKAVUJ!$C$23)</f>
        <v>0</v>
      </c>
      <c r="AI398" s="884"/>
      <c r="AJ398" s="884"/>
      <c r="AK398" s="885"/>
      <c r="AL398" s="883">
        <f>SUM(ANALYTIKAVUJ!$C$108)</f>
        <v>0</v>
      </c>
      <c r="AM398" s="884"/>
      <c r="AN398" s="884"/>
      <c r="AO398" s="885"/>
      <c r="AP398" s="883">
        <f>SUM('HL KNIHA VYPOC'!$G$33)</f>
        <v>0</v>
      </c>
      <c r="AQ398" s="884"/>
      <c r="AR398" s="884"/>
      <c r="AS398" s="885"/>
      <c r="AT398" s="883">
        <f>SUM('HL KNIHA VYPOC'!$G$39)</f>
        <v>0</v>
      </c>
      <c r="AU398" s="884"/>
      <c r="AV398" s="884"/>
      <c r="AW398" s="885"/>
      <c r="AX398" s="883">
        <f>SUM(F398:AW400)</f>
        <v>0</v>
      </c>
      <c r="AY398" s="884"/>
      <c r="AZ398" s="884"/>
      <c r="BA398" s="885"/>
      <c r="BB398" s="835"/>
      <c r="BC398" s="836"/>
      <c r="BD398" s="836"/>
      <c r="BE398" s="836"/>
      <c r="BF398" s="836"/>
    </row>
    <row r="399" spans="1:58" ht="12.6" customHeight="1" x14ac:dyDescent="0.3">
      <c r="A399" s="317" t="s">
        <v>1536</v>
      </c>
      <c r="B399" s="322"/>
      <c r="C399" s="290"/>
      <c r="D399" s="290"/>
      <c r="E399" s="319"/>
      <c r="F399" s="835"/>
      <c r="G399" s="836"/>
      <c r="H399" s="836"/>
      <c r="I399" s="886"/>
      <c r="J399" s="835"/>
      <c r="K399" s="836"/>
      <c r="L399" s="836"/>
      <c r="M399" s="886"/>
      <c r="N399" s="835"/>
      <c r="O399" s="836"/>
      <c r="P399" s="836"/>
      <c r="Q399" s="886"/>
      <c r="R399" s="835"/>
      <c r="S399" s="836"/>
      <c r="T399" s="836"/>
      <c r="U399" s="886"/>
      <c r="V399" s="835"/>
      <c r="W399" s="836"/>
      <c r="X399" s="836"/>
      <c r="Y399" s="886"/>
      <c r="Z399" s="835"/>
      <c r="AA399" s="836"/>
      <c r="AB399" s="836"/>
      <c r="AC399" s="886"/>
      <c r="AD399" s="835"/>
      <c r="AE399" s="836"/>
      <c r="AF399" s="836"/>
      <c r="AG399" s="886"/>
      <c r="AH399" s="835"/>
      <c r="AI399" s="836"/>
      <c r="AJ399" s="836"/>
      <c r="AK399" s="886"/>
      <c r="AL399" s="835"/>
      <c r="AM399" s="836"/>
      <c r="AN399" s="836"/>
      <c r="AO399" s="886"/>
      <c r="AP399" s="835"/>
      <c r="AQ399" s="836"/>
      <c r="AR399" s="836"/>
      <c r="AS399" s="886"/>
      <c r="AT399" s="835"/>
      <c r="AU399" s="836"/>
      <c r="AV399" s="836"/>
      <c r="AW399" s="886"/>
      <c r="AX399" s="835"/>
      <c r="AY399" s="836"/>
      <c r="AZ399" s="836"/>
      <c r="BA399" s="886"/>
      <c r="BB399" s="835"/>
      <c r="BC399" s="836"/>
      <c r="BD399" s="836"/>
      <c r="BE399" s="836"/>
      <c r="BF399" s="836"/>
    </row>
    <row r="400" spans="1:58" ht="12.6" customHeight="1" x14ac:dyDescent="0.3">
      <c r="A400" s="320" t="s">
        <v>1535</v>
      </c>
      <c r="B400" s="323"/>
      <c r="C400" s="300"/>
      <c r="D400" s="300"/>
      <c r="E400" s="301"/>
      <c r="F400" s="887"/>
      <c r="G400" s="888"/>
      <c r="H400" s="888"/>
      <c r="I400" s="889"/>
      <c r="J400" s="887"/>
      <c r="K400" s="888"/>
      <c r="L400" s="888"/>
      <c r="M400" s="889"/>
      <c r="N400" s="887"/>
      <c r="O400" s="888"/>
      <c r="P400" s="888"/>
      <c r="Q400" s="889"/>
      <c r="R400" s="887"/>
      <c r="S400" s="888"/>
      <c r="T400" s="888"/>
      <c r="U400" s="889"/>
      <c r="V400" s="887"/>
      <c r="W400" s="888"/>
      <c r="X400" s="888"/>
      <c r="Y400" s="889"/>
      <c r="Z400" s="887"/>
      <c r="AA400" s="888"/>
      <c r="AB400" s="888"/>
      <c r="AC400" s="889"/>
      <c r="AD400" s="887"/>
      <c r="AE400" s="888"/>
      <c r="AF400" s="888"/>
      <c r="AG400" s="889"/>
      <c r="AH400" s="887"/>
      <c r="AI400" s="888"/>
      <c r="AJ400" s="888"/>
      <c r="AK400" s="889"/>
      <c r="AL400" s="887"/>
      <c r="AM400" s="888"/>
      <c r="AN400" s="888"/>
      <c r="AO400" s="889"/>
      <c r="AP400" s="887"/>
      <c r="AQ400" s="888"/>
      <c r="AR400" s="888"/>
      <c r="AS400" s="889"/>
      <c r="AT400" s="887"/>
      <c r="AU400" s="888"/>
      <c r="AV400" s="888"/>
      <c r="AW400" s="889"/>
      <c r="AX400" s="887"/>
      <c r="AY400" s="888"/>
      <c r="AZ400" s="888"/>
      <c r="BA400" s="889"/>
      <c r="BB400" s="835"/>
      <c r="BC400" s="836"/>
      <c r="BD400" s="836"/>
      <c r="BE400" s="836"/>
      <c r="BF400" s="836"/>
    </row>
    <row r="401" spans="1:58" ht="12.6" customHeight="1" x14ac:dyDescent="0.3">
      <c r="A401" s="290" t="s">
        <v>1808</v>
      </c>
      <c r="B401" s="290"/>
      <c r="C401" s="290"/>
      <c r="D401" s="290"/>
      <c r="E401" s="290"/>
      <c r="F401" s="579"/>
      <c r="G401" s="579"/>
      <c r="H401" s="579"/>
      <c r="I401" s="579"/>
      <c r="J401" s="579"/>
      <c r="K401" s="579"/>
      <c r="L401" s="579"/>
      <c r="M401" s="579"/>
      <c r="N401" s="579"/>
      <c r="O401" s="579"/>
      <c r="P401" s="579"/>
      <c r="Q401" s="579"/>
      <c r="R401" s="579"/>
      <c r="S401" s="579"/>
      <c r="T401" s="579"/>
      <c r="U401" s="579"/>
      <c r="V401" s="579"/>
      <c r="W401" s="579"/>
      <c r="X401" s="579"/>
      <c r="Y401" s="579"/>
      <c r="Z401" s="579"/>
      <c r="AA401" s="579"/>
      <c r="AB401" s="579"/>
      <c r="AC401" s="579"/>
      <c r="AD401" s="579"/>
      <c r="AE401" s="579"/>
      <c r="AF401" s="579"/>
      <c r="AG401" s="579"/>
      <c r="AH401" s="579"/>
      <c r="AI401" s="579"/>
      <c r="AJ401" s="579"/>
      <c r="AK401" s="579"/>
      <c r="AL401" s="579"/>
      <c r="AM401" s="579"/>
      <c r="AN401" s="579"/>
      <c r="AO401" s="579"/>
      <c r="AP401" s="579"/>
      <c r="AQ401" s="579"/>
      <c r="AR401" s="579"/>
      <c r="AS401" s="579"/>
      <c r="AT401" s="579"/>
      <c r="AU401" s="579"/>
      <c r="AV401" s="579"/>
      <c r="AW401" s="579"/>
      <c r="AX401" s="579"/>
      <c r="AY401" s="579"/>
      <c r="AZ401" s="579"/>
      <c r="BA401" s="579"/>
      <c r="BB401" s="579"/>
      <c r="BC401" s="579"/>
      <c r="BD401" s="579"/>
      <c r="BE401" s="579"/>
      <c r="BF401" s="334"/>
    </row>
    <row r="402" spans="1:58" ht="12.6" customHeight="1" x14ac:dyDescent="0.3">
      <c r="A402" s="315" t="s">
        <v>1540</v>
      </c>
      <c r="B402" s="297"/>
      <c r="C402" s="297"/>
      <c r="D402" s="297"/>
      <c r="E402" s="297"/>
      <c r="F402" s="883">
        <f>SUM(F409-F408+F407-F406)</f>
        <v>0</v>
      </c>
      <c r="G402" s="884"/>
      <c r="H402" s="884"/>
      <c r="I402" s="885"/>
      <c r="J402" s="883">
        <f>SUM(J409-J408+J407-J406)</f>
        <v>0</v>
      </c>
      <c r="K402" s="884"/>
      <c r="L402" s="884"/>
      <c r="M402" s="885"/>
      <c r="N402" s="883">
        <f>SUM(N409-N408+N407-N406)</f>
        <v>0</v>
      </c>
      <c r="O402" s="884"/>
      <c r="P402" s="884"/>
      <c r="Q402" s="885"/>
      <c r="R402" s="883">
        <f>SUM(R409-R408+R407-R406)</f>
        <v>0</v>
      </c>
      <c r="S402" s="884"/>
      <c r="T402" s="884"/>
      <c r="U402" s="885"/>
      <c r="V402" s="883">
        <f>SUM(V409-V408+V407-V406)</f>
        <v>0</v>
      </c>
      <c r="W402" s="884"/>
      <c r="X402" s="884"/>
      <c r="Y402" s="885"/>
      <c r="Z402" s="883">
        <f>SUM(Z409-Z408+Z407-Z406)</f>
        <v>0</v>
      </c>
      <c r="AA402" s="884"/>
      <c r="AB402" s="884"/>
      <c r="AC402" s="885"/>
      <c r="AD402" s="883">
        <f>SUM(AD409-AD408+AD407-AD406)</f>
        <v>0</v>
      </c>
      <c r="AE402" s="884"/>
      <c r="AF402" s="884"/>
      <c r="AG402" s="885"/>
      <c r="AH402" s="883">
        <f>SUM(AH409-AH408+AH407-AH406)</f>
        <v>0</v>
      </c>
      <c r="AI402" s="884"/>
      <c r="AJ402" s="884"/>
      <c r="AK402" s="885"/>
      <c r="AL402" s="883"/>
      <c r="AM402" s="884"/>
      <c r="AN402" s="884"/>
      <c r="AO402" s="885"/>
      <c r="AP402" s="883">
        <f>SUM(AP409-AP408+AP407-AP406)</f>
        <v>0</v>
      </c>
      <c r="AQ402" s="884"/>
      <c r="AR402" s="884"/>
      <c r="AS402" s="885"/>
      <c r="AT402" s="883">
        <f>SUM(AT409-AT408+AT407-AT406)</f>
        <v>0</v>
      </c>
      <c r="AU402" s="884"/>
      <c r="AV402" s="884"/>
      <c r="AW402" s="885"/>
      <c r="AX402" s="883">
        <f>SUM(F402:AW405)</f>
        <v>0</v>
      </c>
      <c r="AY402" s="884"/>
      <c r="AZ402" s="884"/>
      <c r="BA402" s="885"/>
      <c r="BB402" s="835"/>
      <c r="BC402" s="836"/>
      <c r="BD402" s="836"/>
      <c r="BE402" s="836"/>
      <c r="BF402" s="836"/>
    </row>
    <row r="403" spans="1:58" ht="12.6" customHeight="1" x14ac:dyDescent="0.3">
      <c r="A403" s="317" t="s">
        <v>1696</v>
      </c>
      <c r="B403" s="290"/>
      <c r="C403" s="290"/>
      <c r="D403" s="290"/>
      <c r="E403" s="290"/>
      <c r="F403" s="835"/>
      <c r="G403" s="836"/>
      <c r="H403" s="836"/>
      <c r="I403" s="886"/>
      <c r="J403" s="835"/>
      <c r="K403" s="836"/>
      <c r="L403" s="836"/>
      <c r="M403" s="886"/>
      <c r="N403" s="835"/>
      <c r="O403" s="836"/>
      <c r="P403" s="836"/>
      <c r="Q403" s="886"/>
      <c r="R403" s="835"/>
      <c r="S403" s="836"/>
      <c r="T403" s="836"/>
      <c r="U403" s="886"/>
      <c r="V403" s="835"/>
      <c r="W403" s="836"/>
      <c r="X403" s="836"/>
      <c r="Y403" s="886"/>
      <c r="Z403" s="835"/>
      <c r="AA403" s="836"/>
      <c r="AB403" s="836"/>
      <c r="AC403" s="886"/>
      <c r="AD403" s="835"/>
      <c r="AE403" s="836"/>
      <c r="AF403" s="836"/>
      <c r="AG403" s="886"/>
      <c r="AH403" s="835"/>
      <c r="AI403" s="836"/>
      <c r="AJ403" s="836"/>
      <c r="AK403" s="886"/>
      <c r="AL403" s="835"/>
      <c r="AM403" s="836"/>
      <c r="AN403" s="836"/>
      <c r="AO403" s="886"/>
      <c r="AP403" s="835"/>
      <c r="AQ403" s="836"/>
      <c r="AR403" s="836"/>
      <c r="AS403" s="886"/>
      <c r="AT403" s="835"/>
      <c r="AU403" s="836"/>
      <c r="AV403" s="836"/>
      <c r="AW403" s="886"/>
      <c r="AX403" s="835"/>
      <c r="AY403" s="836"/>
      <c r="AZ403" s="836"/>
      <c r="BA403" s="886"/>
      <c r="BB403" s="835"/>
      <c r="BC403" s="836"/>
      <c r="BD403" s="836"/>
      <c r="BE403" s="836"/>
      <c r="BF403" s="836"/>
    </row>
    <row r="404" spans="1:58" ht="12.6" customHeight="1" x14ac:dyDescent="0.3">
      <c r="A404" s="317" t="s">
        <v>1536</v>
      </c>
      <c r="B404" s="290"/>
      <c r="C404" s="290"/>
      <c r="D404" s="290"/>
      <c r="E404" s="290"/>
      <c r="F404" s="835"/>
      <c r="G404" s="836"/>
      <c r="H404" s="836"/>
      <c r="I404" s="886"/>
      <c r="J404" s="835"/>
      <c r="K404" s="836"/>
      <c r="L404" s="836"/>
      <c r="M404" s="886"/>
      <c r="N404" s="835"/>
      <c r="O404" s="836"/>
      <c r="P404" s="836"/>
      <c r="Q404" s="886"/>
      <c r="R404" s="835"/>
      <c r="S404" s="836"/>
      <c r="T404" s="836"/>
      <c r="U404" s="886"/>
      <c r="V404" s="835"/>
      <c r="W404" s="836"/>
      <c r="X404" s="836"/>
      <c r="Y404" s="886"/>
      <c r="Z404" s="835"/>
      <c r="AA404" s="836"/>
      <c r="AB404" s="836"/>
      <c r="AC404" s="886"/>
      <c r="AD404" s="835"/>
      <c r="AE404" s="836"/>
      <c r="AF404" s="836"/>
      <c r="AG404" s="886"/>
      <c r="AH404" s="835"/>
      <c r="AI404" s="836"/>
      <c r="AJ404" s="836"/>
      <c r="AK404" s="886"/>
      <c r="AL404" s="835"/>
      <c r="AM404" s="836"/>
      <c r="AN404" s="836"/>
      <c r="AO404" s="886"/>
      <c r="AP404" s="835"/>
      <c r="AQ404" s="836"/>
      <c r="AR404" s="836"/>
      <c r="AS404" s="886"/>
      <c r="AT404" s="835"/>
      <c r="AU404" s="836"/>
      <c r="AV404" s="836"/>
      <c r="AW404" s="886"/>
      <c r="AX404" s="835"/>
      <c r="AY404" s="836"/>
      <c r="AZ404" s="836"/>
      <c r="BA404" s="886"/>
      <c r="BB404" s="835"/>
      <c r="BC404" s="836"/>
      <c r="BD404" s="836"/>
      <c r="BE404" s="836"/>
      <c r="BF404" s="836"/>
    </row>
    <row r="405" spans="1:58" ht="12.6" customHeight="1" x14ac:dyDescent="0.3">
      <c r="A405" s="320" t="s">
        <v>1535</v>
      </c>
      <c r="B405" s="300"/>
      <c r="C405" s="300"/>
      <c r="D405" s="300"/>
      <c r="E405" s="300"/>
      <c r="F405" s="887"/>
      <c r="G405" s="888"/>
      <c r="H405" s="888"/>
      <c r="I405" s="889"/>
      <c r="J405" s="887"/>
      <c r="K405" s="888"/>
      <c r="L405" s="888"/>
      <c r="M405" s="889"/>
      <c r="N405" s="887"/>
      <c r="O405" s="888"/>
      <c r="P405" s="888"/>
      <c r="Q405" s="889"/>
      <c r="R405" s="887"/>
      <c r="S405" s="888"/>
      <c r="T405" s="888"/>
      <c r="U405" s="889"/>
      <c r="V405" s="887"/>
      <c r="W405" s="888"/>
      <c r="X405" s="888"/>
      <c r="Y405" s="889"/>
      <c r="Z405" s="887"/>
      <c r="AA405" s="888"/>
      <c r="AB405" s="888"/>
      <c r="AC405" s="889"/>
      <c r="AD405" s="887"/>
      <c r="AE405" s="888"/>
      <c r="AF405" s="888"/>
      <c r="AG405" s="889"/>
      <c r="AH405" s="887"/>
      <c r="AI405" s="888"/>
      <c r="AJ405" s="888"/>
      <c r="AK405" s="889"/>
      <c r="AL405" s="887"/>
      <c r="AM405" s="888"/>
      <c r="AN405" s="888"/>
      <c r="AO405" s="889"/>
      <c r="AP405" s="887"/>
      <c r="AQ405" s="888"/>
      <c r="AR405" s="888"/>
      <c r="AS405" s="889"/>
      <c r="AT405" s="887"/>
      <c r="AU405" s="888"/>
      <c r="AV405" s="888"/>
      <c r="AW405" s="889"/>
      <c r="AX405" s="887"/>
      <c r="AY405" s="888"/>
      <c r="AZ405" s="888"/>
      <c r="BA405" s="889"/>
      <c r="BB405" s="835"/>
      <c r="BC405" s="836"/>
      <c r="BD405" s="836"/>
      <c r="BE405" s="836"/>
      <c r="BF405" s="836"/>
    </row>
    <row r="406" spans="1:58" ht="12.6" customHeight="1" x14ac:dyDescent="0.3">
      <c r="A406" s="293" t="s">
        <v>510</v>
      </c>
      <c r="B406" s="294"/>
      <c r="C406" s="294"/>
      <c r="D406" s="294"/>
      <c r="E406" s="294"/>
      <c r="F406" s="880"/>
      <c r="G406" s="881"/>
      <c r="H406" s="881"/>
      <c r="I406" s="882"/>
      <c r="J406" s="880"/>
      <c r="K406" s="881"/>
      <c r="L406" s="881"/>
      <c r="M406" s="882"/>
      <c r="N406" s="880"/>
      <c r="O406" s="881"/>
      <c r="P406" s="881"/>
      <c r="Q406" s="882"/>
      <c r="R406" s="880"/>
      <c r="S406" s="881"/>
      <c r="T406" s="881"/>
      <c r="U406" s="882"/>
      <c r="V406" s="880"/>
      <c r="W406" s="881"/>
      <c r="X406" s="881"/>
      <c r="Y406" s="882"/>
      <c r="Z406" s="880"/>
      <c r="AA406" s="881"/>
      <c r="AB406" s="881"/>
      <c r="AC406" s="882"/>
      <c r="AD406" s="880"/>
      <c r="AE406" s="881"/>
      <c r="AF406" s="881"/>
      <c r="AG406" s="882"/>
      <c r="AH406" s="880"/>
      <c r="AI406" s="881"/>
      <c r="AJ406" s="881"/>
      <c r="AK406" s="882"/>
      <c r="AL406" s="880"/>
      <c r="AM406" s="881"/>
      <c r="AN406" s="881"/>
      <c r="AO406" s="882"/>
      <c r="AP406" s="880"/>
      <c r="AQ406" s="881"/>
      <c r="AR406" s="881"/>
      <c r="AS406" s="882"/>
      <c r="AT406" s="880"/>
      <c r="AU406" s="881"/>
      <c r="AV406" s="881"/>
      <c r="AW406" s="882"/>
      <c r="AX406" s="899">
        <f>SUM(F406:AW406)</f>
        <v>0</v>
      </c>
      <c r="AY406" s="900"/>
      <c r="AZ406" s="900"/>
      <c r="BA406" s="901"/>
      <c r="BB406" s="835"/>
      <c r="BC406" s="836"/>
      <c r="BD406" s="836"/>
      <c r="BE406" s="836"/>
      <c r="BF406" s="836"/>
    </row>
    <row r="407" spans="1:58" ht="12.6" customHeight="1" x14ac:dyDescent="0.3">
      <c r="A407" s="293" t="s">
        <v>509</v>
      </c>
      <c r="B407" s="321"/>
      <c r="C407" s="294"/>
      <c r="D407" s="294"/>
      <c r="E407" s="294"/>
      <c r="F407" s="880"/>
      <c r="G407" s="881"/>
      <c r="H407" s="881"/>
      <c r="I407" s="882"/>
      <c r="J407" s="880"/>
      <c r="K407" s="881"/>
      <c r="L407" s="881"/>
      <c r="M407" s="882"/>
      <c r="N407" s="880"/>
      <c r="O407" s="881"/>
      <c r="P407" s="881"/>
      <c r="Q407" s="882"/>
      <c r="R407" s="880"/>
      <c r="S407" s="881"/>
      <c r="T407" s="881"/>
      <c r="U407" s="882"/>
      <c r="V407" s="880"/>
      <c r="W407" s="881"/>
      <c r="X407" s="881"/>
      <c r="Y407" s="882"/>
      <c r="Z407" s="880"/>
      <c r="AA407" s="881"/>
      <c r="AB407" s="881"/>
      <c r="AC407" s="882"/>
      <c r="AD407" s="880"/>
      <c r="AE407" s="881"/>
      <c r="AF407" s="881"/>
      <c r="AG407" s="882"/>
      <c r="AH407" s="880"/>
      <c r="AI407" s="881"/>
      <c r="AJ407" s="881"/>
      <c r="AK407" s="882"/>
      <c r="AL407" s="880"/>
      <c r="AM407" s="881"/>
      <c r="AN407" s="881"/>
      <c r="AO407" s="882"/>
      <c r="AP407" s="880"/>
      <c r="AQ407" s="881"/>
      <c r="AR407" s="881"/>
      <c r="AS407" s="882"/>
      <c r="AT407" s="880"/>
      <c r="AU407" s="881"/>
      <c r="AV407" s="881"/>
      <c r="AW407" s="882"/>
      <c r="AX407" s="899">
        <f t="shared" ref="AX407:AX408" si="0">SUM(F407:AW407)</f>
        <v>0</v>
      </c>
      <c r="AY407" s="900"/>
      <c r="AZ407" s="900"/>
      <c r="BA407" s="901"/>
      <c r="BB407" s="835"/>
      <c r="BC407" s="836"/>
      <c r="BD407" s="836"/>
      <c r="BE407" s="836"/>
      <c r="BF407" s="836"/>
    </row>
    <row r="408" spans="1:58" ht="12.6" customHeight="1" x14ac:dyDescent="0.3">
      <c r="A408" s="293" t="s">
        <v>589</v>
      </c>
      <c r="B408" s="321"/>
      <c r="C408" s="294"/>
      <c r="D408" s="294"/>
      <c r="E408" s="294"/>
      <c r="F408" s="880"/>
      <c r="G408" s="881"/>
      <c r="H408" s="881"/>
      <c r="I408" s="882"/>
      <c r="J408" s="880"/>
      <c r="K408" s="881"/>
      <c r="L408" s="881"/>
      <c r="M408" s="882"/>
      <c r="N408" s="880"/>
      <c r="O408" s="881"/>
      <c r="P408" s="881"/>
      <c r="Q408" s="882"/>
      <c r="R408" s="880"/>
      <c r="S408" s="881"/>
      <c r="T408" s="881"/>
      <c r="U408" s="882"/>
      <c r="V408" s="880"/>
      <c r="W408" s="881"/>
      <c r="X408" s="881"/>
      <c r="Y408" s="882"/>
      <c r="Z408" s="880"/>
      <c r="AA408" s="881"/>
      <c r="AB408" s="881"/>
      <c r="AC408" s="882"/>
      <c r="AD408" s="880"/>
      <c r="AE408" s="881"/>
      <c r="AF408" s="881"/>
      <c r="AG408" s="882"/>
      <c r="AH408" s="880"/>
      <c r="AI408" s="881"/>
      <c r="AJ408" s="881"/>
      <c r="AK408" s="882"/>
      <c r="AL408" s="880"/>
      <c r="AM408" s="881"/>
      <c r="AN408" s="881"/>
      <c r="AO408" s="882"/>
      <c r="AP408" s="880"/>
      <c r="AQ408" s="881"/>
      <c r="AR408" s="881"/>
      <c r="AS408" s="882"/>
      <c r="AT408" s="880"/>
      <c r="AU408" s="881"/>
      <c r="AV408" s="881"/>
      <c r="AW408" s="882"/>
      <c r="AX408" s="899">
        <f t="shared" si="0"/>
        <v>0</v>
      </c>
      <c r="AY408" s="900"/>
      <c r="AZ408" s="900"/>
      <c r="BA408" s="901"/>
      <c r="BB408" s="835"/>
      <c r="BC408" s="836"/>
      <c r="BD408" s="836"/>
      <c r="BE408" s="836"/>
      <c r="BF408" s="836"/>
    </row>
    <row r="409" spans="1:58" ht="12.6" customHeight="1" x14ac:dyDescent="0.3">
      <c r="A409" s="317" t="s">
        <v>504</v>
      </c>
      <c r="B409" s="290"/>
      <c r="C409" s="290"/>
      <c r="D409" s="290"/>
      <c r="E409" s="290"/>
      <c r="F409" s="883">
        <f>SUM(ANALYTIKAVUJ!$C$46)*-1</f>
        <v>0</v>
      </c>
      <c r="G409" s="884"/>
      <c r="H409" s="884"/>
      <c r="I409" s="885"/>
      <c r="J409" s="883">
        <f>SUM(ANALYTIKAVUJ!$C$47)*-1</f>
        <v>0</v>
      </c>
      <c r="K409" s="884"/>
      <c r="L409" s="884"/>
      <c r="M409" s="885"/>
      <c r="N409" s="883">
        <f>SUM(ANALYTIKAVUJ!$C$48)*-1</f>
        <v>0</v>
      </c>
      <c r="O409" s="884"/>
      <c r="P409" s="884"/>
      <c r="Q409" s="885"/>
      <c r="R409" s="883">
        <f>SUM(ANALYTIKAVUJ!$C$49)*-1</f>
        <v>0</v>
      </c>
      <c r="S409" s="884"/>
      <c r="T409" s="884"/>
      <c r="U409" s="885"/>
      <c r="V409" s="883">
        <f>SUM(ANALYTIKAVUJ!$C$50)*-1</f>
        <v>0</v>
      </c>
      <c r="W409" s="884"/>
      <c r="X409" s="884"/>
      <c r="Y409" s="885"/>
      <c r="Z409" s="883">
        <f>SUM(ANALYTIKAVUJ!$C$51)*-1</f>
        <v>0</v>
      </c>
      <c r="AA409" s="884"/>
      <c r="AB409" s="884"/>
      <c r="AC409" s="885"/>
      <c r="AD409" s="883">
        <f>SUM(ANALYTIKAVUJ!$C$52)*-1</f>
        <v>0</v>
      </c>
      <c r="AE409" s="884"/>
      <c r="AF409" s="884"/>
      <c r="AG409" s="885"/>
      <c r="AH409" s="883">
        <f>SUM(ANALYTIKAVUJ!$C$53)*-1</f>
        <v>0</v>
      </c>
      <c r="AI409" s="884"/>
      <c r="AJ409" s="884"/>
      <c r="AK409" s="885"/>
      <c r="AL409" s="883"/>
      <c r="AM409" s="884"/>
      <c r="AN409" s="884"/>
      <c r="AO409" s="885"/>
      <c r="AP409" s="883">
        <f>SUM(ANALYTIKAVUJ!$C$54)*-1</f>
        <v>0</v>
      </c>
      <c r="AQ409" s="884"/>
      <c r="AR409" s="884"/>
      <c r="AS409" s="885"/>
      <c r="AT409" s="883">
        <f>SUM(ANALYTIKAVUJ!$C$43)*-1</f>
        <v>0</v>
      </c>
      <c r="AU409" s="884"/>
      <c r="AV409" s="884"/>
      <c r="AW409" s="885"/>
      <c r="AX409" s="883">
        <f>SUM(F409:AW411)</f>
        <v>0</v>
      </c>
      <c r="AY409" s="884"/>
      <c r="AZ409" s="884"/>
      <c r="BA409" s="885"/>
      <c r="BB409" s="835"/>
      <c r="BC409" s="836"/>
      <c r="BD409" s="836"/>
      <c r="BE409" s="836"/>
      <c r="BF409" s="836"/>
    </row>
    <row r="410" spans="1:58" ht="12.6" customHeight="1" x14ac:dyDescent="0.3">
      <c r="A410" s="317" t="s">
        <v>1536</v>
      </c>
      <c r="B410" s="290"/>
      <c r="C410" s="290"/>
      <c r="D410" s="290"/>
      <c r="E410" s="290"/>
      <c r="F410" s="835"/>
      <c r="G410" s="836"/>
      <c r="H410" s="836"/>
      <c r="I410" s="886"/>
      <c r="J410" s="835"/>
      <c r="K410" s="836"/>
      <c r="L410" s="836"/>
      <c r="M410" s="886"/>
      <c r="N410" s="835"/>
      <c r="O410" s="836"/>
      <c r="P410" s="836"/>
      <c r="Q410" s="886"/>
      <c r="R410" s="835"/>
      <c r="S410" s="836"/>
      <c r="T410" s="836"/>
      <c r="U410" s="886"/>
      <c r="V410" s="835"/>
      <c r="W410" s="836"/>
      <c r="X410" s="836"/>
      <c r="Y410" s="886"/>
      <c r="Z410" s="835"/>
      <c r="AA410" s="836"/>
      <c r="AB410" s="836"/>
      <c r="AC410" s="886"/>
      <c r="AD410" s="835"/>
      <c r="AE410" s="836"/>
      <c r="AF410" s="836"/>
      <c r="AG410" s="886"/>
      <c r="AH410" s="835"/>
      <c r="AI410" s="836"/>
      <c r="AJ410" s="836"/>
      <c r="AK410" s="886"/>
      <c r="AL410" s="835"/>
      <c r="AM410" s="836"/>
      <c r="AN410" s="836"/>
      <c r="AO410" s="886"/>
      <c r="AP410" s="835"/>
      <c r="AQ410" s="836"/>
      <c r="AR410" s="836"/>
      <c r="AS410" s="886"/>
      <c r="AT410" s="835"/>
      <c r="AU410" s="836"/>
      <c r="AV410" s="836"/>
      <c r="AW410" s="886"/>
      <c r="AX410" s="835"/>
      <c r="AY410" s="836"/>
      <c r="AZ410" s="836"/>
      <c r="BA410" s="886"/>
      <c r="BB410" s="835"/>
      <c r="BC410" s="836"/>
      <c r="BD410" s="836"/>
      <c r="BE410" s="836"/>
      <c r="BF410" s="836"/>
    </row>
    <row r="411" spans="1:58" ht="12.6" customHeight="1" x14ac:dyDescent="0.3">
      <c r="A411" s="320" t="s">
        <v>1535</v>
      </c>
      <c r="B411" s="300"/>
      <c r="C411" s="300"/>
      <c r="D411" s="300"/>
      <c r="E411" s="300"/>
      <c r="F411" s="887"/>
      <c r="G411" s="888"/>
      <c r="H411" s="888"/>
      <c r="I411" s="889"/>
      <c r="J411" s="887"/>
      <c r="K411" s="888"/>
      <c r="L411" s="888"/>
      <c r="M411" s="889"/>
      <c r="N411" s="887"/>
      <c r="O411" s="888"/>
      <c r="P411" s="888"/>
      <c r="Q411" s="889"/>
      <c r="R411" s="887"/>
      <c r="S411" s="888"/>
      <c r="T411" s="888"/>
      <c r="U411" s="889"/>
      <c r="V411" s="887"/>
      <c r="W411" s="888"/>
      <c r="X411" s="888"/>
      <c r="Y411" s="889"/>
      <c r="Z411" s="887"/>
      <c r="AA411" s="888"/>
      <c r="AB411" s="888"/>
      <c r="AC411" s="889"/>
      <c r="AD411" s="887"/>
      <c r="AE411" s="888"/>
      <c r="AF411" s="888"/>
      <c r="AG411" s="889"/>
      <c r="AH411" s="887"/>
      <c r="AI411" s="888"/>
      <c r="AJ411" s="888"/>
      <c r="AK411" s="889"/>
      <c r="AL411" s="887"/>
      <c r="AM411" s="888"/>
      <c r="AN411" s="888"/>
      <c r="AO411" s="889"/>
      <c r="AP411" s="887"/>
      <c r="AQ411" s="888"/>
      <c r="AR411" s="888"/>
      <c r="AS411" s="889"/>
      <c r="AT411" s="887"/>
      <c r="AU411" s="888"/>
      <c r="AV411" s="888"/>
      <c r="AW411" s="889"/>
      <c r="AX411" s="887"/>
      <c r="AY411" s="888"/>
      <c r="AZ411" s="888"/>
      <c r="BA411" s="889"/>
      <c r="BB411" s="835"/>
      <c r="BC411" s="836"/>
      <c r="BD411" s="836"/>
      <c r="BE411" s="836"/>
      <c r="BF411" s="836"/>
    </row>
    <row r="412" spans="1:58" ht="12.6" customHeight="1" x14ac:dyDescent="0.3">
      <c r="A412" s="294" t="s">
        <v>1626</v>
      </c>
      <c r="B412" s="294"/>
      <c r="C412" s="294"/>
      <c r="D412" s="294"/>
      <c r="E412" s="294"/>
      <c r="F412" s="580"/>
      <c r="G412" s="580"/>
      <c r="H412" s="580"/>
      <c r="I412" s="580"/>
      <c r="J412" s="580"/>
      <c r="K412" s="580"/>
      <c r="L412" s="580"/>
      <c r="M412" s="580"/>
      <c r="N412" s="580"/>
      <c r="O412" s="580"/>
      <c r="P412" s="580"/>
      <c r="Q412" s="580"/>
      <c r="R412" s="580"/>
      <c r="S412" s="580"/>
      <c r="T412" s="580"/>
      <c r="U412" s="580"/>
      <c r="V412" s="580"/>
      <c r="W412" s="580"/>
      <c r="X412" s="580"/>
      <c r="Y412" s="580"/>
      <c r="Z412" s="580"/>
      <c r="AA412" s="580"/>
      <c r="AB412" s="580"/>
      <c r="AC412" s="580"/>
      <c r="AD412" s="580"/>
      <c r="AE412" s="580"/>
      <c r="AF412" s="580"/>
      <c r="AG412" s="580"/>
      <c r="AH412" s="580"/>
      <c r="AI412" s="580"/>
      <c r="AJ412" s="580"/>
      <c r="AK412" s="580"/>
      <c r="AL412" s="580"/>
      <c r="AM412" s="580"/>
      <c r="AN412" s="580"/>
      <c r="AO412" s="580"/>
      <c r="AP412" s="580"/>
      <c r="AQ412" s="580"/>
      <c r="AR412" s="580"/>
      <c r="AS412" s="580"/>
      <c r="AT412" s="580"/>
      <c r="AU412" s="580"/>
      <c r="AV412" s="580"/>
      <c r="AW412" s="580"/>
      <c r="AX412" s="580"/>
      <c r="AY412" s="580"/>
      <c r="AZ412" s="580"/>
      <c r="BA412" s="580"/>
      <c r="BB412" s="334"/>
      <c r="BC412" s="334"/>
      <c r="BD412" s="334"/>
      <c r="BE412" s="334"/>
      <c r="BF412" s="334"/>
    </row>
    <row r="413" spans="1:58" ht="12.6" customHeight="1" x14ac:dyDescent="0.3">
      <c r="A413" s="315" t="s">
        <v>1540</v>
      </c>
      <c r="B413" s="297"/>
      <c r="C413" s="297"/>
      <c r="D413" s="297"/>
      <c r="E413" s="297"/>
      <c r="F413" s="883">
        <f>SUM(F391-F402)</f>
        <v>0</v>
      </c>
      <c r="G413" s="884"/>
      <c r="H413" s="884"/>
      <c r="I413" s="885"/>
      <c r="J413" s="883">
        <f>SUM(J391-J402)</f>
        <v>0</v>
      </c>
      <c r="K413" s="884"/>
      <c r="L413" s="884"/>
      <c r="M413" s="885"/>
      <c r="N413" s="883">
        <f>SUM(N391-N402)</f>
        <v>0</v>
      </c>
      <c r="O413" s="884"/>
      <c r="P413" s="884"/>
      <c r="Q413" s="885"/>
      <c r="R413" s="883">
        <f>SUM(R391-R402)</f>
        <v>0</v>
      </c>
      <c r="S413" s="884"/>
      <c r="T413" s="884"/>
      <c r="U413" s="885"/>
      <c r="V413" s="883">
        <f>SUM(V391-V402)</f>
        <v>0</v>
      </c>
      <c r="W413" s="884"/>
      <c r="X413" s="884"/>
      <c r="Y413" s="885"/>
      <c r="Z413" s="883">
        <f>SUM(Z391-Z402)</f>
        <v>0</v>
      </c>
      <c r="AA413" s="884"/>
      <c r="AB413" s="884"/>
      <c r="AC413" s="885"/>
      <c r="AD413" s="883">
        <f>SUM(AD391-AD402)</f>
        <v>0</v>
      </c>
      <c r="AE413" s="884"/>
      <c r="AF413" s="884"/>
      <c r="AG413" s="885"/>
      <c r="AH413" s="883">
        <f>SUM(AH391-AH402)</f>
        <v>0</v>
      </c>
      <c r="AI413" s="884"/>
      <c r="AJ413" s="884"/>
      <c r="AK413" s="885"/>
      <c r="AL413" s="883">
        <f>SUM(AL391-AL402)</f>
        <v>0</v>
      </c>
      <c r="AM413" s="884"/>
      <c r="AN413" s="884"/>
      <c r="AO413" s="885"/>
      <c r="AP413" s="883">
        <f>SUM(AP391-AP402)</f>
        <v>0</v>
      </c>
      <c r="AQ413" s="884"/>
      <c r="AR413" s="884"/>
      <c r="AS413" s="885"/>
      <c r="AT413" s="883">
        <f>SUM(AT391-AT402)</f>
        <v>0</v>
      </c>
      <c r="AU413" s="884"/>
      <c r="AV413" s="884"/>
      <c r="AW413" s="885"/>
      <c r="AX413" s="883">
        <f>SUM(F413:AW416)</f>
        <v>0</v>
      </c>
      <c r="AY413" s="884"/>
      <c r="AZ413" s="884"/>
      <c r="BA413" s="885"/>
      <c r="BB413" s="816"/>
      <c r="BC413" s="817"/>
      <c r="BD413" s="817"/>
      <c r="BE413" s="817"/>
      <c r="BF413" s="817"/>
    </row>
    <row r="414" spans="1:58" ht="12.6" customHeight="1" x14ac:dyDescent="0.3">
      <c r="A414" s="317" t="s">
        <v>1696</v>
      </c>
      <c r="B414" s="290"/>
      <c r="C414" s="290"/>
      <c r="D414" s="290"/>
      <c r="E414" s="290"/>
      <c r="F414" s="835"/>
      <c r="G414" s="836"/>
      <c r="H414" s="836"/>
      <c r="I414" s="886"/>
      <c r="J414" s="835"/>
      <c r="K414" s="836"/>
      <c r="L414" s="836"/>
      <c r="M414" s="886"/>
      <c r="N414" s="835"/>
      <c r="O414" s="836"/>
      <c r="P414" s="836"/>
      <c r="Q414" s="886"/>
      <c r="R414" s="835"/>
      <c r="S414" s="836"/>
      <c r="T414" s="836"/>
      <c r="U414" s="886"/>
      <c r="V414" s="835"/>
      <c r="W414" s="836"/>
      <c r="X414" s="836"/>
      <c r="Y414" s="886"/>
      <c r="Z414" s="835"/>
      <c r="AA414" s="836"/>
      <c r="AB414" s="836"/>
      <c r="AC414" s="886"/>
      <c r="AD414" s="835"/>
      <c r="AE414" s="836"/>
      <c r="AF414" s="836"/>
      <c r="AG414" s="886"/>
      <c r="AH414" s="835"/>
      <c r="AI414" s="836"/>
      <c r="AJ414" s="836"/>
      <c r="AK414" s="886"/>
      <c r="AL414" s="835"/>
      <c r="AM414" s="836"/>
      <c r="AN414" s="836"/>
      <c r="AO414" s="886"/>
      <c r="AP414" s="835"/>
      <c r="AQ414" s="836"/>
      <c r="AR414" s="836"/>
      <c r="AS414" s="886"/>
      <c r="AT414" s="835"/>
      <c r="AU414" s="836"/>
      <c r="AV414" s="836"/>
      <c r="AW414" s="886"/>
      <c r="AX414" s="835"/>
      <c r="AY414" s="836"/>
      <c r="AZ414" s="836"/>
      <c r="BA414" s="886"/>
      <c r="BB414" s="816"/>
      <c r="BC414" s="817"/>
      <c r="BD414" s="817"/>
      <c r="BE414" s="817"/>
      <c r="BF414" s="817"/>
    </row>
    <row r="415" spans="1:58" ht="12.6" customHeight="1" x14ac:dyDescent="0.3">
      <c r="A415" s="317" t="s">
        <v>1536</v>
      </c>
      <c r="B415" s="290"/>
      <c r="C415" s="290"/>
      <c r="D415" s="290"/>
      <c r="E415" s="290"/>
      <c r="F415" s="835"/>
      <c r="G415" s="836"/>
      <c r="H415" s="836"/>
      <c r="I415" s="886"/>
      <c r="J415" s="835"/>
      <c r="K415" s="836"/>
      <c r="L415" s="836"/>
      <c r="M415" s="886"/>
      <c r="N415" s="835"/>
      <c r="O415" s="836"/>
      <c r="P415" s="836"/>
      <c r="Q415" s="886"/>
      <c r="R415" s="835"/>
      <c r="S415" s="836"/>
      <c r="T415" s="836"/>
      <c r="U415" s="886"/>
      <c r="V415" s="835"/>
      <c r="W415" s="836"/>
      <c r="X415" s="836"/>
      <c r="Y415" s="886"/>
      <c r="Z415" s="835"/>
      <c r="AA415" s="836"/>
      <c r="AB415" s="836"/>
      <c r="AC415" s="886"/>
      <c r="AD415" s="835"/>
      <c r="AE415" s="836"/>
      <c r="AF415" s="836"/>
      <c r="AG415" s="886"/>
      <c r="AH415" s="835"/>
      <c r="AI415" s="836"/>
      <c r="AJ415" s="836"/>
      <c r="AK415" s="886"/>
      <c r="AL415" s="835"/>
      <c r="AM415" s="836"/>
      <c r="AN415" s="836"/>
      <c r="AO415" s="886"/>
      <c r="AP415" s="835"/>
      <c r="AQ415" s="836"/>
      <c r="AR415" s="836"/>
      <c r="AS415" s="886"/>
      <c r="AT415" s="835"/>
      <c r="AU415" s="836"/>
      <c r="AV415" s="836"/>
      <c r="AW415" s="886"/>
      <c r="AX415" s="835"/>
      <c r="AY415" s="836"/>
      <c r="AZ415" s="836"/>
      <c r="BA415" s="886"/>
      <c r="BB415" s="816"/>
      <c r="BC415" s="817"/>
      <c r="BD415" s="817"/>
      <c r="BE415" s="817"/>
      <c r="BF415" s="817"/>
    </row>
    <row r="416" spans="1:58" ht="12.6" customHeight="1" x14ac:dyDescent="0.3">
      <c r="A416" s="317" t="s">
        <v>1535</v>
      </c>
      <c r="B416" s="290"/>
      <c r="C416" s="290"/>
      <c r="D416" s="290"/>
      <c r="E416" s="290"/>
      <c r="F416" s="887"/>
      <c r="G416" s="888"/>
      <c r="H416" s="888"/>
      <c r="I416" s="889"/>
      <c r="J416" s="887"/>
      <c r="K416" s="888"/>
      <c r="L416" s="888"/>
      <c r="M416" s="889"/>
      <c r="N416" s="887"/>
      <c r="O416" s="888"/>
      <c r="P416" s="888"/>
      <c r="Q416" s="889"/>
      <c r="R416" s="887"/>
      <c r="S416" s="888"/>
      <c r="T416" s="888"/>
      <c r="U416" s="889"/>
      <c r="V416" s="887"/>
      <c r="W416" s="888"/>
      <c r="X416" s="888"/>
      <c r="Y416" s="889"/>
      <c r="Z416" s="887"/>
      <c r="AA416" s="888"/>
      <c r="AB416" s="888"/>
      <c r="AC416" s="889"/>
      <c r="AD416" s="887"/>
      <c r="AE416" s="888"/>
      <c r="AF416" s="888"/>
      <c r="AG416" s="889"/>
      <c r="AH416" s="887"/>
      <c r="AI416" s="888"/>
      <c r="AJ416" s="888"/>
      <c r="AK416" s="889"/>
      <c r="AL416" s="887"/>
      <c r="AM416" s="888"/>
      <c r="AN416" s="888"/>
      <c r="AO416" s="889"/>
      <c r="AP416" s="887"/>
      <c r="AQ416" s="888"/>
      <c r="AR416" s="888"/>
      <c r="AS416" s="889"/>
      <c r="AT416" s="887"/>
      <c r="AU416" s="888"/>
      <c r="AV416" s="888"/>
      <c r="AW416" s="889"/>
      <c r="AX416" s="887"/>
      <c r="AY416" s="888"/>
      <c r="AZ416" s="888"/>
      <c r="BA416" s="889"/>
      <c r="BB416" s="816"/>
      <c r="BC416" s="817"/>
      <c r="BD416" s="817"/>
      <c r="BE416" s="817"/>
      <c r="BF416" s="817"/>
    </row>
    <row r="417" spans="1:58" ht="12.6" customHeight="1" x14ac:dyDescent="0.3">
      <c r="A417" s="315" t="s">
        <v>504</v>
      </c>
      <c r="B417" s="297"/>
      <c r="C417" s="297"/>
      <c r="D417" s="297"/>
      <c r="E417" s="297"/>
      <c r="F417" s="883">
        <f>SUM(F398-F409)</f>
        <v>0</v>
      </c>
      <c r="G417" s="884"/>
      <c r="H417" s="884"/>
      <c r="I417" s="885"/>
      <c r="J417" s="883">
        <f>SUM(J398-J409)</f>
        <v>0</v>
      </c>
      <c r="K417" s="884"/>
      <c r="L417" s="884"/>
      <c r="M417" s="885"/>
      <c r="N417" s="883">
        <f>SUM(N398-N409)</f>
        <v>0</v>
      </c>
      <c r="O417" s="884"/>
      <c r="P417" s="884"/>
      <c r="Q417" s="885"/>
      <c r="R417" s="883">
        <f>SUM(R398-R409)</f>
        <v>0</v>
      </c>
      <c r="S417" s="884"/>
      <c r="T417" s="884"/>
      <c r="U417" s="885"/>
      <c r="V417" s="883">
        <f>SUM(V398-V409)</f>
        <v>0</v>
      </c>
      <c r="W417" s="884"/>
      <c r="X417" s="884"/>
      <c r="Y417" s="885"/>
      <c r="Z417" s="883">
        <f>SUM(Z398-Z409)</f>
        <v>0</v>
      </c>
      <c r="AA417" s="884"/>
      <c r="AB417" s="884"/>
      <c r="AC417" s="885"/>
      <c r="AD417" s="883">
        <f>SUM(AD398-AD409)</f>
        <v>0</v>
      </c>
      <c r="AE417" s="884"/>
      <c r="AF417" s="884"/>
      <c r="AG417" s="885"/>
      <c r="AH417" s="883">
        <f>SUM(AH398-AH409)</f>
        <v>0</v>
      </c>
      <c r="AI417" s="884"/>
      <c r="AJ417" s="884"/>
      <c r="AK417" s="885"/>
      <c r="AL417" s="883">
        <f>SUM(AL398-AL409)</f>
        <v>0</v>
      </c>
      <c r="AM417" s="884"/>
      <c r="AN417" s="884"/>
      <c r="AO417" s="885"/>
      <c r="AP417" s="883">
        <f>SUM(AP398-AP409)</f>
        <v>0</v>
      </c>
      <c r="AQ417" s="884"/>
      <c r="AR417" s="884"/>
      <c r="AS417" s="885"/>
      <c r="AT417" s="883">
        <f>SUM(AT398-AT409)</f>
        <v>0</v>
      </c>
      <c r="AU417" s="884"/>
      <c r="AV417" s="884"/>
      <c r="AW417" s="885"/>
      <c r="AX417" s="883">
        <f>SUM(F417:AW419)</f>
        <v>0</v>
      </c>
      <c r="AY417" s="884"/>
      <c r="AZ417" s="884"/>
      <c r="BA417" s="885"/>
      <c r="BB417" s="816"/>
      <c r="BC417" s="817"/>
      <c r="BD417" s="817"/>
      <c r="BE417" s="817"/>
      <c r="BF417" s="817"/>
    </row>
    <row r="418" spans="1:58" ht="12.6" customHeight="1" x14ac:dyDescent="0.3">
      <c r="A418" s="317" t="s">
        <v>1536</v>
      </c>
      <c r="B418" s="290"/>
      <c r="C418" s="290"/>
      <c r="D418" s="290"/>
      <c r="E418" s="290"/>
      <c r="F418" s="835"/>
      <c r="G418" s="836"/>
      <c r="H418" s="836"/>
      <c r="I418" s="886"/>
      <c r="J418" s="835"/>
      <c r="K418" s="836"/>
      <c r="L418" s="836"/>
      <c r="M418" s="886"/>
      <c r="N418" s="835"/>
      <c r="O418" s="836"/>
      <c r="P418" s="836"/>
      <c r="Q418" s="886"/>
      <c r="R418" s="835"/>
      <c r="S418" s="836"/>
      <c r="T418" s="836"/>
      <c r="U418" s="886"/>
      <c r="V418" s="835"/>
      <c r="W418" s="836"/>
      <c r="X418" s="836"/>
      <c r="Y418" s="886"/>
      <c r="Z418" s="835"/>
      <c r="AA418" s="836"/>
      <c r="AB418" s="836"/>
      <c r="AC418" s="886"/>
      <c r="AD418" s="835"/>
      <c r="AE418" s="836"/>
      <c r="AF418" s="836"/>
      <c r="AG418" s="886"/>
      <c r="AH418" s="835"/>
      <c r="AI418" s="836"/>
      <c r="AJ418" s="836"/>
      <c r="AK418" s="886"/>
      <c r="AL418" s="835"/>
      <c r="AM418" s="836"/>
      <c r="AN418" s="836"/>
      <c r="AO418" s="886"/>
      <c r="AP418" s="835"/>
      <c r="AQ418" s="836"/>
      <c r="AR418" s="836"/>
      <c r="AS418" s="886"/>
      <c r="AT418" s="835"/>
      <c r="AU418" s="836"/>
      <c r="AV418" s="836"/>
      <c r="AW418" s="886"/>
      <c r="AX418" s="835"/>
      <c r="AY418" s="836"/>
      <c r="AZ418" s="836"/>
      <c r="BA418" s="886"/>
      <c r="BB418" s="816"/>
      <c r="BC418" s="817"/>
      <c r="BD418" s="817"/>
      <c r="BE418" s="817"/>
      <c r="BF418" s="817"/>
    </row>
    <row r="419" spans="1:58" ht="12.6" customHeight="1" x14ac:dyDescent="0.3">
      <c r="A419" s="320" t="s">
        <v>1535</v>
      </c>
      <c r="B419" s="300"/>
      <c r="C419" s="300"/>
      <c r="D419" s="300"/>
      <c r="E419" s="300"/>
      <c r="F419" s="887"/>
      <c r="G419" s="888"/>
      <c r="H419" s="888"/>
      <c r="I419" s="889"/>
      <c r="J419" s="887"/>
      <c r="K419" s="888"/>
      <c r="L419" s="888"/>
      <c r="M419" s="889"/>
      <c r="N419" s="887"/>
      <c r="O419" s="888"/>
      <c r="P419" s="888"/>
      <c r="Q419" s="889"/>
      <c r="R419" s="887"/>
      <c r="S419" s="888"/>
      <c r="T419" s="888"/>
      <c r="U419" s="889"/>
      <c r="V419" s="887"/>
      <c r="W419" s="888"/>
      <c r="X419" s="888"/>
      <c r="Y419" s="889"/>
      <c r="Z419" s="887"/>
      <c r="AA419" s="888"/>
      <c r="AB419" s="888"/>
      <c r="AC419" s="889"/>
      <c r="AD419" s="887"/>
      <c r="AE419" s="888"/>
      <c r="AF419" s="888"/>
      <c r="AG419" s="889"/>
      <c r="AH419" s="887"/>
      <c r="AI419" s="888"/>
      <c r="AJ419" s="888"/>
      <c r="AK419" s="889"/>
      <c r="AL419" s="887"/>
      <c r="AM419" s="888"/>
      <c r="AN419" s="888"/>
      <c r="AO419" s="889"/>
      <c r="AP419" s="887"/>
      <c r="AQ419" s="888"/>
      <c r="AR419" s="888"/>
      <c r="AS419" s="889"/>
      <c r="AT419" s="887"/>
      <c r="AU419" s="888"/>
      <c r="AV419" s="888"/>
      <c r="AW419" s="889"/>
      <c r="AX419" s="887"/>
      <c r="AY419" s="888"/>
      <c r="AZ419" s="888"/>
      <c r="BA419" s="889"/>
      <c r="BB419" s="816"/>
      <c r="BC419" s="817"/>
      <c r="BD419" s="817"/>
      <c r="BE419" s="817"/>
      <c r="BF419" s="817"/>
    </row>
    <row r="421" spans="1:58" s="290" customFormat="1" ht="12.6" customHeight="1" x14ac:dyDescent="0.3"/>
    <row r="422" spans="1:58" ht="12.6" customHeight="1" x14ac:dyDescent="0.3">
      <c r="A422" s="246" t="s">
        <v>479</v>
      </c>
    </row>
    <row r="423" spans="1:58" ht="12.6" customHeight="1" x14ac:dyDescent="0.3">
      <c r="A423" s="335"/>
      <c r="B423" s="336"/>
      <c r="C423" s="336"/>
      <c r="D423" s="336"/>
      <c r="E423" s="336"/>
      <c r="F423" s="1072" t="s">
        <v>469</v>
      </c>
      <c r="G423" s="1073"/>
      <c r="H423" s="1073"/>
      <c r="I423" s="1073"/>
      <c r="J423" s="1073"/>
      <c r="K423" s="1073"/>
      <c r="L423" s="1073"/>
      <c r="M423" s="1073"/>
      <c r="N423" s="1073"/>
      <c r="O423" s="1073"/>
      <c r="P423" s="1073"/>
      <c r="Q423" s="1073"/>
      <c r="R423" s="1073"/>
      <c r="S423" s="1073"/>
      <c r="T423" s="1073"/>
      <c r="U423" s="1073"/>
      <c r="V423" s="1073"/>
      <c r="W423" s="1073"/>
      <c r="X423" s="1073"/>
      <c r="Y423" s="1073"/>
      <c r="Z423" s="1073"/>
      <c r="AA423" s="1073"/>
      <c r="AB423" s="1073"/>
      <c r="AC423" s="1073"/>
      <c r="AD423" s="1073"/>
      <c r="AE423" s="1073"/>
      <c r="AF423" s="1073"/>
      <c r="AG423" s="1073"/>
      <c r="AH423" s="1073"/>
      <c r="AI423" s="1073"/>
      <c r="AJ423" s="1073"/>
      <c r="AK423" s="1073"/>
      <c r="AL423" s="1073"/>
      <c r="AM423" s="1073"/>
      <c r="AN423" s="1073"/>
      <c r="AO423" s="1073"/>
      <c r="AP423" s="1073"/>
      <c r="AQ423" s="1073"/>
      <c r="AR423" s="1073"/>
      <c r="AS423" s="1073"/>
      <c r="AT423" s="1073"/>
      <c r="AU423" s="1073"/>
      <c r="AV423" s="1073"/>
      <c r="AW423" s="1073"/>
      <c r="AX423" s="1073"/>
      <c r="AY423" s="1073"/>
      <c r="AZ423" s="1073"/>
      <c r="BA423" s="1074"/>
      <c r="BB423" s="333"/>
      <c r="BC423" s="333"/>
      <c r="BD423" s="333"/>
      <c r="BE423" s="333"/>
      <c r="BF423" s="333"/>
    </row>
    <row r="424" spans="1:58" ht="12.6" customHeight="1" x14ac:dyDescent="0.3">
      <c r="A424" s="337" t="s">
        <v>1819</v>
      </c>
      <c r="B424" s="338"/>
      <c r="C424" s="338"/>
      <c r="D424" s="338"/>
      <c r="E424" s="338"/>
      <c r="F424" s="933" t="s">
        <v>1957</v>
      </c>
      <c r="G424" s="933"/>
      <c r="H424" s="933"/>
      <c r="I424" s="933"/>
      <c r="J424" s="933" t="s">
        <v>1958</v>
      </c>
      <c r="K424" s="933"/>
      <c r="L424" s="933"/>
      <c r="M424" s="933"/>
      <c r="N424" s="933" t="s">
        <v>1502</v>
      </c>
      <c r="O424" s="933"/>
      <c r="P424" s="933"/>
      <c r="Q424" s="933"/>
      <c r="R424" s="933" t="s">
        <v>1903</v>
      </c>
      <c r="S424" s="933"/>
      <c r="T424" s="933"/>
      <c r="U424" s="933"/>
      <c r="V424" s="933" t="s">
        <v>1897</v>
      </c>
      <c r="W424" s="933"/>
      <c r="X424" s="933"/>
      <c r="Y424" s="933"/>
      <c r="Z424" s="933" t="s">
        <v>18</v>
      </c>
      <c r="AA424" s="933"/>
      <c r="AB424" s="933"/>
      <c r="AC424" s="933"/>
      <c r="AD424" s="933" t="s">
        <v>1905</v>
      </c>
      <c r="AE424" s="933"/>
      <c r="AF424" s="933"/>
      <c r="AG424" s="933"/>
      <c r="AH424" s="933" t="s">
        <v>1895</v>
      </c>
      <c r="AI424" s="933"/>
      <c r="AJ424" s="933"/>
      <c r="AK424" s="933"/>
      <c r="AL424" s="933" t="s">
        <v>1896</v>
      </c>
      <c r="AM424" s="933"/>
      <c r="AN424" s="933"/>
      <c r="AO424" s="933"/>
      <c r="AP424" s="933" t="s">
        <v>1959</v>
      </c>
      <c r="AQ424" s="933"/>
      <c r="AR424" s="933"/>
      <c r="AS424" s="933"/>
      <c r="AT424" s="925" t="s">
        <v>2042</v>
      </c>
      <c r="AU424" s="925"/>
      <c r="AV424" s="925"/>
      <c r="AW424" s="925"/>
      <c r="AX424" s="933" t="s">
        <v>2831</v>
      </c>
      <c r="AY424" s="933"/>
      <c r="AZ424" s="933"/>
      <c r="BA424" s="933"/>
      <c r="BB424" s="947"/>
      <c r="BC424" s="948"/>
      <c r="BD424" s="948"/>
      <c r="BE424" s="948"/>
      <c r="BF424" s="948"/>
    </row>
    <row r="425" spans="1:58" ht="12.6" customHeight="1" x14ac:dyDescent="0.3">
      <c r="A425" s="337" t="s">
        <v>1816</v>
      </c>
      <c r="B425" s="338"/>
      <c r="C425" s="338"/>
      <c r="D425" s="338"/>
      <c r="E425" s="338"/>
      <c r="F425" s="934"/>
      <c r="G425" s="934"/>
      <c r="H425" s="934"/>
      <c r="I425" s="934"/>
      <c r="J425" s="934"/>
      <c r="K425" s="934"/>
      <c r="L425" s="934"/>
      <c r="M425" s="934"/>
      <c r="N425" s="934"/>
      <c r="O425" s="934"/>
      <c r="P425" s="934"/>
      <c r="Q425" s="934"/>
      <c r="R425" s="934"/>
      <c r="S425" s="934"/>
      <c r="T425" s="934"/>
      <c r="U425" s="934"/>
      <c r="V425" s="934"/>
      <c r="W425" s="934"/>
      <c r="X425" s="934"/>
      <c r="Y425" s="934"/>
      <c r="Z425" s="934"/>
      <c r="AA425" s="934"/>
      <c r="AB425" s="934"/>
      <c r="AC425" s="934"/>
      <c r="AD425" s="934"/>
      <c r="AE425" s="934"/>
      <c r="AF425" s="934"/>
      <c r="AG425" s="934"/>
      <c r="AH425" s="934"/>
      <c r="AI425" s="934"/>
      <c r="AJ425" s="934"/>
      <c r="AK425" s="934"/>
      <c r="AL425" s="934"/>
      <c r="AM425" s="934"/>
      <c r="AN425" s="934"/>
      <c r="AO425" s="934"/>
      <c r="AP425" s="934"/>
      <c r="AQ425" s="934"/>
      <c r="AR425" s="934"/>
      <c r="AS425" s="934"/>
      <c r="AT425" s="926"/>
      <c r="AU425" s="926"/>
      <c r="AV425" s="926"/>
      <c r="AW425" s="926"/>
      <c r="AX425" s="934"/>
      <c r="AY425" s="934"/>
      <c r="AZ425" s="934"/>
      <c r="BA425" s="934"/>
      <c r="BB425" s="947"/>
      <c r="BC425" s="948"/>
      <c r="BD425" s="948"/>
      <c r="BE425" s="948"/>
      <c r="BF425" s="948"/>
    </row>
    <row r="426" spans="1:58" ht="12.6" customHeight="1" x14ac:dyDescent="0.3">
      <c r="A426" s="337" t="s">
        <v>1812</v>
      </c>
      <c r="B426" s="333"/>
      <c r="C426" s="333"/>
      <c r="D426" s="333"/>
      <c r="E426" s="333"/>
      <c r="F426" s="934"/>
      <c r="G426" s="934"/>
      <c r="H426" s="934"/>
      <c r="I426" s="934"/>
      <c r="J426" s="934"/>
      <c r="K426" s="934"/>
      <c r="L426" s="934"/>
      <c r="M426" s="934"/>
      <c r="N426" s="934"/>
      <c r="O426" s="934"/>
      <c r="P426" s="934"/>
      <c r="Q426" s="934"/>
      <c r="R426" s="934"/>
      <c r="S426" s="934"/>
      <c r="T426" s="934"/>
      <c r="U426" s="934"/>
      <c r="V426" s="934"/>
      <c r="W426" s="934"/>
      <c r="X426" s="934"/>
      <c r="Y426" s="934"/>
      <c r="Z426" s="934"/>
      <c r="AA426" s="934"/>
      <c r="AB426" s="934"/>
      <c r="AC426" s="934"/>
      <c r="AD426" s="934"/>
      <c r="AE426" s="934"/>
      <c r="AF426" s="934"/>
      <c r="AG426" s="934"/>
      <c r="AH426" s="934"/>
      <c r="AI426" s="934"/>
      <c r="AJ426" s="934"/>
      <c r="AK426" s="934"/>
      <c r="AL426" s="934"/>
      <c r="AM426" s="934"/>
      <c r="AN426" s="934"/>
      <c r="AO426" s="934"/>
      <c r="AP426" s="934"/>
      <c r="AQ426" s="934"/>
      <c r="AR426" s="934"/>
      <c r="AS426" s="934"/>
      <c r="AT426" s="926"/>
      <c r="AU426" s="926"/>
      <c r="AV426" s="926"/>
      <c r="AW426" s="926"/>
      <c r="AX426" s="934"/>
      <c r="AY426" s="934"/>
      <c r="AZ426" s="934"/>
      <c r="BA426" s="934"/>
      <c r="BB426" s="947"/>
      <c r="BC426" s="948"/>
      <c r="BD426" s="948"/>
      <c r="BE426" s="948"/>
      <c r="BF426" s="948"/>
    </row>
    <row r="427" spans="1:58" ht="12.6" customHeight="1" x14ac:dyDescent="0.3">
      <c r="A427" s="339"/>
      <c r="B427" s="333"/>
      <c r="C427" s="333"/>
      <c r="D427" s="333"/>
      <c r="E427" s="333"/>
      <c r="F427" s="934"/>
      <c r="G427" s="934"/>
      <c r="H427" s="934"/>
      <c r="I427" s="934"/>
      <c r="J427" s="934"/>
      <c r="K427" s="934"/>
      <c r="L427" s="934"/>
      <c r="M427" s="934"/>
      <c r="N427" s="934"/>
      <c r="O427" s="934"/>
      <c r="P427" s="934"/>
      <c r="Q427" s="934"/>
      <c r="R427" s="934"/>
      <c r="S427" s="934"/>
      <c r="T427" s="934"/>
      <c r="U427" s="934"/>
      <c r="V427" s="934"/>
      <c r="W427" s="934"/>
      <c r="X427" s="934"/>
      <c r="Y427" s="934"/>
      <c r="Z427" s="934"/>
      <c r="AA427" s="934"/>
      <c r="AB427" s="934"/>
      <c r="AC427" s="934"/>
      <c r="AD427" s="934"/>
      <c r="AE427" s="934"/>
      <c r="AF427" s="934"/>
      <c r="AG427" s="934"/>
      <c r="AH427" s="934"/>
      <c r="AI427" s="934"/>
      <c r="AJ427" s="934"/>
      <c r="AK427" s="934"/>
      <c r="AL427" s="934"/>
      <c r="AM427" s="934"/>
      <c r="AN427" s="934"/>
      <c r="AO427" s="934"/>
      <c r="AP427" s="934"/>
      <c r="AQ427" s="934"/>
      <c r="AR427" s="934"/>
      <c r="AS427" s="934"/>
      <c r="AT427" s="926"/>
      <c r="AU427" s="926"/>
      <c r="AV427" s="926"/>
      <c r="AW427" s="926"/>
      <c r="AX427" s="934"/>
      <c r="AY427" s="934"/>
      <c r="AZ427" s="934"/>
      <c r="BA427" s="934"/>
      <c r="BB427" s="947"/>
      <c r="BC427" s="948"/>
      <c r="BD427" s="948"/>
      <c r="BE427" s="948"/>
      <c r="BF427" s="948"/>
    </row>
    <row r="428" spans="1:58" ht="12.6" customHeight="1" x14ac:dyDescent="0.3">
      <c r="A428" s="339"/>
      <c r="B428" s="333"/>
      <c r="C428" s="333"/>
      <c r="D428" s="333"/>
      <c r="E428" s="333"/>
      <c r="F428" s="934"/>
      <c r="G428" s="934"/>
      <c r="H428" s="934"/>
      <c r="I428" s="934"/>
      <c r="J428" s="934"/>
      <c r="K428" s="934"/>
      <c r="L428" s="934"/>
      <c r="M428" s="934"/>
      <c r="N428" s="934"/>
      <c r="O428" s="934"/>
      <c r="P428" s="934"/>
      <c r="Q428" s="934"/>
      <c r="R428" s="934"/>
      <c r="S428" s="934"/>
      <c r="T428" s="934"/>
      <c r="U428" s="934"/>
      <c r="V428" s="934"/>
      <c r="W428" s="934"/>
      <c r="X428" s="934"/>
      <c r="Y428" s="934"/>
      <c r="Z428" s="934"/>
      <c r="AA428" s="934"/>
      <c r="AB428" s="934"/>
      <c r="AC428" s="934"/>
      <c r="AD428" s="934"/>
      <c r="AE428" s="934"/>
      <c r="AF428" s="934"/>
      <c r="AG428" s="934"/>
      <c r="AH428" s="934"/>
      <c r="AI428" s="934"/>
      <c r="AJ428" s="934"/>
      <c r="AK428" s="934"/>
      <c r="AL428" s="934"/>
      <c r="AM428" s="934"/>
      <c r="AN428" s="934"/>
      <c r="AO428" s="934"/>
      <c r="AP428" s="934"/>
      <c r="AQ428" s="934"/>
      <c r="AR428" s="934"/>
      <c r="AS428" s="934"/>
      <c r="AT428" s="926"/>
      <c r="AU428" s="926"/>
      <c r="AV428" s="926"/>
      <c r="AW428" s="926"/>
      <c r="AX428" s="934"/>
      <c r="AY428" s="934"/>
      <c r="AZ428" s="934"/>
      <c r="BA428" s="934"/>
      <c r="BB428" s="947"/>
      <c r="BC428" s="948"/>
      <c r="BD428" s="948"/>
      <c r="BE428" s="948"/>
      <c r="BF428" s="948"/>
    </row>
    <row r="429" spans="1:58" ht="12.6" customHeight="1" x14ac:dyDescent="0.3">
      <c r="A429" s="340"/>
      <c r="B429" s="338"/>
      <c r="C429" s="338"/>
      <c r="D429" s="338"/>
      <c r="E429" s="338"/>
      <c r="F429" s="934"/>
      <c r="G429" s="934"/>
      <c r="H429" s="934"/>
      <c r="I429" s="934"/>
      <c r="J429" s="934"/>
      <c r="K429" s="934"/>
      <c r="L429" s="934"/>
      <c r="M429" s="934"/>
      <c r="N429" s="934"/>
      <c r="O429" s="934"/>
      <c r="P429" s="934"/>
      <c r="Q429" s="934"/>
      <c r="R429" s="934"/>
      <c r="S429" s="934"/>
      <c r="T429" s="934"/>
      <c r="U429" s="934"/>
      <c r="V429" s="934"/>
      <c r="W429" s="934"/>
      <c r="X429" s="934"/>
      <c r="Y429" s="934"/>
      <c r="Z429" s="934"/>
      <c r="AA429" s="934"/>
      <c r="AB429" s="934"/>
      <c r="AC429" s="934"/>
      <c r="AD429" s="934"/>
      <c r="AE429" s="934"/>
      <c r="AF429" s="934"/>
      <c r="AG429" s="934"/>
      <c r="AH429" s="934"/>
      <c r="AI429" s="934"/>
      <c r="AJ429" s="934"/>
      <c r="AK429" s="934"/>
      <c r="AL429" s="934"/>
      <c r="AM429" s="934"/>
      <c r="AN429" s="934"/>
      <c r="AO429" s="934"/>
      <c r="AP429" s="934"/>
      <c r="AQ429" s="934"/>
      <c r="AR429" s="934"/>
      <c r="AS429" s="934"/>
      <c r="AT429" s="926"/>
      <c r="AU429" s="926"/>
      <c r="AV429" s="926"/>
      <c r="AW429" s="926"/>
      <c r="AX429" s="934"/>
      <c r="AY429" s="934"/>
      <c r="AZ429" s="934"/>
      <c r="BA429" s="934"/>
      <c r="BB429" s="947"/>
      <c r="BC429" s="948"/>
      <c r="BD429" s="948"/>
      <c r="BE429" s="948"/>
      <c r="BF429" s="948"/>
    </row>
    <row r="430" spans="1:58" ht="12.6" customHeight="1" x14ac:dyDescent="0.3">
      <c r="A430" s="340"/>
      <c r="B430" s="338"/>
      <c r="C430" s="338"/>
      <c r="D430" s="338"/>
      <c r="E430" s="338"/>
      <c r="F430" s="934"/>
      <c r="G430" s="934"/>
      <c r="H430" s="934"/>
      <c r="I430" s="934"/>
      <c r="J430" s="934"/>
      <c r="K430" s="934"/>
      <c r="L430" s="934"/>
      <c r="M430" s="934"/>
      <c r="N430" s="934"/>
      <c r="O430" s="934"/>
      <c r="P430" s="934"/>
      <c r="Q430" s="934"/>
      <c r="R430" s="934"/>
      <c r="S430" s="934"/>
      <c r="T430" s="934"/>
      <c r="U430" s="934"/>
      <c r="V430" s="934"/>
      <c r="W430" s="934"/>
      <c r="X430" s="934"/>
      <c r="Y430" s="934"/>
      <c r="Z430" s="934"/>
      <c r="AA430" s="934"/>
      <c r="AB430" s="934"/>
      <c r="AC430" s="934"/>
      <c r="AD430" s="934"/>
      <c r="AE430" s="934"/>
      <c r="AF430" s="934"/>
      <c r="AG430" s="934"/>
      <c r="AH430" s="934"/>
      <c r="AI430" s="934"/>
      <c r="AJ430" s="934"/>
      <c r="AK430" s="934"/>
      <c r="AL430" s="934"/>
      <c r="AM430" s="934"/>
      <c r="AN430" s="934"/>
      <c r="AO430" s="934"/>
      <c r="AP430" s="934"/>
      <c r="AQ430" s="934"/>
      <c r="AR430" s="934"/>
      <c r="AS430" s="934"/>
      <c r="AT430" s="926"/>
      <c r="AU430" s="926"/>
      <c r="AV430" s="926"/>
      <c r="AW430" s="926"/>
      <c r="AX430" s="934"/>
      <c r="AY430" s="934"/>
      <c r="AZ430" s="934"/>
      <c r="BA430" s="934"/>
      <c r="BB430" s="947"/>
      <c r="BC430" s="948"/>
      <c r="BD430" s="948"/>
      <c r="BE430" s="948"/>
      <c r="BF430" s="948"/>
    </row>
    <row r="431" spans="1:58" ht="12.6" customHeight="1" x14ac:dyDescent="0.3">
      <c r="A431" s="340"/>
      <c r="B431" s="338"/>
      <c r="C431" s="338"/>
      <c r="D431" s="338"/>
      <c r="E431" s="338"/>
      <c r="F431" s="934"/>
      <c r="G431" s="934"/>
      <c r="H431" s="934"/>
      <c r="I431" s="934"/>
      <c r="J431" s="934"/>
      <c r="K431" s="934"/>
      <c r="L431" s="934"/>
      <c r="M431" s="934"/>
      <c r="N431" s="934"/>
      <c r="O431" s="934"/>
      <c r="P431" s="934"/>
      <c r="Q431" s="934"/>
      <c r="R431" s="934"/>
      <c r="S431" s="934"/>
      <c r="T431" s="934"/>
      <c r="U431" s="934"/>
      <c r="V431" s="934"/>
      <c r="W431" s="934"/>
      <c r="X431" s="934"/>
      <c r="Y431" s="934"/>
      <c r="Z431" s="934"/>
      <c r="AA431" s="934"/>
      <c r="AB431" s="934"/>
      <c r="AC431" s="934"/>
      <c r="AD431" s="934"/>
      <c r="AE431" s="934"/>
      <c r="AF431" s="934"/>
      <c r="AG431" s="934"/>
      <c r="AH431" s="934"/>
      <c r="AI431" s="934"/>
      <c r="AJ431" s="934"/>
      <c r="AK431" s="934"/>
      <c r="AL431" s="934"/>
      <c r="AM431" s="934"/>
      <c r="AN431" s="934"/>
      <c r="AO431" s="934"/>
      <c r="AP431" s="934"/>
      <c r="AQ431" s="934"/>
      <c r="AR431" s="934"/>
      <c r="AS431" s="934"/>
      <c r="AT431" s="926"/>
      <c r="AU431" s="926"/>
      <c r="AV431" s="926"/>
      <c r="AW431" s="926"/>
      <c r="AX431" s="934"/>
      <c r="AY431" s="934"/>
      <c r="AZ431" s="934"/>
      <c r="BA431" s="934"/>
      <c r="BB431" s="947"/>
      <c r="BC431" s="948"/>
      <c r="BD431" s="948"/>
      <c r="BE431" s="948"/>
      <c r="BF431" s="948"/>
    </row>
    <row r="432" spans="1:58" ht="12.6" customHeight="1" x14ac:dyDescent="0.3">
      <c r="A432" s="340"/>
      <c r="B432" s="338"/>
      <c r="C432" s="338"/>
      <c r="D432" s="338"/>
      <c r="E432" s="338"/>
      <c r="F432" s="934"/>
      <c r="G432" s="934"/>
      <c r="H432" s="934"/>
      <c r="I432" s="934"/>
      <c r="J432" s="934"/>
      <c r="K432" s="934"/>
      <c r="L432" s="934"/>
      <c r="M432" s="934"/>
      <c r="N432" s="934"/>
      <c r="O432" s="934"/>
      <c r="P432" s="934"/>
      <c r="Q432" s="934"/>
      <c r="R432" s="934"/>
      <c r="S432" s="934"/>
      <c r="T432" s="934"/>
      <c r="U432" s="934"/>
      <c r="V432" s="934"/>
      <c r="W432" s="934"/>
      <c r="X432" s="934"/>
      <c r="Y432" s="934"/>
      <c r="Z432" s="934"/>
      <c r="AA432" s="934"/>
      <c r="AB432" s="934"/>
      <c r="AC432" s="934"/>
      <c r="AD432" s="934"/>
      <c r="AE432" s="934"/>
      <c r="AF432" s="934"/>
      <c r="AG432" s="934"/>
      <c r="AH432" s="934"/>
      <c r="AI432" s="934"/>
      <c r="AJ432" s="934"/>
      <c r="AK432" s="934"/>
      <c r="AL432" s="934"/>
      <c r="AM432" s="934"/>
      <c r="AN432" s="934"/>
      <c r="AO432" s="934"/>
      <c r="AP432" s="934"/>
      <c r="AQ432" s="934"/>
      <c r="AR432" s="934"/>
      <c r="AS432" s="934"/>
      <c r="AT432" s="926"/>
      <c r="AU432" s="926"/>
      <c r="AV432" s="926"/>
      <c r="AW432" s="926"/>
      <c r="AX432" s="934"/>
      <c r="AY432" s="934"/>
      <c r="AZ432" s="934"/>
      <c r="BA432" s="934"/>
      <c r="BB432" s="947"/>
      <c r="BC432" s="948"/>
      <c r="BD432" s="948"/>
      <c r="BE432" s="948"/>
      <c r="BF432" s="948"/>
    </row>
    <row r="433" spans="1:58" ht="12.6" customHeight="1" x14ac:dyDescent="0.3">
      <c r="A433" s="890" t="s">
        <v>816</v>
      </c>
      <c r="B433" s="891"/>
      <c r="C433" s="891"/>
      <c r="D433" s="891"/>
      <c r="E433" s="892"/>
      <c r="F433" s="914" t="s">
        <v>817</v>
      </c>
      <c r="G433" s="914"/>
      <c r="H433" s="914"/>
      <c r="I433" s="914"/>
      <c r="J433" s="914" t="s">
        <v>818</v>
      </c>
      <c r="K433" s="914"/>
      <c r="L433" s="914"/>
      <c r="M433" s="914"/>
      <c r="N433" s="914" t="s">
        <v>476</v>
      </c>
      <c r="O433" s="914"/>
      <c r="P433" s="914"/>
      <c r="Q433" s="914"/>
      <c r="R433" s="914" t="s">
        <v>477</v>
      </c>
      <c r="S433" s="914"/>
      <c r="T433" s="914"/>
      <c r="U433" s="914"/>
      <c r="V433" s="914" t="s">
        <v>480</v>
      </c>
      <c r="W433" s="914"/>
      <c r="X433" s="914"/>
      <c r="Y433" s="914"/>
      <c r="Z433" s="914" t="s">
        <v>1494</v>
      </c>
      <c r="AA433" s="914"/>
      <c r="AB433" s="914"/>
      <c r="AC433" s="914"/>
      <c r="AD433" s="914" t="s">
        <v>1495</v>
      </c>
      <c r="AE433" s="914"/>
      <c r="AF433" s="914"/>
      <c r="AG433" s="914"/>
      <c r="AH433" s="914" t="s">
        <v>1496</v>
      </c>
      <c r="AI433" s="914"/>
      <c r="AJ433" s="914"/>
      <c r="AK433" s="914"/>
      <c r="AL433" s="914" t="s">
        <v>1499</v>
      </c>
      <c r="AM433" s="914"/>
      <c r="AN433" s="914"/>
      <c r="AO433" s="914"/>
      <c r="AP433" s="914" t="s">
        <v>1955</v>
      </c>
      <c r="AQ433" s="914"/>
      <c r="AR433" s="914"/>
      <c r="AS433" s="914"/>
      <c r="AT433" s="914" t="s">
        <v>1956</v>
      </c>
      <c r="AU433" s="914"/>
      <c r="AV433" s="914"/>
      <c r="AW433" s="914"/>
      <c r="AX433" s="914" t="s">
        <v>2041</v>
      </c>
      <c r="AY433" s="914"/>
      <c r="AZ433" s="914"/>
      <c r="BA433" s="914"/>
      <c r="BB433" s="792"/>
      <c r="BC433" s="793"/>
      <c r="BD433" s="793"/>
      <c r="BE433" s="793"/>
      <c r="BF433" s="793"/>
    </row>
    <row r="434" spans="1:58" ht="12.6" customHeight="1" x14ac:dyDescent="0.3">
      <c r="A434" s="290" t="s">
        <v>1809</v>
      </c>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c r="Z434" s="290"/>
      <c r="AA434" s="290"/>
      <c r="AB434" s="290"/>
      <c r="AC434" s="290"/>
      <c r="AD434" s="290"/>
      <c r="AE434" s="290"/>
      <c r="AF434" s="290"/>
      <c r="AG434" s="290"/>
      <c r="AH434" s="290"/>
      <c r="AI434" s="290"/>
      <c r="AJ434" s="290"/>
      <c r="AK434" s="290"/>
      <c r="AL434" s="290"/>
      <c r="AM434" s="290"/>
      <c r="AN434" s="290"/>
      <c r="AO434" s="290"/>
      <c r="AP434" s="290"/>
      <c r="AQ434" s="290"/>
      <c r="AR434" s="290"/>
      <c r="AS434" s="290"/>
      <c r="AT434" s="290"/>
      <c r="AU434" s="290"/>
      <c r="AV434" s="290"/>
      <c r="AW434" s="290"/>
      <c r="AX434" s="290"/>
      <c r="AY434" s="290"/>
      <c r="AZ434" s="290"/>
      <c r="BA434" s="290"/>
      <c r="BB434" s="290"/>
      <c r="BC434" s="290"/>
      <c r="BD434" s="290"/>
      <c r="BE434" s="290"/>
      <c r="BF434" s="290"/>
    </row>
    <row r="435" spans="1:58" ht="12.6" customHeight="1" x14ac:dyDescent="0.3">
      <c r="A435" s="315" t="s">
        <v>1540</v>
      </c>
      <c r="B435" s="327"/>
      <c r="C435" s="297"/>
      <c r="D435" s="297"/>
      <c r="E435" s="298"/>
      <c r="F435" s="716">
        <f>SUM(F442-F441+F440-F439)</f>
        <v>0</v>
      </c>
      <c r="G435" s="1064"/>
      <c r="H435" s="1064"/>
      <c r="I435" s="1065"/>
      <c r="J435" s="716">
        <f>SUM(J442-J441+J440-J439)</f>
        <v>0</v>
      </c>
      <c r="K435" s="717"/>
      <c r="L435" s="717"/>
      <c r="M435" s="718"/>
      <c r="N435" s="716">
        <f>SUM(N442-N441+N440-N439)</f>
        <v>0</v>
      </c>
      <c r="O435" s="717"/>
      <c r="P435" s="717"/>
      <c r="Q435" s="718"/>
      <c r="R435" s="716">
        <f>SUM(R442-R441+R440-R439)</f>
        <v>0</v>
      </c>
      <c r="S435" s="717"/>
      <c r="T435" s="717"/>
      <c r="U435" s="718"/>
      <c r="V435" s="716">
        <f>SUM(V442-V441+V440-V439)</f>
        <v>0</v>
      </c>
      <c r="W435" s="717"/>
      <c r="X435" s="717"/>
      <c r="Y435" s="718"/>
      <c r="Z435" s="716">
        <f>SUM(Z442-Z441+Z440-Z439)</f>
        <v>0</v>
      </c>
      <c r="AA435" s="717"/>
      <c r="AB435" s="717"/>
      <c r="AC435" s="718"/>
      <c r="AD435" s="716">
        <f>SUM(AD442-AD441+AD440-AD439)</f>
        <v>0</v>
      </c>
      <c r="AE435" s="717"/>
      <c r="AF435" s="717"/>
      <c r="AG435" s="718"/>
      <c r="AH435" s="716">
        <f>SUM(AH442-AH441+AH440-AH439)</f>
        <v>0</v>
      </c>
      <c r="AI435" s="717"/>
      <c r="AJ435" s="717"/>
      <c r="AK435" s="718"/>
      <c r="AL435" s="716">
        <f>SUM(AL442-AL441+AL440-AL439)</f>
        <v>0</v>
      </c>
      <c r="AM435" s="717"/>
      <c r="AN435" s="717"/>
      <c r="AO435" s="718"/>
      <c r="AP435" s="716">
        <f>SUM('HL KNIHA VYPOC'!H434)</f>
        <v>0</v>
      </c>
      <c r="AQ435" s="717"/>
      <c r="AR435" s="717"/>
      <c r="AS435" s="718"/>
      <c r="AT435" s="716">
        <f>SUM('HL KNIHA VYPOC'!H440)</f>
        <v>0</v>
      </c>
      <c r="AU435" s="717"/>
      <c r="AV435" s="717"/>
      <c r="AW435" s="718"/>
      <c r="AX435" s="716">
        <f>SUM(F435:AW438)</f>
        <v>0</v>
      </c>
      <c r="AY435" s="717"/>
      <c r="AZ435" s="717"/>
      <c r="BA435" s="718"/>
      <c r="BB435" s="835"/>
      <c r="BC435" s="836"/>
      <c r="BD435" s="836"/>
      <c r="BE435" s="836"/>
      <c r="BF435" s="836"/>
    </row>
    <row r="436" spans="1:58" ht="12.6" customHeight="1" x14ac:dyDescent="0.3">
      <c r="A436" s="317" t="s">
        <v>1696</v>
      </c>
      <c r="B436" s="322"/>
      <c r="C436" s="290"/>
      <c r="D436" s="290"/>
      <c r="E436" s="319"/>
      <c r="F436" s="1066"/>
      <c r="G436" s="1067"/>
      <c r="H436" s="1067"/>
      <c r="I436" s="1068"/>
      <c r="J436" s="816"/>
      <c r="K436" s="817"/>
      <c r="L436" s="817"/>
      <c r="M436" s="818"/>
      <c r="N436" s="816"/>
      <c r="O436" s="817"/>
      <c r="P436" s="817"/>
      <c r="Q436" s="818"/>
      <c r="R436" s="816"/>
      <c r="S436" s="817"/>
      <c r="T436" s="817"/>
      <c r="U436" s="818"/>
      <c r="V436" s="816"/>
      <c r="W436" s="817"/>
      <c r="X436" s="817"/>
      <c r="Y436" s="818"/>
      <c r="Z436" s="816"/>
      <c r="AA436" s="817"/>
      <c r="AB436" s="817"/>
      <c r="AC436" s="818"/>
      <c r="AD436" s="816"/>
      <c r="AE436" s="817"/>
      <c r="AF436" s="817"/>
      <c r="AG436" s="818"/>
      <c r="AH436" s="816"/>
      <c r="AI436" s="817"/>
      <c r="AJ436" s="817"/>
      <c r="AK436" s="818"/>
      <c r="AL436" s="816"/>
      <c r="AM436" s="817"/>
      <c r="AN436" s="817"/>
      <c r="AO436" s="818"/>
      <c r="AP436" s="816"/>
      <c r="AQ436" s="817"/>
      <c r="AR436" s="817"/>
      <c r="AS436" s="818"/>
      <c r="AT436" s="816"/>
      <c r="AU436" s="817"/>
      <c r="AV436" s="817"/>
      <c r="AW436" s="818"/>
      <c r="AX436" s="816"/>
      <c r="AY436" s="817"/>
      <c r="AZ436" s="817"/>
      <c r="BA436" s="818"/>
      <c r="BB436" s="835"/>
      <c r="BC436" s="836"/>
      <c r="BD436" s="836"/>
      <c r="BE436" s="836"/>
      <c r="BF436" s="836"/>
    </row>
    <row r="437" spans="1:58" ht="12.6" customHeight="1" x14ac:dyDescent="0.3">
      <c r="A437" s="317" t="s">
        <v>1536</v>
      </c>
      <c r="B437" s="322"/>
      <c r="C437" s="290"/>
      <c r="D437" s="290"/>
      <c r="E437" s="319"/>
      <c r="F437" s="1066"/>
      <c r="G437" s="1067"/>
      <c r="H437" s="1067"/>
      <c r="I437" s="1068"/>
      <c r="J437" s="816"/>
      <c r="K437" s="817"/>
      <c r="L437" s="817"/>
      <c r="M437" s="818"/>
      <c r="N437" s="816"/>
      <c r="O437" s="817"/>
      <c r="P437" s="817"/>
      <c r="Q437" s="818"/>
      <c r="R437" s="816"/>
      <c r="S437" s="817"/>
      <c r="T437" s="817"/>
      <c r="U437" s="818"/>
      <c r="V437" s="816"/>
      <c r="W437" s="817"/>
      <c r="X437" s="817"/>
      <c r="Y437" s="818"/>
      <c r="Z437" s="816"/>
      <c r="AA437" s="817"/>
      <c r="AB437" s="817"/>
      <c r="AC437" s="818"/>
      <c r="AD437" s="816"/>
      <c r="AE437" s="817"/>
      <c r="AF437" s="817"/>
      <c r="AG437" s="818"/>
      <c r="AH437" s="816"/>
      <c r="AI437" s="817"/>
      <c r="AJ437" s="817"/>
      <c r="AK437" s="818"/>
      <c r="AL437" s="816"/>
      <c r="AM437" s="817"/>
      <c r="AN437" s="817"/>
      <c r="AO437" s="818"/>
      <c r="AP437" s="816"/>
      <c r="AQ437" s="817"/>
      <c r="AR437" s="817"/>
      <c r="AS437" s="818"/>
      <c r="AT437" s="816"/>
      <c r="AU437" s="817"/>
      <c r="AV437" s="817"/>
      <c r="AW437" s="818"/>
      <c r="AX437" s="816"/>
      <c r="AY437" s="817"/>
      <c r="AZ437" s="817"/>
      <c r="BA437" s="818"/>
      <c r="BB437" s="835"/>
      <c r="BC437" s="836"/>
      <c r="BD437" s="836"/>
      <c r="BE437" s="836"/>
      <c r="BF437" s="836"/>
    </row>
    <row r="438" spans="1:58" ht="12.6" customHeight="1" x14ac:dyDescent="0.3">
      <c r="A438" s="317" t="s">
        <v>1535</v>
      </c>
      <c r="B438" s="322"/>
      <c r="C438" s="290"/>
      <c r="D438" s="290"/>
      <c r="E438" s="319"/>
      <c r="F438" s="1069"/>
      <c r="G438" s="1070"/>
      <c r="H438" s="1070"/>
      <c r="I438" s="1071"/>
      <c r="J438" s="719"/>
      <c r="K438" s="720"/>
      <c r="L438" s="720"/>
      <c r="M438" s="721"/>
      <c r="N438" s="719"/>
      <c r="O438" s="720"/>
      <c r="P438" s="720"/>
      <c r="Q438" s="721"/>
      <c r="R438" s="719"/>
      <c r="S438" s="720"/>
      <c r="T438" s="720"/>
      <c r="U438" s="721"/>
      <c r="V438" s="719"/>
      <c r="W438" s="720"/>
      <c r="X438" s="720"/>
      <c r="Y438" s="721"/>
      <c r="Z438" s="719"/>
      <c r="AA438" s="720"/>
      <c r="AB438" s="720"/>
      <c r="AC438" s="721"/>
      <c r="AD438" s="719"/>
      <c r="AE438" s="720"/>
      <c r="AF438" s="720"/>
      <c r="AG438" s="721"/>
      <c r="AH438" s="719"/>
      <c r="AI438" s="720"/>
      <c r="AJ438" s="720"/>
      <c r="AK438" s="721"/>
      <c r="AL438" s="719"/>
      <c r="AM438" s="720"/>
      <c r="AN438" s="720"/>
      <c r="AO438" s="721"/>
      <c r="AP438" s="719"/>
      <c r="AQ438" s="720"/>
      <c r="AR438" s="720"/>
      <c r="AS438" s="721"/>
      <c r="AT438" s="719"/>
      <c r="AU438" s="720"/>
      <c r="AV438" s="720"/>
      <c r="AW438" s="721"/>
      <c r="AX438" s="719"/>
      <c r="AY438" s="720"/>
      <c r="AZ438" s="720"/>
      <c r="BA438" s="721"/>
      <c r="BB438" s="835"/>
      <c r="BC438" s="836"/>
      <c r="BD438" s="836"/>
      <c r="BE438" s="836"/>
      <c r="BF438" s="836"/>
    </row>
    <row r="439" spans="1:58" ht="12.6" customHeight="1" x14ac:dyDescent="0.3">
      <c r="A439" s="293" t="s">
        <v>510</v>
      </c>
      <c r="B439" s="321"/>
      <c r="C439" s="294"/>
      <c r="D439" s="294"/>
      <c r="E439" s="295"/>
      <c r="F439" s="725"/>
      <c r="G439" s="726"/>
      <c r="H439" s="726"/>
      <c r="I439" s="727"/>
      <c r="J439" s="725"/>
      <c r="K439" s="726"/>
      <c r="L439" s="726"/>
      <c r="M439" s="727"/>
      <c r="N439" s="725"/>
      <c r="O439" s="726"/>
      <c r="P439" s="726"/>
      <c r="Q439" s="727"/>
      <c r="R439" s="725"/>
      <c r="S439" s="726"/>
      <c r="T439" s="726"/>
      <c r="U439" s="727"/>
      <c r="V439" s="725"/>
      <c r="W439" s="726"/>
      <c r="X439" s="726"/>
      <c r="Y439" s="727"/>
      <c r="Z439" s="725"/>
      <c r="AA439" s="726"/>
      <c r="AB439" s="726"/>
      <c r="AC439" s="727"/>
      <c r="AD439" s="725"/>
      <c r="AE439" s="726"/>
      <c r="AF439" s="726"/>
      <c r="AG439" s="727"/>
      <c r="AH439" s="725"/>
      <c r="AI439" s="726"/>
      <c r="AJ439" s="726"/>
      <c r="AK439" s="727"/>
      <c r="AL439" s="725"/>
      <c r="AM439" s="726"/>
      <c r="AN439" s="726"/>
      <c r="AO439" s="727"/>
      <c r="AP439" s="725">
        <f>SUM('HL KNIHA VYPOC'!$I$33)</f>
        <v>0</v>
      </c>
      <c r="AQ439" s="726"/>
      <c r="AR439" s="726"/>
      <c r="AS439" s="727"/>
      <c r="AT439" s="725">
        <f>SUM('HL KNIHA VYPOC'!$I$39)</f>
        <v>0</v>
      </c>
      <c r="AU439" s="726"/>
      <c r="AV439" s="726"/>
      <c r="AW439" s="727"/>
      <c r="AX439" s="725">
        <f>SUM(F439:AW439)</f>
        <v>0</v>
      </c>
      <c r="AY439" s="726"/>
      <c r="AZ439" s="726"/>
      <c r="BA439" s="727"/>
      <c r="BB439" s="835"/>
      <c r="BC439" s="836"/>
      <c r="BD439" s="836"/>
      <c r="BE439" s="836"/>
      <c r="BF439" s="836"/>
    </row>
    <row r="440" spans="1:58" ht="12.6" customHeight="1" x14ac:dyDescent="0.3">
      <c r="A440" s="293" t="s">
        <v>509</v>
      </c>
      <c r="B440" s="321"/>
      <c r="C440" s="294"/>
      <c r="D440" s="294"/>
      <c r="E440" s="295"/>
      <c r="F440" s="725"/>
      <c r="G440" s="726"/>
      <c r="H440" s="726"/>
      <c r="I440" s="727"/>
      <c r="J440" s="725"/>
      <c r="K440" s="726"/>
      <c r="L440" s="726"/>
      <c r="M440" s="727"/>
      <c r="N440" s="725"/>
      <c r="O440" s="726"/>
      <c r="P440" s="726"/>
      <c r="Q440" s="727"/>
      <c r="R440" s="725"/>
      <c r="S440" s="726"/>
      <c r="T440" s="726"/>
      <c r="U440" s="727"/>
      <c r="V440" s="725"/>
      <c r="W440" s="726"/>
      <c r="X440" s="726"/>
      <c r="Y440" s="727"/>
      <c r="Z440" s="725"/>
      <c r="AA440" s="726"/>
      <c r="AB440" s="726"/>
      <c r="AC440" s="727"/>
      <c r="AD440" s="725"/>
      <c r="AE440" s="726"/>
      <c r="AF440" s="726"/>
      <c r="AG440" s="727"/>
      <c r="AH440" s="725"/>
      <c r="AI440" s="726"/>
      <c r="AJ440" s="726"/>
      <c r="AK440" s="727"/>
      <c r="AL440" s="725"/>
      <c r="AM440" s="726"/>
      <c r="AN440" s="726"/>
      <c r="AO440" s="727"/>
      <c r="AP440" s="725">
        <f>SUM('HL KNIHA VYPOC'!$J$33)</f>
        <v>0</v>
      </c>
      <c r="AQ440" s="726"/>
      <c r="AR440" s="726"/>
      <c r="AS440" s="727"/>
      <c r="AT440" s="725">
        <f>SUM('HL KNIHA VYPOC'!$J$39)</f>
        <v>0</v>
      </c>
      <c r="AU440" s="726"/>
      <c r="AV440" s="726"/>
      <c r="AW440" s="727"/>
      <c r="AX440" s="725">
        <f>SUM(F440:AW440)</f>
        <v>0</v>
      </c>
      <c r="AY440" s="726"/>
      <c r="AZ440" s="726"/>
      <c r="BA440" s="727"/>
      <c r="BB440" s="835"/>
      <c r="BC440" s="836"/>
      <c r="BD440" s="836"/>
      <c r="BE440" s="836"/>
      <c r="BF440" s="836"/>
    </row>
    <row r="441" spans="1:58" ht="12.6" customHeight="1" x14ac:dyDescent="0.3">
      <c r="A441" s="293" t="s">
        <v>589</v>
      </c>
      <c r="B441" s="321"/>
      <c r="C441" s="294"/>
      <c r="D441" s="294"/>
      <c r="E441" s="295"/>
      <c r="F441" s="840"/>
      <c r="G441" s="841"/>
      <c r="H441" s="841"/>
      <c r="I441" s="842"/>
      <c r="J441" s="840"/>
      <c r="K441" s="841"/>
      <c r="L441" s="841"/>
      <c r="M441" s="842"/>
      <c r="N441" s="840"/>
      <c r="O441" s="841"/>
      <c r="P441" s="841"/>
      <c r="Q441" s="842"/>
      <c r="R441" s="840"/>
      <c r="S441" s="841"/>
      <c r="T441" s="841"/>
      <c r="U441" s="842"/>
      <c r="V441" s="840"/>
      <c r="W441" s="841"/>
      <c r="X441" s="841"/>
      <c r="Y441" s="842"/>
      <c r="Z441" s="840"/>
      <c r="AA441" s="841"/>
      <c r="AB441" s="841"/>
      <c r="AC441" s="842"/>
      <c r="AD441" s="840"/>
      <c r="AE441" s="841"/>
      <c r="AF441" s="841"/>
      <c r="AG441" s="842"/>
      <c r="AH441" s="840"/>
      <c r="AI441" s="841"/>
      <c r="AJ441" s="841"/>
      <c r="AK441" s="842"/>
      <c r="AL441" s="840"/>
      <c r="AM441" s="841"/>
      <c r="AN441" s="841"/>
      <c r="AO441" s="842"/>
      <c r="AP441" s="840"/>
      <c r="AQ441" s="841"/>
      <c r="AR441" s="841"/>
      <c r="AS441" s="842"/>
      <c r="AT441" s="840"/>
      <c r="AU441" s="841"/>
      <c r="AV441" s="841"/>
      <c r="AW441" s="842"/>
      <c r="AX441" s="1061">
        <f>SUM(F441:AW441)</f>
        <v>0</v>
      </c>
      <c r="AY441" s="1062"/>
      <c r="AZ441" s="1062"/>
      <c r="BA441" s="1063"/>
      <c r="BB441" s="835"/>
      <c r="BC441" s="836"/>
      <c r="BD441" s="836"/>
      <c r="BE441" s="836"/>
      <c r="BF441" s="836"/>
    </row>
    <row r="442" spans="1:58" ht="12.6" customHeight="1" x14ac:dyDescent="0.3">
      <c r="A442" s="315" t="s">
        <v>504</v>
      </c>
      <c r="B442" s="327"/>
      <c r="C442" s="297"/>
      <c r="D442" s="297"/>
      <c r="E442" s="298"/>
      <c r="F442" s="716">
        <f>SUM(ANALYTIKAVUJ!$D$5+ANALYTIKAVUJ!$D$9+'HL KNIHA VYPOC'!$K$42)</f>
        <v>0</v>
      </c>
      <c r="G442" s="717"/>
      <c r="H442" s="717"/>
      <c r="I442" s="718"/>
      <c r="J442" s="716">
        <f>SUM(ANALYTIKAVUJ!$D$6)</f>
        <v>0</v>
      </c>
      <c r="K442" s="717"/>
      <c r="L442" s="717"/>
      <c r="M442" s="718"/>
      <c r="N442" s="716">
        <f>SUM(ANALYTIKAVUJ!$D$10)</f>
        <v>0</v>
      </c>
      <c r="O442" s="717"/>
      <c r="P442" s="717"/>
      <c r="Q442" s="718"/>
      <c r="R442" s="716">
        <f>SUM(ANALYTIKAVUJ!$D$13)</f>
        <v>0</v>
      </c>
      <c r="S442" s="717"/>
      <c r="T442" s="717"/>
      <c r="U442" s="718"/>
      <c r="V442" s="716">
        <f>SUM(ANALYTIKAVUJ!$D$14)</f>
        <v>0</v>
      </c>
      <c r="W442" s="717"/>
      <c r="X442" s="717"/>
      <c r="Y442" s="718"/>
      <c r="Z442" s="716">
        <f>SUM(ANALYTIKAVUJ!$D$18)</f>
        <v>0</v>
      </c>
      <c r="AA442" s="717"/>
      <c r="AB442" s="717"/>
      <c r="AC442" s="718"/>
      <c r="AD442" s="716">
        <f>SUM(ANALYTIKAVUJ!$D$22+'HL KNIHA VYPOC'!$K$45)</f>
        <v>0</v>
      </c>
      <c r="AE442" s="717"/>
      <c r="AF442" s="717"/>
      <c r="AG442" s="718"/>
      <c r="AH442" s="716">
        <f>SUM(ANALYTIKAVUJ!$D$15+ANALYTIKAVUJ!$D$19+ANALYTIKAVUJ!$D$23)</f>
        <v>0</v>
      </c>
      <c r="AI442" s="717"/>
      <c r="AJ442" s="717"/>
      <c r="AK442" s="718"/>
      <c r="AL442" s="716">
        <f>SUM(ANALYTIKAVUJ!$D$108)</f>
        <v>0</v>
      </c>
      <c r="AM442" s="717"/>
      <c r="AN442" s="717"/>
      <c r="AO442" s="718"/>
      <c r="AP442" s="716">
        <f>SUM('HL KNIHA VYPOC'!$K$33)</f>
        <v>0</v>
      </c>
      <c r="AQ442" s="717"/>
      <c r="AR442" s="717"/>
      <c r="AS442" s="718"/>
      <c r="AT442" s="716">
        <f>SUM('HL KNIHA VYPOC'!$K$39)</f>
        <v>0</v>
      </c>
      <c r="AU442" s="717"/>
      <c r="AV442" s="717"/>
      <c r="AW442" s="718"/>
      <c r="AX442" s="716">
        <f>SUM(F442:AW444)</f>
        <v>0</v>
      </c>
      <c r="AY442" s="717"/>
      <c r="AZ442" s="717"/>
      <c r="BA442" s="718"/>
      <c r="BB442" s="835"/>
      <c r="BC442" s="836"/>
      <c r="BD442" s="836"/>
      <c r="BE442" s="836"/>
      <c r="BF442" s="836"/>
    </row>
    <row r="443" spans="1:58" ht="12.6" customHeight="1" x14ac:dyDescent="0.3">
      <c r="A443" s="317" t="s">
        <v>1536</v>
      </c>
      <c r="B443" s="322"/>
      <c r="C443" s="290"/>
      <c r="D443" s="290"/>
      <c r="E443" s="319"/>
      <c r="F443" s="816"/>
      <c r="G443" s="817"/>
      <c r="H443" s="817"/>
      <c r="I443" s="818"/>
      <c r="J443" s="816"/>
      <c r="K443" s="817"/>
      <c r="L443" s="817"/>
      <c r="M443" s="818"/>
      <c r="N443" s="816"/>
      <c r="O443" s="817"/>
      <c r="P443" s="817"/>
      <c r="Q443" s="818"/>
      <c r="R443" s="816"/>
      <c r="S443" s="817"/>
      <c r="T443" s="817"/>
      <c r="U443" s="818"/>
      <c r="V443" s="816"/>
      <c r="W443" s="817"/>
      <c r="X443" s="817"/>
      <c r="Y443" s="818"/>
      <c r="Z443" s="816"/>
      <c r="AA443" s="817"/>
      <c r="AB443" s="817"/>
      <c r="AC443" s="818"/>
      <c r="AD443" s="816"/>
      <c r="AE443" s="817"/>
      <c r="AF443" s="817"/>
      <c r="AG443" s="818"/>
      <c r="AH443" s="816"/>
      <c r="AI443" s="817"/>
      <c r="AJ443" s="817"/>
      <c r="AK443" s="818"/>
      <c r="AL443" s="816"/>
      <c r="AM443" s="817"/>
      <c r="AN443" s="817"/>
      <c r="AO443" s="818"/>
      <c r="AP443" s="816"/>
      <c r="AQ443" s="817"/>
      <c r="AR443" s="817"/>
      <c r="AS443" s="818"/>
      <c r="AT443" s="816"/>
      <c r="AU443" s="817"/>
      <c r="AV443" s="817"/>
      <c r="AW443" s="818"/>
      <c r="AX443" s="816"/>
      <c r="AY443" s="817"/>
      <c r="AZ443" s="817"/>
      <c r="BA443" s="818"/>
      <c r="BB443" s="835"/>
      <c r="BC443" s="836"/>
      <c r="BD443" s="836"/>
      <c r="BE443" s="836"/>
      <c r="BF443" s="836"/>
    </row>
    <row r="444" spans="1:58" ht="12.6" customHeight="1" x14ac:dyDescent="0.3">
      <c r="A444" s="320" t="s">
        <v>1535</v>
      </c>
      <c r="B444" s="323"/>
      <c r="C444" s="300"/>
      <c r="D444" s="300"/>
      <c r="E444" s="301"/>
      <c r="F444" s="719"/>
      <c r="G444" s="720"/>
      <c r="H444" s="720"/>
      <c r="I444" s="721"/>
      <c r="J444" s="719"/>
      <c r="K444" s="720"/>
      <c r="L444" s="720"/>
      <c r="M444" s="721"/>
      <c r="N444" s="719"/>
      <c r="O444" s="720"/>
      <c r="P444" s="720"/>
      <c r="Q444" s="721"/>
      <c r="R444" s="719"/>
      <c r="S444" s="720"/>
      <c r="T444" s="720"/>
      <c r="U444" s="721"/>
      <c r="V444" s="719"/>
      <c r="W444" s="720"/>
      <c r="X444" s="720"/>
      <c r="Y444" s="721"/>
      <c r="Z444" s="719"/>
      <c r="AA444" s="720"/>
      <c r="AB444" s="720"/>
      <c r="AC444" s="721"/>
      <c r="AD444" s="719"/>
      <c r="AE444" s="720"/>
      <c r="AF444" s="720"/>
      <c r="AG444" s="721"/>
      <c r="AH444" s="719"/>
      <c r="AI444" s="720"/>
      <c r="AJ444" s="720"/>
      <c r="AK444" s="721"/>
      <c r="AL444" s="719"/>
      <c r="AM444" s="720"/>
      <c r="AN444" s="720"/>
      <c r="AO444" s="721"/>
      <c r="AP444" s="719"/>
      <c r="AQ444" s="720"/>
      <c r="AR444" s="720"/>
      <c r="AS444" s="721"/>
      <c r="AT444" s="719"/>
      <c r="AU444" s="720"/>
      <c r="AV444" s="720"/>
      <c r="AW444" s="721"/>
      <c r="AX444" s="719"/>
      <c r="AY444" s="720"/>
      <c r="AZ444" s="720"/>
      <c r="BA444" s="721"/>
      <c r="BB444" s="835"/>
      <c r="BC444" s="836"/>
      <c r="BD444" s="836"/>
      <c r="BE444" s="836"/>
      <c r="BF444" s="836"/>
    </row>
    <row r="445" spans="1:58" ht="12.6" customHeight="1" x14ac:dyDescent="0.3">
      <c r="A445" s="290" t="s">
        <v>1808</v>
      </c>
      <c r="B445" s="290"/>
      <c r="C445" s="290"/>
      <c r="D445" s="290"/>
      <c r="E445" s="290"/>
      <c r="F445" s="577"/>
      <c r="G445" s="577"/>
      <c r="H445" s="577"/>
      <c r="I445" s="577"/>
      <c r="J445" s="577"/>
      <c r="K445" s="577"/>
      <c r="L445" s="577"/>
      <c r="M445" s="577"/>
      <c r="N445" s="577"/>
      <c r="O445" s="577"/>
      <c r="P445" s="577"/>
      <c r="Q445" s="577"/>
      <c r="R445" s="577"/>
      <c r="S445" s="577"/>
      <c r="T445" s="577"/>
      <c r="U445" s="577"/>
      <c r="V445" s="577"/>
      <c r="W445" s="577"/>
      <c r="X445" s="577"/>
      <c r="Y445" s="577"/>
      <c r="Z445" s="577"/>
      <c r="AA445" s="577"/>
      <c r="AB445" s="577"/>
      <c r="AC445" s="577"/>
      <c r="AD445" s="577"/>
      <c r="AE445" s="577"/>
      <c r="AF445" s="577"/>
      <c r="AG445" s="577"/>
      <c r="AH445" s="577"/>
      <c r="AI445" s="577"/>
      <c r="AJ445" s="577"/>
      <c r="AK445" s="577"/>
      <c r="AL445" s="577"/>
      <c r="AM445" s="577"/>
      <c r="AN445" s="577"/>
      <c r="AO445" s="577"/>
      <c r="AP445" s="577"/>
      <c r="AQ445" s="577"/>
      <c r="AR445" s="577"/>
      <c r="AS445" s="577"/>
      <c r="AT445" s="577"/>
      <c r="AU445" s="577"/>
      <c r="AV445" s="577"/>
      <c r="AW445" s="577"/>
      <c r="AX445" s="577"/>
      <c r="AY445" s="577"/>
      <c r="AZ445" s="577"/>
      <c r="BA445" s="577"/>
      <c r="BB445" s="579"/>
      <c r="BC445" s="579"/>
      <c r="BD445" s="579"/>
      <c r="BE445" s="579"/>
      <c r="BF445" s="334"/>
    </row>
    <row r="446" spans="1:58" ht="12.6" customHeight="1" x14ac:dyDescent="0.3">
      <c r="A446" s="315" t="s">
        <v>1540</v>
      </c>
      <c r="B446" s="297"/>
      <c r="C446" s="297"/>
      <c r="D446" s="297"/>
      <c r="E446" s="297"/>
      <c r="F446" s="716">
        <f>SUM(F453-F452+F451-F450)</f>
        <v>0</v>
      </c>
      <c r="G446" s="717"/>
      <c r="H446" s="717"/>
      <c r="I446" s="718"/>
      <c r="J446" s="716">
        <f>SUM(J453-J452+J451-J450)</f>
        <v>0</v>
      </c>
      <c r="K446" s="717"/>
      <c r="L446" s="717"/>
      <c r="M446" s="718"/>
      <c r="N446" s="716">
        <f>SUM(N453-N452+N451-N450)</f>
        <v>0</v>
      </c>
      <c r="O446" s="717"/>
      <c r="P446" s="717"/>
      <c r="Q446" s="718"/>
      <c r="R446" s="716">
        <f>SUM(R453-R452+R451-R450)</f>
        <v>0</v>
      </c>
      <c r="S446" s="717"/>
      <c r="T446" s="717"/>
      <c r="U446" s="718"/>
      <c r="V446" s="716">
        <f>SUM(V453-V452+V451-V450)</f>
        <v>0</v>
      </c>
      <c r="W446" s="717"/>
      <c r="X446" s="717"/>
      <c r="Y446" s="718"/>
      <c r="Z446" s="716">
        <f>SUM(Z453-Z452+Z451-Z450)</f>
        <v>0</v>
      </c>
      <c r="AA446" s="717"/>
      <c r="AB446" s="717"/>
      <c r="AC446" s="718"/>
      <c r="AD446" s="716">
        <f>SUM(AD453-AD452+AD451-AD450)</f>
        <v>0</v>
      </c>
      <c r="AE446" s="717"/>
      <c r="AF446" s="717"/>
      <c r="AG446" s="718"/>
      <c r="AH446" s="716">
        <f>SUM(AH453-AH452+AH451-AH450)</f>
        <v>0</v>
      </c>
      <c r="AI446" s="717"/>
      <c r="AJ446" s="717"/>
      <c r="AK446" s="718"/>
      <c r="AL446" s="716"/>
      <c r="AM446" s="717"/>
      <c r="AN446" s="717"/>
      <c r="AO446" s="718"/>
      <c r="AP446" s="716">
        <f>SUM(AP453-AP452+AP451-AP450)</f>
        <v>0</v>
      </c>
      <c r="AQ446" s="717"/>
      <c r="AR446" s="717"/>
      <c r="AS446" s="718"/>
      <c r="AT446" s="716">
        <f>SUM(AT453-AT452+AT451-AT450)</f>
        <v>0</v>
      </c>
      <c r="AU446" s="717"/>
      <c r="AV446" s="717"/>
      <c r="AW446" s="718"/>
      <c r="AX446" s="716">
        <f>SUM(F446:AW449)</f>
        <v>0</v>
      </c>
      <c r="AY446" s="717"/>
      <c r="AZ446" s="717"/>
      <c r="BA446" s="718"/>
      <c r="BB446" s="835"/>
      <c r="BC446" s="836"/>
      <c r="BD446" s="836"/>
      <c r="BE446" s="836"/>
      <c r="BF446" s="836"/>
    </row>
    <row r="447" spans="1:58" ht="12.6" customHeight="1" x14ac:dyDescent="0.3">
      <c r="A447" s="317" t="s">
        <v>1696</v>
      </c>
      <c r="B447" s="290"/>
      <c r="C447" s="290"/>
      <c r="D447" s="290"/>
      <c r="E447" s="290"/>
      <c r="F447" s="816"/>
      <c r="G447" s="817"/>
      <c r="H447" s="817"/>
      <c r="I447" s="818"/>
      <c r="J447" s="816"/>
      <c r="K447" s="817"/>
      <c r="L447" s="817"/>
      <c r="M447" s="818"/>
      <c r="N447" s="816"/>
      <c r="O447" s="817"/>
      <c r="P447" s="817"/>
      <c r="Q447" s="818"/>
      <c r="R447" s="816"/>
      <c r="S447" s="817"/>
      <c r="T447" s="817"/>
      <c r="U447" s="818"/>
      <c r="V447" s="816"/>
      <c r="W447" s="817"/>
      <c r="X447" s="817"/>
      <c r="Y447" s="818"/>
      <c r="Z447" s="816"/>
      <c r="AA447" s="817"/>
      <c r="AB447" s="817"/>
      <c r="AC447" s="818"/>
      <c r="AD447" s="816"/>
      <c r="AE447" s="817"/>
      <c r="AF447" s="817"/>
      <c r="AG447" s="818"/>
      <c r="AH447" s="816"/>
      <c r="AI447" s="817"/>
      <c r="AJ447" s="817"/>
      <c r="AK447" s="818"/>
      <c r="AL447" s="816"/>
      <c r="AM447" s="817"/>
      <c r="AN447" s="817"/>
      <c r="AO447" s="818"/>
      <c r="AP447" s="816"/>
      <c r="AQ447" s="817"/>
      <c r="AR447" s="817"/>
      <c r="AS447" s="818"/>
      <c r="AT447" s="816"/>
      <c r="AU447" s="817"/>
      <c r="AV447" s="817"/>
      <c r="AW447" s="818"/>
      <c r="AX447" s="816"/>
      <c r="AY447" s="817"/>
      <c r="AZ447" s="817"/>
      <c r="BA447" s="818"/>
      <c r="BB447" s="835"/>
      <c r="BC447" s="836"/>
      <c r="BD447" s="836"/>
      <c r="BE447" s="836"/>
      <c r="BF447" s="836"/>
    </row>
    <row r="448" spans="1:58" ht="12.6" customHeight="1" x14ac:dyDescent="0.3">
      <c r="A448" s="317" t="s">
        <v>1536</v>
      </c>
      <c r="B448" s="290"/>
      <c r="C448" s="290"/>
      <c r="D448" s="290"/>
      <c r="E448" s="290"/>
      <c r="F448" s="816"/>
      <c r="G448" s="817"/>
      <c r="H448" s="817"/>
      <c r="I448" s="818"/>
      <c r="J448" s="816"/>
      <c r="K448" s="817"/>
      <c r="L448" s="817"/>
      <c r="M448" s="818"/>
      <c r="N448" s="816"/>
      <c r="O448" s="817"/>
      <c r="P448" s="817"/>
      <c r="Q448" s="818"/>
      <c r="R448" s="816"/>
      <c r="S448" s="817"/>
      <c r="T448" s="817"/>
      <c r="U448" s="818"/>
      <c r="V448" s="816"/>
      <c r="W448" s="817"/>
      <c r="X448" s="817"/>
      <c r="Y448" s="818"/>
      <c r="Z448" s="816"/>
      <c r="AA448" s="817"/>
      <c r="AB448" s="817"/>
      <c r="AC448" s="818"/>
      <c r="AD448" s="816"/>
      <c r="AE448" s="817"/>
      <c r="AF448" s="817"/>
      <c r="AG448" s="818"/>
      <c r="AH448" s="816"/>
      <c r="AI448" s="817"/>
      <c r="AJ448" s="817"/>
      <c r="AK448" s="818"/>
      <c r="AL448" s="816"/>
      <c r="AM448" s="817"/>
      <c r="AN448" s="817"/>
      <c r="AO448" s="818"/>
      <c r="AP448" s="816"/>
      <c r="AQ448" s="817"/>
      <c r="AR448" s="817"/>
      <c r="AS448" s="818"/>
      <c r="AT448" s="816"/>
      <c r="AU448" s="817"/>
      <c r="AV448" s="817"/>
      <c r="AW448" s="818"/>
      <c r="AX448" s="816"/>
      <c r="AY448" s="817"/>
      <c r="AZ448" s="817"/>
      <c r="BA448" s="818"/>
      <c r="BB448" s="835"/>
      <c r="BC448" s="836"/>
      <c r="BD448" s="836"/>
      <c r="BE448" s="836"/>
      <c r="BF448" s="836"/>
    </row>
    <row r="449" spans="1:58" ht="12.6" customHeight="1" x14ac:dyDescent="0.3">
      <c r="A449" s="320" t="s">
        <v>1535</v>
      </c>
      <c r="B449" s="300"/>
      <c r="C449" s="300"/>
      <c r="D449" s="300"/>
      <c r="E449" s="300"/>
      <c r="F449" s="719"/>
      <c r="G449" s="720"/>
      <c r="H449" s="720"/>
      <c r="I449" s="721"/>
      <c r="J449" s="719"/>
      <c r="K449" s="720"/>
      <c r="L449" s="720"/>
      <c r="M449" s="721"/>
      <c r="N449" s="719"/>
      <c r="O449" s="720"/>
      <c r="P449" s="720"/>
      <c r="Q449" s="721"/>
      <c r="R449" s="719"/>
      <c r="S449" s="720"/>
      <c r="T449" s="720"/>
      <c r="U449" s="721"/>
      <c r="V449" s="719"/>
      <c r="W449" s="720"/>
      <c r="X449" s="720"/>
      <c r="Y449" s="721"/>
      <c r="Z449" s="719"/>
      <c r="AA449" s="720"/>
      <c r="AB449" s="720"/>
      <c r="AC449" s="721"/>
      <c r="AD449" s="719"/>
      <c r="AE449" s="720"/>
      <c r="AF449" s="720"/>
      <c r="AG449" s="721"/>
      <c r="AH449" s="719"/>
      <c r="AI449" s="720"/>
      <c r="AJ449" s="720"/>
      <c r="AK449" s="721"/>
      <c r="AL449" s="719"/>
      <c r="AM449" s="720"/>
      <c r="AN449" s="720"/>
      <c r="AO449" s="721"/>
      <c r="AP449" s="719"/>
      <c r="AQ449" s="720"/>
      <c r="AR449" s="720"/>
      <c r="AS449" s="721"/>
      <c r="AT449" s="719"/>
      <c r="AU449" s="720"/>
      <c r="AV449" s="720"/>
      <c r="AW449" s="721"/>
      <c r="AX449" s="719"/>
      <c r="AY449" s="720"/>
      <c r="AZ449" s="720"/>
      <c r="BA449" s="721"/>
      <c r="BB449" s="835"/>
      <c r="BC449" s="836"/>
      <c r="BD449" s="836"/>
      <c r="BE449" s="836"/>
      <c r="BF449" s="836"/>
    </row>
    <row r="450" spans="1:58" ht="12.6" customHeight="1" x14ac:dyDescent="0.3">
      <c r="A450" s="293" t="s">
        <v>510</v>
      </c>
      <c r="B450" s="294"/>
      <c r="C450" s="294"/>
      <c r="D450" s="294"/>
      <c r="E450" s="294"/>
      <c r="F450" s="840"/>
      <c r="G450" s="841"/>
      <c r="H450" s="841"/>
      <c r="I450" s="842"/>
      <c r="J450" s="840"/>
      <c r="K450" s="841"/>
      <c r="L450" s="841"/>
      <c r="M450" s="842"/>
      <c r="N450" s="840"/>
      <c r="O450" s="841"/>
      <c r="P450" s="841"/>
      <c r="Q450" s="842"/>
      <c r="R450" s="840"/>
      <c r="S450" s="841"/>
      <c r="T450" s="841"/>
      <c r="U450" s="842"/>
      <c r="V450" s="840"/>
      <c r="W450" s="841"/>
      <c r="X450" s="841"/>
      <c r="Y450" s="842"/>
      <c r="Z450" s="840"/>
      <c r="AA450" s="841"/>
      <c r="AB450" s="841"/>
      <c r="AC450" s="842"/>
      <c r="AD450" s="840"/>
      <c r="AE450" s="841"/>
      <c r="AF450" s="841"/>
      <c r="AG450" s="842"/>
      <c r="AH450" s="840"/>
      <c r="AI450" s="841"/>
      <c r="AJ450" s="841"/>
      <c r="AK450" s="842"/>
      <c r="AL450" s="840"/>
      <c r="AM450" s="841"/>
      <c r="AN450" s="841"/>
      <c r="AO450" s="842"/>
      <c r="AP450" s="840"/>
      <c r="AQ450" s="841"/>
      <c r="AR450" s="841"/>
      <c r="AS450" s="842"/>
      <c r="AT450" s="840"/>
      <c r="AU450" s="841"/>
      <c r="AV450" s="841"/>
      <c r="AW450" s="842"/>
      <c r="AX450" s="1061">
        <f>SUM(F450:AW450)</f>
        <v>0</v>
      </c>
      <c r="AY450" s="1062"/>
      <c r="AZ450" s="1062"/>
      <c r="BA450" s="1063"/>
      <c r="BB450" s="835"/>
      <c r="BC450" s="836"/>
      <c r="BD450" s="836"/>
      <c r="BE450" s="836"/>
      <c r="BF450" s="836"/>
    </row>
    <row r="451" spans="1:58" ht="12.6" customHeight="1" x14ac:dyDescent="0.3">
      <c r="A451" s="293" t="s">
        <v>509</v>
      </c>
      <c r="B451" s="321"/>
      <c r="C451" s="294"/>
      <c r="D451" s="294"/>
      <c r="E451" s="294"/>
      <c r="F451" s="840"/>
      <c r="G451" s="841"/>
      <c r="H451" s="841"/>
      <c r="I451" s="842"/>
      <c r="J451" s="840"/>
      <c r="K451" s="841"/>
      <c r="L451" s="841"/>
      <c r="M451" s="842"/>
      <c r="N451" s="840"/>
      <c r="O451" s="841"/>
      <c r="P451" s="841"/>
      <c r="Q451" s="842"/>
      <c r="R451" s="840"/>
      <c r="S451" s="841"/>
      <c r="T451" s="841"/>
      <c r="U451" s="842"/>
      <c r="V451" s="840"/>
      <c r="W451" s="841"/>
      <c r="X451" s="841"/>
      <c r="Y451" s="842"/>
      <c r="Z451" s="840"/>
      <c r="AA451" s="841"/>
      <c r="AB451" s="841"/>
      <c r="AC451" s="842"/>
      <c r="AD451" s="840"/>
      <c r="AE451" s="841"/>
      <c r="AF451" s="841"/>
      <c r="AG451" s="842"/>
      <c r="AH451" s="840"/>
      <c r="AI451" s="841"/>
      <c r="AJ451" s="841"/>
      <c r="AK451" s="842"/>
      <c r="AL451" s="840"/>
      <c r="AM451" s="841"/>
      <c r="AN451" s="841"/>
      <c r="AO451" s="842"/>
      <c r="AP451" s="840"/>
      <c r="AQ451" s="841"/>
      <c r="AR451" s="841"/>
      <c r="AS451" s="842"/>
      <c r="AT451" s="840"/>
      <c r="AU451" s="841"/>
      <c r="AV451" s="841"/>
      <c r="AW451" s="842"/>
      <c r="AX451" s="1061">
        <f t="shared" ref="AX451:AX452" si="1">SUM(F451:AW451)</f>
        <v>0</v>
      </c>
      <c r="AY451" s="1062"/>
      <c r="AZ451" s="1062"/>
      <c r="BA451" s="1063"/>
      <c r="BB451" s="835"/>
      <c r="BC451" s="836"/>
      <c r="BD451" s="836"/>
      <c r="BE451" s="836"/>
      <c r="BF451" s="836"/>
    </row>
    <row r="452" spans="1:58" ht="12.6" customHeight="1" x14ac:dyDescent="0.3">
      <c r="A452" s="293" t="s">
        <v>589</v>
      </c>
      <c r="B452" s="321"/>
      <c r="C452" s="294"/>
      <c r="D452" s="294"/>
      <c r="E452" s="294"/>
      <c r="F452" s="840"/>
      <c r="G452" s="841"/>
      <c r="H452" s="841"/>
      <c r="I452" s="842"/>
      <c r="J452" s="840"/>
      <c r="K452" s="841"/>
      <c r="L452" s="841"/>
      <c r="M452" s="842"/>
      <c r="N452" s="840"/>
      <c r="O452" s="841"/>
      <c r="P452" s="841"/>
      <c r="Q452" s="842"/>
      <c r="R452" s="840"/>
      <c r="S452" s="841"/>
      <c r="T452" s="841"/>
      <c r="U452" s="842"/>
      <c r="V452" s="840"/>
      <c r="W452" s="841"/>
      <c r="X452" s="841"/>
      <c r="Y452" s="842"/>
      <c r="Z452" s="840"/>
      <c r="AA452" s="841"/>
      <c r="AB452" s="841"/>
      <c r="AC452" s="842"/>
      <c r="AD452" s="840"/>
      <c r="AE452" s="841"/>
      <c r="AF452" s="841"/>
      <c r="AG452" s="842"/>
      <c r="AH452" s="840"/>
      <c r="AI452" s="841"/>
      <c r="AJ452" s="841"/>
      <c r="AK452" s="842"/>
      <c r="AL452" s="840"/>
      <c r="AM452" s="841"/>
      <c r="AN452" s="841"/>
      <c r="AO452" s="842"/>
      <c r="AP452" s="840"/>
      <c r="AQ452" s="841"/>
      <c r="AR452" s="841"/>
      <c r="AS452" s="842"/>
      <c r="AT452" s="840"/>
      <c r="AU452" s="841"/>
      <c r="AV452" s="841"/>
      <c r="AW452" s="842"/>
      <c r="AX452" s="1061">
        <f t="shared" si="1"/>
        <v>0</v>
      </c>
      <c r="AY452" s="1062"/>
      <c r="AZ452" s="1062"/>
      <c r="BA452" s="1063"/>
      <c r="BB452" s="835"/>
      <c r="BC452" s="836"/>
      <c r="BD452" s="836"/>
      <c r="BE452" s="836"/>
      <c r="BF452" s="836"/>
    </row>
    <row r="453" spans="1:58" ht="12.6" customHeight="1" x14ac:dyDescent="0.3">
      <c r="A453" s="317" t="s">
        <v>504</v>
      </c>
      <c r="B453" s="290"/>
      <c r="C453" s="290"/>
      <c r="D453" s="290"/>
      <c r="E453" s="290"/>
      <c r="F453" s="716">
        <f>SUM(ANALYTIKAVUJ!$D$46)*-1</f>
        <v>0</v>
      </c>
      <c r="G453" s="717"/>
      <c r="H453" s="717"/>
      <c r="I453" s="718"/>
      <c r="J453" s="716">
        <f>SUM(ANALYTIKAVUJ!$D$47)*-1</f>
        <v>0</v>
      </c>
      <c r="K453" s="717"/>
      <c r="L453" s="717"/>
      <c r="M453" s="718"/>
      <c r="N453" s="716">
        <f>SUM(ANALYTIKAVUJ!$D$48)*-1</f>
        <v>0</v>
      </c>
      <c r="O453" s="717"/>
      <c r="P453" s="717"/>
      <c r="Q453" s="718"/>
      <c r="R453" s="716">
        <f>SUM(ANALYTIKAVUJ!$D$49)*-1</f>
        <v>0</v>
      </c>
      <c r="S453" s="717"/>
      <c r="T453" s="717"/>
      <c r="U453" s="718"/>
      <c r="V453" s="716">
        <f>SUM(ANALYTIKAVUJ!$D$50)*-1</f>
        <v>0</v>
      </c>
      <c r="W453" s="717"/>
      <c r="X453" s="717"/>
      <c r="Y453" s="718"/>
      <c r="Z453" s="716">
        <f>SUM(ANALYTIKAVUJ!$D$51)*-1</f>
        <v>0</v>
      </c>
      <c r="AA453" s="717"/>
      <c r="AB453" s="717"/>
      <c r="AC453" s="718"/>
      <c r="AD453" s="716">
        <f>SUM(ANALYTIKAVUJ!$D$52)*-1</f>
        <v>0</v>
      </c>
      <c r="AE453" s="717"/>
      <c r="AF453" s="717"/>
      <c r="AG453" s="718"/>
      <c r="AH453" s="716">
        <f>SUM(ANALYTIKAVUJ!$D$53)*-1</f>
        <v>0</v>
      </c>
      <c r="AI453" s="717"/>
      <c r="AJ453" s="717"/>
      <c r="AK453" s="718"/>
      <c r="AL453" s="716"/>
      <c r="AM453" s="717"/>
      <c r="AN453" s="717"/>
      <c r="AO453" s="718"/>
      <c r="AP453" s="716">
        <f>SUM(ANALYTIKAVUJ!$D$54)*-1</f>
        <v>0</v>
      </c>
      <c r="AQ453" s="717"/>
      <c r="AR453" s="717"/>
      <c r="AS453" s="718"/>
      <c r="AT453" s="716">
        <f>SUM(ANALYTIKAVUJ!$D$43)*-1</f>
        <v>0</v>
      </c>
      <c r="AU453" s="717"/>
      <c r="AV453" s="717"/>
      <c r="AW453" s="718"/>
      <c r="AX453" s="716">
        <f>SUM(F453:AW455)</f>
        <v>0</v>
      </c>
      <c r="AY453" s="717"/>
      <c r="AZ453" s="717"/>
      <c r="BA453" s="718"/>
      <c r="BB453" s="835"/>
      <c r="BC453" s="836"/>
      <c r="BD453" s="836"/>
      <c r="BE453" s="836"/>
      <c r="BF453" s="836"/>
    </row>
    <row r="454" spans="1:58" ht="12.6" customHeight="1" x14ac:dyDescent="0.3">
      <c r="A454" s="317" t="s">
        <v>1536</v>
      </c>
      <c r="B454" s="290"/>
      <c r="C454" s="290"/>
      <c r="D454" s="290"/>
      <c r="E454" s="290"/>
      <c r="F454" s="816"/>
      <c r="G454" s="817"/>
      <c r="H454" s="817"/>
      <c r="I454" s="818"/>
      <c r="J454" s="816"/>
      <c r="K454" s="817"/>
      <c r="L454" s="817"/>
      <c r="M454" s="818"/>
      <c r="N454" s="816"/>
      <c r="O454" s="817"/>
      <c r="P454" s="817"/>
      <c r="Q454" s="818"/>
      <c r="R454" s="816"/>
      <c r="S454" s="817"/>
      <c r="T454" s="817"/>
      <c r="U454" s="818"/>
      <c r="V454" s="816"/>
      <c r="W454" s="817"/>
      <c r="X454" s="817"/>
      <c r="Y454" s="818"/>
      <c r="Z454" s="816"/>
      <c r="AA454" s="817"/>
      <c r="AB454" s="817"/>
      <c r="AC454" s="818"/>
      <c r="AD454" s="816"/>
      <c r="AE454" s="817"/>
      <c r="AF454" s="817"/>
      <c r="AG454" s="818"/>
      <c r="AH454" s="816"/>
      <c r="AI454" s="817"/>
      <c r="AJ454" s="817"/>
      <c r="AK454" s="818"/>
      <c r="AL454" s="816"/>
      <c r="AM454" s="817"/>
      <c r="AN454" s="817"/>
      <c r="AO454" s="818"/>
      <c r="AP454" s="816"/>
      <c r="AQ454" s="817"/>
      <c r="AR454" s="817"/>
      <c r="AS454" s="818"/>
      <c r="AT454" s="816"/>
      <c r="AU454" s="817"/>
      <c r="AV454" s="817"/>
      <c r="AW454" s="818"/>
      <c r="AX454" s="816"/>
      <c r="AY454" s="817"/>
      <c r="AZ454" s="817"/>
      <c r="BA454" s="818"/>
      <c r="BB454" s="835"/>
      <c r="BC454" s="836"/>
      <c r="BD454" s="836"/>
      <c r="BE454" s="836"/>
      <c r="BF454" s="836"/>
    </row>
    <row r="455" spans="1:58" ht="12.6" customHeight="1" x14ac:dyDescent="0.3">
      <c r="A455" s="320" t="s">
        <v>1535</v>
      </c>
      <c r="B455" s="300"/>
      <c r="C455" s="300"/>
      <c r="D455" s="300"/>
      <c r="E455" s="300"/>
      <c r="F455" s="719"/>
      <c r="G455" s="720"/>
      <c r="H455" s="720"/>
      <c r="I455" s="721"/>
      <c r="J455" s="719"/>
      <c r="K455" s="720"/>
      <c r="L455" s="720"/>
      <c r="M455" s="721"/>
      <c r="N455" s="719"/>
      <c r="O455" s="720"/>
      <c r="P455" s="720"/>
      <c r="Q455" s="721"/>
      <c r="R455" s="719"/>
      <c r="S455" s="720"/>
      <c r="T455" s="720"/>
      <c r="U455" s="721"/>
      <c r="V455" s="719"/>
      <c r="W455" s="720"/>
      <c r="X455" s="720"/>
      <c r="Y455" s="721"/>
      <c r="Z455" s="719"/>
      <c r="AA455" s="720"/>
      <c r="AB455" s="720"/>
      <c r="AC455" s="721"/>
      <c r="AD455" s="719"/>
      <c r="AE455" s="720"/>
      <c r="AF455" s="720"/>
      <c r="AG455" s="721"/>
      <c r="AH455" s="719"/>
      <c r="AI455" s="720"/>
      <c r="AJ455" s="720"/>
      <c r="AK455" s="721"/>
      <c r="AL455" s="719"/>
      <c r="AM455" s="720"/>
      <c r="AN455" s="720"/>
      <c r="AO455" s="721"/>
      <c r="AP455" s="719"/>
      <c r="AQ455" s="720"/>
      <c r="AR455" s="720"/>
      <c r="AS455" s="721"/>
      <c r="AT455" s="719"/>
      <c r="AU455" s="720"/>
      <c r="AV455" s="720"/>
      <c r="AW455" s="721"/>
      <c r="AX455" s="719"/>
      <c r="AY455" s="720"/>
      <c r="AZ455" s="720"/>
      <c r="BA455" s="721"/>
      <c r="BB455" s="835"/>
      <c r="BC455" s="836"/>
      <c r="BD455" s="836"/>
      <c r="BE455" s="836"/>
      <c r="BF455" s="836"/>
    </row>
    <row r="456" spans="1:58" ht="12.6" customHeight="1" x14ac:dyDescent="0.3">
      <c r="A456" s="294" t="s">
        <v>1626</v>
      </c>
      <c r="B456" s="294"/>
      <c r="C456" s="294"/>
      <c r="D456" s="294"/>
      <c r="E456" s="294"/>
      <c r="F456" s="574"/>
      <c r="G456" s="574"/>
      <c r="H456" s="574"/>
      <c r="I456" s="574"/>
      <c r="J456" s="574"/>
      <c r="K456" s="574"/>
      <c r="L456" s="574"/>
      <c r="M456" s="574"/>
      <c r="N456" s="574"/>
      <c r="O456" s="574"/>
      <c r="P456" s="574"/>
      <c r="Q456" s="574"/>
      <c r="R456" s="574"/>
      <c r="S456" s="574"/>
      <c r="T456" s="574"/>
      <c r="U456" s="574"/>
      <c r="V456" s="574"/>
      <c r="W456" s="574"/>
      <c r="X456" s="574"/>
      <c r="Y456" s="574"/>
      <c r="Z456" s="574"/>
      <c r="AA456" s="574"/>
      <c r="AB456" s="574"/>
      <c r="AC456" s="574"/>
      <c r="AD456" s="574"/>
      <c r="AE456" s="574"/>
      <c r="AF456" s="574"/>
      <c r="AG456" s="574"/>
      <c r="AH456" s="574"/>
      <c r="AI456" s="574"/>
      <c r="AJ456" s="574"/>
      <c r="AK456" s="574"/>
      <c r="AL456" s="574"/>
      <c r="AM456" s="574"/>
      <c r="AN456" s="574"/>
      <c r="AO456" s="574"/>
      <c r="AP456" s="574"/>
      <c r="AQ456" s="574"/>
      <c r="AR456" s="574"/>
      <c r="AS456" s="574"/>
      <c r="AT456" s="574"/>
      <c r="AU456" s="574"/>
      <c r="AV456" s="574"/>
      <c r="AW456" s="574"/>
      <c r="AX456" s="574"/>
      <c r="AY456" s="574"/>
      <c r="AZ456" s="574"/>
      <c r="BA456" s="574"/>
      <c r="BB456" s="334"/>
      <c r="BC456" s="334"/>
      <c r="BD456" s="334"/>
      <c r="BE456" s="334"/>
      <c r="BF456" s="334"/>
    </row>
    <row r="457" spans="1:58" ht="12.6" customHeight="1" x14ac:dyDescent="0.3">
      <c r="A457" s="315" t="s">
        <v>1540</v>
      </c>
      <c r="B457" s="297"/>
      <c r="C457" s="297"/>
      <c r="D457" s="297"/>
      <c r="E457" s="297"/>
      <c r="F457" s="716">
        <f>SUM(F435-F446)</f>
        <v>0</v>
      </c>
      <c r="G457" s="717"/>
      <c r="H457" s="717"/>
      <c r="I457" s="718"/>
      <c r="J457" s="716">
        <f>SUM(J435-J446)</f>
        <v>0</v>
      </c>
      <c r="K457" s="717"/>
      <c r="L457" s="717"/>
      <c r="M457" s="718"/>
      <c r="N457" s="716">
        <f>SUM(N435-N446)</f>
        <v>0</v>
      </c>
      <c r="O457" s="717"/>
      <c r="P457" s="717"/>
      <c r="Q457" s="718"/>
      <c r="R457" s="716">
        <f>SUM(R435-R446)</f>
        <v>0</v>
      </c>
      <c r="S457" s="717"/>
      <c r="T457" s="717"/>
      <c r="U457" s="718"/>
      <c r="V457" s="716">
        <f>SUM(V435-V446)</f>
        <v>0</v>
      </c>
      <c r="W457" s="717"/>
      <c r="X457" s="717"/>
      <c r="Y457" s="718"/>
      <c r="Z457" s="716">
        <f>SUM(Z435-Z446)</f>
        <v>0</v>
      </c>
      <c r="AA457" s="717"/>
      <c r="AB457" s="717"/>
      <c r="AC457" s="718"/>
      <c r="AD457" s="716">
        <f>SUM(AD435-AD446)</f>
        <v>0</v>
      </c>
      <c r="AE457" s="717"/>
      <c r="AF457" s="717"/>
      <c r="AG457" s="718"/>
      <c r="AH457" s="716">
        <f>SUM(AH435-AH446)</f>
        <v>0</v>
      </c>
      <c r="AI457" s="717"/>
      <c r="AJ457" s="717"/>
      <c r="AK457" s="718"/>
      <c r="AL457" s="716">
        <f>SUM(AL435-AL446)</f>
        <v>0</v>
      </c>
      <c r="AM457" s="717"/>
      <c r="AN457" s="717"/>
      <c r="AO457" s="718"/>
      <c r="AP457" s="716">
        <f>SUM(AP435-AP446)</f>
        <v>0</v>
      </c>
      <c r="AQ457" s="717"/>
      <c r="AR457" s="717"/>
      <c r="AS457" s="718"/>
      <c r="AT457" s="716">
        <f>SUM(AT435-AT446)</f>
        <v>0</v>
      </c>
      <c r="AU457" s="717"/>
      <c r="AV457" s="717"/>
      <c r="AW457" s="718"/>
      <c r="AX457" s="716">
        <f>SUM(F457:AW460)</f>
        <v>0</v>
      </c>
      <c r="AY457" s="717"/>
      <c r="AZ457" s="717"/>
      <c r="BA457" s="718"/>
      <c r="BB457" s="816"/>
      <c r="BC457" s="817"/>
      <c r="BD457" s="817"/>
      <c r="BE457" s="817"/>
      <c r="BF457" s="817"/>
    </row>
    <row r="458" spans="1:58" ht="12.6" customHeight="1" x14ac:dyDescent="0.3">
      <c r="A458" s="317" t="s">
        <v>1696</v>
      </c>
      <c r="B458" s="290"/>
      <c r="C458" s="290"/>
      <c r="D458" s="290"/>
      <c r="E458" s="290"/>
      <c r="F458" s="816"/>
      <c r="G458" s="817"/>
      <c r="H458" s="817"/>
      <c r="I458" s="818"/>
      <c r="J458" s="816"/>
      <c r="K458" s="817"/>
      <c r="L458" s="817"/>
      <c r="M458" s="818"/>
      <c r="N458" s="816"/>
      <c r="O458" s="817"/>
      <c r="P458" s="817"/>
      <c r="Q458" s="818"/>
      <c r="R458" s="816"/>
      <c r="S458" s="817"/>
      <c r="T458" s="817"/>
      <c r="U458" s="818"/>
      <c r="V458" s="816"/>
      <c r="W458" s="817"/>
      <c r="X458" s="817"/>
      <c r="Y458" s="818"/>
      <c r="Z458" s="816"/>
      <c r="AA458" s="817"/>
      <c r="AB458" s="817"/>
      <c r="AC458" s="818"/>
      <c r="AD458" s="816"/>
      <c r="AE458" s="817"/>
      <c r="AF458" s="817"/>
      <c r="AG458" s="818"/>
      <c r="AH458" s="816"/>
      <c r="AI458" s="817"/>
      <c r="AJ458" s="817"/>
      <c r="AK458" s="818"/>
      <c r="AL458" s="816"/>
      <c r="AM458" s="817"/>
      <c r="AN458" s="817"/>
      <c r="AO458" s="818"/>
      <c r="AP458" s="816"/>
      <c r="AQ458" s="817"/>
      <c r="AR458" s="817"/>
      <c r="AS458" s="818"/>
      <c r="AT458" s="816"/>
      <c r="AU458" s="817"/>
      <c r="AV458" s="817"/>
      <c r="AW458" s="818"/>
      <c r="AX458" s="816"/>
      <c r="AY458" s="817"/>
      <c r="AZ458" s="817"/>
      <c r="BA458" s="818"/>
      <c r="BB458" s="816"/>
      <c r="BC458" s="817"/>
      <c r="BD458" s="817"/>
      <c r="BE458" s="817"/>
      <c r="BF458" s="817"/>
    </row>
    <row r="459" spans="1:58" ht="12.6" customHeight="1" x14ac:dyDescent="0.3">
      <c r="A459" s="317" t="s">
        <v>1536</v>
      </c>
      <c r="B459" s="290"/>
      <c r="C459" s="290"/>
      <c r="D459" s="290"/>
      <c r="E459" s="290"/>
      <c r="F459" s="816"/>
      <c r="G459" s="817"/>
      <c r="H459" s="817"/>
      <c r="I459" s="818"/>
      <c r="J459" s="816"/>
      <c r="K459" s="817"/>
      <c r="L459" s="817"/>
      <c r="M459" s="818"/>
      <c r="N459" s="816"/>
      <c r="O459" s="817"/>
      <c r="P459" s="817"/>
      <c r="Q459" s="818"/>
      <c r="R459" s="816"/>
      <c r="S459" s="817"/>
      <c r="T459" s="817"/>
      <c r="U459" s="818"/>
      <c r="V459" s="816"/>
      <c r="W459" s="817"/>
      <c r="X459" s="817"/>
      <c r="Y459" s="818"/>
      <c r="Z459" s="816"/>
      <c r="AA459" s="817"/>
      <c r="AB459" s="817"/>
      <c r="AC459" s="818"/>
      <c r="AD459" s="816"/>
      <c r="AE459" s="817"/>
      <c r="AF459" s="817"/>
      <c r="AG459" s="818"/>
      <c r="AH459" s="816"/>
      <c r="AI459" s="817"/>
      <c r="AJ459" s="817"/>
      <c r="AK459" s="818"/>
      <c r="AL459" s="816"/>
      <c r="AM459" s="817"/>
      <c r="AN459" s="817"/>
      <c r="AO459" s="818"/>
      <c r="AP459" s="816"/>
      <c r="AQ459" s="817"/>
      <c r="AR459" s="817"/>
      <c r="AS459" s="818"/>
      <c r="AT459" s="816"/>
      <c r="AU459" s="817"/>
      <c r="AV459" s="817"/>
      <c r="AW459" s="818"/>
      <c r="AX459" s="816"/>
      <c r="AY459" s="817"/>
      <c r="AZ459" s="817"/>
      <c r="BA459" s="818"/>
      <c r="BB459" s="816"/>
      <c r="BC459" s="817"/>
      <c r="BD459" s="817"/>
      <c r="BE459" s="817"/>
      <c r="BF459" s="817"/>
    </row>
    <row r="460" spans="1:58" ht="12.6" customHeight="1" x14ac:dyDescent="0.3">
      <c r="A460" s="317" t="s">
        <v>1535</v>
      </c>
      <c r="B460" s="290"/>
      <c r="C460" s="290"/>
      <c r="D460" s="290"/>
      <c r="E460" s="290"/>
      <c r="F460" s="719"/>
      <c r="G460" s="720"/>
      <c r="H460" s="720"/>
      <c r="I460" s="721"/>
      <c r="J460" s="719"/>
      <c r="K460" s="720"/>
      <c r="L460" s="720"/>
      <c r="M460" s="721"/>
      <c r="N460" s="719"/>
      <c r="O460" s="720"/>
      <c r="P460" s="720"/>
      <c r="Q460" s="721"/>
      <c r="R460" s="719"/>
      <c r="S460" s="720"/>
      <c r="T460" s="720"/>
      <c r="U460" s="721"/>
      <c r="V460" s="719"/>
      <c r="W460" s="720"/>
      <c r="X460" s="720"/>
      <c r="Y460" s="721"/>
      <c r="Z460" s="719"/>
      <c r="AA460" s="720"/>
      <c r="AB460" s="720"/>
      <c r="AC460" s="721"/>
      <c r="AD460" s="719"/>
      <c r="AE460" s="720"/>
      <c r="AF460" s="720"/>
      <c r="AG460" s="721"/>
      <c r="AH460" s="719"/>
      <c r="AI460" s="720"/>
      <c r="AJ460" s="720"/>
      <c r="AK460" s="721"/>
      <c r="AL460" s="719"/>
      <c r="AM460" s="720"/>
      <c r="AN460" s="720"/>
      <c r="AO460" s="721"/>
      <c r="AP460" s="719"/>
      <c r="AQ460" s="720"/>
      <c r="AR460" s="720"/>
      <c r="AS460" s="721"/>
      <c r="AT460" s="719"/>
      <c r="AU460" s="720"/>
      <c r="AV460" s="720"/>
      <c r="AW460" s="721"/>
      <c r="AX460" s="719"/>
      <c r="AY460" s="720"/>
      <c r="AZ460" s="720"/>
      <c r="BA460" s="721"/>
      <c r="BB460" s="816"/>
      <c r="BC460" s="817"/>
      <c r="BD460" s="817"/>
      <c r="BE460" s="817"/>
      <c r="BF460" s="817"/>
    </row>
    <row r="461" spans="1:58" ht="12.6" customHeight="1" x14ac:dyDescent="0.3">
      <c r="A461" s="315" t="s">
        <v>504</v>
      </c>
      <c r="B461" s="297"/>
      <c r="C461" s="297"/>
      <c r="D461" s="297"/>
      <c r="E461" s="297"/>
      <c r="F461" s="716">
        <f>SUM(F442-F453)</f>
        <v>0</v>
      </c>
      <c r="G461" s="717"/>
      <c r="H461" s="717"/>
      <c r="I461" s="718"/>
      <c r="J461" s="716">
        <f>SUM(J442-J453)</f>
        <v>0</v>
      </c>
      <c r="K461" s="717"/>
      <c r="L461" s="717"/>
      <c r="M461" s="718"/>
      <c r="N461" s="716">
        <f>SUM(N442-N453)</f>
        <v>0</v>
      </c>
      <c r="O461" s="717"/>
      <c r="P461" s="717"/>
      <c r="Q461" s="718"/>
      <c r="R461" s="716">
        <f>SUM(R442-R453)</f>
        <v>0</v>
      </c>
      <c r="S461" s="717"/>
      <c r="T461" s="717"/>
      <c r="U461" s="718"/>
      <c r="V461" s="716">
        <f>SUM(V442-V453)</f>
        <v>0</v>
      </c>
      <c r="W461" s="717"/>
      <c r="X461" s="717"/>
      <c r="Y461" s="718"/>
      <c r="Z461" s="716">
        <f>SUM(Z442-Z453)</f>
        <v>0</v>
      </c>
      <c r="AA461" s="717"/>
      <c r="AB461" s="717"/>
      <c r="AC461" s="718"/>
      <c r="AD461" s="716">
        <f>SUM(AD442-AD453)</f>
        <v>0</v>
      </c>
      <c r="AE461" s="717"/>
      <c r="AF461" s="717"/>
      <c r="AG461" s="718"/>
      <c r="AH461" s="716">
        <f>SUM(AH442-AH453)</f>
        <v>0</v>
      </c>
      <c r="AI461" s="717"/>
      <c r="AJ461" s="717"/>
      <c r="AK461" s="718"/>
      <c r="AL461" s="716">
        <f>SUM(AL442-AL453)</f>
        <v>0</v>
      </c>
      <c r="AM461" s="717"/>
      <c r="AN461" s="717"/>
      <c r="AO461" s="718"/>
      <c r="AP461" s="716">
        <f>SUM(AP442-AP453)</f>
        <v>0</v>
      </c>
      <c r="AQ461" s="717"/>
      <c r="AR461" s="717"/>
      <c r="AS461" s="718"/>
      <c r="AT461" s="716">
        <f>SUM(AT442-AT453)</f>
        <v>0</v>
      </c>
      <c r="AU461" s="717"/>
      <c r="AV461" s="717"/>
      <c r="AW461" s="718"/>
      <c r="AX461" s="716">
        <f>SUM(F461:AW463)</f>
        <v>0</v>
      </c>
      <c r="AY461" s="717"/>
      <c r="AZ461" s="717"/>
      <c r="BA461" s="718"/>
      <c r="BB461" s="816"/>
      <c r="BC461" s="817"/>
      <c r="BD461" s="817"/>
      <c r="BE461" s="817"/>
      <c r="BF461" s="817"/>
    </row>
    <row r="462" spans="1:58" ht="12.6" customHeight="1" x14ac:dyDescent="0.3">
      <c r="A462" s="317" t="s">
        <v>1536</v>
      </c>
      <c r="B462" s="290"/>
      <c r="C462" s="290"/>
      <c r="D462" s="290"/>
      <c r="E462" s="290"/>
      <c r="F462" s="816"/>
      <c r="G462" s="817"/>
      <c r="H462" s="817"/>
      <c r="I462" s="818"/>
      <c r="J462" s="816"/>
      <c r="K462" s="817"/>
      <c r="L462" s="817"/>
      <c r="M462" s="818"/>
      <c r="N462" s="816"/>
      <c r="O462" s="817"/>
      <c r="P462" s="817"/>
      <c r="Q462" s="818"/>
      <c r="R462" s="816"/>
      <c r="S462" s="817"/>
      <c r="T462" s="817"/>
      <c r="U462" s="818"/>
      <c r="V462" s="816"/>
      <c r="W462" s="817"/>
      <c r="X462" s="817"/>
      <c r="Y462" s="818"/>
      <c r="Z462" s="816"/>
      <c r="AA462" s="817"/>
      <c r="AB462" s="817"/>
      <c r="AC462" s="818"/>
      <c r="AD462" s="816"/>
      <c r="AE462" s="817"/>
      <c r="AF462" s="817"/>
      <c r="AG462" s="818"/>
      <c r="AH462" s="816"/>
      <c r="AI462" s="817"/>
      <c r="AJ462" s="817"/>
      <c r="AK462" s="818"/>
      <c r="AL462" s="816"/>
      <c r="AM462" s="817"/>
      <c r="AN462" s="817"/>
      <c r="AO462" s="818"/>
      <c r="AP462" s="816"/>
      <c r="AQ462" s="817"/>
      <c r="AR462" s="817"/>
      <c r="AS462" s="818"/>
      <c r="AT462" s="816"/>
      <c r="AU462" s="817"/>
      <c r="AV462" s="817"/>
      <c r="AW462" s="818"/>
      <c r="AX462" s="816"/>
      <c r="AY462" s="817"/>
      <c r="AZ462" s="817"/>
      <c r="BA462" s="818"/>
      <c r="BB462" s="816"/>
      <c r="BC462" s="817"/>
      <c r="BD462" s="817"/>
      <c r="BE462" s="817"/>
      <c r="BF462" s="817"/>
    </row>
    <row r="463" spans="1:58" ht="12.6" customHeight="1" x14ac:dyDescent="0.3">
      <c r="A463" s="320" t="s">
        <v>1535</v>
      </c>
      <c r="B463" s="300"/>
      <c r="C463" s="300"/>
      <c r="D463" s="300"/>
      <c r="E463" s="300"/>
      <c r="F463" s="719"/>
      <c r="G463" s="720"/>
      <c r="H463" s="720"/>
      <c r="I463" s="721"/>
      <c r="J463" s="719"/>
      <c r="K463" s="720"/>
      <c r="L463" s="720"/>
      <c r="M463" s="721"/>
      <c r="N463" s="719"/>
      <c r="O463" s="720"/>
      <c r="P463" s="720"/>
      <c r="Q463" s="721"/>
      <c r="R463" s="719"/>
      <c r="S463" s="720"/>
      <c r="T463" s="720"/>
      <c r="U463" s="721"/>
      <c r="V463" s="719"/>
      <c r="W463" s="720"/>
      <c r="X463" s="720"/>
      <c r="Y463" s="721"/>
      <c r="Z463" s="719"/>
      <c r="AA463" s="720"/>
      <c r="AB463" s="720"/>
      <c r="AC463" s="721"/>
      <c r="AD463" s="719"/>
      <c r="AE463" s="720"/>
      <c r="AF463" s="720"/>
      <c r="AG463" s="721"/>
      <c r="AH463" s="719"/>
      <c r="AI463" s="720"/>
      <c r="AJ463" s="720"/>
      <c r="AK463" s="721"/>
      <c r="AL463" s="719"/>
      <c r="AM463" s="720"/>
      <c r="AN463" s="720"/>
      <c r="AO463" s="721"/>
      <c r="AP463" s="719"/>
      <c r="AQ463" s="720"/>
      <c r="AR463" s="720"/>
      <c r="AS463" s="721"/>
      <c r="AT463" s="719"/>
      <c r="AU463" s="720"/>
      <c r="AV463" s="720"/>
      <c r="AW463" s="721"/>
      <c r="AX463" s="719"/>
      <c r="AY463" s="720"/>
      <c r="AZ463" s="720"/>
      <c r="BA463" s="721"/>
      <c r="BB463" s="816"/>
      <c r="BC463" s="817"/>
      <c r="BD463" s="817"/>
      <c r="BE463" s="817"/>
      <c r="BF463" s="817"/>
    </row>
    <row r="464" spans="1:58" ht="12.6" customHeight="1" x14ac:dyDescent="0.3">
      <c r="A464" s="318" t="s">
        <v>1807</v>
      </c>
      <c r="B464" s="290"/>
      <c r="C464" s="290"/>
      <c r="D464" s="290"/>
      <c r="E464" s="290"/>
      <c r="F464" s="339"/>
      <c r="G464" s="290"/>
      <c r="H464" s="579"/>
      <c r="I464" s="579"/>
      <c r="J464" s="579"/>
      <c r="K464" s="579"/>
      <c r="L464" s="579"/>
      <c r="M464" s="579"/>
      <c r="N464" s="579"/>
      <c r="O464" s="579"/>
      <c r="P464" s="579"/>
      <c r="Q464" s="579"/>
      <c r="R464" s="579"/>
      <c r="S464" s="579"/>
      <c r="T464" s="579"/>
      <c r="U464" s="579"/>
      <c r="V464" s="579"/>
      <c r="W464" s="579"/>
      <c r="X464" s="579"/>
      <c r="Y464" s="579"/>
      <c r="Z464" s="579"/>
      <c r="AA464" s="579"/>
      <c r="AB464" s="579"/>
      <c r="AC464" s="579"/>
      <c r="AD464" s="579"/>
      <c r="AE464" s="579"/>
      <c r="AF464" s="579"/>
      <c r="AG464" s="579"/>
      <c r="AH464" s="579"/>
      <c r="AI464" s="579"/>
      <c r="AJ464" s="579"/>
      <c r="AK464" s="579"/>
      <c r="AL464" s="579"/>
      <c r="AM464" s="579"/>
      <c r="AN464" s="579"/>
      <c r="AO464" s="579"/>
      <c r="AP464" s="579"/>
      <c r="AQ464" s="579"/>
      <c r="AR464" s="579"/>
      <c r="AS464" s="579"/>
      <c r="AT464" s="579"/>
      <c r="AU464" s="579"/>
      <c r="AV464" s="579"/>
      <c r="AW464" s="579"/>
      <c r="AX464" s="579"/>
      <c r="AY464" s="579"/>
      <c r="AZ464" s="579"/>
      <c r="BA464" s="579"/>
      <c r="BB464" s="579"/>
    </row>
    <row r="465" spans="1:54" ht="15" customHeight="1" x14ac:dyDescent="0.3">
      <c r="A465" s="824"/>
      <c r="B465" s="825"/>
      <c r="C465" s="825"/>
      <c r="D465" s="825"/>
      <c r="E465" s="825"/>
      <c r="F465" s="825"/>
      <c r="G465" s="825"/>
      <c r="H465" s="825"/>
      <c r="I465" s="825"/>
      <c r="J465" s="825"/>
      <c r="K465" s="825"/>
      <c r="L465" s="825"/>
      <c r="M465" s="825"/>
      <c r="N465" s="825"/>
      <c r="O465" s="825"/>
      <c r="P465" s="825"/>
      <c r="Q465" s="825"/>
      <c r="R465" s="825"/>
      <c r="S465" s="825"/>
      <c r="T465" s="825"/>
      <c r="U465" s="825"/>
      <c r="V465" s="825"/>
      <c r="W465" s="825"/>
      <c r="X465" s="825"/>
      <c r="Y465" s="825"/>
      <c r="Z465" s="825"/>
      <c r="AA465" s="825"/>
      <c r="AB465" s="825"/>
      <c r="AC465" s="825"/>
      <c r="AD465" s="825"/>
      <c r="AE465" s="825"/>
      <c r="AF465" s="825"/>
      <c r="AG465" s="825"/>
      <c r="AH465" s="825"/>
      <c r="AI465" s="825"/>
      <c r="AJ465" s="825"/>
      <c r="AK465" s="825"/>
      <c r="AL465" s="825"/>
      <c r="AM465" s="825"/>
      <c r="AN465" s="825"/>
      <c r="AO465" s="825"/>
      <c r="AP465" s="825"/>
      <c r="AQ465" s="825"/>
      <c r="AR465" s="825"/>
      <c r="AS465" s="825"/>
      <c r="AT465" s="825"/>
      <c r="AU465" s="825"/>
      <c r="AV465" s="825"/>
      <c r="AW465" s="825"/>
      <c r="AX465" s="825"/>
      <c r="AY465" s="825"/>
      <c r="AZ465" s="825"/>
      <c r="BA465" s="825"/>
      <c r="BB465" s="826"/>
    </row>
    <row r="466" spans="1:54" ht="15" customHeight="1" x14ac:dyDescent="0.3">
      <c r="A466" s="827"/>
      <c r="B466" s="828"/>
      <c r="C466" s="828"/>
      <c r="D466" s="828"/>
      <c r="E466" s="828"/>
      <c r="F466" s="828"/>
      <c r="G466" s="828"/>
      <c r="H466" s="828"/>
      <c r="I466" s="828"/>
      <c r="J466" s="828"/>
      <c r="K466" s="828"/>
      <c r="L466" s="828"/>
      <c r="M466" s="828"/>
      <c r="N466" s="828"/>
      <c r="O466" s="828"/>
      <c r="P466" s="828"/>
      <c r="Q466" s="828"/>
      <c r="R466" s="828"/>
      <c r="S466" s="828"/>
      <c r="T466" s="828"/>
      <c r="U466" s="828"/>
      <c r="V466" s="828"/>
      <c r="W466" s="828"/>
      <c r="X466" s="828"/>
      <c r="Y466" s="828"/>
      <c r="Z466" s="828"/>
      <c r="AA466" s="828"/>
      <c r="AB466" s="828"/>
      <c r="AC466" s="828"/>
      <c r="AD466" s="828"/>
      <c r="AE466" s="828"/>
      <c r="AF466" s="828"/>
      <c r="AG466" s="828"/>
      <c r="AH466" s="828"/>
      <c r="AI466" s="828"/>
      <c r="AJ466" s="828"/>
      <c r="AK466" s="828"/>
      <c r="AL466" s="828"/>
      <c r="AM466" s="828"/>
      <c r="AN466" s="828"/>
      <c r="AO466" s="828"/>
      <c r="AP466" s="828"/>
      <c r="AQ466" s="828"/>
      <c r="AR466" s="828"/>
      <c r="AS466" s="828"/>
      <c r="AT466" s="828"/>
      <c r="AU466" s="828"/>
      <c r="AV466" s="828"/>
      <c r="AW466" s="828"/>
      <c r="AX466" s="828"/>
      <c r="AY466" s="828"/>
      <c r="AZ466" s="828"/>
      <c r="BA466" s="828"/>
      <c r="BB466" s="829"/>
    </row>
    <row r="467" spans="1:54" ht="12.6" customHeight="1" x14ac:dyDescent="0.3">
      <c r="A467" s="314" t="s">
        <v>1806</v>
      </c>
    </row>
    <row r="468" spans="1:54" ht="12.6" customHeight="1" x14ac:dyDescent="0.3">
      <c r="A468" s="795" t="s">
        <v>1506</v>
      </c>
      <c r="B468" s="796"/>
      <c r="C468" s="796"/>
      <c r="D468" s="796"/>
      <c r="E468" s="796"/>
      <c r="F468" s="796"/>
      <c r="G468" s="796"/>
      <c r="H468" s="796"/>
      <c r="I468" s="796"/>
      <c r="J468" s="796"/>
      <c r="K468" s="796"/>
      <c r="L468" s="796"/>
      <c r="M468" s="796"/>
      <c r="N468" s="796"/>
      <c r="O468" s="796"/>
      <c r="P468" s="796"/>
      <c r="Q468" s="796"/>
      <c r="R468" s="796"/>
      <c r="S468" s="796"/>
      <c r="T468" s="796"/>
      <c r="U468" s="796"/>
      <c r="V468" s="796"/>
      <c r="W468" s="796"/>
      <c r="X468" s="796"/>
      <c r="Y468" s="796"/>
      <c r="Z468" s="796"/>
      <c r="AA468" s="796"/>
      <c r="AB468" s="796"/>
      <c r="AC468" s="796"/>
      <c r="AD468" s="796"/>
      <c r="AE468" s="796"/>
      <c r="AF468" s="796"/>
      <c r="AG468" s="796"/>
      <c r="AH468" s="795" t="s">
        <v>1805</v>
      </c>
      <c r="AI468" s="796"/>
      <c r="AJ468" s="796"/>
      <c r="AK468" s="796"/>
      <c r="AL468" s="796"/>
      <c r="AM468" s="796"/>
      <c r="AN468" s="796"/>
      <c r="AO468" s="796"/>
      <c r="AP468" s="796"/>
      <c r="AQ468" s="796"/>
      <c r="AR468" s="796"/>
      <c r="AS468" s="796"/>
      <c r="AT468" s="796"/>
      <c r="AU468" s="796"/>
      <c r="AV468" s="796"/>
      <c r="AW468" s="796"/>
      <c r="AX468" s="796"/>
      <c r="AY468" s="796"/>
      <c r="AZ468" s="796"/>
      <c r="BA468" s="796"/>
      <c r="BB468" s="797"/>
    </row>
    <row r="469" spans="1:54" ht="12.6" customHeight="1" x14ac:dyDescent="0.3">
      <c r="A469" s="339"/>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c r="Z469" s="290"/>
      <c r="AA469" s="290"/>
      <c r="AB469" s="290"/>
      <c r="AC469" s="290"/>
      <c r="AD469" s="290"/>
      <c r="AE469" s="290"/>
      <c r="AF469" s="290"/>
      <c r="AG469" s="290"/>
      <c r="AH469" s="792" t="s">
        <v>1573</v>
      </c>
      <c r="AI469" s="793"/>
      <c r="AJ469" s="793"/>
      <c r="AK469" s="793"/>
      <c r="AL469" s="793"/>
      <c r="AM469" s="793"/>
      <c r="AN469" s="793"/>
      <c r="AO469" s="793"/>
      <c r="AP469" s="793"/>
      <c r="AQ469" s="793"/>
      <c r="AR469" s="793"/>
      <c r="AS469" s="793"/>
      <c r="AT469" s="793"/>
      <c r="AU469" s="793"/>
      <c r="AV469" s="793"/>
      <c r="AW469" s="793"/>
      <c r="AX469" s="793"/>
      <c r="AY469" s="793"/>
      <c r="AZ469" s="793"/>
      <c r="BA469" s="793"/>
      <c r="BB469" s="794"/>
    </row>
    <row r="470" spans="1:54" ht="12.6" customHeight="1" x14ac:dyDescent="0.3">
      <c r="A470" s="293" t="s">
        <v>1509</v>
      </c>
      <c r="B470" s="294"/>
      <c r="C470" s="294"/>
      <c r="D470" s="294"/>
      <c r="E470" s="294"/>
      <c r="F470" s="294"/>
      <c r="G470" s="294"/>
      <c r="H470" s="294"/>
      <c r="I470" s="294"/>
      <c r="J470" s="294"/>
      <c r="K470" s="294"/>
      <c r="L470" s="294"/>
      <c r="M470" s="294"/>
      <c r="N470" s="294"/>
      <c r="O470" s="294"/>
      <c r="P470" s="294"/>
      <c r="Q470" s="294"/>
      <c r="R470" s="294"/>
      <c r="S470" s="294"/>
      <c r="T470" s="294"/>
      <c r="U470" s="294"/>
      <c r="V470" s="294"/>
      <c r="W470" s="294"/>
      <c r="X470" s="294"/>
      <c r="Y470" s="294"/>
      <c r="Z470" s="294"/>
      <c r="AA470" s="294"/>
      <c r="AB470" s="294"/>
      <c r="AC470" s="294"/>
      <c r="AD470" s="294"/>
      <c r="AE470" s="294"/>
      <c r="AF470" s="294"/>
      <c r="AG470" s="294"/>
      <c r="AH470" s="725"/>
      <c r="AI470" s="726"/>
      <c r="AJ470" s="726"/>
      <c r="AK470" s="726"/>
      <c r="AL470" s="726"/>
      <c r="AM470" s="726"/>
      <c r="AN470" s="726"/>
      <c r="AO470" s="726"/>
      <c r="AP470" s="726"/>
      <c r="AQ470" s="726"/>
      <c r="AR470" s="726"/>
      <c r="AS470" s="726"/>
      <c r="AT470" s="726"/>
      <c r="AU470" s="726"/>
      <c r="AV470" s="726"/>
      <c r="AW470" s="726"/>
      <c r="AX470" s="726"/>
      <c r="AY470" s="726"/>
      <c r="AZ470" s="726"/>
      <c r="BA470" s="726"/>
      <c r="BB470" s="727"/>
    </row>
    <row r="471" spans="1:54" ht="12.6" customHeight="1" x14ac:dyDescent="0.3">
      <c r="A471" s="246" t="s">
        <v>1804</v>
      </c>
    </row>
    <row r="472" spans="1:54" ht="15" customHeight="1" x14ac:dyDescent="0.3">
      <c r="A472" s="824"/>
      <c r="B472" s="825"/>
      <c r="C472" s="825"/>
      <c r="D472" s="825"/>
      <c r="E472" s="825"/>
      <c r="F472" s="825"/>
      <c r="G472" s="825"/>
      <c r="H472" s="825"/>
      <c r="I472" s="825"/>
      <c r="J472" s="825"/>
      <c r="K472" s="825"/>
      <c r="L472" s="825"/>
      <c r="M472" s="825"/>
      <c r="N472" s="825"/>
      <c r="O472" s="825"/>
      <c r="P472" s="825"/>
      <c r="Q472" s="825"/>
      <c r="R472" s="825"/>
      <c r="S472" s="825"/>
      <c r="T472" s="825"/>
      <c r="U472" s="825"/>
      <c r="V472" s="825"/>
      <c r="W472" s="825"/>
      <c r="X472" s="825"/>
      <c r="Y472" s="825"/>
      <c r="Z472" s="825"/>
      <c r="AA472" s="825"/>
      <c r="AB472" s="825"/>
      <c r="AC472" s="825"/>
      <c r="AD472" s="825"/>
      <c r="AE472" s="825"/>
      <c r="AF472" s="825"/>
      <c r="AG472" s="825"/>
      <c r="AH472" s="825"/>
      <c r="AI472" s="825"/>
      <c r="AJ472" s="825"/>
      <c r="AK472" s="825"/>
      <c r="AL472" s="825"/>
      <c r="AM472" s="825"/>
      <c r="AN472" s="825"/>
      <c r="AO472" s="825"/>
      <c r="AP472" s="825"/>
      <c r="AQ472" s="825"/>
      <c r="AR472" s="825"/>
      <c r="AS472" s="825"/>
      <c r="AT472" s="825"/>
      <c r="AU472" s="825"/>
      <c r="AV472" s="825"/>
      <c r="AW472" s="825"/>
      <c r="AX472" s="825"/>
      <c r="AY472" s="825"/>
      <c r="AZ472" s="825"/>
      <c r="BA472" s="825"/>
      <c r="BB472" s="826"/>
    </row>
    <row r="473" spans="1:54" ht="15" customHeight="1" x14ac:dyDescent="0.3">
      <c r="A473" s="827"/>
      <c r="B473" s="828"/>
      <c r="C473" s="828"/>
      <c r="D473" s="828"/>
      <c r="E473" s="828"/>
      <c r="F473" s="828"/>
      <c r="G473" s="828"/>
      <c r="H473" s="828"/>
      <c r="I473" s="828"/>
      <c r="J473" s="828"/>
      <c r="K473" s="828"/>
      <c r="L473" s="828"/>
      <c r="M473" s="828"/>
      <c r="N473" s="828"/>
      <c r="O473" s="828"/>
      <c r="P473" s="828"/>
      <c r="Q473" s="828"/>
      <c r="R473" s="828"/>
      <c r="S473" s="828"/>
      <c r="T473" s="828"/>
      <c r="U473" s="828"/>
      <c r="V473" s="828"/>
      <c r="W473" s="828"/>
      <c r="X473" s="828"/>
      <c r="Y473" s="828"/>
      <c r="Z473" s="828"/>
      <c r="AA473" s="828"/>
      <c r="AB473" s="828"/>
      <c r="AC473" s="828"/>
      <c r="AD473" s="828"/>
      <c r="AE473" s="828"/>
      <c r="AF473" s="828"/>
      <c r="AG473" s="828"/>
      <c r="AH473" s="828"/>
      <c r="AI473" s="828"/>
      <c r="AJ473" s="828"/>
      <c r="AK473" s="828"/>
      <c r="AL473" s="828"/>
      <c r="AM473" s="828"/>
      <c r="AN473" s="828"/>
      <c r="AO473" s="828"/>
      <c r="AP473" s="828"/>
      <c r="AQ473" s="828"/>
      <c r="AR473" s="828"/>
      <c r="AS473" s="828"/>
      <c r="AT473" s="828"/>
      <c r="AU473" s="828"/>
      <c r="AV473" s="828"/>
      <c r="AW473" s="828"/>
      <c r="AX473" s="828"/>
      <c r="AY473" s="828"/>
      <c r="AZ473" s="828"/>
      <c r="BA473" s="828"/>
      <c r="BB473" s="829"/>
    </row>
    <row r="474" spans="1:54" s="290" customFormat="1" ht="7.5" customHeight="1" x14ac:dyDescent="0.3"/>
    <row r="475" spans="1:54" ht="12.6" customHeight="1" x14ac:dyDescent="0.3">
      <c r="A475" s="314" t="s">
        <v>1803</v>
      </c>
    </row>
    <row r="476" spans="1:54" ht="12.6" customHeight="1" x14ac:dyDescent="0.3">
      <c r="A476" s="795"/>
      <c r="B476" s="796"/>
      <c r="C476" s="796"/>
      <c r="D476" s="796"/>
      <c r="E476" s="796"/>
      <c r="F476" s="796"/>
      <c r="G476" s="796"/>
      <c r="H476" s="796"/>
      <c r="I476" s="796"/>
      <c r="J476" s="796"/>
      <c r="K476" s="787" t="s">
        <v>815</v>
      </c>
      <c r="L476" s="788"/>
      <c r="M476" s="788"/>
      <c r="N476" s="788"/>
      <c r="O476" s="788"/>
      <c r="P476" s="788"/>
      <c r="Q476" s="788"/>
      <c r="R476" s="788"/>
      <c r="S476" s="788"/>
      <c r="T476" s="788"/>
      <c r="U476" s="788"/>
      <c r="V476" s="788"/>
      <c r="W476" s="788"/>
      <c r="X476" s="788"/>
      <c r="Y476" s="788"/>
      <c r="Z476" s="788"/>
      <c r="AA476" s="788"/>
      <c r="AB476" s="788"/>
      <c r="AC476" s="788"/>
      <c r="AD476" s="788"/>
      <c r="AE476" s="788"/>
      <c r="AF476" s="788"/>
      <c r="AG476" s="788"/>
      <c r="AH476" s="788"/>
      <c r="AI476" s="788"/>
      <c r="AJ476" s="788"/>
      <c r="AK476" s="788"/>
      <c r="AL476" s="788"/>
      <c r="AM476" s="788"/>
      <c r="AN476" s="788"/>
      <c r="AO476" s="788"/>
      <c r="AP476" s="788"/>
      <c r="AQ476" s="788"/>
      <c r="AR476" s="788"/>
      <c r="AS476" s="788"/>
      <c r="AT476" s="788"/>
      <c r="AU476" s="788"/>
      <c r="AV476" s="788"/>
      <c r="AW476" s="788"/>
      <c r="AX476" s="788"/>
      <c r="AY476" s="788"/>
      <c r="AZ476" s="788"/>
      <c r="BA476" s="788"/>
      <c r="BB476" s="789"/>
    </row>
    <row r="477" spans="1:54" ht="12.6" customHeight="1" x14ac:dyDescent="0.3">
      <c r="A477" s="792" t="s">
        <v>1802</v>
      </c>
      <c r="B477" s="793"/>
      <c r="C477" s="793"/>
      <c r="D477" s="793"/>
      <c r="E477" s="793"/>
      <c r="F477" s="793"/>
      <c r="G477" s="793"/>
      <c r="H477" s="793"/>
      <c r="I477" s="793"/>
      <c r="J477" s="793"/>
      <c r="K477" s="795"/>
      <c r="L477" s="796"/>
      <c r="M477" s="796"/>
      <c r="N477" s="796"/>
      <c r="O477" s="797"/>
      <c r="P477" s="918"/>
      <c r="Q477" s="918"/>
      <c r="R477" s="918"/>
      <c r="S477" s="918"/>
      <c r="T477" s="918"/>
      <c r="U477" s="918"/>
      <c r="V477" s="918"/>
      <c r="W477" s="918"/>
      <c r="X477" s="918" t="s">
        <v>1498</v>
      </c>
      <c r="Y477" s="918"/>
      <c r="Z477" s="918"/>
      <c r="AA477" s="918"/>
      <c r="AB477" s="918"/>
      <c r="AC477" s="918"/>
      <c r="AD477" s="918"/>
      <c r="AE477" s="918"/>
      <c r="AF477" s="918"/>
      <c r="AG477" s="918"/>
      <c r="AH477" s="918"/>
      <c r="AI477" s="918"/>
      <c r="AJ477" s="918"/>
      <c r="AK477" s="918"/>
      <c r="AL477" s="918"/>
      <c r="AM477" s="918"/>
      <c r="AN477" s="918"/>
      <c r="AO477" s="918"/>
      <c r="AP477" s="918"/>
      <c r="AQ477" s="918"/>
      <c r="AR477" s="918"/>
      <c r="AS477" s="918"/>
      <c r="AT477" s="918"/>
      <c r="AU477" s="918"/>
      <c r="AV477" s="918"/>
      <c r="AW477" s="918"/>
      <c r="AX477" s="918"/>
      <c r="AY477" s="918"/>
      <c r="AZ477" s="918"/>
      <c r="BA477" s="918"/>
      <c r="BB477" s="918"/>
    </row>
    <row r="478" spans="1:54" ht="12.6" customHeight="1" x14ac:dyDescent="0.3">
      <c r="A478" s="792" t="s">
        <v>1801</v>
      </c>
      <c r="B478" s="793"/>
      <c r="C478" s="793"/>
      <c r="D478" s="793"/>
      <c r="E478" s="793"/>
      <c r="F478" s="793"/>
      <c r="G478" s="793"/>
      <c r="H478" s="793"/>
      <c r="I478" s="793"/>
      <c r="J478" s="793"/>
      <c r="K478" s="792" t="s">
        <v>1800</v>
      </c>
      <c r="L478" s="793"/>
      <c r="M478" s="793"/>
      <c r="N478" s="793"/>
      <c r="O478" s="794"/>
      <c r="P478" s="819" t="s">
        <v>1800</v>
      </c>
      <c r="Q478" s="819"/>
      <c r="R478" s="819"/>
      <c r="S478" s="819"/>
      <c r="T478" s="819"/>
      <c r="U478" s="819"/>
      <c r="V478" s="819"/>
      <c r="W478" s="819"/>
      <c r="X478" s="819" t="s">
        <v>1799</v>
      </c>
      <c r="Y478" s="819"/>
      <c r="Z478" s="819"/>
      <c r="AA478" s="819"/>
      <c r="AB478" s="819"/>
      <c r="AC478" s="819"/>
      <c r="AD478" s="819"/>
      <c r="AE478" s="819"/>
      <c r="AF478" s="819"/>
      <c r="AG478" s="819" t="s">
        <v>1525</v>
      </c>
      <c r="AH478" s="819"/>
      <c r="AI478" s="819"/>
      <c r="AJ478" s="819"/>
      <c r="AK478" s="819"/>
      <c r="AL478" s="819"/>
      <c r="AM478" s="819"/>
      <c r="AN478" s="819"/>
      <c r="AO478" s="819"/>
      <c r="AP478" s="819" t="s">
        <v>1798</v>
      </c>
      <c r="AQ478" s="819"/>
      <c r="AR478" s="819"/>
      <c r="AS478" s="819"/>
      <c r="AT478" s="819"/>
      <c r="AU478" s="819"/>
      <c r="AV478" s="819"/>
      <c r="AW478" s="819"/>
      <c r="AX478" s="819"/>
      <c r="AY478" s="819"/>
      <c r="AZ478" s="819"/>
      <c r="BA478" s="819"/>
      <c r="BB478" s="819"/>
    </row>
    <row r="479" spans="1:54" ht="12.6" customHeight="1" x14ac:dyDescent="0.3">
      <c r="A479" s="792" t="s">
        <v>1792</v>
      </c>
      <c r="B479" s="793"/>
      <c r="C479" s="793"/>
      <c r="D479" s="793"/>
      <c r="E479" s="793"/>
      <c r="F479" s="793"/>
      <c r="G479" s="793"/>
      <c r="H479" s="793"/>
      <c r="I479" s="793"/>
      <c r="J479" s="793"/>
      <c r="K479" s="792" t="s">
        <v>1797</v>
      </c>
      <c r="L479" s="793"/>
      <c r="M479" s="793"/>
      <c r="N479" s="793"/>
      <c r="O479" s="794"/>
      <c r="P479" s="819" t="s">
        <v>1796</v>
      </c>
      <c r="Q479" s="819"/>
      <c r="R479" s="819"/>
      <c r="S479" s="819"/>
      <c r="T479" s="819"/>
      <c r="U479" s="819"/>
      <c r="V479" s="819"/>
      <c r="W479" s="819"/>
      <c r="X479" s="819" t="s">
        <v>1795</v>
      </c>
      <c r="Y479" s="819"/>
      <c r="Z479" s="819"/>
      <c r="AA479" s="819"/>
      <c r="AB479" s="819"/>
      <c r="AC479" s="819"/>
      <c r="AD479" s="819"/>
      <c r="AE479" s="819"/>
      <c r="AF479" s="819"/>
      <c r="AG479" s="819" t="s">
        <v>1794</v>
      </c>
      <c r="AH479" s="819"/>
      <c r="AI479" s="819"/>
      <c r="AJ479" s="819"/>
      <c r="AK479" s="819"/>
      <c r="AL479" s="819"/>
      <c r="AM479" s="819"/>
      <c r="AN479" s="819"/>
      <c r="AO479" s="819"/>
      <c r="AP479" s="819" t="s">
        <v>1644</v>
      </c>
      <c r="AQ479" s="819"/>
      <c r="AR479" s="819"/>
      <c r="AS479" s="819"/>
      <c r="AT479" s="819"/>
      <c r="AU479" s="819"/>
      <c r="AV479" s="819"/>
      <c r="AW479" s="819"/>
      <c r="AX479" s="819"/>
      <c r="AY479" s="819"/>
      <c r="AZ479" s="819"/>
      <c r="BA479" s="819"/>
      <c r="BB479" s="819"/>
    </row>
    <row r="480" spans="1:54" ht="12.6" customHeight="1" x14ac:dyDescent="0.3">
      <c r="A480" s="792" t="s">
        <v>1790</v>
      </c>
      <c r="B480" s="793"/>
      <c r="C480" s="793"/>
      <c r="D480" s="793"/>
      <c r="E480" s="793"/>
      <c r="F480" s="793"/>
      <c r="G480" s="793"/>
      <c r="H480" s="793"/>
      <c r="I480" s="793"/>
      <c r="J480" s="793"/>
      <c r="K480" s="792" t="s">
        <v>475</v>
      </c>
      <c r="L480" s="793"/>
      <c r="M480" s="793"/>
      <c r="N480" s="793"/>
      <c r="O480" s="794"/>
      <c r="P480" s="819" t="s">
        <v>1793</v>
      </c>
      <c r="Q480" s="819"/>
      <c r="R480" s="819"/>
      <c r="S480" s="819"/>
      <c r="T480" s="819"/>
      <c r="U480" s="819"/>
      <c r="V480" s="819"/>
      <c r="W480" s="819"/>
      <c r="X480" s="819" t="s">
        <v>1792</v>
      </c>
      <c r="Y480" s="819"/>
      <c r="Z480" s="819"/>
      <c r="AA480" s="819"/>
      <c r="AB480" s="819"/>
      <c r="AC480" s="819"/>
      <c r="AD480" s="819"/>
      <c r="AE480" s="819"/>
      <c r="AF480" s="819"/>
      <c r="AG480" s="819" t="s">
        <v>1792</v>
      </c>
      <c r="AH480" s="819"/>
      <c r="AI480" s="819"/>
      <c r="AJ480" s="819"/>
      <c r="AK480" s="819"/>
      <c r="AL480" s="819"/>
      <c r="AM480" s="819"/>
      <c r="AN480" s="819"/>
      <c r="AO480" s="819"/>
      <c r="AP480" s="819" t="s">
        <v>1791</v>
      </c>
      <c r="AQ480" s="819"/>
      <c r="AR480" s="819"/>
      <c r="AS480" s="819"/>
      <c r="AT480" s="819"/>
      <c r="AU480" s="819"/>
      <c r="AV480" s="819"/>
      <c r="AW480" s="819"/>
      <c r="AX480" s="819"/>
      <c r="AY480" s="819"/>
      <c r="AZ480" s="819"/>
      <c r="BA480" s="819"/>
      <c r="BB480" s="819"/>
    </row>
    <row r="481" spans="1:54" ht="12.6" customHeight="1" x14ac:dyDescent="0.3">
      <c r="A481" s="792"/>
      <c r="B481" s="793"/>
      <c r="C481" s="793"/>
      <c r="D481" s="793"/>
      <c r="E481" s="793"/>
      <c r="F481" s="793"/>
      <c r="G481" s="793"/>
      <c r="H481" s="793"/>
      <c r="I481" s="793"/>
      <c r="J481" s="793"/>
      <c r="K481" s="792"/>
      <c r="L481" s="793"/>
      <c r="M481" s="793"/>
      <c r="N481" s="793"/>
      <c r="O481" s="794"/>
      <c r="P481" s="819" t="s">
        <v>475</v>
      </c>
      <c r="Q481" s="819"/>
      <c r="R481" s="819"/>
      <c r="S481" s="819"/>
      <c r="T481" s="819"/>
      <c r="U481" s="819"/>
      <c r="V481" s="819"/>
      <c r="W481" s="819"/>
      <c r="X481" s="819" t="s">
        <v>1790</v>
      </c>
      <c r="Y481" s="819"/>
      <c r="Z481" s="819"/>
      <c r="AA481" s="819"/>
      <c r="AB481" s="819"/>
      <c r="AC481" s="819"/>
      <c r="AD481" s="819"/>
      <c r="AE481" s="819"/>
      <c r="AF481" s="819"/>
      <c r="AG481" s="819" t="s">
        <v>1790</v>
      </c>
      <c r="AH481" s="819"/>
      <c r="AI481" s="819"/>
      <c r="AJ481" s="819"/>
      <c r="AK481" s="819"/>
      <c r="AL481" s="819"/>
      <c r="AM481" s="819"/>
      <c r="AN481" s="819"/>
      <c r="AO481" s="819"/>
      <c r="AP481" s="819"/>
      <c r="AQ481" s="819"/>
      <c r="AR481" s="819"/>
      <c r="AS481" s="819"/>
      <c r="AT481" s="819"/>
      <c r="AU481" s="819"/>
      <c r="AV481" s="819"/>
      <c r="AW481" s="819"/>
      <c r="AX481" s="819"/>
      <c r="AY481" s="819"/>
      <c r="AZ481" s="819"/>
      <c r="BA481" s="819"/>
      <c r="BB481" s="819"/>
    </row>
    <row r="482" spans="1:54" ht="12.6" customHeight="1" x14ac:dyDescent="0.3">
      <c r="A482" s="739" t="s">
        <v>816</v>
      </c>
      <c r="B482" s="740"/>
      <c r="C482" s="740"/>
      <c r="D482" s="740"/>
      <c r="E482" s="740"/>
      <c r="F482" s="740"/>
      <c r="G482" s="740"/>
      <c r="H482" s="740"/>
      <c r="I482" s="740"/>
      <c r="J482" s="740"/>
      <c r="K482" s="739" t="s">
        <v>817</v>
      </c>
      <c r="L482" s="740"/>
      <c r="M482" s="740"/>
      <c r="N482" s="740"/>
      <c r="O482" s="791"/>
      <c r="P482" s="914" t="s">
        <v>818</v>
      </c>
      <c r="Q482" s="914"/>
      <c r="R482" s="914"/>
      <c r="S482" s="914"/>
      <c r="T482" s="914"/>
      <c r="U482" s="914"/>
      <c r="V482" s="914"/>
      <c r="W482" s="914"/>
      <c r="X482" s="914" t="s">
        <v>476</v>
      </c>
      <c r="Y482" s="914"/>
      <c r="Z482" s="914"/>
      <c r="AA482" s="914"/>
      <c r="AB482" s="914"/>
      <c r="AC482" s="914"/>
      <c r="AD482" s="914"/>
      <c r="AE482" s="914"/>
      <c r="AF482" s="914"/>
      <c r="AG482" s="914" t="s">
        <v>477</v>
      </c>
      <c r="AH482" s="914"/>
      <c r="AI482" s="914"/>
      <c r="AJ482" s="914"/>
      <c r="AK482" s="914"/>
      <c r="AL482" s="914"/>
      <c r="AM482" s="914"/>
      <c r="AN482" s="914"/>
      <c r="AO482" s="914"/>
      <c r="AP482" s="914" t="s">
        <v>480</v>
      </c>
      <c r="AQ482" s="914"/>
      <c r="AR482" s="914"/>
      <c r="AS482" s="914"/>
      <c r="AT482" s="914"/>
      <c r="AU482" s="914"/>
      <c r="AV482" s="914"/>
      <c r="AW482" s="914"/>
      <c r="AX482" s="914"/>
      <c r="AY482" s="914"/>
      <c r="AZ482" s="914"/>
      <c r="BA482" s="914"/>
      <c r="BB482" s="914"/>
    </row>
    <row r="483" spans="1:54" ht="12.6" customHeight="1" x14ac:dyDescent="0.3">
      <c r="A483" s="246" t="s">
        <v>1898</v>
      </c>
    </row>
    <row r="484" spans="1:54" ht="12.6" customHeight="1" x14ac:dyDescent="0.3">
      <c r="A484" s="954"/>
      <c r="B484" s="954"/>
      <c r="C484" s="954"/>
      <c r="D484" s="954"/>
      <c r="E484" s="954"/>
      <c r="F484" s="954"/>
      <c r="G484" s="954"/>
      <c r="H484" s="954"/>
      <c r="I484" s="954"/>
      <c r="J484" s="954"/>
      <c r="K484" s="790"/>
      <c r="L484" s="790"/>
      <c r="M484" s="790"/>
      <c r="N484" s="790"/>
      <c r="O484" s="790"/>
      <c r="P484" s="790"/>
      <c r="Q484" s="790"/>
      <c r="R484" s="790"/>
      <c r="S484" s="790"/>
      <c r="T484" s="790"/>
      <c r="U484" s="790"/>
      <c r="V484" s="790"/>
      <c r="W484" s="790"/>
      <c r="X484" s="790"/>
      <c r="Y484" s="790"/>
      <c r="Z484" s="790"/>
      <c r="AA484" s="790"/>
      <c r="AB484" s="790"/>
      <c r="AC484" s="790"/>
      <c r="AD484" s="790"/>
      <c r="AE484" s="790"/>
      <c r="AF484" s="790"/>
      <c r="AG484" s="790"/>
      <c r="AH484" s="790"/>
      <c r="AI484" s="790"/>
      <c r="AJ484" s="790"/>
      <c r="AK484" s="790"/>
      <c r="AL484" s="790"/>
      <c r="AM484" s="790"/>
      <c r="AN484" s="790"/>
      <c r="AO484" s="790"/>
      <c r="AP484" s="790"/>
      <c r="AQ484" s="790"/>
      <c r="AR484" s="790"/>
      <c r="AS484" s="790"/>
      <c r="AT484" s="790"/>
      <c r="AU484" s="790"/>
      <c r="AV484" s="790"/>
      <c r="AW484" s="790"/>
      <c r="AX484" s="790"/>
      <c r="AY484" s="790"/>
      <c r="AZ484" s="790"/>
      <c r="BA484" s="790"/>
      <c r="BB484" s="790"/>
    </row>
    <row r="485" spans="1:54" ht="12.6" customHeight="1" x14ac:dyDescent="0.3">
      <c r="A485" s="954"/>
      <c r="B485" s="954"/>
      <c r="C485" s="954"/>
      <c r="D485" s="954"/>
      <c r="E485" s="954"/>
      <c r="F485" s="954"/>
      <c r="G485" s="954"/>
      <c r="H485" s="954"/>
      <c r="I485" s="954"/>
      <c r="J485" s="954"/>
      <c r="K485" s="790"/>
      <c r="L485" s="790"/>
      <c r="M485" s="790"/>
      <c r="N485" s="790"/>
      <c r="O485" s="790"/>
      <c r="P485" s="790"/>
      <c r="Q485" s="790"/>
      <c r="R485" s="790"/>
      <c r="S485" s="790"/>
      <c r="T485" s="790"/>
      <c r="U485" s="790"/>
      <c r="V485" s="790"/>
      <c r="W485" s="790"/>
      <c r="X485" s="790"/>
      <c r="Y485" s="790"/>
      <c r="Z485" s="790"/>
      <c r="AA485" s="790"/>
      <c r="AB485" s="790"/>
      <c r="AC485" s="790"/>
      <c r="AD485" s="790"/>
      <c r="AE485" s="790"/>
      <c r="AF485" s="790"/>
      <c r="AG485" s="790"/>
      <c r="AH485" s="790"/>
      <c r="AI485" s="790"/>
      <c r="AJ485" s="790"/>
      <c r="AK485" s="790"/>
      <c r="AL485" s="790"/>
      <c r="AM485" s="790"/>
      <c r="AN485" s="790"/>
      <c r="AO485" s="790"/>
      <c r="AP485" s="790"/>
      <c r="AQ485" s="790"/>
      <c r="AR485" s="790"/>
      <c r="AS485" s="790"/>
      <c r="AT485" s="790"/>
      <c r="AU485" s="790"/>
      <c r="AV485" s="790"/>
      <c r="AW485" s="790"/>
      <c r="AX485" s="790"/>
      <c r="AY485" s="790"/>
      <c r="AZ485" s="790"/>
      <c r="BA485" s="790"/>
      <c r="BB485" s="790"/>
    </row>
    <row r="486" spans="1:54" ht="12.6" customHeight="1" x14ac:dyDescent="0.3">
      <c r="A486" s="954"/>
      <c r="B486" s="954"/>
      <c r="C486" s="954"/>
      <c r="D486" s="954"/>
      <c r="E486" s="954"/>
      <c r="F486" s="954"/>
      <c r="G486" s="954"/>
      <c r="H486" s="954"/>
      <c r="I486" s="954"/>
      <c r="J486" s="954"/>
      <c r="K486" s="790"/>
      <c r="L486" s="790"/>
      <c r="M486" s="790"/>
      <c r="N486" s="790"/>
      <c r="O486" s="790"/>
      <c r="P486" s="790"/>
      <c r="Q486" s="790"/>
      <c r="R486" s="790"/>
      <c r="S486" s="790"/>
      <c r="T486" s="790"/>
      <c r="U486" s="790"/>
      <c r="V486" s="790"/>
      <c r="W486" s="790"/>
      <c r="X486" s="790"/>
      <c r="Y486" s="790"/>
      <c r="Z486" s="790"/>
      <c r="AA486" s="790"/>
      <c r="AB486" s="790"/>
      <c r="AC486" s="790"/>
      <c r="AD486" s="790"/>
      <c r="AE486" s="790"/>
      <c r="AF486" s="790"/>
      <c r="AG486" s="790"/>
      <c r="AH486" s="790"/>
      <c r="AI486" s="790"/>
      <c r="AJ486" s="790"/>
      <c r="AK486" s="790"/>
      <c r="AL486" s="790"/>
      <c r="AM486" s="790"/>
      <c r="AN486" s="790"/>
      <c r="AO486" s="790"/>
      <c r="AP486" s="790"/>
      <c r="AQ486" s="790"/>
      <c r="AR486" s="790"/>
      <c r="AS486" s="790"/>
      <c r="AT486" s="790"/>
      <c r="AU486" s="790"/>
      <c r="AV486" s="790"/>
      <c r="AW486" s="790"/>
      <c r="AX486" s="790"/>
      <c r="AY486" s="790"/>
      <c r="AZ486" s="790"/>
      <c r="BA486" s="790"/>
      <c r="BB486" s="790"/>
    </row>
    <row r="487" spans="1:54" ht="12.6" customHeight="1" x14ac:dyDescent="0.3">
      <c r="A487" s="246" t="s">
        <v>1899</v>
      </c>
      <c r="K487" s="341"/>
      <c r="L487" s="341"/>
      <c r="M487" s="341"/>
      <c r="N487" s="341"/>
      <c r="O487" s="341"/>
      <c r="P487" s="341"/>
      <c r="Q487" s="341"/>
      <c r="R487" s="341"/>
      <c r="S487" s="341"/>
      <c r="T487" s="341"/>
      <c r="U487" s="341"/>
      <c r="V487" s="341"/>
      <c r="W487" s="341"/>
      <c r="X487" s="341"/>
      <c r="Y487" s="341"/>
      <c r="Z487" s="341"/>
      <c r="AA487" s="341"/>
      <c r="AB487" s="341"/>
      <c r="AC487" s="341"/>
      <c r="AD487" s="341"/>
      <c r="AE487" s="341"/>
      <c r="AF487" s="341"/>
      <c r="AG487" s="341"/>
      <c r="AH487" s="341"/>
      <c r="AI487" s="341"/>
      <c r="AJ487" s="341"/>
      <c r="AK487" s="341"/>
      <c r="AL487" s="341"/>
      <c r="AM487" s="341"/>
      <c r="AN487" s="341"/>
      <c r="AO487" s="341"/>
      <c r="AP487" s="341"/>
      <c r="AQ487" s="341"/>
      <c r="AR487" s="341"/>
      <c r="AS487" s="341"/>
      <c r="AT487" s="341"/>
      <c r="AU487" s="341"/>
      <c r="AV487" s="341"/>
      <c r="AW487" s="341"/>
      <c r="AX487" s="341"/>
      <c r="AY487" s="341"/>
      <c r="AZ487" s="341"/>
      <c r="BA487" s="341"/>
      <c r="BB487" s="341"/>
    </row>
    <row r="488" spans="1:54" ht="12.6" customHeight="1" x14ac:dyDescent="0.3">
      <c r="A488" s="954"/>
      <c r="B488" s="954"/>
      <c r="C488" s="954"/>
      <c r="D488" s="954"/>
      <c r="E488" s="954"/>
      <c r="F488" s="954"/>
      <c r="G488" s="954"/>
      <c r="H488" s="954"/>
      <c r="I488" s="954"/>
      <c r="J488" s="954"/>
      <c r="K488" s="790"/>
      <c r="L488" s="790"/>
      <c r="M488" s="790"/>
      <c r="N488" s="790"/>
      <c r="O488" s="790"/>
      <c r="P488" s="790"/>
      <c r="Q488" s="790"/>
      <c r="R488" s="790"/>
      <c r="S488" s="790"/>
      <c r="T488" s="790"/>
      <c r="U488" s="790"/>
      <c r="V488" s="790"/>
      <c r="W488" s="790"/>
      <c r="X488" s="790"/>
      <c r="Y488" s="790"/>
      <c r="Z488" s="790"/>
      <c r="AA488" s="790"/>
      <c r="AB488" s="790"/>
      <c r="AC488" s="790"/>
      <c r="AD488" s="790"/>
      <c r="AE488" s="790"/>
      <c r="AF488" s="790"/>
      <c r="AG488" s="790"/>
      <c r="AH488" s="790"/>
      <c r="AI488" s="790"/>
      <c r="AJ488" s="790"/>
      <c r="AK488" s="790"/>
      <c r="AL488" s="790"/>
      <c r="AM488" s="790"/>
      <c r="AN488" s="790"/>
      <c r="AO488" s="790"/>
      <c r="AP488" s="790"/>
      <c r="AQ488" s="790"/>
      <c r="AR488" s="790"/>
      <c r="AS488" s="790"/>
      <c r="AT488" s="790"/>
      <c r="AU488" s="790"/>
      <c r="AV488" s="790"/>
      <c r="AW488" s="790"/>
      <c r="AX488" s="790"/>
      <c r="AY488" s="790"/>
      <c r="AZ488" s="790"/>
      <c r="BA488" s="790"/>
      <c r="BB488" s="790"/>
    </row>
    <row r="489" spans="1:54" ht="12.6" customHeight="1" x14ac:dyDescent="0.3">
      <c r="A489" s="954"/>
      <c r="B489" s="954"/>
      <c r="C489" s="954"/>
      <c r="D489" s="954"/>
      <c r="E489" s="954"/>
      <c r="F489" s="954"/>
      <c r="G489" s="954"/>
      <c r="H489" s="954"/>
      <c r="I489" s="954"/>
      <c r="J489" s="954"/>
      <c r="K489" s="790"/>
      <c r="L489" s="790"/>
      <c r="M489" s="790"/>
      <c r="N489" s="790"/>
      <c r="O489" s="790"/>
      <c r="P489" s="790"/>
      <c r="Q489" s="790"/>
      <c r="R489" s="790"/>
      <c r="S489" s="790"/>
      <c r="T489" s="790"/>
      <c r="U489" s="790"/>
      <c r="V489" s="790"/>
      <c r="W489" s="790"/>
      <c r="X489" s="790"/>
      <c r="Y489" s="790"/>
      <c r="Z489" s="790"/>
      <c r="AA489" s="790"/>
      <c r="AB489" s="790"/>
      <c r="AC489" s="790"/>
      <c r="AD489" s="790"/>
      <c r="AE489" s="790"/>
      <c r="AF489" s="790"/>
      <c r="AG489" s="790"/>
      <c r="AH489" s="790"/>
      <c r="AI489" s="790"/>
      <c r="AJ489" s="790"/>
      <c r="AK489" s="790"/>
      <c r="AL489" s="790"/>
      <c r="AM489" s="790"/>
      <c r="AN489" s="790"/>
      <c r="AO489" s="790"/>
      <c r="AP489" s="790"/>
      <c r="AQ489" s="790"/>
      <c r="AR489" s="790"/>
      <c r="AS489" s="790"/>
      <c r="AT489" s="790"/>
      <c r="AU489" s="790"/>
      <c r="AV489" s="790"/>
      <c r="AW489" s="790"/>
      <c r="AX489" s="790"/>
      <c r="AY489" s="790"/>
      <c r="AZ489" s="790"/>
      <c r="BA489" s="790"/>
      <c r="BB489" s="790"/>
    </row>
    <row r="490" spans="1:54" ht="12.6" customHeight="1" x14ac:dyDescent="0.3">
      <c r="A490" s="954"/>
      <c r="B490" s="954"/>
      <c r="C490" s="954"/>
      <c r="D490" s="954"/>
      <c r="E490" s="954"/>
      <c r="F490" s="954"/>
      <c r="G490" s="954"/>
      <c r="H490" s="954"/>
      <c r="I490" s="954"/>
      <c r="J490" s="954"/>
      <c r="K490" s="790"/>
      <c r="L490" s="790"/>
      <c r="M490" s="790"/>
      <c r="N490" s="790"/>
      <c r="O490" s="790"/>
      <c r="P490" s="790"/>
      <c r="Q490" s="790"/>
      <c r="R490" s="790"/>
      <c r="S490" s="790"/>
      <c r="T490" s="790"/>
      <c r="U490" s="790"/>
      <c r="V490" s="790"/>
      <c r="W490" s="790"/>
      <c r="X490" s="790"/>
      <c r="Y490" s="790"/>
      <c r="Z490" s="790"/>
      <c r="AA490" s="790"/>
      <c r="AB490" s="790"/>
      <c r="AC490" s="790"/>
      <c r="AD490" s="790"/>
      <c r="AE490" s="790"/>
      <c r="AF490" s="790"/>
      <c r="AG490" s="790"/>
      <c r="AH490" s="790"/>
      <c r="AI490" s="790"/>
      <c r="AJ490" s="790"/>
      <c r="AK490" s="790"/>
      <c r="AL490" s="790"/>
      <c r="AM490" s="790"/>
      <c r="AN490" s="790"/>
      <c r="AO490" s="790"/>
      <c r="AP490" s="790"/>
      <c r="AQ490" s="790"/>
      <c r="AR490" s="790"/>
      <c r="AS490" s="790"/>
      <c r="AT490" s="790"/>
      <c r="AU490" s="790"/>
      <c r="AV490" s="790"/>
      <c r="AW490" s="790"/>
      <c r="AX490" s="790"/>
      <c r="AY490" s="790"/>
      <c r="AZ490" s="790"/>
      <c r="BA490" s="790"/>
      <c r="BB490" s="790"/>
    </row>
    <row r="491" spans="1:54" ht="12.6" customHeight="1" x14ac:dyDescent="0.3">
      <c r="A491" s="246" t="s">
        <v>1502</v>
      </c>
      <c r="K491" s="341"/>
      <c r="L491" s="341"/>
      <c r="M491" s="341"/>
      <c r="N491" s="341"/>
      <c r="O491" s="341"/>
      <c r="P491" s="341"/>
      <c r="Q491" s="341"/>
      <c r="R491" s="341"/>
      <c r="S491" s="341"/>
      <c r="T491" s="341"/>
      <c r="U491" s="341"/>
      <c r="V491" s="341"/>
      <c r="W491" s="341"/>
      <c r="X491" s="341"/>
      <c r="Y491" s="341"/>
      <c r="Z491" s="341"/>
      <c r="AA491" s="341"/>
      <c r="AB491" s="341"/>
      <c r="AC491" s="341"/>
      <c r="AD491" s="341"/>
      <c r="AE491" s="341"/>
      <c r="AF491" s="341"/>
      <c r="AG491" s="341"/>
      <c r="AH491" s="341"/>
      <c r="AI491" s="341"/>
      <c r="AJ491" s="341"/>
      <c r="AK491" s="341"/>
      <c r="AL491" s="341"/>
      <c r="AM491" s="341"/>
      <c r="AN491" s="341"/>
      <c r="AO491" s="341"/>
      <c r="AP491" s="341"/>
      <c r="AQ491" s="341"/>
      <c r="AR491" s="341"/>
      <c r="AS491" s="341"/>
      <c r="AT491" s="341"/>
      <c r="AU491" s="341"/>
      <c r="AV491" s="341"/>
      <c r="AW491" s="341"/>
      <c r="AX491" s="341"/>
      <c r="AY491" s="341"/>
      <c r="AZ491" s="341"/>
      <c r="BA491" s="341"/>
      <c r="BB491" s="341"/>
    </row>
    <row r="492" spans="1:54" ht="12.6" customHeight="1" x14ac:dyDescent="0.3">
      <c r="A492" s="954"/>
      <c r="B492" s="954"/>
      <c r="C492" s="954"/>
      <c r="D492" s="954"/>
      <c r="E492" s="954"/>
      <c r="F492" s="954"/>
      <c r="G492" s="954"/>
      <c r="H492" s="954"/>
      <c r="I492" s="954"/>
      <c r="J492" s="954"/>
      <c r="K492" s="790"/>
      <c r="L492" s="790"/>
      <c r="M492" s="790"/>
      <c r="N492" s="790"/>
      <c r="O492" s="790"/>
      <c r="P492" s="790"/>
      <c r="Q492" s="790"/>
      <c r="R492" s="790"/>
      <c r="S492" s="790"/>
      <c r="T492" s="790"/>
      <c r="U492" s="790"/>
      <c r="V492" s="790"/>
      <c r="W492" s="790"/>
      <c r="X492" s="790"/>
      <c r="Y492" s="790"/>
      <c r="Z492" s="790"/>
      <c r="AA492" s="790"/>
      <c r="AB492" s="790"/>
      <c r="AC492" s="790"/>
      <c r="AD492" s="790"/>
      <c r="AE492" s="790"/>
      <c r="AF492" s="790"/>
      <c r="AG492" s="790"/>
      <c r="AH492" s="790"/>
      <c r="AI492" s="790"/>
      <c r="AJ492" s="790"/>
      <c r="AK492" s="790"/>
      <c r="AL492" s="790"/>
      <c r="AM492" s="790"/>
      <c r="AN492" s="790"/>
      <c r="AO492" s="790"/>
      <c r="AP492" s="790"/>
      <c r="AQ492" s="790"/>
      <c r="AR492" s="790"/>
      <c r="AS492" s="790"/>
      <c r="AT492" s="790"/>
      <c r="AU492" s="790"/>
      <c r="AV492" s="790"/>
      <c r="AW492" s="790"/>
      <c r="AX492" s="790"/>
      <c r="AY492" s="790"/>
      <c r="AZ492" s="790"/>
      <c r="BA492" s="790"/>
      <c r="BB492" s="790"/>
    </row>
    <row r="493" spans="1:54" ht="12.6" customHeight="1" x14ac:dyDescent="0.3">
      <c r="A493" s="954"/>
      <c r="B493" s="954"/>
      <c r="C493" s="954"/>
      <c r="D493" s="954"/>
      <c r="E493" s="954"/>
      <c r="F493" s="954"/>
      <c r="G493" s="954"/>
      <c r="H493" s="954"/>
      <c r="I493" s="954"/>
      <c r="J493" s="954"/>
      <c r="K493" s="790"/>
      <c r="L493" s="790"/>
      <c r="M493" s="790"/>
      <c r="N493" s="790"/>
      <c r="O493" s="790"/>
      <c r="P493" s="790"/>
      <c r="Q493" s="790"/>
      <c r="R493" s="790"/>
      <c r="S493" s="790"/>
      <c r="T493" s="790"/>
      <c r="U493" s="790"/>
      <c r="V493" s="790"/>
      <c r="W493" s="790"/>
      <c r="X493" s="790"/>
      <c r="Y493" s="790"/>
      <c r="Z493" s="790"/>
      <c r="AA493" s="790"/>
      <c r="AB493" s="790"/>
      <c r="AC493" s="790"/>
      <c r="AD493" s="790"/>
      <c r="AE493" s="790"/>
      <c r="AF493" s="790"/>
      <c r="AG493" s="790"/>
      <c r="AH493" s="790"/>
      <c r="AI493" s="790"/>
      <c r="AJ493" s="790"/>
      <c r="AK493" s="790"/>
      <c r="AL493" s="790"/>
      <c r="AM493" s="790"/>
      <c r="AN493" s="790"/>
      <c r="AO493" s="790"/>
      <c r="AP493" s="790"/>
      <c r="AQ493" s="790"/>
      <c r="AR493" s="790"/>
      <c r="AS493" s="790"/>
      <c r="AT493" s="790"/>
      <c r="AU493" s="790"/>
      <c r="AV493" s="790"/>
      <c r="AW493" s="790"/>
      <c r="AX493" s="790"/>
      <c r="AY493" s="790"/>
      <c r="AZ493" s="790"/>
      <c r="BA493" s="790"/>
      <c r="BB493" s="790"/>
    </row>
    <row r="494" spans="1:54" ht="12.6" customHeight="1" x14ac:dyDescent="0.3">
      <c r="A494" s="954"/>
      <c r="B494" s="954"/>
      <c r="C494" s="954"/>
      <c r="D494" s="954"/>
      <c r="E494" s="954"/>
      <c r="F494" s="954"/>
      <c r="G494" s="954"/>
      <c r="H494" s="954"/>
      <c r="I494" s="954"/>
      <c r="J494" s="954"/>
      <c r="K494" s="790"/>
      <c r="L494" s="790"/>
      <c r="M494" s="790"/>
      <c r="N494" s="790"/>
      <c r="O494" s="790"/>
      <c r="P494" s="790"/>
      <c r="Q494" s="790"/>
      <c r="R494" s="790"/>
      <c r="S494" s="790"/>
      <c r="T494" s="790"/>
      <c r="U494" s="790"/>
      <c r="V494" s="790"/>
      <c r="W494" s="790"/>
      <c r="X494" s="790"/>
      <c r="Y494" s="790"/>
      <c r="Z494" s="790"/>
      <c r="AA494" s="790"/>
      <c r="AB494" s="790"/>
      <c r="AC494" s="790"/>
      <c r="AD494" s="790"/>
      <c r="AE494" s="790"/>
      <c r="AF494" s="790"/>
      <c r="AG494" s="790"/>
      <c r="AH494" s="790"/>
      <c r="AI494" s="790"/>
      <c r="AJ494" s="790"/>
      <c r="AK494" s="790"/>
      <c r="AL494" s="790"/>
      <c r="AM494" s="790"/>
      <c r="AN494" s="790"/>
      <c r="AO494" s="790"/>
      <c r="AP494" s="790"/>
      <c r="AQ494" s="790"/>
      <c r="AR494" s="790"/>
      <c r="AS494" s="790"/>
      <c r="AT494" s="790"/>
      <c r="AU494" s="790"/>
      <c r="AV494" s="790"/>
      <c r="AW494" s="790"/>
      <c r="AX494" s="790"/>
      <c r="AY494" s="790"/>
      <c r="AZ494" s="790"/>
      <c r="BA494" s="790"/>
      <c r="BB494" s="790"/>
    </row>
    <row r="495" spans="1:54" ht="12.6" customHeight="1" x14ac:dyDescent="0.3">
      <c r="A495" s="246" t="s">
        <v>1503</v>
      </c>
      <c r="K495" s="341"/>
      <c r="L495" s="341"/>
      <c r="M495" s="341"/>
      <c r="N495" s="341"/>
      <c r="O495" s="341"/>
      <c r="P495" s="341"/>
      <c r="Q495" s="341"/>
      <c r="R495" s="341"/>
      <c r="S495" s="341"/>
      <c r="T495" s="341"/>
      <c r="U495" s="341"/>
      <c r="V495" s="341"/>
      <c r="W495" s="341"/>
      <c r="X495" s="341"/>
      <c r="Y495" s="341"/>
      <c r="Z495" s="341"/>
      <c r="AA495" s="341"/>
      <c r="AB495" s="341"/>
      <c r="AC495" s="341"/>
      <c r="AD495" s="341"/>
      <c r="AE495" s="341"/>
      <c r="AF495" s="341"/>
      <c r="AG495" s="341"/>
      <c r="AH495" s="341"/>
      <c r="AI495" s="341"/>
      <c r="AJ495" s="341"/>
      <c r="AK495" s="341"/>
      <c r="AL495" s="341"/>
      <c r="AM495" s="341"/>
      <c r="AN495" s="341"/>
      <c r="AO495" s="341"/>
      <c r="AP495" s="341"/>
      <c r="AQ495" s="341"/>
      <c r="AR495" s="341"/>
      <c r="AS495" s="341"/>
      <c r="AT495" s="341"/>
      <c r="AU495" s="341"/>
      <c r="AV495" s="341"/>
      <c r="AW495" s="341"/>
      <c r="AX495" s="341"/>
      <c r="AY495" s="341"/>
      <c r="AZ495" s="341"/>
      <c r="BA495" s="341"/>
      <c r="BB495" s="341"/>
    </row>
    <row r="496" spans="1:54" ht="12.6" customHeight="1" x14ac:dyDescent="0.3">
      <c r="A496" s="954"/>
      <c r="B496" s="954"/>
      <c r="C496" s="954"/>
      <c r="D496" s="954"/>
      <c r="E496" s="954"/>
      <c r="F496" s="954"/>
      <c r="G496" s="954"/>
      <c r="H496" s="954"/>
      <c r="I496" s="954"/>
      <c r="J496" s="954"/>
      <c r="K496" s="790"/>
      <c r="L496" s="790"/>
      <c r="M496" s="790"/>
      <c r="N496" s="790"/>
      <c r="O496" s="790"/>
      <c r="P496" s="790"/>
      <c r="Q496" s="790"/>
      <c r="R496" s="790"/>
      <c r="S496" s="790"/>
      <c r="T496" s="790"/>
      <c r="U496" s="790"/>
      <c r="V496" s="790"/>
      <c r="W496" s="790"/>
      <c r="X496" s="790"/>
      <c r="Y496" s="790"/>
      <c r="Z496" s="790"/>
      <c r="AA496" s="790"/>
      <c r="AB496" s="790"/>
      <c r="AC496" s="790"/>
      <c r="AD496" s="790"/>
      <c r="AE496" s="790"/>
      <c r="AF496" s="790"/>
      <c r="AG496" s="790"/>
      <c r="AH496" s="790"/>
      <c r="AI496" s="790"/>
      <c r="AJ496" s="790"/>
      <c r="AK496" s="790"/>
      <c r="AL496" s="790"/>
      <c r="AM496" s="790"/>
      <c r="AN496" s="790"/>
      <c r="AO496" s="790"/>
      <c r="AP496" s="790"/>
      <c r="AQ496" s="790"/>
      <c r="AR496" s="790"/>
      <c r="AS496" s="790"/>
      <c r="AT496" s="790"/>
      <c r="AU496" s="790"/>
      <c r="AV496" s="790"/>
      <c r="AW496" s="790"/>
      <c r="AX496" s="790"/>
      <c r="AY496" s="790"/>
      <c r="AZ496" s="790"/>
      <c r="BA496" s="790"/>
      <c r="BB496" s="790"/>
    </row>
    <row r="497" spans="1:54" ht="12.6" customHeight="1" x14ac:dyDescent="0.3">
      <c r="A497" s="954"/>
      <c r="B497" s="954"/>
      <c r="C497" s="954"/>
      <c r="D497" s="954"/>
      <c r="E497" s="954"/>
      <c r="F497" s="954"/>
      <c r="G497" s="954"/>
      <c r="H497" s="954"/>
      <c r="I497" s="954"/>
      <c r="J497" s="954"/>
      <c r="K497" s="790"/>
      <c r="L497" s="790"/>
      <c r="M497" s="790"/>
      <c r="N497" s="790"/>
      <c r="O497" s="790"/>
      <c r="P497" s="790"/>
      <c r="Q497" s="790"/>
      <c r="R497" s="790"/>
      <c r="S497" s="790"/>
      <c r="T497" s="790"/>
      <c r="U497" s="790"/>
      <c r="V497" s="790"/>
      <c r="W497" s="790"/>
      <c r="X497" s="790"/>
      <c r="Y497" s="790"/>
      <c r="Z497" s="790"/>
      <c r="AA497" s="790"/>
      <c r="AB497" s="790"/>
      <c r="AC497" s="790"/>
      <c r="AD497" s="790"/>
      <c r="AE497" s="790"/>
      <c r="AF497" s="790"/>
      <c r="AG497" s="790"/>
      <c r="AH497" s="790"/>
      <c r="AI497" s="790"/>
      <c r="AJ497" s="790"/>
      <c r="AK497" s="790"/>
      <c r="AL497" s="790"/>
      <c r="AM497" s="790"/>
      <c r="AN497" s="790"/>
      <c r="AO497" s="790"/>
      <c r="AP497" s="790"/>
      <c r="AQ497" s="790"/>
      <c r="AR497" s="790"/>
      <c r="AS497" s="790"/>
      <c r="AT497" s="790"/>
      <c r="AU497" s="790"/>
      <c r="AV497" s="790"/>
      <c r="AW497" s="790"/>
      <c r="AX497" s="790"/>
      <c r="AY497" s="790"/>
      <c r="AZ497" s="790"/>
      <c r="BA497" s="790"/>
      <c r="BB497" s="790"/>
    </row>
    <row r="498" spans="1:54" ht="12.6" customHeight="1" x14ac:dyDescent="0.3">
      <c r="A498" s="830" t="s">
        <v>1789</v>
      </c>
      <c r="B498" s="830"/>
      <c r="C498" s="830"/>
      <c r="D498" s="830"/>
      <c r="E498" s="830"/>
      <c r="F498" s="830"/>
      <c r="G498" s="830"/>
      <c r="H498" s="830"/>
      <c r="I498" s="830"/>
      <c r="J498" s="830"/>
      <c r="K498" s="830" t="s">
        <v>929</v>
      </c>
      <c r="L498" s="830"/>
      <c r="M498" s="830"/>
      <c r="N498" s="830"/>
      <c r="O498" s="830"/>
      <c r="P498" s="830" t="s">
        <v>929</v>
      </c>
      <c r="Q498" s="830"/>
      <c r="R498" s="830"/>
      <c r="S498" s="830"/>
      <c r="T498" s="830"/>
      <c r="U498" s="830"/>
      <c r="V498" s="830"/>
      <c r="W498" s="830"/>
      <c r="X498" s="830" t="s">
        <v>929</v>
      </c>
      <c r="Y498" s="830"/>
      <c r="Z498" s="830"/>
      <c r="AA498" s="830"/>
      <c r="AB498" s="830"/>
      <c r="AC498" s="830"/>
      <c r="AD498" s="830"/>
      <c r="AE498" s="830"/>
      <c r="AF498" s="830"/>
      <c r="AG498" s="830" t="s">
        <v>929</v>
      </c>
      <c r="AH498" s="830"/>
      <c r="AI498" s="830"/>
      <c r="AJ498" s="830"/>
      <c r="AK498" s="830"/>
      <c r="AL498" s="830"/>
      <c r="AM498" s="830"/>
      <c r="AN498" s="830"/>
      <c r="AO498" s="830"/>
      <c r="AP498" s="790"/>
      <c r="AQ498" s="790"/>
      <c r="AR498" s="790"/>
      <c r="AS498" s="790"/>
      <c r="AT498" s="790"/>
      <c r="AU498" s="790"/>
      <c r="AV498" s="790"/>
      <c r="AW498" s="790"/>
      <c r="AX498" s="790"/>
      <c r="AY498" s="790"/>
      <c r="AZ498" s="790"/>
      <c r="BA498" s="790"/>
      <c r="BB498" s="790"/>
    </row>
    <row r="499" spans="1:54" ht="12.6" customHeight="1" x14ac:dyDescent="0.3">
      <c r="A499" s="246" t="s">
        <v>1788</v>
      </c>
    </row>
    <row r="500" spans="1:54" ht="15" customHeight="1" x14ac:dyDescent="0.3">
      <c r="A500" s="824"/>
      <c r="B500" s="825"/>
      <c r="C500" s="825"/>
      <c r="D500" s="825"/>
      <c r="E500" s="825"/>
      <c r="F500" s="825"/>
      <c r="G500" s="825"/>
      <c r="H500" s="825"/>
      <c r="I500" s="825"/>
      <c r="J500" s="825"/>
      <c r="K500" s="825"/>
      <c r="L500" s="825"/>
      <c r="M500" s="825"/>
      <c r="N500" s="825"/>
      <c r="O500" s="825"/>
      <c r="P500" s="825"/>
      <c r="Q500" s="825"/>
      <c r="R500" s="825"/>
      <c r="S500" s="825"/>
      <c r="T500" s="825"/>
      <c r="U500" s="825"/>
      <c r="V500" s="825"/>
      <c r="W500" s="825"/>
      <c r="X500" s="825"/>
      <c r="Y500" s="825"/>
      <c r="Z500" s="825"/>
      <c r="AA500" s="825"/>
      <c r="AB500" s="825"/>
      <c r="AC500" s="825"/>
      <c r="AD500" s="825"/>
      <c r="AE500" s="825"/>
      <c r="AF500" s="825"/>
      <c r="AG500" s="825"/>
      <c r="AH500" s="825"/>
      <c r="AI500" s="825"/>
      <c r="AJ500" s="825"/>
      <c r="AK500" s="825"/>
      <c r="AL500" s="825"/>
      <c r="AM500" s="825"/>
      <c r="AN500" s="825"/>
      <c r="AO500" s="825"/>
      <c r="AP500" s="825"/>
      <c r="AQ500" s="825"/>
      <c r="AR500" s="825"/>
      <c r="AS500" s="825"/>
      <c r="AT500" s="825"/>
      <c r="AU500" s="825"/>
      <c r="AV500" s="825"/>
      <c r="AW500" s="825"/>
      <c r="AX500" s="825"/>
      <c r="AY500" s="825"/>
      <c r="AZ500" s="825"/>
      <c r="BA500" s="825"/>
      <c r="BB500" s="826"/>
    </row>
    <row r="501" spans="1:54" ht="15" customHeight="1" x14ac:dyDescent="0.3">
      <c r="A501" s="827"/>
      <c r="B501" s="828"/>
      <c r="C501" s="828"/>
      <c r="D501" s="828"/>
      <c r="E501" s="828"/>
      <c r="F501" s="828"/>
      <c r="G501" s="828"/>
      <c r="H501" s="828"/>
      <c r="I501" s="828"/>
      <c r="J501" s="828"/>
      <c r="K501" s="828"/>
      <c r="L501" s="828"/>
      <c r="M501" s="828"/>
      <c r="N501" s="828"/>
      <c r="O501" s="828"/>
      <c r="P501" s="828"/>
      <c r="Q501" s="828"/>
      <c r="R501" s="828"/>
      <c r="S501" s="828"/>
      <c r="T501" s="828"/>
      <c r="U501" s="828"/>
      <c r="V501" s="828"/>
      <c r="W501" s="828"/>
      <c r="X501" s="828"/>
      <c r="Y501" s="828"/>
      <c r="Z501" s="828"/>
      <c r="AA501" s="828"/>
      <c r="AB501" s="828"/>
      <c r="AC501" s="828"/>
      <c r="AD501" s="828"/>
      <c r="AE501" s="828"/>
      <c r="AF501" s="828"/>
      <c r="AG501" s="828"/>
      <c r="AH501" s="828"/>
      <c r="AI501" s="828"/>
      <c r="AJ501" s="828"/>
      <c r="AK501" s="828"/>
      <c r="AL501" s="828"/>
      <c r="AM501" s="828"/>
      <c r="AN501" s="828"/>
      <c r="AO501" s="828"/>
      <c r="AP501" s="828"/>
      <c r="AQ501" s="828"/>
      <c r="AR501" s="828"/>
      <c r="AS501" s="828"/>
      <c r="AT501" s="828"/>
      <c r="AU501" s="828"/>
      <c r="AV501" s="828"/>
      <c r="AW501" s="828"/>
      <c r="AX501" s="828"/>
      <c r="AY501" s="828"/>
      <c r="AZ501" s="828"/>
      <c r="BA501" s="828"/>
      <c r="BB501" s="829"/>
    </row>
    <row r="502" spans="1:54" ht="12.6" customHeight="1" x14ac:dyDescent="0.3">
      <c r="A502" s="314" t="s">
        <v>1787</v>
      </c>
    </row>
    <row r="503" spans="1:54" s="290" customFormat="1" ht="12.6" customHeight="1" x14ac:dyDescent="0.3">
      <c r="A503" s="918"/>
      <c r="B503" s="918"/>
      <c r="C503" s="918"/>
      <c r="D503" s="918"/>
      <c r="E503" s="918"/>
      <c r="F503" s="918"/>
      <c r="G503" s="918"/>
      <c r="H503" s="918"/>
      <c r="I503" s="918"/>
      <c r="J503" s="918"/>
      <c r="K503" s="918"/>
      <c r="L503" s="918"/>
      <c r="M503" s="918"/>
      <c r="N503" s="918"/>
      <c r="O503" s="918"/>
      <c r="P503" s="918" t="s">
        <v>1786</v>
      </c>
      <c r="Q503" s="918"/>
      <c r="R503" s="918"/>
      <c r="S503" s="918"/>
      <c r="T503" s="918"/>
      <c r="U503" s="918"/>
      <c r="V503" s="918"/>
      <c r="W503" s="918"/>
      <c r="X503" s="918"/>
      <c r="Y503" s="918"/>
      <c r="Z503" s="918"/>
      <c r="AA503" s="918"/>
      <c r="AB503" s="918"/>
      <c r="AC503" s="918"/>
      <c r="AD503" s="918"/>
      <c r="AE503" s="918"/>
      <c r="AF503" s="918"/>
      <c r="AG503" s="918"/>
      <c r="AH503" s="918"/>
      <c r="AI503" s="918"/>
      <c r="AJ503" s="918"/>
      <c r="AK503" s="918" t="s">
        <v>1764</v>
      </c>
      <c r="AL503" s="918"/>
      <c r="AM503" s="918"/>
      <c r="AN503" s="918"/>
      <c r="AO503" s="918"/>
      <c r="AP503" s="918"/>
      <c r="AQ503" s="918"/>
      <c r="AR503" s="918" t="s">
        <v>1540</v>
      </c>
      <c r="AS503" s="918"/>
      <c r="AT503" s="918"/>
      <c r="AU503" s="918"/>
      <c r="AV503" s="918"/>
      <c r="AW503" s="918"/>
      <c r="AX503" s="918"/>
      <c r="AY503" s="918"/>
      <c r="AZ503" s="918"/>
      <c r="BA503" s="918"/>
      <c r="BB503" s="918"/>
    </row>
    <row r="504" spans="1:54" ht="12.6" customHeight="1" x14ac:dyDescent="0.3">
      <c r="A504" s="819"/>
      <c r="B504" s="819"/>
      <c r="C504" s="819"/>
      <c r="D504" s="819"/>
      <c r="E504" s="819"/>
      <c r="F504" s="819"/>
      <c r="G504" s="819"/>
      <c r="H504" s="819"/>
      <c r="I504" s="819"/>
      <c r="J504" s="819"/>
      <c r="K504" s="819"/>
      <c r="L504" s="819"/>
      <c r="M504" s="819"/>
      <c r="N504" s="819"/>
      <c r="O504" s="819"/>
      <c r="P504" s="819" t="s">
        <v>1785</v>
      </c>
      <c r="Q504" s="819"/>
      <c r="R504" s="819"/>
      <c r="S504" s="819"/>
      <c r="T504" s="819"/>
      <c r="U504" s="819"/>
      <c r="V504" s="819"/>
      <c r="W504" s="819" t="s">
        <v>1763</v>
      </c>
      <c r="X504" s="819"/>
      <c r="Y504" s="819"/>
      <c r="Z504" s="819"/>
      <c r="AA504" s="819"/>
      <c r="AB504" s="819"/>
      <c r="AC504" s="819"/>
      <c r="AD504" s="819" t="s">
        <v>1762</v>
      </c>
      <c r="AE504" s="819"/>
      <c r="AF504" s="819"/>
      <c r="AG504" s="819"/>
      <c r="AH504" s="819"/>
      <c r="AI504" s="819"/>
      <c r="AJ504" s="819"/>
      <c r="AK504" s="819" t="s">
        <v>1784</v>
      </c>
      <c r="AL504" s="819"/>
      <c r="AM504" s="819"/>
      <c r="AN504" s="819"/>
      <c r="AO504" s="819"/>
      <c r="AP504" s="819"/>
      <c r="AQ504" s="819"/>
      <c r="AR504" s="819" t="s">
        <v>1537</v>
      </c>
      <c r="AS504" s="819"/>
      <c r="AT504" s="819"/>
      <c r="AU504" s="819"/>
      <c r="AV504" s="819"/>
      <c r="AW504" s="819"/>
      <c r="AX504" s="819"/>
      <c r="AY504" s="819"/>
      <c r="AZ504" s="819"/>
      <c r="BA504" s="819"/>
      <c r="BB504" s="819"/>
    </row>
    <row r="505" spans="1:54" ht="12.6" customHeight="1" x14ac:dyDescent="0.3">
      <c r="A505" s="819" t="s">
        <v>1783</v>
      </c>
      <c r="B505" s="819"/>
      <c r="C505" s="819"/>
      <c r="D505" s="819"/>
      <c r="E505" s="819"/>
      <c r="F505" s="819"/>
      <c r="G505" s="819"/>
      <c r="H505" s="819"/>
      <c r="I505" s="819"/>
      <c r="J505" s="819"/>
      <c r="K505" s="819"/>
      <c r="L505" s="819" t="s">
        <v>1782</v>
      </c>
      <c r="M505" s="819"/>
      <c r="N505" s="819"/>
      <c r="O505" s="819"/>
      <c r="P505" s="819" t="s">
        <v>1536</v>
      </c>
      <c r="Q505" s="819"/>
      <c r="R505" s="819"/>
      <c r="S505" s="819"/>
      <c r="T505" s="819"/>
      <c r="U505" s="819"/>
      <c r="V505" s="819"/>
      <c r="W505" s="819" t="s">
        <v>1679</v>
      </c>
      <c r="X505" s="819"/>
      <c r="Y505" s="819"/>
      <c r="Z505" s="819"/>
      <c r="AA505" s="819"/>
      <c r="AB505" s="819"/>
      <c r="AC505" s="819"/>
      <c r="AD505" s="819" t="s">
        <v>1679</v>
      </c>
      <c r="AE505" s="819"/>
      <c r="AF505" s="819"/>
      <c r="AG505" s="819"/>
      <c r="AH505" s="819"/>
      <c r="AI505" s="819"/>
      <c r="AJ505" s="819"/>
      <c r="AK505" s="819" t="s">
        <v>1689</v>
      </c>
      <c r="AL505" s="819"/>
      <c r="AM505" s="819"/>
      <c r="AN505" s="819"/>
      <c r="AO505" s="819"/>
      <c r="AP505" s="819"/>
      <c r="AQ505" s="819"/>
      <c r="AR505" s="819" t="s">
        <v>1781</v>
      </c>
      <c r="AS505" s="819"/>
      <c r="AT505" s="819"/>
      <c r="AU505" s="819"/>
      <c r="AV505" s="819"/>
      <c r="AW505" s="819"/>
      <c r="AX505" s="819"/>
      <c r="AY505" s="819"/>
      <c r="AZ505" s="819"/>
      <c r="BA505" s="819"/>
      <c r="BB505" s="819"/>
    </row>
    <row r="506" spans="1:54" ht="12.6" customHeight="1" x14ac:dyDescent="0.3">
      <c r="A506" s="819" t="s">
        <v>1780</v>
      </c>
      <c r="B506" s="819"/>
      <c r="C506" s="819"/>
      <c r="D506" s="819"/>
      <c r="E506" s="819"/>
      <c r="F506" s="819"/>
      <c r="G506" s="819"/>
      <c r="H506" s="819"/>
      <c r="I506" s="819"/>
      <c r="J506" s="819"/>
      <c r="K506" s="819"/>
      <c r="L506" s="819" t="s">
        <v>1779</v>
      </c>
      <c r="M506" s="819"/>
      <c r="N506" s="819"/>
      <c r="O506" s="819"/>
      <c r="P506" s="819" t="s">
        <v>1535</v>
      </c>
      <c r="Q506" s="819"/>
      <c r="R506" s="819"/>
      <c r="S506" s="819"/>
      <c r="T506" s="819"/>
      <c r="U506" s="819"/>
      <c r="V506" s="819"/>
      <c r="W506" s="819"/>
      <c r="X506" s="819"/>
      <c r="Y506" s="819"/>
      <c r="Z506" s="819"/>
      <c r="AA506" s="819"/>
      <c r="AB506" s="819"/>
      <c r="AC506" s="819"/>
      <c r="AD506" s="819"/>
      <c r="AE506" s="819"/>
      <c r="AF506" s="819"/>
      <c r="AG506" s="819"/>
      <c r="AH506" s="819"/>
      <c r="AI506" s="819"/>
      <c r="AJ506" s="819"/>
      <c r="AK506" s="819" t="s">
        <v>1778</v>
      </c>
      <c r="AL506" s="819"/>
      <c r="AM506" s="819"/>
      <c r="AN506" s="819"/>
      <c r="AO506" s="819"/>
      <c r="AP506" s="819"/>
      <c r="AQ506" s="819"/>
      <c r="AR506" s="819" t="s">
        <v>1777</v>
      </c>
      <c r="AS506" s="819"/>
      <c r="AT506" s="819"/>
      <c r="AU506" s="819"/>
      <c r="AV506" s="819"/>
      <c r="AW506" s="819"/>
      <c r="AX506" s="819"/>
      <c r="AY506" s="819"/>
      <c r="AZ506" s="819"/>
      <c r="BA506" s="819"/>
      <c r="BB506" s="819"/>
    </row>
    <row r="507" spans="1:54" ht="12.6" customHeight="1" x14ac:dyDescent="0.3">
      <c r="A507" s="819"/>
      <c r="B507" s="819"/>
      <c r="C507" s="819"/>
      <c r="D507" s="819"/>
      <c r="E507" s="819"/>
      <c r="F507" s="819"/>
      <c r="G507" s="819"/>
      <c r="H507" s="819"/>
      <c r="I507" s="819"/>
      <c r="J507" s="819"/>
      <c r="K507" s="819"/>
      <c r="L507" s="819"/>
      <c r="M507" s="819"/>
      <c r="N507" s="819"/>
      <c r="O507" s="819"/>
      <c r="P507" s="819"/>
      <c r="Q507" s="819"/>
      <c r="R507" s="819"/>
      <c r="S507" s="819"/>
      <c r="T507" s="819"/>
      <c r="U507" s="819"/>
      <c r="V507" s="819"/>
      <c r="W507" s="819"/>
      <c r="X507" s="819"/>
      <c r="Y507" s="819"/>
      <c r="Z507" s="819"/>
      <c r="AA507" s="819"/>
      <c r="AB507" s="819"/>
      <c r="AC507" s="819"/>
      <c r="AD507" s="819"/>
      <c r="AE507" s="819"/>
      <c r="AF507" s="819"/>
      <c r="AG507" s="819"/>
      <c r="AH507" s="819"/>
      <c r="AI507" s="819"/>
      <c r="AJ507" s="819"/>
      <c r="AK507" s="819" t="s">
        <v>1759</v>
      </c>
      <c r="AL507" s="819"/>
      <c r="AM507" s="819"/>
      <c r="AN507" s="819"/>
      <c r="AO507" s="819"/>
      <c r="AP507" s="819"/>
      <c r="AQ507" s="819"/>
      <c r="AR507" s="819" t="s">
        <v>1535</v>
      </c>
      <c r="AS507" s="819"/>
      <c r="AT507" s="819"/>
      <c r="AU507" s="819"/>
      <c r="AV507" s="819"/>
      <c r="AW507" s="819"/>
      <c r="AX507" s="819"/>
      <c r="AY507" s="819"/>
      <c r="AZ507" s="819"/>
      <c r="BA507" s="819"/>
      <c r="BB507" s="819"/>
    </row>
    <row r="508" spans="1:54" ht="12.6" customHeight="1" x14ac:dyDescent="0.3">
      <c r="A508" s="914" t="s">
        <v>816</v>
      </c>
      <c r="B508" s="914"/>
      <c r="C508" s="914"/>
      <c r="D508" s="914"/>
      <c r="E508" s="914"/>
      <c r="F508" s="914"/>
      <c r="G508" s="914"/>
      <c r="H508" s="914"/>
      <c r="I508" s="914"/>
      <c r="J508" s="914"/>
      <c r="K508" s="914"/>
      <c r="L508" s="914" t="s">
        <v>817</v>
      </c>
      <c r="M508" s="914"/>
      <c r="N508" s="914"/>
      <c r="O508" s="914"/>
      <c r="P508" s="914" t="s">
        <v>818</v>
      </c>
      <c r="Q508" s="914"/>
      <c r="R508" s="914"/>
      <c r="S508" s="914"/>
      <c r="T508" s="914"/>
      <c r="U508" s="914"/>
      <c r="V508" s="914"/>
      <c r="W508" s="914" t="s">
        <v>476</v>
      </c>
      <c r="X508" s="914"/>
      <c r="Y508" s="914"/>
      <c r="Z508" s="914"/>
      <c r="AA508" s="914"/>
      <c r="AB508" s="914"/>
      <c r="AC508" s="914"/>
      <c r="AD508" s="914" t="s">
        <v>477</v>
      </c>
      <c r="AE508" s="914"/>
      <c r="AF508" s="914"/>
      <c r="AG508" s="914"/>
      <c r="AH508" s="914"/>
      <c r="AI508" s="914"/>
      <c r="AJ508" s="914"/>
      <c r="AK508" s="914" t="s">
        <v>480</v>
      </c>
      <c r="AL508" s="914"/>
      <c r="AM508" s="914"/>
      <c r="AN508" s="914"/>
      <c r="AO508" s="914"/>
      <c r="AP508" s="914"/>
      <c r="AQ508" s="914"/>
      <c r="AR508" s="914" t="s">
        <v>1494</v>
      </c>
      <c r="AS508" s="914"/>
      <c r="AT508" s="914"/>
      <c r="AU508" s="914"/>
      <c r="AV508" s="914"/>
      <c r="AW508" s="914"/>
      <c r="AX508" s="914"/>
      <c r="AY508" s="914"/>
      <c r="AZ508" s="914"/>
      <c r="BA508" s="914"/>
      <c r="BB508" s="914"/>
    </row>
    <row r="509" spans="1:54" ht="12.6" customHeight="1" x14ac:dyDescent="0.3">
      <c r="A509" s="1040" t="s">
        <v>1776</v>
      </c>
      <c r="B509" s="1041"/>
      <c r="C509" s="1041"/>
      <c r="D509" s="1041"/>
      <c r="E509" s="1041"/>
      <c r="F509" s="1041"/>
      <c r="G509" s="1041"/>
      <c r="H509" s="1041"/>
      <c r="I509" s="1041"/>
      <c r="J509" s="1041"/>
      <c r="K509" s="1042"/>
      <c r="L509" s="954"/>
      <c r="M509" s="954"/>
      <c r="N509" s="954"/>
      <c r="O509" s="954"/>
      <c r="P509" s="790"/>
      <c r="Q509" s="790"/>
      <c r="R509" s="790"/>
      <c r="S509" s="790"/>
      <c r="T509" s="790"/>
      <c r="U509" s="790"/>
      <c r="V509" s="790"/>
      <c r="W509" s="790"/>
      <c r="X509" s="790"/>
      <c r="Y509" s="790"/>
      <c r="Z509" s="790"/>
      <c r="AA509" s="790"/>
      <c r="AB509" s="790"/>
      <c r="AC509" s="790"/>
      <c r="AD509" s="790"/>
      <c r="AE509" s="790"/>
      <c r="AF509" s="790"/>
      <c r="AG509" s="790"/>
      <c r="AH509" s="790"/>
      <c r="AI509" s="790"/>
      <c r="AJ509" s="790"/>
      <c r="AK509" s="790"/>
      <c r="AL509" s="790"/>
      <c r="AM509" s="790"/>
      <c r="AN509" s="790"/>
      <c r="AO509" s="790"/>
      <c r="AP509" s="790"/>
      <c r="AQ509" s="790"/>
      <c r="AR509" s="790"/>
      <c r="AS509" s="790"/>
      <c r="AT509" s="790"/>
      <c r="AU509" s="790"/>
      <c r="AV509" s="790"/>
      <c r="AW509" s="790"/>
      <c r="AX509" s="790"/>
      <c r="AY509" s="790"/>
      <c r="AZ509" s="790"/>
      <c r="BA509" s="790"/>
      <c r="BB509" s="790"/>
    </row>
    <row r="510" spans="1:54" ht="12.6" customHeight="1" x14ac:dyDescent="0.3">
      <c r="A510" s="1043" t="s">
        <v>1775</v>
      </c>
      <c r="B510" s="1044"/>
      <c r="C510" s="1044"/>
      <c r="D510" s="1044"/>
      <c r="E510" s="1044"/>
      <c r="F510" s="1044"/>
      <c r="G510" s="1044"/>
      <c r="H510" s="1044"/>
      <c r="I510" s="1044"/>
      <c r="J510" s="1044"/>
      <c r="K510" s="1045"/>
      <c r="L510" s="954"/>
      <c r="M510" s="954"/>
      <c r="N510" s="954"/>
      <c r="O510" s="954"/>
      <c r="P510" s="790"/>
      <c r="Q510" s="790"/>
      <c r="R510" s="790"/>
      <c r="S510" s="790"/>
      <c r="T510" s="790"/>
      <c r="U510" s="790"/>
      <c r="V510" s="790"/>
      <c r="W510" s="790"/>
      <c r="X510" s="790"/>
      <c r="Y510" s="790"/>
      <c r="Z510" s="790"/>
      <c r="AA510" s="790"/>
      <c r="AB510" s="790"/>
      <c r="AC510" s="790"/>
      <c r="AD510" s="790"/>
      <c r="AE510" s="790"/>
      <c r="AF510" s="790"/>
      <c r="AG510" s="790"/>
      <c r="AH510" s="790"/>
      <c r="AI510" s="790"/>
      <c r="AJ510" s="790"/>
      <c r="AK510" s="790"/>
      <c r="AL510" s="790"/>
      <c r="AM510" s="790"/>
      <c r="AN510" s="790"/>
      <c r="AO510" s="790"/>
      <c r="AP510" s="790"/>
      <c r="AQ510" s="790"/>
      <c r="AR510" s="790"/>
      <c r="AS510" s="790"/>
      <c r="AT510" s="790"/>
      <c r="AU510" s="790"/>
      <c r="AV510" s="790"/>
      <c r="AW510" s="790"/>
      <c r="AX510" s="790"/>
      <c r="AY510" s="790"/>
      <c r="AZ510" s="790"/>
      <c r="BA510" s="790"/>
      <c r="BB510" s="790"/>
    </row>
    <row r="511" spans="1:54" ht="12.6" customHeight="1" x14ac:dyDescent="0.3">
      <c r="A511" s="1040" t="s">
        <v>1774</v>
      </c>
      <c r="B511" s="1041"/>
      <c r="C511" s="1041"/>
      <c r="D511" s="1041"/>
      <c r="E511" s="1041"/>
      <c r="F511" s="1041"/>
      <c r="G511" s="1041"/>
      <c r="H511" s="1041"/>
      <c r="I511" s="1041"/>
      <c r="J511" s="1041"/>
      <c r="K511" s="1042"/>
      <c r="L511" s="954"/>
      <c r="M511" s="954"/>
      <c r="N511" s="954"/>
      <c r="O511" s="954"/>
      <c r="P511" s="790"/>
      <c r="Q511" s="790"/>
      <c r="R511" s="790"/>
      <c r="S511" s="790"/>
      <c r="T511" s="790"/>
      <c r="U511" s="790"/>
      <c r="V511" s="790"/>
      <c r="W511" s="790"/>
      <c r="X511" s="790"/>
      <c r="Y511" s="790"/>
      <c r="Z511" s="790"/>
      <c r="AA511" s="790"/>
      <c r="AB511" s="790"/>
      <c r="AC511" s="790"/>
      <c r="AD511" s="790"/>
      <c r="AE511" s="790"/>
      <c r="AF511" s="790"/>
      <c r="AG511" s="790"/>
      <c r="AH511" s="790"/>
      <c r="AI511" s="790"/>
      <c r="AJ511" s="790"/>
      <c r="AK511" s="790"/>
      <c r="AL511" s="790"/>
      <c r="AM511" s="790"/>
      <c r="AN511" s="790"/>
      <c r="AO511" s="790"/>
      <c r="AP511" s="790"/>
      <c r="AQ511" s="790"/>
      <c r="AR511" s="790"/>
      <c r="AS511" s="790"/>
      <c r="AT511" s="790"/>
      <c r="AU511" s="790"/>
      <c r="AV511" s="790"/>
      <c r="AW511" s="790"/>
      <c r="AX511" s="790"/>
      <c r="AY511" s="790"/>
      <c r="AZ511" s="790"/>
      <c r="BA511" s="790"/>
      <c r="BB511" s="790"/>
    </row>
    <row r="512" spans="1:54" ht="12.6" customHeight="1" x14ac:dyDescent="0.3">
      <c r="A512" s="1058" t="s">
        <v>1773</v>
      </c>
      <c r="B512" s="1059"/>
      <c r="C512" s="1059"/>
      <c r="D512" s="1059"/>
      <c r="E512" s="1059"/>
      <c r="F512" s="1059"/>
      <c r="G512" s="1059"/>
      <c r="H512" s="1059"/>
      <c r="I512" s="1059"/>
      <c r="J512" s="1059"/>
      <c r="K512" s="1060"/>
      <c r="L512" s="954"/>
      <c r="M512" s="954"/>
      <c r="N512" s="954"/>
      <c r="O512" s="954"/>
      <c r="P512" s="790"/>
      <c r="Q512" s="790"/>
      <c r="R512" s="790"/>
      <c r="S512" s="790"/>
      <c r="T512" s="790"/>
      <c r="U512" s="790"/>
      <c r="V512" s="790"/>
      <c r="W512" s="790"/>
      <c r="X512" s="790"/>
      <c r="Y512" s="790"/>
      <c r="Z512" s="790"/>
      <c r="AA512" s="790"/>
      <c r="AB512" s="790"/>
      <c r="AC512" s="790"/>
      <c r="AD512" s="790"/>
      <c r="AE512" s="790"/>
      <c r="AF512" s="790"/>
      <c r="AG512" s="790"/>
      <c r="AH512" s="790"/>
      <c r="AI512" s="790"/>
      <c r="AJ512" s="790"/>
      <c r="AK512" s="790"/>
      <c r="AL512" s="790"/>
      <c r="AM512" s="790"/>
      <c r="AN512" s="790"/>
      <c r="AO512" s="790"/>
      <c r="AP512" s="790"/>
      <c r="AQ512" s="790"/>
      <c r="AR512" s="790"/>
      <c r="AS512" s="790"/>
      <c r="AT512" s="790"/>
      <c r="AU512" s="790"/>
      <c r="AV512" s="790"/>
      <c r="AW512" s="790"/>
      <c r="AX512" s="790"/>
      <c r="AY512" s="790"/>
      <c r="AZ512" s="790"/>
      <c r="BA512" s="790"/>
      <c r="BB512" s="790"/>
    </row>
    <row r="513" spans="1:54" ht="12.6" customHeight="1" x14ac:dyDescent="0.3">
      <c r="A513" s="1043" t="s">
        <v>1603</v>
      </c>
      <c r="B513" s="1044"/>
      <c r="C513" s="1044"/>
      <c r="D513" s="1044"/>
      <c r="E513" s="1044"/>
      <c r="F513" s="1044"/>
      <c r="G513" s="1044"/>
      <c r="H513" s="1044"/>
      <c r="I513" s="1044"/>
      <c r="J513" s="1044"/>
      <c r="K513" s="1045"/>
      <c r="L513" s="954"/>
      <c r="M513" s="954"/>
      <c r="N513" s="954"/>
      <c r="O513" s="954"/>
      <c r="P513" s="790"/>
      <c r="Q513" s="790"/>
      <c r="R513" s="790"/>
      <c r="S513" s="790"/>
      <c r="T513" s="790"/>
      <c r="U513" s="790"/>
      <c r="V513" s="790"/>
      <c r="W513" s="790"/>
      <c r="X513" s="790"/>
      <c r="Y513" s="790"/>
      <c r="Z513" s="790"/>
      <c r="AA513" s="790"/>
      <c r="AB513" s="790"/>
      <c r="AC513" s="790"/>
      <c r="AD513" s="790"/>
      <c r="AE513" s="790"/>
      <c r="AF513" s="790"/>
      <c r="AG513" s="790"/>
      <c r="AH513" s="790"/>
      <c r="AI513" s="790"/>
      <c r="AJ513" s="790"/>
      <c r="AK513" s="790"/>
      <c r="AL513" s="790"/>
      <c r="AM513" s="790"/>
      <c r="AN513" s="790"/>
      <c r="AO513" s="790"/>
      <c r="AP513" s="790"/>
      <c r="AQ513" s="790"/>
      <c r="AR513" s="790"/>
      <c r="AS513" s="790"/>
      <c r="AT513" s="790"/>
      <c r="AU513" s="790"/>
      <c r="AV513" s="790"/>
      <c r="AW513" s="790"/>
      <c r="AX513" s="790"/>
      <c r="AY513" s="790"/>
      <c r="AZ513" s="790"/>
      <c r="BA513" s="790"/>
      <c r="BB513" s="790"/>
    </row>
    <row r="514" spans="1:54" ht="12.6" customHeight="1" x14ac:dyDescent="0.3">
      <c r="A514" s="1040" t="s">
        <v>1772</v>
      </c>
      <c r="B514" s="1041"/>
      <c r="C514" s="1041"/>
      <c r="D514" s="1041"/>
      <c r="E514" s="1041"/>
      <c r="F514" s="1041"/>
      <c r="G514" s="1041"/>
      <c r="H514" s="1041"/>
      <c r="I514" s="1041"/>
      <c r="J514" s="1041"/>
      <c r="K514" s="1042"/>
      <c r="L514" s="954"/>
      <c r="M514" s="954"/>
      <c r="N514" s="954"/>
      <c r="O514" s="954"/>
      <c r="P514" s="790"/>
      <c r="Q514" s="790"/>
      <c r="R514" s="790"/>
      <c r="S514" s="790"/>
      <c r="T514" s="790"/>
      <c r="U514" s="790"/>
      <c r="V514" s="790"/>
      <c r="W514" s="790"/>
      <c r="X514" s="790"/>
      <c r="Y514" s="790"/>
      <c r="Z514" s="790"/>
      <c r="AA514" s="790"/>
      <c r="AB514" s="790"/>
      <c r="AC514" s="790"/>
      <c r="AD514" s="790"/>
      <c r="AE514" s="790"/>
      <c r="AF514" s="790"/>
      <c r="AG514" s="790"/>
      <c r="AH514" s="790"/>
      <c r="AI514" s="790"/>
      <c r="AJ514" s="790"/>
      <c r="AK514" s="790"/>
      <c r="AL514" s="790"/>
      <c r="AM514" s="790"/>
      <c r="AN514" s="790"/>
      <c r="AO514" s="790"/>
      <c r="AP514" s="790"/>
      <c r="AQ514" s="790"/>
      <c r="AR514" s="790"/>
      <c r="AS514" s="790"/>
      <c r="AT514" s="790"/>
      <c r="AU514" s="790"/>
      <c r="AV514" s="790"/>
      <c r="AW514" s="790"/>
      <c r="AX514" s="790"/>
      <c r="AY514" s="790"/>
      <c r="AZ514" s="790"/>
      <c r="BA514" s="790"/>
      <c r="BB514" s="790"/>
    </row>
    <row r="515" spans="1:54" ht="12.6" customHeight="1" x14ac:dyDescent="0.3">
      <c r="A515" s="1043" t="s">
        <v>1771</v>
      </c>
      <c r="B515" s="1044"/>
      <c r="C515" s="1044"/>
      <c r="D515" s="1044"/>
      <c r="E515" s="1044"/>
      <c r="F515" s="1044"/>
      <c r="G515" s="1044"/>
      <c r="H515" s="1044"/>
      <c r="I515" s="1044"/>
      <c r="J515" s="1044"/>
      <c r="K515" s="1045"/>
      <c r="L515" s="954"/>
      <c r="M515" s="954"/>
      <c r="N515" s="954"/>
      <c r="O515" s="954"/>
      <c r="P515" s="790"/>
      <c r="Q515" s="790"/>
      <c r="R515" s="790"/>
      <c r="S515" s="790"/>
      <c r="T515" s="790"/>
      <c r="U515" s="790"/>
      <c r="V515" s="790"/>
      <c r="W515" s="790"/>
      <c r="X515" s="790"/>
      <c r="Y515" s="790"/>
      <c r="Z515" s="790"/>
      <c r="AA515" s="790"/>
      <c r="AB515" s="790"/>
      <c r="AC515" s="790"/>
      <c r="AD515" s="790"/>
      <c r="AE515" s="790"/>
      <c r="AF515" s="790"/>
      <c r="AG515" s="790"/>
      <c r="AH515" s="790"/>
      <c r="AI515" s="790"/>
      <c r="AJ515" s="790"/>
      <c r="AK515" s="790"/>
      <c r="AL515" s="790"/>
      <c r="AM515" s="790"/>
      <c r="AN515" s="790"/>
      <c r="AO515" s="790"/>
      <c r="AP515" s="790"/>
      <c r="AQ515" s="790"/>
      <c r="AR515" s="790"/>
      <c r="AS515" s="790"/>
      <c r="AT515" s="790"/>
      <c r="AU515" s="790"/>
      <c r="AV515" s="790"/>
      <c r="AW515" s="790"/>
      <c r="AX515" s="790"/>
      <c r="AY515" s="790"/>
      <c r="AZ515" s="790"/>
      <c r="BA515" s="790"/>
      <c r="BB515" s="790"/>
    </row>
    <row r="516" spans="1:54" ht="12.6" customHeight="1" x14ac:dyDescent="0.3">
      <c r="A516" s="1040" t="s">
        <v>1770</v>
      </c>
      <c r="B516" s="1041"/>
      <c r="C516" s="1041"/>
      <c r="D516" s="1041"/>
      <c r="E516" s="1041"/>
      <c r="F516" s="1041"/>
      <c r="G516" s="1041"/>
      <c r="H516" s="1041"/>
      <c r="I516" s="1041"/>
      <c r="J516" s="1041"/>
      <c r="K516" s="1042"/>
      <c r="L516" s="954"/>
      <c r="M516" s="954"/>
      <c r="N516" s="954"/>
      <c r="O516" s="954"/>
      <c r="P516" s="790"/>
      <c r="Q516" s="790"/>
      <c r="R516" s="790"/>
      <c r="S516" s="790"/>
      <c r="T516" s="790"/>
      <c r="U516" s="790"/>
      <c r="V516" s="790"/>
      <c r="W516" s="790"/>
      <c r="X516" s="790"/>
      <c r="Y516" s="790"/>
      <c r="Z516" s="790"/>
      <c r="AA516" s="790"/>
      <c r="AB516" s="790"/>
      <c r="AC516" s="790"/>
      <c r="AD516" s="790"/>
      <c r="AE516" s="790"/>
      <c r="AF516" s="790"/>
      <c r="AG516" s="790"/>
      <c r="AH516" s="790"/>
      <c r="AI516" s="790"/>
      <c r="AJ516" s="790"/>
      <c r="AK516" s="790"/>
      <c r="AL516" s="790"/>
      <c r="AM516" s="790"/>
      <c r="AN516" s="790"/>
      <c r="AO516" s="790"/>
      <c r="AP516" s="790"/>
      <c r="AQ516" s="790"/>
      <c r="AR516" s="790"/>
      <c r="AS516" s="790"/>
      <c r="AT516" s="790"/>
      <c r="AU516" s="790"/>
      <c r="AV516" s="790"/>
      <c r="AW516" s="790"/>
      <c r="AX516" s="790"/>
      <c r="AY516" s="790"/>
      <c r="AZ516" s="790"/>
      <c r="BA516" s="790"/>
      <c r="BB516" s="790"/>
    </row>
    <row r="517" spans="1:54" ht="12.6" customHeight="1" x14ac:dyDescent="0.3">
      <c r="A517" s="1043" t="s">
        <v>1769</v>
      </c>
      <c r="B517" s="1044"/>
      <c r="C517" s="1044"/>
      <c r="D517" s="1044"/>
      <c r="E517" s="1044"/>
      <c r="F517" s="1044"/>
      <c r="G517" s="1044"/>
      <c r="H517" s="1044"/>
      <c r="I517" s="1044"/>
      <c r="J517" s="1044"/>
      <c r="K517" s="1045"/>
      <c r="L517" s="954"/>
      <c r="M517" s="954"/>
      <c r="N517" s="954"/>
      <c r="O517" s="954"/>
      <c r="P517" s="790"/>
      <c r="Q517" s="790"/>
      <c r="R517" s="790"/>
      <c r="S517" s="790"/>
      <c r="T517" s="790"/>
      <c r="U517" s="790"/>
      <c r="V517" s="790"/>
      <c r="W517" s="790"/>
      <c r="X517" s="790"/>
      <c r="Y517" s="790"/>
      <c r="Z517" s="790"/>
      <c r="AA517" s="790"/>
      <c r="AB517" s="790"/>
      <c r="AC517" s="790"/>
      <c r="AD517" s="790"/>
      <c r="AE517" s="790"/>
      <c r="AF517" s="790"/>
      <c r="AG517" s="790"/>
      <c r="AH517" s="790"/>
      <c r="AI517" s="790"/>
      <c r="AJ517" s="790"/>
      <c r="AK517" s="790"/>
      <c r="AL517" s="790"/>
      <c r="AM517" s="790"/>
      <c r="AN517" s="790"/>
      <c r="AO517" s="790"/>
      <c r="AP517" s="790"/>
      <c r="AQ517" s="790"/>
      <c r="AR517" s="790"/>
      <c r="AS517" s="790"/>
      <c r="AT517" s="790"/>
      <c r="AU517" s="790"/>
      <c r="AV517" s="790"/>
      <c r="AW517" s="790"/>
      <c r="AX517" s="790"/>
      <c r="AY517" s="790"/>
      <c r="AZ517" s="790"/>
      <c r="BA517" s="790"/>
      <c r="BB517" s="790"/>
    </row>
    <row r="518" spans="1:54" ht="12.6" customHeight="1" x14ac:dyDescent="0.3">
      <c r="A518" s="1052" t="s">
        <v>1768</v>
      </c>
      <c r="B518" s="1053"/>
      <c r="C518" s="1053"/>
      <c r="D518" s="1053"/>
      <c r="E518" s="1053"/>
      <c r="F518" s="1053"/>
      <c r="G518" s="1053"/>
      <c r="H518" s="1053"/>
      <c r="I518" s="1053"/>
      <c r="J518" s="1053"/>
      <c r="K518" s="1054"/>
      <c r="L518" s="953" t="s">
        <v>929</v>
      </c>
      <c r="M518" s="953"/>
      <c r="N518" s="953"/>
      <c r="O518" s="953"/>
      <c r="P518" s="790"/>
      <c r="Q518" s="790"/>
      <c r="R518" s="790"/>
      <c r="S518" s="790"/>
      <c r="T518" s="790"/>
      <c r="U518" s="790"/>
      <c r="V518" s="790"/>
      <c r="W518" s="790"/>
      <c r="X518" s="790"/>
      <c r="Y518" s="790"/>
      <c r="Z518" s="790"/>
      <c r="AA518" s="790"/>
      <c r="AB518" s="790"/>
      <c r="AC518" s="790"/>
      <c r="AD518" s="790"/>
      <c r="AE518" s="790"/>
      <c r="AF518" s="790"/>
      <c r="AG518" s="790"/>
      <c r="AH518" s="790"/>
      <c r="AI518" s="790"/>
      <c r="AJ518" s="790"/>
      <c r="AK518" s="790"/>
      <c r="AL518" s="790"/>
      <c r="AM518" s="790"/>
      <c r="AN518" s="790"/>
      <c r="AO518" s="790"/>
      <c r="AP518" s="790"/>
      <c r="AQ518" s="790"/>
      <c r="AR518" s="790"/>
      <c r="AS518" s="790"/>
      <c r="AT518" s="790"/>
      <c r="AU518" s="790"/>
      <c r="AV518" s="790"/>
      <c r="AW518" s="790"/>
      <c r="AX518" s="790"/>
      <c r="AY518" s="790"/>
      <c r="AZ518" s="790"/>
      <c r="BA518" s="790"/>
      <c r="BB518" s="790"/>
    </row>
    <row r="519" spans="1:54" ht="12.6" customHeight="1" x14ac:dyDescent="0.3">
      <c r="A519" s="1055" t="s">
        <v>1767</v>
      </c>
      <c r="B519" s="1056"/>
      <c r="C519" s="1056"/>
      <c r="D519" s="1056"/>
      <c r="E519" s="1056"/>
      <c r="F519" s="1056"/>
      <c r="G519" s="1056"/>
      <c r="H519" s="1056"/>
      <c r="I519" s="1056"/>
      <c r="J519" s="1056"/>
      <c r="K519" s="1057"/>
      <c r="L519" s="953"/>
      <c r="M519" s="953"/>
      <c r="N519" s="953"/>
      <c r="O519" s="953"/>
      <c r="P519" s="790"/>
      <c r="Q519" s="790"/>
      <c r="R519" s="790"/>
      <c r="S519" s="790"/>
      <c r="T519" s="790"/>
      <c r="U519" s="790"/>
      <c r="V519" s="790"/>
      <c r="W519" s="790"/>
      <c r="X519" s="790"/>
      <c r="Y519" s="790"/>
      <c r="Z519" s="790"/>
      <c r="AA519" s="790"/>
      <c r="AB519" s="790"/>
      <c r="AC519" s="790"/>
      <c r="AD519" s="790"/>
      <c r="AE519" s="790"/>
      <c r="AF519" s="790"/>
      <c r="AG519" s="790"/>
      <c r="AH519" s="790"/>
      <c r="AI519" s="790"/>
      <c r="AJ519" s="790"/>
      <c r="AK519" s="790"/>
      <c r="AL519" s="790"/>
      <c r="AM519" s="790"/>
      <c r="AN519" s="790"/>
      <c r="AO519" s="790"/>
      <c r="AP519" s="790"/>
      <c r="AQ519" s="790"/>
      <c r="AR519" s="790"/>
      <c r="AS519" s="790"/>
      <c r="AT519" s="790"/>
      <c r="AU519" s="790"/>
      <c r="AV519" s="790"/>
      <c r="AW519" s="790"/>
      <c r="AX519" s="790"/>
      <c r="AY519" s="790"/>
      <c r="AZ519" s="790"/>
      <c r="BA519" s="790"/>
      <c r="BB519" s="790"/>
    </row>
    <row r="520" spans="1:54" ht="12.6" customHeight="1" x14ac:dyDescent="0.3">
      <c r="A520" s="314" t="s">
        <v>1766</v>
      </c>
    </row>
    <row r="521" spans="1:54" ht="15" customHeight="1" x14ac:dyDescent="0.3">
      <c r="A521" s="824"/>
      <c r="B521" s="825"/>
      <c r="C521" s="825"/>
      <c r="D521" s="825"/>
      <c r="E521" s="825"/>
      <c r="F521" s="825"/>
      <c r="G521" s="825"/>
      <c r="H521" s="825"/>
      <c r="I521" s="825"/>
      <c r="J521" s="825"/>
      <c r="K521" s="825"/>
      <c r="L521" s="825"/>
      <c r="M521" s="825"/>
      <c r="N521" s="825"/>
      <c r="O521" s="825"/>
      <c r="P521" s="825"/>
      <c r="Q521" s="825"/>
      <c r="R521" s="825"/>
      <c r="S521" s="825"/>
      <c r="T521" s="825"/>
      <c r="U521" s="825"/>
      <c r="V521" s="825"/>
      <c r="W521" s="825"/>
      <c r="X521" s="825"/>
      <c r="Y521" s="825"/>
      <c r="Z521" s="825"/>
      <c r="AA521" s="825"/>
      <c r="AB521" s="825"/>
      <c r="AC521" s="825"/>
      <c r="AD521" s="825"/>
      <c r="AE521" s="825"/>
      <c r="AF521" s="825"/>
      <c r="AG521" s="825"/>
      <c r="AH521" s="825"/>
      <c r="AI521" s="825"/>
      <c r="AJ521" s="825"/>
      <c r="AK521" s="825"/>
      <c r="AL521" s="825"/>
      <c r="AM521" s="825"/>
      <c r="AN521" s="825"/>
      <c r="AO521" s="825"/>
      <c r="AP521" s="825"/>
      <c r="AQ521" s="825"/>
      <c r="AR521" s="825"/>
      <c r="AS521" s="825"/>
      <c r="AT521" s="825"/>
      <c r="AU521" s="825"/>
      <c r="AV521" s="825"/>
      <c r="AW521" s="825"/>
      <c r="AX521" s="825"/>
      <c r="AY521" s="825"/>
      <c r="AZ521" s="825"/>
      <c r="BA521" s="825"/>
      <c r="BB521" s="826"/>
    </row>
    <row r="522" spans="1:54" ht="15" customHeight="1" x14ac:dyDescent="0.3">
      <c r="A522" s="827"/>
      <c r="B522" s="828"/>
      <c r="C522" s="828"/>
      <c r="D522" s="828"/>
      <c r="E522" s="828"/>
      <c r="F522" s="828"/>
      <c r="G522" s="828"/>
      <c r="H522" s="828"/>
      <c r="I522" s="828"/>
      <c r="J522" s="828"/>
      <c r="K522" s="828"/>
      <c r="L522" s="828"/>
      <c r="M522" s="828"/>
      <c r="N522" s="828"/>
      <c r="O522" s="828"/>
      <c r="P522" s="828"/>
      <c r="Q522" s="828"/>
      <c r="R522" s="828"/>
      <c r="S522" s="828"/>
      <c r="T522" s="828"/>
      <c r="U522" s="828"/>
      <c r="V522" s="828"/>
      <c r="W522" s="828"/>
      <c r="X522" s="828"/>
      <c r="Y522" s="828"/>
      <c r="Z522" s="828"/>
      <c r="AA522" s="828"/>
      <c r="AB522" s="828"/>
      <c r="AC522" s="828"/>
      <c r="AD522" s="828"/>
      <c r="AE522" s="828"/>
      <c r="AF522" s="828"/>
      <c r="AG522" s="828"/>
      <c r="AH522" s="828"/>
      <c r="AI522" s="828"/>
      <c r="AJ522" s="828"/>
      <c r="AK522" s="828"/>
      <c r="AL522" s="828"/>
      <c r="AM522" s="828"/>
      <c r="AN522" s="828"/>
      <c r="AO522" s="828"/>
      <c r="AP522" s="828"/>
      <c r="AQ522" s="828"/>
      <c r="AR522" s="828"/>
      <c r="AS522" s="828"/>
      <c r="AT522" s="828"/>
      <c r="AU522" s="828"/>
      <c r="AV522" s="828"/>
      <c r="AW522" s="828"/>
      <c r="AX522" s="828"/>
      <c r="AY522" s="828"/>
      <c r="AZ522" s="828"/>
      <c r="BA522" s="828"/>
      <c r="BB522" s="829"/>
    </row>
    <row r="523" spans="1:54" s="290" customFormat="1" ht="12" customHeight="1" x14ac:dyDescent="0.3"/>
    <row r="524" spans="1:54" ht="12.6" customHeight="1" x14ac:dyDescent="0.3">
      <c r="A524" s="401" t="s">
        <v>1765</v>
      </c>
    </row>
    <row r="525" spans="1:54" ht="12.6" customHeight="1" x14ac:dyDescent="0.3">
      <c r="A525" s="315"/>
      <c r="B525" s="316"/>
      <c r="C525" s="316"/>
      <c r="D525" s="316"/>
      <c r="E525" s="316"/>
      <c r="F525" s="316"/>
      <c r="G525" s="316"/>
      <c r="H525" s="316"/>
      <c r="I525" s="316"/>
      <c r="J525" s="316"/>
      <c r="K525" s="316"/>
      <c r="L525" s="316"/>
      <c r="M525" s="325"/>
      <c r="N525" s="315"/>
      <c r="O525" s="316"/>
      <c r="P525" s="316"/>
      <c r="Q525" s="316"/>
      <c r="R525" s="316"/>
      <c r="S525" s="325"/>
      <c r="T525" s="315"/>
      <c r="U525" s="316"/>
      <c r="V525" s="316"/>
      <c r="W525" s="316"/>
      <c r="X525" s="316"/>
      <c r="Y525" s="316"/>
      <c r="Z525" s="325"/>
      <c r="AA525" s="315"/>
      <c r="AB525" s="316"/>
      <c r="AC525" s="316"/>
      <c r="AD525" s="316"/>
      <c r="AE525" s="316"/>
      <c r="AF525" s="316"/>
      <c r="AG525" s="325"/>
      <c r="AH525" s="795" t="s">
        <v>1764</v>
      </c>
      <c r="AI525" s="796"/>
      <c r="AJ525" s="796"/>
      <c r="AK525" s="796"/>
      <c r="AL525" s="796"/>
      <c r="AM525" s="796"/>
      <c r="AN525" s="796"/>
      <c r="AO525" s="796"/>
      <c r="AP525" s="797"/>
      <c r="AQ525" s="315"/>
      <c r="AR525" s="316"/>
      <c r="AS525" s="316"/>
      <c r="AT525" s="316"/>
      <c r="AU525" s="316"/>
      <c r="AV525" s="316"/>
      <c r="AW525" s="316"/>
      <c r="AX525" s="316"/>
      <c r="AY525" s="316"/>
      <c r="AZ525" s="316"/>
      <c r="BA525" s="316"/>
      <c r="BB525" s="325"/>
    </row>
    <row r="526" spans="1:54" ht="12.6" customHeight="1" x14ac:dyDescent="0.3">
      <c r="A526" s="317"/>
      <c r="B526" s="318"/>
      <c r="C526" s="318"/>
      <c r="D526" s="318"/>
      <c r="E526" s="318"/>
      <c r="F526" s="318"/>
      <c r="G526" s="318"/>
      <c r="H526" s="318"/>
      <c r="I526" s="318"/>
      <c r="J526" s="318"/>
      <c r="K526" s="318"/>
      <c r="L526" s="318"/>
      <c r="M526" s="326"/>
      <c r="N526" s="792" t="s">
        <v>1540</v>
      </c>
      <c r="O526" s="793"/>
      <c r="P526" s="793"/>
      <c r="Q526" s="793"/>
      <c r="R526" s="793"/>
      <c r="S526" s="794"/>
      <c r="T526" s="317"/>
      <c r="U526" s="318"/>
      <c r="V526" s="318"/>
      <c r="W526" s="318"/>
      <c r="X526" s="318"/>
      <c r="Y526" s="318"/>
      <c r="Z526" s="326"/>
      <c r="AA526" s="317"/>
      <c r="AB526" s="318"/>
      <c r="AC526" s="318"/>
      <c r="AD526" s="318"/>
      <c r="AE526" s="318"/>
      <c r="AF526" s="318"/>
      <c r="AG526" s="326"/>
      <c r="AH526" s="792" t="s">
        <v>1492</v>
      </c>
      <c r="AI526" s="793"/>
      <c r="AJ526" s="793"/>
      <c r="AK526" s="793"/>
      <c r="AL526" s="793"/>
      <c r="AM526" s="793"/>
      <c r="AN526" s="793"/>
      <c r="AO526" s="793"/>
      <c r="AP526" s="794"/>
      <c r="AQ526" s="792" t="s">
        <v>1540</v>
      </c>
      <c r="AR526" s="793"/>
      <c r="AS526" s="793"/>
      <c r="AT526" s="793"/>
      <c r="AU526" s="793"/>
      <c r="AV526" s="793"/>
      <c r="AW526" s="793"/>
      <c r="AX526" s="793"/>
      <c r="AY526" s="793"/>
      <c r="AZ526" s="793"/>
      <c r="BA526" s="793"/>
      <c r="BB526" s="794"/>
    </row>
    <row r="527" spans="1:54" ht="12.6" customHeight="1" x14ac:dyDescent="0.3">
      <c r="A527" s="792" t="s">
        <v>1507</v>
      </c>
      <c r="B527" s="793"/>
      <c r="C527" s="793"/>
      <c r="D527" s="793"/>
      <c r="E527" s="793"/>
      <c r="F527" s="793"/>
      <c r="G527" s="793"/>
      <c r="H527" s="793"/>
      <c r="I527" s="793"/>
      <c r="J527" s="793"/>
      <c r="K527" s="793"/>
      <c r="L527" s="793"/>
      <c r="M527" s="794"/>
      <c r="N527" s="792" t="s">
        <v>1696</v>
      </c>
      <c r="O527" s="793"/>
      <c r="P527" s="793"/>
      <c r="Q527" s="793"/>
      <c r="R527" s="793"/>
      <c r="S527" s="794"/>
      <c r="T527" s="792" t="s">
        <v>1763</v>
      </c>
      <c r="U527" s="793"/>
      <c r="V527" s="793"/>
      <c r="W527" s="793"/>
      <c r="X527" s="793"/>
      <c r="Y527" s="793"/>
      <c r="Z527" s="794"/>
      <c r="AA527" s="792" t="s">
        <v>1762</v>
      </c>
      <c r="AB527" s="793"/>
      <c r="AC527" s="793"/>
      <c r="AD527" s="793"/>
      <c r="AE527" s="793"/>
      <c r="AF527" s="793"/>
      <c r="AG527" s="794"/>
      <c r="AH527" s="792" t="s">
        <v>1761</v>
      </c>
      <c r="AI527" s="793"/>
      <c r="AJ527" s="793"/>
      <c r="AK527" s="793"/>
      <c r="AL527" s="793"/>
      <c r="AM527" s="793"/>
      <c r="AN527" s="793"/>
      <c r="AO527" s="793"/>
      <c r="AP527" s="794"/>
      <c r="AQ527" s="792" t="s">
        <v>1537</v>
      </c>
      <c r="AR527" s="793"/>
      <c r="AS527" s="793"/>
      <c r="AT527" s="793"/>
      <c r="AU527" s="793"/>
      <c r="AV527" s="793"/>
      <c r="AW527" s="793"/>
      <c r="AX527" s="793"/>
      <c r="AY527" s="793"/>
      <c r="AZ527" s="793"/>
      <c r="BA527" s="793"/>
      <c r="BB527" s="794"/>
    </row>
    <row r="528" spans="1:54" ht="12.6" customHeight="1" x14ac:dyDescent="0.3">
      <c r="A528" s="317"/>
      <c r="B528" s="318"/>
      <c r="C528" s="318"/>
      <c r="D528" s="318"/>
      <c r="E528" s="318"/>
      <c r="F528" s="318"/>
      <c r="G528" s="318"/>
      <c r="H528" s="318"/>
      <c r="I528" s="318"/>
      <c r="J528" s="318"/>
      <c r="K528" s="318"/>
      <c r="L528" s="318"/>
      <c r="M528" s="326"/>
      <c r="N528" s="792" t="s">
        <v>1536</v>
      </c>
      <c r="O528" s="793"/>
      <c r="P528" s="793"/>
      <c r="Q528" s="793"/>
      <c r="R528" s="793"/>
      <c r="S528" s="794"/>
      <c r="T528" s="792" t="s">
        <v>1679</v>
      </c>
      <c r="U528" s="793"/>
      <c r="V528" s="793"/>
      <c r="W528" s="793"/>
      <c r="X528" s="793"/>
      <c r="Y528" s="793"/>
      <c r="Z528" s="794"/>
      <c r="AA528" s="792" t="s">
        <v>1679</v>
      </c>
      <c r="AB528" s="793"/>
      <c r="AC528" s="793"/>
      <c r="AD528" s="793"/>
      <c r="AE528" s="793"/>
      <c r="AF528" s="793"/>
      <c r="AG528" s="794"/>
      <c r="AH528" s="792" t="s">
        <v>1760</v>
      </c>
      <c r="AI528" s="793"/>
      <c r="AJ528" s="793"/>
      <c r="AK528" s="793"/>
      <c r="AL528" s="793"/>
      <c r="AM528" s="793"/>
      <c r="AN528" s="793"/>
      <c r="AO528" s="793"/>
      <c r="AP528" s="794"/>
      <c r="AQ528" s="792" t="s">
        <v>1536</v>
      </c>
      <c r="AR528" s="793"/>
      <c r="AS528" s="793"/>
      <c r="AT528" s="793"/>
      <c r="AU528" s="793"/>
      <c r="AV528" s="793"/>
      <c r="AW528" s="793"/>
      <c r="AX528" s="793"/>
      <c r="AY528" s="793"/>
      <c r="AZ528" s="793"/>
      <c r="BA528" s="793"/>
      <c r="BB528" s="794"/>
    </row>
    <row r="529" spans="1:54" ht="12.6" customHeight="1" x14ac:dyDescent="0.3">
      <c r="A529" s="317"/>
      <c r="B529" s="318"/>
      <c r="C529" s="318"/>
      <c r="D529" s="318"/>
      <c r="E529" s="318"/>
      <c r="F529" s="318"/>
      <c r="G529" s="318"/>
      <c r="H529" s="318"/>
      <c r="I529" s="318"/>
      <c r="J529" s="318"/>
      <c r="K529" s="318"/>
      <c r="L529" s="318"/>
      <c r="M529" s="326"/>
      <c r="N529" s="792" t="s">
        <v>1535</v>
      </c>
      <c r="O529" s="793"/>
      <c r="P529" s="793"/>
      <c r="Q529" s="793"/>
      <c r="R529" s="793"/>
      <c r="S529" s="794"/>
      <c r="T529" s="317"/>
      <c r="U529" s="318"/>
      <c r="V529" s="318"/>
      <c r="W529" s="318"/>
      <c r="X529" s="318"/>
      <c r="Y529" s="318"/>
      <c r="Z529" s="326"/>
      <c r="AA529" s="317"/>
      <c r="AB529" s="318"/>
      <c r="AC529" s="318"/>
      <c r="AD529" s="318"/>
      <c r="AE529" s="318"/>
      <c r="AF529" s="318"/>
      <c r="AG529" s="326"/>
      <c r="AH529" s="792" t="s">
        <v>1759</v>
      </c>
      <c r="AI529" s="793"/>
      <c r="AJ529" s="793"/>
      <c r="AK529" s="793"/>
      <c r="AL529" s="793"/>
      <c r="AM529" s="793"/>
      <c r="AN529" s="793"/>
      <c r="AO529" s="793"/>
      <c r="AP529" s="794"/>
      <c r="AQ529" s="792" t="s">
        <v>1535</v>
      </c>
      <c r="AR529" s="793"/>
      <c r="AS529" s="793"/>
      <c r="AT529" s="793"/>
      <c r="AU529" s="793"/>
      <c r="AV529" s="793"/>
      <c r="AW529" s="793"/>
      <c r="AX529" s="793"/>
      <c r="AY529" s="793"/>
      <c r="AZ529" s="793"/>
      <c r="BA529" s="793"/>
      <c r="BB529" s="794"/>
    </row>
    <row r="530" spans="1:54" ht="12.6" customHeight="1" x14ac:dyDescent="0.3">
      <c r="A530" s="739" t="s">
        <v>816</v>
      </c>
      <c r="B530" s="740"/>
      <c r="C530" s="740"/>
      <c r="D530" s="740"/>
      <c r="E530" s="740"/>
      <c r="F530" s="740"/>
      <c r="G530" s="740"/>
      <c r="H530" s="740"/>
      <c r="I530" s="740"/>
      <c r="J530" s="740"/>
      <c r="K530" s="740"/>
      <c r="L530" s="740"/>
      <c r="M530" s="791"/>
      <c r="N530" s="739" t="s">
        <v>817</v>
      </c>
      <c r="O530" s="740"/>
      <c r="P530" s="740"/>
      <c r="Q530" s="740"/>
      <c r="R530" s="740"/>
      <c r="S530" s="791"/>
      <c r="T530" s="739" t="s">
        <v>818</v>
      </c>
      <c r="U530" s="740"/>
      <c r="V530" s="740"/>
      <c r="W530" s="740"/>
      <c r="X530" s="740"/>
      <c r="Y530" s="740"/>
      <c r="Z530" s="791"/>
      <c r="AA530" s="739" t="s">
        <v>476</v>
      </c>
      <c r="AB530" s="740"/>
      <c r="AC530" s="740"/>
      <c r="AD530" s="740"/>
      <c r="AE530" s="740"/>
      <c r="AF530" s="740"/>
      <c r="AG530" s="791"/>
      <c r="AH530" s="739" t="s">
        <v>477</v>
      </c>
      <c r="AI530" s="740"/>
      <c r="AJ530" s="740"/>
      <c r="AK530" s="740"/>
      <c r="AL530" s="740"/>
      <c r="AM530" s="740"/>
      <c r="AN530" s="740"/>
      <c r="AO530" s="740"/>
      <c r="AP530" s="791"/>
      <c r="AQ530" s="739" t="s">
        <v>480</v>
      </c>
      <c r="AR530" s="740"/>
      <c r="AS530" s="740"/>
      <c r="AT530" s="740"/>
      <c r="AU530" s="740"/>
      <c r="AV530" s="740"/>
      <c r="AW530" s="740"/>
      <c r="AX530" s="740"/>
      <c r="AY530" s="740"/>
      <c r="AZ530" s="740"/>
      <c r="BA530" s="740"/>
      <c r="BB530" s="791"/>
    </row>
    <row r="531" spans="1:54" ht="12.6" customHeight="1" x14ac:dyDescent="0.3">
      <c r="A531" s="893" t="s">
        <v>1894</v>
      </c>
      <c r="B531" s="894"/>
      <c r="C531" s="894"/>
      <c r="D531" s="894"/>
      <c r="E531" s="894"/>
      <c r="F531" s="894"/>
      <c r="G531" s="894"/>
      <c r="H531" s="894"/>
      <c r="I531" s="894"/>
      <c r="J531" s="894"/>
      <c r="K531" s="894"/>
      <c r="L531" s="894"/>
      <c r="M531" s="894"/>
      <c r="N531" s="831"/>
      <c r="O531" s="831"/>
      <c r="P531" s="831"/>
      <c r="Q531" s="831"/>
      <c r="R531" s="831"/>
      <c r="S531" s="831"/>
      <c r="T531" s="831"/>
      <c r="U531" s="831"/>
      <c r="V531" s="831"/>
      <c r="W531" s="831"/>
      <c r="X531" s="831"/>
      <c r="Y531" s="831"/>
      <c r="Z531" s="831"/>
      <c r="AA531" s="831"/>
      <c r="AB531" s="831"/>
      <c r="AC531" s="831"/>
      <c r="AD531" s="831"/>
      <c r="AE531" s="831"/>
      <c r="AF531" s="831"/>
      <c r="AG531" s="831"/>
      <c r="AH531" s="831"/>
      <c r="AI531" s="831"/>
      <c r="AJ531" s="831"/>
      <c r="AK531" s="831"/>
      <c r="AL531" s="831"/>
      <c r="AM531" s="831"/>
      <c r="AN531" s="831"/>
      <c r="AO531" s="831"/>
      <c r="AP531" s="831"/>
      <c r="AQ531" s="831"/>
      <c r="AR531" s="831"/>
      <c r="AS531" s="831"/>
      <c r="AT531" s="831"/>
      <c r="AU531" s="831"/>
      <c r="AV531" s="831"/>
      <c r="AW531" s="831"/>
      <c r="AX531" s="831"/>
      <c r="AY531" s="831"/>
      <c r="AZ531" s="831"/>
      <c r="BA531" s="831"/>
      <c r="BB531" s="831"/>
    </row>
    <row r="532" spans="1:54" ht="12.6" customHeight="1" x14ac:dyDescent="0.3">
      <c r="A532" s="941" t="s">
        <v>1897</v>
      </c>
      <c r="B532" s="942"/>
      <c r="C532" s="942"/>
      <c r="D532" s="942"/>
      <c r="E532" s="942"/>
      <c r="F532" s="942"/>
      <c r="G532" s="942"/>
      <c r="H532" s="942"/>
      <c r="I532" s="942"/>
      <c r="J532" s="942"/>
      <c r="K532" s="942"/>
      <c r="L532" s="942"/>
      <c r="M532" s="943"/>
      <c r="N532" s="790"/>
      <c r="O532" s="790"/>
      <c r="P532" s="790"/>
      <c r="Q532" s="790"/>
      <c r="R532" s="790"/>
      <c r="S532" s="790"/>
      <c r="T532" s="790"/>
      <c r="U532" s="790"/>
      <c r="V532" s="790"/>
      <c r="W532" s="790"/>
      <c r="X532" s="790"/>
      <c r="Y532" s="790"/>
      <c r="Z532" s="790"/>
      <c r="AA532" s="790"/>
      <c r="AB532" s="790"/>
      <c r="AC532" s="790"/>
      <c r="AD532" s="790"/>
      <c r="AE532" s="790"/>
      <c r="AF532" s="790"/>
      <c r="AG532" s="790"/>
      <c r="AH532" s="790"/>
      <c r="AI532" s="790"/>
      <c r="AJ532" s="790"/>
      <c r="AK532" s="790"/>
      <c r="AL532" s="790"/>
      <c r="AM532" s="790"/>
      <c r="AN532" s="790"/>
      <c r="AO532" s="790"/>
      <c r="AP532" s="790"/>
      <c r="AQ532" s="790"/>
      <c r="AR532" s="790"/>
      <c r="AS532" s="790"/>
      <c r="AT532" s="790"/>
      <c r="AU532" s="790"/>
      <c r="AV532" s="790"/>
      <c r="AW532" s="790"/>
      <c r="AX532" s="790"/>
      <c r="AY532" s="790"/>
      <c r="AZ532" s="790"/>
      <c r="BA532" s="790"/>
      <c r="BB532" s="790"/>
    </row>
    <row r="533" spans="1:54" ht="14.25" customHeight="1" x14ac:dyDescent="0.3">
      <c r="A533" s="845"/>
      <c r="B533" s="846"/>
      <c r="C533" s="846"/>
      <c r="D533" s="846"/>
      <c r="E533" s="846"/>
      <c r="F533" s="846"/>
      <c r="G533" s="846"/>
      <c r="H533" s="846"/>
      <c r="I533" s="846"/>
      <c r="J533" s="846"/>
      <c r="K533" s="846"/>
      <c r="L533" s="846"/>
      <c r="M533" s="847"/>
      <c r="N533" s="790"/>
      <c r="O533" s="790"/>
      <c r="P533" s="790"/>
      <c r="Q533" s="790"/>
      <c r="R533" s="790"/>
      <c r="S533" s="790"/>
      <c r="T533" s="790"/>
      <c r="U533" s="790"/>
      <c r="V533" s="790"/>
      <c r="W533" s="790"/>
      <c r="X533" s="790"/>
      <c r="Y533" s="790"/>
      <c r="Z533" s="790"/>
      <c r="AA533" s="790"/>
      <c r="AB533" s="790"/>
      <c r="AC533" s="790"/>
      <c r="AD533" s="790"/>
      <c r="AE533" s="790"/>
      <c r="AF533" s="790"/>
      <c r="AG533" s="790"/>
      <c r="AH533" s="790"/>
      <c r="AI533" s="790"/>
      <c r="AJ533" s="790"/>
      <c r="AK533" s="790"/>
      <c r="AL533" s="790"/>
      <c r="AM533" s="790"/>
      <c r="AN533" s="790"/>
      <c r="AO533" s="790"/>
      <c r="AP533" s="790"/>
      <c r="AQ533" s="790"/>
      <c r="AR533" s="790"/>
      <c r="AS533" s="790"/>
      <c r="AT533" s="790"/>
      <c r="AU533" s="790"/>
      <c r="AV533" s="790"/>
      <c r="AW533" s="790"/>
      <c r="AX533" s="790"/>
      <c r="AY533" s="790"/>
      <c r="AZ533" s="790"/>
      <c r="BA533" s="790"/>
      <c r="BB533" s="790"/>
    </row>
    <row r="534" spans="1:54" ht="12.6" customHeight="1" x14ac:dyDescent="0.3">
      <c r="A534" s="944" t="s">
        <v>18</v>
      </c>
      <c r="B534" s="945"/>
      <c r="C534" s="945"/>
      <c r="D534" s="945"/>
      <c r="E534" s="945"/>
      <c r="F534" s="945"/>
      <c r="G534" s="945"/>
      <c r="H534" s="945"/>
      <c r="I534" s="945"/>
      <c r="J534" s="945"/>
      <c r="K534" s="945"/>
      <c r="L534" s="945"/>
      <c r="M534" s="946"/>
      <c r="N534" s="832"/>
      <c r="O534" s="833"/>
      <c r="P534" s="833"/>
      <c r="Q534" s="833"/>
      <c r="R534" s="833"/>
      <c r="S534" s="834"/>
      <c r="T534" s="832"/>
      <c r="U534" s="833"/>
      <c r="V534" s="833"/>
      <c r="W534" s="833"/>
      <c r="X534" s="833"/>
      <c r="Y534" s="833"/>
      <c r="Z534" s="834"/>
      <c r="AA534" s="832"/>
      <c r="AB534" s="833"/>
      <c r="AC534" s="833"/>
      <c r="AD534" s="833"/>
      <c r="AE534" s="833"/>
      <c r="AF534" s="833"/>
      <c r="AG534" s="834"/>
      <c r="AH534" s="832"/>
      <c r="AI534" s="833"/>
      <c r="AJ534" s="833"/>
      <c r="AK534" s="833"/>
      <c r="AL534" s="833"/>
      <c r="AM534" s="833"/>
      <c r="AN534" s="833"/>
      <c r="AO534" s="833"/>
      <c r="AP534" s="834"/>
      <c r="AQ534" s="832"/>
      <c r="AR534" s="833"/>
      <c r="AS534" s="833"/>
      <c r="AT534" s="833"/>
      <c r="AU534" s="833"/>
      <c r="AV534" s="833"/>
      <c r="AW534" s="833"/>
      <c r="AX534" s="833"/>
      <c r="AY534" s="833"/>
      <c r="AZ534" s="833"/>
      <c r="BA534" s="833"/>
      <c r="BB534" s="834"/>
    </row>
    <row r="535" spans="1:54" ht="25.5" customHeight="1" x14ac:dyDescent="0.3">
      <c r="A535" s="949" t="s">
        <v>488</v>
      </c>
      <c r="B535" s="950"/>
      <c r="C535" s="950"/>
      <c r="D535" s="950"/>
      <c r="E535" s="950"/>
      <c r="F535" s="950"/>
      <c r="G535" s="950"/>
      <c r="H535" s="950"/>
      <c r="I535" s="950"/>
      <c r="J535" s="950"/>
      <c r="K535" s="950"/>
      <c r="L535" s="950"/>
      <c r="M535" s="951"/>
      <c r="N535" s="832"/>
      <c r="O535" s="833"/>
      <c r="P535" s="833"/>
      <c r="Q535" s="833"/>
      <c r="R535" s="833"/>
      <c r="S535" s="834"/>
      <c r="T535" s="832"/>
      <c r="U535" s="833"/>
      <c r="V535" s="833"/>
      <c r="W535" s="833"/>
      <c r="X535" s="833"/>
      <c r="Y535" s="833"/>
      <c r="Z535" s="834"/>
      <c r="AA535" s="832"/>
      <c r="AB535" s="833"/>
      <c r="AC535" s="833"/>
      <c r="AD535" s="833"/>
      <c r="AE535" s="833"/>
      <c r="AF535" s="833"/>
      <c r="AG535" s="834"/>
      <c r="AH535" s="832"/>
      <c r="AI535" s="833"/>
      <c r="AJ535" s="833"/>
      <c r="AK535" s="833"/>
      <c r="AL535" s="833"/>
      <c r="AM535" s="833"/>
      <c r="AN535" s="833"/>
      <c r="AO535" s="833"/>
      <c r="AP535" s="834"/>
      <c r="AQ535" s="832"/>
      <c r="AR535" s="833"/>
      <c r="AS535" s="833"/>
      <c r="AT535" s="833"/>
      <c r="AU535" s="833"/>
      <c r="AV535" s="833"/>
      <c r="AW535" s="833"/>
      <c r="AX535" s="833"/>
      <c r="AY535" s="833"/>
      <c r="AZ535" s="833"/>
      <c r="BA535" s="833"/>
      <c r="BB535" s="834"/>
    </row>
    <row r="536" spans="1:54" ht="12.6" customHeight="1" x14ac:dyDescent="0.3">
      <c r="A536" s="941" t="s">
        <v>1895</v>
      </c>
      <c r="B536" s="942"/>
      <c r="C536" s="942"/>
      <c r="D536" s="942"/>
      <c r="E536" s="942"/>
      <c r="F536" s="942"/>
      <c r="G536" s="942"/>
      <c r="H536" s="942"/>
      <c r="I536" s="942"/>
      <c r="J536" s="942"/>
      <c r="K536" s="942"/>
      <c r="L536" s="942"/>
      <c r="M536" s="943"/>
      <c r="N536" s="790"/>
      <c r="O536" s="790"/>
      <c r="P536" s="790"/>
      <c r="Q536" s="790"/>
      <c r="R536" s="790"/>
      <c r="S536" s="790"/>
      <c r="T536" s="790"/>
      <c r="U536" s="790"/>
      <c r="V536" s="790"/>
      <c r="W536" s="790"/>
      <c r="X536" s="790"/>
      <c r="Y536" s="790"/>
      <c r="Z536" s="790"/>
      <c r="AA536" s="790"/>
      <c r="AB536" s="790"/>
      <c r="AC536" s="790"/>
      <c r="AD536" s="790"/>
      <c r="AE536" s="790"/>
      <c r="AF536" s="790"/>
      <c r="AG536" s="790"/>
      <c r="AH536" s="790"/>
      <c r="AI536" s="790"/>
      <c r="AJ536" s="790"/>
      <c r="AK536" s="790"/>
      <c r="AL536" s="790"/>
      <c r="AM536" s="790"/>
      <c r="AN536" s="790"/>
      <c r="AO536" s="790"/>
      <c r="AP536" s="790"/>
      <c r="AQ536" s="790"/>
      <c r="AR536" s="790"/>
      <c r="AS536" s="790"/>
      <c r="AT536" s="790"/>
      <c r="AU536" s="790"/>
      <c r="AV536" s="790"/>
      <c r="AW536" s="790"/>
      <c r="AX536" s="790"/>
      <c r="AY536" s="790"/>
      <c r="AZ536" s="790"/>
      <c r="BA536" s="790"/>
      <c r="BB536" s="790"/>
    </row>
    <row r="537" spans="1:54" ht="14.25" customHeight="1" x14ac:dyDescent="0.3">
      <c r="A537" s="845"/>
      <c r="B537" s="846"/>
      <c r="C537" s="846"/>
      <c r="D537" s="846"/>
      <c r="E537" s="846"/>
      <c r="F537" s="846"/>
      <c r="G537" s="846"/>
      <c r="H537" s="846"/>
      <c r="I537" s="846"/>
      <c r="J537" s="846"/>
      <c r="K537" s="846"/>
      <c r="L537" s="846"/>
      <c r="M537" s="847"/>
      <c r="N537" s="790"/>
      <c r="O537" s="790"/>
      <c r="P537" s="790"/>
      <c r="Q537" s="790"/>
      <c r="R537" s="790"/>
      <c r="S537" s="790"/>
      <c r="T537" s="790"/>
      <c r="U537" s="790"/>
      <c r="V537" s="790"/>
      <c r="W537" s="790"/>
      <c r="X537" s="790"/>
      <c r="Y537" s="790"/>
      <c r="Z537" s="790"/>
      <c r="AA537" s="790"/>
      <c r="AB537" s="790"/>
      <c r="AC537" s="790"/>
      <c r="AD537" s="790"/>
      <c r="AE537" s="790"/>
      <c r="AF537" s="790"/>
      <c r="AG537" s="790"/>
      <c r="AH537" s="790"/>
      <c r="AI537" s="790"/>
      <c r="AJ537" s="790"/>
      <c r="AK537" s="790"/>
      <c r="AL537" s="790"/>
      <c r="AM537" s="790"/>
      <c r="AN537" s="790"/>
      <c r="AO537" s="790"/>
      <c r="AP537" s="790"/>
      <c r="AQ537" s="790"/>
      <c r="AR537" s="790"/>
      <c r="AS537" s="790"/>
      <c r="AT537" s="790"/>
      <c r="AU537" s="790"/>
      <c r="AV537" s="790"/>
      <c r="AW537" s="790"/>
      <c r="AX537" s="790"/>
      <c r="AY537" s="790"/>
      <c r="AZ537" s="790"/>
      <c r="BA537" s="790"/>
      <c r="BB537" s="790"/>
    </row>
    <row r="538" spans="1:54" ht="12.6" customHeight="1" x14ac:dyDescent="0.3">
      <c r="A538" s="952" t="s">
        <v>1508</v>
      </c>
      <c r="B538" s="798"/>
      <c r="C538" s="798"/>
      <c r="D538" s="798"/>
      <c r="E538" s="798"/>
      <c r="F538" s="798"/>
      <c r="G538" s="798"/>
      <c r="H538" s="798"/>
      <c r="I538" s="798"/>
      <c r="J538" s="798"/>
      <c r="K538" s="798"/>
      <c r="L538" s="798"/>
      <c r="M538" s="798"/>
      <c r="N538" s="790"/>
      <c r="O538" s="790"/>
      <c r="P538" s="790"/>
      <c r="Q538" s="790"/>
      <c r="R538" s="790"/>
      <c r="S538" s="790"/>
      <c r="T538" s="790"/>
      <c r="U538" s="790"/>
      <c r="V538" s="790"/>
      <c r="W538" s="790"/>
      <c r="X538" s="790"/>
      <c r="Y538" s="790"/>
      <c r="Z538" s="790"/>
      <c r="AA538" s="790"/>
      <c r="AB538" s="790"/>
      <c r="AC538" s="790"/>
      <c r="AD538" s="790"/>
      <c r="AE538" s="790"/>
      <c r="AF538" s="790"/>
      <c r="AG538" s="790"/>
      <c r="AH538" s="790"/>
      <c r="AI538" s="790"/>
      <c r="AJ538" s="790"/>
      <c r="AK538" s="790"/>
      <c r="AL538" s="790"/>
      <c r="AM538" s="790"/>
      <c r="AN538" s="790"/>
      <c r="AO538" s="790"/>
      <c r="AP538" s="790"/>
      <c r="AQ538" s="790"/>
      <c r="AR538" s="790"/>
      <c r="AS538" s="790"/>
      <c r="AT538" s="790"/>
      <c r="AU538" s="790"/>
      <c r="AV538" s="790"/>
      <c r="AW538" s="790"/>
      <c r="AX538" s="790"/>
      <c r="AY538" s="790"/>
      <c r="AZ538" s="790"/>
      <c r="BA538" s="790"/>
      <c r="BB538" s="790"/>
    </row>
    <row r="539" spans="1:54" ht="12.6" customHeight="1" x14ac:dyDescent="0.3">
      <c r="A539" s="314" t="s">
        <v>1758</v>
      </c>
    </row>
    <row r="540" spans="1:54" ht="15" customHeight="1" x14ac:dyDescent="0.3">
      <c r="A540" s="824"/>
      <c r="B540" s="825"/>
      <c r="C540" s="825"/>
      <c r="D540" s="825"/>
      <c r="E540" s="825"/>
      <c r="F540" s="825"/>
      <c r="G540" s="825"/>
      <c r="H540" s="825"/>
      <c r="I540" s="825"/>
      <c r="J540" s="825"/>
      <c r="K540" s="825"/>
      <c r="L540" s="825"/>
      <c r="M540" s="825"/>
      <c r="N540" s="825"/>
      <c r="O540" s="825"/>
      <c r="P540" s="825"/>
      <c r="Q540" s="825"/>
      <c r="R540" s="825"/>
      <c r="S540" s="825"/>
      <c r="T540" s="825"/>
      <c r="U540" s="825"/>
      <c r="V540" s="825"/>
      <c r="W540" s="825"/>
      <c r="X540" s="825"/>
      <c r="Y540" s="825"/>
      <c r="Z540" s="825"/>
      <c r="AA540" s="825"/>
      <c r="AB540" s="825"/>
      <c r="AC540" s="825"/>
      <c r="AD540" s="825"/>
      <c r="AE540" s="825"/>
      <c r="AF540" s="825"/>
      <c r="AG540" s="825"/>
      <c r="AH540" s="825"/>
      <c r="AI540" s="825"/>
      <c r="AJ540" s="825"/>
      <c r="AK540" s="825"/>
      <c r="AL540" s="825"/>
      <c r="AM540" s="825"/>
      <c r="AN540" s="825"/>
      <c r="AO540" s="825"/>
      <c r="AP540" s="825"/>
      <c r="AQ540" s="825"/>
      <c r="AR540" s="825"/>
      <c r="AS540" s="825"/>
      <c r="AT540" s="825"/>
      <c r="AU540" s="825"/>
      <c r="AV540" s="825"/>
      <c r="AW540" s="825"/>
      <c r="AX540" s="825"/>
      <c r="AY540" s="825"/>
      <c r="AZ540" s="825"/>
      <c r="BA540" s="825"/>
      <c r="BB540" s="826"/>
    </row>
    <row r="541" spans="1:54" ht="15" customHeight="1" x14ac:dyDescent="0.3">
      <c r="A541" s="827"/>
      <c r="B541" s="828"/>
      <c r="C541" s="828"/>
      <c r="D541" s="828"/>
      <c r="E541" s="828"/>
      <c r="F541" s="828"/>
      <c r="G541" s="828"/>
      <c r="H541" s="828"/>
      <c r="I541" s="828"/>
      <c r="J541" s="828"/>
      <c r="K541" s="828"/>
      <c r="L541" s="828"/>
      <c r="M541" s="828"/>
      <c r="N541" s="828"/>
      <c r="O541" s="828"/>
      <c r="P541" s="828"/>
      <c r="Q541" s="828"/>
      <c r="R541" s="828"/>
      <c r="S541" s="828"/>
      <c r="T541" s="828"/>
      <c r="U541" s="828"/>
      <c r="V541" s="828"/>
      <c r="W541" s="828"/>
      <c r="X541" s="828"/>
      <c r="Y541" s="828"/>
      <c r="Z541" s="828"/>
      <c r="AA541" s="828"/>
      <c r="AB541" s="828"/>
      <c r="AC541" s="828"/>
      <c r="AD541" s="828"/>
      <c r="AE541" s="828"/>
      <c r="AF541" s="828"/>
      <c r="AG541" s="828"/>
      <c r="AH541" s="828"/>
      <c r="AI541" s="828"/>
      <c r="AJ541" s="828"/>
      <c r="AK541" s="828"/>
      <c r="AL541" s="828"/>
      <c r="AM541" s="828"/>
      <c r="AN541" s="828"/>
      <c r="AO541" s="828"/>
      <c r="AP541" s="828"/>
      <c r="AQ541" s="828"/>
      <c r="AR541" s="828"/>
      <c r="AS541" s="828"/>
      <c r="AT541" s="828"/>
      <c r="AU541" s="828"/>
      <c r="AV541" s="828"/>
      <c r="AW541" s="828"/>
      <c r="AX541" s="828"/>
      <c r="AY541" s="828"/>
      <c r="AZ541" s="828"/>
      <c r="BA541" s="828"/>
      <c r="BB541" s="829"/>
    </row>
    <row r="542" spans="1:54" ht="12.6" customHeight="1" x14ac:dyDescent="0.3">
      <c r="A542" s="314" t="s">
        <v>1757</v>
      </c>
    </row>
    <row r="543" spans="1:54" ht="12.6" customHeight="1" x14ac:dyDescent="0.3">
      <c r="A543" s="246" t="s">
        <v>474</v>
      </c>
    </row>
    <row r="544" spans="1:54" ht="12.6" customHeight="1" x14ac:dyDescent="0.3">
      <c r="A544" s="315"/>
      <c r="B544" s="316"/>
      <c r="C544" s="316"/>
      <c r="D544" s="316"/>
      <c r="E544" s="316"/>
      <c r="F544" s="316"/>
      <c r="G544" s="316"/>
      <c r="H544" s="316"/>
      <c r="I544" s="316"/>
      <c r="J544" s="316"/>
      <c r="K544" s="316"/>
      <c r="L544" s="316"/>
      <c r="M544" s="325"/>
      <c r="N544" s="796" t="s">
        <v>815</v>
      </c>
      <c r="O544" s="796"/>
      <c r="P544" s="796"/>
      <c r="Q544" s="796"/>
      <c r="R544" s="796"/>
      <c r="S544" s="796"/>
      <c r="T544" s="796"/>
      <c r="U544" s="796"/>
      <c r="V544" s="796"/>
      <c r="W544" s="796"/>
      <c r="X544" s="796"/>
      <c r="Y544" s="796"/>
      <c r="Z544" s="796"/>
      <c r="AA544" s="796"/>
      <c r="AB544" s="796"/>
      <c r="AC544" s="796"/>
      <c r="AD544" s="796"/>
      <c r="AE544" s="796"/>
      <c r="AF544" s="796"/>
      <c r="AG544" s="796"/>
      <c r="AH544" s="796"/>
      <c r="AI544" s="796"/>
      <c r="AJ544" s="796"/>
      <c r="AK544" s="796"/>
      <c r="AL544" s="796"/>
      <c r="AM544" s="796"/>
      <c r="AN544" s="796"/>
      <c r="AO544" s="796"/>
      <c r="AP544" s="796"/>
      <c r="AQ544" s="796"/>
      <c r="AR544" s="796"/>
      <c r="AS544" s="796"/>
      <c r="AT544" s="796"/>
      <c r="AU544" s="796"/>
      <c r="AV544" s="796"/>
      <c r="AW544" s="796"/>
      <c r="AX544" s="796"/>
      <c r="AY544" s="796"/>
      <c r="AZ544" s="796"/>
      <c r="BA544" s="796"/>
      <c r="BB544" s="797"/>
    </row>
    <row r="545" spans="1:54" ht="12.6" customHeight="1" x14ac:dyDescent="0.3">
      <c r="A545" s="317"/>
      <c r="B545" s="318"/>
      <c r="C545" s="318"/>
      <c r="D545" s="318"/>
      <c r="E545" s="318"/>
      <c r="F545" s="318"/>
      <c r="G545" s="318"/>
      <c r="H545" s="318"/>
      <c r="I545" s="318"/>
      <c r="J545" s="318"/>
      <c r="K545" s="318"/>
      <c r="L545" s="318"/>
      <c r="M545" s="326"/>
      <c r="N545" s="315"/>
      <c r="O545" s="316"/>
      <c r="P545" s="316"/>
      <c r="Q545" s="316"/>
      <c r="R545" s="316"/>
      <c r="S545" s="325"/>
      <c r="T545" s="315"/>
      <c r="U545" s="316"/>
      <c r="V545" s="316"/>
      <c r="W545" s="316"/>
      <c r="X545" s="316"/>
      <c r="Y545" s="316"/>
      <c r="Z545" s="325"/>
      <c r="AA545" s="315"/>
      <c r="AB545" s="316"/>
      <c r="AC545" s="316"/>
      <c r="AD545" s="316"/>
      <c r="AE545" s="316"/>
      <c r="AF545" s="316"/>
      <c r="AG545" s="325"/>
      <c r="AH545" s="795" t="s">
        <v>1699</v>
      </c>
      <c r="AI545" s="796"/>
      <c r="AJ545" s="796"/>
      <c r="AK545" s="796"/>
      <c r="AL545" s="796"/>
      <c r="AM545" s="796"/>
      <c r="AN545" s="796"/>
      <c r="AO545" s="796"/>
      <c r="AP545" s="797"/>
      <c r="AQ545" s="315"/>
      <c r="AR545" s="316"/>
      <c r="AS545" s="316"/>
      <c r="AT545" s="316"/>
      <c r="AU545" s="316"/>
      <c r="AV545" s="316"/>
      <c r="AW545" s="316"/>
      <c r="AX545" s="316"/>
      <c r="AY545" s="316"/>
      <c r="AZ545" s="316"/>
      <c r="BA545" s="316"/>
      <c r="BB545" s="325"/>
    </row>
    <row r="546" spans="1:54" ht="12.6" customHeight="1" x14ac:dyDescent="0.3">
      <c r="A546" s="317"/>
      <c r="B546" s="318"/>
      <c r="C546" s="318"/>
      <c r="D546" s="318"/>
      <c r="E546" s="318"/>
      <c r="F546" s="318"/>
      <c r="G546" s="318"/>
      <c r="H546" s="318"/>
      <c r="I546" s="318"/>
      <c r="J546" s="318"/>
      <c r="K546" s="318"/>
      <c r="L546" s="318"/>
      <c r="M546" s="326"/>
      <c r="N546" s="792" t="s">
        <v>1697</v>
      </c>
      <c r="O546" s="793"/>
      <c r="P546" s="793"/>
      <c r="Q546" s="793"/>
      <c r="R546" s="793"/>
      <c r="S546" s="794"/>
      <c r="T546" s="317"/>
      <c r="U546" s="318"/>
      <c r="V546" s="318"/>
      <c r="W546" s="318"/>
      <c r="X546" s="318"/>
      <c r="Y546" s="318"/>
      <c r="Z546" s="326"/>
      <c r="AA546" s="317" t="s">
        <v>1699</v>
      </c>
      <c r="AB546" s="318"/>
      <c r="AC546" s="318"/>
      <c r="AD546" s="318"/>
      <c r="AE546" s="318"/>
      <c r="AF546" s="318"/>
      <c r="AG546" s="326"/>
      <c r="AH546" s="792" t="s">
        <v>1698</v>
      </c>
      <c r="AI546" s="793"/>
      <c r="AJ546" s="793"/>
      <c r="AK546" s="793"/>
      <c r="AL546" s="793"/>
      <c r="AM546" s="793"/>
      <c r="AN546" s="793"/>
      <c r="AO546" s="793"/>
      <c r="AP546" s="794"/>
      <c r="AQ546" s="792" t="s">
        <v>1697</v>
      </c>
      <c r="AR546" s="793"/>
      <c r="AS546" s="793"/>
      <c r="AT546" s="793"/>
      <c r="AU546" s="793"/>
      <c r="AV546" s="793"/>
      <c r="AW546" s="793"/>
      <c r="AX546" s="793"/>
      <c r="AY546" s="793"/>
      <c r="AZ546" s="793"/>
      <c r="BA546" s="793"/>
      <c r="BB546" s="794"/>
    </row>
    <row r="547" spans="1:54" ht="12.6" customHeight="1" x14ac:dyDescent="0.3">
      <c r="A547" s="792" t="s">
        <v>484</v>
      </c>
      <c r="B547" s="793"/>
      <c r="C547" s="793"/>
      <c r="D547" s="793"/>
      <c r="E547" s="793"/>
      <c r="F547" s="793"/>
      <c r="G547" s="793"/>
      <c r="H547" s="793"/>
      <c r="I547" s="793"/>
      <c r="J547" s="793"/>
      <c r="K547" s="793"/>
      <c r="L547" s="793"/>
      <c r="M547" s="794"/>
      <c r="N547" s="792" t="s">
        <v>1696</v>
      </c>
      <c r="O547" s="793"/>
      <c r="P547" s="793"/>
      <c r="Q547" s="793"/>
      <c r="R547" s="793"/>
      <c r="S547" s="794"/>
      <c r="T547" s="792" t="s">
        <v>1491</v>
      </c>
      <c r="U547" s="793"/>
      <c r="V547" s="793"/>
      <c r="W547" s="793"/>
      <c r="X547" s="793"/>
      <c r="Y547" s="793"/>
      <c r="Z547" s="794"/>
      <c r="AA547" s="792" t="s">
        <v>1720</v>
      </c>
      <c r="AB547" s="793"/>
      <c r="AC547" s="793"/>
      <c r="AD547" s="793"/>
      <c r="AE547" s="793"/>
      <c r="AF547" s="793"/>
      <c r="AG547" s="794"/>
      <c r="AH547" s="792" t="s">
        <v>1694</v>
      </c>
      <c r="AI547" s="793"/>
      <c r="AJ547" s="793"/>
      <c r="AK547" s="793"/>
      <c r="AL547" s="793"/>
      <c r="AM547" s="793"/>
      <c r="AN547" s="793"/>
      <c r="AO547" s="793"/>
      <c r="AP547" s="794"/>
      <c r="AQ547" s="792" t="s">
        <v>1537</v>
      </c>
      <c r="AR547" s="793"/>
      <c r="AS547" s="793"/>
      <c r="AT547" s="793"/>
      <c r="AU547" s="793"/>
      <c r="AV547" s="793"/>
      <c r="AW547" s="793"/>
      <c r="AX547" s="793"/>
      <c r="AY547" s="793"/>
      <c r="AZ547" s="793"/>
      <c r="BA547" s="793"/>
      <c r="BB547" s="794"/>
    </row>
    <row r="548" spans="1:54" ht="12.6" customHeight="1" x14ac:dyDescent="0.3">
      <c r="A548" s="317"/>
      <c r="B548" s="318"/>
      <c r="C548" s="318"/>
      <c r="D548" s="318"/>
      <c r="E548" s="318"/>
      <c r="F548" s="318"/>
      <c r="G548" s="318"/>
      <c r="H548" s="318"/>
      <c r="I548" s="318"/>
      <c r="J548" s="318"/>
      <c r="K548" s="318"/>
      <c r="L548" s="318"/>
      <c r="M548" s="326"/>
      <c r="N548" s="792" t="s">
        <v>1536</v>
      </c>
      <c r="O548" s="793"/>
      <c r="P548" s="793"/>
      <c r="Q548" s="793"/>
      <c r="R548" s="793"/>
      <c r="S548" s="794"/>
      <c r="T548" s="792" t="s">
        <v>1693</v>
      </c>
      <c r="U548" s="793"/>
      <c r="V548" s="793"/>
      <c r="W548" s="793"/>
      <c r="X548" s="793"/>
      <c r="Y548" s="793"/>
      <c r="Z548" s="794"/>
      <c r="AA548" s="792" t="s">
        <v>1719</v>
      </c>
      <c r="AB548" s="793"/>
      <c r="AC548" s="793"/>
      <c r="AD548" s="793"/>
      <c r="AE548" s="793"/>
      <c r="AF548" s="793"/>
      <c r="AG548" s="794"/>
      <c r="AH548" s="792" t="s">
        <v>1700</v>
      </c>
      <c r="AI548" s="793"/>
      <c r="AJ548" s="793"/>
      <c r="AK548" s="793"/>
      <c r="AL548" s="793"/>
      <c r="AM548" s="793"/>
      <c r="AN548" s="793"/>
      <c r="AO548" s="793"/>
      <c r="AP548" s="794"/>
      <c r="AQ548" s="792" t="s">
        <v>1536</v>
      </c>
      <c r="AR548" s="793"/>
      <c r="AS548" s="793"/>
      <c r="AT548" s="793"/>
      <c r="AU548" s="793"/>
      <c r="AV548" s="793"/>
      <c r="AW548" s="793"/>
      <c r="AX548" s="793"/>
      <c r="AY548" s="793"/>
      <c r="AZ548" s="793"/>
      <c r="BA548" s="793"/>
      <c r="BB548" s="794"/>
    </row>
    <row r="549" spans="1:54" ht="12.6" customHeight="1" x14ac:dyDescent="0.3">
      <c r="A549" s="317"/>
      <c r="B549" s="318"/>
      <c r="C549" s="318"/>
      <c r="D549" s="318"/>
      <c r="E549" s="318"/>
      <c r="F549" s="318"/>
      <c r="G549" s="318"/>
      <c r="H549" s="318"/>
      <c r="I549" s="318"/>
      <c r="J549" s="318"/>
      <c r="K549" s="318"/>
      <c r="L549" s="318"/>
      <c r="M549" s="326"/>
      <c r="N549" s="792" t="s">
        <v>1535</v>
      </c>
      <c r="O549" s="793"/>
      <c r="P549" s="793"/>
      <c r="Q549" s="793"/>
      <c r="R549" s="793"/>
      <c r="S549" s="794"/>
      <c r="T549" s="317"/>
      <c r="U549" s="318"/>
      <c r="V549" s="318"/>
      <c r="W549" s="318"/>
      <c r="X549" s="318"/>
      <c r="Y549" s="318"/>
      <c r="Z549" s="326"/>
      <c r="AA549" s="317"/>
      <c r="AB549" s="318"/>
      <c r="AC549" s="318"/>
      <c r="AD549" s="318"/>
      <c r="AE549" s="318"/>
      <c r="AF549" s="318"/>
      <c r="AG549" s="326"/>
      <c r="AH549" s="792" t="s">
        <v>1718</v>
      </c>
      <c r="AI549" s="793"/>
      <c r="AJ549" s="793"/>
      <c r="AK549" s="793"/>
      <c r="AL549" s="793"/>
      <c r="AM549" s="793"/>
      <c r="AN549" s="793"/>
      <c r="AO549" s="793"/>
      <c r="AP549" s="794"/>
      <c r="AQ549" s="792" t="s">
        <v>1535</v>
      </c>
      <c r="AR549" s="793"/>
      <c r="AS549" s="793"/>
      <c r="AT549" s="793"/>
      <c r="AU549" s="793"/>
      <c r="AV549" s="793"/>
      <c r="AW549" s="793"/>
      <c r="AX549" s="793"/>
      <c r="AY549" s="793"/>
      <c r="AZ549" s="793"/>
      <c r="BA549" s="793"/>
      <c r="BB549" s="794"/>
    </row>
    <row r="550" spans="1:54" ht="12.6" customHeight="1" x14ac:dyDescent="0.3">
      <c r="A550" s="739" t="s">
        <v>816</v>
      </c>
      <c r="B550" s="740"/>
      <c r="C550" s="740"/>
      <c r="D550" s="740"/>
      <c r="E550" s="740"/>
      <c r="F550" s="740"/>
      <c r="G550" s="740"/>
      <c r="H550" s="740"/>
      <c r="I550" s="740"/>
      <c r="J550" s="740"/>
      <c r="K550" s="740"/>
      <c r="L550" s="740"/>
      <c r="M550" s="791"/>
      <c r="N550" s="739" t="s">
        <v>817</v>
      </c>
      <c r="O550" s="740"/>
      <c r="P550" s="740"/>
      <c r="Q550" s="740"/>
      <c r="R550" s="740"/>
      <c r="S550" s="791"/>
      <c r="T550" s="739" t="s">
        <v>818</v>
      </c>
      <c r="U550" s="740"/>
      <c r="V550" s="740"/>
      <c r="W550" s="740"/>
      <c r="X550" s="740"/>
      <c r="Y550" s="740"/>
      <c r="Z550" s="791"/>
      <c r="AA550" s="739" t="s">
        <v>476</v>
      </c>
      <c r="AB550" s="740"/>
      <c r="AC550" s="740"/>
      <c r="AD550" s="740"/>
      <c r="AE550" s="740"/>
      <c r="AF550" s="740"/>
      <c r="AG550" s="791"/>
      <c r="AH550" s="739" t="s">
        <v>477</v>
      </c>
      <c r="AI550" s="740"/>
      <c r="AJ550" s="740"/>
      <c r="AK550" s="740"/>
      <c r="AL550" s="740"/>
      <c r="AM550" s="740"/>
      <c r="AN550" s="740"/>
      <c r="AO550" s="740"/>
      <c r="AP550" s="791"/>
      <c r="AQ550" s="739" t="s">
        <v>480</v>
      </c>
      <c r="AR550" s="740"/>
      <c r="AS550" s="740"/>
      <c r="AT550" s="740"/>
      <c r="AU550" s="740"/>
      <c r="AV550" s="740"/>
      <c r="AW550" s="740"/>
      <c r="AX550" s="740"/>
      <c r="AY550" s="740"/>
      <c r="AZ550" s="740"/>
      <c r="BA550" s="740"/>
      <c r="BB550" s="791"/>
    </row>
    <row r="551" spans="1:54" ht="12.6" customHeight="1" x14ac:dyDescent="0.3">
      <c r="A551" s="873" t="s">
        <v>77</v>
      </c>
      <c r="B551" s="873"/>
      <c r="C551" s="873"/>
      <c r="D551" s="873"/>
      <c r="E551" s="873"/>
      <c r="F551" s="873"/>
      <c r="G551" s="873"/>
      <c r="H551" s="873"/>
      <c r="I551" s="873"/>
      <c r="J551" s="873"/>
      <c r="K551" s="873"/>
      <c r="L551" s="873"/>
      <c r="M551" s="873"/>
      <c r="N551" s="721"/>
      <c r="O551" s="831"/>
      <c r="P551" s="831"/>
      <c r="Q551" s="831"/>
      <c r="R551" s="831"/>
      <c r="S551" s="831"/>
      <c r="T551" s="831"/>
      <c r="U551" s="831"/>
      <c r="V551" s="831"/>
      <c r="W551" s="831"/>
      <c r="X551" s="831"/>
      <c r="Y551" s="831"/>
      <c r="Z551" s="831"/>
      <c r="AA551" s="831"/>
      <c r="AB551" s="831"/>
      <c r="AC551" s="831"/>
      <c r="AD551" s="831"/>
      <c r="AE551" s="831"/>
      <c r="AF551" s="831"/>
      <c r="AG551" s="831"/>
      <c r="AH551" s="831"/>
      <c r="AI551" s="831"/>
      <c r="AJ551" s="831"/>
      <c r="AK551" s="831"/>
      <c r="AL551" s="831"/>
      <c r="AM551" s="831"/>
      <c r="AN551" s="831"/>
      <c r="AO551" s="831"/>
      <c r="AP551" s="831"/>
      <c r="AQ551" s="831"/>
      <c r="AR551" s="831"/>
      <c r="AS551" s="831"/>
      <c r="AT551" s="831"/>
      <c r="AU551" s="831"/>
      <c r="AV551" s="831"/>
      <c r="AW551" s="831"/>
      <c r="AX551" s="831"/>
      <c r="AY551" s="831"/>
      <c r="AZ551" s="831"/>
      <c r="BA551" s="831"/>
      <c r="BB551" s="831"/>
    </row>
    <row r="552" spans="1:54" ht="12.6" customHeight="1" x14ac:dyDescent="0.3">
      <c r="A552" s="1040" t="s">
        <v>1756</v>
      </c>
      <c r="B552" s="1041"/>
      <c r="C552" s="1041"/>
      <c r="D552" s="1041"/>
      <c r="E552" s="1041"/>
      <c r="F552" s="1041"/>
      <c r="G552" s="1041"/>
      <c r="H552" s="1041"/>
      <c r="I552" s="1041"/>
      <c r="J552" s="1041"/>
      <c r="K552" s="1041"/>
      <c r="L552" s="1041"/>
      <c r="M552" s="1042"/>
      <c r="N552" s="727"/>
      <c r="O552" s="790"/>
      <c r="P552" s="790"/>
      <c r="Q552" s="790"/>
      <c r="R552" s="790"/>
      <c r="S552" s="790"/>
      <c r="T552" s="790"/>
      <c r="U552" s="790"/>
      <c r="V552" s="790"/>
      <c r="W552" s="790"/>
      <c r="X552" s="790"/>
      <c r="Y552" s="790"/>
      <c r="Z552" s="790"/>
      <c r="AA552" s="790"/>
      <c r="AB552" s="790"/>
      <c r="AC552" s="790"/>
      <c r="AD552" s="790"/>
      <c r="AE552" s="790"/>
      <c r="AF552" s="790"/>
      <c r="AG552" s="790"/>
      <c r="AH552" s="790"/>
      <c r="AI552" s="790"/>
      <c r="AJ552" s="790"/>
      <c r="AK552" s="790"/>
      <c r="AL552" s="790"/>
      <c r="AM552" s="790"/>
      <c r="AN552" s="790"/>
      <c r="AO552" s="790"/>
      <c r="AP552" s="790"/>
      <c r="AQ552" s="790"/>
      <c r="AR552" s="790"/>
      <c r="AS552" s="790"/>
      <c r="AT552" s="790"/>
      <c r="AU552" s="790"/>
      <c r="AV552" s="790"/>
      <c r="AW552" s="790"/>
      <c r="AX552" s="790"/>
      <c r="AY552" s="790"/>
      <c r="AZ552" s="790"/>
      <c r="BA552" s="790"/>
      <c r="BB552" s="790"/>
    </row>
    <row r="553" spans="1:54" ht="12.6" customHeight="1" x14ac:dyDescent="0.3">
      <c r="A553" s="1043" t="s">
        <v>1755</v>
      </c>
      <c r="B553" s="1044"/>
      <c r="C553" s="1044"/>
      <c r="D553" s="1044"/>
      <c r="E553" s="1044"/>
      <c r="F553" s="1044"/>
      <c r="G553" s="1044"/>
      <c r="H553" s="1044"/>
      <c r="I553" s="1044"/>
      <c r="J553" s="1044"/>
      <c r="K553" s="1044"/>
      <c r="L553" s="1044"/>
      <c r="M553" s="1045"/>
      <c r="N553" s="727"/>
      <c r="O553" s="790"/>
      <c r="P553" s="790"/>
      <c r="Q553" s="790"/>
      <c r="R553" s="790"/>
      <c r="S553" s="790"/>
      <c r="T553" s="790"/>
      <c r="U553" s="790"/>
      <c r="V553" s="790"/>
      <c r="W553" s="790"/>
      <c r="X553" s="790"/>
      <c r="Y553" s="790"/>
      <c r="Z553" s="790"/>
      <c r="AA553" s="790"/>
      <c r="AB553" s="790"/>
      <c r="AC553" s="790"/>
      <c r="AD553" s="790"/>
      <c r="AE553" s="790"/>
      <c r="AF553" s="790"/>
      <c r="AG553" s="790"/>
      <c r="AH553" s="790"/>
      <c r="AI553" s="790"/>
      <c r="AJ553" s="790"/>
      <c r="AK553" s="790"/>
      <c r="AL553" s="790"/>
      <c r="AM553" s="790"/>
      <c r="AN553" s="790"/>
      <c r="AO553" s="790"/>
      <c r="AP553" s="790"/>
      <c r="AQ553" s="790"/>
      <c r="AR553" s="790"/>
      <c r="AS553" s="790"/>
      <c r="AT553" s="790"/>
      <c r="AU553" s="790"/>
      <c r="AV553" s="790"/>
      <c r="AW553" s="790"/>
      <c r="AX553" s="790"/>
      <c r="AY553" s="790"/>
      <c r="AZ553" s="790"/>
      <c r="BA553" s="790"/>
      <c r="BB553" s="790"/>
    </row>
    <row r="554" spans="1:54" ht="12.6" customHeight="1" x14ac:dyDescent="0.3">
      <c r="A554" s="954" t="s">
        <v>91</v>
      </c>
      <c r="B554" s="954"/>
      <c r="C554" s="954"/>
      <c r="D554" s="954"/>
      <c r="E554" s="954"/>
      <c r="F554" s="954"/>
      <c r="G554" s="954"/>
      <c r="H554" s="954"/>
      <c r="I554" s="954"/>
      <c r="J554" s="954"/>
      <c r="K554" s="954"/>
      <c r="L554" s="954"/>
      <c r="M554" s="954"/>
      <c r="N554" s="727"/>
      <c r="O554" s="790"/>
      <c r="P554" s="790"/>
      <c r="Q554" s="790"/>
      <c r="R554" s="790"/>
      <c r="S554" s="790"/>
      <c r="T554" s="790"/>
      <c r="U554" s="790"/>
      <c r="V554" s="790"/>
      <c r="W554" s="790"/>
      <c r="X554" s="790"/>
      <c r="Y554" s="790"/>
      <c r="Z554" s="790"/>
      <c r="AA554" s="790"/>
      <c r="AB554" s="790"/>
      <c r="AC554" s="790"/>
      <c r="AD554" s="790"/>
      <c r="AE554" s="790"/>
      <c r="AF554" s="790"/>
      <c r="AG554" s="790"/>
      <c r="AH554" s="790"/>
      <c r="AI554" s="790"/>
      <c r="AJ554" s="790"/>
      <c r="AK554" s="790"/>
      <c r="AL554" s="790"/>
      <c r="AM554" s="790"/>
      <c r="AN554" s="790"/>
      <c r="AO554" s="790"/>
      <c r="AP554" s="790"/>
      <c r="AQ554" s="790"/>
      <c r="AR554" s="790"/>
      <c r="AS554" s="790"/>
      <c r="AT554" s="790"/>
      <c r="AU554" s="790"/>
      <c r="AV554" s="790"/>
      <c r="AW554" s="790"/>
      <c r="AX554" s="790"/>
      <c r="AY554" s="790"/>
      <c r="AZ554" s="790"/>
      <c r="BA554" s="790"/>
      <c r="BB554" s="790"/>
    </row>
    <row r="555" spans="1:54" ht="12.6" customHeight="1" x14ac:dyDescent="0.3">
      <c r="A555" s="954" t="s">
        <v>93</v>
      </c>
      <c r="B555" s="954"/>
      <c r="C555" s="954"/>
      <c r="D555" s="954"/>
      <c r="E555" s="954"/>
      <c r="F555" s="954"/>
      <c r="G555" s="954"/>
      <c r="H555" s="954"/>
      <c r="I555" s="954"/>
      <c r="J555" s="954"/>
      <c r="K555" s="954"/>
      <c r="L555" s="954"/>
      <c r="M555" s="954"/>
      <c r="N555" s="727"/>
      <c r="O555" s="790"/>
      <c r="P555" s="790"/>
      <c r="Q555" s="790"/>
      <c r="R555" s="790"/>
      <c r="S555" s="790"/>
      <c r="T555" s="790"/>
      <c r="U555" s="790"/>
      <c r="V555" s="790"/>
      <c r="W555" s="790"/>
      <c r="X555" s="790"/>
      <c r="Y555" s="790"/>
      <c r="Z555" s="790"/>
      <c r="AA555" s="790"/>
      <c r="AB555" s="790"/>
      <c r="AC555" s="790"/>
      <c r="AD555" s="790"/>
      <c r="AE555" s="790"/>
      <c r="AF555" s="790"/>
      <c r="AG555" s="790"/>
      <c r="AH555" s="790"/>
      <c r="AI555" s="790"/>
      <c r="AJ555" s="790"/>
      <c r="AK555" s="790"/>
      <c r="AL555" s="790"/>
      <c r="AM555" s="790"/>
      <c r="AN555" s="790"/>
      <c r="AO555" s="790"/>
      <c r="AP555" s="790"/>
      <c r="AQ555" s="790"/>
      <c r="AR555" s="790"/>
      <c r="AS555" s="790"/>
      <c r="AT555" s="790"/>
      <c r="AU555" s="790"/>
      <c r="AV555" s="790"/>
      <c r="AW555" s="790"/>
      <c r="AX555" s="790"/>
      <c r="AY555" s="790"/>
      <c r="AZ555" s="790"/>
      <c r="BA555" s="790"/>
      <c r="BB555" s="790"/>
    </row>
    <row r="556" spans="1:54" ht="12.6" customHeight="1" x14ac:dyDescent="0.3">
      <c r="A556" s="954" t="s">
        <v>95</v>
      </c>
      <c r="B556" s="954"/>
      <c r="C556" s="954"/>
      <c r="D556" s="954"/>
      <c r="E556" s="954"/>
      <c r="F556" s="954"/>
      <c r="G556" s="954"/>
      <c r="H556" s="954"/>
      <c r="I556" s="954"/>
      <c r="J556" s="954"/>
      <c r="K556" s="954"/>
      <c r="L556" s="954"/>
      <c r="M556" s="954"/>
      <c r="N556" s="727"/>
      <c r="O556" s="790"/>
      <c r="P556" s="790"/>
      <c r="Q556" s="790"/>
      <c r="R556" s="790"/>
      <c r="S556" s="790"/>
      <c r="T556" s="790"/>
      <c r="U556" s="790"/>
      <c r="V556" s="790"/>
      <c r="W556" s="790"/>
      <c r="X556" s="790"/>
      <c r="Y556" s="790"/>
      <c r="Z556" s="790"/>
      <c r="AA556" s="790"/>
      <c r="AB556" s="790"/>
      <c r="AC556" s="790"/>
      <c r="AD556" s="790"/>
      <c r="AE556" s="790"/>
      <c r="AF556" s="790"/>
      <c r="AG556" s="790"/>
      <c r="AH556" s="790"/>
      <c r="AI556" s="790"/>
      <c r="AJ556" s="790"/>
      <c r="AK556" s="790"/>
      <c r="AL556" s="790"/>
      <c r="AM556" s="790"/>
      <c r="AN556" s="790"/>
      <c r="AO556" s="790"/>
      <c r="AP556" s="790"/>
      <c r="AQ556" s="790"/>
      <c r="AR556" s="790"/>
      <c r="AS556" s="790"/>
      <c r="AT556" s="790"/>
      <c r="AU556" s="790"/>
      <c r="AV556" s="790"/>
      <c r="AW556" s="790"/>
      <c r="AX556" s="790"/>
      <c r="AY556" s="790"/>
      <c r="AZ556" s="790"/>
      <c r="BA556" s="790"/>
      <c r="BB556" s="790"/>
    </row>
    <row r="557" spans="1:54" ht="12.6" customHeight="1" x14ac:dyDescent="0.3">
      <c r="A557" s="954" t="s">
        <v>490</v>
      </c>
      <c r="B557" s="954"/>
      <c r="C557" s="954"/>
      <c r="D557" s="954"/>
      <c r="E557" s="954"/>
      <c r="F557" s="954"/>
      <c r="G557" s="954"/>
      <c r="H557" s="954"/>
      <c r="I557" s="954"/>
      <c r="J557" s="954"/>
      <c r="K557" s="954"/>
      <c r="L557" s="954"/>
      <c r="M557" s="954"/>
      <c r="N557" s="727"/>
      <c r="O557" s="790"/>
      <c r="P557" s="790"/>
      <c r="Q557" s="790"/>
      <c r="R557" s="790"/>
      <c r="S557" s="790"/>
      <c r="T557" s="790"/>
      <c r="U557" s="790"/>
      <c r="V557" s="790"/>
      <c r="W557" s="790"/>
      <c r="X557" s="790"/>
      <c r="Y557" s="790"/>
      <c r="Z557" s="790"/>
      <c r="AA557" s="790"/>
      <c r="AB557" s="790"/>
      <c r="AC557" s="790"/>
      <c r="AD557" s="790"/>
      <c r="AE557" s="790"/>
      <c r="AF557" s="790"/>
      <c r="AG557" s="790"/>
      <c r="AH557" s="790"/>
      <c r="AI557" s="790"/>
      <c r="AJ557" s="790"/>
      <c r="AK557" s="790"/>
      <c r="AL557" s="790"/>
      <c r="AM557" s="790"/>
      <c r="AN557" s="790"/>
      <c r="AO557" s="790"/>
      <c r="AP557" s="790"/>
      <c r="AQ557" s="790"/>
      <c r="AR557" s="790"/>
      <c r="AS557" s="790"/>
      <c r="AT557" s="790"/>
      <c r="AU557" s="790"/>
      <c r="AV557" s="790"/>
      <c r="AW557" s="790"/>
      <c r="AX557" s="790"/>
      <c r="AY557" s="790"/>
      <c r="AZ557" s="790"/>
      <c r="BA557" s="790"/>
      <c r="BB557" s="790"/>
    </row>
    <row r="558" spans="1:54" ht="12.6" customHeight="1" x14ac:dyDescent="0.3">
      <c r="A558" s="1040" t="s">
        <v>1754</v>
      </c>
      <c r="B558" s="1041"/>
      <c r="C558" s="1041"/>
      <c r="D558" s="1041"/>
      <c r="E558" s="1041"/>
      <c r="F558" s="1041"/>
      <c r="G558" s="1041"/>
      <c r="H558" s="1041"/>
      <c r="I558" s="1041"/>
      <c r="J558" s="1041"/>
      <c r="K558" s="1041"/>
      <c r="L558" s="1041"/>
      <c r="M558" s="1042"/>
      <c r="N558" s="727"/>
      <c r="O558" s="790"/>
      <c r="P558" s="790"/>
      <c r="Q558" s="790"/>
      <c r="R558" s="790"/>
      <c r="S558" s="790"/>
      <c r="T558" s="790"/>
      <c r="U558" s="790"/>
      <c r="V558" s="790"/>
      <c r="W558" s="790"/>
      <c r="X558" s="790"/>
      <c r="Y558" s="790"/>
      <c r="Z558" s="790"/>
      <c r="AA558" s="790"/>
      <c r="AB558" s="790"/>
      <c r="AC558" s="790"/>
      <c r="AD558" s="790"/>
      <c r="AE558" s="790"/>
      <c r="AF558" s="790"/>
      <c r="AG558" s="790"/>
      <c r="AH558" s="790"/>
      <c r="AI558" s="790"/>
      <c r="AJ558" s="790"/>
      <c r="AK558" s="790"/>
      <c r="AL558" s="790"/>
      <c r="AM558" s="790"/>
      <c r="AN558" s="790"/>
      <c r="AO558" s="790"/>
      <c r="AP558" s="790"/>
      <c r="AQ558" s="790"/>
      <c r="AR558" s="790"/>
      <c r="AS558" s="790"/>
      <c r="AT558" s="790"/>
      <c r="AU558" s="790"/>
      <c r="AV558" s="790"/>
      <c r="AW558" s="790"/>
      <c r="AX558" s="790"/>
      <c r="AY558" s="790"/>
      <c r="AZ558" s="790"/>
      <c r="BA558" s="790"/>
      <c r="BB558" s="790"/>
    </row>
    <row r="559" spans="1:54" ht="12.6" customHeight="1" x14ac:dyDescent="0.3">
      <c r="A559" s="1043" t="s">
        <v>1753</v>
      </c>
      <c r="B559" s="1044"/>
      <c r="C559" s="1044"/>
      <c r="D559" s="1044"/>
      <c r="E559" s="1044"/>
      <c r="F559" s="1044"/>
      <c r="G559" s="1044"/>
      <c r="H559" s="1044"/>
      <c r="I559" s="1044"/>
      <c r="J559" s="1044"/>
      <c r="K559" s="1044"/>
      <c r="L559" s="1044"/>
      <c r="M559" s="1045"/>
      <c r="N559" s="727"/>
      <c r="O559" s="790"/>
      <c r="P559" s="790"/>
      <c r="Q559" s="790"/>
      <c r="R559" s="790"/>
      <c r="S559" s="790"/>
      <c r="T559" s="790"/>
      <c r="U559" s="790"/>
      <c r="V559" s="790"/>
      <c r="W559" s="790"/>
      <c r="X559" s="790"/>
      <c r="Y559" s="790"/>
      <c r="Z559" s="790"/>
      <c r="AA559" s="790"/>
      <c r="AB559" s="790"/>
      <c r="AC559" s="790"/>
      <c r="AD559" s="790"/>
      <c r="AE559" s="790"/>
      <c r="AF559" s="790"/>
      <c r="AG559" s="790"/>
      <c r="AH559" s="790"/>
      <c r="AI559" s="790"/>
      <c r="AJ559" s="790"/>
      <c r="AK559" s="790"/>
      <c r="AL559" s="790"/>
      <c r="AM559" s="790"/>
      <c r="AN559" s="790"/>
      <c r="AO559" s="790"/>
      <c r="AP559" s="790"/>
      <c r="AQ559" s="790"/>
      <c r="AR559" s="790"/>
      <c r="AS559" s="790"/>
      <c r="AT559" s="790"/>
      <c r="AU559" s="790"/>
      <c r="AV559" s="790"/>
      <c r="AW559" s="790"/>
      <c r="AX559" s="790"/>
      <c r="AY559" s="790"/>
      <c r="AZ559" s="790"/>
      <c r="BA559" s="790"/>
      <c r="BB559" s="790"/>
    </row>
    <row r="560" spans="1:54" ht="12.6" customHeight="1" x14ac:dyDescent="0.3">
      <c r="A560" s="954" t="s">
        <v>1752</v>
      </c>
      <c r="B560" s="954"/>
      <c r="C560" s="954"/>
      <c r="D560" s="954"/>
      <c r="E560" s="954"/>
      <c r="F560" s="954"/>
      <c r="G560" s="954"/>
      <c r="H560" s="954"/>
      <c r="I560" s="954"/>
      <c r="J560" s="954"/>
      <c r="K560" s="954"/>
      <c r="L560" s="954"/>
      <c r="M560" s="954"/>
      <c r="N560" s="727"/>
      <c r="O560" s="790"/>
      <c r="P560" s="790"/>
      <c r="Q560" s="790"/>
      <c r="R560" s="790"/>
      <c r="S560" s="790"/>
      <c r="T560" s="790"/>
      <c r="U560" s="790"/>
      <c r="V560" s="790"/>
      <c r="W560" s="790"/>
      <c r="X560" s="790"/>
      <c r="Y560" s="790"/>
      <c r="Z560" s="790"/>
      <c r="AA560" s="790"/>
      <c r="AB560" s="790"/>
      <c r="AC560" s="790"/>
      <c r="AD560" s="790"/>
      <c r="AE560" s="790"/>
      <c r="AF560" s="790"/>
      <c r="AG560" s="790"/>
      <c r="AH560" s="790"/>
      <c r="AI560" s="790"/>
      <c r="AJ560" s="790"/>
      <c r="AK560" s="790"/>
      <c r="AL560" s="790"/>
      <c r="AM560" s="790"/>
      <c r="AN560" s="790"/>
      <c r="AO560" s="790"/>
      <c r="AP560" s="790"/>
      <c r="AQ560" s="790"/>
      <c r="AR560" s="790"/>
      <c r="AS560" s="790"/>
      <c r="AT560" s="790"/>
      <c r="AU560" s="790"/>
      <c r="AV560" s="790"/>
      <c r="AW560" s="790"/>
      <c r="AX560" s="790"/>
      <c r="AY560" s="790"/>
      <c r="AZ560" s="790"/>
      <c r="BA560" s="790"/>
      <c r="BB560" s="790"/>
    </row>
    <row r="562" spans="1:54" ht="12.6" customHeight="1" x14ac:dyDescent="0.3">
      <c r="A562" s="246" t="s">
        <v>479</v>
      </c>
    </row>
    <row r="563" spans="1:54" ht="12.6" customHeight="1" x14ac:dyDescent="0.3">
      <c r="A563" s="1047" t="s">
        <v>490</v>
      </c>
      <c r="B563" s="1048"/>
      <c r="C563" s="1048"/>
      <c r="D563" s="1048"/>
      <c r="E563" s="1048"/>
      <c r="F563" s="1048"/>
      <c r="G563" s="1048"/>
      <c r="H563" s="1048"/>
      <c r="I563" s="1048"/>
      <c r="J563" s="1048"/>
      <c r="K563" s="1048"/>
      <c r="L563" s="1048"/>
      <c r="M563" s="1048"/>
      <c r="N563" s="1048"/>
      <c r="O563" s="1048"/>
      <c r="P563" s="1048"/>
      <c r="Q563" s="1048"/>
      <c r="R563" s="1048"/>
      <c r="S563" s="1048"/>
      <c r="T563" s="1048"/>
      <c r="U563" s="1048"/>
      <c r="V563" s="1048"/>
      <c r="W563" s="1048"/>
      <c r="X563" s="1048"/>
      <c r="Y563" s="1048"/>
      <c r="Z563" s="1048"/>
      <c r="AA563" s="1048"/>
      <c r="AB563" s="1048"/>
      <c r="AC563" s="1048"/>
      <c r="AD563" s="1048"/>
      <c r="AE563" s="1048"/>
      <c r="AF563" s="1048"/>
      <c r="AG563" s="1048"/>
      <c r="AH563" s="1048"/>
      <c r="AI563" s="1048"/>
      <c r="AJ563" s="1048"/>
      <c r="AK563" s="1049"/>
      <c r="AL563" s="787" t="s">
        <v>491</v>
      </c>
      <c r="AM563" s="788"/>
      <c r="AN563" s="788"/>
      <c r="AO563" s="788"/>
      <c r="AP563" s="788"/>
      <c r="AQ563" s="788"/>
      <c r="AR563" s="788"/>
      <c r="AS563" s="788"/>
      <c r="AT563" s="788"/>
      <c r="AU563" s="788"/>
      <c r="AV563" s="788"/>
      <c r="AW563" s="788"/>
      <c r="AX563" s="788"/>
      <c r="AY563" s="788"/>
      <c r="AZ563" s="788"/>
      <c r="BA563" s="788"/>
      <c r="BB563" s="789"/>
    </row>
    <row r="564" spans="1:54" s="314" customFormat="1" ht="12.6" customHeight="1" x14ac:dyDescent="0.3">
      <c r="A564" s="1050" t="s">
        <v>492</v>
      </c>
      <c r="B564" s="1050"/>
      <c r="C564" s="1050"/>
      <c r="D564" s="1050"/>
      <c r="E564" s="1050"/>
      <c r="F564" s="1050"/>
      <c r="G564" s="1050"/>
      <c r="H564" s="1050"/>
      <c r="I564" s="1050"/>
      <c r="J564" s="1050"/>
      <c r="K564" s="1050"/>
      <c r="L564" s="1050"/>
      <c r="M564" s="1050"/>
      <c r="N564" s="1050"/>
      <c r="O564" s="1050"/>
      <c r="P564" s="1050"/>
      <c r="Q564" s="1050"/>
      <c r="R564" s="1050"/>
      <c r="S564" s="1050"/>
      <c r="T564" s="1050"/>
      <c r="U564" s="1050"/>
      <c r="V564" s="1050"/>
      <c r="W564" s="1050"/>
      <c r="X564" s="1050"/>
      <c r="Y564" s="1050"/>
      <c r="Z564" s="1050"/>
      <c r="AA564" s="1050"/>
      <c r="AB564" s="1050"/>
      <c r="AC564" s="1050"/>
      <c r="AD564" s="1050"/>
      <c r="AE564" s="1050"/>
      <c r="AF564" s="1050"/>
      <c r="AG564" s="1050"/>
      <c r="AH564" s="1050"/>
      <c r="AI564" s="1050"/>
      <c r="AJ564" s="1050"/>
      <c r="AK564" s="1050"/>
      <c r="AL564" s="1046"/>
      <c r="AM564" s="1046"/>
      <c r="AN564" s="1046"/>
      <c r="AO564" s="1046"/>
      <c r="AP564" s="1046"/>
      <c r="AQ564" s="1046"/>
      <c r="AR564" s="1046"/>
      <c r="AS564" s="1046"/>
      <c r="AT564" s="1046"/>
      <c r="AU564" s="1046"/>
      <c r="AV564" s="1046"/>
      <c r="AW564" s="1046"/>
      <c r="AX564" s="1046"/>
      <c r="AY564" s="1046"/>
      <c r="AZ564" s="1046"/>
      <c r="BA564" s="1046"/>
      <c r="BB564" s="1046"/>
    </row>
    <row r="565" spans="1:54" s="314" customFormat="1" ht="12.6" customHeight="1" x14ac:dyDescent="0.3">
      <c r="A565" s="1051" t="s">
        <v>493</v>
      </c>
      <c r="B565" s="1051"/>
      <c r="C565" s="1051"/>
      <c r="D565" s="1051"/>
      <c r="E565" s="1051"/>
      <c r="F565" s="1051"/>
      <c r="G565" s="1051"/>
      <c r="H565" s="1051"/>
      <c r="I565" s="1051"/>
      <c r="J565" s="1051"/>
      <c r="K565" s="1051"/>
      <c r="L565" s="1051"/>
      <c r="M565" s="1051"/>
      <c r="N565" s="1051"/>
      <c r="O565" s="1051"/>
      <c r="P565" s="1051"/>
      <c r="Q565" s="1051"/>
      <c r="R565" s="1051"/>
      <c r="S565" s="1051"/>
      <c r="T565" s="1051"/>
      <c r="U565" s="1051"/>
      <c r="V565" s="1051"/>
      <c r="W565" s="1051"/>
      <c r="X565" s="1051"/>
      <c r="Y565" s="1051"/>
      <c r="Z565" s="1051"/>
      <c r="AA565" s="1051"/>
      <c r="AB565" s="1051"/>
      <c r="AC565" s="1051"/>
      <c r="AD565" s="1051"/>
      <c r="AE565" s="1051"/>
      <c r="AF565" s="1051"/>
      <c r="AG565" s="1051"/>
      <c r="AH565" s="1051"/>
      <c r="AI565" s="1051"/>
      <c r="AJ565" s="1051"/>
      <c r="AK565" s="1051"/>
      <c r="AL565" s="1046"/>
      <c r="AM565" s="1046"/>
      <c r="AN565" s="1046"/>
      <c r="AO565" s="1046"/>
      <c r="AP565" s="1046"/>
      <c r="AQ565" s="1046"/>
      <c r="AR565" s="1046"/>
      <c r="AS565" s="1046"/>
      <c r="AT565" s="1046"/>
      <c r="AU565" s="1046"/>
      <c r="AV565" s="1046"/>
      <c r="AW565" s="1046"/>
      <c r="AX565" s="1046"/>
      <c r="AY565" s="1046"/>
      <c r="AZ565" s="1046"/>
      <c r="BA565" s="1046"/>
      <c r="BB565" s="1046"/>
    </row>
    <row r="566" spans="1:54" ht="12.6" customHeight="1" x14ac:dyDescent="0.3">
      <c r="A566" s="246" t="s">
        <v>1751</v>
      </c>
    </row>
    <row r="567" spans="1:54" ht="15" customHeight="1" x14ac:dyDescent="0.3">
      <c r="A567" s="824"/>
      <c r="B567" s="825"/>
      <c r="C567" s="825"/>
      <c r="D567" s="825"/>
      <c r="E567" s="825"/>
      <c r="F567" s="825"/>
      <c r="G567" s="825"/>
      <c r="H567" s="825"/>
      <c r="I567" s="825"/>
      <c r="J567" s="825"/>
      <c r="K567" s="825"/>
      <c r="L567" s="825"/>
      <c r="M567" s="825"/>
      <c r="N567" s="825"/>
      <c r="O567" s="825"/>
      <c r="P567" s="825"/>
      <c r="Q567" s="825"/>
      <c r="R567" s="825"/>
      <c r="S567" s="825"/>
      <c r="T567" s="825"/>
      <c r="U567" s="825"/>
      <c r="V567" s="825"/>
      <c r="W567" s="825"/>
      <c r="X567" s="825"/>
      <c r="Y567" s="825"/>
      <c r="Z567" s="825"/>
      <c r="AA567" s="825"/>
      <c r="AB567" s="825"/>
      <c r="AC567" s="825"/>
      <c r="AD567" s="825"/>
      <c r="AE567" s="825"/>
      <c r="AF567" s="825"/>
      <c r="AG567" s="825"/>
      <c r="AH567" s="825"/>
      <c r="AI567" s="825"/>
      <c r="AJ567" s="825"/>
      <c r="AK567" s="825"/>
      <c r="AL567" s="825"/>
      <c r="AM567" s="825"/>
      <c r="AN567" s="825"/>
      <c r="AO567" s="825"/>
      <c r="AP567" s="825"/>
      <c r="AQ567" s="825"/>
      <c r="AR567" s="825"/>
      <c r="AS567" s="825"/>
      <c r="AT567" s="825"/>
      <c r="AU567" s="825"/>
      <c r="AV567" s="825"/>
      <c r="AW567" s="825"/>
      <c r="AX567" s="825"/>
      <c r="AY567" s="825"/>
      <c r="AZ567" s="825"/>
      <c r="BA567" s="825"/>
      <c r="BB567" s="826"/>
    </row>
    <row r="568" spans="1:54" ht="15" customHeight="1" x14ac:dyDescent="0.3">
      <c r="A568" s="827"/>
      <c r="B568" s="828"/>
      <c r="C568" s="828"/>
      <c r="D568" s="828"/>
      <c r="E568" s="828"/>
      <c r="F568" s="828"/>
      <c r="G568" s="828"/>
      <c r="H568" s="828"/>
      <c r="I568" s="828"/>
      <c r="J568" s="828"/>
      <c r="K568" s="828"/>
      <c r="L568" s="828"/>
      <c r="M568" s="828"/>
      <c r="N568" s="828"/>
      <c r="O568" s="828"/>
      <c r="P568" s="828"/>
      <c r="Q568" s="828"/>
      <c r="R568" s="828"/>
      <c r="S568" s="828"/>
      <c r="T568" s="828"/>
      <c r="U568" s="828"/>
      <c r="V568" s="828"/>
      <c r="W568" s="828"/>
      <c r="X568" s="828"/>
      <c r="Y568" s="828"/>
      <c r="Z568" s="828"/>
      <c r="AA568" s="828"/>
      <c r="AB568" s="828"/>
      <c r="AC568" s="828"/>
      <c r="AD568" s="828"/>
      <c r="AE568" s="828"/>
      <c r="AF568" s="828"/>
      <c r="AG568" s="828"/>
      <c r="AH568" s="828"/>
      <c r="AI568" s="828"/>
      <c r="AJ568" s="828"/>
      <c r="AK568" s="828"/>
      <c r="AL568" s="828"/>
      <c r="AM568" s="828"/>
      <c r="AN568" s="828"/>
      <c r="AO568" s="828"/>
      <c r="AP568" s="828"/>
      <c r="AQ568" s="828"/>
      <c r="AR568" s="828"/>
      <c r="AS568" s="828"/>
      <c r="AT568" s="828"/>
      <c r="AU568" s="828"/>
      <c r="AV568" s="828"/>
      <c r="AW568" s="828"/>
      <c r="AX568" s="828"/>
      <c r="AY568" s="828"/>
      <c r="AZ568" s="828"/>
      <c r="BA568" s="828"/>
      <c r="BB568" s="829"/>
    </row>
    <row r="569" spans="1:54" s="290" customFormat="1" ht="12.6" customHeight="1" x14ac:dyDescent="0.3"/>
    <row r="570" spans="1:54" ht="12.6" customHeight="1" x14ac:dyDescent="0.3">
      <c r="A570" s="314" t="s">
        <v>1750</v>
      </c>
    </row>
    <row r="571" spans="1:54" ht="12.6" customHeight="1" x14ac:dyDescent="0.3">
      <c r="A571" s="856" t="s">
        <v>484</v>
      </c>
      <c r="B571" s="857"/>
      <c r="C571" s="857"/>
      <c r="D571" s="857"/>
      <c r="E571" s="857"/>
      <c r="F571" s="857"/>
      <c r="G571" s="857"/>
      <c r="H571" s="857"/>
      <c r="I571" s="857"/>
      <c r="J571" s="857"/>
      <c r="K571" s="857"/>
      <c r="L571" s="857"/>
      <c r="M571" s="857"/>
      <c r="N571" s="857"/>
      <c r="O571" s="857"/>
      <c r="P571" s="857"/>
      <c r="Q571" s="857"/>
      <c r="R571" s="857"/>
      <c r="S571" s="857"/>
      <c r="T571" s="857"/>
      <c r="U571" s="857"/>
      <c r="V571" s="857"/>
      <c r="W571" s="857"/>
      <c r="X571" s="857"/>
      <c r="Y571" s="857"/>
      <c r="Z571" s="857"/>
      <c r="AA571" s="857"/>
      <c r="AB571" s="857"/>
      <c r="AC571" s="857"/>
      <c r="AD571" s="857"/>
      <c r="AE571" s="857"/>
      <c r="AF571" s="857"/>
      <c r="AG571" s="857"/>
      <c r="AH571" s="857"/>
      <c r="AI571" s="857"/>
      <c r="AJ571" s="857"/>
      <c r="AK571" s="857"/>
      <c r="AL571" s="795" t="s">
        <v>1685</v>
      </c>
      <c r="AM571" s="796"/>
      <c r="AN571" s="796"/>
      <c r="AO571" s="796"/>
      <c r="AP571" s="796"/>
      <c r="AQ571" s="796"/>
      <c r="AR571" s="796"/>
      <c r="AS571" s="796"/>
      <c r="AT571" s="796"/>
      <c r="AU571" s="796"/>
      <c r="AV571" s="796"/>
      <c r="AW571" s="796"/>
      <c r="AX571" s="796"/>
      <c r="AY571" s="796"/>
      <c r="AZ571" s="796"/>
      <c r="BA571" s="796"/>
      <c r="BB571" s="797"/>
    </row>
    <row r="572" spans="1:54" ht="12.6" customHeight="1" x14ac:dyDescent="0.3">
      <c r="A572" s="927"/>
      <c r="B572" s="928"/>
      <c r="C572" s="928"/>
      <c r="D572" s="928"/>
      <c r="E572" s="928"/>
      <c r="F572" s="928"/>
      <c r="G572" s="928"/>
      <c r="H572" s="928"/>
      <c r="I572" s="928"/>
      <c r="J572" s="928"/>
      <c r="K572" s="928"/>
      <c r="L572" s="928"/>
      <c r="M572" s="928"/>
      <c r="N572" s="928"/>
      <c r="O572" s="928"/>
      <c r="P572" s="928"/>
      <c r="Q572" s="928"/>
      <c r="R572" s="928"/>
      <c r="S572" s="928"/>
      <c r="T572" s="928"/>
      <c r="U572" s="928"/>
      <c r="V572" s="928"/>
      <c r="W572" s="928"/>
      <c r="X572" s="928"/>
      <c r="Y572" s="928"/>
      <c r="Z572" s="928"/>
      <c r="AA572" s="928"/>
      <c r="AB572" s="928"/>
      <c r="AC572" s="928"/>
      <c r="AD572" s="928"/>
      <c r="AE572" s="928"/>
      <c r="AF572" s="928"/>
      <c r="AG572" s="928"/>
      <c r="AH572" s="928"/>
      <c r="AI572" s="928"/>
      <c r="AJ572" s="928"/>
      <c r="AK572" s="928"/>
      <c r="AL572" s="739" t="s">
        <v>1550</v>
      </c>
      <c r="AM572" s="740"/>
      <c r="AN572" s="740"/>
      <c r="AO572" s="740"/>
      <c r="AP572" s="740"/>
      <c r="AQ572" s="740"/>
      <c r="AR572" s="740"/>
      <c r="AS572" s="740"/>
      <c r="AT572" s="740"/>
      <c r="AU572" s="740"/>
      <c r="AV572" s="740"/>
      <c r="AW572" s="740"/>
      <c r="AX572" s="740"/>
      <c r="AY572" s="740"/>
      <c r="AZ572" s="740"/>
      <c r="BA572" s="740"/>
      <c r="BB572" s="791"/>
    </row>
    <row r="573" spans="1:54" ht="12.6" customHeight="1" x14ac:dyDescent="0.3">
      <c r="A573" s="1043" t="s">
        <v>494</v>
      </c>
      <c r="B573" s="1044"/>
      <c r="C573" s="1044"/>
      <c r="D573" s="1044"/>
      <c r="E573" s="1044"/>
      <c r="F573" s="1044"/>
      <c r="G573" s="1044"/>
      <c r="H573" s="1044"/>
      <c r="I573" s="1044"/>
      <c r="J573" s="1044"/>
      <c r="K573" s="1044"/>
      <c r="L573" s="1044"/>
      <c r="M573" s="1044"/>
      <c r="N573" s="1044"/>
      <c r="O573" s="1044"/>
      <c r="P573" s="1044"/>
      <c r="Q573" s="1044"/>
      <c r="R573" s="1044"/>
      <c r="S573" s="1044"/>
      <c r="T573" s="1044"/>
      <c r="U573" s="1044"/>
      <c r="V573" s="1044"/>
      <c r="W573" s="1044"/>
      <c r="X573" s="1044"/>
      <c r="Y573" s="1044"/>
      <c r="Z573" s="1044"/>
      <c r="AA573" s="1044"/>
      <c r="AB573" s="1044"/>
      <c r="AC573" s="1044"/>
      <c r="AD573" s="1044"/>
      <c r="AE573" s="1044"/>
      <c r="AF573" s="1044"/>
      <c r="AG573" s="1044"/>
      <c r="AH573" s="1044"/>
      <c r="AI573" s="1044"/>
      <c r="AJ573" s="1044"/>
      <c r="AK573" s="1044"/>
      <c r="AL573" s="887"/>
      <c r="AM573" s="888"/>
      <c r="AN573" s="888"/>
      <c r="AO573" s="888"/>
      <c r="AP573" s="888"/>
      <c r="AQ573" s="888"/>
      <c r="AR573" s="888"/>
      <c r="AS573" s="888"/>
      <c r="AT573" s="888"/>
      <c r="AU573" s="888"/>
      <c r="AV573" s="888"/>
      <c r="AW573" s="888"/>
      <c r="AX573" s="888"/>
      <c r="AY573" s="888"/>
      <c r="AZ573" s="888"/>
      <c r="BA573" s="888"/>
      <c r="BB573" s="889"/>
    </row>
    <row r="574" spans="1:54" ht="12.6" customHeight="1" x14ac:dyDescent="0.3">
      <c r="A574" s="314" t="s">
        <v>1749</v>
      </c>
    </row>
    <row r="575" spans="1:54" ht="15" customHeight="1" x14ac:dyDescent="0.3">
      <c r="A575" s="824"/>
      <c r="B575" s="825"/>
      <c r="C575" s="825"/>
      <c r="D575" s="825"/>
      <c r="E575" s="825"/>
      <c r="F575" s="825"/>
      <c r="G575" s="825"/>
      <c r="H575" s="825"/>
      <c r="I575" s="825"/>
      <c r="J575" s="825"/>
      <c r="K575" s="825"/>
      <c r="L575" s="825"/>
      <c r="M575" s="825"/>
      <c r="N575" s="825"/>
      <c r="O575" s="825"/>
      <c r="P575" s="825"/>
      <c r="Q575" s="825"/>
      <c r="R575" s="825"/>
      <c r="S575" s="825"/>
      <c r="T575" s="825"/>
      <c r="U575" s="825"/>
      <c r="V575" s="825"/>
      <c r="W575" s="825"/>
      <c r="X575" s="825"/>
      <c r="Y575" s="825"/>
      <c r="Z575" s="825"/>
      <c r="AA575" s="825"/>
      <c r="AB575" s="825"/>
      <c r="AC575" s="825"/>
      <c r="AD575" s="825"/>
      <c r="AE575" s="825"/>
      <c r="AF575" s="825"/>
      <c r="AG575" s="825"/>
      <c r="AH575" s="825"/>
      <c r="AI575" s="825"/>
      <c r="AJ575" s="825"/>
      <c r="AK575" s="825"/>
      <c r="AL575" s="825"/>
      <c r="AM575" s="825"/>
      <c r="AN575" s="825"/>
      <c r="AO575" s="825"/>
      <c r="AP575" s="825"/>
      <c r="AQ575" s="825"/>
      <c r="AR575" s="825"/>
      <c r="AS575" s="825"/>
      <c r="AT575" s="825"/>
      <c r="AU575" s="825"/>
      <c r="AV575" s="825"/>
      <c r="AW575" s="825"/>
      <c r="AX575" s="825"/>
      <c r="AY575" s="825"/>
      <c r="AZ575" s="825"/>
      <c r="BA575" s="825"/>
      <c r="BB575" s="826"/>
    </row>
    <row r="576" spans="1:54" ht="15" customHeight="1" x14ac:dyDescent="0.3">
      <c r="A576" s="827"/>
      <c r="B576" s="828"/>
      <c r="C576" s="828"/>
      <c r="D576" s="828"/>
      <c r="E576" s="828"/>
      <c r="F576" s="828"/>
      <c r="G576" s="828"/>
      <c r="H576" s="828"/>
      <c r="I576" s="828"/>
      <c r="J576" s="828"/>
      <c r="K576" s="828"/>
      <c r="L576" s="828"/>
      <c r="M576" s="828"/>
      <c r="N576" s="828"/>
      <c r="O576" s="828"/>
      <c r="P576" s="828"/>
      <c r="Q576" s="828"/>
      <c r="R576" s="828"/>
      <c r="S576" s="828"/>
      <c r="T576" s="828"/>
      <c r="U576" s="828"/>
      <c r="V576" s="828"/>
      <c r="W576" s="828"/>
      <c r="X576" s="828"/>
      <c r="Y576" s="828"/>
      <c r="Z576" s="828"/>
      <c r="AA576" s="828"/>
      <c r="AB576" s="828"/>
      <c r="AC576" s="828"/>
      <c r="AD576" s="828"/>
      <c r="AE576" s="828"/>
      <c r="AF576" s="828"/>
      <c r="AG576" s="828"/>
      <c r="AH576" s="828"/>
      <c r="AI576" s="828"/>
      <c r="AJ576" s="828"/>
      <c r="AK576" s="828"/>
      <c r="AL576" s="828"/>
      <c r="AM576" s="828"/>
      <c r="AN576" s="828"/>
      <c r="AO576" s="828"/>
      <c r="AP576" s="828"/>
      <c r="AQ576" s="828"/>
      <c r="AR576" s="828"/>
      <c r="AS576" s="828"/>
      <c r="AT576" s="828"/>
      <c r="AU576" s="828"/>
      <c r="AV576" s="828"/>
      <c r="AW576" s="828"/>
      <c r="AX576" s="828"/>
      <c r="AY576" s="828"/>
      <c r="AZ576" s="828"/>
      <c r="BA576" s="828"/>
      <c r="BB576" s="829"/>
    </row>
    <row r="577" spans="1:54" s="343" customFormat="1" ht="9.9" customHeight="1" x14ac:dyDescent="0.2">
      <c r="A577" s="342" t="s">
        <v>1961</v>
      </c>
      <c r="B577" s="342"/>
      <c r="C577" s="342"/>
      <c r="D577" s="342"/>
      <c r="E577" s="342"/>
      <c r="F577" s="342"/>
      <c r="G577" s="342"/>
      <c r="H577" s="342"/>
      <c r="I577" s="342"/>
      <c r="J577" s="342"/>
      <c r="K577" s="342"/>
      <c r="L577" s="342"/>
      <c r="M577" s="342"/>
      <c r="N577" s="342"/>
      <c r="O577" s="342"/>
      <c r="P577" s="342"/>
      <c r="Q577" s="342"/>
      <c r="R577" s="342"/>
      <c r="S577" s="342"/>
      <c r="T577" s="342"/>
      <c r="U577" s="342"/>
      <c r="V577" s="342"/>
      <c r="W577" s="342"/>
      <c r="X577" s="342"/>
      <c r="Y577" s="342"/>
      <c r="Z577" s="342"/>
      <c r="AA577" s="342"/>
      <c r="AB577" s="342"/>
      <c r="AC577" s="342"/>
      <c r="AD577" s="342"/>
      <c r="AE577" s="342"/>
      <c r="AF577" s="342"/>
      <c r="AG577" s="342"/>
      <c r="AH577" s="342"/>
      <c r="AI577" s="342"/>
      <c r="AJ577" s="342"/>
      <c r="AK577" s="342"/>
      <c r="AL577" s="342"/>
      <c r="AM577" s="342"/>
      <c r="AN577" s="342"/>
      <c r="AO577" s="342"/>
      <c r="AP577" s="342"/>
      <c r="AQ577" s="342"/>
      <c r="AR577" s="342"/>
      <c r="AS577" s="342"/>
      <c r="AT577" s="342"/>
      <c r="AU577" s="342"/>
      <c r="AV577" s="342"/>
      <c r="AW577" s="342"/>
      <c r="AX577" s="342"/>
      <c r="AY577" s="342"/>
      <c r="AZ577" s="342"/>
      <c r="BA577" s="342"/>
      <c r="BB577" s="342"/>
    </row>
    <row r="578" spans="1:54" ht="12.6" customHeight="1" x14ac:dyDescent="0.3">
      <c r="A578" s="246" t="s">
        <v>474</v>
      </c>
    </row>
    <row r="579" spans="1:54" ht="11.1" customHeight="1" x14ac:dyDescent="0.3">
      <c r="A579" s="795"/>
      <c r="B579" s="796"/>
      <c r="C579" s="796"/>
      <c r="D579" s="796"/>
      <c r="E579" s="796"/>
      <c r="F579" s="796"/>
      <c r="G579" s="796"/>
      <c r="H579" s="796"/>
      <c r="I579" s="796"/>
      <c r="J579" s="796"/>
      <c r="K579" s="796"/>
      <c r="L579" s="796"/>
      <c r="M579" s="796"/>
      <c r="N579" s="796"/>
      <c r="O579" s="797"/>
      <c r="P579" s="795"/>
      <c r="Q579" s="796"/>
      <c r="R579" s="796"/>
      <c r="S579" s="796"/>
      <c r="T579" s="796"/>
      <c r="U579" s="796"/>
      <c r="V579" s="796"/>
      <c r="W579" s="796"/>
      <c r="X579" s="796"/>
      <c r="Y579" s="796"/>
      <c r="Z579" s="797"/>
      <c r="AA579" s="795"/>
      <c r="AB579" s="796"/>
      <c r="AC579" s="796"/>
      <c r="AD579" s="796"/>
      <c r="AE579" s="796"/>
      <c r="AF579" s="796"/>
      <c r="AG579" s="796"/>
      <c r="AH579" s="796"/>
      <c r="AI579" s="796"/>
      <c r="AJ579" s="796"/>
      <c r="AK579" s="797"/>
      <c r="AL579" s="795" t="s">
        <v>1735</v>
      </c>
      <c r="AM579" s="796"/>
      <c r="AN579" s="796"/>
      <c r="AO579" s="796"/>
      <c r="AP579" s="796"/>
      <c r="AQ579" s="796"/>
      <c r="AR579" s="796"/>
      <c r="AS579" s="796"/>
      <c r="AT579" s="796"/>
      <c r="AU579" s="796"/>
      <c r="AV579" s="796"/>
      <c r="AW579" s="796"/>
      <c r="AX579" s="796"/>
      <c r="AY579" s="796"/>
      <c r="AZ579" s="796"/>
      <c r="BA579" s="796"/>
      <c r="BB579" s="797"/>
    </row>
    <row r="580" spans="1:54" ht="11.1" customHeight="1" x14ac:dyDescent="0.3">
      <c r="A580" s="792"/>
      <c r="B580" s="793"/>
      <c r="C580" s="793"/>
      <c r="D580" s="793"/>
      <c r="E580" s="793"/>
      <c r="F580" s="793"/>
      <c r="G580" s="793"/>
      <c r="H580" s="793"/>
      <c r="I580" s="793"/>
      <c r="J580" s="793"/>
      <c r="K580" s="793"/>
      <c r="L580" s="793"/>
      <c r="M580" s="793"/>
      <c r="N580" s="793"/>
      <c r="O580" s="794"/>
      <c r="P580" s="792"/>
      <c r="Q580" s="793"/>
      <c r="R580" s="793"/>
      <c r="S580" s="793"/>
      <c r="T580" s="793"/>
      <c r="U580" s="793"/>
      <c r="V580" s="793"/>
      <c r="W580" s="793"/>
      <c r="X580" s="793"/>
      <c r="Y580" s="793"/>
      <c r="Z580" s="794"/>
      <c r="AA580" s="792" t="s">
        <v>1741</v>
      </c>
      <c r="AB580" s="793"/>
      <c r="AC580" s="793"/>
      <c r="AD580" s="793"/>
      <c r="AE580" s="793"/>
      <c r="AF580" s="793"/>
      <c r="AG580" s="793"/>
      <c r="AH580" s="793"/>
      <c r="AI580" s="793"/>
      <c r="AJ580" s="793"/>
      <c r="AK580" s="794"/>
      <c r="AL580" s="792" t="s">
        <v>1748</v>
      </c>
      <c r="AM580" s="793"/>
      <c r="AN580" s="793"/>
      <c r="AO580" s="793"/>
      <c r="AP580" s="793"/>
      <c r="AQ580" s="793"/>
      <c r="AR580" s="793"/>
      <c r="AS580" s="793"/>
      <c r="AT580" s="793"/>
      <c r="AU580" s="793"/>
      <c r="AV580" s="793"/>
      <c r="AW580" s="793"/>
      <c r="AX580" s="793"/>
      <c r="AY580" s="793"/>
      <c r="AZ580" s="793"/>
      <c r="BA580" s="793"/>
      <c r="BB580" s="794"/>
    </row>
    <row r="581" spans="1:54" ht="11.1" customHeight="1" x14ac:dyDescent="0.3">
      <c r="A581" s="792" t="s">
        <v>468</v>
      </c>
      <c r="B581" s="793"/>
      <c r="C581" s="793"/>
      <c r="D581" s="793"/>
      <c r="E581" s="793"/>
      <c r="F581" s="793"/>
      <c r="G581" s="793"/>
      <c r="H581" s="793"/>
      <c r="I581" s="793"/>
      <c r="J581" s="793"/>
      <c r="K581" s="793"/>
      <c r="L581" s="793"/>
      <c r="M581" s="793"/>
      <c r="N581" s="793"/>
      <c r="O581" s="794"/>
      <c r="P581" s="792" t="s">
        <v>1747</v>
      </c>
      <c r="Q581" s="793"/>
      <c r="R581" s="793"/>
      <c r="S581" s="793"/>
      <c r="T581" s="793"/>
      <c r="U581" s="793"/>
      <c r="V581" s="793"/>
      <c r="W581" s="793"/>
      <c r="X581" s="793"/>
      <c r="Y581" s="793"/>
      <c r="Z581" s="794"/>
      <c r="AA581" s="792" t="s">
        <v>1574</v>
      </c>
      <c r="AB581" s="793"/>
      <c r="AC581" s="793"/>
      <c r="AD581" s="793"/>
      <c r="AE581" s="793"/>
      <c r="AF581" s="793"/>
      <c r="AG581" s="793"/>
      <c r="AH581" s="793"/>
      <c r="AI581" s="793"/>
      <c r="AJ581" s="793"/>
      <c r="AK581" s="794"/>
      <c r="AL581" s="792" t="s">
        <v>1746</v>
      </c>
      <c r="AM581" s="793"/>
      <c r="AN581" s="793"/>
      <c r="AO581" s="793"/>
      <c r="AP581" s="793"/>
      <c r="AQ581" s="793"/>
      <c r="AR581" s="793"/>
      <c r="AS581" s="793"/>
      <c r="AT581" s="793"/>
      <c r="AU581" s="793"/>
      <c r="AV581" s="793"/>
      <c r="AW581" s="793"/>
      <c r="AX581" s="793"/>
      <c r="AY581" s="793"/>
      <c r="AZ581" s="793"/>
      <c r="BA581" s="793"/>
      <c r="BB581" s="794"/>
    </row>
    <row r="582" spans="1:54" ht="11.1" customHeight="1" x14ac:dyDescent="0.3">
      <c r="A582" s="792"/>
      <c r="B582" s="793"/>
      <c r="C582" s="793"/>
      <c r="D582" s="793"/>
      <c r="E582" s="793"/>
      <c r="F582" s="793"/>
      <c r="G582" s="793"/>
      <c r="H582" s="793"/>
      <c r="I582" s="793"/>
      <c r="J582" s="793"/>
      <c r="K582" s="793"/>
      <c r="L582" s="793"/>
      <c r="M582" s="793"/>
      <c r="N582" s="793"/>
      <c r="O582" s="794"/>
      <c r="P582" s="792" t="s">
        <v>1550</v>
      </c>
      <c r="Q582" s="793"/>
      <c r="R582" s="793"/>
      <c r="S582" s="793"/>
      <c r="T582" s="793"/>
      <c r="U582" s="793"/>
      <c r="V582" s="793"/>
      <c r="W582" s="793"/>
      <c r="X582" s="793"/>
      <c r="Y582" s="793"/>
      <c r="Z582" s="794"/>
      <c r="AA582" s="792" t="s">
        <v>1550</v>
      </c>
      <c r="AB582" s="793"/>
      <c r="AC582" s="793"/>
      <c r="AD582" s="793"/>
      <c r="AE582" s="793"/>
      <c r="AF582" s="793"/>
      <c r="AG582" s="793"/>
      <c r="AH582" s="793"/>
      <c r="AI582" s="793"/>
      <c r="AJ582" s="793"/>
      <c r="AK582" s="794"/>
      <c r="AL582" s="792" t="s">
        <v>1523</v>
      </c>
      <c r="AM582" s="793"/>
      <c r="AN582" s="793"/>
      <c r="AO582" s="793"/>
      <c r="AP582" s="793"/>
      <c r="AQ582" s="793"/>
      <c r="AR582" s="793"/>
      <c r="AS582" s="793"/>
      <c r="AT582" s="793"/>
      <c r="AU582" s="793"/>
      <c r="AV582" s="793"/>
      <c r="AW582" s="793"/>
      <c r="AX582" s="793"/>
      <c r="AY582" s="793"/>
      <c r="AZ582" s="793"/>
      <c r="BA582" s="793"/>
      <c r="BB582" s="794"/>
    </row>
    <row r="583" spans="1:54" ht="11.1" customHeight="1" x14ac:dyDescent="0.3">
      <c r="A583" s="739" t="s">
        <v>816</v>
      </c>
      <c r="B583" s="740"/>
      <c r="C583" s="740"/>
      <c r="D583" s="740"/>
      <c r="E583" s="740"/>
      <c r="F583" s="740"/>
      <c r="G583" s="740"/>
      <c r="H583" s="740"/>
      <c r="I583" s="740"/>
      <c r="J583" s="740"/>
      <c r="K583" s="740"/>
      <c r="L583" s="740"/>
      <c r="M583" s="740"/>
      <c r="N583" s="740"/>
      <c r="O583" s="791"/>
      <c r="P583" s="739" t="s">
        <v>817</v>
      </c>
      <c r="Q583" s="740"/>
      <c r="R583" s="740"/>
      <c r="S583" s="740"/>
      <c r="T583" s="740"/>
      <c r="U583" s="740"/>
      <c r="V583" s="740"/>
      <c r="W583" s="740"/>
      <c r="X583" s="740"/>
      <c r="Y583" s="740"/>
      <c r="Z583" s="791"/>
      <c r="AA583" s="739" t="s">
        <v>818</v>
      </c>
      <c r="AB583" s="740"/>
      <c r="AC583" s="740"/>
      <c r="AD583" s="740"/>
      <c r="AE583" s="740"/>
      <c r="AF583" s="740"/>
      <c r="AG583" s="740"/>
      <c r="AH583" s="740"/>
      <c r="AI583" s="740"/>
      <c r="AJ583" s="740"/>
      <c r="AK583" s="791"/>
      <c r="AL583" s="739" t="s">
        <v>476</v>
      </c>
      <c r="AM583" s="740"/>
      <c r="AN583" s="740"/>
      <c r="AO583" s="740"/>
      <c r="AP583" s="740"/>
      <c r="AQ583" s="740"/>
      <c r="AR583" s="740"/>
      <c r="AS583" s="740"/>
      <c r="AT583" s="740"/>
      <c r="AU583" s="740"/>
      <c r="AV583" s="740"/>
      <c r="AW583" s="740"/>
      <c r="AX583" s="740"/>
      <c r="AY583" s="740"/>
      <c r="AZ583" s="740"/>
      <c r="BA583" s="740"/>
      <c r="BB583" s="791"/>
    </row>
    <row r="584" spans="1:54" ht="12.6" customHeight="1" x14ac:dyDescent="0.3">
      <c r="A584" s="873" t="s">
        <v>495</v>
      </c>
      <c r="B584" s="873"/>
      <c r="C584" s="873"/>
      <c r="D584" s="873"/>
      <c r="E584" s="873"/>
      <c r="F584" s="873"/>
      <c r="G584" s="873"/>
      <c r="H584" s="873"/>
      <c r="I584" s="873"/>
      <c r="J584" s="873"/>
      <c r="K584" s="873"/>
      <c r="L584" s="873"/>
      <c r="M584" s="873"/>
      <c r="N584" s="873"/>
      <c r="O584" s="873"/>
      <c r="P584" s="831"/>
      <c r="Q584" s="831"/>
      <c r="R584" s="831"/>
      <c r="S584" s="831"/>
      <c r="T584" s="831"/>
      <c r="U584" s="831"/>
      <c r="V584" s="831"/>
      <c r="W584" s="831"/>
      <c r="X584" s="831"/>
      <c r="Y584" s="831"/>
      <c r="Z584" s="831"/>
      <c r="AA584" s="831"/>
      <c r="AB584" s="831"/>
      <c r="AC584" s="831"/>
      <c r="AD584" s="831"/>
      <c r="AE584" s="831"/>
      <c r="AF584" s="831"/>
      <c r="AG584" s="831"/>
      <c r="AH584" s="831"/>
      <c r="AI584" s="831"/>
      <c r="AJ584" s="831"/>
      <c r="AK584" s="831"/>
      <c r="AL584" s="831"/>
      <c r="AM584" s="831"/>
      <c r="AN584" s="831"/>
      <c r="AO584" s="831"/>
      <c r="AP584" s="831"/>
      <c r="AQ584" s="831"/>
      <c r="AR584" s="831"/>
      <c r="AS584" s="831"/>
      <c r="AT584" s="831"/>
      <c r="AU584" s="831"/>
      <c r="AV584" s="831"/>
      <c r="AW584" s="831"/>
      <c r="AX584" s="831"/>
      <c r="AY584" s="831"/>
      <c r="AZ584" s="831"/>
      <c r="BA584" s="831"/>
      <c r="BB584" s="831"/>
    </row>
    <row r="585" spans="1:54" ht="12.6" customHeight="1" x14ac:dyDescent="0.3">
      <c r="A585" s="954" t="s">
        <v>496</v>
      </c>
      <c r="B585" s="954"/>
      <c r="C585" s="954"/>
      <c r="D585" s="954"/>
      <c r="E585" s="954"/>
      <c r="F585" s="954"/>
      <c r="G585" s="954"/>
      <c r="H585" s="954"/>
      <c r="I585" s="954"/>
      <c r="J585" s="954"/>
      <c r="K585" s="954"/>
      <c r="L585" s="954"/>
      <c r="M585" s="954"/>
      <c r="N585" s="954"/>
      <c r="O585" s="954"/>
      <c r="P585" s="790"/>
      <c r="Q585" s="790"/>
      <c r="R585" s="790"/>
      <c r="S585" s="790"/>
      <c r="T585" s="790"/>
      <c r="U585" s="790"/>
      <c r="V585" s="790"/>
      <c r="W585" s="790"/>
      <c r="X585" s="790"/>
      <c r="Y585" s="790"/>
      <c r="Z585" s="790"/>
      <c r="AA585" s="790"/>
      <c r="AB585" s="790"/>
      <c r="AC585" s="790"/>
      <c r="AD585" s="790"/>
      <c r="AE585" s="790"/>
      <c r="AF585" s="790"/>
      <c r="AG585" s="790"/>
      <c r="AH585" s="790"/>
      <c r="AI585" s="790"/>
      <c r="AJ585" s="790"/>
      <c r="AK585" s="790"/>
      <c r="AL585" s="790"/>
      <c r="AM585" s="790"/>
      <c r="AN585" s="790"/>
      <c r="AO585" s="790"/>
      <c r="AP585" s="790"/>
      <c r="AQ585" s="790"/>
      <c r="AR585" s="790"/>
      <c r="AS585" s="790"/>
      <c r="AT585" s="790"/>
      <c r="AU585" s="790"/>
      <c r="AV585" s="790"/>
      <c r="AW585" s="790"/>
      <c r="AX585" s="790"/>
      <c r="AY585" s="790"/>
      <c r="AZ585" s="790"/>
      <c r="BA585" s="790"/>
      <c r="BB585" s="790"/>
    </row>
    <row r="586" spans="1:54" ht="12.6" customHeight="1" x14ac:dyDescent="0.3">
      <c r="A586" s="954" t="s">
        <v>497</v>
      </c>
      <c r="B586" s="954"/>
      <c r="C586" s="954"/>
      <c r="D586" s="954"/>
      <c r="E586" s="954"/>
      <c r="F586" s="954"/>
      <c r="G586" s="954"/>
      <c r="H586" s="954"/>
      <c r="I586" s="954"/>
      <c r="J586" s="954"/>
      <c r="K586" s="954"/>
      <c r="L586" s="954"/>
      <c r="M586" s="954"/>
      <c r="N586" s="954"/>
      <c r="O586" s="954"/>
      <c r="P586" s="790"/>
      <c r="Q586" s="790"/>
      <c r="R586" s="790"/>
      <c r="S586" s="790"/>
      <c r="T586" s="790"/>
      <c r="U586" s="790"/>
      <c r="V586" s="790"/>
      <c r="W586" s="790"/>
      <c r="X586" s="790"/>
      <c r="Y586" s="790"/>
      <c r="Z586" s="790"/>
      <c r="AA586" s="790"/>
      <c r="AB586" s="790"/>
      <c r="AC586" s="790"/>
      <c r="AD586" s="790"/>
      <c r="AE586" s="790"/>
      <c r="AF586" s="790"/>
      <c r="AG586" s="790"/>
      <c r="AH586" s="790"/>
      <c r="AI586" s="790"/>
      <c r="AJ586" s="790"/>
      <c r="AK586" s="790"/>
      <c r="AL586" s="790"/>
      <c r="AM586" s="790"/>
      <c r="AN586" s="790"/>
      <c r="AO586" s="790"/>
      <c r="AP586" s="790"/>
      <c r="AQ586" s="790"/>
      <c r="AR586" s="790"/>
      <c r="AS586" s="790"/>
      <c r="AT586" s="790"/>
      <c r="AU586" s="790"/>
      <c r="AV586" s="790"/>
      <c r="AW586" s="790"/>
      <c r="AX586" s="790"/>
      <c r="AY586" s="790"/>
      <c r="AZ586" s="790"/>
      <c r="BA586" s="790"/>
      <c r="BB586" s="790"/>
    </row>
    <row r="587" spans="1:54" ht="12.6" customHeight="1" x14ac:dyDescent="0.3">
      <c r="A587" s="246" t="s">
        <v>479</v>
      </c>
    </row>
    <row r="588" spans="1:54" ht="11.1" customHeight="1" x14ac:dyDescent="0.3">
      <c r="A588" s="795"/>
      <c r="B588" s="796"/>
      <c r="C588" s="796"/>
      <c r="D588" s="796"/>
      <c r="E588" s="796"/>
      <c r="F588" s="796"/>
      <c r="G588" s="796"/>
      <c r="H588" s="796"/>
      <c r="I588" s="796"/>
      <c r="J588" s="796"/>
      <c r="K588" s="796"/>
      <c r="L588" s="796"/>
      <c r="M588" s="796"/>
      <c r="N588" s="796"/>
      <c r="O588" s="796"/>
      <c r="P588" s="796"/>
      <c r="Q588" s="796"/>
      <c r="R588" s="796"/>
      <c r="S588" s="796"/>
      <c r="T588" s="797"/>
      <c r="U588" s="795"/>
      <c r="V588" s="796"/>
      <c r="W588" s="796"/>
      <c r="X588" s="796"/>
      <c r="Y588" s="796"/>
      <c r="Z588" s="796"/>
      <c r="AA588" s="796"/>
      <c r="AB588" s="796"/>
      <c r="AC588" s="796"/>
      <c r="AD588" s="796"/>
      <c r="AE588" s="796"/>
      <c r="AF588" s="796"/>
      <c r="AG588" s="797"/>
      <c r="AH588" s="795" t="s">
        <v>1735</v>
      </c>
      <c r="AI588" s="796"/>
      <c r="AJ588" s="796"/>
      <c r="AK588" s="796"/>
      <c r="AL588" s="796"/>
      <c r="AM588" s="796"/>
      <c r="AN588" s="796"/>
      <c r="AO588" s="796"/>
      <c r="AP588" s="796"/>
      <c r="AQ588" s="796"/>
      <c r="AR588" s="796"/>
      <c r="AS588" s="796"/>
      <c r="AT588" s="796"/>
      <c r="AU588" s="796"/>
      <c r="AV588" s="796"/>
      <c r="AW588" s="796"/>
      <c r="AX588" s="796"/>
      <c r="AY588" s="796"/>
      <c r="AZ588" s="796"/>
      <c r="BA588" s="796"/>
      <c r="BB588" s="797"/>
    </row>
    <row r="589" spans="1:54" ht="11.1" customHeight="1" x14ac:dyDescent="0.3">
      <c r="A589" s="792"/>
      <c r="B589" s="793"/>
      <c r="C589" s="793"/>
      <c r="D589" s="793"/>
      <c r="E589" s="793"/>
      <c r="F589" s="793"/>
      <c r="G589" s="793"/>
      <c r="H589" s="793"/>
      <c r="I589" s="793"/>
      <c r="J589" s="793"/>
      <c r="K589" s="793"/>
      <c r="L589" s="793"/>
      <c r="M589" s="793"/>
      <c r="N589" s="793"/>
      <c r="O589" s="793"/>
      <c r="P589" s="793"/>
      <c r="Q589" s="793"/>
      <c r="R589" s="793"/>
      <c r="S589" s="793"/>
      <c r="T589" s="794"/>
      <c r="U589" s="792" t="s">
        <v>1732</v>
      </c>
      <c r="V589" s="793"/>
      <c r="W589" s="793"/>
      <c r="X589" s="793"/>
      <c r="Y589" s="793"/>
      <c r="Z589" s="793"/>
      <c r="AA589" s="793"/>
      <c r="AB589" s="793"/>
      <c r="AC589" s="793"/>
      <c r="AD589" s="793"/>
      <c r="AE589" s="793"/>
      <c r="AF589" s="793"/>
      <c r="AG589" s="794"/>
      <c r="AH589" s="792" t="s">
        <v>1745</v>
      </c>
      <c r="AI589" s="793"/>
      <c r="AJ589" s="793"/>
      <c r="AK589" s="793"/>
      <c r="AL589" s="793"/>
      <c r="AM589" s="793"/>
      <c r="AN589" s="793"/>
      <c r="AO589" s="793"/>
      <c r="AP589" s="793"/>
      <c r="AQ589" s="793"/>
      <c r="AR589" s="793"/>
      <c r="AS589" s="793"/>
      <c r="AT589" s="793"/>
      <c r="AU589" s="793"/>
      <c r="AV589" s="793"/>
      <c r="AW589" s="793"/>
      <c r="AX589" s="793"/>
      <c r="AY589" s="793"/>
      <c r="AZ589" s="793"/>
      <c r="BA589" s="793"/>
      <c r="BB589" s="794"/>
    </row>
    <row r="590" spans="1:54" ht="11.1" customHeight="1" x14ac:dyDescent="0.3">
      <c r="A590" s="792" t="s">
        <v>498</v>
      </c>
      <c r="B590" s="793"/>
      <c r="C590" s="793"/>
      <c r="D590" s="793"/>
      <c r="E590" s="793"/>
      <c r="F590" s="793"/>
      <c r="G590" s="793"/>
      <c r="H590" s="793"/>
      <c r="I590" s="793"/>
      <c r="J590" s="793"/>
      <c r="K590" s="793"/>
      <c r="L590" s="793"/>
      <c r="M590" s="793"/>
      <c r="N590" s="793"/>
      <c r="O590" s="793"/>
      <c r="P590" s="793"/>
      <c r="Q590" s="793"/>
      <c r="R590" s="793"/>
      <c r="S590" s="793"/>
      <c r="T590" s="794"/>
      <c r="U590" s="792" t="s">
        <v>1573</v>
      </c>
      <c r="V590" s="793"/>
      <c r="W590" s="793"/>
      <c r="X590" s="793"/>
      <c r="Y590" s="793"/>
      <c r="Z590" s="793"/>
      <c r="AA590" s="793"/>
      <c r="AB590" s="793"/>
      <c r="AC590" s="793"/>
      <c r="AD590" s="793"/>
      <c r="AE590" s="793"/>
      <c r="AF590" s="793"/>
      <c r="AG590" s="794"/>
      <c r="AH590" s="792" t="s">
        <v>1744</v>
      </c>
      <c r="AI590" s="793"/>
      <c r="AJ590" s="793"/>
      <c r="AK590" s="793"/>
      <c r="AL590" s="793"/>
      <c r="AM590" s="793"/>
      <c r="AN590" s="793"/>
      <c r="AO590" s="793"/>
      <c r="AP590" s="793"/>
      <c r="AQ590" s="793"/>
      <c r="AR590" s="793"/>
      <c r="AS590" s="793"/>
      <c r="AT590" s="793"/>
      <c r="AU590" s="793"/>
      <c r="AV590" s="793"/>
      <c r="AW590" s="793"/>
      <c r="AX590" s="793"/>
      <c r="AY590" s="793"/>
      <c r="AZ590" s="793"/>
      <c r="BA590" s="793"/>
      <c r="BB590" s="794"/>
    </row>
    <row r="591" spans="1:54" ht="11.1" customHeight="1" x14ac:dyDescent="0.3">
      <c r="A591" s="792"/>
      <c r="B591" s="793"/>
      <c r="C591" s="793"/>
      <c r="D591" s="793"/>
      <c r="E591" s="793"/>
      <c r="F591" s="793"/>
      <c r="G591" s="793"/>
      <c r="H591" s="793"/>
      <c r="I591" s="793"/>
      <c r="J591" s="793"/>
      <c r="K591" s="793"/>
      <c r="L591" s="793"/>
      <c r="M591" s="793"/>
      <c r="N591" s="793"/>
      <c r="O591" s="793"/>
      <c r="P591" s="793"/>
      <c r="Q591" s="793"/>
      <c r="R591" s="793"/>
      <c r="S591" s="793"/>
      <c r="T591" s="794"/>
      <c r="U591" s="792"/>
      <c r="V591" s="793"/>
      <c r="W591" s="793"/>
      <c r="X591" s="793"/>
      <c r="Y591" s="793"/>
      <c r="Z591" s="793"/>
      <c r="AA591" s="793"/>
      <c r="AB591" s="793"/>
      <c r="AC591" s="793"/>
      <c r="AD591" s="793"/>
      <c r="AE591" s="793"/>
      <c r="AF591" s="793"/>
      <c r="AG591" s="794"/>
      <c r="AH591" s="792" t="s">
        <v>1535</v>
      </c>
      <c r="AI591" s="793"/>
      <c r="AJ591" s="793"/>
      <c r="AK591" s="793"/>
      <c r="AL591" s="793"/>
      <c r="AM591" s="793"/>
      <c r="AN591" s="793"/>
      <c r="AO591" s="793"/>
      <c r="AP591" s="793"/>
      <c r="AQ591" s="793"/>
      <c r="AR591" s="793"/>
      <c r="AS591" s="793"/>
      <c r="AT591" s="793"/>
      <c r="AU591" s="793"/>
      <c r="AV591" s="793"/>
      <c r="AW591" s="793"/>
      <c r="AX591" s="793"/>
      <c r="AY591" s="793"/>
      <c r="AZ591" s="793"/>
      <c r="BA591" s="793"/>
      <c r="BB591" s="794"/>
    </row>
    <row r="592" spans="1:54" ht="11.1" customHeight="1" x14ac:dyDescent="0.3">
      <c r="A592" s="739" t="s">
        <v>816</v>
      </c>
      <c r="B592" s="740"/>
      <c r="C592" s="740"/>
      <c r="D592" s="740"/>
      <c r="E592" s="740"/>
      <c r="F592" s="740"/>
      <c r="G592" s="740"/>
      <c r="H592" s="740"/>
      <c r="I592" s="740"/>
      <c r="J592" s="740"/>
      <c r="K592" s="740"/>
      <c r="L592" s="740"/>
      <c r="M592" s="740"/>
      <c r="N592" s="740"/>
      <c r="O592" s="740"/>
      <c r="P592" s="740"/>
      <c r="Q592" s="740"/>
      <c r="R592" s="740"/>
      <c r="S592" s="740"/>
      <c r="T592" s="791"/>
      <c r="U592" s="739" t="s">
        <v>817</v>
      </c>
      <c r="V592" s="740"/>
      <c r="W592" s="740"/>
      <c r="X592" s="740"/>
      <c r="Y592" s="740"/>
      <c r="Z592" s="740"/>
      <c r="AA592" s="740"/>
      <c r="AB592" s="740"/>
      <c r="AC592" s="740"/>
      <c r="AD592" s="740"/>
      <c r="AE592" s="740"/>
      <c r="AF592" s="740"/>
      <c r="AG592" s="791"/>
      <c r="AH592" s="739" t="s">
        <v>818</v>
      </c>
      <c r="AI592" s="740"/>
      <c r="AJ592" s="740"/>
      <c r="AK592" s="740"/>
      <c r="AL592" s="740"/>
      <c r="AM592" s="740"/>
      <c r="AN592" s="740"/>
      <c r="AO592" s="740"/>
      <c r="AP592" s="740"/>
      <c r="AQ592" s="740"/>
      <c r="AR592" s="740"/>
      <c r="AS592" s="740"/>
      <c r="AT592" s="740"/>
      <c r="AU592" s="740"/>
      <c r="AV592" s="740"/>
      <c r="AW592" s="740"/>
      <c r="AX592" s="740"/>
      <c r="AY592" s="740"/>
      <c r="AZ592" s="740"/>
      <c r="BA592" s="740"/>
      <c r="BB592" s="791"/>
    </row>
    <row r="593" spans="1:54" ht="11.1" customHeight="1" x14ac:dyDescent="0.3">
      <c r="A593" s="1040" t="s">
        <v>1727</v>
      </c>
      <c r="B593" s="1041"/>
      <c r="C593" s="1041"/>
      <c r="D593" s="1041"/>
      <c r="E593" s="1041"/>
      <c r="F593" s="1041"/>
      <c r="G593" s="1041"/>
      <c r="H593" s="1041"/>
      <c r="I593" s="1041"/>
      <c r="J593" s="1041"/>
      <c r="K593" s="1041"/>
      <c r="L593" s="1041"/>
      <c r="M593" s="1041"/>
      <c r="N593" s="1041"/>
      <c r="O593" s="1041"/>
      <c r="P593" s="1041"/>
      <c r="Q593" s="1041"/>
      <c r="R593" s="1041"/>
      <c r="S593" s="1041"/>
      <c r="T593" s="1042"/>
      <c r="U593" s="790"/>
      <c r="V593" s="790"/>
      <c r="W593" s="790"/>
      <c r="X593" s="790"/>
      <c r="Y593" s="790"/>
      <c r="Z593" s="790"/>
      <c r="AA593" s="790"/>
      <c r="AB593" s="790"/>
      <c r="AC593" s="790"/>
      <c r="AD593" s="790"/>
      <c r="AE593" s="790"/>
      <c r="AF593" s="790"/>
      <c r="AG593" s="790"/>
      <c r="AH593" s="790"/>
      <c r="AI593" s="790"/>
      <c r="AJ593" s="790"/>
      <c r="AK593" s="790"/>
      <c r="AL593" s="790"/>
      <c r="AM593" s="790"/>
      <c r="AN593" s="790"/>
      <c r="AO593" s="790"/>
      <c r="AP593" s="790"/>
      <c r="AQ593" s="790"/>
      <c r="AR593" s="790"/>
      <c r="AS593" s="790"/>
      <c r="AT593" s="790"/>
      <c r="AU593" s="790"/>
      <c r="AV593" s="790"/>
      <c r="AW593" s="790"/>
      <c r="AX593" s="790"/>
      <c r="AY593" s="790"/>
      <c r="AZ593" s="790"/>
      <c r="BA593" s="790"/>
      <c r="BB593" s="790"/>
    </row>
    <row r="594" spans="1:54" ht="11.1" customHeight="1" x14ac:dyDescent="0.3">
      <c r="A594" s="1043" t="s">
        <v>1743</v>
      </c>
      <c r="B594" s="1044"/>
      <c r="C594" s="1044"/>
      <c r="D594" s="1044"/>
      <c r="E594" s="1044"/>
      <c r="F594" s="1044"/>
      <c r="G594" s="1044"/>
      <c r="H594" s="1044"/>
      <c r="I594" s="1044"/>
      <c r="J594" s="1044"/>
      <c r="K594" s="1044"/>
      <c r="L594" s="1044"/>
      <c r="M594" s="1044"/>
      <c r="N594" s="1044"/>
      <c r="O594" s="1044"/>
      <c r="P594" s="1044"/>
      <c r="Q594" s="1044"/>
      <c r="R594" s="1044"/>
      <c r="S594" s="1044"/>
      <c r="T594" s="1045"/>
      <c r="U594" s="790"/>
      <c r="V594" s="790"/>
      <c r="W594" s="790"/>
      <c r="X594" s="790"/>
      <c r="Y594" s="790"/>
      <c r="Z594" s="790"/>
      <c r="AA594" s="790"/>
      <c r="AB594" s="790"/>
      <c r="AC594" s="790"/>
      <c r="AD594" s="790"/>
      <c r="AE594" s="790"/>
      <c r="AF594" s="790"/>
      <c r="AG594" s="790"/>
      <c r="AH594" s="790"/>
      <c r="AI594" s="790"/>
      <c r="AJ594" s="790"/>
      <c r="AK594" s="790"/>
      <c r="AL594" s="790"/>
      <c r="AM594" s="790"/>
      <c r="AN594" s="790"/>
      <c r="AO594" s="790"/>
      <c r="AP594" s="790"/>
      <c r="AQ594" s="790"/>
      <c r="AR594" s="790"/>
      <c r="AS594" s="790"/>
      <c r="AT594" s="790"/>
      <c r="AU594" s="790"/>
      <c r="AV594" s="790"/>
      <c r="AW594" s="790"/>
      <c r="AX594" s="790"/>
      <c r="AY594" s="790"/>
      <c r="AZ594" s="790"/>
      <c r="BA594" s="790"/>
      <c r="BB594" s="790"/>
    </row>
    <row r="595" spans="1:54" ht="11.1" customHeight="1" x14ac:dyDescent="0.3">
      <c r="A595" s="1040" t="s">
        <v>1724</v>
      </c>
      <c r="B595" s="1041"/>
      <c r="C595" s="1041"/>
      <c r="D595" s="1041"/>
      <c r="E595" s="1041"/>
      <c r="F595" s="1041"/>
      <c r="G595" s="1041"/>
      <c r="H595" s="1041"/>
      <c r="I595" s="1041"/>
      <c r="J595" s="1041"/>
      <c r="K595" s="1041"/>
      <c r="L595" s="1041"/>
      <c r="M595" s="1041"/>
      <c r="N595" s="1041"/>
      <c r="O595" s="1041"/>
      <c r="P595" s="1041"/>
      <c r="Q595" s="1041"/>
      <c r="R595" s="1041"/>
      <c r="S595" s="1041"/>
      <c r="T595" s="1042"/>
      <c r="U595" s="790"/>
      <c r="V595" s="790"/>
      <c r="W595" s="790"/>
      <c r="X595" s="790"/>
      <c r="Y595" s="790"/>
      <c r="Z595" s="790"/>
      <c r="AA595" s="790"/>
      <c r="AB595" s="790"/>
      <c r="AC595" s="790"/>
      <c r="AD595" s="790"/>
      <c r="AE595" s="790"/>
      <c r="AF595" s="790"/>
      <c r="AG595" s="790"/>
      <c r="AH595" s="790"/>
      <c r="AI595" s="790"/>
      <c r="AJ595" s="790"/>
      <c r="AK595" s="790"/>
      <c r="AL595" s="790"/>
      <c r="AM595" s="790"/>
      <c r="AN595" s="790"/>
      <c r="AO595" s="790"/>
      <c r="AP595" s="790"/>
      <c r="AQ595" s="790"/>
      <c r="AR595" s="790"/>
      <c r="AS595" s="790"/>
      <c r="AT595" s="790"/>
      <c r="AU595" s="790"/>
      <c r="AV595" s="790"/>
      <c r="AW595" s="790"/>
      <c r="AX595" s="790"/>
      <c r="AY595" s="790"/>
      <c r="AZ595" s="790"/>
      <c r="BA595" s="790"/>
      <c r="BB595" s="790"/>
    </row>
    <row r="596" spans="1:54" ht="11.1" customHeight="1" x14ac:dyDescent="0.3">
      <c r="A596" s="1043" t="s">
        <v>1723</v>
      </c>
      <c r="B596" s="1044"/>
      <c r="C596" s="1044"/>
      <c r="D596" s="1044"/>
      <c r="E596" s="1044"/>
      <c r="F596" s="1044"/>
      <c r="G596" s="1044"/>
      <c r="H596" s="1044"/>
      <c r="I596" s="1044"/>
      <c r="J596" s="1044"/>
      <c r="K596" s="1044"/>
      <c r="L596" s="1044"/>
      <c r="M596" s="1044"/>
      <c r="N596" s="1044"/>
      <c r="O596" s="1044"/>
      <c r="P596" s="1044"/>
      <c r="Q596" s="1044"/>
      <c r="R596" s="1044"/>
      <c r="S596" s="1044"/>
      <c r="T596" s="1045"/>
      <c r="U596" s="790"/>
      <c r="V596" s="790"/>
      <c r="W596" s="790"/>
      <c r="X596" s="790"/>
      <c r="Y596" s="790"/>
      <c r="Z596" s="790"/>
      <c r="AA596" s="790"/>
      <c r="AB596" s="790"/>
      <c r="AC596" s="790"/>
      <c r="AD596" s="790"/>
      <c r="AE596" s="790"/>
      <c r="AF596" s="790"/>
      <c r="AG596" s="790"/>
      <c r="AH596" s="790"/>
      <c r="AI596" s="790"/>
      <c r="AJ596" s="790"/>
      <c r="AK596" s="790"/>
      <c r="AL596" s="790"/>
      <c r="AM596" s="790"/>
      <c r="AN596" s="790"/>
      <c r="AO596" s="790"/>
      <c r="AP596" s="790"/>
      <c r="AQ596" s="790"/>
      <c r="AR596" s="790"/>
      <c r="AS596" s="790"/>
      <c r="AT596" s="790"/>
      <c r="AU596" s="790"/>
      <c r="AV596" s="790"/>
      <c r="AW596" s="790"/>
      <c r="AX596" s="790"/>
      <c r="AY596" s="790"/>
      <c r="AZ596" s="790"/>
      <c r="BA596" s="790"/>
      <c r="BB596" s="790"/>
    </row>
    <row r="597" spans="1:54" ht="12.6" customHeight="1" x14ac:dyDescent="0.3">
      <c r="A597" s="954" t="s">
        <v>499</v>
      </c>
      <c r="B597" s="954"/>
      <c r="C597" s="954"/>
      <c r="D597" s="954"/>
      <c r="E597" s="954"/>
      <c r="F597" s="954"/>
      <c r="G597" s="954"/>
      <c r="H597" s="954"/>
      <c r="I597" s="954"/>
      <c r="J597" s="954"/>
      <c r="K597" s="954"/>
      <c r="L597" s="954"/>
      <c r="M597" s="954"/>
      <c r="N597" s="954"/>
      <c r="O597" s="954"/>
      <c r="P597" s="954"/>
      <c r="Q597" s="954"/>
      <c r="R597" s="954"/>
      <c r="S597" s="954"/>
      <c r="T597" s="954"/>
      <c r="U597" s="790"/>
      <c r="V597" s="790"/>
      <c r="W597" s="790"/>
      <c r="X597" s="790"/>
      <c r="Y597" s="790"/>
      <c r="Z597" s="790"/>
      <c r="AA597" s="790"/>
      <c r="AB597" s="790"/>
      <c r="AC597" s="790"/>
      <c r="AD597" s="790"/>
      <c r="AE597" s="790"/>
      <c r="AF597" s="790"/>
      <c r="AG597" s="790"/>
      <c r="AH597" s="790"/>
      <c r="AI597" s="790"/>
      <c r="AJ597" s="790"/>
      <c r="AK597" s="790"/>
      <c r="AL597" s="790"/>
      <c r="AM597" s="790"/>
      <c r="AN597" s="790"/>
      <c r="AO597" s="790"/>
      <c r="AP597" s="790"/>
      <c r="AQ597" s="790"/>
      <c r="AR597" s="790"/>
      <c r="AS597" s="790"/>
      <c r="AT597" s="790"/>
      <c r="AU597" s="790"/>
      <c r="AV597" s="790"/>
      <c r="AW597" s="790"/>
      <c r="AX597" s="790"/>
      <c r="AY597" s="790"/>
      <c r="AZ597" s="790"/>
      <c r="BA597" s="790"/>
      <c r="BB597" s="790"/>
    </row>
    <row r="598" spans="1:54" ht="12.6" customHeight="1" x14ac:dyDescent="0.3">
      <c r="A598" s="873" t="s">
        <v>500</v>
      </c>
      <c r="B598" s="873"/>
      <c r="C598" s="873"/>
      <c r="D598" s="873"/>
      <c r="E598" s="873"/>
      <c r="F598" s="873"/>
      <c r="G598" s="873"/>
      <c r="H598" s="873"/>
      <c r="I598" s="873"/>
      <c r="J598" s="873"/>
      <c r="K598" s="873"/>
      <c r="L598" s="873"/>
      <c r="M598" s="873"/>
      <c r="N598" s="873"/>
      <c r="O598" s="873"/>
      <c r="P598" s="873"/>
      <c r="Q598" s="873"/>
      <c r="R598" s="873"/>
      <c r="S598" s="873"/>
      <c r="T598" s="873"/>
      <c r="U598" s="831"/>
      <c r="V598" s="831"/>
      <c r="W598" s="831"/>
      <c r="X598" s="831"/>
      <c r="Y598" s="831"/>
      <c r="Z598" s="831"/>
      <c r="AA598" s="831"/>
      <c r="AB598" s="831"/>
      <c r="AC598" s="831"/>
      <c r="AD598" s="831"/>
      <c r="AE598" s="831"/>
      <c r="AF598" s="831"/>
      <c r="AG598" s="831"/>
      <c r="AH598" s="831"/>
      <c r="AI598" s="831"/>
      <c r="AJ598" s="831"/>
      <c r="AK598" s="831"/>
      <c r="AL598" s="831"/>
      <c r="AM598" s="831"/>
      <c r="AN598" s="831"/>
      <c r="AO598" s="831"/>
      <c r="AP598" s="831"/>
      <c r="AQ598" s="831"/>
      <c r="AR598" s="831"/>
      <c r="AS598" s="831"/>
      <c r="AT598" s="831"/>
      <c r="AU598" s="831"/>
      <c r="AV598" s="831"/>
      <c r="AW598" s="831"/>
      <c r="AX598" s="831"/>
      <c r="AY598" s="831"/>
      <c r="AZ598" s="831"/>
      <c r="BA598" s="831"/>
      <c r="BB598" s="831"/>
    </row>
    <row r="599" spans="1:54" ht="12.6" customHeight="1" x14ac:dyDescent="0.3">
      <c r="A599" s="246" t="s">
        <v>1742</v>
      </c>
    </row>
    <row r="600" spans="1:54" ht="11.1" customHeight="1" x14ac:dyDescent="0.3">
      <c r="A600" s="315"/>
      <c r="B600" s="316"/>
      <c r="C600" s="316"/>
      <c r="D600" s="316"/>
      <c r="E600" s="316"/>
      <c r="F600" s="316"/>
      <c r="G600" s="316"/>
      <c r="H600" s="316"/>
      <c r="I600" s="316"/>
      <c r="J600" s="316"/>
      <c r="K600" s="316"/>
      <c r="L600" s="325"/>
      <c r="M600" s="315"/>
      <c r="N600" s="316"/>
      <c r="O600" s="316"/>
      <c r="P600" s="316"/>
      <c r="Q600" s="316"/>
      <c r="R600" s="316"/>
      <c r="S600" s="316"/>
      <c r="T600" s="316"/>
      <c r="U600" s="316"/>
      <c r="V600" s="316"/>
      <c r="W600" s="325"/>
      <c r="X600" s="315"/>
      <c r="Y600" s="316"/>
      <c r="Z600" s="316"/>
      <c r="AA600" s="316"/>
      <c r="AB600" s="316"/>
      <c r="AC600" s="316"/>
      <c r="AD600" s="316"/>
      <c r="AE600" s="316"/>
      <c r="AF600" s="316"/>
      <c r="AG600" s="316"/>
      <c r="AH600" s="325"/>
      <c r="AI600" s="795" t="s">
        <v>1735</v>
      </c>
      <c r="AJ600" s="796"/>
      <c r="AK600" s="796"/>
      <c r="AL600" s="796"/>
      <c r="AM600" s="796"/>
      <c r="AN600" s="796"/>
      <c r="AO600" s="796"/>
      <c r="AP600" s="796"/>
      <c r="AQ600" s="796"/>
      <c r="AR600" s="796"/>
      <c r="AS600" s="796"/>
      <c r="AT600" s="796"/>
      <c r="AU600" s="796"/>
      <c r="AV600" s="796"/>
      <c r="AW600" s="796"/>
      <c r="AX600" s="796"/>
      <c r="AY600" s="796"/>
      <c r="AZ600" s="796"/>
      <c r="BA600" s="796"/>
      <c r="BB600" s="797"/>
    </row>
    <row r="601" spans="1:54" ht="11.1" customHeight="1" x14ac:dyDescent="0.3">
      <c r="A601" s="317"/>
      <c r="B601" s="318"/>
      <c r="C601" s="318"/>
      <c r="D601" s="318"/>
      <c r="E601" s="318"/>
      <c r="F601" s="318"/>
      <c r="G601" s="318"/>
      <c r="H601" s="318"/>
      <c r="I601" s="318"/>
      <c r="J601" s="318"/>
      <c r="K601" s="318"/>
      <c r="L601" s="326"/>
      <c r="M601" s="317"/>
      <c r="N601" s="318"/>
      <c r="O601" s="318"/>
      <c r="P601" s="318"/>
      <c r="Q601" s="318"/>
      <c r="R601" s="318"/>
      <c r="S601" s="318"/>
      <c r="T601" s="318"/>
      <c r="U601" s="318"/>
      <c r="V601" s="318"/>
      <c r="W601" s="326"/>
      <c r="X601" s="792" t="s">
        <v>1741</v>
      </c>
      <c r="Y601" s="793"/>
      <c r="Z601" s="793"/>
      <c r="AA601" s="793"/>
      <c r="AB601" s="793"/>
      <c r="AC601" s="793"/>
      <c r="AD601" s="793"/>
      <c r="AE601" s="793"/>
      <c r="AF601" s="793"/>
      <c r="AG601" s="793"/>
      <c r="AH601" s="794"/>
      <c r="AI601" s="792" t="s">
        <v>1734</v>
      </c>
      <c r="AJ601" s="793"/>
      <c r="AK601" s="793"/>
      <c r="AL601" s="793"/>
      <c r="AM601" s="793"/>
      <c r="AN601" s="793"/>
      <c r="AO601" s="793"/>
      <c r="AP601" s="793"/>
      <c r="AQ601" s="793"/>
      <c r="AR601" s="793"/>
      <c r="AS601" s="793"/>
      <c r="AT601" s="793"/>
      <c r="AU601" s="793"/>
      <c r="AV601" s="793"/>
      <c r="AW601" s="793"/>
      <c r="AX601" s="793"/>
      <c r="AY601" s="793"/>
      <c r="AZ601" s="793"/>
      <c r="BA601" s="793"/>
      <c r="BB601" s="794"/>
    </row>
    <row r="602" spans="1:54" ht="11.1" customHeight="1" x14ac:dyDescent="0.3">
      <c r="A602" s="792" t="s">
        <v>468</v>
      </c>
      <c r="B602" s="793"/>
      <c r="C602" s="793"/>
      <c r="D602" s="793"/>
      <c r="E602" s="793"/>
      <c r="F602" s="793"/>
      <c r="G602" s="793"/>
      <c r="H602" s="793"/>
      <c r="I602" s="793"/>
      <c r="J602" s="793"/>
      <c r="K602" s="793"/>
      <c r="L602" s="794"/>
      <c r="M602" s="792" t="s">
        <v>1732</v>
      </c>
      <c r="N602" s="793"/>
      <c r="O602" s="793"/>
      <c r="P602" s="793"/>
      <c r="Q602" s="793"/>
      <c r="R602" s="793"/>
      <c r="S602" s="793"/>
      <c r="T602" s="793"/>
      <c r="U602" s="793"/>
      <c r="V602" s="793"/>
      <c r="W602" s="794"/>
      <c r="X602" s="792" t="s">
        <v>1574</v>
      </c>
      <c r="Y602" s="793"/>
      <c r="Z602" s="793"/>
      <c r="AA602" s="793"/>
      <c r="AB602" s="793"/>
      <c r="AC602" s="793"/>
      <c r="AD602" s="793"/>
      <c r="AE602" s="793"/>
      <c r="AF602" s="793"/>
      <c r="AG602" s="793"/>
      <c r="AH602" s="794"/>
      <c r="AI602" s="792" t="s">
        <v>1731</v>
      </c>
      <c r="AJ602" s="793"/>
      <c r="AK602" s="793"/>
      <c r="AL602" s="793"/>
      <c r="AM602" s="793"/>
      <c r="AN602" s="793"/>
      <c r="AO602" s="793"/>
      <c r="AP602" s="793"/>
      <c r="AQ602" s="793"/>
      <c r="AR602" s="793"/>
      <c r="AS602" s="793"/>
      <c r="AT602" s="793"/>
      <c r="AU602" s="793"/>
      <c r="AV602" s="793"/>
      <c r="AW602" s="793"/>
      <c r="AX602" s="793"/>
      <c r="AY602" s="793"/>
      <c r="AZ602" s="793"/>
      <c r="BA602" s="793"/>
      <c r="BB602" s="794"/>
    </row>
    <row r="603" spans="1:54" ht="11.1" customHeight="1" x14ac:dyDescent="0.3">
      <c r="A603" s="317"/>
      <c r="B603" s="318"/>
      <c r="C603" s="318"/>
      <c r="D603" s="318"/>
      <c r="E603" s="318"/>
      <c r="F603" s="318"/>
      <c r="G603" s="318"/>
      <c r="H603" s="318"/>
      <c r="I603" s="318"/>
      <c r="J603" s="318"/>
      <c r="K603" s="318"/>
      <c r="L603" s="326"/>
      <c r="M603" s="792" t="s">
        <v>1573</v>
      </c>
      <c r="N603" s="793"/>
      <c r="O603" s="793"/>
      <c r="P603" s="793"/>
      <c r="Q603" s="793"/>
      <c r="R603" s="793"/>
      <c r="S603" s="793"/>
      <c r="T603" s="793"/>
      <c r="U603" s="793"/>
      <c r="V603" s="793"/>
      <c r="W603" s="794"/>
      <c r="X603" s="792" t="s">
        <v>1550</v>
      </c>
      <c r="Y603" s="793"/>
      <c r="Z603" s="793"/>
      <c r="AA603" s="793"/>
      <c r="AB603" s="793"/>
      <c r="AC603" s="793"/>
      <c r="AD603" s="793"/>
      <c r="AE603" s="793"/>
      <c r="AF603" s="793"/>
      <c r="AG603" s="793"/>
      <c r="AH603" s="794"/>
      <c r="AI603" s="792" t="s">
        <v>1740</v>
      </c>
      <c r="AJ603" s="793"/>
      <c r="AK603" s="793"/>
      <c r="AL603" s="793"/>
      <c r="AM603" s="793"/>
      <c r="AN603" s="793"/>
      <c r="AO603" s="793"/>
      <c r="AP603" s="793"/>
      <c r="AQ603" s="793"/>
      <c r="AR603" s="793"/>
      <c r="AS603" s="793"/>
      <c r="AT603" s="793"/>
      <c r="AU603" s="793"/>
      <c r="AV603" s="793"/>
      <c r="AW603" s="793"/>
      <c r="AX603" s="793"/>
      <c r="AY603" s="793"/>
      <c r="AZ603" s="793"/>
      <c r="BA603" s="793"/>
      <c r="BB603" s="794"/>
    </row>
    <row r="604" spans="1:54" ht="11.1" customHeight="1" x14ac:dyDescent="0.3">
      <c r="A604" s="317"/>
      <c r="B604" s="318"/>
      <c r="C604" s="318"/>
      <c r="D604" s="318"/>
      <c r="E604" s="318"/>
      <c r="F604" s="318"/>
      <c r="G604" s="318"/>
      <c r="H604" s="318"/>
      <c r="I604" s="318"/>
      <c r="J604" s="318"/>
      <c r="K604" s="318"/>
      <c r="L604" s="326"/>
      <c r="M604" s="317"/>
      <c r="N604" s="318"/>
      <c r="O604" s="318"/>
      <c r="P604" s="318"/>
      <c r="Q604" s="318"/>
      <c r="R604" s="318"/>
      <c r="S604" s="318"/>
      <c r="T604" s="318"/>
      <c r="U604" s="318"/>
      <c r="V604" s="318"/>
      <c r="W604" s="326"/>
      <c r="X604" s="317"/>
      <c r="Y604" s="318"/>
      <c r="Z604" s="318"/>
      <c r="AA604" s="318"/>
      <c r="AB604" s="318"/>
      <c r="AC604" s="318"/>
      <c r="AD604" s="318"/>
      <c r="AE604" s="318"/>
      <c r="AF604" s="318"/>
      <c r="AG604" s="318"/>
      <c r="AH604" s="326"/>
      <c r="AI604" s="792" t="s">
        <v>1523</v>
      </c>
      <c r="AJ604" s="793"/>
      <c r="AK604" s="793"/>
      <c r="AL604" s="793"/>
      <c r="AM604" s="793"/>
      <c r="AN604" s="793"/>
      <c r="AO604" s="793"/>
      <c r="AP604" s="793"/>
      <c r="AQ604" s="793"/>
      <c r="AR604" s="793"/>
      <c r="AS604" s="793"/>
      <c r="AT604" s="793"/>
      <c r="AU604" s="793"/>
      <c r="AV604" s="793"/>
      <c r="AW604" s="793"/>
      <c r="AX604" s="793"/>
      <c r="AY604" s="793"/>
      <c r="AZ604" s="793"/>
      <c r="BA604" s="793"/>
      <c r="BB604" s="794"/>
    </row>
    <row r="605" spans="1:54" ht="11.1" customHeight="1" x14ac:dyDescent="0.3">
      <c r="A605" s="739" t="s">
        <v>816</v>
      </c>
      <c r="B605" s="740"/>
      <c r="C605" s="740"/>
      <c r="D605" s="740"/>
      <c r="E605" s="740"/>
      <c r="F605" s="740"/>
      <c r="G605" s="740"/>
      <c r="H605" s="740"/>
      <c r="I605" s="740"/>
      <c r="J605" s="740"/>
      <c r="K605" s="740"/>
      <c r="L605" s="791"/>
      <c r="M605" s="739" t="s">
        <v>817</v>
      </c>
      <c r="N605" s="740"/>
      <c r="O605" s="740"/>
      <c r="P605" s="740"/>
      <c r="Q605" s="740"/>
      <c r="R605" s="740"/>
      <c r="S605" s="740"/>
      <c r="T605" s="740"/>
      <c r="U605" s="740"/>
      <c r="V605" s="740"/>
      <c r="W605" s="791"/>
      <c r="X605" s="739" t="s">
        <v>818</v>
      </c>
      <c r="Y605" s="740"/>
      <c r="Z605" s="740"/>
      <c r="AA605" s="740"/>
      <c r="AB605" s="740"/>
      <c r="AC605" s="740"/>
      <c r="AD605" s="740"/>
      <c r="AE605" s="740"/>
      <c r="AF605" s="740"/>
      <c r="AG605" s="740"/>
      <c r="AH605" s="791"/>
      <c r="AI605" s="739" t="s">
        <v>476</v>
      </c>
      <c r="AJ605" s="740"/>
      <c r="AK605" s="740"/>
      <c r="AL605" s="740"/>
      <c r="AM605" s="740"/>
      <c r="AN605" s="740"/>
      <c r="AO605" s="740"/>
      <c r="AP605" s="740"/>
      <c r="AQ605" s="740"/>
      <c r="AR605" s="740"/>
      <c r="AS605" s="740"/>
      <c r="AT605" s="740"/>
      <c r="AU605" s="740"/>
      <c r="AV605" s="740"/>
      <c r="AW605" s="740"/>
      <c r="AX605" s="740"/>
      <c r="AY605" s="740"/>
      <c r="AZ605" s="740"/>
      <c r="BA605" s="740"/>
      <c r="BB605" s="791"/>
    </row>
    <row r="606" spans="1:54" ht="12.6" customHeight="1" x14ac:dyDescent="0.3">
      <c r="A606" s="296" t="s">
        <v>1739</v>
      </c>
      <c r="B606" s="297"/>
      <c r="C606" s="297"/>
      <c r="D606" s="297"/>
      <c r="E606" s="297"/>
      <c r="F606" s="297"/>
      <c r="G606" s="297"/>
      <c r="H606" s="297"/>
      <c r="I606" s="297"/>
      <c r="J606" s="297"/>
      <c r="K606" s="297"/>
      <c r="L606" s="298"/>
      <c r="M606" s="790"/>
      <c r="N606" s="790"/>
      <c r="O606" s="790"/>
      <c r="P606" s="790"/>
      <c r="Q606" s="790"/>
      <c r="R606" s="790"/>
      <c r="S606" s="790"/>
      <c r="T606" s="790"/>
      <c r="U606" s="790"/>
      <c r="V606" s="790"/>
      <c r="W606" s="790"/>
      <c r="X606" s="790"/>
      <c r="Y606" s="790"/>
      <c r="Z606" s="790"/>
      <c r="AA606" s="790"/>
      <c r="AB606" s="790"/>
      <c r="AC606" s="790"/>
      <c r="AD606" s="790"/>
      <c r="AE606" s="790"/>
      <c r="AF606" s="790"/>
      <c r="AG606" s="790"/>
      <c r="AH606" s="790"/>
      <c r="AI606" s="790"/>
      <c r="AJ606" s="790"/>
      <c r="AK606" s="790"/>
      <c r="AL606" s="790"/>
      <c r="AM606" s="790"/>
      <c r="AN606" s="790"/>
      <c r="AO606" s="790"/>
      <c r="AP606" s="790"/>
      <c r="AQ606" s="790"/>
      <c r="AR606" s="790"/>
      <c r="AS606" s="790"/>
      <c r="AT606" s="790"/>
      <c r="AU606" s="790"/>
      <c r="AV606" s="790"/>
      <c r="AW606" s="790"/>
      <c r="AX606" s="790"/>
      <c r="AY606" s="790"/>
      <c r="AZ606" s="790"/>
      <c r="BA606" s="790"/>
      <c r="BB606" s="790"/>
    </row>
    <row r="607" spans="1:54" ht="12.6" customHeight="1" x14ac:dyDescent="0.3">
      <c r="A607" s="299" t="s">
        <v>1737</v>
      </c>
      <c r="B607" s="300"/>
      <c r="C607" s="300"/>
      <c r="D607" s="300"/>
      <c r="E607" s="300"/>
      <c r="F607" s="300"/>
      <c r="G607" s="300"/>
      <c r="H607" s="300"/>
      <c r="I607" s="300"/>
      <c r="J607" s="300"/>
      <c r="K607" s="300"/>
      <c r="L607" s="301"/>
      <c r="M607" s="790"/>
      <c r="N607" s="790"/>
      <c r="O607" s="790"/>
      <c r="P607" s="790"/>
      <c r="Q607" s="790"/>
      <c r="R607" s="790"/>
      <c r="S607" s="790"/>
      <c r="T607" s="790"/>
      <c r="U607" s="790"/>
      <c r="V607" s="790"/>
      <c r="W607" s="790"/>
      <c r="X607" s="790"/>
      <c r="Y607" s="790"/>
      <c r="Z607" s="790"/>
      <c r="AA607" s="790"/>
      <c r="AB607" s="790"/>
      <c r="AC607" s="790"/>
      <c r="AD607" s="790"/>
      <c r="AE607" s="790"/>
      <c r="AF607" s="790"/>
      <c r="AG607" s="790"/>
      <c r="AH607" s="790"/>
      <c r="AI607" s="790"/>
      <c r="AJ607" s="790"/>
      <c r="AK607" s="790"/>
      <c r="AL607" s="790"/>
      <c r="AM607" s="790"/>
      <c r="AN607" s="790"/>
      <c r="AO607" s="790"/>
      <c r="AP607" s="790"/>
      <c r="AQ607" s="790"/>
      <c r="AR607" s="790"/>
      <c r="AS607" s="790"/>
      <c r="AT607" s="790"/>
      <c r="AU607" s="790"/>
      <c r="AV607" s="790"/>
      <c r="AW607" s="790"/>
      <c r="AX607" s="790"/>
      <c r="AY607" s="790"/>
      <c r="AZ607" s="790"/>
      <c r="BA607" s="790"/>
      <c r="BB607" s="790"/>
    </row>
    <row r="608" spans="1:54" ht="12.6" customHeight="1" x14ac:dyDescent="0.3">
      <c r="A608" s="296" t="s">
        <v>1738</v>
      </c>
      <c r="B608" s="297"/>
      <c r="C608" s="297"/>
      <c r="D608" s="297"/>
      <c r="E608" s="297"/>
      <c r="F608" s="297"/>
      <c r="G608" s="297"/>
      <c r="H608" s="297"/>
      <c r="I608" s="297"/>
      <c r="J608" s="297"/>
      <c r="K608" s="297"/>
      <c r="L608" s="298"/>
      <c r="M608" s="790"/>
      <c r="N608" s="790"/>
      <c r="O608" s="790"/>
      <c r="P608" s="790"/>
      <c r="Q608" s="790"/>
      <c r="R608" s="790"/>
      <c r="S608" s="790"/>
      <c r="T608" s="790"/>
      <c r="U608" s="790"/>
      <c r="V608" s="790"/>
      <c r="W608" s="790"/>
      <c r="X608" s="790"/>
      <c r="Y608" s="790"/>
      <c r="Z608" s="790"/>
      <c r="AA608" s="790"/>
      <c r="AB608" s="790"/>
      <c r="AC608" s="790"/>
      <c r="AD608" s="790"/>
      <c r="AE608" s="790"/>
      <c r="AF608" s="790"/>
      <c r="AG608" s="790"/>
      <c r="AH608" s="790"/>
      <c r="AI608" s="790"/>
      <c r="AJ608" s="790"/>
      <c r="AK608" s="790"/>
      <c r="AL608" s="790"/>
      <c r="AM608" s="790"/>
      <c r="AN608" s="790"/>
      <c r="AO608" s="790"/>
      <c r="AP608" s="790"/>
      <c r="AQ608" s="790"/>
      <c r="AR608" s="790"/>
      <c r="AS608" s="790"/>
      <c r="AT608" s="790"/>
      <c r="AU608" s="790"/>
      <c r="AV608" s="790"/>
      <c r="AW608" s="790"/>
      <c r="AX608" s="790"/>
      <c r="AY608" s="790"/>
      <c r="AZ608" s="790"/>
      <c r="BA608" s="790"/>
      <c r="BB608" s="790"/>
    </row>
    <row r="609" spans="1:54" ht="12.6" customHeight="1" x14ac:dyDescent="0.3">
      <c r="A609" s="299" t="s">
        <v>1737</v>
      </c>
      <c r="B609" s="300"/>
      <c r="C609" s="300"/>
      <c r="D609" s="300"/>
      <c r="E609" s="300"/>
      <c r="F609" s="300"/>
      <c r="G609" s="300"/>
      <c r="H609" s="300"/>
      <c r="I609" s="300"/>
      <c r="J609" s="300"/>
      <c r="K609" s="300"/>
      <c r="L609" s="301"/>
      <c r="M609" s="790"/>
      <c r="N609" s="790"/>
      <c r="O609" s="790"/>
      <c r="P609" s="790"/>
      <c r="Q609" s="790"/>
      <c r="R609" s="790"/>
      <c r="S609" s="790"/>
      <c r="T609" s="790"/>
      <c r="U609" s="790"/>
      <c r="V609" s="790"/>
      <c r="W609" s="790"/>
      <c r="X609" s="790"/>
      <c r="Y609" s="790"/>
      <c r="Z609" s="790"/>
      <c r="AA609" s="790"/>
      <c r="AB609" s="790"/>
      <c r="AC609" s="790"/>
      <c r="AD609" s="790"/>
      <c r="AE609" s="790"/>
      <c r="AF609" s="790"/>
      <c r="AG609" s="790"/>
      <c r="AH609" s="790"/>
      <c r="AI609" s="790"/>
      <c r="AJ609" s="790"/>
      <c r="AK609" s="790"/>
      <c r="AL609" s="790"/>
      <c r="AM609" s="790"/>
      <c r="AN609" s="790"/>
      <c r="AO609" s="790"/>
      <c r="AP609" s="790"/>
      <c r="AQ609" s="790"/>
      <c r="AR609" s="790"/>
      <c r="AS609" s="790"/>
      <c r="AT609" s="790"/>
      <c r="AU609" s="790"/>
      <c r="AV609" s="790"/>
      <c r="AW609" s="790"/>
      <c r="AX609" s="790"/>
      <c r="AY609" s="790"/>
      <c r="AZ609" s="790"/>
      <c r="BA609" s="790"/>
      <c r="BB609" s="790"/>
    </row>
    <row r="610" spans="1:54" ht="12.6" customHeight="1" x14ac:dyDescent="0.3">
      <c r="A610" s="293" t="s">
        <v>497</v>
      </c>
      <c r="B610" s="294"/>
      <c r="C610" s="294"/>
      <c r="D610" s="294"/>
      <c r="E610" s="294"/>
      <c r="F610" s="294"/>
      <c r="G610" s="294"/>
      <c r="H610" s="294"/>
      <c r="I610" s="294"/>
      <c r="J610" s="294"/>
      <c r="K610" s="294"/>
      <c r="L610" s="295"/>
      <c r="M610" s="790"/>
      <c r="N610" s="790"/>
      <c r="O610" s="790"/>
      <c r="P610" s="790"/>
      <c r="Q610" s="790"/>
      <c r="R610" s="790"/>
      <c r="S610" s="790"/>
      <c r="T610" s="790"/>
      <c r="U610" s="790"/>
      <c r="V610" s="790"/>
      <c r="W610" s="790"/>
      <c r="X610" s="790"/>
      <c r="Y610" s="790"/>
      <c r="Z610" s="790"/>
      <c r="AA610" s="790"/>
      <c r="AB610" s="790"/>
      <c r="AC610" s="790"/>
      <c r="AD610" s="790"/>
      <c r="AE610" s="790"/>
      <c r="AF610" s="790"/>
      <c r="AG610" s="790"/>
      <c r="AH610" s="790"/>
      <c r="AI610" s="790"/>
      <c r="AJ610" s="790"/>
      <c r="AK610" s="790"/>
      <c r="AL610" s="790"/>
      <c r="AM610" s="790"/>
      <c r="AN610" s="790"/>
      <c r="AO610" s="790"/>
      <c r="AP610" s="790"/>
      <c r="AQ610" s="790"/>
      <c r="AR610" s="790"/>
      <c r="AS610" s="790"/>
      <c r="AT610" s="790"/>
      <c r="AU610" s="790"/>
      <c r="AV610" s="790"/>
      <c r="AW610" s="790"/>
      <c r="AX610" s="790"/>
      <c r="AY610" s="790"/>
      <c r="AZ610" s="790"/>
      <c r="BA610" s="790"/>
      <c r="BB610" s="790"/>
    </row>
    <row r="611" spans="1:54" ht="12.6" customHeight="1" x14ac:dyDescent="0.3">
      <c r="A611" s="246" t="s">
        <v>1736</v>
      </c>
    </row>
    <row r="612" spans="1:54" ht="11.1" customHeight="1" x14ac:dyDescent="0.3">
      <c r="A612" s="344"/>
      <c r="B612" s="345"/>
      <c r="C612" s="345"/>
      <c r="D612" s="345"/>
      <c r="E612" s="345"/>
      <c r="F612" s="345"/>
      <c r="G612" s="345"/>
      <c r="H612" s="345"/>
      <c r="I612" s="345"/>
      <c r="J612" s="345"/>
      <c r="K612" s="345"/>
      <c r="L612" s="345"/>
      <c r="M612" s="345"/>
      <c r="N612" s="345"/>
      <c r="O612" s="345"/>
      <c r="P612" s="345"/>
      <c r="Q612" s="345"/>
      <c r="R612" s="345"/>
      <c r="S612" s="345"/>
      <c r="T612" s="346"/>
      <c r="U612" s="795"/>
      <c r="V612" s="796"/>
      <c r="W612" s="796"/>
      <c r="X612" s="796"/>
      <c r="Y612" s="796"/>
      <c r="Z612" s="796"/>
      <c r="AA612" s="796"/>
      <c r="AB612" s="796"/>
      <c r="AC612" s="796"/>
      <c r="AD612" s="796"/>
      <c r="AE612" s="796"/>
      <c r="AF612" s="796"/>
      <c r="AG612" s="797"/>
      <c r="AH612" s="795" t="s">
        <v>1735</v>
      </c>
      <c r="AI612" s="796"/>
      <c r="AJ612" s="796"/>
      <c r="AK612" s="796"/>
      <c r="AL612" s="796"/>
      <c r="AM612" s="796"/>
      <c r="AN612" s="796"/>
      <c r="AO612" s="796"/>
      <c r="AP612" s="796"/>
      <c r="AQ612" s="796"/>
      <c r="AR612" s="796"/>
      <c r="AS612" s="796"/>
      <c r="AT612" s="796"/>
      <c r="AU612" s="796"/>
      <c r="AV612" s="796"/>
      <c r="AW612" s="796"/>
      <c r="AX612" s="796"/>
      <c r="AY612" s="796"/>
      <c r="AZ612" s="796"/>
      <c r="BA612" s="796"/>
      <c r="BB612" s="797"/>
    </row>
    <row r="613" spans="1:54" ht="11.1" customHeight="1" x14ac:dyDescent="0.3">
      <c r="A613" s="317"/>
      <c r="B613" s="318"/>
      <c r="C613" s="318"/>
      <c r="D613" s="318"/>
      <c r="E613" s="318"/>
      <c r="F613" s="318"/>
      <c r="G613" s="318"/>
      <c r="H613" s="318"/>
      <c r="I613" s="318"/>
      <c r="J613" s="318"/>
      <c r="K613" s="318"/>
      <c r="L613" s="318"/>
      <c r="M613" s="318"/>
      <c r="N613" s="318"/>
      <c r="O613" s="318"/>
      <c r="P613" s="318"/>
      <c r="Q613" s="318"/>
      <c r="R613" s="318"/>
      <c r="S613" s="318"/>
      <c r="T613" s="326"/>
      <c r="U613" s="792"/>
      <c r="V613" s="793"/>
      <c r="W613" s="793"/>
      <c r="X613" s="793"/>
      <c r="Y613" s="793"/>
      <c r="Z613" s="793"/>
      <c r="AA613" s="793"/>
      <c r="AB613" s="793"/>
      <c r="AC613" s="793"/>
      <c r="AD613" s="793"/>
      <c r="AE613" s="793"/>
      <c r="AF613" s="793"/>
      <c r="AG613" s="794"/>
      <c r="AH613" s="792" t="s">
        <v>1734</v>
      </c>
      <c r="AI613" s="793"/>
      <c r="AJ613" s="793"/>
      <c r="AK613" s="793"/>
      <c r="AL613" s="793"/>
      <c r="AM613" s="793"/>
      <c r="AN613" s="793"/>
      <c r="AO613" s="793"/>
      <c r="AP613" s="793"/>
      <c r="AQ613" s="793"/>
      <c r="AR613" s="793"/>
      <c r="AS613" s="793"/>
      <c r="AT613" s="793"/>
      <c r="AU613" s="793"/>
      <c r="AV613" s="793"/>
      <c r="AW613" s="793"/>
      <c r="AX613" s="793"/>
      <c r="AY613" s="793"/>
      <c r="AZ613" s="793"/>
      <c r="BA613" s="793"/>
      <c r="BB613" s="794"/>
    </row>
    <row r="614" spans="1:54" ht="11.1" customHeight="1" x14ac:dyDescent="0.3">
      <c r="A614" s="792" t="s">
        <v>1733</v>
      </c>
      <c r="B614" s="793"/>
      <c r="C614" s="793"/>
      <c r="D614" s="793"/>
      <c r="E614" s="793"/>
      <c r="F614" s="793"/>
      <c r="G614" s="793"/>
      <c r="H614" s="793"/>
      <c r="I614" s="793"/>
      <c r="J614" s="793"/>
      <c r="K614" s="793"/>
      <c r="L614" s="793"/>
      <c r="M614" s="793"/>
      <c r="N614" s="793"/>
      <c r="O614" s="793"/>
      <c r="P614" s="793"/>
      <c r="Q614" s="793"/>
      <c r="R614" s="793"/>
      <c r="S614" s="793"/>
      <c r="T614" s="794"/>
      <c r="U614" s="792" t="s">
        <v>1732</v>
      </c>
      <c r="V614" s="793"/>
      <c r="W614" s="793"/>
      <c r="X614" s="793"/>
      <c r="Y614" s="793"/>
      <c r="Z614" s="793"/>
      <c r="AA614" s="793"/>
      <c r="AB614" s="793"/>
      <c r="AC614" s="793"/>
      <c r="AD614" s="793"/>
      <c r="AE614" s="793"/>
      <c r="AF614" s="793"/>
      <c r="AG614" s="794"/>
      <c r="AH614" s="792" t="s">
        <v>1731</v>
      </c>
      <c r="AI614" s="793"/>
      <c r="AJ614" s="793"/>
      <c r="AK614" s="793"/>
      <c r="AL614" s="793"/>
      <c r="AM614" s="793"/>
      <c r="AN614" s="793"/>
      <c r="AO614" s="793"/>
      <c r="AP614" s="793"/>
      <c r="AQ614" s="793"/>
      <c r="AR614" s="793"/>
      <c r="AS614" s="793"/>
      <c r="AT614" s="793"/>
      <c r="AU614" s="793"/>
      <c r="AV614" s="793"/>
      <c r="AW614" s="793"/>
      <c r="AX614" s="793"/>
      <c r="AY614" s="793"/>
      <c r="AZ614" s="793"/>
      <c r="BA614" s="793"/>
      <c r="BB614" s="794"/>
    </row>
    <row r="615" spans="1:54" ht="11.1" customHeight="1" x14ac:dyDescent="0.3">
      <c r="A615" s="792" t="s">
        <v>1730</v>
      </c>
      <c r="B615" s="793"/>
      <c r="C615" s="793"/>
      <c r="D615" s="793"/>
      <c r="E615" s="793"/>
      <c r="F615" s="793"/>
      <c r="G615" s="793"/>
      <c r="H615" s="793"/>
      <c r="I615" s="793"/>
      <c r="J615" s="793"/>
      <c r="K615" s="793"/>
      <c r="L615" s="793"/>
      <c r="M615" s="793"/>
      <c r="N615" s="793"/>
      <c r="O615" s="793"/>
      <c r="P615" s="793"/>
      <c r="Q615" s="793"/>
      <c r="R615" s="793"/>
      <c r="S615" s="793"/>
      <c r="T615" s="794"/>
      <c r="U615" s="792" t="s">
        <v>1573</v>
      </c>
      <c r="V615" s="793"/>
      <c r="W615" s="793"/>
      <c r="X615" s="793"/>
      <c r="Y615" s="793"/>
      <c r="Z615" s="793"/>
      <c r="AA615" s="793"/>
      <c r="AB615" s="793"/>
      <c r="AC615" s="793"/>
      <c r="AD615" s="793"/>
      <c r="AE615" s="793"/>
      <c r="AF615" s="793"/>
      <c r="AG615" s="794"/>
      <c r="AH615" s="792" t="s">
        <v>1729</v>
      </c>
      <c r="AI615" s="793"/>
      <c r="AJ615" s="793"/>
      <c r="AK615" s="793"/>
      <c r="AL615" s="793"/>
      <c r="AM615" s="793"/>
      <c r="AN615" s="793"/>
      <c r="AO615" s="793"/>
      <c r="AP615" s="793"/>
      <c r="AQ615" s="793"/>
      <c r="AR615" s="793"/>
      <c r="AS615" s="793"/>
      <c r="AT615" s="793"/>
      <c r="AU615" s="793"/>
      <c r="AV615" s="793"/>
      <c r="AW615" s="793"/>
      <c r="AX615" s="793"/>
      <c r="AY615" s="793"/>
      <c r="AZ615" s="793"/>
      <c r="BA615" s="793"/>
      <c r="BB615" s="794"/>
    </row>
    <row r="616" spans="1:54" ht="11.1" customHeight="1" x14ac:dyDescent="0.3">
      <c r="A616" s="317"/>
      <c r="B616" s="318"/>
      <c r="C616" s="318"/>
      <c r="D616" s="318"/>
      <c r="E616" s="318"/>
      <c r="F616" s="318"/>
      <c r="G616" s="318"/>
      <c r="H616" s="318"/>
      <c r="I616" s="318"/>
      <c r="J616" s="318"/>
      <c r="K616" s="318"/>
      <c r="L616" s="318"/>
      <c r="M616" s="318"/>
      <c r="N616" s="318"/>
      <c r="O616" s="318"/>
      <c r="P616" s="318"/>
      <c r="Q616" s="318"/>
      <c r="R616" s="318"/>
      <c r="S616" s="318"/>
      <c r="T616" s="326"/>
      <c r="U616" s="792"/>
      <c r="V616" s="793"/>
      <c r="W616" s="793"/>
      <c r="X616" s="793"/>
      <c r="Y616" s="793"/>
      <c r="Z616" s="793"/>
      <c r="AA616" s="793"/>
      <c r="AB616" s="793"/>
      <c r="AC616" s="793"/>
      <c r="AD616" s="793"/>
      <c r="AE616" s="793"/>
      <c r="AF616" s="793"/>
      <c r="AG616" s="794"/>
      <c r="AH616" s="792" t="s">
        <v>1728</v>
      </c>
      <c r="AI616" s="793"/>
      <c r="AJ616" s="793"/>
      <c r="AK616" s="793"/>
      <c r="AL616" s="793"/>
      <c r="AM616" s="793"/>
      <c r="AN616" s="793"/>
      <c r="AO616" s="793"/>
      <c r="AP616" s="793"/>
      <c r="AQ616" s="793"/>
      <c r="AR616" s="793"/>
      <c r="AS616" s="793"/>
      <c r="AT616" s="793"/>
      <c r="AU616" s="793"/>
      <c r="AV616" s="793"/>
      <c r="AW616" s="793"/>
      <c r="AX616" s="793"/>
      <c r="AY616" s="793"/>
      <c r="AZ616" s="793"/>
      <c r="BA616" s="793"/>
      <c r="BB616" s="794"/>
    </row>
    <row r="617" spans="1:54" ht="11.1" customHeight="1" x14ac:dyDescent="0.3">
      <c r="A617" s="317"/>
      <c r="B617" s="318"/>
      <c r="C617" s="318"/>
      <c r="D617" s="318"/>
      <c r="E617" s="318"/>
      <c r="F617" s="318"/>
      <c r="G617" s="318"/>
      <c r="H617" s="318"/>
      <c r="I617" s="318"/>
      <c r="J617" s="318"/>
      <c r="K617" s="318"/>
      <c r="L617" s="318"/>
      <c r="M617" s="318"/>
      <c r="N617" s="318"/>
      <c r="O617" s="318"/>
      <c r="P617" s="318"/>
      <c r="Q617" s="318"/>
      <c r="R617" s="318"/>
      <c r="S617" s="318"/>
      <c r="T617" s="326"/>
      <c r="U617" s="792"/>
      <c r="V617" s="793"/>
      <c r="W617" s="793"/>
      <c r="X617" s="793"/>
      <c r="Y617" s="793"/>
      <c r="Z617" s="793"/>
      <c r="AA617" s="793"/>
      <c r="AB617" s="793"/>
      <c r="AC617" s="793"/>
      <c r="AD617" s="793"/>
      <c r="AE617" s="793"/>
      <c r="AF617" s="793"/>
      <c r="AG617" s="794"/>
      <c r="AH617" s="792" t="s">
        <v>1535</v>
      </c>
      <c r="AI617" s="793"/>
      <c r="AJ617" s="793"/>
      <c r="AK617" s="793"/>
      <c r="AL617" s="793"/>
      <c r="AM617" s="793"/>
      <c r="AN617" s="793"/>
      <c r="AO617" s="793"/>
      <c r="AP617" s="793"/>
      <c r="AQ617" s="793"/>
      <c r="AR617" s="793"/>
      <c r="AS617" s="793"/>
      <c r="AT617" s="793"/>
      <c r="AU617" s="793"/>
      <c r="AV617" s="793"/>
      <c r="AW617" s="793"/>
      <c r="AX617" s="793"/>
      <c r="AY617" s="793"/>
      <c r="AZ617" s="793"/>
      <c r="BA617" s="793"/>
      <c r="BB617" s="794"/>
    </row>
    <row r="618" spans="1:54" ht="11.1" customHeight="1" x14ac:dyDescent="0.3">
      <c r="A618" s="739" t="s">
        <v>816</v>
      </c>
      <c r="B618" s="740"/>
      <c r="C618" s="740"/>
      <c r="D618" s="740"/>
      <c r="E618" s="740"/>
      <c r="F618" s="740"/>
      <c r="G618" s="740"/>
      <c r="H618" s="740"/>
      <c r="I618" s="740"/>
      <c r="J618" s="740"/>
      <c r="K618" s="740"/>
      <c r="L618" s="740"/>
      <c r="M618" s="740"/>
      <c r="N618" s="740"/>
      <c r="O618" s="740"/>
      <c r="P618" s="740"/>
      <c r="Q618" s="740"/>
      <c r="R618" s="740"/>
      <c r="S618" s="740"/>
      <c r="T618" s="791"/>
      <c r="U618" s="739" t="s">
        <v>817</v>
      </c>
      <c r="V618" s="740"/>
      <c r="W618" s="740"/>
      <c r="X618" s="740"/>
      <c r="Y618" s="740"/>
      <c r="Z618" s="740"/>
      <c r="AA618" s="740"/>
      <c r="AB618" s="740"/>
      <c r="AC618" s="740"/>
      <c r="AD618" s="740"/>
      <c r="AE618" s="740"/>
      <c r="AF618" s="740"/>
      <c r="AG618" s="791"/>
      <c r="AH618" s="739" t="s">
        <v>818</v>
      </c>
      <c r="AI618" s="740"/>
      <c r="AJ618" s="740"/>
      <c r="AK618" s="740"/>
      <c r="AL618" s="740"/>
      <c r="AM618" s="740"/>
      <c r="AN618" s="740"/>
      <c r="AO618" s="740"/>
      <c r="AP618" s="740"/>
      <c r="AQ618" s="740"/>
      <c r="AR618" s="740"/>
      <c r="AS618" s="740"/>
      <c r="AT618" s="740"/>
      <c r="AU618" s="740"/>
      <c r="AV618" s="740"/>
      <c r="AW618" s="740"/>
      <c r="AX618" s="740"/>
      <c r="AY618" s="740"/>
      <c r="AZ618" s="740"/>
      <c r="BA618" s="740"/>
      <c r="BB618" s="791"/>
    </row>
    <row r="619" spans="1:54" ht="11.1" customHeight="1" x14ac:dyDescent="0.3">
      <c r="A619" s="296" t="s">
        <v>1727</v>
      </c>
      <c r="B619" s="297"/>
      <c r="C619" s="297"/>
      <c r="D619" s="297"/>
      <c r="E619" s="297"/>
      <c r="F619" s="297"/>
      <c r="G619" s="297"/>
      <c r="H619" s="297"/>
      <c r="I619" s="297"/>
      <c r="J619" s="297"/>
      <c r="K619" s="297"/>
      <c r="L619" s="297"/>
      <c r="M619" s="297"/>
      <c r="N619" s="297"/>
      <c r="O619" s="297"/>
      <c r="P619" s="297"/>
      <c r="Q619" s="297"/>
      <c r="R619" s="297"/>
      <c r="S619" s="297"/>
      <c r="T619" s="298"/>
      <c r="U619" s="790"/>
      <c r="V619" s="790"/>
      <c r="W619" s="790"/>
      <c r="X619" s="790"/>
      <c r="Y619" s="790"/>
      <c r="Z619" s="790"/>
      <c r="AA619" s="790"/>
      <c r="AB619" s="790"/>
      <c r="AC619" s="790"/>
      <c r="AD619" s="790"/>
      <c r="AE619" s="790"/>
      <c r="AF619" s="790"/>
      <c r="AG619" s="790"/>
      <c r="AH619" s="790"/>
      <c r="AI619" s="790"/>
      <c r="AJ619" s="790"/>
      <c r="AK619" s="790"/>
      <c r="AL619" s="790"/>
      <c r="AM619" s="790"/>
      <c r="AN619" s="790"/>
      <c r="AO619" s="790"/>
      <c r="AP619" s="790"/>
      <c r="AQ619" s="790"/>
      <c r="AR619" s="790"/>
      <c r="AS619" s="790"/>
      <c r="AT619" s="790"/>
      <c r="AU619" s="790"/>
      <c r="AV619" s="790"/>
      <c r="AW619" s="790"/>
      <c r="AX619" s="790"/>
      <c r="AY619" s="790"/>
      <c r="AZ619" s="790"/>
      <c r="BA619" s="790"/>
      <c r="BB619" s="790"/>
    </row>
    <row r="620" spans="1:54" ht="11.1" customHeight="1" x14ac:dyDescent="0.3">
      <c r="A620" s="339" t="s">
        <v>1726</v>
      </c>
      <c r="B620" s="290"/>
      <c r="C620" s="290"/>
      <c r="D620" s="290"/>
      <c r="E620" s="290"/>
      <c r="F620" s="290"/>
      <c r="G620" s="290"/>
      <c r="H620" s="290"/>
      <c r="I620" s="290"/>
      <c r="J620" s="290"/>
      <c r="K620" s="290"/>
      <c r="L620" s="290"/>
      <c r="M620" s="290"/>
      <c r="N620" s="290"/>
      <c r="O620" s="290"/>
      <c r="P620" s="290"/>
      <c r="Q620" s="290"/>
      <c r="R620" s="290"/>
      <c r="S620" s="290"/>
      <c r="T620" s="319"/>
      <c r="U620" s="790"/>
      <c r="V620" s="790"/>
      <c r="W620" s="790"/>
      <c r="X620" s="790"/>
      <c r="Y620" s="790"/>
      <c r="Z620" s="790"/>
      <c r="AA620" s="790"/>
      <c r="AB620" s="790"/>
      <c r="AC620" s="790"/>
      <c r="AD620" s="790"/>
      <c r="AE620" s="790"/>
      <c r="AF620" s="790"/>
      <c r="AG620" s="790"/>
      <c r="AH620" s="790"/>
      <c r="AI620" s="790"/>
      <c r="AJ620" s="790"/>
      <c r="AK620" s="790"/>
      <c r="AL620" s="790"/>
      <c r="AM620" s="790"/>
      <c r="AN620" s="790"/>
      <c r="AO620" s="790"/>
      <c r="AP620" s="790"/>
      <c r="AQ620" s="790"/>
      <c r="AR620" s="790"/>
      <c r="AS620" s="790"/>
      <c r="AT620" s="790"/>
      <c r="AU620" s="790"/>
      <c r="AV620" s="790"/>
      <c r="AW620" s="790"/>
      <c r="AX620" s="790"/>
      <c r="AY620" s="790"/>
      <c r="AZ620" s="790"/>
      <c r="BA620" s="790"/>
      <c r="BB620" s="790"/>
    </row>
    <row r="621" spans="1:54" ht="11.1" customHeight="1" x14ac:dyDescent="0.3">
      <c r="A621" s="299" t="s">
        <v>1725</v>
      </c>
      <c r="B621" s="300"/>
      <c r="C621" s="300"/>
      <c r="D621" s="300"/>
      <c r="E621" s="300"/>
      <c r="F621" s="300"/>
      <c r="G621" s="300"/>
      <c r="H621" s="300"/>
      <c r="I621" s="300"/>
      <c r="J621" s="300"/>
      <c r="K621" s="300"/>
      <c r="L621" s="300"/>
      <c r="M621" s="300"/>
      <c r="N621" s="300"/>
      <c r="O621" s="300"/>
      <c r="P621" s="300"/>
      <c r="Q621" s="300"/>
      <c r="R621" s="300"/>
      <c r="S621" s="300"/>
      <c r="T621" s="301"/>
      <c r="U621" s="790"/>
      <c r="V621" s="790"/>
      <c r="W621" s="790"/>
      <c r="X621" s="790"/>
      <c r="Y621" s="790"/>
      <c r="Z621" s="790"/>
      <c r="AA621" s="790"/>
      <c r="AB621" s="790"/>
      <c r="AC621" s="790"/>
      <c r="AD621" s="790"/>
      <c r="AE621" s="790"/>
      <c r="AF621" s="790"/>
      <c r="AG621" s="790"/>
      <c r="AH621" s="790"/>
      <c r="AI621" s="790"/>
      <c r="AJ621" s="790"/>
      <c r="AK621" s="790"/>
      <c r="AL621" s="790"/>
      <c r="AM621" s="790"/>
      <c r="AN621" s="790"/>
      <c r="AO621" s="790"/>
      <c r="AP621" s="790"/>
      <c r="AQ621" s="790"/>
      <c r="AR621" s="790"/>
      <c r="AS621" s="790"/>
      <c r="AT621" s="790"/>
      <c r="AU621" s="790"/>
      <c r="AV621" s="790"/>
      <c r="AW621" s="790"/>
      <c r="AX621" s="790"/>
      <c r="AY621" s="790"/>
      <c r="AZ621" s="790"/>
      <c r="BA621" s="790"/>
      <c r="BB621" s="790"/>
    </row>
    <row r="622" spans="1:54" ht="11.1" customHeight="1" x14ac:dyDescent="0.3">
      <c r="A622" s="296" t="s">
        <v>1724</v>
      </c>
      <c r="B622" s="297"/>
      <c r="C622" s="297"/>
      <c r="D622" s="297"/>
      <c r="E622" s="297"/>
      <c r="F622" s="297"/>
      <c r="G622" s="297"/>
      <c r="H622" s="297"/>
      <c r="I622" s="297"/>
      <c r="J622" s="297"/>
      <c r="K622" s="297"/>
      <c r="L622" s="297"/>
      <c r="M622" s="297"/>
      <c r="N622" s="297"/>
      <c r="O622" s="297"/>
      <c r="P622" s="297"/>
      <c r="Q622" s="297"/>
      <c r="R622" s="297"/>
      <c r="S622" s="297"/>
      <c r="T622" s="298"/>
      <c r="U622" s="790"/>
      <c r="V622" s="790"/>
      <c r="W622" s="790"/>
      <c r="X622" s="790"/>
      <c r="Y622" s="790"/>
      <c r="Z622" s="790"/>
      <c r="AA622" s="790"/>
      <c r="AB622" s="790"/>
      <c r="AC622" s="790"/>
      <c r="AD622" s="790"/>
      <c r="AE622" s="790"/>
      <c r="AF622" s="790"/>
      <c r="AG622" s="790"/>
      <c r="AH622" s="790"/>
      <c r="AI622" s="790"/>
      <c r="AJ622" s="790"/>
      <c r="AK622" s="790"/>
      <c r="AL622" s="790"/>
      <c r="AM622" s="790"/>
      <c r="AN622" s="790"/>
      <c r="AO622" s="790"/>
      <c r="AP622" s="790"/>
      <c r="AQ622" s="790"/>
      <c r="AR622" s="790"/>
      <c r="AS622" s="790"/>
      <c r="AT622" s="790"/>
      <c r="AU622" s="790"/>
      <c r="AV622" s="790"/>
      <c r="AW622" s="790"/>
      <c r="AX622" s="790"/>
      <c r="AY622" s="790"/>
      <c r="AZ622" s="790"/>
      <c r="BA622" s="790"/>
      <c r="BB622" s="790"/>
    </row>
    <row r="623" spans="1:54" ht="11.1" customHeight="1" x14ac:dyDescent="0.3">
      <c r="A623" s="299" t="s">
        <v>1723</v>
      </c>
      <c r="B623" s="300"/>
      <c r="C623" s="300"/>
      <c r="D623" s="300"/>
      <c r="E623" s="300"/>
      <c r="F623" s="300"/>
      <c r="G623" s="300"/>
      <c r="H623" s="300"/>
      <c r="I623" s="300"/>
      <c r="J623" s="300"/>
      <c r="K623" s="300"/>
      <c r="L623" s="300"/>
      <c r="M623" s="300"/>
      <c r="N623" s="300"/>
      <c r="O623" s="300"/>
      <c r="P623" s="300"/>
      <c r="Q623" s="300"/>
      <c r="R623" s="300"/>
      <c r="S623" s="300"/>
      <c r="T623" s="301"/>
      <c r="U623" s="790"/>
      <c r="V623" s="790"/>
      <c r="W623" s="790"/>
      <c r="X623" s="790"/>
      <c r="Y623" s="790"/>
      <c r="Z623" s="790"/>
      <c r="AA623" s="790"/>
      <c r="AB623" s="790"/>
      <c r="AC623" s="790"/>
      <c r="AD623" s="790"/>
      <c r="AE623" s="790"/>
      <c r="AF623" s="790"/>
      <c r="AG623" s="790"/>
      <c r="AH623" s="790"/>
      <c r="AI623" s="790"/>
      <c r="AJ623" s="790"/>
      <c r="AK623" s="790"/>
      <c r="AL623" s="790"/>
      <c r="AM623" s="790"/>
      <c r="AN623" s="790"/>
      <c r="AO623" s="790"/>
      <c r="AP623" s="790"/>
      <c r="AQ623" s="790"/>
      <c r="AR623" s="790"/>
      <c r="AS623" s="790"/>
      <c r="AT623" s="790"/>
      <c r="AU623" s="790"/>
      <c r="AV623" s="790"/>
      <c r="AW623" s="790"/>
      <c r="AX623" s="790"/>
      <c r="AY623" s="790"/>
      <c r="AZ623" s="790"/>
      <c r="BA623" s="790"/>
      <c r="BB623" s="790"/>
    </row>
    <row r="624" spans="1:54" ht="12.6" customHeight="1" x14ac:dyDescent="0.3">
      <c r="A624" s="293" t="s">
        <v>499</v>
      </c>
      <c r="B624" s="294"/>
      <c r="C624" s="294"/>
      <c r="D624" s="294"/>
      <c r="E624" s="294"/>
      <c r="F624" s="294"/>
      <c r="G624" s="294"/>
      <c r="H624" s="294"/>
      <c r="I624" s="294"/>
      <c r="J624" s="294"/>
      <c r="K624" s="294"/>
      <c r="L624" s="294"/>
      <c r="M624" s="294"/>
      <c r="N624" s="294"/>
      <c r="O624" s="294"/>
      <c r="P624" s="294"/>
      <c r="Q624" s="294"/>
      <c r="R624" s="294"/>
      <c r="S624" s="294"/>
      <c r="T624" s="295"/>
      <c r="U624" s="790"/>
      <c r="V624" s="790"/>
      <c r="W624" s="790"/>
      <c r="X624" s="790"/>
      <c r="Y624" s="790"/>
      <c r="Z624" s="790"/>
      <c r="AA624" s="790"/>
      <c r="AB624" s="790"/>
      <c r="AC624" s="790"/>
      <c r="AD624" s="790"/>
      <c r="AE624" s="790"/>
      <c r="AF624" s="790"/>
      <c r="AG624" s="790"/>
      <c r="AH624" s="790"/>
      <c r="AI624" s="790"/>
      <c r="AJ624" s="790"/>
      <c r="AK624" s="790"/>
      <c r="AL624" s="790"/>
      <c r="AM624" s="790"/>
      <c r="AN624" s="790"/>
      <c r="AO624" s="790"/>
      <c r="AP624" s="790"/>
      <c r="AQ624" s="790"/>
      <c r="AR624" s="790"/>
      <c r="AS624" s="790"/>
      <c r="AT624" s="790"/>
      <c r="AU624" s="790"/>
      <c r="AV624" s="790"/>
      <c r="AW624" s="790"/>
      <c r="AX624" s="790"/>
      <c r="AY624" s="790"/>
      <c r="AZ624" s="790"/>
      <c r="BA624" s="790"/>
      <c r="BB624" s="790"/>
    </row>
    <row r="625" spans="1:54" ht="12.6" customHeight="1" x14ac:dyDescent="0.3">
      <c r="A625" s="299" t="s">
        <v>500</v>
      </c>
      <c r="B625" s="300"/>
      <c r="C625" s="300"/>
      <c r="D625" s="300"/>
      <c r="E625" s="300"/>
      <c r="F625" s="300"/>
      <c r="G625" s="300"/>
      <c r="H625" s="300"/>
      <c r="I625" s="300"/>
      <c r="J625" s="300"/>
      <c r="K625" s="300"/>
      <c r="L625" s="300"/>
      <c r="M625" s="300"/>
      <c r="N625" s="300"/>
      <c r="O625" s="300"/>
      <c r="P625" s="300"/>
      <c r="Q625" s="300"/>
      <c r="R625" s="300"/>
      <c r="S625" s="300"/>
      <c r="T625" s="301"/>
      <c r="U625" s="790"/>
      <c r="V625" s="790"/>
      <c r="W625" s="790"/>
      <c r="X625" s="790"/>
      <c r="Y625" s="790"/>
      <c r="Z625" s="790"/>
      <c r="AA625" s="790"/>
      <c r="AB625" s="790"/>
      <c r="AC625" s="790"/>
      <c r="AD625" s="790"/>
      <c r="AE625" s="790"/>
      <c r="AF625" s="790"/>
      <c r="AG625" s="790"/>
      <c r="AH625" s="790"/>
      <c r="AI625" s="790"/>
      <c r="AJ625" s="790"/>
      <c r="AK625" s="790"/>
      <c r="AL625" s="790"/>
      <c r="AM625" s="790"/>
      <c r="AN625" s="790"/>
      <c r="AO625" s="790"/>
      <c r="AP625" s="790"/>
      <c r="AQ625" s="790"/>
      <c r="AR625" s="790"/>
      <c r="AS625" s="790"/>
      <c r="AT625" s="790"/>
      <c r="AU625" s="790"/>
      <c r="AV625" s="790"/>
      <c r="AW625" s="790"/>
      <c r="AX625" s="790"/>
      <c r="AY625" s="790"/>
      <c r="AZ625" s="790"/>
      <c r="BA625" s="790"/>
      <c r="BB625" s="790"/>
    </row>
    <row r="626" spans="1:54" s="290" customFormat="1" ht="12.6" customHeight="1" x14ac:dyDescent="0.3"/>
    <row r="627" spans="1:54" ht="12.6" customHeight="1" x14ac:dyDescent="0.3">
      <c r="A627" s="314" t="s">
        <v>1722</v>
      </c>
    </row>
    <row r="628" spans="1:54" ht="11.1" customHeight="1" x14ac:dyDescent="0.3">
      <c r="A628" s="935"/>
      <c r="B628" s="936"/>
      <c r="C628" s="936"/>
      <c r="D628" s="936"/>
      <c r="E628" s="936"/>
      <c r="F628" s="936"/>
      <c r="G628" s="936"/>
      <c r="H628" s="936"/>
      <c r="I628" s="936"/>
      <c r="J628" s="936"/>
      <c r="K628" s="936"/>
      <c r="L628" s="936"/>
      <c r="M628" s="936"/>
      <c r="N628" s="936"/>
      <c r="O628" s="936"/>
      <c r="P628" s="936"/>
      <c r="Q628" s="936"/>
      <c r="R628" s="936"/>
      <c r="S628" s="936"/>
      <c r="T628" s="936"/>
      <c r="U628" s="936"/>
      <c r="V628" s="936"/>
      <c r="W628" s="936"/>
      <c r="X628" s="936"/>
      <c r="Y628" s="936"/>
      <c r="Z628" s="936"/>
      <c r="AA628" s="936"/>
      <c r="AB628" s="936"/>
      <c r="AC628" s="936"/>
      <c r="AD628" s="936"/>
      <c r="AE628" s="936"/>
      <c r="AF628" s="936"/>
      <c r="AG628" s="936"/>
      <c r="AH628" s="936"/>
      <c r="AI628" s="936"/>
      <c r="AJ628" s="936"/>
      <c r="AK628" s="936"/>
      <c r="AL628" s="936"/>
      <c r="AM628" s="936"/>
      <c r="AN628" s="936"/>
      <c r="AO628" s="936"/>
      <c r="AP628" s="936"/>
      <c r="AQ628" s="936"/>
      <c r="AR628" s="936"/>
      <c r="AS628" s="936"/>
      <c r="AT628" s="936"/>
      <c r="AU628" s="936"/>
      <c r="AV628" s="936"/>
      <c r="AW628" s="936"/>
      <c r="AX628" s="936"/>
      <c r="AY628" s="936"/>
      <c r="AZ628" s="936"/>
      <c r="BA628" s="936"/>
      <c r="BB628" s="937"/>
    </row>
    <row r="629" spans="1:54" ht="11.1" customHeight="1" x14ac:dyDescent="0.3">
      <c r="A629" s="1038"/>
      <c r="B629" s="724"/>
      <c r="C629" s="724"/>
      <c r="D629" s="724"/>
      <c r="E629" s="724"/>
      <c r="F629" s="724"/>
      <c r="G629" s="724"/>
      <c r="H629" s="724"/>
      <c r="I629" s="724"/>
      <c r="J629" s="724"/>
      <c r="K629" s="724"/>
      <c r="L629" s="724"/>
      <c r="M629" s="724"/>
      <c r="N629" s="724"/>
      <c r="O629" s="724"/>
      <c r="P629" s="724"/>
      <c r="Q629" s="724"/>
      <c r="R629" s="724"/>
      <c r="S629" s="724"/>
      <c r="T629" s="724"/>
      <c r="U629" s="724"/>
      <c r="V629" s="724"/>
      <c r="W629" s="724"/>
      <c r="X629" s="724"/>
      <c r="Y629" s="724"/>
      <c r="Z629" s="724"/>
      <c r="AA629" s="724"/>
      <c r="AB629" s="724"/>
      <c r="AC629" s="724"/>
      <c r="AD629" s="724"/>
      <c r="AE629" s="724"/>
      <c r="AF629" s="724"/>
      <c r="AG629" s="724"/>
      <c r="AH629" s="724"/>
      <c r="AI629" s="724"/>
      <c r="AJ629" s="724"/>
      <c r="AK629" s="724"/>
      <c r="AL629" s="724"/>
      <c r="AM629" s="724"/>
      <c r="AN629" s="724"/>
      <c r="AO629" s="724"/>
      <c r="AP629" s="724"/>
      <c r="AQ629" s="724"/>
      <c r="AR629" s="724"/>
      <c r="AS629" s="724"/>
      <c r="AT629" s="724"/>
      <c r="AU629" s="724"/>
      <c r="AV629" s="724"/>
      <c r="AW629" s="724"/>
      <c r="AX629" s="724"/>
      <c r="AY629" s="724"/>
      <c r="AZ629" s="724"/>
      <c r="BA629" s="724"/>
      <c r="BB629" s="1039"/>
    </row>
    <row r="630" spans="1:54" ht="11.1" customHeight="1" x14ac:dyDescent="0.3">
      <c r="A630" s="938"/>
      <c r="B630" s="939"/>
      <c r="C630" s="939"/>
      <c r="D630" s="939"/>
      <c r="E630" s="939"/>
      <c r="F630" s="939"/>
      <c r="G630" s="939"/>
      <c r="H630" s="939"/>
      <c r="I630" s="939"/>
      <c r="J630" s="939"/>
      <c r="K630" s="939"/>
      <c r="L630" s="939"/>
      <c r="M630" s="939"/>
      <c r="N630" s="939"/>
      <c r="O630" s="939"/>
      <c r="P630" s="939"/>
      <c r="Q630" s="939"/>
      <c r="R630" s="939"/>
      <c r="S630" s="939"/>
      <c r="T630" s="939"/>
      <c r="U630" s="939"/>
      <c r="V630" s="939"/>
      <c r="W630" s="939"/>
      <c r="X630" s="939"/>
      <c r="Y630" s="939"/>
      <c r="Z630" s="939"/>
      <c r="AA630" s="939"/>
      <c r="AB630" s="939"/>
      <c r="AC630" s="939"/>
      <c r="AD630" s="939"/>
      <c r="AE630" s="939"/>
      <c r="AF630" s="939"/>
      <c r="AG630" s="939"/>
      <c r="AH630" s="939"/>
      <c r="AI630" s="939"/>
      <c r="AJ630" s="939"/>
      <c r="AK630" s="939"/>
      <c r="AL630" s="939"/>
      <c r="AM630" s="939"/>
      <c r="AN630" s="939"/>
      <c r="AO630" s="939"/>
      <c r="AP630" s="939"/>
      <c r="AQ630" s="939"/>
      <c r="AR630" s="939"/>
      <c r="AS630" s="939"/>
      <c r="AT630" s="939"/>
      <c r="AU630" s="939"/>
      <c r="AV630" s="939"/>
      <c r="AW630" s="939"/>
      <c r="AX630" s="939"/>
      <c r="AY630" s="939"/>
      <c r="AZ630" s="939"/>
      <c r="BA630" s="939"/>
      <c r="BB630" s="940"/>
    </row>
    <row r="631" spans="1:54" ht="12.6" customHeight="1" x14ac:dyDescent="0.3">
      <c r="A631" s="314" t="s">
        <v>1721</v>
      </c>
    </row>
    <row r="632" spans="1:54" ht="11.1" customHeight="1" x14ac:dyDescent="0.3">
      <c r="A632" s="315"/>
      <c r="B632" s="316"/>
      <c r="C632" s="316"/>
      <c r="D632" s="316"/>
      <c r="E632" s="316"/>
      <c r="F632" s="316"/>
      <c r="G632" s="316"/>
      <c r="H632" s="316"/>
      <c r="I632" s="316"/>
      <c r="J632" s="316"/>
      <c r="K632" s="316"/>
      <c r="L632" s="316"/>
      <c r="M632" s="325"/>
      <c r="N632" s="796" t="s">
        <v>815</v>
      </c>
      <c r="O632" s="796"/>
      <c r="P632" s="796"/>
      <c r="Q632" s="796"/>
      <c r="R632" s="796"/>
      <c r="S632" s="796"/>
      <c r="T632" s="796"/>
      <c r="U632" s="796"/>
      <c r="V632" s="796"/>
      <c r="W632" s="796"/>
      <c r="X632" s="796"/>
      <c r="Y632" s="796"/>
      <c r="Z632" s="796"/>
      <c r="AA632" s="796"/>
      <c r="AB632" s="796"/>
      <c r="AC632" s="796"/>
      <c r="AD632" s="796"/>
      <c r="AE632" s="796"/>
      <c r="AF632" s="796"/>
      <c r="AG632" s="796"/>
      <c r="AH632" s="796"/>
      <c r="AI632" s="796"/>
      <c r="AJ632" s="796"/>
      <c r="AK632" s="796"/>
      <c r="AL632" s="796"/>
      <c r="AM632" s="796"/>
      <c r="AN632" s="796"/>
      <c r="AO632" s="796"/>
      <c r="AP632" s="796"/>
      <c r="AQ632" s="796"/>
      <c r="AR632" s="796"/>
      <c r="AS632" s="796"/>
      <c r="AT632" s="796"/>
      <c r="AU632" s="796"/>
      <c r="AV632" s="796"/>
      <c r="AW632" s="796"/>
      <c r="AX632" s="796"/>
      <c r="AY632" s="796"/>
      <c r="AZ632" s="796"/>
      <c r="BA632" s="796"/>
      <c r="BB632" s="797"/>
    </row>
    <row r="633" spans="1:54" ht="11.1" customHeight="1" x14ac:dyDescent="0.3">
      <c r="A633" s="317"/>
      <c r="B633" s="318"/>
      <c r="C633" s="318"/>
      <c r="D633" s="318"/>
      <c r="E633" s="318"/>
      <c r="F633" s="318"/>
      <c r="G633" s="318"/>
      <c r="H633" s="318"/>
      <c r="I633" s="318"/>
      <c r="J633" s="318"/>
      <c r="K633" s="318"/>
      <c r="L633" s="318"/>
      <c r="M633" s="326"/>
      <c r="N633" s="315"/>
      <c r="O633" s="316"/>
      <c r="P633" s="316"/>
      <c r="Q633" s="316"/>
      <c r="R633" s="316"/>
      <c r="S633" s="325"/>
      <c r="T633" s="315"/>
      <c r="U633" s="316"/>
      <c r="V633" s="316"/>
      <c r="W633" s="316"/>
      <c r="X633" s="316"/>
      <c r="Y633" s="316"/>
      <c r="Z633" s="325"/>
      <c r="AA633" s="315"/>
      <c r="AB633" s="316"/>
      <c r="AC633" s="316"/>
      <c r="AD633" s="316"/>
      <c r="AE633" s="316"/>
      <c r="AF633" s="316"/>
      <c r="AG633" s="325"/>
      <c r="AH633" s="795" t="s">
        <v>1699</v>
      </c>
      <c r="AI633" s="796"/>
      <c r="AJ633" s="796"/>
      <c r="AK633" s="796"/>
      <c r="AL633" s="796"/>
      <c r="AM633" s="796"/>
      <c r="AN633" s="796"/>
      <c r="AO633" s="796"/>
      <c r="AP633" s="797"/>
      <c r="AQ633" s="315"/>
      <c r="AR633" s="316"/>
      <c r="AS633" s="316"/>
      <c r="AT633" s="316"/>
      <c r="AU633" s="316"/>
      <c r="AV633" s="316"/>
      <c r="AW633" s="316"/>
      <c r="AX633" s="316"/>
      <c r="AY633" s="316"/>
      <c r="AZ633" s="316"/>
      <c r="BA633" s="316"/>
      <c r="BB633" s="325"/>
    </row>
    <row r="634" spans="1:54" ht="11.1" customHeight="1" x14ac:dyDescent="0.3">
      <c r="A634" s="317"/>
      <c r="B634" s="318"/>
      <c r="C634" s="318"/>
      <c r="D634" s="318"/>
      <c r="E634" s="318"/>
      <c r="F634" s="318"/>
      <c r="G634" s="318"/>
      <c r="H634" s="318"/>
      <c r="I634" s="318"/>
      <c r="J634" s="318"/>
      <c r="K634" s="318"/>
      <c r="L634" s="318"/>
      <c r="M634" s="326"/>
      <c r="N634" s="792" t="s">
        <v>1697</v>
      </c>
      <c r="O634" s="793"/>
      <c r="P634" s="793"/>
      <c r="Q634" s="793"/>
      <c r="R634" s="793"/>
      <c r="S634" s="794"/>
      <c r="T634" s="317"/>
      <c r="U634" s="318"/>
      <c r="V634" s="318"/>
      <c r="W634" s="318"/>
      <c r="X634" s="318"/>
      <c r="Y634" s="318"/>
      <c r="Z634" s="326"/>
      <c r="AA634" s="792" t="s">
        <v>1699</v>
      </c>
      <c r="AB634" s="793"/>
      <c r="AC634" s="793"/>
      <c r="AD634" s="793"/>
      <c r="AE634" s="793"/>
      <c r="AF634" s="793"/>
      <c r="AG634" s="794"/>
      <c r="AH634" s="792" t="s">
        <v>1698</v>
      </c>
      <c r="AI634" s="793"/>
      <c r="AJ634" s="793"/>
      <c r="AK634" s="793"/>
      <c r="AL634" s="793"/>
      <c r="AM634" s="793"/>
      <c r="AN634" s="793"/>
      <c r="AO634" s="793"/>
      <c r="AP634" s="794"/>
      <c r="AQ634" s="792" t="s">
        <v>1697</v>
      </c>
      <c r="AR634" s="793"/>
      <c r="AS634" s="793"/>
      <c r="AT634" s="793"/>
      <c r="AU634" s="793"/>
      <c r="AV634" s="793"/>
      <c r="AW634" s="793"/>
      <c r="AX634" s="793"/>
      <c r="AY634" s="793"/>
      <c r="AZ634" s="793"/>
      <c r="BA634" s="793"/>
      <c r="BB634" s="794"/>
    </row>
    <row r="635" spans="1:54" ht="11.1" customHeight="1" x14ac:dyDescent="0.3">
      <c r="A635" s="792" t="s">
        <v>166</v>
      </c>
      <c r="B635" s="793"/>
      <c r="C635" s="793"/>
      <c r="D635" s="793"/>
      <c r="E635" s="793"/>
      <c r="F635" s="793"/>
      <c r="G635" s="793"/>
      <c r="H635" s="793"/>
      <c r="I635" s="793"/>
      <c r="J635" s="793"/>
      <c r="K635" s="793"/>
      <c r="L635" s="793"/>
      <c r="M635" s="794"/>
      <c r="N635" s="792" t="s">
        <v>1696</v>
      </c>
      <c r="O635" s="793"/>
      <c r="P635" s="793"/>
      <c r="Q635" s="793"/>
      <c r="R635" s="793"/>
      <c r="S635" s="794"/>
      <c r="T635" s="792" t="s">
        <v>1491</v>
      </c>
      <c r="U635" s="793"/>
      <c r="V635" s="793"/>
      <c r="W635" s="793"/>
      <c r="X635" s="793"/>
      <c r="Y635" s="793"/>
      <c r="Z635" s="794"/>
      <c r="AA635" s="792" t="s">
        <v>1720</v>
      </c>
      <c r="AB635" s="793"/>
      <c r="AC635" s="793"/>
      <c r="AD635" s="793"/>
      <c r="AE635" s="793"/>
      <c r="AF635" s="793"/>
      <c r="AG635" s="794"/>
      <c r="AH635" s="792" t="s">
        <v>1694</v>
      </c>
      <c r="AI635" s="793"/>
      <c r="AJ635" s="793"/>
      <c r="AK635" s="793"/>
      <c r="AL635" s="793"/>
      <c r="AM635" s="793"/>
      <c r="AN635" s="793"/>
      <c r="AO635" s="793"/>
      <c r="AP635" s="794"/>
      <c r="AQ635" s="792" t="s">
        <v>1537</v>
      </c>
      <c r="AR635" s="793"/>
      <c r="AS635" s="793"/>
      <c r="AT635" s="793"/>
      <c r="AU635" s="793"/>
      <c r="AV635" s="793"/>
      <c r="AW635" s="793"/>
      <c r="AX635" s="793"/>
      <c r="AY635" s="793"/>
      <c r="AZ635" s="793"/>
      <c r="BA635" s="793"/>
      <c r="BB635" s="794"/>
    </row>
    <row r="636" spans="1:54" ht="11.1" customHeight="1" x14ac:dyDescent="0.3">
      <c r="A636" s="317"/>
      <c r="B636" s="318"/>
      <c r="C636" s="318"/>
      <c r="D636" s="318"/>
      <c r="E636" s="318"/>
      <c r="F636" s="318"/>
      <c r="G636" s="318"/>
      <c r="H636" s="318"/>
      <c r="I636" s="318"/>
      <c r="J636" s="318"/>
      <c r="K636" s="318"/>
      <c r="L636" s="318"/>
      <c r="M636" s="326"/>
      <c r="N636" s="792" t="s">
        <v>1536</v>
      </c>
      <c r="O636" s="793"/>
      <c r="P636" s="793"/>
      <c r="Q636" s="793"/>
      <c r="R636" s="793"/>
      <c r="S636" s="794"/>
      <c r="T636" s="792" t="s">
        <v>1693</v>
      </c>
      <c r="U636" s="793"/>
      <c r="V636" s="793"/>
      <c r="W636" s="793"/>
      <c r="X636" s="793"/>
      <c r="Y636" s="793"/>
      <c r="Z636" s="794"/>
      <c r="AA636" s="792" t="s">
        <v>1719</v>
      </c>
      <c r="AB636" s="793"/>
      <c r="AC636" s="793"/>
      <c r="AD636" s="793"/>
      <c r="AE636" s="793"/>
      <c r="AF636" s="793"/>
      <c r="AG636" s="794"/>
      <c r="AH636" s="792" t="s">
        <v>1700</v>
      </c>
      <c r="AI636" s="793"/>
      <c r="AJ636" s="793"/>
      <c r="AK636" s="793"/>
      <c r="AL636" s="793"/>
      <c r="AM636" s="793"/>
      <c r="AN636" s="793"/>
      <c r="AO636" s="793"/>
      <c r="AP636" s="794"/>
      <c r="AQ636" s="792" t="s">
        <v>1536</v>
      </c>
      <c r="AR636" s="793"/>
      <c r="AS636" s="793"/>
      <c r="AT636" s="793"/>
      <c r="AU636" s="793"/>
      <c r="AV636" s="793"/>
      <c r="AW636" s="793"/>
      <c r="AX636" s="793"/>
      <c r="AY636" s="793"/>
      <c r="AZ636" s="793"/>
      <c r="BA636" s="793"/>
      <c r="BB636" s="794"/>
    </row>
    <row r="637" spans="1:54" ht="11.1" customHeight="1" x14ac:dyDescent="0.3">
      <c r="A637" s="317"/>
      <c r="B637" s="318"/>
      <c r="C637" s="318"/>
      <c r="D637" s="318"/>
      <c r="E637" s="318"/>
      <c r="F637" s="318"/>
      <c r="G637" s="318"/>
      <c r="H637" s="318"/>
      <c r="I637" s="318"/>
      <c r="J637" s="318"/>
      <c r="K637" s="318"/>
      <c r="L637" s="318"/>
      <c r="M637" s="326"/>
      <c r="N637" s="792" t="s">
        <v>1535</v>
      </c>
      <c r="O637" s="793"/>
      <c r="P637" s="793"/>
      <c r="Q637" s="793"/>
      <c r="R637" s="793"/>
      <c r="S637" s="794"/>
      <c r="T637" s="317"/>
      <c r="U637" s="318"/>
      <c r="V637" s="318"/>
      <c r="W637" s="318"/>
      <c r="X637" s="318"/>
      <c r="Y637" s="318"/>
      <c r="Z637" s="326"/>
      <c r="AA637" s="317"/>
      <c r="AB637" s="318"/>
      <c r="AC637" s="318"/>
      <c r="AD637" s="318"/>
      <c r="AE637" s="318"/>
      <c r="AF637" s="318"/>
      <c r="AG637" s="326"/>
      <c r="AH637" s="792" t="s">
        <v>1718</v>
      </c>
      <c r="AI637" s="793"/>
      <c r="AJ637" s="793"/>
      <c r="AK637" s="793"/>
      <c r="AL637" s="793"/>
      <c r="AM637" s="793"/>
      <c r="AN637" s="793"/>
      <c r="AO637" s="793"/>
      <c r="AP637" s="794"/>
      <c r="AQ637" s="792" t="s">
        <v>1535</v>
      </c>
      <c r="AR637" s="793"/>
      <c r="AS637" s="793"/>
      <c r="AT637" s="793"/>
      <c r="AU637" s="793"/>
      <c r="AV637" s="793"/>
      <c r="AW637" s="793"/>
      <c r="AX637" s="793"/>
      <c r="AY637" s="793"/>
      <c r="AZ637" s="793"/>
      <c r="BA637" s="793"/>
      <c r="BB637" s="794"/>
    </row>
    <row r="638" spans="1:54" ht="11.1" customHeight="1" x14ac:dyDescent="0.3">
      <c r="A638" s="739" t="s">
        <v>816</v>
      </c>
      <c r="B638" s="740"/>
      <c r="C638" s="740"/>
      <c r="D638" s="740"/>
      <c r="E638" s="740"/>
      <c r="F638" s="740"/>
      <c r="G638" s="740"/>
      <c r="H638" s="740"/>
      <c r="I638" s="740"/>
      <c r="J638" s="740"/>
      <c r="K638" s="740"/>
      <c r="L638" s="740"/>
      <c r="M638" s="791"/>
      <c r="N638" s="739" t="s">
        <v>817</v>
      </c>
      <c r="O638" s="740"/>
      <c r="P638" s="740"/>
      <c r="Q638" s="740"/>
      <c r="R638" s="740"/>
      <c r="S638" s="791"/>
      <c r="T638" s="739" t="s">
        <v>818</v>
      </c>
      <c r="U638" s="740"/>
      <c r="V638" s="740"/>
      <c r="W638" s="740"/>
      <c r="X638" s="740"/>
      <c r="Y638" s="740"/>
      <c r="Z638" s="791"/>
      <c r="AA638" s="739" t="s">
        <v>476</v>
      </c>
      <c r="AB638" s="740"/>
      <c r="AC638" s="740"/>
      <c r="AD638" s="740"/>
      <c r="AE638" s="740"/>
      <c r="AF638" s="740"/>
      <c r="AG638" s="791"/>
      <c r="AH638" s="739" t="s">
        <v>477</v>
      </c>
      <c r="AI638" s="740"/>
      <c r="AJ638" s="740"/>
      <c r="AK638" s="740"/>
      <c r="AL638" s="740"/>
      <c r="AM638" s="740"/>
      <c r="AN638" s="740"/>
      <c r="AO638" s="740"/>
      <c r="AP638" s="791"/>
      <c r="AQ638" s="739" t="s">
        <v>480</v>
      </c>
      <c r="AR638" s="740"/>
      <c r="AS638" s="740"/>
      <c r="AT638" s="740"/>
      <c r="AU638" s="740"/>
      <c r="AV638" s="740"/>
      <c r="AW638" s="740"/>
      <c r="AX638" s="740"/>
      <c r="AY638" s="740"/>
      <c r="AZ638" s="740"/>
      <c r="BA638" s="740"/>
      <c r="BB638" s="791"/>
    </row>
    <row r="639" spans="1:54" ht="12.6" customHeight="1" x14ac:dyDescent="0.3">
      <c r="A639" s="730" t="s">
        <v>1908</v>
      </c>
      <c r="B639" s="731"/>
      <c r="C639" s="731"/>
      <c r="D639" s="731"/>
      <c r="E639" s="731"/>
      <c r="F639" s="731"/>
      <c r="G639" s="731"/>
      <c r="H639" s="731"/>
      <c r="I639" s="731"/>
      <c r="J639" s="731"/>
      <c r="K639" s="731"/>
      <c r="L639" s="731"/>
      <c r="M639" s="732"/>
      <c r="N639" s="790"/>
      <c r="O639" s="790"/>
      <c r="P639" s="790"/>
      <c r="Q639" s="790"/>
      <c r="R639" s="790"/>
      <c r="S639" s="790"/>
      <c r="T639" s="790"/>
      <c r="U639" s="790"/>
      <c r="V639" s="790"/>
      <c r="W639" s="790"/>
      <c r="X639" s="790"/>
      <c r="Y639" s="790"/>
      <c r="Z639" s="790"/>
      <c r="AA639" s="790"/>
      <c r="AB639" s="790"/>
      <c r="AC639" s="790"/>
      <c r="AD639" s="790"/>
      <c r="AE639" s="790"/>
      <c r="AF639" s="790"/>
      <c r="AG639" s="790"/>
      <c r="AH639" s="790"/>
      <c r="AI639" s="790"/>
      <c r="AJ639" s="790"/>
      <c r="AK639" s="790"/>
      <c r="AL639" s="790"/>
      <c r="AM639" s="790"/>
      <c r="AN639" s="790"/>
      <c r="AO639" s="790"/>
      <c r="AP639" s="790"/>
      <c r="AQ639" s="790"/>
      <c r="AR639" s="790"/>
      <c r="AS639" s="790"/>
      <c r="AT639" s="790"/>
      <c r="AU639" s="790"/>
      <c r="AV639" s="790"/>
      <c r="AW639" s="790"/>
      <c r="AX639" s="790"/>
      <c r="AY639" s="790"/>
      <c r="AZ639" s="790"/>
      <c r="BA639" s="790"/>
      <c r="BB639" s="790"/>
    </row>
    <row r="640" spans="1:54" ht="12.6" customHeight="1" x14ac:dyDescent="0.3">
      <c r="A640" s="730"/>
      <c r="B640" s="731"/>
      <c r="C640" s="731"/>
      <c r="D640" s="731"/>
      <c r="E640" s="731"/>
      <c r="F640" s="731"/>
      <c r="G640" s="731"/>
      <c r="H640" s="731"/>
      <c r="I640" s="731"/>
      <c r="J640" s="731"/>
      <c r="K640" s="731"/>
      <c r="L640" s="731"/>
      <c r="M640" s="732"/>
      <c r="N640" s="790"/>
      <c r="O640" s="790"/>
      <c r="P640" s="790"/>
      <c r="Q640" s="790"/>
      <c r="R640" s="790"/>
      <c r="S640" s="790"/>
      <c r="T640" s="790"/>
      <c r="U640" s="790"/>
      <c r="V640" s="790"/>
      <c r="W640" s="790"/>
      <c r="X640" s="790"/>
      <c r="Y640" s="790"/>
      <c r="Z640" s="790"/>
      <c r="AA640" s="790"/>
      <c r="AB640" s="790"/>
      <c r="AC640" s="790"/>
      <c r="AD640" s="790"/>
      <c r="AE640" s="790"/>
      <c r="AF640" s="790"/>
      <c r="AG640" s="790"/>
      <c r="AH640" s="790"/>
      <c r="AI640" s="790"/>
      <c r="AJ640" s="790"/>
      <c r="AK640" s="790"/>
      <c r="AL640" s="790"/>
      <c r="AM640" s="790"/>
      <c r="AN640" s="790"/>
      <c r="AO640" s="790"/>
      <c r="AP640" s="790"/>
      <c r="AQ640" s="790"/>
      <c r="AR640" s="790"/>
      <c r="AS640" s="790"/>
      <c r="AT640" s="790"/>
      <c r="AU640" s="790"/>
      <c r="AV640" s="790"/>
      <c r="AW640" s="790"/>
      <c r="AX640" s="790"/>
      <c r="AY640" s="790"/>
      <c r="AZ640" s="790"/>
      <c r="BA640" s="790"/>
      <c r="BB640" s="790"/>
    </row>
    <row r="641" spans="1:54" ht="12.6" customHeight="1" x14ac:dyDescent="0.3">
      <c r="A641" s="730" t="s">
        <v>1909</v>
      </c>
      <c r="B641" s="731"/>
      <c r="C641" s="731"/>
      <c r="D641" s="731"/>
      <c r="E641" s="731"/>
      <c r="F641" s="731"/>
      <c r="G641" s="731"/>
      <c r="H641" s="731"/>
      <c r="I641" s="731"/>
      <c r="J641" s="731"/>
      <c r="K641" s="731"/>
      <c r="L641" s="731"/>
      <c r="M641" s="732"/>
      <c r="N641" s="790"/>
      <c r="O641" s="790"/>
      <c r="P641" s="790"/>
      <c r="Q641" s="790"/>
      <c r="R641" s="790"/>
      <c r="S641" s="790"/>
      <c r="T641" s="790"/>
      <c r="U641" s="790"/>
      <c r="V641" s="790"/>
      <c r="W641" s="790"/>
      <c r="X641" s="790"/>
      <c r="Y641" s="790"/>
      <c r="Z641" s="790"/>
      <c r="AA641" s="790"/>
      <c r="AB641" s="790"/>
      <c r="AC641" s="790"/>
      <c r="AD641" s="790"/>
      <c r="AE641" s="790"/>
      <c r="AF641" s="790"/>
      <c r="AG641" s="790"/>
      <c r="AH641" s="790"/>
      <c r="AI641" s="790"/>
      <c r="AJ641" s="790"/>
      <c r="AK641" s="790"/>
      <c r="AL641" s="790"/>
      <c r="AM641" s="790"/>
      <c r="AN641" s="790"/>
      <c r="AO641" s="790"/>
      <c r="AP641" s="790"/>
      <c r="AQ641" s="790"/>
      <c r="AR641" s="790"/>
      <c r="AS641" s="790"/>
      <c r="AT641" s="790"/>
      <c r="AU641" s="790"/>
      <c r="AV641" s="790"/>
      <c r="AW641" s="790"/>
      <c r="AX641" s="790"/>
      <c r="AY641" s="790"/>
      <c r="AZ641" s="790"/>
      <c r="BA641" s="790"/>
      <c r="BB641" s="790"/>
    </row>
    <row r="642" spans="1:54" ht="18" customHeight="1" x14ac:dyDescent="0.3">
      <c r="A642" s="730" t="s">
        <v>1717</v>
      </c>
      <c r="B642" s="731"/>
      <c r="C642" s="731"/>
      <c r="D642" s="731"/>
      <c r="E642" s="731"/>
      <c r="F642" s="731"/>
      <c r="G642" s="731"/>
      <c r="H642" s="731"/>
      <c r="I642" s="731"/>
      <c r="J642" s="731"/>
      <c r="K642" s="731"/>
      <c r="L642" s="731"/>
      <c r="M642" s="732"/>
      <c r="N642" s="790"/>
      <c r="O642" s="790"/>
      <c r="P642" s="790"/>
      <c r="Q642" s="790"/>
      <c r="R642" s="790"/>
      <c r="S642" s="790"/>
      <c r="T642" s="790"/>
      <c r="U642" s="790"/>
      <c r="V642" s="790"/>
      <c r="W642" s="790"/>
      <c r="X642" s="790"/>
      <c r="Y642" s="790"/>
      <c r="Z642" s="790"/>
      <c r="AA642" s="790"/>
      <c r="AB642" s="790"/>
      <c r="AC642" s="790"/>
      <c r="AD642" s="790"/>
      <c r="AE642" s="790"/>
      <c r="AF642" s="790"/>
      <c r="AG642" s="790"/>
      <c r="AH642" s="790"/>
      <c r="AI642" s="790"/>
      <c r="AJ642" s="790"/>
      <c r="AK642" s="790"/>
      <c r="AL642" s="790"/>
      <c r="AM642" s="790"/>
      <c r="AN642" s="790"/>
      <c r="AO642" s="790"/>
      <c r="AP642" s="790"/>
      <c r="AQ642" s="790"/>
      <c r="AR642" s="790"/>
      <c r="AS642" s="790"/>
      <c r="AT642" s="790"/>
      <c r="AU642" s="790"/>
      <c r="AV642" s="790"/>
      <c r="AW642" s="790"/>
      <c r="AX642" s="790"/>
      <c r="AY642" s="790"/>
      <c r="AZ642" s="790"/>
      <c r="BA642" s="790"/>
      <c r="BB642" s="790"/>
    </row>
    <row r="643" spans="1:54" ht="12.6" customHeight="1" x14ac:dyDescent="0.3">
      <c r="A643" s="730" t="s">
        <v>1910</v>
      </c>
      <c r="B643" s="731"/>
      <c r="C643" s="731"/>
      <c r="D643" s="731"/>
      <c r="E643" s="731"/>
      <c r="F643" s="731"/>
      <c r="G643" s="731"/>
      <c r="H643" s="731"/>
      <c r="I643" s="731"/>
      <c r="J643" s="731"/>
      <c r="K643" s="731"/>
      <c r="L643" s="731"/>
      <c r="M643" s="732"/>
      <c r="N643" s="790"/>
      <c r="O643" s="790"/>
      <c r="P643" s="790"/>
      <c r="Q643" s="790"/>
      <c r="R643" s="790"/>
      <c r="S643" s="790"/>
      <c r="T643" s="790"/>
      <c r="U643" s="790"/>
      <c r="V643" s="790"/>
      <c r="W643" s="790"/>
      <c r="X643" s="790"/>
      <c r="Y643" s="790"/>
      <c r="Z643" s="790"/>
      <c r="AA643" s="790"/>
      <c r="AB643" s="790"/>
      <c r="AC643" s="790"/>
      <c r="AD643" s="790"/>
      <c r="AE643" s="790"/>
      <c r="AF643" s="790"/>
      <c r="AG643" s="790"/>
      <c r="AH643" s="790"/>
      <c r="AI643" s="790"/>
      <c r="AJ643" s="790"/>
      <c r="AK643" s="790"/>
      <c r="AL643" s="790"/>
      <c r="AM643" s="790"/>
      <c r="AN643" s="790"/>
      <c r="AO643" s="790"/>
      <c r="AP643" s="790"/>
      <c r="AQ643" s="790"/>
      <c r="AR643" s="790"/>
      <c r="AS643" s="790"/>
      <c r="AT643" s="790"/>
      <c r="AU643" s="790"/>
      <c r="AV643" s="790"/>
      <c r="AW643" s="790"/>
      <c r="AX643" s="790"/>
      <c r="AY643" s="790"/>
      <c r="AZ643" s="790"/>
      <c r="BA643" s="790"/>
      <c r="BB643" s="790"/>
    </row>
    <row r="644" spans="1:54" ht="11.1" customHeight="1" x14ac:dyDescent="0.3">
      <c r="A644" s="958" t="s">
        <v>1911</v>
      </c>
      <c r="B644" s="959"/>
      <c r="C644" s="959"/>
      <c r="D644" s="959"/>
      <c r="E644" s="959"/>
      <c r="F644" s="959"/>
      <c r="G644" s="959"/>
      <c r="H644" s="959"/>
      <c r="I644" s="959"/>
      <c r="J644" s="959"/>
      <c r="K644" s="959"/>
      <c r="L644" s="959"/>
      <c r="M644" s="960"/>
      <c r="N644" s="790"/>
      <c r="O644" s="790"/>
      <c r="P644" s="790"/>
      <c r="Q644" s="790"/>
      <c r="R644" s="790"/>
      <c r="S644" s="790"/>
      <c r="T644" s="790"/>
      <c r="U644" s="790"/>
      <c r="V644" s="790"/>
      <c r="W644" s="790"/>
      <c r="X644" s="790"/>
      <c r="Y644" s="790"/>
      <c r="Z644" s="790"/>
      <c r="AA644" s="790"/>
      <c r="AB644" s="790"/>
      <c r="AC644" s="790"/>
      <c r="AD644" s="790"/>
      <c r="AE644" s="790"/>
      <c r="AF644" s="790"/>
      <c r="AG644" s="790"/>
      <c r="AH644" s="790"/>
      <c r="AI644" s="790"/>
      <c r="AJ644" s="790"/>
      <c r="AK644" s="790"/>
      <c r="AL644" s="790"/>
      <c r="AM644" s="790"/>
      <c r="AN644" s="790"/>
      <c r="AO644" s="790"/>
      <c r="AP644" s="790"/>
      <c r="AQ644" s="790"/>
      <c r="AR644" s="790"/>
      <c r="AS644" s="790"/>
      <c r="AT644" s="790"/>
      <c r="AU644" s="790"/>
      <c r="AV644" s="790"/>
      <c r="AW644" s="790"/>
      <c r="AX644" s="790"/>
      <c r="AY644" s="790"/>
      <c r="AZ644" s="790"/>
      <c r="BA644" s="790"/>
      <c r="BB644" s="790"/>
    </row>
    <row r="645" spans="1:54" ht="16.5" customHeight="1" x14ac:dyDescent="0.3">
      <c r="A645" s="958"/>
      <c r="B645" s="959"/>
      <c r="C645" s="959"/>
      <c r="D645" s="959"/>
      <c r="E645" s="959"/>
      <c r="F645" s="959"/>
      <c r="G645" s="959"/>
      <c r="H645" s="959"/>
      <c r="I645" s="959"/>
      <c r="J645" s="959"/>
      <c r="K645" s="959"/>
      <c r="L645" s="959"/>
      <c r="M645" s="960"/>
      <c r="N645" s="790"/>
      <c r="O645" s="790"/>
      <c r="P645" s="790"/>
      <c r="Q645" s="790"/>
      <c r="R645" s="790"/>
      <c r="S645" s="790"/>
      <c r="T645" s="790"/>
      <c r="U645" s="790"/>
      <c r="V645" s="790"/>
      <c r="W645" s="790"/>
      <c r="X645" s="790"/>
      <c r="Y645" s="790"/>
      <c r="Z645" s="790"/>
      <c r="AA645" s="790"/>
      <c r="AB645" s="790"/>
      <c r="AC645" s="790"/>
      <c r="AD645" s="790"/>
      <c r="AE645" s="790"/>
      <c r="AF645" s="790"/>
      <c r="AG645" s="790"/>
      <c r="AH645" s="790"/>
      <c r="AI645" s="790"/>
      <c r="AJ645" s="790"/>
      <c r="AK645" s="790"/>
      <c r="AL645" s="790"/>
      <c r="AM645" s="790"/>
      <c r="AN645" s="790"/>
      <c r="AO645" s="790"/>
      <c r="AP645" s="790"/>
      <c r="AQ645" s="790"/>
      <c r="AR645" s="790"/>
      <c r="AS645" s="790"/>
      <c r="AT645" s="790"/>
      <c r="AU645" s="790"/>
      <c r="AV645" s="790"/>
      <c r="AW645" s="790"/>
      <c r="AX645" s="790"/>
      <c r="AY645" s="790"/>
      <c r="AZ645" s="790"/>
      <c r="BA645" s="790"/>
      <c r="BB645" s="790"/>
    </row>
    <row r="646" spans="1:54" ht="39" customHeight="1" x14ac:dyDescent="0.3">
      <c r="A646" s="958" t="s">
        <v>1913</v>
      </c>
      <c r="B646" s="959"/>
      <c r="C646" s="959"/>
      <c r="D646" s="959"/>
      <c r="E646" s="959"/>
      <c r="F646" s="959"/>
      <c r="G646" s="959"/>
      <c r="H646" s="959"/>
      <c r="I646" s="959"/>
      <c r="J646" s="959"/>
      <c r="K646" s="959"/>
      <c r="L646" s="959"/>
      <c r="M646" s="960"/>
      <c r="N646" s="725"/>
      <c r="O646" s="726"/>
      <c r="P646" s="726"/>
      <c r="Q646" s="726"/>
      <c r="R646" s="726"/>
      <c r="S646" s="727"/>
      <c r="T646" s="725"/>
      <c r="U646" s="726"/>
      <c r="V646" s="726"/>
      <c r="W646" s="726"/>
      <c r="X646" s="726"/>
      <c r="Y646" s="726"/>
      <c r="Z646" s="727"/>
      <c r="AA646" s="725"/>
      <c r="AB646" s="726"/>
      <c r="AC646" s="726"/>
      <c r="AD646" s="726"/>
      <c r="AE646" s="726"/>
      <c r="AF646" s="726"/>
      <c r="AG646" s="727"/>
      <c r="AH646" s="725"/>
      <c r="AI646" s="726"/>
      <c r="AJ646" s="726"/>
      <c r="AK646" s="726"/>
      <c r="AL646" s="726"/>
      <c r="AM646" s="726"/>
      <c r="AN646" s="726"/>
      <c r="AO646" s="726"/>
      <c r="AP646" s="727"/>
      <c r="AQ646" s="725"/>
      <c r="AR646" s="726"/>
      <c r="AS646" s="726"/>
      <c r="AT646" s="726"/>
      <c r="AU646" s="726"/>
      <c r="AV646" s="726"/>
      <c r="AW646" s="726"/>
      <c r="AX646" s="726"/>
      <c r="AY646" s="726"/>
      <c r="AZ646" s="726"/>
      <c r="BA646" s="726"/>
      <c r="BB646" s="727"/>
    </row>
    <row r="647" spans="1:54" ht="12.6" customHeight="1" x14ac:dyDescent="0.3">
      <c r="A647" s="958" t="s">
        <v>501</v>
      </c>
      <c r="B647" s="959"/>
      <c r="C647" s="959"/>
      <c r="D647" s="959"/>
      <c r="E647" s="959"/>
      <c r="F647" s="959"/>
      <c r="G647" s="959"/>
      <c r="H647" s="959"/>
      <c r="I647" s="959"/>
      <c r="J647" s="959"/>
      <c r="K647" s="959"/>
      <c r="L647" s="959"/>
      <c r="M647" s="960"/>
      <c r="N647" s="790"/>
      <c r="O647" s="790"/>
      <c r="P647" s="790"/>
      <c r="Q647" s="790"/>
      <c r="R647" s="790"/>
      <c r="S647" s="790"/>
      <c r="T647" s="790"/>
      <c r="U647" s="790"/>
      <c r="V647" s="790"/>
      <c r="W647" s="790"/>
      <c r="X647" s="790"/>
      <c r="Y647" s="790"/>
      <c r="Z647" s="790"/>
      <c r="AA647" s="790"/>
      <c r="AB647" s="790"/>
      <c r="AC647" s="790"/>
      <c r="AD647" s="790"/>
      <c r="AE647" s="790"/>
      <c r="AF647" s="790"/>
      <c r="AG647" s="790"/>
      <c r="AH647" s="790"/>
      <c r="AI647" s="790"/>
      <c r="AJ647" s="790"/>
      <c r="AK647" s="790"/>
      <c r="AL647" s="790"/>
      <c r="AM647" s="790"/>
      <c r="AN647" s="790"/>
      <c r="AO647" s="790"/>
      <c r="AP647" s="790"/>
      <c r="AQ647" s="790"/>
      <c r="AR647" s="790"/>
      <c r="AS647" s="790"/>
      <c r="AT647" s="790"/>
      <c r="AU647" s="790"/>
      <c r="AV647" s="790"/>
      <c r="AW647" s="790"/>
      <c r="AX647" s="790"/>
      <c r="AY647" s="790"/>
      <c r="AZ647" s="790"/>
      <c r="BA647" s="790"/>
      <c r="BB647" s="790"/>
    </row>
    <row r="648" spans="1:54" ht="12.6" customHeight="1" x14ac:dyDescent="0.3">
      <c r="A648" s="971" t="s">
        <v>1914</v>
      </c>
      <c r="B648" s="972"/>
      <c r="C648" s="972"/>
      <c r="D648" s="972"/>
      <c r="E648" s="972"/>
      <c r="F648" s="972"/>
      <c r="G648" s="972"/>
      <c r="H648" s="972"/>
      <c r="I648" s="972"/>
      <c r="J648" s="972"/>
      <c r="K648" s="972"/>
      <c r="L648" s="972"/>
      <c r="M648" s="973"/>
      <c r="N648" s="790"/>
      <c r="O648" s="790"/>
      <c r="P648" s="790"/>
      <c r="Q648" s="790"/>
      <c r="R648" s="790"/>
      <c r="S648" s="790"/>
      <c r="T648" s="790"/>
      <c r="U648" s="790"/>
      <c r="V648" s="790"/>
      <c r="W648" s="790"/>
      <c r="X648" s="790"/>
      <c r="Y648" s="790"/>
      <c r="Z648" s="790"/>
      <c r="AA648" s="790"/>
      <c r="AB648" s="790"/>
      <c r="AC648" s="790"/>
      <c r="AD648" s="790"/>
      <c r="AE648" s="790"/>
      <c r="AF648" s="790"/>
      <c r="AG648" s="790"/>
      <c r="AH648" s="790"/>
      <c r="AI648" s="790"/>
      <c r="AJ648" s="790"/>
      <c r="AK648" s="790"/>
      <c r="AL648" s="790"/>
      <c r="AM648" s="790"/>
      <c r="AN648" s="790"/>
      <c r="AO648" s="790"/>
      <c r="AP648" s="790"/>
      <c r="AQ648" s="790"/>
      <c r="AR648" s="790"/>
      <c r="AS648" s="790"/>
      <c r="AT648" s="790"/>
      <c r="AU648" s="790"/>
      <c r="AV648" s="790"/>
      <c r="AW648" s="790"/>
      <c r="AX648" s="790"/>
      <c r="AY648" s="790"/>
      <c r="AZ648" s="790"/>
      <c r="BA648" s="790"/>
      <c r="BB648" s="790"/>
    </row>
    <row r="649" spans="1:54" ht="12.6" customHeight="1" x14ac:dyDescent="0.3">
      <c r="A649" s="347" t="s">
        <v>254</v>
      </c>
      <c r="B649" s="348"/>
      <c r="C649" s="348"/>
      <c r="D649" s="348"/>
      <c r="E649" s="348"/>
      <c r="F649" s="348"/>
      <c r="G649" s="348"/>
      <c r="H649" s="348"/>
      <c r="I649" s="348"/>
      <c r="J649" s="348"/>
      <c r="K649" s="348"/>
      <c r="L649" s="348"/>
      <c r="M649" s="349"/>
      <c r="N649" s="790"/>
      <c r="O649" s="790"/>
      <c r="P649" s="790"/>
      <c r="Q649" s="790"/>
      <c r="R649" s="790"/>
      <c r="S649" s="790"/>
      <c r="T649" s="790"/>
      <c r="U649" s="790"/>
      <c r="V649" s="790"/>
      <c r="W649" s="790"/>
      <c r="X649" s="790"/>
      <c r="Y649" s="790"/>
      <c r="Z649" s="790"/>
      <c r="AA649" s="790"/>
      <c r="AB649" s="790"/>
      <c r="AC649" s="790"/>
      <c r="AD649" s="790"/>
      <c r="AE649" s="790"/>
      <c r="AF649" s="790"/>
      <c r="AG649" s="790"/>
      <c r="AH649" s="790"/>
      <c r="AI649" s="790"/>
      <c r="AJ649" s="790"/>
      <c r="AK649" s="790"/>
      <c r="AL649" s="790"/>
      <c r="AM649" s="790"/>
      <c r="AN649" s="790"/>
      <c r="AO649" s="790"/>
      <c r="AP649" s="790"/>
      <c r="AQ649" s="790"/>
      <c r="AR649" s="790"/>
      <c r="AS649" s="790"/>
      <c r="AT649" s="790"/>
      <c r="AU649" s="790"/>
      <c r="AV649" s="790"/>
      <c r="AW649" s="790"/>
      <c r="AX649" s="790"/>
      <c r="AY649" s="790"/>
      <c r="AZ649" s="790"/>
      <c r="BA649" s="790"/>
      <c r="BB649" s="790"/>
    </row>
    <row r="650" spans="1:54" ht="12.6" customHeight="1" x14ac:dyDescent="0.3">
      <c r="A650" s="293" t="s">
        <v>502</v>
      </c>
      <c r="B650" s="294"/>
      <c r="C650" s="294"/>
      <c r="D650" s="294"/>
      <c r="E650" s="294"/>
      <c r="F650" s="294"/>
      <c r="G650" s="294"/>
      <c r="H650" s="294"/>
      <c r="I650" s="294"/>
      <c r="J650" s="294"/>
      <c r="K650" s="294"/>
      <c r="L650" s="294"/>
      <c r="M650" s="295"/>
      <c r="N650" s="790"/>
      <c r="O650" s="790"/>
      <c r="P650" s="790"/>
      <c r="Q650" s="790"/>
      <c r="R650" s="790"/>
      <c r="S650" s="790"/>
      <c r="T650" s="790"/>
      <c r="U650" s="790"/>
      <c r="V650" s="790"/>
      <c r="W650" s="790"/>
      <c r="X650" s="790"/>
      <c r="Y650" s="790"/>
      <c r="Z650" s="790"/>
      <c r="AA650" s="790"/>
      <c r="AB650" s="790"/>
      <c r="AC650" s="790"/>
      <c r="AD650" s="790"/>
      <c r="AE650" s="790"/>
      <c r="AF650" s="790"/>
      <c r="AG650" s="790"/>
      <c r="AH650" s="790"/>
      <c r="AI650" s="790"/>
      <c r="AJ650" s="790"/>
      <c r="AK650" s="790"/>
      <c r="AL650" s="790"/>
      <c r="AM650" s="790"/>
      <c r="AN650" s="790"/>
      <c r="AO650" s="790"/>
      <c r="AP650" s="790"/>
      <c r="AQ650" s="727"/>
      <c r="AR650" s="790"/>
      <c r="AS650" s="790"/>
      <c r="AT650" s="790"/>
      <c r="AU650" s="790"/>
      <c r="AV650" s="790"/>
      <c r="AW650" s="790"/>
      <c r="AX650" s="790"/>
      <c r="AY650" s="790"/>
      <c r="AZ650" s="790"/>
      <c r="BA650" s="790"/>
      <c r="BB650" s="790"/>
    </row>
    <row r="651" spans="1:54" ht="12.6" customHeight="1" x14ac:dyDescent="0.3">
      <c r="A651" s="246" t="s">
        <v>1716</v>
      </c>
    </row>
    <row r="652" spans="1:54" ht="15" customHeight="1" x14ac:dyDescent="0.3">
      <c r="A652" s="824"/>
      <c r="B652" s="825"/>
      <c r="C652" s="825"/>
      <c r="D652" s="825"/>
      <c r="E652" s="825"/>
      <c r="F652" s="825"/>
      <c r="G652" s="825"/>
      <c r="H652" s="825"/>
      <c r="I652" s="825"/>
      <c r="J652" s="825"/>
      <c r="K652" s="825"/>
      <c r="L652" s="825"/>
      <c r="M652" s="825"/>
      <c r="N652" s="825"/>
      <c r="O652" s="825"/>
      <c r="P652" s="825"/>
      <c r="Q652" s="825"/>
      <c r="R652" s="825"/>
      <c r="S652" s="825"/>
      <c r="T652" s="825"/>
      <c r="U652" s="825"/>
      <c r="V652" s="825"/>
      <c r="W652" s="825"/>
      <c r="X652" s="825"/>
      <c r="Y652" s="825"/>
      <c r="Z652" s="825"/>
      <c r="AA652" s="825"/>
      <c r="AB652" s="825"/>
      <c r="AC652" s="825"/>
      <c r="AD652" s="825"/>
      <c r="AE652" s="825"/>
      <c r="AF652" s="825"/>
      <c r="AG652" s="825"/>
      <c r="AH652" s="825"/>
      <c r="AI652" s="825"/>
      <c r="AJ652" s="825"/>
      <c r="AK652" s="825"/>
      <c r="AL652" s="825"/>
      <c r="AM652" s="825"/>
      <c r="AN652" s="825"/>
      <c r="AO652" s="825"/>
      <c r="AP652" s="825"/>
      <c r="AQ652" s="825"/>
      <c r="AR652" s="825"/>
      <c r="AS652" s="825"/>
      <c r="AT652" s="825"/>
      <c r="AU652" s="825"/>
      <c r="AV652" s="825"/>
      <c r="AW652" s="825"/>
      <c r="AX652" s="825"/>
      <c r="AY652" s="825"/>
      <c r="AZ652" s="825"/>
      <c r="BA652" s="825"/>
      <c r="BB652" s="826"/>
    </row>
    <row r="653" spans="1:54" ht="15" customHeight="1" x14ac:dyDescent="0.3">
      <c r="A653" s="827"/>
      <c r="B653" s="828"/>
      <c r="C653" s="828"/>
      <c r="D653" s="828"/>
      <c r="E653" s="828"/>
      <c r="F653" s="828"/>
      <c r="G653" s="828"/>
      <c r="H653" s="828"/>
      <c r="I653" s="828"/>
      <c r="J653" s="828"/>
      <c r="K653" s="828"/>
      <c r="L653" s="828"/>
      <c r="M653" s="828"/>
      <c r="N653" s="828"/>
      <c r="O653" s="828"/>
      <c r="P653" s="828"/>
      <c r="Q653" s="828"/>
      <c r="R653" s="828"/>
      <c r="S653" s="828"/>
      <c r="T653" s="828"/>
      <c r="U653" s="828"/>
      <c r="V653" s="828"/>
      <c r="W653" s="828"/>
      <c r="X653" s="828"/>
      <c r="Y653" s="828"/>
      <c r="Z653" s="828"/>
      <c r="AA653" s="828"/>
      <c r="AB653" s="828"/>
      <c r="AC653" s="828"/>
      <c r="AD653" s="828"/>
      <c r="AE653" s="828"/>
      <c r="AF653" s="828"/>
      <c r="AG653" s="828"/>
      <c r="AH653" s="828"/>
      <c r="AI653" s="828"/>
      <c r="AJ653" s="828"/>
      <c r="AK653" s="828"/>
      <c r="AL653" s="828"/>
      <c r="AM653" s="828"/>
      <c r="AN653" s="828"/>
      <c r="AO653" s="828"/>
      <c r="AP653" s="828"/>
      <c r="AQ653" s="828"/>
      <c r="AR653" s="828"/>
      <c r="AS653" s="828"/>
      <c r="AT653" s="828"/>
      <c r="AU653" s="828"/>
      <c r="AV653" s="828"/>
      <c r="AW653" s="828"/>
      <c r="AX653" s="828"/>
      <c r="AY653" s="828"/>
      <c r="AZ653" s="828"/>
      <c r="BA653" s="828"/>
      <c r="BB653" s="829"/>
    </row>
    <row r="654" spans="1:54" ht="12.6" customHeight="1" x14ac:dyDescent="0.3">
      <c r="A654" s="401" t="s">
        <v>1715</v>
      </c>
    </row>
    <row r="655" spans="1:54" ht="11.1" customHeight="1" x14ac:dyDescent="0.3">
      <c r="A655" s="795"/>
      <c r="B655" s="796"/>
      <c r="C655" s="796"/>
      <c r="D655" s="796"/>
      <c r="E655" s="796"/>
      <c r="F655" s="796"/>
      <c r="G655" s="796"/>
      <c r="H655" s="796"/>
      <c r="I655" s="796"/>
      <c r="J655" s="796"/>
      <c r="K655" s="796"/>
      <c r="L655" s="796"/>
      <c r="M655" s="796"/>
      <c r="N655" s="796"/>
      <c r="O655" s="796"/>
      <c r="P655" s="344"/>
      <c r="Q655" s="345"/>
      <c r="R655" s="345"/>
      <c r="S655" s="345"/>
      <c r="T655" s="345"/>
      <c r="U655" s="345"/>
      <c r="V655" s="345"/>
      <c r="W655" s="346"/>
      <c r="X655" s="795" t="s">
        <v>1714</v>
      </c>
      <c r="Y655" s="796"/>
      <c r="Z655" s="796"/>
      <c r="AA655" s="796"/>
      <c r="AB655" s="796"/>
      <c r="AC655" s="796"/>
      <c r="AD655" s="796"/>
      <c r="AE655" s="796"/>
      <c r="AF655" s="796"/>
      <c r="AG655" s="796"/>
      <c r="AH655" s="797"/>
      <c r="AI655" s="795"/>
      <c r="AJ655" s="796"/>
      <c r="AK655" s="796"/>
      <c r="AL655" s="796"/>
      <c r="AM655" s="796"/>
      <c r="AN655" s="796"/>
      <c r="AO655" s="796"/>
      <c r="AP655" s="796"/>
      <c r="AQ655" s="796"/>
      <c r="AR655" s="796"/>
      <c r="AS655" s="796"/>
      <c r="AT655" s="796"/>
      <c r="AU655" s="796"/>
      <c r="AV655" s="796"/>
      <c r="AW655" s="796"/>
      <c r="AX655" s="796"/>
      <c r="AY655" s="796"/>
      <c r="AZ655" s="796"/>
      <c r="BA655" s="796"/>
      <c r="BB655" s="797"/>
    </row>
    <row r="656" spans="1:54" ht="11.1" customHeight="1" x14ac:dyDescent="0.3">
      <c r="A656" s="792" t="s">
        <v>468</v>
      </c>
      <c r="B656" s="793"/>
      <c r="C656" s="793"/>
      <c r="D656" s="793"/>
      <c r="E656" s="793"/>
      <c r="F656" s="793"/>
      <c r="G656" s="793"/>
      <c r="H656" s="793"/>
      <c r="I656" s="793"/>
      <c r="J656" s="793"/>
      <c r="K656" s="793"/>
      <c r="L656" s="793"/>
      <c r="M656" s="793"/>
      <c r="N656" s="793"/>
      <c r="O656" s="793"/>
      <c r="P656" s="792" t="s">
        <v>503</v>
      </c>
      <c r="Q656" s="793"/>
      <c r="R656" s="793"/>
      <c r="S656" s="793"/>
      <c r="T656" s="793"/>
      <c r="U656" s="793"/>
      <c r="V656" s="793"/>
      <c r="W656" s="794"/>
      <c r="X656" s="792" t="s">
        <v>1632</v>
      </c>
      <c r="Y656" s="793"/>
      <c r="Z656" s="793"/>
      <c r="AA656" s="793"/>
      <c r="AB656" s="793"/>
      <c r="AC656" s="793"/>
      <c r="AD656" s="793"/>
      <c r="AE656" s="793"/>
      <c r="AF656" s="793"/>
      <c r="AG656" s="793"/>
      <c r="AH656" s="794"/>
      <c r="AI656" s="792" t="s">
        <v>502</v>
      </c>
      <c r="AJ656" s="793"/>
      <c r="AK656" s="793"/>
      <c r="AL656" s="793"/>
      <c r="AM656" s="793"/>
      <c r="AN656" s="793"/>
      <c r="AO656" s="793"/>
      <c r="AP656" s="793"/>
      <c r="AQ656" s="793"/>
      <c r="AR656" s="793"/>
      <c r="AS656" s="793"/>
      <c r="AT656" s="793"/>
      <c r="AU656" s="793"/>
      <c r="AV656" s="793"/>
      <c r="AW656" s="793"/>
      <c r="AX656" s="793"/>
      <c r="AY656" s="793"/>
      <c r="AZ656" s="793"/>
      <c r="BA656" s="793"/>
      <c r="BB656" s="794"/>
    </row>
    <row r="657" spans="1:54" ht="10.5" customHeight="1" x14ac:dyDescent="0.3">
      <c r="A657" s="739" t="s">
        <v>816</v>
      </c>
      <c r="B657" s="740"/>
      <c r="C657" s="740"/>
      <c r="D657" s="740"/>
      <c r="E657" s="740"/>
      <c r="F657" s="740"/>
      <c r="G657" s="740"/>
      <c r="H657" s="740"/>
      <c r="I657" s="740"/>
      <c r="J657" s="740"/>
      <c r="K657" s="740"/>
      <c r="L657" s="740"/>
      <c r="M657" s="740"/>
      <c r="N657" s="740"/>
      <c r="O657" s="740"/>
      <c r="P657" s="739" t="s">
        <v>817</v>
      </c>
      <c r="Q657" s="740"/>
      <c r="R657" s="740"/>
      <c r="S657" s="740"/>
      <c r="T657" s="740"/>
      <c r="U657" s="740"/>
      <c r="V657" s="740"/>
      <c r="W657" s="791"/>
      <c r="X657" s="739" t="s">
        <v>818</v>
      </c>
      <c r="Y657" s="740"/>
      <c r="Z657" s="740"/>
      <c r="AA657" s="740"/>
      <c r="AB657" s="740"/>
      <c r="AC657" s="740"/>
      <c r="AD657" s="740"/>
      <c r="AE657" s="740"/>
      <c r="AF657" s="740"/>
      <c r="AG657" s="740"/>
      <c r="AH657" s="791"/>
      <c r="AI657" s="739" t="s">
        <v>476</v>
      </c>
      <c r="AJ657" s="740"/>
      <c r="AK657" s="740"/>
      <c r="AL657" s="740"/>
      <c r="AM657" s="740"/>
      <c r="AN657" s="740"/>
      <c r="AO657" s="740"/>
      <c r="AP657" s="740"/>
      <c r="AQ657" s="740"/>
      <c r="AR657" s="740"/>
      <c r="AS657" s="740"/>
      <c r="AT657" s="740"/>
      <c r="AU657" s="740"/>
      <c r="AV657" s="740"/>
      <c r="AW657" s="740"/>
      <c r="AX657" s="740"/>
      <c r="AY657" s="740"/>
      <c r="AZ657" s="740"/>
      <c r="BA657" s="740"/>
      <c r="BB657" s="791"/>
    </row>
    <row r="658" spans="1:54" ht="11.4" customHeight="1" x14ac:dyDescent="0.3">
      <c r="A658" s="350" t="s">
        <v>485</v>
      </c>
      <c r="B658" s="294"/>
      <c r="C658" s="294"/>
      <c r="D658" s="294"/>
      <c r="E658" s="294"/>
      <c r="F658" s="294"/>
      <c r="G658" s="294"/>
      <c r="H658" s="294"/>
      <c r="I658" s="294"/>
      <c r="J658" s="294"/>
      <c r="K658" s="294"/>
      <c r="L658" s="294"/>
      <c r="M658" s="294"/>
      <c r="N658" s="294"/>
      <c r="O658" s="294"/>
      <c r="P658" s="294"/>
      <c r="Q658" s="294"/>
      <c r="R658" s="294"/>
      <c r="S658" s="294"/>
      <c r="T658" s="294"/>
      <c r="U658" s="294"/>
      <c r="V658" s="294"/>
      <c r="W658" s="294"/>
      <c r="X658" s="294"/>
      <c r="Y658" s="294"/>
      <c r="Z658" s="294"/>
      <c r="AA658" s="294"/>
      <c r="AB658" s="294"/>
      <c r="AC658" s="294"/>
      <c r="AD658" s="294"/>
      <c r="AE658" s="294"/>
      <c r="AF658" s="294"/>
      <c r="AG658" s="294"/>
      <c r="AH658" s="294"/>
      <c r="AI658" s="294"/>
      <c r="AJ658" s="294"/>
      <c r="AK658" s="294"/>
      <c r="AL658" s="294"/>
      <c r="AM658" s="294"/>
      <c r="AN658" s="294"/>
      <c r="AO658" s="294"/>
      <c r="AP658" s="294"/>
      <c r="AQ658" s="294"/>
      <c r="AR658" s="294"/>
      <c r="AS658" s="294"/>
      <c r="AT658" s="294"/>
      <c r="AU658" s="294"/>
      <c r="AV658" s="294"/>
      <c r="AW658" s="294"/>
      <c r="AX658" s="294"/>
      <c r="AY658" s="294"/>
      <c r="AZ658" s="294"/>
      <c r="BA658" s="294"/>
      <c r="BB658" s="294"/>
    </row>
    <row r="659" spans="1:54" ht="27.75" customHeight="1" x14ac:dyDescent="0.3">
      <c r="A659" s="958" t="s">
        <v>1915</v>
      </c>
      <c r="B659" s="959"/>
      <c r="C659" s="959"/>
      <c r="D659" s="959"/>
      <c r="E659" s="959"/>
      <c r="F659" s="959"/>
      <c r="G659" s="959"/>
      <c r="H659" s="959"/>
      <c r="I659" s="959"/>
      <c r="J659" s="959"/>
      <c r="K659" s="959"/>
      <c r="L659" s="959"/>
      <c r="M659" s="959"/>
      <c r="N659" s="959"/>
      <c r="O659" s="960"/>
      <c r="P659" s="855">
        <f>SUM(AI659-X659)</f>
        <v>0</v>
      </c>
      <c r="Q659" s="808"/>
      <c r="R659" s="808"/>
      <c r="S659" s="808"/>
      <c r="T659" s="808"/>
      <c r="U659" s="808"/>
      <c r="V659" s="808"/>
      <c r="W659" s="808"/>
      <c r="X659" s="961"/>
      <c r="Y659" s="961"/>
      <c r="Z659" s="961"/>
      <c r="AA659" s="961"/>
      <c r="AB659" s="961"/>
      <c r="AC659" s="961"/>
      <c r="AD659" s="961"/>
      <c r="AE659" s="961"/>
      <c r="AF659" s="961"/>
      <c r="AG659" s="961"/>
      <c r="AH659" s="961"/>
      <c r="AI659" s="808">
        <f>SUM(SUVAHAVUJ!N45)</f>
        <v>0</v>
      </c>
      <c r="AJ659" s="808"/>
      <c r="AK659" s="808"/>
      <c r="AL659" s="808"/>
      <c r="AM659" s="808"/>
      <c r="AN659" s="808"/>
      <c r="AO659" s="808"/>
      <c r="AP659" s="808"/>
      <c r="AQ659" s="808"/>
      <c r="AR659" s="808"/>
      <c r="AS659" s="808"/>
      <c r="AT659" s="808"/>
      <c r="AU659" s="808"/>
      <c r="AV659" s="808"/>
      <c r="AW659" s="808"/>
      <c r="AX659" s="808"/>
      <c r="AY659" s="808"/>
      <c r="AZ659" s="808"/>
      <c r="BA659" s="808"/>
      <c r="BB659" s="808"/>
    </row>
    <row r="660" spans="1:54" ht="27" customHeight="1" x14ac:dyDescent="0.3">
      <c r="A660" s="958" t="s">
        <v>1909</v>
      </c>
      <c r="B660" s="959"/>
      <c r="C660" s="959"/>
      <c r="D660" s="959"/>
      <c r="E660" s="959"/>
      <c r="F660" s="959"/>
      <c r="G660" s="959"/>
      <c r="H660" s="959"/>
      <c r="I660" s="959"/>
      <c r="J660" s="959"/>
      <c r="K660" s="959"/>
      <c r="L660" s="959"/>
      <c r="M660" s="959"/>
      <c r="N660" s="959"/>
      <c r="O660" s="960"/>
      <c r="P660" s="855">
        <f>SUM(AI660-X660)</f>
        <v>0</v>
      </c>
      <c r="Q660" s="808"/>
      <c r="R660" s="808"/>
      <c r="S660" s="808"/>
      <c r="T660" s="808"/>
      <c r="U660" s="808"/>
      <c r="V660" s="808"/>
      <c r="W660" s="808"/>
      <c r="X660" s="961"/>
      <c r="Y660" s="961"/>
      <c r="Z660" s="961"/>
      <c r="AA660" s="961"/>
      <c r="AB660" s="961"/>
      <c r="AC660" s="961"/>
      <c r="AD660" s="961"/>
      <c r="AE660" s="961"/>
      <c r="AF660" s="961"/>
      <c r="AG660" s="961"/>
      <c r="AH660" s="961"/>
      <c r="AI660" s="808">
        <f>SUM(SUVAHAVUJ!N46)</f>
        <v>0</v>
      </c>
      <c r="AJ660" s="808"/>
      <c r="AK660" s="808"/>
      <c r="AL660" s="808"/>
      <c r="AM660" s="808"/>
      <c r="AN660" s="808"/>
      <c r="AO660" s="808"/>
      <c r="AP660" s="808"/>
      <c r="AQ660" s="808"/>
      <c r="AR660" s="808"/>
      <c r="AS660" s="808"/>
      <c r="AT660" s="808"/>
      <c r="AU660" s="808"/>
      <c r="AV660" s="808"/>
      <c r="AW660" s="808"/>
      <c r="AX660" s="808"/>
      <c r="AY660" s="808"/>
      <c r="AZ660" s="808"/>
      <c r="BA660" s="808"/>
      <c r="BB660" s="808"/>
    </row>
    <row r="661" spans="1:54" ht="11.4" customHeight="1" x14ac:dyDescent="0.3">
      <c r="A661" s="293" t="s">
        <v>1916</v>
      </c>
      <c r="B661" s="294"/>
      <c r="C661" s="294"/>
      <c r="D661" s="294"/>
      <c r="E661" s="294"/>
      <c r="F661" s="294"/>
      <c r="G661" s="294"/>
      <c r="H661" s="294"/>
      <c r="I661" s="294"/>
      <c r="J661" s="294"/>
      <c r="K661" s="294"/>
      <c r="L661" s="294"/>
      <c r="M661" s="294"/>
      <c r="N661" s="294"/>
      <c r="O661" s="295"/>
      <c r="P661" s="855">
        <f>SUM(AI661-X661)</f>
        <v>0</v>
      </c>
      <c r="Q661" s="808"/>
      <c r="R661" s="808"/>
      <c r="S661" s="808"/>
      <c r="T661" s="808"/>
      <c r="U661" s="808"/>
      <c r="V661" s="808"/>
      <c r="W661" s="808"/>
      <c r="X661" s="961"/>
      <c r="Y661" s="961"/>
      <c r="Z661" s="961"/>
      <c r="AA661" s="961"/>
      <c r="AB661" s="961"/>
      <c r="AC661" s="961"/>
      <c r="AD661" s="961"/>
      <c r="AE661" s="961"/>
      <c r="AF661" s="961"/>
      <c r="AG661" s="961"/>
      <c r="AH661" s="961"/>
      <c r="AI661" s="808">
        <f>SUM(SUVAHAVUJ!N47)</f>
        <v>0</v>
      </c>
      <c r="AJ661" s="808"/>
      <c r="AK661" s="808"/>
      <c r="AL661" s="808"/>
      <c r="AM661" s="808"/>
      <c r="AN661" s="808"/>
      <c r="AO661" s="808"/>
      <c r="AP661" s="808"/>
      <c r="AQ661" s="808"/>
      <c r="AR661" s="808"/>
      <c r="AS661" s="808"/>
      <c r="AT661" s="808"/>
      <c r="AU661" s="808"/>
      <c r="AV661" s="808"/>
      <c r="AW661" s="808"/>
      <c r="AX661" s="808"/>
      <c r="AY661" s="808"/>
      <c r="AZ661" s="808"/>
      <c r="BA661" s="808"/>
      <c r="BB661" s="808"/>
    </row>
    <row r="662" spans="1:54" ht="11.4" customHeight="1" x14ac:dyDescent="0.3">
      <c r="A662" s="293" t="s">
        <v>1917</v>
      </c>
      <c r="B662" s="294"/>
      <c r="C662" s="294"/>
      <c r="D662" s="294"/>
      <c r="E662" s="294"/>
      <c r="F662" s="294"/>
      <c r="G662" s="294"/>
      <c r="H662" s="294"/>
      <c r="I662" s="294"/>
      <c r="J662" s="294"/>
      <c r="K662" s="294"/>
      <c r="L662" s="294"/>
      <c r="M662" s="294"/>
      <c r="N662" s="294"/>
      <c r="O662" s="295"/>
      <c r="P662" s="855">
        <f>SUM(AI662-X662)</f>
        <v>0</v>
      </c>
      <c r="Q662" s="808"/>
      <c r="R662" s="808"/>
      <c r="S662" s="808"/>
      <c r="T662" s="808"/>
      <c r="U662" s="808"/>
      <c r="V662" s="808"/>
      <c r="W662" s="808"/>
      <c r="X662" s="968"/>
      <c r="Y662" s="968"/>
      <c r="Z662" s="968"/>
      <c r="AA662" s="968"/>
      <c r="AB662" s="968"/>
      <c r="AC662" s="968"/>
      <c r="AD662" s="968"/>
      <c r="AE662" s="968"/>
      <c r="AF662" s="968"/>
      <c r="AG662" s="968"/>
      <c r="AH662" s="968"/>
      <c r="AI662" s="967">
        <f>SUM(SUVAHAVUJ!N48)</f>
        <v>0</v>
      </c>
      <c r="AJ662" s="967"/>
      <c r="AK662" s="967"/>
      <c r="AL662" s="967"/>
      <c r="AM662" s="967"/>
      <c r="AN662" s="967"/>
      <c r="AO662" s="967"/>
      <c r="AP662" s="967"/>
      <c r="AQ662" s="967"/>
      <c r="AR662" s="967"/>
      <c r="AS662" s="967"/>
      <c r="AT662" s="967"/>
      <c r="AU662" s="967"/>
      <c r="AV662" s="967"/>
      <c r="AW662" s="967"/>
      <c r="AX662" s="967"/>
      <c r="AY662" s="967"/>
      <c r="AZ662" s="967"/>
      <c r="BA662" s="967"/>
      <c r="BB662" s="967"/>
    </row>
    <row r="663" spans="1:54" ht="11.4" customHeight="1" x14ac:dyDescent="0.3">
      <c r="A663" s="941" t="s">
        <v>1918</v>
      </c>
      <c r="B663" s="942"/>
      <c r="C663" s="942"/>
      <c r="D663" s="942"/>
      <c r="E663" s="942"/>
      <c r="F663" s="942"/>
      <c r="G663" s="942"/>
      <c r="H663" s="942"/>
      <c r="I663" s="942"/>
      <c r="J663" s="942"/>
      <c r="K663" s="942"/>
      <c r="L663" s="942"/>
      <c r="M663" s="942"/>
      <c r="N663" s="942"/>
      <c r="O663" s="943"/>
      <c r="P663" s="855">
        <f>SUM(AI663-X663)</f>
        <v>0</v>
      </c>
      <c r="Q663" s="808"/>
      <c r="R663" s="808"/>
      <c r="S663" s="808"/>
      <c r="T663" s="808"/>
      <c r="U663" s="808"/>
      <c r="V663" s="808"/>
      <c r="W663" s="808"/>
      <c r="X663" s="961"/>
      <c r="Y663" s="961"/>
      <c r="Z663" s="961"/>
      <c r="AA663" s="961"/>
      <c r="AB663" s="961"/>
      <c r="AC663" s="961"/>
      <c r="AD663" s="961"/>
      <c r="AE663" s="961"/>
      <c r="AF663" s="961"/>
      <c r="AG663" s="961"/>
      <c r="AH663" s="961"/>
      <c r="AI663" s="808">
        <f>SUM(SUVAHAVUJ!N49)</f>
        <v>0</v>
      </c>
      <c r="AJ663" s="808"/>
      <c r="AK663" s="808"/>
      <c r="AL663" s="808"/>
      <c r="AM663" s="808"/>
      <c r="AN663" s="808"/>
      <c r="AO663" s="808"/>
      <c r="AP663" s="808"/>
      <c r="AQ663" s="808"/>
      <c r="AR663" s="808"/>
      <c r="AS663" s="808"/>
      <c r="AT663" s="808"/>
      <c r="AU663" s="808"/>
      <c r="AV663" s="808"/>
      <c r="AW663" s="808"/>
      <c r="AX663" s="808"/>
      <c r="AY663" s="808"/>
      <c r="AZ663" s="808"/>
      <c r="BA663" s="808"/>
      <c r="BB663" s="808"/>
    </row>
    <row r="664" spans="1:54" ht="17.25" customHeight="1" x14ac:dyDescent="0.3">
      <c r="A664" s="845"/>
      <c r="B664" s="846"/>
      <c r="C664" s="846"/>
      <c r="D664" s="846"/>
      <c r="E664" s="846"/>
      <c r="F664" s="846"/>
      <c r="G664" s="846"/>
      <c r="H664" s="846"/>
      <c r="I664" s="846"/>
      <c r="J664" s="846"/>
      <c r="K664" s="846"/>
      <c r="L664" s="846"/>
      <c r="M664" s="846"/>
      <c r="N664" s="846"/>
      <c r="O664" s="847"/>
      <c r="P664" s="855"/>
      <c r="Q664" s="808"/>
      <c r="R664" s="808"/>
      <c r="S664" s="808"/>
      <c r="T664" s="808"/>
      <c r="U664" s="808"/>
      <c r="V664" s="808"/>
      <c r="W664" s="808"/>
      <c r="X664" s="961"/>
      <c r="Y664" s="961"/>
      <c r="Z664" s="961"/>
      <c r="AA664" s="961"/>
      <c r="AB664" s="961"/>
      <c r="AC664" s="961"/>
      <c r="AD664" s="961"/>
      <c r="AE664" s="961"/>
      <c r="AF664" s="961"/>
      <c r="AG664" s="961"/>
      <c r="AH664" s="961"/>
      <c r="AI664" s="808"/>
      <c r="AJ664" s="808"/>
      <c r="AK664" s="808"/>
      <c r="AL664" s="808"/>
      <c r="AM664" s="808"/>
      <c r="AN664" s="808"/>
      <c r="AO664" s="808"/>
      <c r="AP664" s="808"/>
      <c r="AQ664" s="808"/>
      <c r="AR664" s="808"/>
      <c r="AS664" s="808"/>
      <c r="AT664" s="808"/>
      <c r="AU664" s="808"/>
      <c r="AV664" s="808"/>
      <c r="AW664" s="808"/>
      <c r="AX664" s="808"/>
      <c r="AY664" s="808"/>
      <c r="AZ664" s="808"/>
      <c r="BA664" s="808"/>
      <c r="BB664" s="808"/>
    </row>
    <row r="665" spans="1:54" ht="14.25" customHeight="1" x14ac:dyDescent="0.3">
      <c r="A665" s="958" t="s">
        <v>501</v>
      </c>
      <c r="B665" s="959"/>
      <c r="C665" s="959"/>
      <c r="D665" s="959"/>
      <c r="E665" s="959"/>
      <c r="F665" s="959"/>
      <c r="G665" s="959"/>
      <c r="H665" s="959"/>
      <c r="I665" s="959"/>
      <c r="J665" s="959"/>
      <c r="K665" s="959"/>
      <c r="L665" s="959"/>
      <c r="M665" s="959"/>
      <c r="N665" s="959"/>
      <c r="O665" s="960"/>
      <c r="P665" s="855">
        <f t="shared" ref="P665:P669" si="2">SUM(AI665-X665)</f>
        <v>0</v>
      </c>
      <c r="Q665" s="808"/>
      <c r="R665" s="808"/>
      <c r="S665" s="808"/>
      <c r="T665" s="808"/>
      <c r="U665" s="808"/>
      <c r="V665" s="808"/>
      <c r="W665" s="808"/>
      <c r="X665" s="961"/>
      <c r="Y665" s="961"/>
      <c r="Z665" s="961"/>
      <c r="AA665" s="961"/>
      <c r="AB665" s="961"/>
      <c r="AC665" s="961"/>
      <c r="AD665" s="961"/>
      <c r="AE665" s="961"/>
      <c r="AF665" s="961"/>
      <c r="AG665" s="961"/>
      <c r="AH665" s="961"/>
      <c r="AI665" s="808">
        <f>SUM(SUVAHAVUJ!N51)</f>
        <v>0</v>
      </c>
      <c r="AJ665" s="808"/>
      <c r="AK665" s="808"/>
      <c r="AL665" s="808"/>
      <c r="AM665" s="808"/>
      <c r="AN665" s="808"/>
      <c r="AO665" s="808"/>
      <c r="AP665" s="808"/>
      <c r="AQ665" s="808"/>
      <c r="AR665" s="808"/>
      <c r="AS665" s="808"/>
      <c r="AT665" s="808"/>
      <c r="AU665" s="808"/>
      <c r="AV665" s="808"/>
      <c r="AW665" s="808"/>
      <c r="AX665" s="808"/>
      <c r="AY665" s="808"/>
      <c r="AZ665" s="808"/>
      <c r="BA665" s="808"/>
      <c r="BB665" s="808"/>
    </row>
    <row r="666" spans="1:54" ht="11.4" customHeight="1" x14ac:dyDescent="0.3">
      <c r="A666" s="958" t="s">
        <v>1914</v>
      </c>
      <c r="B666" s="959"/>
      <c r="C666" s="959"/>
      <c r="D666" s="959"/>
      <c r="E666" s="959"/>
      <c r="F666" s="959"/>
      <c r="G666" s="959"/>
      <c r="H666" s="959"/>
      <c r="I666" s="959"/>
      <c r="J666" s="959"/>
      <c r="K666" s="959"/>
      <c r="L666" s="959"/>
      <c r="M666" s="959"/>
      <c r="N666" s="959"/>
      <c r="O666" s="960"/>
      <c r="P666" s="855">
        <f t="shared" si="2"/>
        <v>0</v>
      </c>
      <c r="Q666" s="808"/>
      <c r="R666" s="808"/>
      <c r="S666" s="808"/>
      <c r="T666" s="808"/>
      <c r="U666" s="808"/>
      <c r="V666" s="808"/>
      <c r="W666" s="808"/>
      <c r="X666" s="961"/>
      <c r="Y666" s="961"/>
      <c r="Z666" s="961"/>
      <c r="AA666" s="961"/>
      <c r="AB666" s="961"/>
      <c r="AC666" s="961"/>
      <c r="AD666" s="961"/>
      <c r="AE666" s="961"/>
      <c r="AF666" s="961"/>
      <c r="AG666" s="961"/>
      <c r="AH666" s="961"/>
      <c r="AI666" s="808">
        <f>SUM(SUVAHAVUJ!N52)</f>
        <v>0</v>
      </c>
      <c r="AJ666" s="808"/>
      <c r="AK666" s="808"/>
      <c r="AL666" s="808"/>
      <c r="AM666" s="808"/>
      <c r="AN666" s="808"/>
      <c r="AO666" s="808"/>
      <c r="AP666" s="808"/>
      <c r="AQ666" s="808"/>
      <c r="AR666" s="808"/>
      <c r="AS666" s="808"/>
      <c r="AT666" s="808"/>
      <c r="AU666" s="808"/>
      <c r="AV666" s="808"/>
      <c r="AW666" s="808"/>
      <c r="AX666" s="808"/>
      <c r="AY666" s="808"/>
      <c r="AZ666" s="808"/>
      <c r="BA666" s="808"/>
      <c r="BB666" s="808"/>
    </row>
    <row r="667" spans="1:54" ht="11.4" customHeight="1" x14ac:dyDescent="0.3">
      <c r="A667" s="958" t="s">
        <v>254</v>
      </c>
      <c r="B667" s="959"/>
      <c r="C667" s="959"/>
      <c r="D667" s="959"/>
      <c r="E667" s="959"/>
      <c r="F667" s="959"/>
      <c r="G667" s="959"/>
      <c r="H667" s="959"/>
      <c r="I667" s="959"/>
      <c r="J667" s="959"/>
      <c r="K667" s="959"/>
      <c r="L667" s="959"/>
      <c r="M667" s="959"/>
      <c r="N667" s="959"/>
      <c r="O667" s="960"/>
      <c r="P667" s="855">
        <f t="shared" si="2"/>
        <v>0</v>
      </c>
      <c r="Q667" s="808"/>
      <c r="R667" s="808"/>
      <c r="S667" s="808"/>
      <c r="T667" s="808"/>
      <c r="U667" s="808"/>
      <c r="V667" s="808"/>
      <c r="W667" s="808"/>
      <c r="X667" s="961"/>
      <c r="Y667" s="961"/>
      <c r="Z667" s="961"/>
      <c r="AA667" s="961"/>
      <c r="AB667" s="961"/>
      <c r="AC667" s="961"/>
      <c r="AD667" s="961"/>
      <c r="AE667" s="961"/>
      <c r="AF667" s="961"/>
      <c r="AG667" s="961"/>
      <c r="AH667" s="961"/>
      <c r="AI667" s="808">
        <f>SUM(SUVAHAVUJ!N53)</f>
        <v>0</v>
      </c>
      <c r="AJ667" s="808"/>
      <c r="AK667" s="808"/>
      <c r="AL667" s="808"/>
      <c r="AM667" s="808"/>
      <c r="AN667" s="808"/>
      <c r="AO667" s="808"/>
      <c r="AP667" s="808"/>
      <c r="AQ667" s="808"/>
      <c r="AR667" s="808"/>
      <c r="AS667" s="808"/>
      <c r="AT667" s="808"/>
      <c r="AU667" s="808"/>
      <c r="AV667" s="808"/>
      <c r="AW667" s="808"/>
      <c r="AX667" s="808"/>
      <c r="AY667" s="808"/>
      <c r="AZ667" s="808"/>
      <c r="BA667" s="808"/>
      <c r="BB667" s="808"/>
    </row>
    <row r="668" spans="1:54" ht="11.4" customHeight="1" x14ac:dyDescent="0.3">
      <c r="A668" s="941" t="s">
        <v>546</v>
      </c>
      <c r="B668" s="942"/>
      <c r="C668" s="942"/>
      <c r="D668" s="942"/>
      <c r="E668" s="942"/>
      <c r="F668" s="942"/>
      <c r="G668" s="942"/>
      <c r="H668" s="942"/>
      <c r="I668" s="942"/>
      <c r="J668" s="942"/>
      <c r="K668" s="942"/>
      <c r="L668" s="942"/>
      <c r="M668" s="942"/>
      <c r="N668" s="942"/>
      <c r="O668" s="943"/>
      <c r="P668" s="855">
        <f t="shared" si="2"/>
        <v>0</v>
      </c>
      <c r="Q668" s="808"/>
      <c r="R668" s="808"/>
      <c r="S668" s="808"/>
      <c r="T668" s="808"/>
      <c r="U668" s="808"/>
      <c r="V668" s="808"/>
      <c r="W668" s="808"/>
      <c r="X668" s="968"/>
      <c r="Y668" s="968"/>
      <c r="Z668" s="968"/>
      <c r="AA668" s="968"/>
      <c r="AB668" s="968"/>
      <c r="AC668" s="968"/>
      <c r="AD668" s="968"/>
      <c r="AE668" s="968"/>
      <c r="AF668" s="968"/>
      <c r="AG668" s="968"/>
      <c r="AH668" s="968"/>
      <c r="AI668" s="967">
        <f>SUM(SUVAHAVUJ!N54)</f>
        <v>0</v>
      </c>
      <c r="AJ668" s="967"/>
      <c r="AK668" s="967"/>
      <c r="AL668" s="967"/>
      <c r="AM668" s="967"/>
      <c r="AN668" s="967"/>
      <c r="AO668" s="967"/>
      <c r="AP668" s="967"/>
      <c r="AQ668" s="967"/>
      <c r="AR668" s="967"/>
      <c r="AS668" s="967"/>
      <c r="AT668" s="967"/>
      <c r="AU668" s="967"/>
      <c r="AV668" s="967"/>
      <c r="AW668" s="967"/>
      <c r="AX668" s="967"/>
      <c r="AY668" s="967"/>
      <c r="AZ668" s="967"/>
      <c r="BA668" s="967"/>
      <c r="BB668" s="967"/>
    </row>
    <row r="669" spans="1:54" ht="11.4" customHeight="1" x14ac:dyDescent="0.3">
      <c r="A669" s="955" t="s">
        <v>506</v>
      </c>
      <c r="B669" s="956"/>
      <c r="C669" s="956"/>
      <c r="D669" s="956"/>
      <c r="E669" s="956"/>
      <c r="F669" s="956"/>
      <c r="G669" s="956"/>
      <c r="H669" s="956"/>
      <c r="I669" s="956"/>
      <c r="J669" s="956"/>
      <c r="K669" s="956"/>
      <c r="L669" s="956"/>
      <c r="M669" s="956"/>
      <c r="N669" s="956"/>
      <c r="O669" s="957"/>
      <c r="P669" s="965">
        <f t="shared" si="2"/>
        <v>0</v>
      </c>
      <c r="Q669" s="862"/>
      <c r="R669" s="862"/>
      <c r="S669" s="862"/>
      <c r="T669" s="862"/>
      <c r="U669" s="862"/>
      <c r="V669" s="862"/>
      <c r="W669" s="862"/>
      <c r="X669" s="966">
        <f>SUM(X659:AH668)</f>
        <v>0</v>
      </c>
      <c r="Y669" s="966"/>
      <c r="Z669" s="966"/>
      <c r="AA669" s="966"/>
      <c r="AB669" s="966"/>
      <c r="AC669" s="966"/>
      <c r="AD669" s="966"/>
      <c r="AE669" s="966"/>
      <c r="AF669" s="966"/>
      <c r="AG669" s="966"/>
      <c r="AH669" s="966"/>
      <c r="AI669" s="862">
        <f>SUM(SUVAHAVUJ!N43)</f>
        <v>0</v>
      </c>
      <c r="AJ669" s="862"/>
      <c r="AK669" s="862"/>
      <c r="AL669" s="862"/>
      <c r="AM669" s="862"/>
      <c r="AN669" s="862"/>
      <c r="AO669" s="862"/>
      <c r="AP669" s="862"/>
      <c r="AQ669" s="862"/>
      <c r="AR669" s="862"/>
      <c r="AS669" s="862"/>
      <c r="AT669" s="862"/>
      <c r="AU669" s="862"/>
      <c r="AV669" s="862"/>
      <c r="AW669" s="862"/>
      <c r="AX669" s="862"/>
      <c r="AY669" s="862"/>
      <c r="AZ669" s="862"/>
      <c r="BA669" s="862"/>
      <c r="BB669" s="862"/>
    </row>
    <row r="670" spans="1:54" s="290" customFormat="1" ht="11.4" customHeight="1" x14ac:dyDescent="0.3">
      <c r="A670" s="318" t="s">
        <v>486</v>
      </c>
      <c r="B670" s="300"/>
      <c r="C670" s="300"/>
      <c r="D670" s="300"/>
      <c r="E670" s="300"/>
      <c r="F670" s="300"/>
      <c r="G670" s="300"/>
      <c r="H670" s="300"/>
      <c r="I670" s="300"/>
      <c r="J670" s="300"/>
      <c r="K670" s="300"/>
      <c r="L670" s="300"/>
      <c r="M670" s="300"/>
      <c r="N670" s="300"/>
      <c r="O670" s="300"/>
      <c r="P670" s="598"/>
      <c r="Q670" s="598"/>
      <c r="R670" s="598"/>
      <c r="S670" s="598"/>
      <c r="T670" s="598"/>
      <c r="U670" s="598"/>
      <c r="V670" s="598"/>
      <c r="W670" s="598"/>
      <c r="X670" s="599"/>
      <c r="Y670" s="599"/>
      <c r="Z670" s="599"/>
      <c r="AA670" s="599"/>
      <c r="AB670" s="599"/>
      <c r="AC670" s="599"/>
      <c r="AD670" s="599"/>
      <c r="AE670" s="599"/>
      <c r="AF670" s="599"/>
      <c r="AG670" s="599"/>
      <c r="AH670" s="599"/>
      <c r="AI670" s="599"/>
      <c r="AJ670" s="599"/>
      <c r="AK670" s="599"/>
      <c r="AL670" s="599"/>
      <c r="AM670" s="599"/>
      <c r="AN670" s="599"/>
      <c r="AO670" s="599"/>
      <c r="AP670" s="599"/>
      <c r="AQ670" s="599"/>
      <c r="AR670" s="599"/>
      <c r="AS670" s="599"/>
      <c r="AT670" s="599"/>
      <c r="AU670" s="599"/>
      <c r="AV670" s="599"/>
      <c r="AW670" s="599"/>
      <c r="AX670" s="599"/>
      <c r="AY670" s="599"/>
      <c r="AZ670" s="599"/>
      <c r="BA670" s="599"/>
      <c r="BB670" s="599"/>
    </row>
    <row r="671" spans="1:54" ht="23.25" customHeight="1" x14ac:dyDescent="0.3">
      <c r="A671" s="730" t="s">
        <v>1915</v>
      </c>
      <c r="B671" s="731"/>
      <c r="C671" s="731"/>
      <c r="D671" s="731"/>
      <c r="E671" s="731"/>
      <c r="F671" s="731"/>
      <c r="G671" s="731"/>
      <c r="H671" s="731"/>
      <c r="I671" s="731"/>
      <c r="J671" s="731"/>
      <c r="K671" s="731"/>
      <c r="L671" s="731"/>
      <c r="M671" s="731"/>
      <c r="N671" s="731"/>
      <c r="O671" s="732"/>
      <c r="P671" s="855">
        <f t="shared" ref="P671:P681" si="3">SUM(AI671-X671)</f>
        <v>26670</v>
      </c>
      <c r="Q671" s="808"/>
      <c r="R671" s="808"/>
      <c r="S671" s="808"/>
      <c r="T671" s="808"/>
      <c r="U671" s="808"/>
      <c r="V671" s="808"/>
      <c r="W671" s="808"/>
      <c r="X671" s="961"/>
      <c r="Y671" s="961"/>
      <c r="Z671" s="961"/>
      <c r="AA671" s="961"/>
      <c r="AB671" s="961"/>
      <c r="AC671" s="961"/>
      <c r="AD671" s="961"/>
      <c r="AE671" s="961"/>
      <c r="AF671" s="961"/>
      <c r="AG671" s="961"/>
      <c r="AH671" s="961"/>
      <c r="AI671" s="808">
        <f>SUM(SUVAHAVUJ!N57)</f>
        <v>26670</v>
      </c>
      <c r="AJ671" s="808"/>
      <c r="AK671" s="808"/>
      <c r="AL671" s="808"/>
      <c r="AM671" s="808"/>
      <c r="AN671" s="808"/>
      <c r="AO671" s="808"/>
      <c r="AP671" s="808"/>
      <c r="AQ671" s="808"/>
      <c r="AR671" s="808"/>
      <c r="AS671" s="808"/>
      <c r="AT671" s="808"/>
      <c r="AU671" s="808"/>
      <c r="AV671" s="808"/>
      <c r="AW671" s="808"/>
      <c r="AX671" s="808"/>
      <c r="AY671" s="808"/>
      <c r="AZ671" s="808"/>
      <c r="BA671" s="808"/>
      <c r="BB671" s="808"/>
    </row>
    <row r="672" spans="1:54" ht="23.25" customHeight="1" x14ac:dyDescent="0.3">
      <c r="A672" s="730" t="s">
        <v>1909</v>
      </c>
      <c r="B672" s="731"/>
      <c r="C672" s="731"/>
      <c r="D672" s="731"/>
      <c r="E672" s="731"/>
      <c r="F672" s="731"/>
      <c r="G672" s="731"/>
      <c r="H672" s="731"/>
      <c r="I672" s="731"/>
      <c r="J672" s="731"/>
      <c r="K672" s="731"/>
      <c r="L672" s="731"/>
      <c r="M672" s="731"/>
      <c r="N672" s="731"/>
      <c r="O672" s="732"/>
      <c r="P672" s="855">
        <f t="shared" si="3"/>
        <v>0</v>
      </c>
      <c r="Q672" s="808"/>
      <c r="R672" s="808"/>
      <c r="S672" s="808"/>
      <c r="T672" s="808"/>
      <c r="U672" s="808"/>
      <c r="V672" s="808"/>
      <c r="W672" s="808"/>
      <c r="X672" s="961"/>
      <c r="Y672" s="961"/>
      <c r="Z672" s="961"/>
      <c r="AA672" s="961"/>
      <c r="AB672" s="961"/>
      <c r="AC672" s="961"/>
      <c r="AD672" s="961"/>
      <c r="AE672" s="961"/>
      <c r="AF672" s="961"/>
      <c r="AG672" s="961"/>
      <c r="AH672" s="961"/>
      <c r="AI672" s="808">
        <f>SUM(SUVAHAVUJ!N58)</f>
        <v>0</v>
      </c>
      <c r="AJ672" s="808"/>
      <c r="AK672" s="808"/>
      <c r="AL672" s="808"/>
      <c r="AM672" s="808"/>
      <c r="AN672" s="808"/>
      <c r="AO672" s="808"/>
      <c r="AP672" s="808"/>
      <c r="AQ672" s="808"/>
      <c r="AR672" s="808"/>
      <c r="AS672" s="808"/>
      <c r="AT672" s="808"/>
      <c r="AU672" s="808"/>
      <c r="AV672" s="808"/>
      <c r="AW672" s="808"/>
      <c r="AX672" s="808"/>
      <c r="AY672" s="808"/>
      <c r="AZ672" s="808"/>
      <c r="BA672" s="808"/>
      <c r="BB672" s="808"/>
    </row>
    <row r="673" spans="1:54" ht="13.5" customHeight="1" x14ac:dyDescent="0.3">
      <c r="A673" s="730" t="s">
        <v>1910</v>
      </c>
      <c r="B673" s="731"/>
      <c r="C673" s="731"/>
      <c r="D673" s="731"/>
      <c r="E673" s="731"/>
      <c r="F673" s="731"/>
      <c r="G673" s="731"/>
      <c r="H673" s="731"/>
      <c r="I673" s="731"/>
      <c r="J673" s="731"/>
      <c r="K673" s="731"/>
      <c r="L673" s="731"/>
      <c r="M673" s="731"/>
      <c r="N673" s="731"/>
      <c r="O673" s="732"/>
      <c r="P673" s="855">
        <f t="shared" si="3"/>
        <v>0</v>
      </c>
      <c r="Q673" s="808"/>
      <c r="R673" s="808"/>
      <c r="S673" s="808"/>
      <c r="T673" s="808"/>
      <c r="U673" s="808"/>
      <c r="V673" s="808"/>
      <c r="W673" s="808"/>
      <c r="X673" s="961"/>
      <c r="Y673" s="961"/>
      <c r="Z673" s="961"/>
      <c r="AA673" s="961"/>
      <c r="AB673" s="961"/>
      <c r="AC673" s="961"/>
      <c r="AD673" s="961"/>
      <c r="AE673" s="961"/>
      <c r="AF673" s="961"/>
      <c r="AG673" s="961"/>
      <c r="AH673" s="961"/>
      <c r="AI673" s="808">
        <f>SUM(SUVAHAVUJ!N59)</f>
        <v>0</v>
      </c>
      <c r="AJ673" s="808"/>
      <c r="AK673" s="808"/>
      <c r="AL673" s="808"/>
      <c r="AM673" s="808"/>
      <c r="AN673" s="808"/>
      <c r="AO673" s="808"/>
      <c r="AP673" s="808"/>
      <c r="AQ673" s="808"/>
      <c r="AR673" s="808"/>
      <c r="AS673" s="808"/>
      <c r="AT673" s="808"/>
      <c r="AU673" s="808"/>
      <c r="AV673" s="808"/>
      <c r="AW673" s="808"/>
      <c r="AX673" s="808"/>
      <c r="AY673" s="808"/>
      <c r="AZ673" s="808"/>
      <c r="BA673" s="808"/>
      <c r="BB673" s="808"/>
    </row>
    <row r="674" spans="1:54" ht="11.4" customHeight="1" x14ac:dyDescent="0.3">
      <c r="A674" s="730" t="s">
        <v>1917</v>
      </c>
      <c r="B674" s="731"/>
      <c r="C674" s="731"/>
      <c r="D674" s="731"/>
      <c r="E674" s="731"/>
      <c r="F674" s="731"/>
      <c r="G674" s="731"/>
      <c r="H674" s="731"/>
      <c r="I674" s="731"/>
      <c r="J674" s="731"/>
      <c r="K674" s="731"/>
      <c r="L674" s="731"/>
      <c r="M674" s="731"/>
      <c r="N674" s="731"/>
      <c r="O674" s="732"/>
      <c r="P674" s="855">
        <f t="shared" si="3"/>
        <v>0</v>
      </c>
      <c r="Q674" s="808"/>
      <c r="R674" s="808"/>
      <c r="S674" s="808"/>
      <c r="T674" s="808"/>
      <c r="U674" s="808"/>
      <c r="V674" s="808"/>
      <c r="W674" s="808"/>
      <c r="X674" s="961"/>
      <c r="Y674" s="961"/>
      <c r="Z674" s="961"/>
      <c r="AA674" s="961"/>
      <c r="AB674" s="961"/>
      <c r="AC674" s="961"/>
      <c r="AD674" s="961"/>
      <c r="AE674" s="961"/>
      <c r="AF674" s="961"/>
      <c r="AG674" s="961"/>
      <c r="AH674" s="961"/>
      <c r="AI674" s="808">
        <f>SUM(SUVAHAVUJ!N60)</f>
        <v>0</v>
      </c>
      <c r="AJ674" s="808"/>
      <c r="AK674" s="808"/>
      <c r="AL674" s="808"/>
      <c r="AM674" s="808"/>
      <c r="AN674" s="808"/>
      <c r="AO674" s="808"/>
      <c r="AP674" s="808"/>
      <c r="AQ674" s="808"/>
      <c r="AR674" s="808"/>
      <c r="AS674" s="808"/>
      <c r="AT674" s="808"/>
      <c r="AU674" s="808"/>
      <c r="AV674" s="808"/>
      <c r="AW674" s="808"/>
      <c r="AX674" s="808"/>
      <c r="AY674" s="808"/>
      <c r="AZ674" s="808"/>
      <c r="BA674" s="808"/>
      <c r="BB674" s="808"/>
    </row>
    <row r="675" spans="1:54" s="314" customFormat="1" ht="11.4" customHeight="1" x14ac:dyDescent="0.3">
      <c r="A675" s="730" t="s">
        <v>1919</v>
      </c>
      <c r="B675" s="731"/>
      <c r="C675" s="731"/>
      <c r="D675" s="731"/>
      <c r="E675" s="731"/>
      <c r="F675" s="731"/>
      <c r="G675" s="731"/>
      <c r="H675" s="731"/>
      <c r="I675" s="731"/>
      <c r="J675" s="731"/>
      <c r="K675" s="731"/>
      <c r="L675" s="731"/>
      <c r="M675" s="731"/>
      <c r="N675" s="731"/>
      <c r="O675" s="732"/>
      <c r="P675" s="855">
        <f t="shared" si="3"/>
        <v>0</v>
      </c>
      <c r="Q675" s="808"/>
      <c r="R675" s="808"/>
      <c r="S675" s="808"/>
      <c r="T675" s="808"/>
      <c r="U675" s="808"/>
      <c r="V675" s="808"/>
      <c r="W675" s="808"/>
      <c r="X675" s="961"/>
      <c r="Y675" s="961"/>
      <c r="Z675" s="961"/>
      <c r="AA675" s="961"/>
      <c r="AB675" s="961"/>
      <c r="AC675" s="961"/>
      <c r="AD675" s="961"/>
      <c r="AE675" s="961"/>
      <c r="AF675" s="961"/>
      <c r="AG675" s="961"/>
      <c r="AH675" s="961"/>
      <c r="AI675" s="808">
        <f>SUM(SUVAHAVUJ!N61)</f>
        <v>0</v>
      </c>
      <c r="AJ675" s="808"/>
      <c r="AK675" s="808"/>
      <c r="AL675" s="808"/>
      <c r="AM675" s="808"/>
      <c r="AN675" s="808"/>
      <c r="AO675" s="808"/>
      <c r="AP675" s="808"/>
      <c r="AQ675" s="808"/>
      <c r="AR675" s="808"/>
      <c r="AS675" s="808"/>
      <c r="AT675" s="808"/>
      <c r="AU675" s="808"/>
      <c r="AV675" s="808"/>
      <c r="AW675" s="808"/>
      <c r="AX675" s="808"/>
      <c r="AY675" s="808"/>
      <c r="AZ675" s="808"/>
      <c r="BA675" s="808"/>
      <c r="BB675" s="808"/>
    </row>
    <row r="676" spans="1:54" s="314" customFormat="1" ht="11.4" customHeight="1" x14ac:dyDescent="0.3">
      <c r="A676" s="730" t="s">
        <v>1912</v>
      </c>
      <c r="B676" s="731"/>
      <c r="C676" s="731"/>
      <c r="D676" s="731"/>
      <c r="E676" s="731"/>
      <c r="F676" s="731"/>
      <c r="G676" s="731"/>
      <c r="H676" s="731"/>
      <c r="I676" s="731"/>
      <c r="J676" s="731"/>
      <c r="K676" s="731"/>
      <c r="L676" s="731"/>
      <c r="M676" s="731"/>
      <c r="N676" s="731"/>
      <c r="O676" s="732"/>
      <c r="P676" s="855">
        <f t="shared" si="3"/>
        <v>0</v>
      </c>
      <c r="Q676" s="808"/>
      <c r="R676" s="808"/>
      <c r="S676" s="808"/>
      <c r="T676" s="808"/>
      <c r="U676" s="808"/>
      <c r="V676" s="808"/>
      <c r="W676" s="808"/>
      <c r="X676" s="961"/>
      <c r="Y676" s="961"/>
      <c r="Z676" s="961"/>
      <c r="AA676" s="961"/>
      <c r="AB676" s="961"/>
      <c r="AC676" s="961"/>
      <c r="AD676" s="961"/>
      <c r="AE676" s="961"/>
      <c r="AF676" s="961"/>
      <c r="AG676" s="961"/>
      <c r="AH676" s="961"/>
      <c r="AI676" s="808">
        <f>SUM(SUVAHAVUJ!N62)</f>
        <v>0</v>
      </c>
      <c r="AJ676" s="808"/>
      <c r="AK676" s="808"/>
      <c r="AL676" s="808"/>
      <c r="AM676" s="808"/>
      <c r="AN676" s="808"/>
      <c r="AO676" s="808"/>
      <c r="AP676" s="808"/>
      <c r="AQ676" s="808"/>
      <c r="AR676" s="808"/>
      <c r="AS676" s="808"/>
      <c r="AT676" s="808"/>
      <c r="AU676" s="808"/>
      <c r="AV676" s="808"/>
      <c r="AW676" s="808"/>
      <c r="AX676" s="808"/>
      <c r="AY676" s="808"/>
      <c r="AZ676" s="808"/>
      <c r="BA676" s="808"/>
      <c r="BB676" s="808"/>
    </row>
    <row r="677" spans="1:54" s="314" customFormat="1" ht="24.75" customHeight="1" x14ac:dyDescent="0.3">
      <c r="A677" s="962" t="s">
        <v>501</v>
      </c>
      <c r="B677" s="963"/>
      <c r="C677" s="963"/>
      <c r="D677" s="963"/>
      <c r="E677" s="963"/>
      <c r="F677" s="963"/>
      <c r="G677" s="963"/>
      <c r="H677" s="963"/>
      <c r="I677" s="963"/>
      <c r="J677" s="963"/>
      <c r="K677" s="963"/>
      <c r="L677" s="963"/>
      <c r="M677" s="963"/>
      <c r="N677" s="963"/>
      <c r="O677" s="964"/>
      <c r="P677" s="855">
        <f t="shared" si="3"/>
        <v>0</v>
      </c>
      <c r="Q677" s="808"/>
      <c r="R677" s="808"/>
      <c r="S677" s="808"/>
      <c r="T677" s="808"/>
      <c r="U677" s="808"/>
      <c r="V677" s="808"/>
      <c r="W677" s="808"/>
      <c r="X677" s="961"/>
      <c r="Y677" s="961"/>
      <c r="Z677" s="961"/>
      <c r="AA677" s="961"/>
      <c r="AB677" s="961"/>
      <c r="AC677" s="961"/>
      <c r="AD677" s="961"/>
      <c r="AE677" s="961"/>
      <c r="AF677" s="961"/>
      <c r="AG677" s="961"/>
      <c r="AH677" s="961"/>
      <c r="AI677" s="808">
        <f>SUM(SUVAHAVUJ!N63)</f>
        <v>0</v>
      </c>
      <c r="AJ677" s="808"/>
      <c r="AK677" s="808"/>
      <c r="AL677" s="808"/>
      <c r="AM677" s="808"/>
      <c r="AN677" s="808"/>
      <c r="AO677" s="808"/>
      <c r="AP677" s="808"/>
      <c r="AQ677" s="808"/>
      <c r="AR677" s="808"/>
      <c r="AS677" s="808"/>
      <c r="AT677" s="808"/>
      <c r="AU677" s="808"/>
      <c r="AV677" s="808"/>
      <c r="AW677" s="808"/>
      <c r="AX677" s="808"/>
      <c r="AY677" s="808"/>
      <c r="AZ677" s="808"/>
      <c r="BA677" s="808"/>
      <c r="BB677" s="808"/>
    </row>
    <row r="678" spans="1:54" s="314" customFormat="1" ht="11.4" customHeight="1" x14ac:dyDescent="0.3">
      <c r="A678" s="351" t="s">
        <v>1713</v>
      </c>
      <c r="B678" s="352"/>
      <c r="C678" s="352"/>
      <c r="D678" s="352"/>
      <c r="E678" s="352"/>
      <c r="F678" s="352"/>
      <c r="G678" s="352"/>
      <c r="H678" s="352"/>
      <c r="I678" s="352"/>
      <c r="J678" s="352"/>
      <c r="K678" s="352"/>
      <c r="L678" s="352"/>
      <c r="M678" s="352"/>
      <c r="N678" s="352"/>
      <c r="O678" s="353"/>
      <c r="P678" s="855">
        <f t="shared" si="3"/>
        <v>0</v>
      </c>
      <c r="Q678" s="808"/>
      <c r="R678" s="808"/>
      <c r="S678" s="808"/>
      <c r="T678" s="808"/>
      <c r="U678" s="808"/>
      <c r="V678" s="808"/>
      <c r="W678" s="808"/>
      <c r="X678" s="961"/>
      <c r="Y678" s="961"/>
      <c r="Z678" s="961"/>
      <c r="AA678" s="961"/>
      <c r="AB678" s="961"/>
      <c r="AC678" s="961"/>
      <c r="AD678" s="961"/>
      <c r="AE678" s="961"/>
      <c r="AF678" s="961"/>
      <c r="AG678" s="961"/>
      <c r="AH678" s="961"/>
      <c r="AI678" s="808">
        <f>SUM(SUVAHAVUJ!N64)</f>
        <v>0</v>
      </c>
      <c r="AJ678" s="808"/>
      <c r="AK678" s="808"/>
      <c r="AL678" s="808"/>
      <c r="AM678" s="808"/>
      <c r="AN678" s="808"/>
      <c r="AO678" s="808"/>
      <c r="AP678" s="808"/>
      <c r="AQ678" s="808"/>
      <c r="AR678" s="808"/>
      <c r="AS678" s="808"/>
      <c r="AT678" s="808"/>
      <c r="AU678" s="808"/>
      <c r="AV678" s="808"/>
      <c r="AW678" s="808"/>
      <c r="AX678" s="808"/>
      <c r="AY678" s="808"/>
      <c r="AZ678" s="808"/>
      <c r="BA678" s="808"/>
      <c r="BB678" s="808"/>
    </row>
    <row r="679" spans="1:54" s="314" customFormat="1" ht="11.4" customHeight="1" x14ac:dyDescent="0.3">
      <c r="A679" s="351" t="s">
        <v>1712</v>
      </c>
      <c r="B679" s="352"/>
      <c r="C679" s="352"/>
      <c r="D679" s="352"/>
      <c r="E679" s="352"/>
      <c r="F679" s="352"/>
      <c r="G679" s="352"/>
      <c r="H679" s="352"/>
      <c r="I679" s="352"/>
      <c r="J679" s="352"/>
      <c r="K679" s="352"/>
      <c r="L679" s="352"/>
      <c r="M679" s="352"/>
      <c r="N679" s="352"/>
      <c r="O679" s="353"/>
      <c r="P679" s="855">
        <f t="shared" si="3"/>
        <v>0</v>
      </c>
      <c r="Q679" s="808"/>
      <c r="R679" s="808"/>
      <c r="S679" s="808"/>
      <c r="T679" s="808"/>
      <c r="U679" s="808"/>
      <c r="V679" s="808"/>
      <c r="W679" s="808"/>
      <c r="X679" s="961"/>
      <c r="Y679" s="961"/>
      <c r="Z679" s="961"/>
      <c r="AA679" s="961"/>
      <c r="AB679" s="961"/>
      <c r="AC679" s="961"/>
      <c r="AD679" s="961"/>
      <c r="AE679" s="961"/>
      <c r="AF679" s="961"/>
      <c r="AG679" s="961"/>
      <c r="AH679" s="961"/>
      <c r="AI679" s="808">
        <f>SUM(SUVAHAVUJ!N65)</f>
        <v>0</v>
      </c>
      <c r="AJ679" s="808"/>
      <c r="AK679" s="808"/>
      <c r="AL679" s="808"/>
      <c r="AM679" s="808"/>
      <c r="AN679" s="808"/>
      <c r="AO679" s="808"/>
      <c r="AP679" s="808"/>
      <c r="AQ679" s="808"/>
      <c r="AR679" s="808"/>
      <c r="AS679" s="808"/>
      <c r="AT679" s="808"/>
      <c r="AU679" s="808"/>
      <c r="AV679" s="808"/>
      <c r="AW679" s="808"/>
      <c r="AX679" s="808"/>
      <c r="AY679" s="808"/>
      <c r="AZ679" s="808"/>
      <c r="BA679" s="808"/>
      <c r="BB679" s="808"/>
    </row>
    <row r="680" spans="1:54" ht="11.4" customHeight="1" x14ac:dyDescent="0.3">
      <c r="A680" s="351" t="s">
        <v>1914</v>
      </c>
      <c r="B680" s="354"/>
      <c r="C680" s="352"/>
      <c r="D680" s="352"/>
      <c r="E680" s="352"/>
      <c r="F680" s="352"/>
      <c r="G680" s="352"/>
      <c r="H680" s="352"/>
      <c r="I680" s="352"/>
      <c r="J680" s="352"/>
      <c r="K680" s="352"/>
      <c r="L680" s="352"/>
      <c r="M680" s="352"/>
      <c r="N680" s="352"/>
      <c r="O680" s="353"/>
      <c r="P680" s="855">
        <f t="shared" si="3"/>
        <v>0</v>
      </c>
      <c r="Q680" s="808"/>
      <c r="R680" s="808"/>
      <c r="S680" s="808"/>
      <c r="T680" s="808"/>
      <c r="U680" s="808"/>
      <c r="V680" s="808"/>
      <c r="W680" s="808"/>
      <c r="X680" s="961"/>
      <c r="Y680" s="961"/>
      <c r="Z680" s="961"/>
      <c r="AA680" s="961"/>
      <c r="AB680" s="961"/>
      <c r="AC680" s="961"/>
      <c r="AD680" s="961"/>
      <c r="AE680" s="961"/>
      <c r="AF680" s="961"/>
      <c r="AG680" s="961"/>
      <c r="AH680" s="961"/>
      <c r="AI680" s="808">
        <f>SUM(SUVAHAVUJ!N66)</f>
        <v>0</v>
      </c>
      <c r="AJ680" s="808"/>
      <c r="AK680" s="808"/>
      <c r="AL680" s="808"/>
      <c r="AM680" s="808"/>
      <c r="AN680" s="808"/>
      <c r="AO680" s="808"/>
      <c r="AP680" s="808"/>
      <c r="AQ680" s="808"/>
      <c r="AR680" s="808"/>
      <c r="AS680" s="808"/>
      <c r="AT680" s="808"/>
      <c r="AU680" s="808"/>
      <c r="AV680" s="808"/>
      <c r="AW680" s="808"/>
      <c r="AX680" s="808"/>
      <c r="AY680" s="808"/>
      <c r="AZ680" s="808"/>
      <c r="BA680" s="808"/>
      <c r="BB680" s="808"/>
    </row>
    <row r="681" spans="1:54" ht="11.4" customHeight="1" x14ac:dyDescent="0.3">
      <c r="A681" s="351" t="s">
        <v>254</v>
      </c>
      <c r="B681" s="354"/>
      <c r="C681" s="352"/>
      <c r="D681" s="352"/>
      <c r="E681" s="352"/>
      <c r="F681" s="352"/>
      <c r="G681" s="352"/>
      <c r="H681" s="352"/>
      <c r="I681" s="352"/>
      <c r="J681" s="352"/>
      <c r="K681" s="352"/>
      <c r="L681" s="352"/>
      <c r="M681" s="352"/>
      <c r="N681" s="352"/>
      <c r="O681" s="353"/>
      <c r="P681" s="855">
        <f t="shared" si="3"/>
        <v>1975</v>
      </c>
      <c r="Q681" s="808"/>
      <c r="R681" s="808"/>
      <c r="S681" s="808"/>
      <c r="T681" s="808"/>
      <c r="U681" s="808"/>
      <c r="V681" s="808"/>
      <c r="W681" s="808"/>
      <c r="X681" s="961"/>
      <c r="Y681" s="961"/>
      <c r="Z681" s="961"/>
      <c r="AA681" s="961"/>
      <c r="AB681" s="961"/>
      <c r="AC681" s="961"/>
      <c r="AD681" s="961"/>
      <c r="AE681" s="961"/>
      <c r="AF681" s="961"/>
      <c r="AG681" s="961"/>
      <c r="AH681" s="961"/>
      <c r="AI681" s="808">
        <f>SUM(SUVAHAVUJ!N67)</f>
        <v>1975</v>
      </c>
      <c r="AJ681" s="808"/>
      <c r="AK681" s="808"/>
      <c r="AL681" s="808"/>
      <c r="AM681" s="808"/>
      <c r="AN681" s="808"/>
      <c r="AO681" s="808"/>
      <c r="AP681" s="808"/>
      <c r="AQ681" s="808"/>
      <c r="AR681" s="808"/>
      <c r="AS681" s="808"/>
      <c r="AT681" s="808"/>
      <c r="AU681" s="808"/>
      <c r="AV681" s="808"/>
      <c r="AW681" s="808"/>
      <c r="AX681" s="808"/>
      <c r="AY681" s="808"/>
      <c r="AZ681" s="808"/>
      <c r="BA681" s="808"/>
      <c r="BB681" s="808"/>
    </row>
    <row r="682" spans="1:54" ht="11.4" customHeight="1" x14ac:dyDescent="0.3">
      <c r="A682" s="355" t="s">
        <v>505</v>
      </c>
      <c r="B682" s="321"/>
      <c r="C682" s="294"/>
      <c r="D682" s="294"/>
      <c r="E682" s="294"/>
      <c r="F682" s="294"/>
      <c r="G682" s="294"/>
      <c r="H682" s="294"/>
      <c r="I682" s="294"/>
      <c r="J682" s="294"/>
      <c r="K682" s="294"/>
      <c r="L682" s="294"/>
      <c r="M682" s="294"/>
      <c r="N682" s="294"/>
      <c r="O682" s="295"/>
      <c r="P682" s="808">
        <f>P671+P672+P673+P674+P675+P676+P677+P678+P679+P680</f>
        <v>26670</v>
      </c>
      <c r="Q682" s="808"/>
      <c r="R682" s="808"/>
      <c r="S682" s="808"/>
      <c r="T682" s="808"/>
      <c r="U682" s="808"/>
      <c r="V682" s="808"/>
      <c r="W682" s="808"/>
      <c r="X682" s="961">
        <f>SUM(X671:AH681)</f>
        <v>0</v>
      </c>
      <c r="Y682" s="961"/>
      <c r="Z682" s="961"/>
      <c r="AA682" s="961"/>
      <c r="AB682" s="961"/>
      <c r="AC682" s="961"/>
      <c r="AD682" s="961"/>
      <c r="AE682" s="961"/>
      <c r="AF682" s="961"/>
      <c r="AG682" s="961"/>
      <c r="AH682" s="961"/>
      <c r="AI682" s="862">
        <f>SUM(SUVAHAVUJ!N55)</f>
        <v>28645</v>
      </c>
      <c r="AJ682" s="862"/>
      <c r="AK682" s="862"/>
      <c r="AL682" s="862"/>
      <c r="AM682" s="862"/>
      <c r="AN682" s="862"/>
      <c r="AO682" s="862"/>
      <c r="AP682" s="862"/>
      <c r="AQ682" s="862"/>
      <c r="AR682" s="862"/>
      <c r="AS682" s="862"/>
      <c r="AT682" s="862"/>
      <c r="AU682" s="862"/>
      <c r="AV682" s="862"/>
      <c r="AW682" s="862"/>
      <c r="AX682" s="862"/>
      <c r="AY682" s="862"/>
      <c r="AZ682" s="862"/>
      <c r="BA682" s="862"/>
      <c r="BB682" s="862"/>
    </row>
    <row r="683" spans="1:54" ht="12.6" customHeight="1" x14ac:dyDescent="0.3">
      <c r="A683" s="317" t="s">
        <v>1711</v>
      </c>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c r="Z683" s="290"/>
      <c r="AA683" s="290"/>
      <c r="AB683" s="290"/>
      <c r="AC683" s="290"/>
      <c r="AD683" s="290"/>
      <c r="AE683" s="290"/>
      <c r="AF683" s="290"/>
      <c r="AG683" s="290"/>
      <c r="AH683" s="290"/>
      <c r="AI683" s="290"/>
      <c r="AJ683" s="290"/>
      <c r="AK683" s="290"/>
      <c r="AL683" s="290"/>
      <c r="AM683" s="290"/>
      <c r="AN683" s="290"/>
      <c r="AO683" s="290"/>
      <c r="AP683" s="290"/>
      <c r="AQ683" s="290"/>
      <c r="AR683" s="290"/>
      <c r="AS683" s="290"/>
      <c r="AT683" s="290"/>
      <c r="AU683" s="290"/>
      <c r="AV683" s="290"/>
      <c r="AW683" s="290"/>
      <c r="AX683" s="290"/>
      <c r="AY683" s="290"/>
      <c r="AZ683" s="290"/>
      <c r="BA683" s="290"/>
      <c r="BB683" s="319"/>
    </row>
    <row r="684" spans="1:54" ht="15" customHeight="1" x14ac:dyDescent="0.3">
      <c r="A684" s="824"/>
      <c r="B684" s="825"/>
      <c r="C684" s="825"/>
      <c r="D684" s="825"/>
      <c r="E684" s="825"/>
      <c r="F684" s="825"/>
      <c r="G684" s="825"/>
      <c r="H684" s="825"/>
      <c r="I684" s="825"/>
      <c r="J684" s="825"/>
      <c r="K684" s="825"/>
      <c r="L684" s="825"/>
      <c r="M684" s="825"/>
      <c r="N684" s="825"/>
      <c r="O684" s="825"/>
      <c r="P684" s="825"/>
      <c r="Q684" s="825"/>
      <c r="R684" s="825"/>
      <c r="S684" s="825"/>
      <c r="T684" s="825"/>
      <c r="U684" s="825"/>
      <c r="V684" s="825"/>
      <c r="W684" s="825"/>
      <c r="X684" s="825"/>
      <c r="Y684" s="825"/>
      <c r="Z684" s="825"/>
      <c r="AA684" s="825"/>
      <c r="AB684" s="825"/>
      <c r="AC684" s="825"/>
      <c r="AD684" s="825"/>
      <c r="AE684" s="825"/>
      <c r="AF684" s="825"/>
      <c r="AG684" s="825"/>
      <c r="AH684" s="825"/>
      <c r="AI684" s="825"/>
      <c r="AJ684" s="825"/>
      <c r="AK684" s="825"/>
      <c r="AL684" s="825"/>
      <c r="AM684" s="825"/>
      <c r="AN684" s="825"/>
      <c r="AO684" s="825"/>
      <c r="AP684" s="825"/>
      <c r="AQ684" s="825"/>
      <c r="AR684" s="825"/>
      <c r="AS684" s="825"/>
      <c r="AT684" s="825"/>
      <c r="AU684" s="825"/>
      <c r="AV684" s="825"/>
      <c r="AW684" s="825"/>
      <c r="AX684" s="825"/>
      <c r="AY684" s="825"/>
      <c r="AZ684" s="825"/>
      <c r="BA684" s="825"/>
      <c r="BB684" s="826"/>
    </row>
    <row r="685" spans="1:54" ht="15" customHeight="1" x14ac:dyDescent="0.3">
      <c r="A685" s="827"/>
      <c r="B685" s="828"/>
      <c r="C685" s="828"/>
      <c r="D685" s="828"/>
      <c r="E685" s="828"/>
      <c r="F685" s="828"/>
      <c r="G685" s="828"/>
      <c r="H685" s="828"/>
      <c r="I685" s="828"/>
      <c r="J685" s="828"/>
      <c r="K685" s="828"/>
      <c r="L685" s="828"/>
      <c r="M685" s="828"/>
      <c r="N685" s="828"/>
      <c r="O685" s="828"/>
      <c r="P685" s="828"/>
      <c r="Q685" s="828"/>
      <c r="R685" s="828"/>
      <c r="S685" s="828"/>
      <c r="T685" s="828"/>
      <c r="U685" s="828"/>
      <c r="V685" s="828"/>
      <c r="W685" s="828"/>
      <c r="X685" s="828"/>
      <c r="Y685" s="828"/>
      <c r="Z685" s="828"/>
      <c r="AA685" s="828"/>
      <c r="AB685" s="828"/>
      <c r="AC685" s="828"/>
      <c r="AD685" s="828"/>
      <c r="AE685" s="828"/>
      <c r="AF685" s="828"/>
      <c r="AG685" s="828"/>
      <c r="AH685" s="828"/>
      <c r="AI685" s="828"/>
      <c r="AJ685" s="828"/>
      <c r="AK685" s="828"/>
      <c r="AL685" s="828"/>
      <c r="AM685" s="828"/>
      <c r="AN685" s="828"/>
      <c r="AO685" s="828"/>
      <c r="AP685" s="828"/>
      <c r="AQ685" s="828"/>
      <c r="AR685" s="828"/>
      <c r="AS685" s="828"/>
      <c r="AT685" s="828"/>
      <c r="AU685" s="828"/>
      <c r="AV685" s="828"/>
      <c r="AW685" s="828"/>
      <c r="AX685" s="828"/>
      <c r="AY685" s="828"/>
      <c r="AZ685" s="828"/>
      <c r="BA685" s="828"/>
      <c r="BB685" s="829"/>
    </row>
    <row r="686" spans="1:54" ht="12.6" customHeight="1" x14ac:dyDescent="0.3">
      <c r="A686" s="314" t="s">
        <v>1710</v>
      </c>
      <c r="B686" s="314"/>
      <c r="C686" s="314"/>
      <c r="D686" s="314"/>
      <c r="E686" s="314"/>
      <c r="F686" s="314"/>
      <c r="G686" s="314"/>
      <c r="H686" s="314"/>
      <c r="I686" s="314"/>
      <c r="J686" s="314"/>
      <c r="K686" s="314"/>
      <c r="L686" s="314"/>
      <c r="M686" s="314"/>
      <c r="N686" s="314"/>
      <c r="O686" s="314"/>
      <c r="P686" s="314"/>
      <c r="Q686" s="314"/>
      <c r="R686" s="314"/>
      <c r="S686" s="314"/>
      <c r="T686" s="314"/>
      <c r="U686" s="314"/>
      <c r="V686" s="314"/>
      <c r="W686" s="314"/>
      <c r="X686" s="314"/>
      <c r="Y686" s="314"/>
      <c r="Z686" s="314"/>
      <c r="AA686" s="314"/>
      <c r="AB686" s="314"/>
      <c r="AC686" s="314"/>
      <c r="AD686" s="314"/>
      <c r="AE686" s="314"/>
      <c r="AF686" s="314"/>
      <c r="AG686" s="314"/>
      <c r="AH686" s="314"/>
      <c r="AI686" s="314"/>
      <c r="AJ686" s="314"/>
      <c r="AK686" s="314"/>
      <c r="AL686" s="314"/>
      <c r="AM686" s="314"/>
      <c r="AN686" s="314"/>
      <c r="AO686" s="314"/>
      <c r="AP686" s="314"/>
      <c r="AQ686" s="314"/>
      <c r="AR686" s="314"/>
      <c r="AS686" s="314"/>
      <c r="AT686" s="314"/>
      <c r="AU686" s="314"/>
      <c r="AV686" s="314"/>
      <c r="AW686" s="314"/>
      <c r="AX686" s="314"/>
      <c r="AY686" s="314"/>
      <c r="AZ686" s="314"/>
      <c r="BA686" s="314"/>
      <c r="BB686" s="314"/>
    </row>
    <row r="687" spans="1:54" ht="12.6" customHeight="1" x14ac:dyDescent="0.3">
      <c r="A687" s="314" t="s">
        <v>1709</v>
      </c>
      <c r="B687" s="314"/>
      <c r="C687" s="314"/>
      <c r="D687" s="314"/>
      <c r="E687" s="314"/>
      <c r="F687" s="314"/>
      <c r="G687" s="314"/>
      <c r="H687" s="314"/>
      <c r="I687" s="314"/>
      <c r="J687" s="314"/>
      <c r="K687" s="314"/>
      <c r="L687" s="314"/>
      <c r="M687" s="314"/>
      <c r="N687" s="314"/>
      <c r="O687" s="314"/>
      <c r="P687" s="314"/>
      <c r="Q687" s="314"/>
      <c r="R687" s="314"/>
      <c r="S687" s="314"/>
      <c r="T687" s="314"/>
      <c r="U687" s="314"/>
      <c r="V687" s="314"/>
      <c r="W687" s="314"/>
      <c r="X687" s="314"/>
      <c r="Y687" s="314"/>
      <c r="Z687" s="314"/>
      <c r="AA687" s="314"/>
      <c r="AB687" s="314"/>
      <c r="AC687" s="314"/>
      <c r="AD687" s="314"/>
      <c r="AE687" s="314"/>
      <c r="AF687" s="314"/>
      <c r="AG687" s="314"/>
      <c r="AH687" s="314"/>
      <c r="AI687" s="314"/>
      <c r="AJ687" s="314"/>
      <c r="AK687" s="314"/>
      <c r="AL687" s="314"/>
      <c r="AM687" s="314"/>
      <c r="AN687" s="314"/>
      <c r="AO687" s="314"/>
      <c r="AP687" s="314"/>
      <c r="AQ687" s="314"/>
      <c r="AR687" s="314"/>
      <c r="AS687" s="314"/>
      <c r="AT687" s="314"/>
      <c r="AU687" s="314"/>
      <c r="AV687" s="314"/>
      <c r="AW687" s="314"/>
      <c r="AX687" s="314"/>
      <c r="AY687" s="314"/>
      <c r="AZ687" s="314"/>
      <c r="BA687" s="314"/>
      <c r="BB687" s="314"/>
    </row>
    <row r="688" spans="1:54" ht="11.4" customHeight="1" x14ac:dyDescent="0.3">
      <c r="A688" s="315"/>
      <c r="B688" s="316"/>
      <c r="C688" s="316"/>
      <c r="D688" s="316"/>
      <c r="E688" s="316"/>
      <c r="F688" s="316"/>
      <c r="G688" s="316"/>
      <c r="H688" s="316"/>
      <c r="I688" s="316"/>
      <c r="J688" s="316"/>
      <c r="K688" s="316"/>
      <c r="L688" s="316"/>
      <c r="M688" s="316"/>
      <c r="N688" s="316"/>
      <c r="O688" s="316"/>
      <c r="P688" s="316"/>
      <c r="Q688" s="316"/>
      <c r="R688" s="316"/>
      <c r="S688" s="316"/>
      <c r="T688" s="316"/>
      <c r="U688" s="345"/>
      <c r="V688" s="345"/>
      <c r="W688" s="787" t="s">
        <v>815</v>
      </c>
      <c r="X688" s="788"/>
      <c r="Y688" s="788"/>
      <c r="Z688" s="788"/>
      <c r="AA688" s="788"/>
      <c r="AB688" s="788"/>
      <c r="AC688" s="788"/>
      <c r="AD688" s="788"/>
      <c r="AE688" s="788"/>
      <c r="AF688" s="788"/>
      <c r="AG688" s="788"/>
      <c r="AH688" s="788"/>
      <c r="AI688" s="788"/>
      <c r="AJ688" s="788"/>
      <c r="AK688" s="788"/>
      <c r="AL688" s="788"/>
      <c r="AM688" s="788"/>
      <c r="AN688" s="788"/>
      <c r="AO688" s="788"/>
      <c r="AP688" s="788"/>
      <c r="AQ688" s="788"/>
      <c r="AR688" s="788"/>
      <c r="AS688" s="788"/>
      <c r="AT688" s="788"/>
      <c r="AU688" s="788"/>
      <c r="AV688" s="788"/>
      <c r="AW688" s="788"/>
      <c r="AX688" s="788"/>
      <c r="AY688" s="788"/>
      <c r="AZ688" s="788"/>
      <c r="BA688" s="788"/>
      <c r="BB688" s="789"/>
    </row>
    <row r="689" spans="1:54" s="314" customFormat="1" ht="11.4" customHeight="1" x14ac:dyDescent="0.3">
      <c r="A689" s="792" t="s">
        <v>507</v>
      </c>
      <c r="B689" s="793"/>
      <c r="C689" s="793"/>
      <c r="D689" s="793"/>
      <c r="E689" s="793"/>
      <c r="F689" s="793"/>
      <c r="G689" s="793"/>
      <c r="H689" s="793"/>
      <c r="I689" s="793"/>
      <c r="J689" s="793"/>
      <c r="K689" s="793"/>
      <c r="L689" s="793"/>
      <c r="M689" s="793"/>
      <c r="N689" s="793"/>
      <c r="O689" s="793"/>
      <c r="P689" s="793"/>
      <c r="Q689" s="793"/>
      <c r="R689" s="793"/>
      <c r="S689" s="793"/>
      <c r="T689" s="793"/>
      <c r="U689" s="793"/>
      <c r="V689" s="793"/>
      <c r="W689" s="795" t="s">
        <v>1510</v>
      </c>
      <c r="X689" s="796"/>
      <c r="Y689" s="796"/>
      <c r="Z689" s="796"/>
      <c r="AA689" s="796"/>
      <c r="AB689" s="796"/>
      <c r="AC689" s="796"/>
      <c r="AD689" s="796"/>
      <c r="AE689" s="796"/>
      <c r="AF689" s="796"/>
      <c r="AG689" s="796"/>
      <c r="AH689" s="796"/>
      <c r="AI689" s="797"/>
      <c r="AJ689" s="795" t="s">
        <v>1498</v>
      </c>
      <c r="AK689" s="796"/>
      <c r="AL689" s="796"/>
      <c r="AM689" s="796"/>
      <c r="AN689" s="796"/>
      <c r="AO689" s="796"/>
      <c r="AP689" s="796"/>
      <c r="AQ689" s="796"/>
      <c r="AR689" s="796"/>
      <c r="AS689" s="796"/>
      <c r="AT689" s="796"/>
      <c r="AU689" s="796"/>
      <c r="AV689" s="796"/>
      <c r="AW689" s="796"/>
      <c r="AX689" s="796"/>
      <c r="AY689" s="796"/>
      <c r="AZ689" s="796"/>
      <c r="BA689" s="796"/>
      <c r="BB689" s="797"/>
    </row>
    <row r="690" spans="1:54" s="314" customFormat="1" ht="11.4" customHeight="1" x14ac:dyDescent="0.3">
      <c r="A690" s="320"/>
      <c r="B690" s="356"/>
      <c r="C690" s="356"/>
      <c r="D690" s="356"/>
      <c r="E690" s="356"/>
      <c r="F690" s="356"/>
      <c r="G690" s="356"/>
      <c r="H690" s="356"/>
      <c r="I690" s="356"/>
      <c r="J690" s="356"/>
      <c r="K690" s="356"/>
      <c r="L690" s="356"/>
      <c r="M690" s="356"/>
      <c r="N690" s="356"/>
      <c r="O690" s="356"/>
      <c r="P690" s="356"/>
      <c r="Q690" s="356"/>
      <c r="R690" s="356"/>
      <c r="S690" s="356"/>
      <c r="T690" s="356"/>
      <c r="U690" s="356"/>
      <c r="V690" s="356"/>
      <c r="W690" s="739" t="s">
        <v>1708</v>
      </c>
      <c r="X690" s="740"/>
      <c r="Y690" s="740"/>
      <c r="Z690" s="740"/>
      <c r="AA690" s="740"/>
      <c r="AB690" s="740"/>
      <c r="AC690" s="740"/>
      <c r="AD690" s="740"/>
      <c r="AE690" s="740"/>
      <c r="AF690" s="740"/>
      <c r="AG690" s="740"/>
      <c r="AH690" s="740"/>
      <c r="AI690" s="791"/>
      <c r="AJ690" s="739" t="s">
        <v>1624</v>
      </c>
      <c r="AK690" s="740"/>
      <c r="AL690" s="740"/>
      <c r="AM690" s="740"/>
      <c r="AN690" s="740"/>
      <c r="AO690" s="740"/>
      <c r="AP690" s="740"/>
      <c r="AQ690" s="740"/>
      <c r="AR690" s="740"/>
      <c r="AS690" s="740"/>
      <c r="AT690" s="740"/>
      <c r="AU690" s="740"/>
      <c r="AV690" s="740"/>
      <c r="AW690" s="740"/>
      <c r="AX690" s="740"/>
      <c r="AY690" s="740"/>
      <c r="AZ690" s="740"/>
      <c r="BA690" s="740"/>
      <c r="BB690" s="791"/>
    </row>
    <row r="691" spans="1:54" ht="12.6" customHeight="1" x14ac:dyDescent="0.3">
      <c r="A691" s="339" t="s">
        <v>1707</v>
      </c>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790"/>
      <c r="X691" s="790"/>
      <c r="Y691" s="790"/>
      <c r="Z691" s="790"/>
      <c r="AA691" s="790"/>
      <c r="AB691" s="790"/>
      <c r="AC691" s="790"/>
      <c r="AD691" s="790"/>
      <c r="AE691" s="790"/>
      <c r="AF691" s="790"/>
      <c r="AG691" s="790"/>
      <c r="AH691" s="790"/>
      <c r="AI691" s="790"/>
      <c r="AJ691" s="790"/>
      <c r="AK691" s="790"/>
      <c r="AL691" s="790"/>
      <c r="AM691" s="790"/>
      <c r="AN691" s="790"/>
      <c r="AO691" s="790"/>
      <c r="AP691" s="790"/>
      <c r="AQ691" s="790"/>
      <c r="AR691" s="790"/>
      <c r="AS691" s="790"/>
      <c r="AT691" s="790"/>
      <c r="AU691" s="790"/>
      <c r="AV691" s="790"/>
      <c r="AW691" s="790"/>
      <c r="AX691" s="790"/>
      <c r="AY691" s="790"/>
      <c r="AZ691" s="790"/>
      <c r="BA691" s="790"/>
      <c r="BB691" s="790"/>
    </row>
    <row r="692" spans="1:54" ht="12.6" customHeight="1" x14ac:dyDescent="0.3">
      <c r="A692" s="299" t="s">
        <v>1706</v>
      </c>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790"/>
      <c r="X692" s="790"/>
      <c r="Y692" s="790"/>
      <c r="Z692" s="790"/>
      <c r="AA692" s="790"/>
      <c r="AB692" s="790"/>
      <c r="AC692" s="790"/>
      <c r="AD692" s="790"/>
      <c r="AE692" s="790"/>
      <c r="AF692" s="790"/>
      <c r="AG692" s="790"/>
      <c r="AH692" s="790"/>
      <c r="AI692" s="790"/>
      <c r="AJ692" s="790"/>
      <c r="AK692" s="790"/>
      <c r="AL692" s="790"/>
      <c r="AM692" s="790"/>
      <c r="AN692" s="790"/>
      <c r="AO692" s="790"/>
      <c r="AP692" s="790"/>
      <c r="AQ692" s="790"/>
      <c r="AR692" s="790"/>
      <c r="AS692" s="790"/>
      <c r="AT692" s="790"/>
      <c r="AU692" s="790"/>
      <c r="AV692" s="790"/>
      <c r="AW692" s="790"/>
      <c r="AX692" s="790"/>
      <c r="AY692" s="790"/>
      <c r="AZ692" s="790"/>
      <c r="BA692" s="790"/>
      <c r="BB692" s="790"/>
    </row>
    <row r="693" spans="1:54" ht="12.6" customHeight="1" x14ac:dyDescent="0.3">
      <c r="A693" s="293" t="s">
        <v>508</v>
      </c>
      <c r="B693" s="294"/>
      <c r="C693" s="294"/>
      <c r="D693" s="294"/>
      <c r="E693" s="294"/>
      <c r="F693" s="294"/>
      <c r="G693" s="294"/>
      <c r="H693" s="294"/>
      <c r="I693" s="294"/>
      <c r="J693" s="294"/>
      <c r="K693" s="294"/>
      <c r="L693" s="294"/>
      <c r="M693" s="294"/>
      <c r="N693" s="294"/>
      <c r="O693" s="294"/>
      <c r="P693" s="294"/>
      <c r="Q693" s="294"/>
      <c r="R693" s="294"/>
      <c r="S693" s="294"/>
      <c r="T693" s="294"/>
      <c r="U693" s="294"/>
      <c r="V693" s="294"/>
      <c r="W693" s="830" t="s">
        <v>929</v>
      </c>
      <c r="X693" s="830"/>
      <c r="Y693" s="830"/>
      <c r="Z693" s="830"/>
      <c r="AA693" s="830"/>
      <c r="AB693" s="830"/>
      <c r="AC693" s="830"/>
      <c r="AD693" s="830"/>
      <c r="AE693" s="830"/>
      <c r="AF693" s="830"/>
      <c r="AG693" s="830"/>
      <c r="AH693" s="830"/>
      <c r="AI693" s="830"/>
      <c r="AJ693" s="790"/>
      <c r="AK693" s="790"/>
      <c r="AL693" s="790"/>
      <c r="AM693" s="790"/>
      <c r="AN693" s="790"/>
      <c r="AO693" s="790"/>
      <c r="AP693" s="790"/>
      <c r="AQ693" s="790"/>
      <c r="AR693" s="790"/>
      <c r="AS693" s="790"/>
      <c r="AT693" s="790"/>
      <c r="AU693" s="790"/>
      <c r="AV693" s="790"/>
      <c r="AW693" s="790"/>
      <c r="AX693" s="790"/>
      <c r="AY693" s="790"/>
      <c r="AZ693" s="790"/>
      <c r="BA693" s="790"/>
      <c r="BB693" s="790"/>
    </row>
    <row r="694" spans="1:54" ht="12.6" customHeight="1" x14ac:dyDescent="0.3">
      <c r="A694" s="314" t="s">
        <v>1705</v>
      </c>
    </row>
    <row r="695" spans="1:54" ht="15" customHeight="1" x14ac:dyDescent="0.3">
      <c r="A695" s="824"/>
      <c r="B695" s="825"/>
      <c r="C695" s="825"/>
      <c r="D695" s="825"/>
      <c r="E695" s="825"/>
      <c r="F695" s="825"/>
      <c r="G695" s="825"/>
      <c r="H695" s="825"/>
      <c r="I695" s="825"/>
      <c r="J695" s="825"/>
      <c r="K695" s="825"/>
      <c r="L695" s="825"/>
      <c r="M695" s="825"/>
      <c r="N695" s="825"/>
      <c r="O695" s="825"/>
      <c r="P695" s="825"/>
      <c r="Q695" s="825"/>
      <c r="R695" s="825"/>
      <c r="S695" s="825"/>
      <c r="T695" s="825"/>
      <c r="U695" s="825"/>
      <c r="V695" s="825"/>
      <c r="W695" s="825"/>
      <c r="X695" s="825"/>
      <c r="Y695" s="825"/>
      <c r="Z695" s="825"/>
      <c r="AA695" s="825"/>
      <c r="AB695" s="825"/>
      <c r="AC695" s="825"/>
      <c r="AD695" s="825"/>
      <c r="AE695" s="825"/>
      <c r="AF695" s="825"/>
      <c r="AG695" s="825"/>
      <c r="AH695" s="825"/>
      <c r="AI695" s="825"/>
      <c r="AJ695" s="825"/>
      <c r="AK695" s="825"/>
      <c r="AL695" s="825"/>
      <c r="AM695" s="825"/>
      <c r="AN695" s="825"/>
      <c r="AO695" s="825"/>
      <c r="AP695" s="825"/>
      <c r="AQ695" s="825"/>
      <c r="AR695" s="825"/>
      <c r="AS695" s="825"/>
      <c r="AT695" s="825"/>
      <c r="AU695" s="825"/>
      <c r="AV695" s="825"/>
      <c r="AW695" s="825"/>
      <c r="AX695" s="825"/>
      <c r="AY695" s="825"/>
      <c r="AZ695" s="825"/>
      <c r="BA695" s="825"/>
      <c r="BB695" s="826"/>
    </row>
    <row r="696" spans="1:54" ht="15" customHeight="1" x14ac:dyDescent="0.3">
      <c r="A696" s="827"/>
      <c r="B696" s="828"/>
      <c r="C696" s="828"/>
      <c r="D696" s="828"/>
      <c r="E696" s="828"/>
      <c r="F696" s="828"/>
      <c r="G696" s="828"/>
      <c r="H696" s="828"/>
      <c r="I696" s="828"/>
      <c r="J696" s="828"/>
      <c r="K696" s="828"/>
      <c r="L696" s="828"/>
      <c r="M696" s="828"/>
      <c r="N696" s="828"/>
      <c r="O696" s="828"/>
      <c r="P696" s="828"/>
      <c r="Q696" s="828"/>
      <c r="R696" s="828"/>
      <c r="S696" s="828"/>
      <c r="T696" s="828"/>
      <c r="U696" s="828"/>
      <c r="V696" s="828"/>
      <c r="W696" s="828"/>
      <c r="X696" s="828"/>
      <c r="Y696" s="828"/>
      <c r="Z696" s="828"/>
      <c r="AA696" s="828"/>
      <c r="AB696" s="828"/>
      <c r="AC696" s="828"/>
      <c r="AD696" s="828"/>
      <c r="AE696" s="828"/>
      <c r="AF696" s="828"/>
      <c r="AG696" s="828"/>
      <c r="AH696" s="828"/>
      <c r="AI696" s="828"/>
      <c r="AJ696" s="828"/>
      <c r="AK696" s="828"/>
      <c r="AL696" s="828"/>
      <c r="AM696" s="828"/>
      <c r="AN696" s="828"/>
      <c r="AO696" s="828"/>
      <c r="AP696" s="828"/>
      <c r="AQ696" s="828"/>
      <c r="AR696" s="828"/>
      <c r="AS696" s="828"/>
      <c r="AT696" s="828"/>
      <c r="AU696" s="828"/>
      <c r="AV696" s="828"/>
      <c r="AW696" s="828"/>
      <c r="AX696" s="828"/>
      <c r="AY696" s="828"/>
      <c r="AZ696" s="828"/>
      <c r="BA696" s="828"/>
      <c r="BB696" s="829"/>
    </row>
    <row r="697" spans="1:54" ht="12.6" customHeight="1" x14ac:dyDescent="0.3">
      <c r="A697" s="314" t="s">
        <v>1704</v>
      </c>
      <c r="B697" s="314"/>
      <c r="C697" s="314"/>
      <c r="D697" s="314"/>
      <c r="E697" s="314"/>
      <c r="F697" s="314"/>
      <c r="G697" s="314"/>
      <c r="H697" s="314"/>
      <c r="I697" s="314"/>
      <c r="J697" s="314"/>
      <c r="K697" s="314"/>
      <c r="L697" s="314"/>
      <c r="M697" s="314"/>
      <c r="N697" s="314"/>
      <c r="O697" s="314"/>
      <c r="P697" s="314"/>
      <c r="Q697" s="314"/>
      <c r="R697" s="314"/>
      <c r="S697" s="314"/>
      <c r="T697" s="314"/>
      <c r="U697" s="314"/>
      <c r="V697" s="314"/>
      <c r="W697" s="314"/>
      <c r="X697" s="314"/>
      <c r="Y697" s="314"/>
      <c r="Z697" s="314"/>
      <c r="AA697" s="314"/>
      <c r="AB697" s="314"/>
      <c r="AC697" s="314"/>
      <c r="AD697" s="314"/>
      <c r="AE697" s="314"/>
      <c r="AF697" s="314"/>
      <c r="AG697" s="314"/>
      <c r="AH697" s="314"/>
      <c r="AI697" s="314"/>
      <c r="AJ697" s="314"/>
      <c r="AK697" s="314"/>
      <c r="AL697" s="314"/>
      <c r="AM697" s="314"/>
      <c r="AN697" s="314"/>
      <c r="AO697" s="314"/>
      <c r="AP697" s="314"/>
      <c r="AQ697" s="314"/>
      <c r="AR697" s="314"/>
      <c r="AS697" s="314"/>
      <c r="AT697" s="314"/>
      <c r="AU697" s="314"/>
      <c r="AV697" s="314"/>
      <c r="AW697" s="314"/>
      <c r="AX697" s="314"/>
      <c r="AY697" s="314"/>
      <c r="AZ697" s="314"/>
      <c r="BA697" s="314"/>
      <c r="BB697" s="314"/>
    </row>
    <row r="698" spans="1:54" ht="12.6" customHeight="1" x14ac:dyDescent="0.3">
      <c r="A698" s="246" t="s">
        <v>474</v>
      </c>
      <c r="C698" s="314"/>
      <c r="D698" s="314"/>
      <c r="E698" s="314"/>
      <c r="F698" s="314"/>
      <c r="G698" s="314"/>
      <c r="H698" s="314"/>
      <c r="I698" s="314"/>
      <c r="J698" s="314"/>
      <c r="K698" s="314"/>
      <c r="L698" s="314"/>
      <c r="M698" s="314"/>
      <c r="N698" s="314"/>
      <c r="O698" s="314"/>
      <c r="P698" s="314"/>
      <c r="Q698" s="314"/>
      <c r="R698" s="314"/>
      <c r="S698" s="314"/>
      <c r="T698" s="314"/>
      <c r="U698" s="314"/>
      <c r="V698" s="314"/>
      <c r="W698" s="314"/>
      <c r="X698" s="314"/>
      <c r="Y698" s="314"/>
      <c r="Z698" s="314"/>
      <c r="AA698" s="314"/>
      <c r="AB698" s="314"/>
      <c r="AC698" s="314"/>
      <c r="AD698" s="314"/>
      <c r="AE698" s="314"/>
      <c r="AF698" s="314"/>
      <c r="AG698" s="314"/>
      <c r="AH698" s="314"/>
      <c r="AI698" s="314"/>
      <c r="AJ698" s="314"/>
      <c r="AK698" s="314"/>
      <c r="AL698" s="314"/>
      <c r="AM698" s="314"/>
      <c r="AN698" s="314"/>
      <c r="AO698" s="314"/>
      <c r="AP698" s="314"/>
      <c r="AQ698" s="314"/>
      <c r="AR698" s="314"/>
      <c r="AS698" s="314"/>
      <c r="AT698" s="314"/>
      <c r="AU698" s="314"/>
      <c r="AV698" s="314"/>
      <c r="AW698" s="314"/>
      <c r="AX698" s="314"/>
      <c r="AY698" s="314"/>
      <c r="AZ698" s="314"/>
      <c r="BA698" s="314"/>
      <c r="BB698" s="314"/>
    </row>
    <row r="699" spans="1:54" ht="11.4" customHeight="1" x14ac:dyDescent="0.3">
      <c r="A699" s="344"/>
      <c r="B699" s="345"/>
      <c r="C699" s="345"/>
      <c r="D699" s="345"/>
      <c r="E699" s="345"/>
      <c r="F699" s="345"/>
      <c r="G699" s="345"/>
      <c r="H699" s="345"/>
      <c r="I699" s="345"/>
      <c r="J699" s="345"/>
      <c r="K699" s="345"/>
      <c r="L699" s="345"/>
      <c r="M699" s="345"/>
      <c r="N699" s="345"/>
      <c r="O699" s="345"/>
      <c r="P699" s="345"/>
      <c r="Q699" s="345"/>
      <c r="R699" s="345"/>
      <c r="S699" s="346"/>
      <c r="T699" s="344"/>
      <c r="U699" s="345"/>
      <c r="V699" s="345"/>
      <c r="W699" s="345"/>
      <c r="X699" s="345"/>
      <c r="Y699" s="345"/>
      <c r="Z699" s="345"/>
      <c r="AA699" s="345"/>
      <c r="AB699" s="345"/>
      <c r="AC699" s="345"/>
      <c r="AD699" s="345"/>
      <c r="AE699" s="345"/>
      <c r="AF699" s="346"/>
      <c r="AG699" s="796" t="s">
        <v>1576</v>
      </c>
      <c r="AH699" s="796"/>
      <c r="AI699" s="796"/>
      <c r="AJ699" s="796"/>
      <c r="AK699" s="796"/>
      <c r="AL699" s="796"/>
      <c r="AM699" s="796"/>
      <c r="AN699" s="796"/>
      <c r="AO699" s="796"/>
      <c r="AP699" s="796"/>
      <c r="AQ699" s="796"/>
      <c r="AR699" s="796"/>
      <c r="AS699" s="796"/>
      <c r="AT699" s="796"/>
      <c r="AU699" s="796"/>
      <c r="AV699" s="796"/>
      <c r="AW699" s="796"/>
      <c r="AX699" s="796"/>
      <c r="AY699" s="796"/>
      <c r="AZ699" s="796"/>
      <c r="BA699" s="796"/>
      <c r="BB699" s="797"/>
    </row>
    <row r="700" spans="1:54" ht="11.4" customHeight="1" x14ac:dyDescent="0.3">
      <c r="A700" s="792" t="s">
        <v>468</v>
      </c>
      <c r="B700" s="793"/>
      <c r="C700" s="793"/>
      <c r="D700" s="793"/>
      <c r="E700" s="793"/>
      <c r="F700" s="793"/>
      <c r="G700" s="793"/>
      <c r="H700" s="793"/>
      <c r="I700" s="793"/>
      <c r="J700" s="793"/>
      <c r="K700" s="793"/>
      <c r="L700" s="793"/>
      <c r="M700" s="793"/>
      <c r="N700" s="793"/>
      <c r="O700" s="793"/>
      <c r="P700" s="793"/>
      <c r="Q700" s="793"/>
      <c r="R700" s="793"/>
      <c r="S700" s="794"/>
      <c r="T700" s="792" t="s">
        <v>815</v>
      </c>
      <c r="U700" s="793"/>
      <c r="V700" s="793"/>
      <c r="W700" s="793"/>
      <c r="X700" s="793"/>
      <c r="Y700" s="793"/>
      <c r="Z700" s="793"/>
      <c r="AA700" s="793"/>
      <c r="AB700" s="793"/>
      <c r="AC700" s="793"/>
      <c r="AD700" s="793"/>
      <c r="AE700" s="793"/>
      <c r="AF700" s="794"/>
      <c r="AG700" s="793" t="s">
        <v>1600</v>
      </c>
      <c r="AH700" s="793"/>
      <c r="AI700" s="793"/>
      <c r="AJ700" s="793"/>
      <c r="AK700" s="793"/>
      <c r="AL700" s="793"/>
      <c r="AM700" s="793"/>
      <c r="AN700" s="793"/>
      <c r="AO700" s="793"/>
      <c r="AP700" s="793"/>
      <c r="AQ700" s="793"/>
      <c r="AR700" s="793"/>
      <c r="AS700" s="793"/>
      <c r="AT700" s="793"/>
      <c r="AU700" s="793"/>
      <c r="AV700" s="793"/>
      <c r="AW700" s="793"/>
      <c r="AX700" s="793"/>
      <c r="AY700" s="793"/>
      <c r="AZ700" s="793"/>
      <c r="BA700" s="793"/>
      <c r="BB700" s="794"/>
    </row>
    <row r="701" spans="1:54" ht="11.4" customHeight="1" x14ac:dyDescent="0.3">
      <c r="A701" s="357"/>
      <c r="B701" s="358"/>
      <c r="C701" s="358"/>
      <c r="D701" s="358"/>
      <c r="E701" s="358"/>
      <c r="F701" s="358"/>
      <c r="G701" s="358"/>
      <c r="H701" s="358"/>
      <c r="I701" s="358"/>
      <c r="J701" s="358"/>
      <c r="K701" s="358"/>
      <c r="L701" s="358"/>
      <c r="M701" s="358"/>
      <c r="N701" s="358"/>
      <c r="O701" s="358"/>
      <c r="P701" s="358"/>
      <c r="Q701" s="358"/>
      <c r="R701" s="358"/>
      <c r="S701" s="359"/>
      <c r="T701" s="357"/>
      <c r="U701" s="358"/>
      <c r="V701" s="358"/>
      <c r="W701" s="358"/>
      <c r="X701" s="358"/>
      <c r="Y701" s="358"/>
      <c r="Z701" s="358"/>
      <c r="AA701" s="358"/>
      <c r="AB701" s="358"/>
      <c r="AC701" s="358"/>
      <c r="AD701" s="358"/>
      <c r="AE701" s="358"/>
      <c r="AF701" s="359"/>
      <c r="AG701" s="740" t="s">
        <v>1573</v>
      </c>
      <c r="AH701" s="740"/>
      <c r="AI701" s="740"/>
      <c r="AJ701" s="740"/>
      <c r="AK701" s="740"/>
      <c r="AL701" s="740"/>
      <c r="AM701" s="740"/>
      <c r="AN701" s="740"/>
      <c r="AO701" s="740"/>
      <c r="AP701" s="740"/>
      <c r="AQ701" s="740"/>
      <c r="AR701" s="740"/>
      <c r="AS701" s="740"/>
      <c r="AT701" s="740"/>
      <c r="AU701" s="740"/>
      <c r="AV701" s="740"/>
      <c r="AW701" s="740"/>
      <c r="AX701" s="740"/>
      <c r="AY701" s="740"/>
      <c r="AZ701" s="740"/>
      <c r="BA701" s="740"/>
      <c r="BB701" s="791"/>
    </row>
    <row r="702" spans="1:54" ht="12.6" customHeight="1" x14ac:dyDescent="0.3">
      <c r="A702" s="956" t="s">
        <v>487</v>
      </c>
      <c r="B702" s="956"/>
      <c r="C702" s="956"/>
      <c r="D702" s="956"/>
      <c r="E702" s="956"/>
      <c r="F702" s="956"/>
      <c r="G702" s="956"/>
      <c r="H702" s="956"/>
      <c r="I702" s="956"/>
      <c r="J702" s="956"/>
      <c r="K702" s="956"/>
      <c r="L702" s="956"/>
      <c r="M702" s="956"/>
      <c r="N702" s="956"/>
      <c r="O702" s="956"/>
      <c r="P702" s="956"/>
      <c r="Q702" s="956"/>
      <c r="R702" s="956"/>
      <c r="S702" s="956"/>
      <c r="T702" s="956"/>
      <c r="U702" s="956"/>
      <c r="V702" s="956"/>
      <c r="W702" s="956"/>
      <c r="X702" s="956"/>
      <c r="Y702" s="956"/>
      <c r="Z702" s="956"/>
      <c r="AA702" s="956"/>
      <c r="AB702" s="956"/>
      <c r="AC702" s="956"/>
      <c r="AD702" s="956"/>
      <c r="AE702" s="956"/>
      <c r="AF702" s="956"/>
      <c r="AG702" s="956"/>
      <c r="AH702" s="956"/>
      <c r="AI702" s="956"/>
      <c r="AJ702" s="956"/>
      <c r="AK702" s="956"/>
      <c r="AL702" s="956"/>
      <c r="AM702" s="956"/>
      <c r="AN702" s="956"/>
      <c r="AO702" s="956"/>
      <c r="AP702" s="956"/>
      <c r="AQ702" s="956"/>
      <c r="AR702" s="956"/>
      <c r="AS702" s="956"/>
      <c r="AT702" s="956"/>
      <c r="AU702" s="956"/>
      <c r="AV702" s="956"/>
      <c r="AW702" s="956"/>
      <c r="AX702" s="956"/>
      <c r="AY702" s="956"/>
      <c r="AZ702" s="956"/>
      <c r="BA702" s="956"/>
      <c r="BB702" s="956"/>
    </row>
    <row r="703" spans="1:54" ht="12.6" customHeight="1" x14ac:dyDescent="0.3">
      <c r="A703" s="954" t="s">
        <v>1703</v>
      </c>
      <c r="B703" s="954"/>
      <c r="C703" s="954"/>
      <c r="D703" s="954"/>
      <c r="E703" s="954"/>
      <c r="F703" s="954"/>
      <c r="G703" s="954"/>
      <c r="H703" s="954"/>
      <c r="I703" s="954"/>
      <c r="J703" s="954"/>
      <c r="K703" s="954"/>
      <c r="L703" s="954"/>
      <c r="M703" s="954"/>
      <c r="N703" s="954"/>
      <c r="O703" s="954"/>
      <c r="P703" s="954"/>
      <c r="Q703" s="954"/>
      <c r="R703" s="954"/>
      <c r="S703" s="954"/>
      <c r="T703" s="808">
        <f>SUM('HL KNIHA VYPOC'!G110+'HL KNIHA VYPOC'!G111)</f>
        <v>1114.0899999999992</v>
      </c>
      <c r="U703" s="808"/>
      <c r="V703" s="808"/>
      <c r="W703" s="808"/>
      <c r="X703" s="808"/>
      <c r="Y703" s="808"/>
      <c r="Z703" s="808"/>
      <c r="AA703" s="808"/>
      <c r="AB703" s="808"/>
      <c r="AC703" s="808"/>
      <c r="AD703" s="808"/>
      <c r="AE703" s="808"/>
      <c r="AF703" s="808"/>
      <c r="AG703" s="808">
        <f>SUM('HL KNIHA VYPOC'!K110+'HL KNIHA VYPOC'!K111)</f>
        <v>3987.01</v>
      </c>
      <c r="AH703" s="808"/>
      <c r="AI703" s="808"/>
      <c r="AJ703" s="808"/>
      <c r="AK703" s="808"/>
      <c r="AL703" s="808"/>
      <c r="AM703" s="808"/>
      <c r="AN703" s="808"/>
      <c r="AO703" s="808"/>
      <c r="AP703" s="808"/>
      <c r="AQ703" s="808"/>
      <c r="AR703" s="808"/>
      <c r="AS703" s="808"/>
      <c r="AT703" s="808"/>
      <c r="AU703" s="808"/>
      <c r="AV703" s="808"/>
      <c r="AW703" s="808"/>
      <c r="AX703" s="808"/>
      <c r="AY703" s="808"/>
      <c r="AZ703" s="808"/>
      <c r="BA703" s="808"/>
      <c r="BB703" s="808"/>
    </row>
    <row r="704" spans="1:54" ht="12.6" customHeight="1" x14ac:dyDescent="0.3">
      <c r="A704" s="971" t="s">
        <v>124</v>
      </c>
      <c r="B704" s="972"/>
      <c r="C704" s="972"/>
      <c r="D704" s="972"/>
      <c r="E704" s="972"/>
      <c r="F704" s="972"/>
      <c r="G704" s="972"/>
      <c r="H704" s="972"/>
      <c r="I704" s="972"/>
      <c r="J704" s="972"/>
      <c r="K704" s="972"/>
      <c r="L704" s="972"/>
      <c r="M704" s="972"/>
      <c r="N704" s="972"/>
      <c r="O704" s="972"/>
      <c r="P704" s="972"/>
      <c r="Q704" s="972"/>
      <c r="R704" s="972"/>
      <c r="S704" s="973"/>
      <c r="T704" s="808">
        <f>SUM('HL KNIHA VYPOC'!G113+'HL KNIHA VYPOC'!G134)</f>
        <v>56259.32</v>
      </c>
      <c r="U704" s="808"/>
      <c r="V704" s="808"/>
      <c r="W704" s="808"/>
      <c r="X704" s="808"/>
      <c r="Y704" s="808"/>
      <c r="Z704" s="808"/>
      <c r="AA704" s="808"/>
      <c r="AB704" s="808"/>
      <c r="AC704" s="808"/>
      <c r="AD704" s="808"/>
      <c r="AE704" s="808"/>
      <c r="AF704" s="808"/>
      <c r="AG704" s="808">
        <f>SUM('HL KNIHA VYPOC'!K113+'HL KNIHA VYPOC'!K134)</f>
        <v>46916.160000000003</v>
      </c>
      <c r="AH704" s="808"/>
      <c r="AI704" s="808"/>
      <c r="AJ704" s="808"/>
      <c r="AK704" s="808"/>
      <c r="AL704" s="808"/>
      <c r="AM704" s="808"/>
      <c r="AN704" s="808"/>
      <c r="AO704" s="808"/>
      <c r="AP704" s="808"/>
      <c r="AQ704" s="808"/>
      <c r="AR704" s="808"/>
      <c r="AS704" s="808"/>
      <c r="AT704" s="808"/>
      <c r="AU704" s="808"/>
      <c r="AV704" s="808"/>
      <c r="AW704" s="808"/>
      <c r="AX704" s="808"/>
      <c r="AY704" s="808"/>
      <c r="AZ704" s="808"/>
      <c r="BA704" s="808"/>
      <c r="BB704" s="808"/>
    </row>
    <row r="705" spans="1:54" ht="12.6" customHeight="1" x14ac:dyDescent="0.3">
      <c r="A705" s="956" t="s">
        <v>141</v>
      </c>
      <c r="B705" s="956"/>
      <c r="C705" s="956"/>
      <c r="D705" s="956"/>
      <c r="E705" s="956"/>
      <c r="F705" s="956"/>
      <c r="G705" s="956"/>
      <c r="H705" s="956"/>
      <c r="I705" s="956"/>
      <c r="J705" s="956"/>
      <c r="K705" s="956"/>
      <c r="L705" s="956"/>
      <c r="M705" s="956"/>
      <c r="N705" s="956"/>
      <c r="O705" s="956"/>
      <c r="P705" s="956"/>
      <c r="Q705" s="956"/>
      <c r="R705" s="956"/>
      <c r="S705" s="956"/>
      <c r="T705" s="956"/>
      <c r="U705" s="956"/>
      <c r="V705" s="956"/>
      <c r="W705" s="956"/>
      <c r="X705" s="956"/>
      <c r="Y705" s="956"/>
      <c r="Z705" s="956"/>
      <c r="AA705" s="956"/>
      <c r="AB705" s="956"/>
      <c r="AC705" s="956"/>
      <c r="AD705" s="956"/>
      <c r="AE705" s="956"/>
      <c r="AF705" s="956"/>
      <c r="AG705" s="956"/>
      <c r="AH705" s="956"/>
      <c r="AI705" s="956"/>
      <c r="AJ705" s="956"/>
      <c r="AK705" s="956"/>
      <c r="AL705" s="956"/>
      <c r="AM705" s="956"/>
      <c r="AN705" s="956"/>
      <c r="AO705" s="956"/>
      <c r="AP705" s="956"/>
      <c r="AQ705" s="956"/>
      <c r="AR705" s="956"/>
      <c r="AS705" s="956"/>
      <c r="AT705" s="956"/>
      <c r="AU705" s="956"/>
      <c r="AV705" s="956"/>
      <c r="AW705" s="956"/>
      <c r="AX705" s="956"/>
      <c r="AY705" s="956"/>
      <c r="AZ705" s="956"/>
      <c r="BA705" s="956"/>
      <c r="BB705" s="956"/>
    </row>
    <row r="706" spans="1:54" ht="12.6" customHeight="1" x14ac:dyDescent="0.3">
      <c r="A706" s="296" t="s">
        <v>1920</v>
      </c>
      <c r="B706" s="297"/>
      <c r="C706" s="297"/>
      <c r="D706" s="297"/>
      <c r="E706" s="297"/>
      <c r="F706" s="297"/>
      <c r="G706" s="297"/>
      <c r="H706" s="297"/>
      <c r="I706" s="297"/>
      <c r="J706" s="297"/>
      <c r="K706" s="297"/>
      <c r="L706" s="297"/>
      <c r="M706" s="297"/>
      <c r="N706" s="297"/>
      <c r="O706" s="297"/>
      <c r="P706" s="297"/>
      <c r="Q706" s="297"/>
      <c r="R706" s="297"/>
      <c r="S706" s="298"/>
      <c r="T706" s="779">
        <f>SUM(ANALYTIKAVUJ!$C$57+ANALYTIKAVUJ!$C$61+ANALYTIKAVUJ!$C$65+ANALYTIKAVUJ!$C$69-ANALYTIKAVUJ!$C$73)</f>
        <v>0</v>
      </c>
      <c r="U706" s="967"/>
      <c r="V706" s="967"/>
      <c r="W706" s="967"/>
      <c r="X706" s="967"/>
      <c r="Y706" s="967"/>
      <c r="Z706" s="967"/>
      <c r="AA706" s="967"/>
      <c r="AB706" s="967"/>
      <c r="AC706" s="967"/>
      <c r="AD706" s="967"/>
      <c r="AE706" s="967"/>
      <c r="AF706" s="967"/>
      <c r="AG706" s="808">
        <f>SUM(ANALYTIKAVUJ!$D$57+ANALYTIKAVUJ!$D$61+ANALYTIKAVUJ!$D$65+ANALYTIKAVUJ!$D$69-ANALYTIKAVUJ!$D$73)</f>
        <v>0</v>
      </c>
      <c r="AH706" s="808"/>
      <c r="AI706" s="808"/>
      <c r="AJ706" s="808"/>
      <c r="AK706" s="808"/>
      <c r="AL706" s="808"/>
      <c r="AM706" s="808"/>
      <c r="AN706" s="808"/>
      <c r="AO706" s="808"/>
      <c r="AP706" s="808"/>
      <c r="AQ706" s="808"/>
      <c r="AR706" s="808"/>
      <c r="AS706" s="808"/>
      <c r="AT706" s="808"/>
      <c r="AU706" s="808"/>
      <c r="AV706" s="808"/>
      <c r="AW706" s="808"/>
      <c r="AX706" s="808"/>
      <c r="AY706" s="808"/>
      <c r="AZ706" s="808"/>
      <c r="BA706" s="808"/>
      <c r="BB706" s="808"/>
    </row>
    <row r="707" spans="1:54" ht="12.6" customHeight="1" x14ac:dyDescent="0.3">
      <c r="A707" s="958" t="s">
        <v>1921</v>
      </c>
      <c r="B707" s="959"/>
      <c r="C707" s="959"/>
      <c r="D707" s="959"/>
      <c r="E707" s="959"/>
      <c r="F707" s="959"/>
      <c r="G707" s="959"/>
      <c r="H707" s="959"/>
      <c r="I707" s="959"/>
      <c r="J707" s="959"/>
      <c r="K707" s="959"/>
      <c r="L707" s="959"/>
      <c r="M707" s="959"/>
      <c r="N707" s="959"/>
      <c r="O707" s="959"/>
      <c r="P707" s="959"/>
      <c r="Q707" s="959"/>
      <c r="R707" s="959"/>
      <c r="S707" s="960"/>
      <c r="T707" s="855">
        <f>SUM(ANALYTIKAVUJ!$C$58+ANALYTIKAVUJ!$C$62+ANALYTIKAVUJ!$C$66+ANALYTIKAVUJ!$C$70-ANALYTIKAVUJ!$C$74)</f>
        <v>0</v>
      </c>
      <c r="U707" s="808"/>
      <c r="V707" s="808"/>
      <c r="W707" s="808"/>
      <c r="X707" s="808"/>
      <c r="Y707" s="808"/>
      <c r="Z707" s="808"/>
      <c r="AA707" s="808"/>
      <c r="AB707" s="808"/>
      <c r="AC707" s="808"/>
      <c r="AD707" s="808"/>
      <c r="AE707" s="808"/>
      <c r="AF707" s="808"/>
      <c r="AG707" s="808">
        <f>SUM(ANALYTIKAVUJ!$D$58+ANALYTIKAVUJ!$D$62+ANALYTIKAVUJ!$D$66+ANALYTIKAVUJ!$D$70-ANALYTIKAVUJ!$D$74)</f>
        <v>0</v>
      </c>
      <c r="AH707" s="808"/>
      <c r="AI707" s="808"/>
      <c r="AJ707" s="808"/>
      <c r="AK707" s="808"/>
      <c r="AL707" s="808"/>
      <c r="AM707" s="808"/>
      <c r="AN707" s="808"/>
      <c r="AO707" s="808"/>
      <c r="AP707" s="808"/>
      <c r="AQ707" s="808"/>
      <c r="AR707" s="808"/>
      <c r="AS707" s="808"/>
      <c r="AT707" s="808"/>
      <c r="AU707" s="808"/>
      <c r="AV707" s="808"/>
      <c r="AW707" s="808"/>
      <c r="AX707" s="808"/>
      <c r="AY707" s="808"/>
      <c r="AZ707" s="808"/>
      <c r="BA707" s="808"/>
      <c r="BB707" s="808"/>
    </row>
    <row r="708" spans="1:54" ht="12.6" customHeight="1" x14ac:dyDescent="0.3">
      <c r="A708" s="971" t="s">
        <v>145</v>
      </c>
      <c r="B708" s="972"/>
      <c r="C708" s="972"/>
      <c r="D708" s="972"/>
      <c r="E708" s="972"/>
      <c r="F708" s="972"/>
      <c r="G708" s="972"/>
      <c r="H708" s="972"/>
      <c r="I708" s="972"/>
      <c r="J708" s="972"/>
      <c r="K708" s="972"/>
      <c r="L708" s="972"/>
      <c r="M708" s="972"/>
      <c r="N708" s="972"/>
      <c r="O708" s="972"/>
      <c r="P708" s="972"/>
      <c r="Q708" s="972"/>
      <c r="R708" s="972"/>
      <c r="S708" s="973"/>
      <c r="T708" s="855">
        <f>SUM('HL KNIHA VYPOC'!$G$126)</f>
        <v>0</v>
      </c>
      <c r="U708" s="808"/>
      <c r="V708" s="808"/>
      <c r="W708" s="808"/>
      <c r="X708" s="808"/>
      <c r="Y708" s="808"/>
      <c r="Z708" s="808"/>
      <c r="AA708" s="808"/>
      <c r="AB708" s="808"/>
      <c r="AC708" s="808"/>
      <c r="AD708" s="808"/>
      <c r="AE708" s="808"/>
      <c r="AF708" s="808"/>
      <c r="AG708" s="808">
        <f>SUM('HL KNIHA VYPOC'!$K$126)</f>
        <v>0</v>
      </c>
      <c r="AH708" s="808"/>
      <c r="AI708" s="808"/>
      <c r="AJ708" s="808"/>
      <c r="AK708" s="808"/>
      <c r="AL708" s="808"/>
      <c r="AM708" s="808"/>
      <c r="AN708" s="808"/>
      <c r="AO708" s="808"/>
      <c r="AP708" s="808"/>
      <c r="AQ708" s="808"/>
      <c r="AR708" s="808"/>
      <c r="AS708" s="808"/>
      <c r="AT708" s="808"/>
      <c r="AU708" s="808"/>
      <c r="AV708" s="808"/>
      <c r="AW708" s="808"/>
      <c r="AX708" s="808"/>
      <c r="AY708" s="808"/>
      <c r="AZ708" s="808"/>
      <c r="BA708" s="808"/>
      <c r="BB708" s="808"/>
    </row>
    <row r="709" spans="1:54" ht="12.6" customHeight="1" x14ac:dyDescent="0.3">
      <c r="A709" s="293" t="s">
        <v>1922</v>
      </c>
      <c r="B709" s="294"/>
      <c r="C709" s="294"/>
      <c r="D709" s="294"/>
      <c r="E709" s="294"/>
      <c r="F709" s="294"/>
      <c r="G709" s="294"/>
      <c r="H709" s="294"/>
      <c r="I709" s="294"/>
      <c r="J709" s="294"/>
      <c r="K709" s="294"/>
      <c r="L709" s="294"/>
      <c r="M709" s="294"/>
      <c r="N709" s="294"/>
      <c r="O709" s="294"/>
      <c r="P709" s="294"/>
      <c r="Q709" s="294"/>
      <c r="R709" s="294"/>
      <c r="S709" s="295"/>
      <c r="T709" s="855">
        <f>SUM('HL KNIHA VYPOC'!$G$131+ANALYTIKAVUJ!$K$94-ANALYTIKAVUJ!$C$75)</f>
        <v>0</v>
      </c>
      <c r="U709" s="808"/>
      <c r="V709" s="808"/>
      <c r="W709" s="808"/>
      <c r="X709" s="808"/>
      <c r="Y709" s="808"/>
      <c r="Z709" s="808"/>
      <c r="AA709" s="808"/>
      <c r="AB709" s="808"/>
      <c r="AC709" s="808"/>
      <c r="AD709" s="808"/>
      <c r="AE709" s="808"/>
      <c r="AF709" s="808"/>
      <c r="AG709" s="808">
        <f>SUM('HL KNIHA VYPOC'!$K$131+ANALYTIKAVUJ!$L$94-ANALYTIKAVUJ!$D$75)</f>
        <v>0</v>
      </c>
      <c r="AH709" s="808"/>
      <c r="AI709" s="808"/>
      <c r="AJ709" s="808"/>
      <c r="AK709" s="808"/>
      <c r="AL709" s="808"/>
      <c r="AM709" s="808"/>
      <c r="AN709" s="808"/>
      <c r="AO709" s="808"/>
      <c r="AP709" s="808"/>
      <c r="AQ709" s="808"/>
      <c r="AR709" s="808"/>
      <c r="AS709" s="808"/>
      <c r="AT709" s="808"/>
      <c r="AU709" s="808"/>
      <c r="AV709" s="808"/>
      <c r="AW709" s="808"/>
      <c r="AX709" s="808"/>
      <c r="AY709" s="808"/>
      <c r="AZ709" s="808"/>
      <c r="BA709" s="808"/>
      <c r="BB709" s="808"/>
    </row>
    <row r="710" spans="1:54" ht="12.6" customHeight="1" x14ac:dyDescent="0.3">
      <c r="A710" s="293" t="s">
        <v>478</v>
      </c>
      <c r="B710" s="294"/>
      <c r="C710" s="294"/>
      <c r="D710" s="294"/>
      <c r="E710" s="294"/>
      <c r="F710" s="294"/>
      <c r="G710" s="294"/>
      <c r="H710" s="294"/>
      <c r="I710" s="294"/>
      <c r="J710" s="294"/>
      <c r="K710" s="294"/>
      <c r="L710" s="294"/>
      <c r="M710" s="294"/>
      <c r="N710" s="294"/>
      <c r="O710" s="294"/>
      <c r="P710" s="294"/>
      <c r="Q710" s="294"/>
      <c r="R710" s="294"/>
      <c r="S710" s="295"/>
      <c r="T710" s="855">
        <f>SUM(T703+T704+T706+T707+T708+T709)</f>
        <v>57373.409999999996</v>
      </c>
      <c r="U710" s="808"/>
      <c r="V710" s="808"/>
      <c r="W710" s="808"/>
      <c r="X710" s="808"/>
      <c r="Y710" s="808"/>
      <c r="Z710" s="808"/>
      <c r="AA710" s="808"/>
      <c r="AB710" s="808"/>
      <c r="AC710" s="808"/>
      <c r="AD710" s="808"/>
      <c r="AE710" s="808"/>
      <c r="AF710" s="808"/>
      <c r="AG710" s="808">
        <f>SUM(AG703+AG704+AG706+AG707+AG708+AG709)</f>
        <v>50903.170000000006</v>
      </c>
      <c r="AH710" s="808"/>
      <c r="AI710" s="808"/>
      <c r="AJ710" s="808"/>
      <c r="AK710" s="808"/>
      <c r="AL710" s="808"/>
      <c r="AM710" s="808"/>
      <c r="AN710" s="808"/>
      <c r="AO710" s="808"/>
      <c r="AP710" s="808"/>
      <c r="AQ710" s="808"/>
      <c r="AR710" s="808"/>
      <c r="AS710" s="808"/>
      <c r="AT710" s="808"/>
      <c r="AU710" s="808"/>
      <c r="AV710" s="808"/>
      <c r="AW710" s="808"/>
      <c r="AX710" s="808"/>
      <c r="AY710" s="808"/>
      <c r="AZ710" s="808"/>
      <c r="BA710" s="808"/>
      <c r="BB710" s="808"/>
    </row>
    <row r="711" spans="1:54" ht="12.6" customHeight="1" x14ac:dyDescent="0.3">
      <c r="A711" s="246" t="s">
        <v>479</v>
      </c>
    </row>
    <row r="712" spans="1:54" ht="11.4" customHeight="1" x14ac:dyDescent="0.3">
      <c r="A712" s="315"/>
      <c r="B712" s="316"/>
      <c r="C712" s="316"/>
      <c r="D712" s="316"/>
      <c r="E712" s="316"/>
      <c r="F712" s="316"/>
      <c r="G712" s="316"/>
      <c r="H712" s="316"/>
      <c r="I712" s="316"/>
      <c r="J712" s="316"/>
      <c r="K712" s="316"/>
      <c r="L712" s="316"/>
      <c r="M712" s="325"/>
      <c r="N712" s="787" t="s">
        <v>815</v>
      </c>
      <c r="O712" s="788"/>
      <c r="P712" s="788"/>
      <c r="Q712" s="788"/>
      <c r="R712" s="788"/>
      <c r="S712" s="788"/>
      <c r="T712" s="788"/>
      <c r="U712" s="788"/>
      <c r="V712" s="788"/>
      <c r="W712" s="788"/>
      <c r="X712" s="788"/>
      <c r="Y712" s="788"/>
      <c r="Z712" s="788"/>
      <c r="AA712" s="788"/>
      <c r="AB712" s="788"/>
      <c r="AC712" s="788"/>
      <c r="AD712" s="788"/>
      <c r="AE712" s="788"/>
      <c r="AF712" s="788"/>
      <c r="AG712" s="788"/>
      <c r="AH712" s="788"/>
      <c r="AI712" s="788"/>
      <c r="AJ712" s="788"/>
      <c r="AK712" s="788"/>
      <c r="AL712" s="788"/>
      <c r="AM712" s="788"/>
      <c r="AN712" s="788"/>
      <c r="AO712" s="788"/>
      <c r="AP712" s="788"/>
      <c r="AQ712" s="788"/>
      <c r="AR712" s="788"/>
      <c r="AS712" s="788"/>
      <c r="AT712" s="788"/>
      <c r="AU712" s="788"/>
      <c r="AV712" s="788"/>
      <c r="AW712" s="788"/>
      <c r="AX712" s="788"/>
      <c r="AY712" s="788"/>
      <c r="AZ712" s="788"/>
      <c r="BA712" s="788"/>
      <c r="BB712" s="789"/>
    </row>
    <row r="713" spans="1:54" ht="11.1" customHeight="1" x14ac:dyDescent="0.3">
      <c r="A713" s="317"/>
      <c r="B713" s="318"/>
      <c r="C713" s="318"/>
      <c r="D713" s="318"/>
      <c r="E713" s="318"/>
      <c r="F713" s="318"/>
      <c r="G713" s="318"/>
      <c r="H713" s="318"/>
      <c r="I713" s="318"/>
      <c r="J713" s="318"/>
      <c r="K713" s="318"/>
      <c r="L713" s="318"/>
      <c r="M713" s="326"/>
      <c r="N713" s="795" t="s">
        <v>1702</v>
      </c>
      <c r="O713" s="796"/>
      <c r="P713" s="796"/>
      <c r="Q713" s="796"/>
      <c r="R713" s="796"/>
      <c r="S713" s="797"/>
      <c r="T713" s="315"/>
      <c r="U713" s="316"/>
      <c r="V713" s="316"/>
      <c r="W713" s="316"/>
      <c r="X713" s="316"/>
      <c r="Y713" s="316"/>
      <c r="Z713" s="325"/>
      <c r="AA713" s="315"/>
      <c r="AB713" s="316"/>
      <c r="AC713" s="316"/>
      <c r="AD713" s="316"/>
      <c r="AE713" s="316"/>
      <c r="AF713" s="316"/>
      <c r="AG713" s="325"/>
      <c r="AH713" s="795"/>
      <c r="AI713" s="796"/>
      <c r="AJ713" s="796"/>
      <c r="AK713" s="796"/>
      <c r="AL713" s="796"/>
      <c r="AM713" s="796"/>
      <c r="AN713" s="796"/>
      <c r="AO713" s="796"/>
      <c r="AP713" s="797"/>
      <c r="AQ713" s="795" t="s">
        <v>504</v>
      </c>
      <c r="AR713" s="796"/>
      <c r="AS713" s="796"/>
      <c r="AT713" s="796"/>
      <c r="AU713" s="796"/>
      <c r="AV713" s="796"/>
      <c r="AW713" s="796"/>
      <c r="AX713" s="796"/>
      <c r="AY713" s="796"/>
      <c r="AZ713" s="796"/>
      <c r="BA713" s="796"/>
      <c r="BB713" s="797"/>
    </row>
    <row r="714" spans="1:54" ht="11.1" customHeight="1" x14ac:dyDescent="0.3">
      <c r="A714" s="792" t="s">
        <v>141</v>
      </c>
      <c r="B714" s="793"/>
      <c r="C714" s="793"/>
      <c r="D714" s="793"/>
      <c r="E714" s="793"/>
      <c r="F714" s="793"/>
      <c r="G714" s="793"/>
      <c r="H714" s="793"/>
      <c r="I714" s="793"/>
      <c r="J714" s="793"/>
      <c r="K714" s="793"/>
      <c r="L714" s="793"/>
      <c r="M714" s="794"/>
      <c r="N714" s="792" t="s">
        <v>1696</v>
      </c>
      <c r="O714" s="793"/>
      <c r="P714" s="793"/>
      <c r="Q714" s="793"/>
      <c r="R714" s="793"/>
      <c r="S714" s="794"/>
      <c r="T714" s="792" t="s">
        <v>510</v>
      </c>
      <c r="U714" s="793"/>
      <c r="V714" s="793"/>
      <c r="W714" s="793"/>
      <c r="X714" s="793"/>
      <c r="Y714" s="793"/>
      <c r="Z714" s="794"/>
      <c r="AA714" s="792" t="s">
        <v>509</v>
      </c>
      <c r="AB714" s="793"/>
      <c r="AC714" s="793"/>
      <c r="AD714" s="793"/>
      <c r="AE714" s="793"/>
      <c r="AF714" s="793"/>
      <c r="AG714" s="794"/>
      <c r="AH714" s="792" t="s">
        <v>589</v>
      </c>
      <c r="AI714" s="793"/>
      <c r="AJ714" s="793"/>
      <c r="AK714" s="793"/>
      <c r="AL714" s="793"/>
      <c r="AM714" s="793"/>
      <c r="AN714" s="793"/>
      <c r="AO714" s="793"/>
      <c r="AP714" s="794"/>
      <c r="AQ714" s="792" t="s">
        <v>1536</v>
      </c>
      <c r="AR714" s="793"/>
      <c r="AS714" s="793"/>
      <c r="AT714" s="793"/>
      <c r="AU714" s="793"/>
      <c r="AV714" s="793"/>
      <c r="AW714" s="793"/>
      <c r="AX714" s="793"/>
      <c r="AY714" s="793"/>
      <c r="AZ714" s="793"/>
      <c r="BA714" s="793"/>
      <c r="BB714" s="794"/>
    </row>
    <row r="715" spans="1:54" ht="11.1" customHeight="1" x14ac:dyDescent="0.3">
      <c r="A715" s="317"/>
      <c r="B715" s="318"/>
      <c r="C715" s="318"/>
      <c r="D715" s="318"/>
      <c r="E715" s="318"/>
      <c r="F715" s="318"/>
      <c r="G715" s="318"/>
      <c r="H715" s="318"/>
      <c r="I715" s="318"/>
      <c r="J715" s="318"/>
      <c r="K715" s="318"/>
      <c r="L715" s="318"/>
      <c r="M715" s="326"/>
      <c r="N715" s="792" t="s">
        <v>1536</v>
      </c>
      <c r="O715" s="793"/>
      <c r="P715" s="793"/>
      <c r="Q715" s="793"/>
      <c r="R715" s="793"/>
      <c r="S715" s="794"/>
      <c r="T715" s="792"/>
      <c r="U715" s="793"/>
      <c r="V715" s="793"/>
      <c r="W715" s="793"/>
      <c r="X715" s="793"/>
      <c r="Y715" s="793"/>
      <c r="Z715" s="794"/>
      <c r="AA715" s="792"/>
      <c r="AB715" s="793"/>
      <c r="AC715" s="793"/>
      <c r="AD715" s="793"/>
      <c r="AE715" s="793"/>
      <c r="AF715" s="793"/>
      <c r="AG715" s="794"/>
      <c r="AH715" s="792"/>
      <c r="AI715" s="793"/>
      <c r="AJ715" s="793"/>
      <c r="AK715" s="793"/>
      <c r="AL715" s="793"/>
      <c r="AM715" s="793"/>
      <c r="AN715" s="793"/>
      <c r="AO715" s="793"/>
      <c r="AP715" s="794"/>
      <c r="AQ715" s="792" t="s">
        <v>1535</v>
      </c>
      <c r="AR715" s="793"/>
      <c r="AS715" s="793"/>
      <c r="AT715" s="793"/>
      <c r="AU715" s="793"/>
      <c r="AV715" s="793"/>
      <c r="AW715" s="793"/>
      <c r="AX715" s="793"/>
      <c r="AY715" s="793"/>
      <c r="AZ715" s="793"/>
      <c r="BA715" s="793"/>
      <c r="BB715" s="794"/>
    </row>
    <row r="716" spans="1:54" ht="11.1" customHeight="1" x14ac:dyDescent="0.3">
      <c r="A716" s="317"/>
      <c r="B716" s="318"/>
      <c r="C716" s="318"/>
      <c r="D716" s="318"/>
      <c r="E716" s="318"/>
      <c r="F716" s="318"/>
      <c r="G716" s="318"/>
      <c r="H716" s="318"/>
      <c r="I716" s="318"/>
      <c r="J716" s="318"/>
      <c r="K716" s="318"/>
      <c r="L716" s="318"/>
      <c r="M716" s="326"/>
      <c r="N716" s="792" t="s">
        <v>1535</v>
      </c>
      <c r="O716" s="793"/>
      <c r="P716" s="793"/>
      <c r="Q716" s="793"/>
      <c r="R716" s="793"/>
      <c r="S716" s="794"/>
      <c r="T716" s="317"/>
      <c r="U716" s="318"/>
      <c r="V716" s="318"/>
      <c r="W716" s="318"/>
      <c r="X716" s="318"/>
      <c r="Y716" s="318"/>
      <c r="Z716" s="326"/>
      <c r="AA716" s="317"/>
      <c r="AB716" s="318"/>
      <c r="AC716" s="318"/>
      <c r="AD716" s="318"/>
      <c r="AE716" s="318"/>
      <c r="AF716" s="318"/>
      <c r="AG716" s="326"/>
      <c r="AH716" s="792"/>
      <c r="AI716" s="793"/>
      <c r="AJ716" s="793"/>
      <c r="AK716" s="793"/>
      <c r="AL716" s="793"/>
      <c r="AM716" s="793"/>
      <c r="AN716" s="793"/>
      <c r="AO716" s="793"/>
      <c r="AP716" s="794"/>
      <c r="AQ716" s="792"/>
      <c r="AR716" s="793"/>
      <c r="AS716" s="793"/>
      <c r="AT716" s="793"/>
      <c r="AU716" s="793"/>
      <c r="AV716" s="793"/>
      <c r="AW716" s="793"/>
      <c r="AX716" s="793"/>
      <c r="AY716" s="793"/>
      <c r="AZ716" s="793"/>
      <c r="BA716" s="793"/>
      <c r="BB716" s="794"/>
    </row>
    <row r="717" spans="1:54" ht="11.1" customHeight="1" x14ac:dyDescent="0.3">
      <c r="A717" s="739" t="s">
        <v>816</v>
      </c>
      <c r="B717" s="740"/>
      <c r="C717" s="740"/>
      <c r="D717" s="740"/>
      <c r="E717" s="740"/>
      <c r="F717" s="740"/>
      <c r="G717" s="740"/>
      <c r="H717" s="740"/>
      <c r="I717" s="740"/>
      <c r="J717" s="740"/>
      <c r="K717" s="740"/>
      <c r="L717" s="740"/>
      <c r="M717" s="791"/>
      <c r="N717" s="739" t="s">
        <v>817</v>
      </c>
      <c r="O717" s="740"/>
      <c r="P717" s="740"/>
      <c r="Q717" s="740"/>
      <c r="R717" s="740"/>
      <c r="S717" s="791"/>
      <c r="T717" s="739" t="s">
        <v>818</v>
      </c>
      <c r="U717" s="740"/>
      <c r="V717" s="740"/>
      <c r="W717" s="740"/>
      <c r="X717" s="740"/>
      <c r="Y717" s="740"/>
      <c r="Z717" s="791"/>
      <c r="AA717" s="739" t="s">
        <v>476</v>
      </c>
      <c r="AB717" s="740"/>
      <c r="AC717" s="740"/>
      <c r="AD717" s="740"/>
      <c r="AE717" s="740"/>
      <c r="AF717" s="740"/>
      <c r="AG717" s="791"/>
      <c r="AH717" s="739" t="s">
        <v>477</v>
      </c>
      <c r="AI717" s="740"/>
      <c r="AJ717" s="740"/>
      <c r="AK717" s="740"/>
      <c r="AL717" s="740"/>
      <c r="AM717" s="740"/>
      <c r="AN717" s="740"/>
      <c r="AO717" s="740"/>
      <c r="AP717" s="791"/>
      <c r="AQ717" s="739" t="s">
        <v>480</v>
      </c>
      <c r="AR717" s="740"/>
      <c r="AS717" s="740"/>
      <c r="AT717" s="740"/>
      <c r="AU717" s="740"/>
      <c r="AV717" s="740"/>
      <c r="AW717" s="740"/>
      <c r="AX717" s="740"/>
      <c r="AY717" s="740"/>
      <c r="AZ717" s="740"/>
      <c r="BA717" s="740"/>
      <c r="BB717" s="791"/>
    </row>
    <row r="718" spans="1:54" ht="12.6" customHeight="1" x14ac:dyDescent="0.3">
      <c r="A718" s="350" t="s">
        <v>487</v>
      </c>
      <c r="B718" s="294"/>
      <c r="C718" s="294"/>
      <c r="D718" s="294"/>
      <c r="E718" s="294"/>
      <c r="F718" s="294"/>
      <c r="G718" s="294"/>
      <c r="H718" s="294"/>
      <c r="I718" s="294"/>
      <c r="J718" s="294"/>
      <c r="K718" s="294"/>
      <c r="L718" s="294"/>
      <c r="M718" s="295"/>
      <c r="N718" s="855">
        <f>SUM('HL KNIHA VYPOC'!D785+'HL KNIHA VYPOC'!D786)</f>
        <v>0</v>
      </c>
      <c r="O718" s="808"/>
      <c r="P718" s="808"/>
      <c r="Q718" s="808"/>
      <c r="R718" s="808"/>
      <c r="S718" s="808"/>
      <c r="T718" s="808"/>
      <c r="U718" s="808"/>
      <c r="V718" s="808"/>
      <c r="W718" s="808"/>
      <c r="X718" s="808"/>
      <c r="Y718" s="808"/>
      <c r="Z718" s="808"/>
      <c r="AA718" s="808"/>
      <c r="AB718" s="808"/>
      <c r="AC718" s="808"/>
      <c r="AD718" s="808"/>
      <c r="AE718" s="808"/>
      <c r="AF718" s="808"/>
      <c r="AG718" s="808"/>
      <c r="AH718" s="808"/>
      <c r="AI718" s="808"/>
      <c r="AJ718" s="808"/>
      <c r="AK718" s="808"/>
      <c r="AL718" s="808"/>
      <c r="AM718" s="808"/>
      <c r="AN718" s="808"/>
      <c r="AO718" s="808"/>
      <c r="AP718" s="808"/>
      <c r="AQ718" s="808">
        <f>SUM(N718+T718-AA718+AH718)</f>
        <v>0</v>
      </c>
      <c r="AR718" s="808"/>
      <c r="AS718" s="808"/>
      <c r="AT718" s="808"/>
      <c r="AU718" s="808"/>
      <c r="AV718" s="808"/>
      <c r="AW718" s="808"/>
      <c r="AX718" s="808"/>
      <c r="AY718" s="808"/>
      <c r="AZ718" s="808"/>
      <c r="BA718" s="808"/>
      <c r="BB718" s="822"/>
    </row>
    <row r="719" spans="1:54" ht="12.6" customHeight="1" x14ac:dyDescent="0.3">
      <c r="A719" s="293" t="s">
        <v>1703</v>
      </c>
      <c r="B719" s="294"/>
      <c r="C719" s="294"/>
      <c r="D719" s="294"/>
      <c r="E719" s="294"/>
      <c r="F719" s="294"/>
      <c r="G719" s="294"/>
      <c r="H719" s="294"/>
      <c r="I719" s="294"/>
      <c r="J719" s="294"/>
      <c r="K719" s="294"/>
      <c r="L719" s="294"/>
      <c r="M719" s="295"/>
      <c r="N719" s="782">
        <f>SUM('HL KNIHA VYPOC'!D110+'HL KNIHA VYPOC'!D111)</f>
        <v>4813.9799999999996</v>
      </c>
      <c r="O719" s="844"/>
      <c r="P719" s="844"/>
      <c r="Q719" s="844"/>
      <c r="R719" s="844"/>
      <c r="S719" s="844"/>
      <c r="T719" s="844">
        <f>SUM('HL KNIHA VYPOC'!E110+'HL KNIHA VYPOC'!E111)</f>
        <v>13.36</v>
      </c>
      <c r="U719" s="844"/>
      <c r="V719" s="844"/>
      <c r="W719" s="844"/>
      <c r="X719" s="844"/>
      <c r="Y719" s="844"/>
      <c r="Z719" s="844"/>
      <c r="AA719" s="844">
        <f>SUM('HL KNIHA VYPOC'!F110+'HL KNIHA VYPOC'!F111)</f>
        <v>3713.25</v>
      </c>
      <c r="AB719" s="844"/>
      <c r="AC719" s="844"/>
      <c r="AD719" s="844"/>
      <c r="AE719" s="844"/>
      <c r="AF719" s="844"/>
      <c r="AG719" s="844"/>
      <c r="AH719" s="808"/>
      <c r="AI719" s="808"/>
      <c r="AJ719" s="808"/>
      <c r="AK719" s="808"/>
      <c r="AL719" s="808"/>
      <c r="AM719" s="808"/>
      <c r="AN719" s="808"/>
      <c r="AO719" s="808"/>
      <c r="AP719" s="808"/>
      <c r="AQ719" s="808">
        <f>SUM(N719+T719-AA719+AH719)</f>
        <v>1114.0899999999992</v>
      </c>
      <c r="AR719" s="808"/>
      <c r="AS719" s="808"/>
      <c r="AT719" s="808"/>
      <c r="AU719" s="808"/>
      <c r="AV719" s="808"/>
      <c r="AW719" s="808"/>
      <c r="AX719" s="808"/>
      <c r="AY719" s="808"/>
      <c r="AZ719" s="808"/>
      <c r="BA719" s="808"/>
      <c r="BB719" s="822"/>
    </row>
    <row r="720" spans="1:54" ht="12.6" customHeight="1" x14ac:dyDescent="0.3">
      <c r="A720" s="293" t="s">
        <v>124</v>
      </c>
      <c r="B720" s="294"/>
      <c r="C720" s="294"/>
      <c r="D720" s="294"/>
      <c r="E720" s="294"/>
      <c r="F720" s="294"/>
      <c r="G720" s="294"/>
      <c r="H720" s="294"/>
      <c r="I720" s="294"/>
      <c r="J720" s="294"/>
      <c r="K720" s="294"/>
      <c r="L720" s="294"/>
      <c r="M720" s="295"/>
      <c r="N720" s="782">
        <f>SUM('HL KNIHA VYPOC'!D114+'HL KNIHA VYPOC'!D134)</f>
        <v>30052.86</v>
      </c>
      <c r="O720" s="844"/>
      <c r="P720" s="844"/>
      <c r="Q720" s="844"/>
      <c r="R720" s="844"/>
      <c r="S720" s="844"/>
      <c r="T720" s="844">
        <f>SUM('HL KNIHA VYPOC'!E114+'HL KNIHA VYPOC'!E134)</f>
        <v>64155.47</v>
      </c>
      <c r="U720" s="844"/>
      <c r="V720" s="844"/>
      <c r="W720" s="844"/>
      <c r="X720" s="844"/>
      <c r="Y720" s="844"/>
      <c r="Z720" s="844"/>
      <c r="AA720" s="844">
        <f>SUM('HL KNIHA VYPOC'!F114+'HL KNIHA VYPOC'!F134)</f>
        <v>37949.01</v>
      </c>
      <c r="AB720" s="844"/>
      <c r="AC720" s="844"/>
      <c r="AD720" s="844"/>
      <c r="AE720" s="844"/>
      <c r="AF720" s="844"/>
      <c r="AG720" s="844"/>
      <c r="AH720" s="808"/>
      <c r="AI720" s="808"/>
      <c r="AJ720" s="808"/>
      <c r="AK720" s="808"/>
      <c r="AL720" s="808"/>
      <c r="AM720" s="808"/>
      <c r="AN720" s="808"/>
      <c r="AO720" s="808"/>
      <c r="AP720" s="808"/>
      <c r="AQ720" s="844">
        <f>SUM(N720+T720-AA720+AH720)</f>
        <v>56259.32</v>
      </c>
      <c r="AR720" s="844"/>
      <c r="AS720" s="844"/>
      <c r="AT720" s="844"/>
      <c r="AU720" s="844"/>
      <c r="AV720" s="844"/>
      <c r="AW720" s="844"/>
      <c r="AX720" s="844"/>
      <c r="AY720" s="844"/>
      <c r="AZ720" s="844"/>
      <c r="BA720" s="844"/>
      <c r="BB720" s="844"/>
    </row>
    <row r="721" spans="1:54" ht="12.6" customHeight="1" x14ac:dyDescent="0.3">
      <c r="A721" s="350" t="s">
        <v>141</v>
      </c>
      <c r="B721" s="294"/>
      <c r="C721" s="294"/>
      <c r="D721" s="294"/>
      <c r="E721" s="294"/>
      <c r="F721" s="294"/>
      <c r="G721" s="294"/>
      <c r="H721" s="294"/>
      <c r="I721" s="294"/>
      <c r="J721" s="294"/>
      <c r="K721" s="294"/>
      <c r="L721" s="294"/>
      <c r="M721" s="295"/>
      <c r="N721" s="855"/>
      <c r="O721" s="808"/>
      <c r="P721" s="808"/>
      <c r="Q721" s="808"/>
      <c r="R721" s="808"/>
      <c r="S721" s="808"/>
      <c r="T721" s="808"/>
      <c r="U721" s="808"/>
      <c r="V721" s="808"/>
      <c r="W721" s="808"/>
      <c r="X721" s="808"/>
      <c r="Y721" s="808"/>
      <c r="Z721" s="808"/>
      <c r="AA721" s="808"/>
      <c r="AB721" s="808"/>
      <c r="AC721" s="808"/>
      <c r="AD721" s="808"/>
      <c r="AE721" s="808"/>
      <c r="AF721" s="808"/>
      <c r="AG721" s="808"/>
      <c r="AH721" s="808"/>
      <c r="AI721" s="808"/>
      <c r="AJ721" s="808"/>
      <c r="AK721" s="808"/>
      <c r="AL721" s="808"/>
      <c r="AM721" s="808"/>
      <c r="AN721" s="808"/>
      <c r="AO721" s="808"/>
      <c r="AP721" s="808"/>
      <c r="AQ721" s="808"/>
      <c r="AR721" s="808"/>
      <c r="AS721" s="808"/>
      <c r="AT721" s="808"/>
      <c r="AU721" s="808"/>
      <c r="AV721" s="808"/>
      <c r="AW721" s="808"/>
      <c r="AX721" s="808"/>
      <c r="AY721" s="808"/>
      <c r="AZ721" s="808"/>
      <c r="BA721" s="808"/>
      <c r="BB721" s="822"/>
    </row>
    <row r="722" spans="1:54" s="314" customFormat="1" ht="12.6" customHeight="1" x14ac:dyDescent="0.3">
      <c r="A722" s="958" t="s">
        <v>1920</v>
      </c>
      <c r="B722" s="959"/>
      <c r="C722" s="959"/>
      <c r="D722" s="959"/>
      <c r="E722" s="959"/>
      <c r="F722" s="959"/>
      <c r="G722" s="959"/>
      <c r="H722" s="959"/>
      <c r="I722" s="959"/>
      <c r="J722" s="959"/>
      <c r="K722" s="959"/>
      <c r="L722" s="959"/>
      <c r="M722" s="960"/>
      <c r="N722" s="782">
        <f>SUM('HL KNIHA VYPOC'!$D$125+'HL KNIHA VYPOC'!$D$127+'HL KNIHA VYPOC'!$D$129+'HL KNIHA VYPOC'!$D$130-'HL KNIHA VYPOC'!$D$137)</f>
        <v>0</v>
      </c>
      <c r="O722" s="844"/>
      <c r="P722" s="844"/>
      <c r="Q722" s="844"/>
      <c r="R722" s="844"/>
      <c r="S722" s="844"/>
      <c r="T722" s="844">
        <f>SUM('HL KNIHA VYPOC'!$E$125+'HL KNIHA VYPOC'!$E$127+'HL KNIHA VYPOC'!$E$129+'HL KNIHA VYPOC'!$E$130-'HL KNIHA VYPOC'!$E$137)</f>
        <v>0</v>
      </c>
      <c r="U722" s="844"/>
      <c r="V722" s="844"/>
      <c r="W722" s="844"/>
      <c r="X722" s="844"/>
      <c r="Y722" s="844"/>
      <c r="Z722" s="844"/>
      <c r="AA722" s="844">
        <f>SUM('HL KNIHA VYPOC'!$F$125+'HL KNIHA VYPOC'!$F$127+'HL KNIHA VYPOC'!$F$129+'HL KNIHA VYPOC'!$F$130-'HL KNIHA VYPOC'!$F$137)</f>
        <v>0</v>
      </c>
      <c r="AB722" s="844"/>
      <c r="AC722" s="844"/>
      <c r="AD722" s="844"/>
      <c r="AE722" s="844"/>
      <c r="AF722" s="844"/>
      <c r="AG722" s="844"/>
      <c r="AH722" s="808"/>
      <c r="AI722" s="808"/>
      <c r="AJ722" s="808"/>
      <c r="AK722" s="808"/>
      <c r="AL722" s="808"/>
      <c r="AM722" s="808"/>
      <c r="AN722" s="808"/>
      <c r="AO722" s="808"/>
      <c r="AP722" s="808"/>
      <c r="AQ722" s="808">
        <f>SUM(N722+T722-AA722+AH722)</f>
        <v>0</v>
      </c>
      <c r="AR722" s="808"/>
      <c r="AS722" s="808"/>
      <c r="AT722" s="808"/>
      <c r="AU722" s="808"/>
      <c r="AV722" s="808"/>
      <c r="AW722" s="808"/>
      <c r="AX722" s="808"/>
      <c r="AY722" s="808"/>
      <c r="AZ722" s="808"/>
      <c r="BA722" s="808"/>
      <c r="BB722" s="822"/>
    </row>
    <row r="723" spans="1:54" s="314" customFormat="1" ht="12.6" customHeight="1" x14ac:dyDescent="0.3">
      <c r="A723" s="1034" t="s">
        <v>1921</v>
      </c>
      <c r="B723" s="1035"/>
      <c r="C723" s="1035"/>
      <c r="D723" s="1035"/>
      <c r="E723" s="1035"/>
      <c r="F723" s="1035"/>
      <c r="G723" s="1035"/>
      <c r="H723" s="1035"/>
      <c r="I723" s="1035"/>
      <c r="J723" s="1035"/>
      <c r="K723" s="1035"/>
      <c r="L723" s="1035"/>
      <c r="M723" s="1036"/>
      <c r="N723" s="838"/>
      <c r="O723" s="839"/>
      <c r="P723" s="839"/>
      <c r="Q723" s="839"/>
      <c r="R723" s="839"/>
      <c r="S723" s="839"/>
      <c r="T723" s="839"/>
      <c r="U723" s="839"/>
      <c r="V723" s="839"/>
      <c r="W723" s="839"/>
      <c r="X723" s="839"/>
      <c r="Y723" s="839"/>
      <c r="Z723" s="839"/>
      <c r="AA723" s="839"/>
      <c r="AB723" s="839"/>
      <c r="AC723" s="839"/>
      <c r="AD723" s="839"/>
      <c r="AE723" s="839"/>
      <c r="AF723" s="839"/>
      <c r="AG723" s="839"/>
      <c r="AH723" s="1037"/>
      <c r="AI723" s="1037"/>
      <c r="AJ723" s="1037"/>
      <c r="AK723" s="1037"/>
      <c r="AL723" s="1037"/>
      <c r="AM723" s="1037"/>
      <c r="AN723" s="1037"/>
      <c r="AO723" s="1037"/>
      <c r="AP723" s="1037"/>
      <c r="AQ723" s="808">
        <f>SUM(N723+T723-AA723+AH723)</f>
        <v>0</v>
      </c>
      <c r="AR723" s="808"/>
      <c r="AS723" s="808"/>
      <c r="AT723" s="808"/>
      <c r="AU723" s="808"/>
      <c r="AV723" s="808"/>
      <c r="AW723" s="808"/>
      <c r="AX723" s="808"/>
      <c r="AY723" s="808"/>
      <c r="AZ723" s="808"/>
      <c r="BA723" s="808"/>
      <c r="BB723" s="822"/>
    </row>
    <row r="724" spans="1:54" ht="12.6" customHeight="1" x14ac:dyDescent="0.3">
      <c r="A724" s="360" t="s">
        <v>145</v>
      </c>
      <c r="B724" s="294"/>
      <c r="C724" s="294"/>
      <c r="D724" s="294"/>
      <c r="E724" s="294"/>
      <c r="F724" s="294"/>
      <c r="G724" s="294"/>
      <c r="H724" s="294"/>
      <c r="I724" s="294"/>
      <c r="J724" s="294"/>
      <c r="K724" s="294"/>
      <c r="L724" s="294"/>
      <c r="M724" s="295"/>
      <c r="N724" s="855">
        <f>SUM('HL KNIHA VYPOC'!D126)</f>
        <v>0</v>
      </c>
      <c r="O724" s="808"/>
      <c r="P724" s="808"/>
      <c r="Q724" s="808"/>
      <c r="R724" s="808"/>
      <c r="S724" s="808"/>
      <c r="T724" s="808">
        <f>SUM('HL KNIHA VYPOC'!E126)</f>
        <v>0</v>
      </c>
      <c r="U724" s="808"/>
      <c r="V724" s="808"/>
      <c r="W724" s="808"/>
      <c r="X724" s="808"/>
      <c r="Y724" s="808"/>
      <c r="Z724" s="808"/>
      <c r="AA724" s="808">
        <f>SUM('HL KNIHA VYPOC'!F126)</f>
        <v>0</v>
      </c>
      <c r="AB724" s="808"/>
      <c r="AC724" s="808"/>
      <c r="AD724" s="808"/>
      <c r="AE724" s="808"/>
      <c r="AF724" s="808"/>
      <c r="AG724" s="808"/>
      <c r="AH724" s="808"/>
      <c r="AI724" s="808"/>
      <c r="AJ724" s="808"/>
      <c r="AK724" s="808"/>
      <c r="AL724" s="808"/>
      <c r="AM724" s="808"/>
      <c r="AN724" s="808"/>
      <c r="AO724" s="808"/>
      <c r="AP724" s="808"/>
      <c r="AQ724" s="808">
        <f>SUM(N724+T724-AA724+AH724)</f>
        <v>0</v>
      </c>
      <c r="AR724" s="808"/>
      <c r="AS724" s="808"/>
      <c r="AT724" s="808"/>
      <c r="AU724" s="808"/>
      <c r="AV724" s="808"/>
      <c r="AW724" s="808"/>
      <c r="AX724" s="808"/>
      <c r="AY724" s="808"/>
      <c r="AZ724" s="808"/>
      <c r="BA724" s="808"/>
      <c r="BB724" s="822"/>
    </row>
    <row r="725" spans="1:54" ht="12.6" customHeight="1" x14ac:dyDescent="0.3">
      <c r="A725" s="361" t="s">
        <v>1923</v>
      </c>
      <c r="B725" s="294"/>
      <c r="C725" s="294"/>
      <c r="D725" s="294"/>
      <c r="E725" s="294"/>
      <c r="F725" s="294"/>
      <c r="G725" s="294"/>
      <c r="H725" s="294"/>
      <c r="I725" s="294"/>
      <c r="J725" s="294"/>
      <c r="K725" s="294"/>
      <c r="L725" s="294"/>
      <c r="M725" s="295"/>
      <c r="N725" s="1096"/>
      <c r="O725" s="1037"/>
      <c r="P725" s="1037"/>
      <c r="Q725" s="1037"/>
      <c r="R725" s="1037"/>
      <c r="S725" s="1037"/>
      <c r="T725" s="1037"/>
      <c r="U725" s="1037"/>
      <c r="V725" s="1037"/>
      <c r="W725" s="1037"/>
      <c r="X725" s="1037"/>
      <c r="Y725" s="1037"/>
      <c r="Z725" s="1037"/>
      <c r="AA725" s="1037"/>
      <c r="AB725" s="1037"/>
      <c r="AC725" s="1037"/>
      <c r="AD725" s="1037"/>
      <c r="AE725" s="1037"/>
      <c r="AF725" s="1037"/>
      <c r="AG725" s="1037"/>
      <c r="AH725" s="1037"/>
      <c r="AI725" s="1037"/>
      <c r="AJ725" s="1037"/>
      <c r="AK725" s="1037"/>
      <c r="AL725" s="1037"/>
      <c r="AM725" s="1037"/>
      <c r="AN725" s="1037"/>
      <c r="AO725" s="1037"/>
      <c r="AP725" s="1037"/>
      <c r="AQ725" s="808">
        <f>SUM(N725+T725-AA725+AH725)</f>
        <v>0</v>
      </c>
      <c r="AR725" s="808"/>
      <c r="AS725" s="808"/>
      <c r="AT725" s="808"/>
      <c r="AU725" s="808"/>
      <c r="AV725" s="808"/>
      <c r="AW725" s="808"/>
      <c r="AX725" s="808"/>
      <c r="AY725" s="808"/>
      <c r="AZ725" s="808"/>
      <c r="BA725" s="808"/>
      <c r="BB725" s="822"/>
    </row>
    <row r="726" spans="1:54" ht="12.6" customHeight="1" x14ac:dyDescent="0.3">
      <c r="A726" s="314" t="s">
        <v>1701</v>
      </c>
    </row>
    <row r="727" spans="1:54" ht="15" customHeight="1" x14ac:dyDescent="0.3">
      <c r="A727" s="824" t="s">
        <v>2880</v>
      </c>
      <c r="B727" s="825"/>
      <c r="C727" s="825"/>
      <c r="D727" s="825"/>
      <c r="E727" s="825"/>
      <c r="F727" s="825"/>
      <c r="G727" s="825"/>
      <c r="H727" s="825"/>
      <c r="I727" s="825"/>
      <c r="J727" s="825"/>
      <c r="K727" s="825"/>
      <c r="L727" s="825"/>
      <c r="M727" s="825"/>
      <c r="N727" s="825"/>
      <c r="O727" s="825"/>
      <c r="P727" s="825"/>
      <c r="Q727" s="825"/>
      <c r="R727" s="825"/>
      <c r="S727" s="825"/>
      <c r="T727" s="825"/>
      <c r="U727" s="825"/>
      <c r="V727" s="825"/>
      <c r="W727" s="825"/>
      <c r="X727" s="825"/>
      <c r="Y727" s="825"/>
      <c r="Z727" s="825"/>
      <c r="AA727" s="825"/>
      <c r="AB727" s="825"/>
      <c r="AC727" s="825"/>
      <c r="AD727" s="825"/>
      <c r="AE727" s="825"/>
      <c r="AF727" s="825"/>
      <c r="AG727" s="825"/>
      <c r="AH727" s="825"/>
      <c r="AI727" s="825"/>
      <c r="AJ727" s="825"/>
      <c r="AK727" s="825"/>
      <c r="AL727" s="825"/>
      <c r="AM727" s="825"/>
      <c r="AN727" s="825"/>
      <c r="AO727" s="825"/>
      <c r="AP727" s="825"/>
      <c r="AQ727" s="825"/>
      <c r="AR727" s="825"/>
      <c r="AS727" s="825"/>
      <c r="AT727" s="825"/>
      <c r="AU727" s="825"/>
      <c r="AV727" s="825"/>
      <c r="AW727" s="825"/>
      <c r="AX727" s="825"/>
      <c r="AY727" s="825"/>
      <c r="AZ727" s="825"/>
      <c r="BA727" s="825"/>
      <c r="BB727" s="826"/>
    </row>
    <row r="728" spans="1:54" ht="15" customHeight="1" x14ac:dyDescent="0.3">
      <c r="A728" s="827"/>
      <c r="B728" s="828"/>
      <c r="C728" s="828"/>
      <c r="D728" s="828"/>
      <c r="E728" s="828"/>
      <c r="F728" s="828"/>
      <c r="G728" s="828"/>
      <c r="H728" s="828"/>
      <c r="I728" s="828"/>
      <c r="J728" s="828"/>
      <c r="K728" s="828"/>
      <c r="L728" s="828"/>
      <c r="M728" s="828"/>
      <c r="N728" s="828"/>
      <c r="O728" s="828"/>
      <c r="P728" s="828"/>
      <c r="Q728" s="828"/>
      <c r="R728" s="828"/>
      <c r="S728" s="828"/>
      <c r="T728" s="828"/>
      <c r="U728" s="828"/>
      <c r="V728" s="828"/>
      <c r="W728" s="828"/>
      <c r="X728" s="828"/>
      <c r="Y728" s="828"/>
      <c r="Z728" s="828"/>
      <c r="AA728" s="828"/>
      <c r="AB728" s="828"/>
      <c r="AC728" s="828"/>
      <c r="AD728" s="828"/>
      <c r="AE728" s="828"/>
      <c r="AF728" s="828"/>
      <c r="AG728" s="828"/>
      <c r="AH728" s="828"/>
      <c r="AI728" s="828"/>
      <c r="AJ728" s="828"/>
      <c r="AK728" s="828"/>
      <c r="AL728" s="828"/>
      <c r="AM728" s="828"/>
      <c r="AN728" s="828"/>
      <c r="AO728" s="828"/>
      <c r="AP728" s="828"/>
      <c r="AQ728" s="828"/>
      <c r="AR728" s="828"/>
      <c r="AS728" s="828"/>
      <c r="AT728" s="828"/>
      <c r="AU728" s="828"/>
      <c r="AV728" s="828"/>
      <c r="AW728" s="828"/>
      <c r="AX728" s="828"/>
      <c r="AY728" s="828"/>
      <c r="AZ728" s="828"/>
      <c r="BA728" s="828"/>
      <c r="BB728" s="829"/>
    </row>
    <row r="729" spans="1:54" s="290" customFormat="1" ht="6.75" customHeight="1" x14ac:dyDescent="0.3"/>
    <row r="730" spans="1:54" ht="12.6" customHeight="1" x14ac:dyDescent="0.3">
      <c r="A730" s="314" t="s">
        <v>1960</v>
      </c>
      <c r="B730" s="314"/>
      <c r="C730" s="314"/>
      <c r="D730" s="314"/>
      <c r="E730" s="314"/>
      <c r="F730" s="314"/>
      <c r="G730" s="314"/>
      <c r="H730" s="314"/>
      <c r="I730" s="314"/>
      <c r="J730" s="314"/>
      <c r="K730" s="314"/>
      <c r="L730" s="314"/>
      <c r="M730" s="314"/>
      <c r="N730" s="314"/>
      <c r="O730" s="314"/>
      <c r="P730" s="314"/>
      <c r="Q730" s="314"/>
      <c r="R730" s="314"/>
      <c r="S730" s="314"/>
      <c r="T730" s="314"/>
      <c r="U730" s="314"/>
      <c r="V730" s="314"/>
      <c r="W730" s="314"/>
      <c r="X730" s="314"/>
      <c r="Y730" s="314"/>
      <c r="Z730" s="314"/>
      <c r="AA730" s="314"/>
      <c r="AB730" s="314"/>
      <c r="AC730" s="314"/>
      <c r="AD730" s="314"/>
      <c r="AE730" s="314"/>
      <c r="AF730" s="314"/>
      <c r="AG730" s="314"/>
      <c r="AH730" s="314"/>
      <c r="AI730" s="314"/>
      <c r="AJ730" s="314"/>
      <c r="AK730" s="314"/>
      <c r="AL730" s="314"/>
      <c r="AM730" s="314"/>
      <c r="AN730" s="314"/>
      <c r="AO730" s="314"/>
      <c r="AP730" s="314"/>
      <c r="AQ730" s="314"/>
      <c r="AR730" s="314"/>
      <c r="AS730" s="314"/>
      <c r="AT730" s="314"/>
      <c r="AU730" s="314"/>
      <c r="AV730" s="314"/>
      <c r="AW730" s="314"/>
      <c r="AX730" s="314"/>
      <c r="AY730" s="314"/>
      <c r="AZ730" s="314"/>
      <c r="BA730" s="314"/>
      <c r="BB730" s="314"/>
    </row>
    <row r="731" spans="1:54" ht="12.6" customHeight="1" x14ac:dyDescent="0.3">
      <c r="A731" s="315"/>
      <c r="B731" s="316"/>
      <c r="C731" s="316"/>
      <c r="D731" s="316"/>
      <c r="E731" s="316"/>
      <c r="F731" s="316"/>
      <c r="G731" s="316"/>
      <c r="H731" s="316"/>
      <c r="I731" s="316"/>
      <c r="J731" s="316"/>
      <c r="K731" s="316"/>
      <c r="L731" s="316"/>
      <c r="M731" s="316"/>
      <c r="N731" s="297"/>
      <c r="O731" s="345"/>
      <c r="P731" s="346"/>
      <c r="Q731" s="795"/>
      <c r="R731" s="796"/>
      <c r="S731" s="796"/>
      <c r="T731" s="796"/>
      <c r="U731" s="796"/>
      <c r="V731" s="797"/>
      <c r="W731" s="795"/>
      <c r="X731" s="796"/>
      <c r="Y731" s="796"/>
      <c r="Z731" s="796"/>
      <c r="AA731" s="796"/>
      <c r="AB731" s="797"/>
      <c r="AC731" s="795" t="s">
        <v>1699</v>
      </c>
      <c r="AD731" s="796"/>
      <c r="AE731" s="796"/>
      <c r="AF731" s="796"/>
      <c r="AG731" s="796"/>
      <c r="AH731" s="796"/>
      <c r="AI731" s="797"/>
      <c r="AJ731" s="795" t="s">
        <v>1699</v>
      </c>
      <c r="AK731" s="796"/>
      <c r="AL731" s="796"/>
      <c r="AM731" s="796"/>
      <c r="AN731" s="796"/>
      <c r="AO731" s="796"/>
      <c r="AP731" s="797"/>
      <c r="AQ731" s="795"/>
      <c r="AR731" s="796"/>
      <c r="AS731" s="796"/>
      <c r="AT731" s="796"/>
      <c r="AU731" s="796"/>
      <c r="AV731" s="796"/>
      <c r="AW731" s="796"/>
      <c r="AX731" s="796"/>
      <c r="AY731" s="796"/>
      <c r="AZ731" s="796"/>
      <c r="BA731" s="796"/>
      <c r="BB731" s="797"/>
    </row>
    <row r="732" spans="1:54" ht="12.6" customHeight="1" x14ac:dyDescent="0.3">
      <c r="A732" s="317"/>
      <c r="B732" s="318"/>
      <c r="C732" s="318"/>
      <c r="D732" s="318"/>
      <c r="E732" s="318"/>
      <c r="F732" s="318"/>
      <c r="G732" s="318"/>
      <c r="H732" s="318"/>
      <c r="I732" s="318"/>
      <c r="J732" s="318"/>
      <c r="K732" s="318"/>
      <c r="L732" s="318"/>
      <c r="M732" s="318"/>
      <c r="N732" s="290"/>
      <c r="O732" s="292"/>
      <c r="P732" s="362"/>
      <c r="Q732" s="792" t="s">
        <v>1697</v>
      </c>
      <c r="R732" s="793"/>
      <c r="S732" s="793"/>
      <c r="T732" s="793"/>
      <c r="U732" s="793"/>
      <c r="V732" s="794"/>
      <c r="W732" s="792"/>
      <c r="X732" s="793"/>
      <c r="Y732" s="793"/>
      <c r="Z732" s="793"/>
      <c r="AA732" s="793"/>
      <c r="AB732" s="794"/>
      <c r="AC732" s="792" t="s">
        <v>1698</v>
      </c>
      <c r="AD732" s="793"/>
      <c r="AE732" s="793"/>
      <c r="AF732" s="793"/>
      <c r="AG732" s="793"/>
      <c r="AH732" s="793"/>
      <c r="AI732" s="794"/>
      <c r="AJ732" s="792" t="s">
        <v>1698</v>
      </c>
      <c r="AK732" s="793"/>
      <c r="AL732" s="793"/>
      <c r="AM732" s="793"/>
      <c r="AN732" s="793"/>
      <c r="AO732" s="793"/>
      <c r="AP732" s="794"/>
      <c r="AQ732" s="792" t="s">
        <v>1697</v>
      </c>
      <c r="AR732" s="793"/>
      <c r="AS732" s="793"/>
      <c r="AT732" s="793"/>
      <c r="AU732" s="793"/>
      <c r="AV732" s="793"/>
      <c r="AW732" s="793"/>
      <c r="AX732" s="793"/>
      <c r="AY732" s="793"/>
      <c r="AZ732" s="793"/>
      <c r="BA732" s="793"/>
      <c r="BB732" s="794"/>
    </row>
    <row r="733" spans="1:54" ht="12.6" customHeight="1" x14ac:dyDescent="0.3">
      <c r="A733" s="291" t="s">
        <v>141</v>
      </c>
      <c r="B733" s="292"/>
      <c r="C733" s="292"/>
      <c r="D733" s="292"/>
      <c r="E733" s="292"/>
      <c r="F733" s="292"/>
      <c r="G733" s="292"/>
      <c r="H733" s="292"/>
      <c r="I733" s="292"/>
      <c r="J733" s="292"/>
      <c r="K733" s="292"/>
      <c r="L733" s="292"/>
      <c r="M733" s="292"/>
      <c r="N733" s="290"/>
      <c r="O733" s="292"/>
      <c r="P733" s="362"/>
      <c r="Q733" s="792" t="s">
        <v>1696</v>
      </c>
      <c r="R733" s="793"/>
      <c r="S733" s="793"/>
      <c r="T733" s="793"/>
      <c r="U733" s="793"/>
      <c r="V733" s="794"/>
      <c r="W733" s="792" t="s">
        <v>1491</v>
      </c>
      <c r="X733" s="793"/>
      <c r="Y733" s="793"/>
      <c r="Z733" s="793"/>
      <c r="AA733" s="793"/>
      <c r="AB733" s="794"/>
      <c r="AC733" s="792" t="s">
        <v>1695</v>
      </c>
      <c r="AD733" s="793"/>
      <c r="AE733" s="793"/>
      <c r="AF733" s="793"/>
      <c r="AG733" s="793"/>
      <c r="AH733" s="793"/>
      <c r="AI733" s="794"/>
      <c r="AJ733" s="792" t="s">
        <v>1694</v>
      </c>
      <c r="AK733" s="793"/>
      <c r="AL733" s="793"/>
      <c r="AM733" s="793"/>
      <c r="AN733" s="793"/>
      <c r="AO733" s="793"/>
      <c r="AP733" s="794"/>
      <c r="AQ733" s="792" t="s">
        <v>1537</v>
      </c>
      <c r="AR733" s="793"/>
      <c r="AS733" s="793"/>
      <c r="AT733" s="793"/>
      <c r="AU733" s="793"/>
      <c r="AV733" s="793"/>
      <c r="AW733" s="793"/>
      <c r="AX733" s="793"/>
      <c r="AY733" s="793"/>
      <c r="AZ733" s="793"/>
      <c r="BA733" s="793"/>
      <c r="BB733" s="794"/>
    </row>
    <row r="734" spans="1:54" ht="12.6" customHeight="1" x14ac:dyDescent="0.3">
      <c r="A734" s="317"/>
      <c r="B734" s="318"/>
      <c r="C734" s="318"/>
      <c r="D734" s="318"/>
      <c r="E734" s="318"/>
      <c r="F734" s="318"/>
      <c r="G734" s="318"/>
      <c r="H734" s="318"/>
      <c r="I734" s="318"/>
      <c r="J734" s="318"/>
      <c r="K734" s="318"/>
      <c r="L734" s="318"/>
      <c r="M734" s="318"/>
      <c r="N734" s="290"/>
      <c r="O734" s="292"/>
      <c r="P734" s="362"/>
      <c r="Q734" s="792" t="s">
        <v>1536</v>
      </c>
      <c r="R734" s="793"/>
      <c r="S734" s="793"/>
      <c r="T734" s="793"/>
      <c r="U734" s="793"/>
      <c r="V734" s="794"/>
      <c r="W734" s="792" t="s">
        <v>1693</v>
      </c>
      <c r="X734" s="793"/>
      <c r="Y734" s="793"/>
      <c r="Z734" s="793"/>
      <c r="AA734" s="793"/>
      <c r="AB734" s="794"/>
      <c r="AC734" s="792" t="s">
        <v>1692</v>
      </c>
      <c r="AD734" s="793"/>
      <c r="AE734" s="793"/>
      <c r="AF734" s="793"/>
      <c r="AG734" s="793"/>
      <c r="AH734" s="793"/>
      <c r="AI734" s="794"/>
      <c r="AJ734" s="792" t="s">
        <v>1691</v>
      </c>
      <c r="AK734" s="793"/>
      <c r="AL734" s="793"/>
      <c r="AM734" s="793"/>
      <c r="AN734" s="793"/>
      <c r="AO734" s="793"/>
      <c r="AP734" s="794"/>
      <c r="AQ734" s="792" t="s">
        <v>1536</v>
      </c>
      <c r="AR734" s="793"/>
      <c r="AS734" s="793"/>
      <c r="AT734" s="793"/>
      <c r="AU734" s="793"/>
      <c r="AV734" s="793"/>
      <c r="AW734" s="793"/>
      <c r="AX734" s="793"/>
      <c r="AY734" s="793"/>
      <c r="AZ734" s="793"/>
      <c r="BA734" s="793"/>
      <c r="BB734" s="794"/>
    </row>
    <row r="735" spans="1:54" ht="12.6" customHeight="1" x14ac:dyDescent="0.3">
      <c r="A735" s="317"/>
      <c r="B735" s="318"/>
      <c r="C735" s="318"/>
      <c r="D735" s="318"/>
      <c r="E735" s="318"/>
      <c r="F735" s="318"/>
      <c r="G735" s="318"/>
      <c r="H735" s="318"/>
      <c r="I735" s="318"/>
      <c r="J735" s="318"/>
      <c r="K735" s="318"/>
      <c r="L735" s="318"/>
      <c r="M735" s="318"/>
      <c r="N735" s="290"/>
      <c r="O735" s="292"/>
      <c r="P735" s="362"/>
      <c r="Q735" s="792" t="s">
        <v>1535</v>
      </c>
      <c r="R735" s="793"/>
      <c r="S735" s="793"/>
      <c r="T735" s="793"/>
      <c r="U735" s="793"/>
      <c r="V735" s="794"/>
      <c r="W735" s="792"/>
      <c r="X735" s="793"/>
      <c r="Y735" s="793"/>
      <c r="Z735" s="793"/>
      <c r="AA735" s="793"/>
      <c r="AB735" s="794"/>
      <c r="AC735" s="792" t="s">
        <v>1690</v>
      </c>
      <c r="AD735" s="793"/>
      <c r="AE735" s="793"/>
      <c r="AF735" s="793"/>
      <c r="AG735" s="793"/>
      <c r="AH735" s="793"/>
      <c r="AI735" s="794"/>
      <c r="AJ735" s="792" t="s">
        <v>1689</v>
      </c>
      <c r="AK735" s="793"/>
      <c r="AL735" s="793"/>
      <c r="AM735" s="793"/>
      <c r="AN735" s="793"/>
      <c r="AO735" s="793"/>
      <c r="AP735" s="794"/>
      <c r="AQ735" s="792" t="s">
        <v>1535</v>
      </c>
      <c r="AR735" s="793"/>
      <c r="AS735" s="793"/>
      <c r="AT735" s="793"/>
      <c r="AU735" s="793"/>
      <c r="AV735" s="793"/>
      <c r="AW735" s="793"/>
      <c r="AX735" s="793"/>
      <c r="AY735" s="793"/>
      <c r="AZ735" s="793"/>
      <c r="BA735" s="793"/>
      <c r="BB735" s="794"/>
    </row>
    <row r="736" spans="1:54" ht="12.6" customHeight="1" x14ac:dyDescent="0.3">
      <c r="A736" s="739" t="s">
        <v>816</v>
      </c>
      <c r="B736" s="740"/>
      <c r="C736" s="740"/>
      <c r="D736" s="740"/>
      <c r="E736" s="740"/>
      <c r="F736" s="740"/>
      <c r="G736" s="740"/>
      <c r="H736" s="740"/>
      <c r="I736" s="740"/>
      <c r="J736" s="740"/>
      <c r="K736" s="740"/>
      <c r="L736" s="740"/>
      <c r="M736" s="740"/>
      <c r="N736" s="740"/>
      <c r="O736" s="740"/>
      <c r="P736" s="791"/>
      <c r="Q736" s="739" t="s">
        <v>817</v>
      </c>
      <c r="R736" s="740"/>
      <c r="S736" s="740"/>
      <c r="T736" s="740"/>
      <c r="U736" s="740"/>
      <c r="V736" s="791"/>
      <c r="W736" s="739" t="s">
        <v>818</v>
      </c>
      <c r="X736" s="740"/>
      <c r="Y736" s="740"/>
      <c r="Z736" s="740"/>
      <c r="AA736" s="740"/>
      <c r="AB736" s="791"/>
      <c r="AC736" s="739" t="s">
        <v>476</v>
      </c>
      <c r="AD736" s="740"/>
      <c r="AE736" s="740"/>
      <c r="AF736" s="740"/>
      <c r="AG736" s="740"/>
      <c r="AH736" s="740"/>
      <c r="AI736" s="791"/>
      <c r="AJ736" s="739" t="s">
        <v>477</v>
      </c>
      <c r="AK736" s="740"/>
      <c r="AL736" s="740"/>
      <c r="AM736" s="740"/>
      <c r="AN736" s="740"/>
      <c r="AO736" s="740"/>
      <c r="AP736" s="791"/>
      <c r="AQ736" s="739" t="s">
        <v>480</v>
      </c>
      <c r="AR736" s="740"/>
      <c r="AS736" s="740"/>
      <c r="AT736" s="740"/>
      <c r="AU736" s="740"/>
      <c r="AV736" s="740"/>
      <c r="AW736" s="740"/>
      <c r="AX736" s="740"/>
      <c r="AY736" s="740"/>
      <c r="AZ736" s="740"/>
      <c r="BA736" s="740"/>
      <c r="BB736" s="791"/>
    </row>
    <row r="737" spans="1:54" ht="12.6" customHeight="1" x14ac:dyDescent="0.3">
      <c r="A737" s="845" t="s">
        <v>1920</v>
      </c>
      <c r="B737" s="846"/>
      <c r="C737" s="846"/>
      <c r="D737" s="846"/>
      <c r="E737" s="846"/>
      <c r="F737" s="846"/>
      <c r="G737" s="846"/>
      <c r="H737" s="846"/>
      <c r="I737" s="846"/>
      <c r="J737" s="846"/>
      <c r="K737" s="846"/>
      <c r="L737" s="846"/>
      <c r="M737" s="846"/>
      <c r="N737" s="846"/>
      <c r="O737" s="846"/>
      <c r="P737" s="847"/>
      <c r="Q737" s="1016"/>
      <c r="R737" s="1017"/>
      <c r="S737" s="1017"/>
      <c r="T737" s="1017"/>
      <c r="U737" s="1017"/>
      <c r="V737" s="1018"/>
      <c r="W737" s="1016"/>
      <c r="X737" s="1017"/>
      <c r="Y737" s="1017"/>
      <c r="Z737" s="1017"/>
      <c r="AA737" s="1017"/>
      <c r="AB737" s="1018"/>
      <c r="AC737" s="1016"/>
      <c r="AD737" s="1017"/>
      <c r="AE737" s="1017"/>
      <c r="AF737" s="1017"/>
      <c r="AG737" s="1017"/>
      <c r="AH737" s="1017"/>
      <c r="AI737" s="1018"/>
      <c r="AJ737" s="1016"/>
      <c r="AK737" s="1017"/>
      <c r="AL737" s="1017"/>
      <c r="AM737" s="1017"/>
      <c r="AN737" s="1017"/>
      <c r="AO737" s="1017"/>
      <c r="AP737" s="1018"/>
      <c r="AQ737" s="1016"/>
      <c r="AR737" s="1017"/>
      <c r="AS737" s="1017"/>
      <c r="AT737" s="1017"/>
      <c r="AU737" s="1017"/>
      <c r="AV737" s="1017"/>
      <c r="AW737" s="1017"/>
      <c r="AX737" s="1017"/>
      <c r="AY737" s="1017"/>
      <c r="AZ737" s="1017"/>
      <c r="BA737" s="1017"/>
      <c r="BB737" s="1018"/>
    </row>
    <row r="738" spans="1:54" ht="12.6" customHeight="1" x14ac:dyDescent="0.3">
      <c r="A738" s="958" t="s">
        <v>1921</v>
      </c>
      <c r="B738" s="959"/>
      <c r="C738" s="959"/>
      <c r="D738" s="959"/>
      <c r="E738" s="959"/>
      <c r="F738" s="959"/>
      <c r="G738" s="959"/>
      <c r="H738" s="959"/>
      <c r="I738" s="959"/>
      <c r="J738" s="959"/>
      <c r="K738" s="959"/>
      <c r="L738" s="959"/>
      <c r="M738" s="959"/>
      <c r="N738" s="959" t="e">
        <f>SUM(#REF!)</f>
        <v>#REF!</v>
      </c>
      <c r="O738" s="959"/>
      <c r="P738" s="960"/>
      <c r="Q738" s="1019"/>
      <c r="R738" s="1020"/>
      <c r="S738" s="1020"/>
      <c r="T738" s="1020"/>
      <c r="U738" s="1020"/>
      <c r="V738" s="1021"/>
      <c r="W738" s="1019"/>
      <c r="X738" s="1020"/>
      <c r="Y738" s="1020"/>
      <c r="Z738" s="1020"/>
      <c r="AA738" s="1020"/>
      <c r="AB738" s="1021"/>
      <c r="AC738" s="1019"/>
      <c r="AD738" s="1020"/>
      <c r="AE738" s="1020"/>
      <c r="AF738" s="1020"/>
      <c r="AG738" s="1020"/>
      <c r="AH738" s="1020"/>
      <c r="AI738" s="1021"/>
      <c r="AJ738" s="1019"/>
      <c r="AK738" s="1020"/>
      <c r="AL738" s="1020"/>
      <c r="AM738" s="1020"/>
      <c r="AN738" s="1020"/>
      <c r="AO738" s="1020"/>
      <c r="AP738" s="1021"/>
      <c r="AQ738" s="1019"/>
      <c r="AR738" s="1020"/>
      <c r="AS738" s="1020"/>
      <c r="AT738" s="1020"/>
      <c r="AU738" s="1020"/>
      <c r="AV738" s="1020"/>
      <c r="AW738" s="1020"/>
      <c r="AX738" s="1020"/>
      <c r="AY738" s="1020"/>
      <c r="AZ738" s="1020"/>
      <c r="BA738" s="1020"/>
      <c r="BB738" s="1021"/>
    </row>
    <row r="739" spans="1:54" ht="12.6" customHeight="1" x14ac:dyDescent="0.3">
      <c r="A739" s="958" t="s">
        <v>1922</v>
      </c>
      <c r="B739" s="959"/>
      <c r="C739" s="959"/>
      <c r="D739" s="959"/>
      <c r="E739" s="959"/>
      <c r="F739" s="959"/>
      <c r="G739" s="959"/>
      <c r="H739" s="959"/>
      <c r="I739" s="959"/>
      <c r="J739" s="959"/>
      <c r="K739" s="959"/>
      <c r="L739" s="959"/>
      <c r="M739" s="959"/>
      <c r="N739" s="959"/>
      <c r="O739" s="959"/>
      <c r="P739" s="960"/>
      <c r="Q739" s="1019"/>
      <c r="R739" s="1020"/>
      <c r="S739" s="1020"/>
      <c r="T739" s="1020"/>
      <c r="U739" s="1020"/>
      <c r="V739" s="1021"/>
      <c r="W739" s="1019"/>
      <c r="X739" s="1020"/>
      <c r="Y739" s="1020"/>
      <c r="Z739" s="1020"/>
      <c r="AA739" s="1020"/>
      <c r="AB739" s="1021"/>
      <c r="AC739" s="1019"/>
      <c r="AD739" s="1020"/>
      <c r="AE739" s="1020"/>
      <c r="AF739" s="1020"/>
      <c r="AG739" s="1020"/>
      <c r="AH739" s="1020"/>
      <c r="AI739" s="1021"/>
      <c r="AJ739" s="1019"/>
      <c r="AK739" s="1020"/>
      <c r="AL739" s="1020"/>
      <c r="AM739" s="1020"/>
      <c r="AN739" s="1020"/>
      <c r="AO739" s="1020"/>
      <c r="AP739" s="1021"/>
      <c r="AQ739" s="1019"/>
      <c r="AR739" s="1020"/>
      <c r="AS739" s="1020"/>
      <c r="AT739" s="1020"/>
      <c r="AU739" s="1020"/>
      <c r="AV739" s="1020"/>
      <c r="AW739" s="1020"/>
      <c r="AX739" s="1020"/>
      <c r="AY739" s="1020"/>
      <c r="AZ739" s="1020"/>
      <c r="BA739" s="1020"/>
      <c r="BB739" s="1021"/>
    </row>
    <row r="740" spans="1:54" ht="12.6" customHeight="1" x14ac:dyDescent="0.3">
      <c r="A740" s="958" t="s">
        <v>145</v>
      </c>
      <c r="B740" s="959"/>
      <c r="C740" s="959"/>
      <c r="D740" s="959"/>
      <c r="E740" s="959"/>
      <c r="F740" s="959"/>
      <c r="G740" s="959"/>
      <c r="H740" s="959"/>
      <c r="I740" s="959"/>
      <c r="J740" s="959"/>
      <c r="K740" s="959"/>
      <c r="L740" s="959"/>
      <c r="M740" s="959"/>
      <c r="N740" s="959"/>
      <c r="O740" s="959"/>
      <c r="P740" s="960"/>
      <c r="Q740" s="1019"/>
      <c r="R740" s="1020"/>
      <c r="S740" s="1020"/>
      <c r="T740" s="1020"/>
      <c r="U740" s="1020"/>
      <c r="V740" s="1021"/>
      <c r="W740" s="1019"/>
      <c r="X740" s="1020"/>
      <c r="Y740" s="1020"/>
      <c r="Z740" s="1020"/>
      <c r="AA740" s="1020"/>
      <c r="AB740" s="1021"/>
      <c r="AC740" s="1019"/>
      <c r="AD740" s="1020"/>
      <c r="AE740" s="1020"/>
      <c r="AF740" s="1020"/>
      <c r="AG740" s="1020"/>
      <c r="AH740" s="1020"/>
      <c r="AI740" s="1021"/>
      <c r="AJ740" s="1019"/>
      <c r="AK740" s="1020"/>
      <c r="AL740" s="1020"/>
      <c r="AM740" s="1020"/>
      <c r="AN740" s="1020"/>
      <c r="AO740" s="1020"/>
      <c r="AP740" s="1021"/>
      <c r="AQ740" s="1019"/>
      <c r="AR740" s="1020"/>
      <c r="AS740" s="1020"/>
      <c r="AT740" s="1020"/>
      <c r="AU740" s="1020"/>
      <c r="AV740" s="1020"/>
      <c r="AW740" s="1020"/>
      <c r="AX740" s="1020"/>
      <c r="AY740" s="1020"/>
      <c r="AZ740" s="1020"/>
      <c r="BA740" s="1020"/>
      <c r="BB740" s="1021"/>
    </row>
    <row r="741" spans="1:54" ht="12.6" customHeight="1" x14ac:dyDescent="0.3">
      <c r="A741" s="1022" t="s">
        <v>141</v>
      </c>
      <c r="B741" s="1023"/>
      <c r="C741" s="1023"/>
      <c r="D741" s="1023"/>
      <c r="E741" s="1023"/>
      <c r="F741" s="1023"/>
      <c r="G741" s="1023"/>
      <c r="H741" s="1023"/>
      <c r="I741" s="1023"/>
      <c r="J741" s="1023"/>
      <c r="K741" s="1023"/>
      <c r="L741" s="1023"/>
      <c r="M741" s="1023"/>
      <c r="N741" s="1023"/>
      <c r="O741" s="1023"/>
      <c r="P741" s="1024"/>
      <c r="Q741" s="1004"/>
      <c r="R741" s="1005"/>
      <c r="S741" s="1005"/>
      <c r="T741" s="1005" t="e">
        <f>SUM(#REF!)</f>
        <v>#REF!</v>
      </c>
      <c r="U741" s="1005"/>
      <c r="V741" s="1006"/>
      <c r="W741" s="1004"/>
      <c r="X741" s="1005"/>
      <c r="Y741" s="1005"/>
      <c r="Z741" s="1005"/>
      <c r="AA741" s="1005" t="e">
        <f>SUM(#REF!)</f>
        <v>#REF!</v>
      </c>
      <c r="AB741" s="1006"/>
      <c r="AC741" s="1005"/>
      <c r="AD741" s="1005"/>
      <c r="AE741" s="1005"/>
      <c r="AF741" s="1005"/>
      <c r="AG741" s="1005"/>
      <c r="AH741" s="1005" t="e">
        <f>SUM(#REF!)</f>
        <v>#REF!</v>
      </c>
      <c r="AI741" s="1006"/>
      <c r="AJ741" s="1004"/>
      <c r="AK741" s="1005"/>
      <c r="AL741" s="1005"/>
      <c r="AM741" s="1005"/>
      <c r="AN741" s="1005"/>
      <c r="AO741" s="1005"/>
      <c r="AP741" s="1006"/>
      <c r="AQ741" s="1004"/>
      <c r="AR741" s="1005"/>
      <c r="AS741" s="1005"/>
      <c r="AT741" s="1005"/>
      <c r="AU741" s="1005"/>
      <c r="AV741" s="1005"/>
      <c r="AW741" s="1005"/>
      <c r="AX741" s="1005"/>
      <c r="AY741" s="1005"/>
      <c r="AZ741" s="1005"/>
      <c r="BA741" s="1005"/>
      <c r="BB741" s="1006"/>
    </row>
    <row r="742" spans="1:54" s="314" customFormat="1" ht="12.6" customHeight="1" x14ac:dyDescent="0.3">
      <c r="A742" s="314" t="s">
        <v>1688</v>
      </c>
      <c r="B742" s="246"/>
      <c r="C742" s="246"/>
      <c r="D742" s="246"/>
      <c r="E742" s="246"/>
      <c r="F742" s="246"/>
      <c r="G742" s="246"/>
      <c r="H742" s="246"/>
      <c r="I742" s="246"/>
      <c r="J742" s="246"/>
      <c r="K742" s="246"/>
      <c r="L742" s="246"/>
      <c r="M742" s="246"/>
      <c r="N742" s="246"/>
      <c r="O742" s="246"/>
      <c r="P742" s="246"/>
      <c r="Q742" s="246"/>
      <c r="R742" s="246"/>
      <c r="S742" s="246"/>
      <c r="T742" s="246"/>
      <c r="U742" s="246"/>
      <c r="V742" s="246"/>
      <c r="W742" s="246"/>
      <c r="X742" s="246"/>
      <c r="Y742" s="246"/>
      <c r="Z742" s="246"/>
      <c r="AA742" s="246"/>
      <c r="AB742" s="246"/>
      <c r="AC742" s="246"/>
      <c r="AD742" s="246"/>
      <c r="AE742" s="246"/>
      <c r="AF742" s="246"/>
      <c r="AG742" s="246"/>
      <c r="AH742" s="246"/>
      <c r="AI742" s="246"/>
      <c r="AJ742" s="246"/>
      <c r="AK742" s="246"/>
      <c r="AL742" s="246"/>
      <c r="AM742" s="246"/>
      <c r="AN742" s="246"/>
      <c r="AO742" s="246"/>
      <c r="AP742" s="246"/>
      <c r="AQ742" s="246"/>
      <c r="AR742" s="246"/>
      <c r="AS742" s="246"/>
      <c r="AT742" s="246"/>
      <c r="AU742" s="246"/>
      <c r="AV742" s="246"/>
      <c r="AW742" s="246"/>
      <c r="AX742" s="246"/>
      <c r="AY742" s="246"/>
      <c r="AZ742" s="246"/>
      <c r="BA742" s="246"/>
      <c r="BB742" s="246"/>
    </row>
    <row r="743" spans="1:54" ht="15" customHeight="1" x14ac:dyDescent="0.3">
      <c r="A743" s="824"/>
      <c r="B743" s="825"/>
      <c r="C743" s="825"/>
      <c r="D743" s="825"/>
      <c r="E743" s="825"/>
      <c r="F743" s="825"/>
      <c r="G743" s="825"/>
      <c r="H743" s="825"/>
      <c r="I743" s="825"/>
      <c r="J743" s="825"/>
      <c r="K743" s="825"/>
      <c r="L743" s="825"/>
      <c r="M743" s="825"/>
      <c r="N743" s="825"/>
      <c r="O743" s="825"/>
      <c r="P743" s="825"/>
      <c r="Q743" s="825"/>
      <c r="R743" s="825"/>
      <c r="S743" s="825"/>
      <c r="T743" s="825"/>
      <c r="U743" s="825"/>
      <c r="V743" s="825"/>
      <c r="W743" s="825"/>
      <c r="X743" s="825"/>
      <c r="Y743" s="825"/>
      <c r="Z743" s="825"/>
      <c r="AA743" s="825"/>
      <c r="AB743" s="825"/>
      <c r="AC743" s="825"/>
      <c r="AD743" s="825"/>
      <c r="AE743" s="825"/>
      <c r="AF743" s="825"/>
      <c r="AG743" s="825"/>
      <c r="AH743" s="825"/>
      <c r="AI743" s="825"/>
      <c r="AJ743" s="825"/>
      <c r="AK743" s="825"/>
      <c r="AL743" s="825"/>
      <c r="AM743" s="825"/>
      <c r="AN743" s="825"/>
      <c r="AO743" s="825"/>
      <c r="AP743" s="825"/>
      <c r="AQ743" s="825"/>
      <c r="AR743" s="825"/>
      <c r="AS743" s="825"/>
      <c r="AT743" s="825"/>
      <c r="AU743" s="825"/>
      <c r="AV743" s="825"/>
      <c r="AW743" s="825"/>
      <c r="AX743" s="825"/>
      <c r="AY743" s="825"/>
      <c r="AZ743" s="825"/>
      <c r="BA743" s="825"/>
      <c r="BB743" s="826"/>
    </row>
    <row r="744" spans="1:54" ht="6.75" customHeight="1" x14ac:dyDescent="0.3">
      <c r="A744" s="827"/>
      <c r="B744" s="828"/>
      <c r="C744" s="828"/>
      <c r="D744" s="828"/>
      <c r="E744" s="828"/>
      <c r="F744" s="828"/>
      <c r="G744" s="828"/>
      <c r="H744" s="828"/>
      <c r="I744" s="828"/>
      <c r="J744" s="828"/>
      <c r="K744" s="828"/>
      <c r="L744" s="828"/>
      <c r="M744" s="828"/>
      <c r="N744" s="828"/>
      <c r="O744" s="828"/>
      <c r="P744" s="828"/>
      <c r="Q744" s="828"/>
      <c r="R744" s="828"/>
      <c r="S744" s="828"/>
      <c r="T744" s="828"/>
      <c r="U744" s="828"/>
      <c r="V744" s="828"/>
      <c r="W744" s="828"/>
      <c r="X744" s="828"/>
      <c r="Y744" s="828"/>
      <c r="Z744" s="828"/>
      <c r="AA744" s="828"/>
      <c r="AB744" s="828"/>
      <c r="AC744" s="828"/>
      <c r="AD744" s="828"/>
      <c r="AE744" s="828"/>
      <c r="AF744" s="828"/>
      <c r="AG744" s="828"/>
      <c r="AH744" s="828"/>
      <c r="AI744" s="828"/>
      <c r="AJ744" s="828"/>
      <c r="AK744" s="828"/>
      <c r="AL744" s="828"/>
      <c r="AM744" s="828"/>
      <c r="AN744" s="828"/>
      <c r="AO744" s="828"/>
      <c r="AP744" s="828"/>
      <c r="AQ744" s="828"/>
      <c r="AR744" s="828"/>
      <c r="AS744" s="828"/>
      <c r="AT744" s="828"/>
      <c r="AU744" s="828"/>
      <c r="AV744" s="828"/>
      <c r="AW744" s="828"/>
      <c r="AX744" s="828"/>
      <c r="AY744" s="828"/>
      <c r="AZ744" s="828"/>
      <c r="BA744" s="828"/>
      <c r="BB744" s="829"/>
    </row>
    <row r="745" spans="1:54" s="314" customFormat="1" ht="12.6" customHeight="1" x14ac:dyDescent="0.3">
      <c r="A745" s="314" t="s">
        <v>1687</v>
      </c>
      <c r="B745" s="246"/>
      <c r="C745" s="246"/>
      <c r="D745" s="246"/>
      <c r="E745" s="246"/>
      <c r="F745" s="246"/>
      <c r="G745" s="246"/>
      <c r="H745" s="246"/>
      <c r="I745" s="246"/>
      <c r="J745" s="246"/>
      <c r="K745" s="246"/>
      <c r="L745" s="246"/>
      <c r="M745" s="246"/>
      <c r="N745" s="246"/>
      <c r="O745" s="246"/>
      <c r="P745" s="246"/>
      <c r="Q745" s="246"/>
      <c r="R745" s="246"/>
      <c r="S745" s="246"/>
      <c r="T745" s="246"/>
      <c r="U745" s="246"/>
      <c r="V745" s="246"/>
      <c r="W745" s="246"/>
      <c r="X745" s="246"/>
      <c r="Y745" s="246"/>
      <c r="Z745" s="246"/>
      <c r="AA745" s="246"/>
      <c r="AB745" s="246"/>
      <c r="AC745" s="246"/>
      <c r="AD745" s="246"/>
      <c r="AE745" s="246"/>
      <c r="AF745" s="246"/>
      <c r="AG745" s="246"/>
      <c r="AH745" s="246"/>
      <c r="AI745" s="246"/>
      <c r="AJ745" s="246"/>
      <c r="AK745" s="246"/>
      <c r="AL745" s="246"/>
      <c r="AM745" s="246"/>
      <c r="AN745" s="246"/>
      <c r="AO745" s="246"/>
      <c r="AP745" s="246"/>
      <c r="AQ745" s="246"/>
      <c r="AR745" s="246"/>
      <c r="AS745" s="246"/>
      <c r="AT745" s="246"/>
      <c r="AU745" s="246"/>
      <c r="AV745" s="246"/>
      <c r="AW745" s="246"/>
      <c r="AX745" s="246"/>
      <c r="AY745" s="246"/>
      <c r="AZ745" s="246"/>
      <c r="BA745" s="246"/>
      <c r="BB745" s="246"/>
    </row>
    <row r="746" spans="1:54" ht="12.6" customHeight="1" x14ac:dyDescent="0.3">
      <c r="A746" s="314" t="s">
        <v>1686</v>
      </c>
    </row>
    <row r="747" spans="1:54" ht="12.6" customHeight="1" x14ac:dyDescent="0.3">
      <c r="A747" s="856" t="s">
        <v>468</v>
      </c>
      <c r="B747" s="857"/>
      <c r="C747" s="857"/>
      <c r="D747" s="857"/>
      <c r="E747" s="857"/>
      <c r="F747" s="857"/>
      <c r="G747" s="857"/>
      <c r="H747" s="857"/>
      <c r="I747" s="857"/>
      <c r="J747" s="857"/>
      <c r="K747" s="857"/>
      <c r="L747" s="857"/>
      <c r="M747" s="857"/>
      <c r="N747" s="857"/>
      <c r="O747" s="857"/>
      <c r="P747" s="857"/>
      <c r="Q747" s="857"/>
      <c r="R747" s="857"/>
      <c r="S747" s="857"/>
      <c r="T747" s="857"/>
      <c r="U747" s="857"/>
      <c r="V747" s="857"/>
      <c r="W747" s="857"/>
      <c r="X747" s="857"/>
      <c r="Y747" s="857"/>
      <c r="Z747" s="857"/>
      <c r="AA747" s="857"/>
      <c r="AB747" s="857"/>
      <c r="AC747" s="857"/>
      <c r="AD747" s="857"/>
      <c r="AE747" s="857"/>
      <c r="AF747" s="857"/>
      <c r="AG747" s="857"/>
      <c r="AH747" s="857"/>
      <c r="AI747" s="857"/>
      <c r="AJ747" s="857"/>
      <c r="AK747" s="857"/>
      <c r="AL747" s="795" t="s">
        <v>1685</v>
      </c>
      <c r="AM747" s="796"/>
      <c r="AN747" s="796"/>
      <c r="AO747" s="796"/>
      <c r="AP747" s="796"/>
      <c r="AQ747" s="796"/>
      <c r="AR747" s="796"/>
      <c r="AS747" s="796"/>
      <c r="AT747" s="796"/>
      <c r="AU747" s="796"/>
      <c r="AV747" s="796"/>
      <c r="AW747" s="796"/>
      <c r="AX747" s="796"/>
      <c r="AY747" s="796"/>
      <c r="AZ747" s="796"/>
      <c r="BA747" s="796"/>
      <c r="BB747" s="797"/>
    </row>
    <row r="748" spans="1:54" ht="12.6" customHeight="1" x14ac:dyDescent="0.3">
      <c r="A748" s="859"/>
      <c r="B748" s="860"/>
      <c r="C748" s="860"/>
      <c r="D748" s="860"/>
      <c r="E748" s="860"/>
      <c r="F748" s="860"/>
      <c r="G748" s="860"/>
      <c r="H748" s="860"/>
      <c r="I748" s="860"/>
      <c r="J748" s="860"/>
      <c r="K748" s="860"/>
      <c r="L748" s="860"/>
      <c r="M748" s="860"/>
      <c r="N748" s="860"/>
      <c r="O748" s="860"/>
      <c r="P748" s="860"/>
      <c r="Q748" s="860"/>
      <c r="R748" s="860"/>
      <c r="S748" s="860"/>
      <c r="T748" s="860"/>
      <c r="U748" s="860"/>
      <c r="V748" s="860"/>
      <c r="W748" s="860"/>
      <c r="X748" s="860"/>
      <c r="Y748" s="860"/>
      <c r="Z748" s="860"/>
      <c r="AA748" s="860"/>
      <c r="AB748" s="860"/>
      <c r="AC748" s="860"/>
      <c r="AD748" s="860"/>
      <c r="AE748" s="860"/>
      <c r="AF748" s="860"/>
      <c r="AG748" s="860"/>
      <c r="AH748" s="860"/>
      <c r="AI748" s="860"/>
      <c r="AJ748" s="860"/>
      <c r="AK748" s="860"/>
      <c r="AL748" s="792" t="s">
        <v>1550</v>
      </c>
      <c r="AM748" s="793"/>
      <c r="AN748" s="793"/>
      <c r="AO748" s="793"/>
      <c r="AP748" s="793"/>
      <c r="AQ748" s="793"/>
      <c r="AR748" s="793"/>
      <c r="AS748" s="793"/>
      <c r="AT748" s="793"/>
      <c r="AU748" s="793"/>
      <c r="AV748" s="793"/>
      <c r="AW748" s="793"/>
      <c r="AX748" s="793"/>
      <c r="AY748" s="793"/>
      <c r="AZ748" s="793"/>
      <c r="BA748" s="793"/>
      <c r="BB748" s="794"/>
    </row>
    <row r="749" spans="1:54" ht="12.6" customHeight="1" x14ac:dyDescent="0.3">
      <c r="A749" s="813" t="s">
        <v>512</v>
      </c>
      <c r="B749" s="814"/>
      <c r="C749" s="814"/>
      <c r="D749" s="814"/>
      <c r="E749" s="814"/>
      <c r="F749" s="814"/>
      <c r="G749" s="814"/>
      <c r="H749" s="814"/>
      <c r="I749" s="814"/>
      <c r="J749" s="814"/>
      <c r="K749" s="814"/>
      <c r="L749" s="814"/>
      <c r="M749" s="814"/>
      <c r="N749" s="814"/>
      <c r="O749" s="814"/>
      <c r="P749" s="814"/>
      <c r="Q749" s="814"/>
      <c r="R749" s="814"/>
      <c r="S749" s="814"/>
      <c r="T749" s="814"/>
      <c r="U749" s="814"/>
      <c r="V749" s="814"/>
      <c r="W749" s="814"/>
      <c r="X749" s="814"/>
      <c r="Y749" s="814"/>
      <c r="Z749" s="814"/>
      <c r="AA749" s="814"/>
      <c r="AB749" s="814"/>
      <c r="AC749" s="814"/>
      <c r="AD749" s="814"/>
      <c r="AE749" s="814"/>
      <c r="AF749" s="814"/>
      <c r="AG749" s="814"/>
      <c r="AH749" s="814"/>
      <c r="AI749" s="814"/>
      <c r="AJ749" s="814"/>
      <c r="AK749" s="814"/>
      <c r="AL749" s="902"/>
      <c r="AM749" s="903"/>
      <c r="AN749" s="903"/>
      <c r="AO749" s="903"/>
      <c r="AP749" s="903"/>
      <c r="AQ749" s="903"/>
      <c r="AR749" s="903"/>
      <c r="AS749" s="903"/>
      <c r="AT749" s="903"/>
      <c r="AU749" s="903"/>
      <c r="AV749" s="903"/>
      <c r="AW749" s="903"/>
      <c r="AX749" s="903"/>
      <c r="AY749" s="903"/>
      <c r="AZ749" s="903"/>
      <c r="BA749" s="903"/>
      <c r="BB749" s="904"/>
    </row>
    <row r="750" spans="1:54" ht="12.6" customHeight="1" x14ac:dyDescent="0.3">
      <c r="A750" s="314" t="s">
        <v>1684</v>
      </c>
    </row>
    <row r="751" spans="1:54" ht="15" customHeight="1" x14ac:dyDescent="0.3">
      <c r="A751" s="824"/>
      <c r="B751" s="825"/>
      <c r="C751" s="825"/>
      <c r="D751" s="825"/>
      <c r="E751" s="825"/>
      <c r="F751" s="825"/>
      <c r="G751" s="825"/>
      <c r="H751" s="825"/>
      <c r="I751" s="825"/>
      <c r="J751" s="825"/>
      <c r="K751" s="825"/>
      <c r="L751" s="825"/>
      <c r="M751" s="825"/>
      <c r="N751" s="825"/>
      <c r="O751" s="825"/>
      <c r="P751" s="825"/>
      <c r="Q751" s="825"/>
      <c r="R751" s="825"/>
      <c r="S751" s="825"/>
      <c r="T751" s="825"/>
      <c r="U751" s="825"/>
      <c r="V751" s="825"/>
      <c r="W751" s="825"/>
      <c r="X751" s="825"/>
      <c r="Y751" s="825"/>
      <c r="Z751" s="825"/>
      <c r="AA751" s="825"/>
      <c r="AB751" s="825"/>
      <c r="AC751" s="825"/>
      <c r="AD751" s="825"/>
      <c r="AE751" s="825"/>
      <c r="AF751" s="825"/>
      <c r="AG751" s="825"/>
      <c r="AH751" s="825"/>
      <c r="AI751" s="825"/>
      <c r="AJ751" s="825"/>
      <c r="AK751" s="825"/>
      <c r="AL751" s="825"/>
      <c r="AM751" s="825"/>
      <c r="AN751" s="825"/>
      <c r="AO751" s="825"/>
      <c r="AP751" s="825"/>
      <c r="AQ751" s="825"/>
      <c r="AR751" s="825"/>
      <c r="AS751" s="825"/>
      <c r="AT751" s="825"/>
      <c r="AU751" s="825"/>
      <c r="AV751" s="825"/>
      <c r="AW751" s="825"/>
      <c r="AX751" s="825"/>
      <c r="AY751" s="825"/>
      <c r="AZ751" s="825"/>
      <c r="BA751" s="825"/>
      <c r="BB751" s="826"/>
    </row>
    <row r="752" spans="1:54" ht="15" customHeight="1" x14ac:dyDescent="0.3">
      <c r="A752" s="827"/>
      <c r="B752" s="828"/>
      <c r="C752" s="828"/>
      <c r="D752" s="828"/>
      <c r="E752" s="828"/>
      <c r="F752" s="828"/>
      <c r="G752" s="828"/>
      <c r="H752" s="828"/>
      <c r="I752" s="828"/>
      <c r="J752" s="828"/>
      <c r="K752" s="828"/>
      <c r="L752" s="828"/>
      <c r="M752" s="828"/>
      <c r="N752" s="828"/>
      <c r="O752" s="828"/>
      <c r="P752" s="828"/>
      <c r="Q752" s="828"/>
      <c r="R752" s="828"/>
      <c r="S752" s="828"/>
      <c r="T752" s="828"/>
      <c r="U752" s="828"/>
      <c r="V752" s="828"/>
      <c r="W752" s="828"/>
      <c r="X752" s="828"/>
      <c r="Y752" s="828"/>
      <c r="Z752" s="828"/>
      <c r="AA752" s="828"/>
      <c r="AB752" s="828"/>
      <c r="AC752" s="828"/>
      <c r="AD752" s="828"/>
      <c r="AE752" s="828"/>
      <c r="AF752" s="828"/>
      <c r="AG752" s="828"/>
      <c r="AH752" s="828"/>
      <c r="AI752" s="828"/>
      <c r="AJ752" s="828"/>
      <c r="AK752" s="828"/>
      <c r="AL752" s="828"/>
      <c r="AM752" s="828"/>
      <c r="AN752" s="828"/>
      <c r="AO752" s="828"/>
      <c r="AP752" s="828"/>
      <c r="AQ752" s="828"/>
      <c r="AR752" s="828"/>
      <c r="AS752" s="828"/>
      <c r="AT752" s="828"/>
      <c r="AU752" s="828"/>
      <c r="AV752" s="828"/>
      <c r="AW752" s="828"/>
      <c r="AX752" s="828"/>
      <c r="AY752" s="828"/>
      <c r="AZ752" s="828"/>
      <c r="BA752" s="828"/>
      <c r="BB752" s="829"/>
    </row>
    <row r="753" spans="1:54" ht="12.6" customHeight="1" x14ac:dyDescent="0.3">
      <c r="A753" s="314" t="s">
        <v>1924</v>
      </c>
      <c r="B753" s="314"/>
      <c r="C753" s="314"/>
      <c r="D753" s="314"/>
      <c r="E753" s="314"/>
      <c r="F753" s="314"/>
      <c r="G753" s="314"/>
      <c r="H753" s="314"/>
      <c r="I753" s="314"/>
      <c r="J753" s="314"/>
      <c r="K753" s="314"/>
      <c r="L753" s="314"/>
      <c r="M753" s="314"/>
      <c r="N753" s="314"/>
      <c r="O753" s="314"/>
      <c r="P753" s="314"/>
      <c r="Q753" s="314"/>
      <c r="R753" s="314"/>
      <c r="S753" s="314"/>
      <c r="T753" s="314"/>
      <c r="U753" s="314"/>
      <c r="V753" s="314"/>
      <c r="W753" s="314"/>
      <c r="X753" s="314"/>
      <c r="Y753" s="314"/>
      <c r="Z753" s="314"/>
      <c r="AA753" s="314"/>
      <c r="AB753" s="314"/>
      <c r="AC753" s="314"/>
      <c r="AD753" s="314"/>
      <c r="AE753" s="314"/>
      <c r="AF753" s="314"/>
      <c r="AG753" s="314"/>
      <c r="AH753" s="314"/>
      <c r="AI753" s="314"/>
      <c r="AJ753" s="314"/>
      <c r="AK753" s="314"/>
      <c r="AL753" s="314"/>
      <c r="AM753" s="314"/>
      <c r="AN753" s="314"/>
      <c r="AO753" s="314"/>
      <c r="AP753" s="314"/>
      <c r="AQ753" s="314"/>
      <c r="AR753" s="314"/>
      <c r="AS753" s="314"/>
      <c r="AT753" s="314"/>
      <c r="AU753" s="314"/>
      <c r="AV753" s="314"/>
      <c r="AW753" s="314"/>
      <c r="AX753" s="314"/>
      <c r="AY753" s="314"/>
      <c r="AZ753" s="314"/>
      <c r="BA753" s="314"/>
      <c r="BB753" s="314"/>
    </row>
    <row r="754" spans="1:54" ht="12.6" customHeight="1" x14ac:dyDescent="0.3">
      <c r="A754" s="314"/>
      <c r="B754" s="314" t="s">
        <v>1683</v>
      </c>
      <c r="C754" s="314"/>
      <c r="D754" s="314"/>
      <c r="E754" s="314"/>
      <c r="F754" s="314"/>
      <c r="G754" s="314"/>
      <c r="H754" s="314"/>
      <c r="I754" s="314"/>
      <c r="J754" s="314"/>
      <c r="K754" s="314"/>
      <c r="L754" s="314"/>
      <c r="M754" s="314"/>
      <c r="N754" s="314"/>
      <c r="O754" s="314"/>
      <c r="P754" s="314"/>
      <c r="Q754" s="314"/>
      <c r="R754" s="314"/>
      <c r="S754" s="314"/>
      <c r="T754" s="314"/>
      <c r="U754" s="314"/>
      <c r="V754" s="314"/>
      <c r="W754" s="314"/>
      <c r="X754" s="314"/>
      <c r="Y754" s="314"/>
      <c r="Z754" s="314"/>
      <c r="AA754" s="314"/>
      <c r="AB754" s="314"/>
      <c r="AC754" s="314"/>
      <c r="AD754" s="314"/>
      <c r="AE754" s="314"/>
      <c r="AF754" s="314"/>
      <c r="AG754" s="314"/>
      <c r="AH754" s="314"/>
      <c r="AI754" s="314"/>
      <c r="AJ754" s="314"/>
      <c r="AK754" s="314"/>
      <c r="AL754" s="314"/>
      <c r="AM754" s="314"/>
      <c r="AN754" s="314"/>
      <c r="AO754" s="314"/>
      <c r="AP754" s="314"/>
      <c r="AQ754" s="314"/>
      <c r="AR754" s="314"/>
      <c r="AS754" s="314"/>
      <c r="AT754" s="314"/>
      <c r="AU754" s="314"/>
      <c r="AV754" s="314"/>
      <c r="AW754" s="314"/>
      <c r="AX754" s="314"/>
      <c r="AY754" s="314"/>
      <c r="AZ754" s="314"/>
      <c r="BA754" s="314"/>
      <c r="BB754" s="314"/>
    </row>
    <row r="755" spans="1:54" ht="12.6" customHeight="1" x14ac:dyDescent="0.3">
      <c r="A755" s="315"/>
      <c r="B755" s="316"/>
      <c r="C755" s="316"/>
      <c r="D755" s="316"/>
      <c r="E755" s="316"/>
      <c r="F755" s="316"/>
      <c r="G755" s="316"/>
      <c r="H755" s="316"/>
      <c r="I755" s="316"/>
      <c r="J755" s="316"/>
      <c r="K755" s="316"/>
      <c r="L755" s="316"/>
      <c r="M755" s="316"/>
      <c r="N755" s="316"/>
      <c r="O755" s="316"/>
      <c r="P755" s="316"/>
      <c r="Q755" s="297"/>
      <c r="R755" s="316"/>
      <c r="S755" s="325"/>
      <c r="T755" s="1025" t="s">
        <v>1929</v>
      </c>
      <c r="U755" s="1026"/>
      <c r="V755" s="1026"/>
      <c r="W755" s="1026"/>
      <c r="X755" s="1026"/>
      <c r="Y755" s="1026"/>
      <c r="Z755" s="1027"/>
      <c r="AA755" s="795" t="s">
        <v>1682</v>
      </c>
      <c r="AB755" s="796"/>
      <c r="AC755" s="796"/>
      <c r="AD755" s="796"/>
      <c r="AE755" s="796"/>
      <c r="AF755" s="796"/>
      <c r="AG755" s="796"/>
      <c r="AH755" s="796"/>
      <c r="AI755" s="796"/>
      <c r="AJ755" s="796"/>
      <c r="AK755" s="796"/>
      <c r="AL755" s="797"/>
      <c r="AM755" s="795"/>
      <c r="AN755" s="796"/>
      <c r="AO755" s="796"/>
      <c r="AP755" s="796"/>
      <c r="AQ755" s="796"/>
      <c r="AR755" s="796"/>
      <c r="AS755" s="796"/>
      <c r="AT755" s="796"/>
      <c r="AU755" s="796"/>
      <c r="AV755" s="796"/>
      <c r="AW755" s="796"/>
      <c r="AX755" s="796"/>
      <c r="AY755" s="796"/>
      <c r="AZ755" s="796"/>
      <c r="BA755" s="796"/>
      <c r="BB755" s="797"/>
    </row>
    <row r="756" spans="1:54" ht="12.6" customHeight="1" x14ac:dyDescent="0.3">
      <c r="A756" s="317"/>
      <c r="B756" s="318"/>
      <c r="C756" s="318"/>
      <c r="D756" s="318"/>
      <c r="E756" s="318"/>
      <c r="F756" s="318"/>
      <c r="G756" s="318"/>
      <c r="H756" s="318"/>
      <c r="I756" s="318"/>
      <c r="J756" s="318"/>
      <c r="K756" s="318"/>
      <c r="L756" s="318"/>
      <c r="M756" s="318"/>
      <c r="N756" s="318"/>
      <c r="O756" s="318"/>
      <c r="P756" s="318"/>
      <c r="Q756" s="290"/>
      <c r="R756" s="292"/>
      <c r="S756" s="362"/>
      <c r="T756" s="1028"/>
      <c r="U756" s="1029"/>
      <c r="V756" s="1029"/>
      <c r="W756" s="1029"/>
      <c r="X756" s="1029"/>
      <c r="Y756" s="1029"/>
      <c r="Z756" s="1030"/>
      <c r="AA756" s="792" t="s">
        <v>1681</v>
      </c>
      <c r="AB756" s="793"/>
      <c r="AC756" s="793"/>
      <c r="AD756" s="793"/>
      <c r="AE756" s="793"/>
      <c r="AF756" s="793"/>
      <c r="AG756" s="793"/>
      <c r="AH756" s="793"/>
      <c r="AI756" s="793"/>
      <c r="AJ756" s="793"/>
      <c r="AK756" s="793"/>
      <c r="AL756" s="794"/>
      <c r="AM756" s="792" t="s">
        <v>1680</v>
      </c>
      <c r="AN756" s="793"/>
      <c r="AO756" s="793"/>
      <c r="AP756" s="793"/>
      <c r="AQ756" s="793"/>
      <c r="AR756" s="793"/>
      <c r="AS756" s="793"/>
      <c r="AT756" s="793"/>
      <c r="AU756" s="793"/>
      <c r="AV756" s="793"/>
      <c r="AW756" s="793"/>
      <c r="AX756" s="793"/>
      <c r="AY756" s="793"/>
      <c r="AZ756" s="793"/>
      <c r="BA756" s="793"/>
      <c r="BB756" s="794"/>
    </row>
    <row r="757" spans="1:54" ht="12.6" customHeight="1" x14ac:dyDescent="0.3">
      <c r="A757" s="792" t="s">
        <v>1928</v>
      </c>
      <c r="B757" s="793"/>
      <c r="C757" s="793"/>
      <c r="D757" s="793"/>
      <c r="E757" s="793"/>
      <c r="F757" s="793"/>
      <c r="G757" s="793"/>
      <c r="H757" s="793"/>
      <c r="I757" s="793"/>
      <c r="J757" s="793"/>
      <c r="K757" s="793"/>
      <c r="L757" s="793"/>
      <c r="M757" s="793"/>
      <c r="N757" s="793"/>
      <c r="O757" s="793"/>
      <c r="P757" s="793"/>
      <c r="Q757" s="793"/>
      <c r="R757" s="793"/>
      <c r="S757" s="794"/>
      <c r="T757" s="792" t="s">
        <v>1679</v>
      </c>
      <c r="U757" s="793"/>
      <c r="V757" s="793"/>
      <c r="W757" s="793"/>
      <c r="X757" s="793"/>
      <c r="Y757" s="793"/>
      <c r="Z757" s="794"/>
      <c r="AA757" s="792" t="s">
        <v>1678</v>
      </c>
      <c r="AB757" s="793"/>
      <c r="AC757" s="793"/>
      <c r="AD757" s="793"/>
      <c r="AE757" s="793"/>
      <c r="AF757" s="793"/>
      <c r="AG757" s="793"/>
      <c r="AH757" s="793"/>
      <c r="AI757" s="793"/>
      <c r="AJ757" s="793"/>
      <c r="AK757" s="793"/>
      <c r="AL757" s="794"/>
      <c r="AM757" s="792" t="s">
        <v>1677</v>
      </c>
      <c r="AN757" s="793"/>
      <c r="AO757" s="793"/>
      <c r="AP757" s="793"/>
      <c r="AQ757" s="793"/>
      <c r="AR757" s="793"/>
      <c r="AS757" s="793"/>
      <c r="AT757" s="793"/>
      <c r="AU757" s="793"/>
      <c r="AV757" s="793"/>
      <c r="AW757" s="793"/>
      <c r="AX757" s="793"/>
      <c r="AY757" s="793"/>
      <c r="AZ757" s="793"/>
      <c r="BA757" s="793"/>
      <c r="BB757" s="794"/>
    </row>
    <row r="758" spans="1:54" ht="12.6" customHeight="1" x14ac:dyDescent="0.3">
      <c r="A758" s="317"/>
      <c r="B758" s="318"/>
      <c r="C758" s="318"/>
      <c r="D758" s="318"/>
      <c r="E758" s="318"/>
      <c r="F758" s="318"/>
      <c r="G758" s="318"/>
      <c r="H758" s="318"/>
      <c r="I758" s="318"/>
      <c r="J758" s="318"/>
      <c r="K758" s="318"/>
      <c r="L758" s="318"/>
      <c r="M758" s="318"/>
      <c r="N758" s="318"/>
      <c r="O758" s="318"/>
      <c r="P758" s="318"/>
      <c r="Q758" s="290"/>
      <c r="R758" s="292"/>
      <c r="S758" s="362"/>
      <c r="T758" s="792" t="s">
        <v>1676</v>
      </c>
      <c r="U758" s="793"/>
      <c r="V758" s="793"/>
      <c r="W758" s="793"/>
      <c r="X758" s="793"/>
      <c r="Y758" s="793"/>
      <c r="Z758" s="794"/>
      <c r="AA758" s="792" t="s">
        <v>1523</v>
      </c>
      <c r="AB758" s="793"/>
      <c r="AC758" s="793"/>
      <c r="AD758" s="793"/>
      <c r="AE758" s="793"/>
      <c r="AF758" s="793"/>
      <c r="AG758" s="793"/>
      <c r="AH758" s="793"/>
      <c r="AI758" s="793"/>
      <c r="AJ758" s="793"/>
      <c r="AK758" s="793"/>
      <c r="AL758" s="794"/>
      <c r="AM758" s="792" t="s">
        <v>1675</v>
      </c>
      <c r="AN758" s="793"/>
      <c r="AO758" s="793"/>
      <c r="AP758" s="793"/>
      <c r="AQ758" s="793"/>
      <c r="AR758" s="793"/>
      <c r="AS758" s="793"/>
      <c r="AT758" s="793"/>
      <c r="AU758" s="793"/>
      <c r="AV758" s="793"/>
      <c r="AW758" s="793"/>
      <c r="AX758" s="793"/>
      <c r="AY758" s="793"/>
      <c r="AZ758" s="793"/>
      <c r="BA758" s="793"/>
      <c r="BB758" s="794"/>
    </row>
    <row r="759" spans="1:54" ht="12.6" customHeight="1" x14ac:dyDescent="0.3">
      <c r="A759" s="739" t="s">
        <v>816</v>
      </c>
      <c r="B759" s="740"/>
      <c r="C759" s="740"/>
      <c r="D759" s="740"/>
      <c r="E759" s="740"/>
      <c r="F759" s="740"/>
      <c r="G759" s="740"/>
      <c r="H759" s="740"/>
      <c r="I759" s="740"/>
      <c r="J759" s="740"/>
      <c r="K759" s="740"/>
      <c r="L759" s="740"/>
      <c r="M759" s="740"/>
      <c r="N759" s="740"/>
      <c r="O759" s="740"/>
      <c r="P759" s="740"/>
      <c r="Q759" s="740"/>
      <c r="R759" s="740"/>
      <c r="S759" s="791"/>
      <c r="T759" s="739" t="s">
        <v>817</v>
      </c>
      <c r="U759" s="740"/>
      <c r="V759" s="740"/>
      <c r="W759" s="740"/>
      <c r="X759" s="740"/>
      <c r="Y759" s="740"/>
      <c r="Z759" s="791"/>
      <c r="AA759" s="739" t="s">
        <v>818</v>
      </c>
      <c r="AB759" s="740"/>
      <c r="AC759" s="740"/>
      <c r="AD759" s="740"/>
      <c r="AE759" s="740"/>
      <c r="AF759" s="740"/>
      <c r="AG759" s="740"/>
      <c r="AH759" s="740"/>
      <c r="AI759" s="740"/>
      <c r="AJ759" s="740"/>
      <c r="AK759" s="740"/>
      <c r="AL759" s="791"/>
      <c r="AM759" s="739" t="s">
        <v>476</v>
      </c>
      <c r="AN759" s="740"/>
      <c r="AO759" s="740"/>
      <c r="AP759" s="740"/>
      <c r="AQ759" s="740"/>
      <c r="AR759" s="740"/>
      <c r="AS759" s="740"/>
      <c r="AT759" s="740"/>
      <c r="AU759" s="740"/>
      <c r="AV759" s="740"/>
      <c r="AW759" s="740"/>
      <c r="AX759" s="740"/>
      <c r="AY759" s="740"/>
      <c r="AZ759" s="740"/>
      <c r="BA759" s="740"/>
      <c r="BB759" s="791"/>
    </row>
    <row r="760" spans="1:54" ht="24.75" customHeight="1" x14ac:dyDescent="0.3">
      <c r="A760" s="983" t="s">
        <v>1927</v>
      </c>
      <c r="B760" s="984"/>
      <c r="C760" s="984"/>
      <c r="D760" s="984"/>
      <c r="E760" s="984"/>
      <c r="F760" s="984"/>
      <c r="G760" s="984"/>
      <c r="H760" s="984"/>
      <c r="I760" s="984"/>
      <c r="J760" s="984"/>
      <c r="K760" s="984"/>
      <c r="L760" s="984"/>
      <c r="M760" s="984"/>
      <c r="N760" s="984"/>
      <c r="O760" s="984"/>
      <c r="P760" s="984"/>
      <c r="Q760" s="984"/>
      <c r="R760" s="984"/>
      <c r="S760" s="985"/>
      <c r="T760" s="987"/>
      <c r="U760" s="821"/>
      <c r="V760" s="821"/>
      <c r="W760" s="821"/>
      <c r="X760" s="821"/>
      <c r="Y760" s="821"/>
      <c r="Z760" s="988"/>
      <c r="AA760" s="986"/>
      <c r="AB760" s="986"/>
      <c r="AC760" s="986"/>
      <c r="AD760" s="986"/>
      <c r="AE760" s="986"/>
      <c r="AF760" s="986"/>
      <c r="AG760" s="986"/>
      <c r="AH760" s="986"/>
      <c r="AI760" s="986"/>
      <c r="AJ760" s="986"/>
      <c r="AK760" s="986"/>
      <c r="AL760" s="986"/>
      <c r="AM760" s="1000"/>
      <c r="AN760" s="1000"/>
      <c r="AO760" s="1000"/>
      <c r="AP760" s="1000"/>
      <c r="AQ760" s="1000"/>
      <c r="AR760" s="1000"/>
      <c r="AS760" s="1000"/>
      <c r="AT760" s="1000"/>
      <c r="AU760" s="1000"/>
      <c r="AV760" s="1000"/>
      <c r="AW760" s="1000"/>
      <c r="AX760" s="1000"/>
      <c r="AY760" s="1000"/>
      <c r="AZ760" s="1000"/>
      <c r="BA760" s="1000"/>
      <c r="BB760" s="1000"/>
    </row>
    <row r="761" spans="1:54" ht="24" customHeight="1" x14ac:dyDescent="0.3">
      <c r="A761" s="1013" t="s">
        <v>1927</v>
      </c>
      <c r="B761" s="1014"/>
      <c r="C761" s="1014"/>
      <c r="D761" s="1014"/>
      <c r="E761" s="1014"/>
      <c r="F761" s="1014"/>
      <c r="G761" s="1014"/>
      <c r="H761" s="1014"/>
      <c r="I761" s="1014"/>
      <c r="J761" s="1014"/>
      <c r="K761" s="1014"/>
      <c r="L761" s="1014"/>
      <c r="M761" s="1014"/>
      <c r="N761" s="1014"/>
      <c r="O761" s="1014"/>
      <c r="P761" s="1014"/>
      <c r="Q761" s="1014" t="e">
        <f>SUM(#REF!)</f>
        <v>#REF!</v>
      </c>
      <c r="R761" s="1014"/>
      <c r="S761" s="1015"/>
      <c r="T761" s="1001"/>
      <c r="U761" s="1002"/>
      <c r="V761" s="1002"/>
      <c r="W761" s="1002"/>
      <c r="X761" s="1002"/>
      <c r="Y761" s="1002"/>
      <c r="Z761" s="1003"/>
      <c r="AA761" s="986"/>
      <c r="AB761" s="986"/>
      <c r="AC761" s="986"/>
      <c r="AD761" s="986"/>
      <c r="AE761" s="986"/>
      <c r="AF761" s="986"/>
      <c r="AG761" s="986"/>
      <c r="AH761" s="986"/>
      <c r="AI761" s="986"/>
      <c r="AJ761" s="986"/>
      <c r="AK761" s="986"/>
      <c r="AL761" s="986"/>
      <c r="AM761" s="1000"/>
      <c r="AN761" s="1000"/>
      <c r="AO761" s="1000"/>
      <c r="AP761" s="1000"/>
      <c r="AQ761" s="1000"/>
      <c r="AR761" s="1000"/>
      <c r="AS761" s="1000"/>
      <c r="AT761" s="1000"/>
      <c r="AU761" s="1000"/>
      <c r="AV761" s="1000"/>
      <c r="AW761" s="1000"/>
      <c r="AX761" s="1000"/>
      <c r="AY761" s="1000"/>
      <c r="AZ761" s="1000"/>
      <c r="BA761" s="1000"/>
      <c r="BB761" s="1000"/>
    </row>
    <row r="762" spans="1:54" ht="12.6" customHeight="1" x14ac:dyDescent="0.3">
      <c r="A762" s="983" t="s">
        <v>513</v>
      </c>
      <c r="B762" s="984"/>
      <c r="C762" s="984"/>
      <c r="D762" s="984"/>
      <c r="E762" s="984"/>
      <c r="F762" s="984"/>
      <c r="G762" s="984"/>
      <c r="H762" s="984"/>
      <c r="I762" s="984"/>
      <c r="J762" s="984"/>
      <c r="K762" s="984"/>
      <c r="L762" s="984"/>
      <c r="M762" s="984"/>
      <c r="N762" s="984"/>
      <c r="O762" s="984"/>
      <c r="P762" s="984"/>
      <c r="Q762" s="984" t="e">
        <f>SUM(#REF!)</f>
        <v>#REF!</v>
      </c>
      <c r="R762" s="984"/>
      <c r="S762" s="985"/>
      <c r="T762" s="987"/>
      <c r="U762" s="821"/>
      <c r="V762" s="821"/>
      <c r="W762" s="821"/>
      <c r="X762" s="821"/>
      <c r="Y762" s="821"/>
      <c r="Z762" s="988"/>
      <c r="AA762" s="989"/>
      <c r="AB762" s="990"/>
      <c r="AC762" s="990"/>
      <c r="AD762" s="990"/>
      <c r="AE762" s="990"/>
      <c r="AF762" s="990"/>
      <c r="AG762" s="990"/>
      <c r="AH762" s="990"/>
      <c r="AI762" s="990"/>
      <c r="AJ762" s="990"/>
      <c r="AK762" s="990"/>
      <c r="AL762" s="991"/>
      <c r="AM762" s="987"/>
      <c r="AN762" s="821"/>
      <c r="AO762" s="821"/>
      <c r="AP762" s="821"/>
      <c r="AQ762" s="821"/>
      <c r="AR762" s="821"/>
      <c r="AS762" s="821"/>
      <c r="AT762" s="821"/>
      <c r="AU762" s="821"/>
      <c r="AV762" s="821"/>
      <c r="AW762" s="821"/>
      <c r="AX762" s="821"/>
      <c r="AY762" s="821"/>
      <c r="AZ762" s="821"/>
      <c r="BA762" s="821"/>
      <c r="BB762" s="988"/>
    </row>
    <row r="763" spans="1:54" ht="12.6" customHeight="1" x14ac:dyDescent="0.3">
      <c r="A763" s="983" t="s">
        <v>514</v>
      </c>
      <c r="B763" s="984"/>
      <c r="C763" s="984"/>
      <c r="D763" s="984"/>
      <c r="E763" s="984"/>
      <c r="F763" s="984"/>
      <c r="G763" s="984"/>
      <c r="H763" s="984"/>
      <c r="I763" s="984"/>
      <c r="J763" s="984"/>
      <c r="K763" s="984"/>
      <c r="L763" s="984"/>
      <c r="M763" s="984"/>
      <c r="N763" s="984"/>
      <c r="O763" s="984"/>
      <c r="P763" s="984"/>
      <c r="Q763" s="984" t="e">
        <f>SUM(#REF!)</f>
        <v>#REF!</v>
      </c>
      <c r="R763" s="984"/>
      <c r="S763" s="985"/>
      <c r="T763" s="987"/>
      <c r="U763" s="821"/>
      <c r="V763" s="821"/>
      <c r="W763" s="821"/>
      <c r="X763" s="821"/>
      <c r="Y763" s="821"/>
      <c r="Z763" s="988"/>
      <c r="AA763" s="989"/>
      <c r="AB763" s="990"/>
      <c r="AC763" s="990"/>
      <c r="AD763" s="990"/>
      <c r="AE763" s="990"/>
      <c r="AF763" s="990"/>
      <c r="AG763" s="990"/>
      <c r="AH763" s="990"/>
      <c r="AI763" s="990"/>
      <c r="AJ763" s="990"/>
      <c r="AK763" s="990"/>
      <c r="AL763" s="991"/>
      <c r="AM763" s="987"/>
      <c r="AN763" s="821"/>
      <c r="AO763" s="821"/>
      <c r="AP763" s="821"/>
      <c r="AQ763" s="821"/>
      <c r="AR763" s="821"/>
      <c r="AS763" s="821"/>
      <c r="AT763" s="821"/>
      <c r="AU763" s="821"/>
      <c r="AV763" s="821"/>
      <c r="AW763" s="821"/>
      <c r="AX763" s="821"/>
      <c r="AY763" s="821"/>
      <c r="AZ763" s="821"/>
      <c r="BA763" s="821"/>
      <c r="BB763" s="988"/>
    </row>
    <row r="764" spans="1:54" ht="12.6" customHeight="1" x14ac:dyDescent="0.3">
      <c r="A764" s="983" t="s">
        <v>515</v>
      </c>
      <c r="B764" s="984"/>
      <c r="C764" s="984"/>
      <c r="D764" s="984"/>
      <c r="E764" s="984"/>
      <c r="F764" s="984"/>
      <c r="G764" s="984"/>
      <c r="H764" s="984"/>
      <c r="I764" s="984"/>
      <c r="J764" s="984"/>
      <c r="K764" s="984"/>
      <c r="L764" s="984"/>
      <c r="M764" s="984"/>
      <c r="N764" s="984"/>
      <c r="O764" s="984"/>
      <c r="P764" s="984"/>
      <c r="Q764" s="984" t="e">
        <f>SUM(#REF!)</f>
        <v>#REF!</v>
      </c>
      <c r="R764" s="984"/>
      <c r="S764" s="985"/>
      <c r="T764" s="987"/>
      <c r="U764" s="821"/>
      <c r="V764" s="821"/>
      <c r="W764" s="821"/>
      <c r="X764" s="821"/>
      <c r="Y764" s="821"/>
      <c r="Z764" s="988"/>
      <c r="AA764" s="989"/>
      <c r="AB764" s="990"/>
      <c r="AC764" s="990"/>
      <c r="AD764" s="990"/>
      <c r="AE764" s="990"/>
      <c r="AF764" s="990"/>
      <c r="AG764" s="990"/>
      <c r="AH764" s="990"/>
      <c r="AI764" s="990"/>
      <c r="AJ764" s="990"/>
      <c r="AK764" s="990"/>
      <c r="AL764" s="991"/>
      <c r="AM764" s="987"/>
      <c r="AN764" s="821"/>
      <c r="AO764" s="821"/>
      <c r="AP764" s="821"/>
      <c r="AQ764" s="821"/>
      <c r="AR764" s="821"/>
      <c r="AS764" s="821"/>
      <c r="AT764" s="821"/>
      <c r="AU764" s="821"/>
      <c r="AV764" s="821"/>
      <c r="AW764" s="821"/>
      <c r="AX764" s="821"/>
      <c r="AY764" s="821"/>
      <c r="AZ764" s="821"/>
      <c r="BA764" s="821"/>
      <c r="BB764" s="988"/>
    </row>
    <row r="765" spans="1:54" ht="12.6" customHeight="1" x14ac:dyDescent="0.3">
      <c r="A765" s="983" t="s">
        <v>1925</v>
      </c>
      <c r="B765" s="984"/>
      <c r="C765" s="984"/>
      <c r="D765" s="984"/>
      <c r="E765" s="984"/>
      <c r="F765" s="984"/>
      <c r="G765" s="984"/>
      <c r="H765" s="984"/>
      <c r="I765" s="984"/>
      <c r="J765" s="984"/>
      <c r="K765" s="984"/>
      <c r="L765" s="984"/>
      <c r="M765" s="984"/>
      <c r="N765" s="984"/>
      <c r="O765" s="984"/>
      <c r="P765" s="984"/>
      <c r="Q765" s="984" t="e">
        <f>SUM(#REF!)</f>
        <v>#REF!</v>
      </c>
      <c r="R765" s="984"/>
      <c r="S765" s="985"/>
      <c r="T765" s="987"/>
      <c r="U765" s="821"/>
      <c r="V765" s="821"/>
      <c r="W765" s="821"/>
      <c r="X765" s="821"/>
      <c r="Y765" s="821"/>
      <c r="Z765" s="988"/>
      <c r="AA765" s="989"/>
      <c r="AB765" s="990"/>
      <c r="AC765" s="990"/>
      <c r="AD765" s="990"/>
      <c r="AE765" s="990"/>
      <c r="AF765" s="990"/>
      <c r="AG765" s="990"/>
      <c r="AH765" s="990"/>
      <c r="AI765" s="990"/>
      <c r="AJ765" s="990"/>
      <c r="AK765" s="990"/>
      <c r="AL765" s="991"/>
      <c r="AM765" s="987"/>
      <c r="AN765" s="821"/>
      <c r="AO765" s="821"/>
      <c r="AP765" s="821"/>
      <c r="AQ765" s="821"/>
      <c r="AR765" s="821"/>
      <c r="AS765" s="821"/>
      <c r="AT765" s="821"/>
      <c r="AU765" s="821"/>
      <c r="AV765" s="821"/>
      <c r="AW765" s="821"/>
      <c r="AX765" s="821"/>
      <c r="AY765" s="821"/>
      <c r="AZ765" s="821"/>
      <c r="BA765" s="821"/>
      <c r="BB765" s="988"/>
    </row>
    <row r="766" spans="1:54" ht="12.6" customHeight="1" x14ac:dyDescent="0.3">
      <c r="A766" s="983" t="s">
        <v>1926</v>
      </c>
      <c r="B766" s="984"/>
      <c r="C766" s="984"/>
      <c r="D766" s="984"/>
      <c r="E766" s="984"/>
      <c r="F766" s="984"/>
      <c r="G766" s="984"/>
      <c r="H766" s="984"/>
      <c r="I766" s="984"/>
      <c r="J766" s="984"/>
      <c r="K766" s="984"/>
      <c r="L766" s="984"/>
      <c r="M766" s="984"/>
      <c r="N766" s="984"/>
      <c r="O766" s="984"/>
      <c r="P766" s="984"/>
      <c r="Q766" s="984" t="e">
        <f>SUM(#REF!)</f>
        <v>#REF!</v>
      </c>
      <c r="R766" s="984"/>
      <c r="S766" s="985"/>
      <c r="T766" s="1001"/>
      <c r="U766" s="1002"/>
      <c r="V766" s="1002"/>
      <c r="W766" s="1002"/>
      <c r="X766" s="1002"/>
      <c r="Y766" s="1002"/>
      <c r="Z766" s="1003"/>
      <c r="AA766" s="986"/>
      <c r="AB766" s="986"/>
      <c r="AC766" s="986"/>
      <c r="AD766" s="986"/>
      <c r="AE766" s="986"/>
      <c r="AF766" s="986"/>
      <c r="AG766" s="986"/>
      <c r="AH766" s="986"/>
      <c r="AI766" s="986"/>
      <c r="AJ766" s="986"/>
      <c r="AK766" s="986"/>
      <c r="AL766" s="986"/>
      <c r="AM766" s="1000"/>
      <c r="AN766" s="1000"/>
      <c r="AO766" s="1000"/>
      <c r="AP766" s="1000"/>
      <c r="AQ766" s="1000"/>
      <c r="AR766" s="1000"/>
      <c r="AS766" s="1000"/>
      <c r="AT766" s="1000"/>
      <c r="AU766" s="1000"/>
      <c r="AV766" s="1000"/>
      <c r="AW766" s="1000"/>
      <c r="AX766" s="1000"/>
      <c r="AY766" s="1000"/>
      <c r="AZ766" s="1000"/>
      <c r="BA766" s="1000"/>
      <c r="BB766" s="1000"/>
    </row>
    <row r="767" spans="1:54" ht="12.6" customHeight="1" x14ac:dyDescent="0.3">
      <c r="A767" s="994" t="s">
        <v>1504</v>
      </c>
      <c r="B767" s="995"/>
      <c r="C767" s="995"/>
      <c r="D767" s="995"/>
      <c r="E767" s="995"/>
      <c r="F767" s="995"/>
      <c r="G767" s="995"/>
      <c r="H767" s="995"/>
      <c r="I767" s="995"/>
      <c r="J767" s="995"/>
      <c r="K767" s="995"/>
      <c r="L767" s="995"/>
      <c r="M767" s="995"/>
      <c r="N767" s="995"/>
      <c r="O767" s="995"/>
      <c r="P767" s="995"/>
      <c r="Q767" s="995" t="e">
        <f>SUM(#REF!)</f>
        <v>#REF!</v>
      </c>
      <c r="R767" s="995"/>
      <c r="S767" s="996"/>
      <c r="T767" s="1001"/>
      <c r="U767" s="1002"/>
      <c r="V767" s="1002"/>
      <c r="W767" s="1002"/>
      <c r="X767" s="1002"/>
      <c r="Y767" s="1002"/>
      <c r="Z767" s="1003"/>
      <c r="AA767" s="986"/>
      <c r="AB767" s="986"/>
      <c r="AC767" s="986"/>
      <c r="AD767" s="986"/>
      <c r="AE767" s="986"/>
      <c r="AF767" s="986"/>
      <c r="AG767" s="986"/>
      <c r="AH767" s="986"/>
      <c r="AI767" s="986"/>
      <c r="AJ767" s="986"/>
      <c r="AK767" s="986"/>
      <c r="AL767" s="986"/>
      <c r="AM767" s="1000"/>
      <c r="AN767" s="1000"/>
      <c r="AO767" s="1000"/>
      <c r="AP767" s="1000"/>
      <c r="AQ767" s="1000"/>
      <c r="AR767" s="1000"/>
      <c r="AS767" s="1000"/>
      <c r="AT767" s="1000"/>
      <c r="AU767" s="1000"/>
      <c r="AV767" s="1000"/>
      <c r="AW767" s="1000"/>
      <c r="AX767" s="1000"/>
      <c r="AY767" s="1000"/>
      <c r="AZ767" s="1000"/>
      <c r="BA767" s="1000"/>
      <c r="BB767" s="1000"/>
    </row>
    <row r="768" spans="1:54" ht="12.6" customHeight="1" x14ac:dyDescent="0.3">
      <c r="A768" s="983" t="s">
        <v>1920</v>
      </c>
      <c r="B768" s="984"/>
      <c r="C768" s="984"/>
      <c r="D768" s="984"/>
      <c r="E768" s="984"/>
      <c r="F768" s="984"/>
      <c r="G768" s="984"/>
      <c r="H768" s="984"/>
      <c r="I768" s="984"/>
      <c r="J768" s="984"/>
      <c r="K768" s="984"/>
      <c r="L768" s="984"/>
      <c r="M768" s="984"/>
      <c r="N768" s="984"/>
      <c r="O768" s="984"/>
      <c r="P768" s="984"/>
      <c r="Q768" s="984" t="e">
        <f>SUM(#REF!)</f>
        <v>#REF!</v>
      </c>
      <c r="R768" s="984"/>
      <c r="S768" s="985"/>
      <c r="T768" s="987"/>
      <c r="U768" s="821"/>
      <c r="V768" s="821"/>
      <c r="W768" s="821"/>
      <c r="X768" s="821"/>
      <c r="Y768" s="821"/>
      <c r="Z768" s="988"/>
      <c r="AA768" s="989"/>
      <c r="AB768" s="990"/>
      <c r="AC768" s="990"/>
      <c r="AD768" s="990"/>
      <c r="AE768" s="990"/>
      <c r="AF768" s="990"/>
      <c r="AG768" s="990"/>
      <c r="AH768" s="990"/>
      <c r="AI768" s="990"/>
      <c r="AJ768" s="990"/>
      <c r="AK768" s="990"/>
      <c r="AL768" s="991"/>
      <c r="AM768" s="987"/>
      <c r="AN768" s="821"/>
      <c r="AO768" s="821"/>
      <c r="AP768" s="821"/>
      <c r="AQ768" s="821"/>
      <c r="AR768" s="821"/>
      <c r="AS768" s="821"/>
      <c r="AT768" s="821"/>
      <c r="AU768" s="821"/>
      <c r="AV768" s="821"/>
      <c r="AW768" s="821"/>
      <c r="AX768" s="821"/>
      <c r="AY768" s="821"/>
      <c r="AZ768" s="821"/>
      <c r="BA768" s="821"/>
      <c r="BB768" s="988"/>
    </row>
    <row r="769" spans="1:54" ht="26.25" customHeight="1" x14ac:dyDescent="0.3">
      <c r="A769" s="983" t="s">
        <v>1921</v>
      </c>
      <c r="B769" s="984"/>
      <c r="C769" s="984"/>
      <c r="D769" s="984"/>
      <c r="E769" s="984"/>
      <c r="F769" s="984"/>
      <c r="G769" s="984"/>
      <c r="H769" s="984"/>
      <c r="I769" s="984"/>
      <c r="J769" s="984"/>
      <c r="K769" s="984"/>
      <c r="L769" s="984"/>
      <c r="M769" s="984"/>
      <c r="N769" s="984"/>
      <c r="O769" s="984"/>
      <c r="P769" s="984"/>
      <c r="Q769" s="984" t="e">
        <f>SUM(#REF!)</f>
        <v>#REF!</v>
      </c>
      <c r="R769" s="984"/>
      <c r="S769" s="985"/>
      <c r="T769" s="987"/>
      <c r="U769" s="821"/>
      <c r="V769" s="821"/>
      <c r="W769" s="821"/>
      <c r="X769" s="821"/>
      <c r="Y769" s="821"/>
      <c r="Z769" s="988"/>
      <c r="AA769" s="989"/>
      <c r="AB769" s="990"/>
      <c r="AC769" s="990"/>
      <c r="AD769" s="990"/>
      <c r="AE769" s="990"/>
      <c r="AF769" s="990"/>
      <c r="AG769" s="990"/>
      <c r="AH769" s="990"/>
      <c r="AI769" s="990"/>
      <c r="AJ769" s="990"/>
      <c r="AK769" s="990"/>
      <c r="AL769" s="991"/>
      <c r="AM769" s="987"/>
      <c r="AN769" s="821"/>
      <c r="AO769" s="821"/>
      <c r="AP769" s="821"/>
      <c r="AQ769" s="821"/>
      <c r="AR769" s="821"/>
      <c r="AS769" s="821"/>
      <c r="AT769" s="821"/>
      <c r="AU769" s="821"/>
      <c r="AV769" s="821"/>
      <c r="AW769" s="821"/>
      <c r="AX769" s="821"/>
      <c r="AY769" s="821"/>
      <c r="AZ769" s="821"/>
      <c r="BA769" s="821"/>
      <c r="BB769" s="988"/>
    </row>
    <row r="770" spans="1:54" ht="12.6" customHeight="1" x14ac:dyDescent="0.3">
      <c r="A770" s="983" t="s">
        <v>145</v>
      </c>
      <c r="B770" s="984"/>
      <c r="C770" s="984"/>
      <c r="D770" s="984"/>
      <c r="E770" s="984"/>
      <c r="F770" s="984"/>
      <c r="G770" s="984"/>
      <c r="H770" s="984"/>
      <c r="I770" s="984"/>
      <c r="J770" s="984"/>
      <c r="K770" s="984"/>
      <c r="L770" s="984"/>
      <c r="M770" s="984"/>
      <c r="N770" s="984"/>
      <c r="O770" s="984"/>
      <c r="P770" s="984"/>
      <c r="Q770" s="984" t="e">
        <f>SUM(#REF!)</f>
        <v>#REF!</v>
      </c>
      <c r="R770" s="984"/>
      <c r="S770" s="985"/>
      <c r="T770" s="1001"/>
      <c r="U770" s="1002"/>
      <c r="V770" s="1002"/>
      <c r="W770" s="1002"/>
      <c r="X770" s="1002"/>
      <c r="Y770" s="1002"/>
      <c r="Z770" s="1003"/>
      <c r="AA770" s="986"/>
      <c r="AB770" s="986"/>
      <c r="AC770" s="986"/>
      <c r="AD770" s="986"/>
      <c r="AE770" s="986"/>
      <c r="AF770" s="986"/>
      <c r="AG770" s="986"/>
      <c r="AH770" s="986"/>
      <c r="AI770" s="986"/>
      <c r="AJ770" s="986"/>
      <c r="AK770" s="986"/>
      <c r="AL770" s="986"/>
      <c r="AM770" s="1000"/>
      <c r="AN770" s="1000"/>
      <c r="AO770" s="1000"/>
      <c r="AP770" s="1000"/>
      <c r="AQ770" s="1000"/>
      <c r="AR770" s="1000"/>
      <c r="AS770" s="1000"/>
      <c r="AT770" s="1000"/>
      <c r="AU770" s="1000"/>
      <c r="AV770" s="1000"/>
      <c r="AW770" s="1000"/>
      <c r="AX770" s="1000"/>
      <c r="AY770" s="1000"/>
      <c r="AZ770" s="1000"/>
      <c r="BA770" s="1000"/>
      <c r="BB770" s="1000"/>
    </row>
    <row r="771" spans="1:54" ht="12.6" customHeight="1" x14ac:dyDescent="0.3">
      <c r="A771" s="994" t="s">
        <v>511</v>
      </c>
      <c r="B771" s="995"/>
      <c r="C771" s="995"/>
      <c r="D771" s="995"/>
      <c r="E771" s="995"/>
      <c r="F771" s="995"/>
      <c r="G771" s="995"/>
      <c r="H771" s="995"/>
      <c r="I771" s="995"/>
      <c r="J771" s="995"/>
      <c r="K771" s="995"/>
      <c r="L771" s="995"/>
      <c r="M771" s="995"/>
      <c r="N771" s="995"/>
      <c r="O771" s="995"/>
      <c r="P771" s="995"/>
      <c r="Q771" s="995" t="e">
        <f>SUM(#REF!)</f>
        <v>#REF!</v>
      </c>
      <c r="R771" s="995"/>
      <c r="S771" s="996"/>
      <c r="T771" s="1001"/>
      <c r="U771" s="1002"/>
      <c r="V771" s="1002"/>
      <c r="W771" s="1002"/>
      <c r="X771" s="1002"/>
      <c r="Y771" s="1002"/>
      <c r="Z771" s="1003"/>
      <c r="AA771" s="986"/>
      <c r="AB771" s="986"/>
      <c r="AC771" s="986"/>
      <c r="AD771" s="986"/>
      <c r="AE771" s="986"/>
      <c r="AF771" s="986"/>
      <c r="AG771" s="986"/>
      <c r="AH771" s="986"/>
      <c r="AI771" s="986"/>
      <c r="AJ771" s="986"/>
      <c r="AK771" s="986"/>
      <c r="AL771" s="986"/>
      <c r="AM771" s="1000"/>
      <c r="AN771" s="1000"/>
      <c r="AO771" s="1000"/>
      <c r="AP771" s="1000"/>
      <c r="AQ771" s="1000"/>
      <c r="AR771" s="1000"/>
      <c r="AS771" s="1000"/>
      <c r="AT771" s="1000"/>
      <c r="AU771" s="1000"/>
      <c r="AV771" s="1000"/>
      <c r="AW771" s="1000"/>
      <c r="AX771" s="1000"/>
      <c r="AY771" s="1000"/>
      <c r="AZ771" s="1000"/>
      <c r="BA771" s="1000"/>
      <c r="BB771" s="1000"/>
    </row>
    <row r="772" spans="1:54" ht="12.6" customHeight="1" x14ac:dyDescent="0.3">
      <c r="A772" s="314" t="s">
        <v>1674</v>
      </c>
    </row>
    <row r="773" spans="1:54" ht="15" customHeight="1" x14ac:dyDescent="0.3">
      <c r="A773" s="824"/>
      <c r="B773" s="825"/>
      <c r="C773" s="825"/>
      <c r="D773" s="825"/>
      <c r="E773" s="825"/>
      <c r="F773" s="825"/>
      <c r="G773" s="825"/>
      <c r="H773" s="825"/>
      <c r="I773" s="825"/>
      <c r="J773" s="825"/>
      <c r="K773" s="825"/>
      <c r="L773" s="825"/>
      <c r="M773" s="825"/>
      <c r="N773" s="825"/>
      <c r="O773" s="825"/>
      <c r="P773" s="825"/>
      <c r="Q773" s="825"/>
      <c r="R773" s="825"/>
      <c r="S773" s="825"/>
      <c r="T773" s="825"/>
      <c r="U773" s="825"/>
      <c r="V773" s="825"/>
      <c r="W773" s="825"/>
      <c r="X773" s="825"/>
      <c r="Y773" s="825"/>
      <c r="Z773" s="825"/>
      <c r="AA773" s="825"/>
      <c r="AB773" s="825"/>
      <c r="AC773" s="825"/>
      <c r="AD773" s="825"/>
      <c r="AE773" s="825"/>
      <c r="AF773" s="825"/>
      <c r="AG773" s="825"/>
      <c r="AH773" s="825"/>
      <c r="AI773" s="825"/>
      <c r="AJ773" s="825"/>
      <c r="AK773" s="825"/>
      <c r="AL773" s="825"/>
      <c r="AM773" s="825"/>
      <c r="AN773" s="825"/>
      <c r="AO773" s="825"/>
      <c r="AP773" s="825"/>
      <c r="AQ773" s="825"/>
      <c r="AR773" s="825"/>
      <c r="AS773" s="825"/>
      <c r="AT773" s="825"/>
      <c r="AU773" s="825"/>
      <c r="AV773" s="825"/>
      <c r="AW773" s="825"/>
      <c r="AX773" s="825"/>
      <c r="AY773" s="825"/>
      <c r="AZ773" s="825"/>
      <c r="BA773" s="825"/>
      <c r="BB773" s="826"/>
    </row>
    <row r="774" spans="1:54" ht="15" customHeight="1" x14ac:dyDescent="0.3">
      <c r="A774" s="827"/>
      <c r="B774" s="828"/>
      <c r="C774" s="828"/>
      <c r="D774" s="828"/>
      <c r="E774" s="828"/>
      <c r="F774" s="828"/>
      <c r="G774" s="828"/>
      <c r="H774" s="828"/>
      <c r="I774" s="828"/>
      <c r="J774" s="828"/>
      <c r="K774" s="828"/>
      <c r="L774" s="828"/>
      <c r="M774" s="828"/>
      <c r="N774" s="828"/>
      <c r="O774" s="828"/>
      <c r="P774" s="828"/>
      <c r="Q774" s="828"/>
      <c r="R774" s="828"/>
      <c r="S774" s="828"/>
      <c r="T774" s="828"/>
      <c r="U774" s="828"/>
      <c r="V774" s="828"/>
      <c r="W774" s="828"/>
      <c r="X774" s="828"/>
      <c r="Y774" s="828"/>
      <c r="Z774" s="828"/>
      <c r="AA774" s="828"/>
      <c r="AB774" s="828"/>
      <c r="AC774" s="828"/>
      <c r="AD774" s="828"/>
      <c r="AE774" s="828"/>
      <c r="AF774" s="828"/>
      <c r="AG774" s="828"/>
      <c r="AH774" s="828"/>
      <c r="AI774" s="828"/>
      <c r="AJ774" s="828"/>
      <c r="AK774" s="828"/>
      <c r="AL774" s="828"/>
      <c r="AM774" s="828"/>
      <c r="AN774" s="828"/>
      <c r="AO774" s="828"/>
      <c r="AP774" s="828"/>
      <c r="AQ774" s="828"/>
      <c r="AR774" s="828"/>
      <c r="AS774" s="828"/>
      <c r="AT774" s="828"/>
      <c r="AU774" s="828"/>
      <c r="AV774" s="828"/>
      <c r="AW774" s="828"/>
      <c r="AX774" s="828"/>
      <c r="AY774" s="828"/>
      <c r="AZ774" s="828"/>
      <c r="BA774" s="828"/>
      <c r="BB774" s="829"/>
    </row>
    <row r="775" spans="1:54" s="290" customFormat="1" ht="12.6" customHeight="1" x14ac:dyDescent="0.3"/>
    <row r="776" spans="1:54" ht="12.6" customHeight="1" x14ac:dyDescent="0.3">
      <c r="A776" s="314" t="s">
        <v>1673</v>
      </c>
    </row>
    <row r="777" spans="1:54" ht="12.6" customHeight="1" x14ac:dyDescent="0.3">
      <c r="A777" s="315"/>
      <c r="B777" s="316"/>
      <c r="C777" s="316"/>
      <c r="D777" s="316"/>
      <c r="E777" s="316"/>
      <c r="F777" s="316"/>
      <c r="G777" s="316"/>
      <c r="H777" s="325"/>
      <c r="I777" s="795" t="s">
        <v>815</v>
      </c>
      <c r="J777" s="796"/>
      <c r="K777" s="796"/>
      <c r="L777" s="796"/>
      <c r="M777" s="796"/>
      <c r="N777" s="796"/>
      <c r="O777" s="796"/>
      <c r="P777" s="796"/>
      <c r="Q777" s="796"/>
      <c r="R777" s="796"/>
      <c r="S777" s="796"/>
      <c r="T777" s="796"/>
      <c r="U777" s="796"/>
      <c r="V777" s="796"/>
      <c r="W777" s="796"/>
      <c r="X777" s="796"/>
      <c r="Y777" s="796"/>
      <c r="Z777" s="796"/>
      <c r="AA777" s="796"/>
      <c r="AB777" s="796"/>
      <c r="AC777" s="795" t="s">
        <v>1611</v>
      </c>
      <c r="AD777" s="796"/>
      <c r="AE777" s="796"/>
      <c r="AF777" s="796"/>
      <c r="AG777" s="796"/>
      <c r="AH777" s="796"/>
      <c r="AI777" s="796"/>
      <c r="AJ777" s="796"/>
      <c r="AK777" s="796"/>
      <c r="AL777" s="796"/>
      <c r="AM777" s="796"/>
      <c r="AN777" s="796"/>
      <c r="AO777" s="796"/>
      <c r="AP777" s="796"/>
      <c r="AQ777" s="796"/>
      <c r="AR777" s="796"/>
      <c r="AS777" s="796"/>
      <c r="AT777" s="796"/>
      <c r="AU777" s="796"/>
      <c r="AV777" s="796"/>
      <c r="AW777" s="796"/>
      <c r="AX777" s="796"/>
      <c r="AY777" s="796"/>
      <c r="AZ777" s="796"/>
      <c r="BA777" s="796"/>
      <c r="BB777" s="797"/>
    </row>
    <row r="778" spans="1:54" ht="12.6" customHeight="1" x14ac:dyDescent="0.3">
      <c r="A778" s="317"/>
      <c r="B778" s="318"/>
      <c r="C778" s="318"/>
      <c r="D778" s="318"/>
      <c r="E778" s="318"/>
      <c r="F778" s="318"/>
      <c r="G778" s="318"/>
      <c r="H778" s="326"/>
      <c r="I778" s="320"/>
      <c r="J778" s="356"/>
      <c r="K778" s="356"/>
      <c r="L778" s="356"/>
      <c r="M778" s="356"/>
      <c r="N778" s="356"/>
      <c r="O778" s="356"/>
      <c r="P778" s="356"/>
      <c r="Q778" s="356"/>
      <c r="R778" s="356"/>
      <c r="S778" s="356"/>
      <c r="T778" s="356"/>
      <c r="U778" s="356"/>
      <c r="V778" s="356"/>
      <c r="W778" s="356"/>
      <c r="X778" s="356"/>
      <c r="Y778" s="356"/>
      <c r="Z778" s="356"/>
      <c r="AA778" s="356"/>
      <c r="AB778" s="356"/>
      <c r="AC778" s="739" t="s">
        <v>1573</v>
      </c>
      <c r="AD778" s="740"/>
      <c r="AE778" s="740"/>
      <c r="AF778" s="740"/>
      <c r="AG778" s="740"/>
      <c r="AH778" s="740"/>
      <c r="AI778" s="740"/>
      <c r="AJ778" s="740"/>
      <c r="AK778" s="740"/>
      <c r="AL778" s="740"/>
      <c r="AM778" s="740"/>
      <c r="AN778" s="740"/>
      <c r="AO778" s="740"/>
      <c r="AP778" s="740"/>
      <c r="AQ778" s="740"/>
      <c r="AR778" s="740"/>
      <c r="AS778" s="740"/>
      <c r="AT778" s="740"/>
      <c r="AU778" s="740"/>
      <c r="AV778" s="740"/>
      <c r="AW778" s="740"/>
      <c r="AX778" s="740"/>
      <c r="AY778" s="740"/>
      <c r="AZ778" s="740"/>
      <c r="BA778" s="740"/>
      <c r="BB778" s="791"/>
    </row>
    <row r="779" spans="1:54" ht="12.6" customHeight="1" x14ac:dyDescent="0.3">
      <c r="A779" s="792" t="s">
        <v>931</v>
      </c>
      <c r="B779" s="793"/>
      <c r="C779" s="793"/>
      <c r="D779" s="793"/>
      <c r="E779" s="793"/>
      <c r="F779" s="793"/>
      <c r="G779" s="793"/>
      <c r="H779" s="794"/>
      <c r="I779" s="739" t="s">
        <v>516</v>
      </c>
      <c r="J779" s="740"/>
      <c r="K779" s="740"/>
      <c r="L779" s="740"/>
      <c r="M779" s="740"/>
      <c r="N779" s="740"/>
      <c r="O779" s="740"/>
      <c r="P779" s="740"/>
      <c r="Q779" s="740"/>
      <c r="R779" s="740"/>
      <c r="S779" s="740"/>
      <c r="T779" s="740"/>
      <c r="U779" s="740"/>
      <c r="V779" s="740"/>
      <c r="W779" s="740"/>
      <c r="X779" s="740"/>
      <c r="Y779" s="740"/>
      <c r="Z779" s="740"/>
      <c r="AA779" s="740"/>
      <c r="AB779" s="740"/>
      <c r="AC779" s="739" t="s">
        <v>516</v>
      </c>
      <c r="AD779" s="740"/>
      <c r="AE779" s="740"/>
      <c r="AF779" s="740"/>
      <c r="AG779" s="740"/>
      <c r="AH779" s="740"/>
      <c r="AI779" s="740"/>
      <c r="AJ779" s="740"/>
      <c r="AK779" s="740"/>
      <c r="AL779" s="740"/>
      <c r="AM779" s="740"/>
      <c r="AN779" s="740"/>
      <c r="AO779" s="740"/>
      <c r="AP779" s="740"/>
      <c r="AQ779" s="740"/>
      <c r="AR779" s="740"/>
      <c r="AS779" s="740"/>
      <c r="AT779" s="740"/>
      <c r="AU779" s="740"/>
      <c r="AV779" s="740"/>
      <c r="AW779" s="740"/>
      <c r="AX779" s="740"/>
      <c r="AY779" s="740"/>
      <c r="AZ779" s="740"/>
      <c r="BA779" s="740"/>
      <c r="BB779" s="791"/>
    </row>
    <row r="780" spans="1:54" s="314" customFormat="1" ht="12.6" customHeight="1" x14ac:dyDescent="0.3">
      <c r="A780" s="792" t="s">
        <v>1610</v>
      </c>
      <c r="B780" s="793"/>
      <c r="C780" s="793"/>
      <c r="D780" s="793"/>
      <c r="E780" s="793"/>
      <c r="F780" s="793"/>
      <c r="G780" s="793"/>
      <c r="H780" s="794"/>
      <c r="I780" s="795" t="s">
        <v>1609</v>
      </c>
      <c r="J780" s="796"/>
      <c r="K780" s="796"/>
      <c r="L780" s="796"/>
      <c r="M780" s="796"/>
      <c r="N780" s="797"/>
      <c r="O780" s="795" t="s">
        <v>1608</v>
      </c>
      <c r="P780" s="796"/>
      <c r="Q780" s="796"/>
      <c r="R780" s="796"/>
      <c r="S780" s="796"/>
      <c r="T780" s="796"/>
      <c r="U780" s="796"/>
      <c r="V780" s="797"/>
      <c r="W780" s="795" t="s">
        <v>1607</v>
      </c>
      <c r="X780" s="796"/>
      <c r="Y780" s="796"/>
      <c r="Z780" s="796"/>
      <c r="AA780" s="796"/>
      <c r="AB780" s="797"/>
      <c r="AC780" s="795" t="s">
        <v>1609</v>
      </c>
      <c r="AD780" s="796"/>
      <c r="AE780" s="796"/>
      <c r="AF780" s="796"/>
      <c r="AG780" s="796"/>
      <c r="AH780" s="797"/>
      <c r="AI780" s="795" t="s">
        <v>1608</v>
      </c>
      <c r="AJ780" s="796"/>
      <c r="AK780" s="796"/>
      <c r="AL780" s="796"/>
      <c r="AM780" s="796"/>
      <c r="AN780" s="796"/>
      <c r="AO780" s="796"/>
      <c r="AP780" s="797"/>
      <c r="AQ780" s="795" t="s">
        <v>1607</v>
      </c>
      <c r="AR780" s="796"/>
      <c r="AS780" s="796"/>
      <c r="AT780" s="796"/>
      <c r="AU780" s="796"/>
      <c r="AV780" s="796"/>
      <c r="AW780" s="796"/>
      <c r="AX780" s="796"/>
      <c r="AY780" s="796"/>
      <c r="AZ780" s="796"/>
      <c r="BA780" s="796"/>
      <c r="BB780" s="797"/>
    </row>
    <row r="781" spans="1:54" ht="12.6" customHeight="1" x14ac:dyDescent="0.3">
      <c r="A781" s="317"/>
      <c r="B781" s="318"/>
      <c r="C781" s="318"/>
      <c r="D781" s="318"/>
      <c r="E781" s="318"/>
      <c r="F781" s="318"/>
      <c r="G781" s="318"/>
      <c r="H781" s="326"/>
      <c r="I781" s="792" t="s">
        <v>1606</v>
      </c>
      <c r="J781" s="793"/>
      <c r="K781" s="793"/>
      <c r="L781" s="793"/>
      <c r="M781" s="793"/>
      <c r="N781" s="794"/>
      <c r="O781" s="792" t="s">
        <v>1605</v>
      </c>
      <c r="P781" s="793"/>
      <c r="Q781" s="793"/>
      <c r="R781" s="793"/>
      <c r="S781" s="793"/>
      <c r="T781" s="793"/>
      <c r="U781" s="793"/>
      <c r="V781" s="794"/>
      <c r="W781" s="792" t="s">
        <v>1604</v>
      </c>
      <c r="X781" s="793"/>
      <c r="Y781" s="793"/>
      <c r="Z781" s="793"/>
      <c r="AA781" s="793"/>
      <c r="AB781" s="794"/>
      <c r="AC781" s="792" t="s">
        <v>1606</v>
      </c>
      <c r="AD781" s="793"/>
      <c r="AE781" s="793"/>
      <c r="AF781" s="793"/>
      <c r="AG781" s="793"/>
      <c r="AH781" s="794"/>
      <c r="AI781" s="792" t="s">
        <v>1605</v>
      </c>
      <c r="AJ781" s="793"/>
      <c r="AK781" s="793"/>
      <c r="AL781" s="793"/>
      <c r="AM781" s="793"/>
      <c r="AN781" s="793"/>
      <c r="AO781" s="793"/>
      <c r="AP781" s="794"/>
      <c r="AQ781" s="792" t="s">
        <v>1604</v>
      </c>
      <c r="AR781" s="793"/>
      <c r="AS781" s="793"/>
      <c r="AT781" s="793"/>
      <c r="AU781" s="793"/>
      <c r="AV781" s="793"/>
      <c r="AW781" s="793"/>
      <c r="AX781" s="793"/>
      <c r="AY781" s="793"/>
      <c r="AZ781" s="793"/>
      <c r="BA781" s="793"/>
      <c r="BB781" s="794"/>
    </row>
    <row r="782" spans="1:54" ht="12.6" customHeight="1" x14ac:dyDescent="0.3">
      <c r="A782" s="317"/>
      <c r="B782" s="318"/>
      <c r="C782" s="318"/>
      <c r="D782" s="318"/>
      <c r="E782" s="318"/>
      <c r="F782" s="318"/>
      <c r="G782" s="318"/>
      <c r="H782" s="326"/>
      <c r="I782" s="792" t="s">
        <v>1603</v>
      </c>
      <c r="J782" s="793"/>
      <c r="K782" s="793"/>
      <c r="L782" s="793"/>
      <c r="M782" s="793"/>
      <c r="N782" s="794"/>
      <c r="O782" s="792" t="s">
        <v>1603</v>
      </c>
      <c r="P782" s="793"/>
      <c r="Q782" s="793"/>
      <c r="R782" s="793"/>
      <c r="S782" s="793"/>
      <c r="T782" s="793"/>
      <c r="U782" s="793"/>
      <c r="V782" s="794"/>
      <c r="W782" s="792"/>
      <c r="X782" s="793"/>
      <c r="Y782" s="793"/>
      <c r="Z782" s="793"/>
      <c r="AA782" s="793"/>
      <c r="AB782" s="794"/>
      <c r="AC782" s="792" t="s">
        <v>1603</v>
      </c>
      <c r="AD782" s="793"/>
      <c r="AE782" s="793"/>
      <c r="AF782" s="793"/>
      <c r="AG782" s="793"/>
      <c r="AH782" s="794"/>
      <c r="AI782" s="792" t="s">
        <v>1603</v>
      </c>
      <c r="AJ782" s="793"/>
      <c r="AK782" s="793"/>
      <c r="AL782" s="793"/>
      <c r="AM782" s="793"/>
      <c r="AN782" s="793"/>
      <c r="AO782" s="793"/>
      <c r="AP782" s="794"/>
      <c r="AQ782" s="792"/>
      <c r="AR782" s="793"/>
      <c r="AS782" s="793"/>
      <c r="AT782" s="793"/>
      <c r="AU782" s="793"/>
      <c r="AV782" s="793"/>
      <c r="AW782" s="793"/>
      <c r="AX782" s="793"/>
      <c r="AY782" s="793"/>
      <c r="AZ782" s="793"/>
      <c r="BA782" s="793"/>
      <c r="BB782" s="794"/>
    </row>
    <row r="783" spans="1:54" ht="12.6" customHeight="1" x14ac:dyDescent="0.3">
      <c r="A783" s="739" t="s">
        <v>816</v>
      </c>
      <c r="B783" s="740"/>
      <c r="C783" s="740"/>
      <c r="D783" s="740"/>
      <c r="E783" s="740"/>
      <c r="F783" s="740"/>
      <c r="G783" s="740"/>
      <c r="H783" s="791"/>
      <c r="I783" s="739" t="s">
        <v>817</v>
      </c>
      <c r="J783" s="740"/>
      <c r="K783" s="740"/>
      <c r="L783" s="740"/>
      <c r="M783" s="740"/>
      <c r="N783" s="791"/>
      <c r="O783" s="739" t="s">
        <v>818</v>
      </c>
      <c r="P783" s="740"/>
      <c r="Q783" s="740"/>
      <c r="R783" s="740"/>
      <c r="S783" s="740"/>
      <c r="T783" s="740"/>
      <c r="U783" s="740"/>
      <c r="V783" s="791"/>
      <c r="W783" s="739" t="s">
        <v>476</v>
      </c>
      <c r="X783" s="740"/>
      <c r="Y783" s="740"/>
      <c r="Z783" s="740"/>
      <c r="AA783" s="740"/>
      <c r="AB783" s="791"/>
      <c r="AC783" s="739" t="s">
        <v>477</v>
      </c>
      <c r="AD783" s="740"/>
      <c r="AE783" s="740"/>
      <c r="AF783" s="740"/>
      <c r="AG783" s="740"/>
      <c r="AH783" s="791"/>
      <c r="AI783" s="739" t="s">
        <v>480</v>
      </c>
      <c r="AJ783" s="740"/>
      <c r="AK783" s="740"/>
      <c r="AL783" s="740"/>
      <c r="AM783" s="740"/>
      <c r="AN783" s="740"/>
      <c r="AO783" s="740"/>
      <c r="AP783" s="791"/>
      <c r="AQ783" s="739" t="s">
        <v>1494</v>
      </c>
      <c r="AR783" s="740"/>
      <c r="AS783" s="740"/>
      <c r="AT783" s="740"/>
      <c r="AU783" s="740"/>
      <c r="AV783" s="740"/>
      <c r="AW783" s="740"/>
      <c r="AX783" s="740"/>
      <c r="AY783" s="740"/>
      <c r="AZ783" s="740"/>
      <c r="BA783" s="740"/>
      <c r="BB783" s="791"/>
    </row>
    <row r="784" spans="1:54" ht="12.6" customHeight="1" x14ac:dyDescent="0.3">
      <c r="A784" s="293" t="s">
        <v>518</v>
      </c>
      <c r="B784" s="294"/>
      <c r="C784" s="294"/>
      <c r="D784" s="294"/>
      <c r="E784" s="294"/>
      <c r="F784" s="294"/>
      <c r="G784" s="294"/>
      <c r="H784" s="295"/>
      <c r="I784" s="831"/>
      <c r="J784" s="831"/>
      <c r="K784" s="831"/>
      <c r="L784" s="831"/>
      <c r="M784" s="831"/>
      <c r="N784" s="831"/>
      <c r="O784" s="831"/>
      <c r="P784" s="831"/>
      <c r="Q784" s="831"/>
      <c r="R784" s="831"/>
      <c r="S784" s="831"/>
      <c r="T784" s="831"/>
      <c r="U784" s="831"/>
      <c r="V784" s="831"/>
      <c r="W784" s="831"/>
      <c r="X784" s="831"/>
      <c r="Y784" s="831"/>
      <c r="Z784" s="831"/>
      <c r="AA784" s="831"/>
      <c r="AB784" s="831"/>
      <c r="AC784" s="831"/>
      <c r="AD784" s="831"/>
      <c r="AE784" s="831"/>
      <c r="AF784" s="831"/>
      <c r="AG784" s="831"/>
      <c r="AH784" s="831"/>
      <c r="AI784" s="831"/>
      <c r="AJ784" s="831"/>
      <c r="AK784" s="831"/>
      <c r="AL784" s="831"/>
      <c r="AM784" s="831"/>
      <c r="AN784" s="831"/>
      <c r="AO784" s="831"/>
      <c r="AP784" s="831"/>
      <c r="AQ784" s="831"/>
      <c r="AR784" s="831"/>
      <c r="AS784" s="831"/>
      <c r="AT784" s="831"/>
      <c r="AU784" s="831"/>
      <c r="AV784" s="831"/>
      <c r="AW784" s="831"/>
      <c r="AX784" s="831"/>
      <c r="AY784" s="831"/>
      <c r="AZ784" s="831"/>
      <c r="BA784" s="831"/>
      <c r="BB784" s="831"/>
    </row>
    <row r="785" spans="1:63" ht="12.6" customHeight="1" x14ac:dyDescent="0.3">
      <c r="A785" s="293" t="s">
        <v>519</v>
      </c>
      <c r="B785" s="294"/>
      <c r="C785" s="294"/>
      <c r="D785" s="294"/>
      <c r="E785" s="294"/>
      <c r="F785" s="294"/>
      <c r="G785" s="294"/>
      <c r="H785" s="295"/>
      <c r="I785" s="831"/>
      <c r="J785" s="831"/>
      <c r="K785" s="831"/>
      <c r="L785" s="831"/>
      <c r="M785" s="831"/>
      <c r="N785" s="831"/>
      <c r="O785" s="790"/>
      <c r="P785" s="790"/>
      <c r="Q785" s="790"/>
      <c r="R785" s="790"/>
      <c r="S785" s="790"/>
      <c r="T785" s="790"/>
      <c r="U785" s="790"/>
      <c r="V785" s="790"/>
      <c r="W785" s="790"/>
      <c r="X785" s="790"/>
      <c r="Y785" s="790"/>
      <c r="Z785" s="790"/>
      <c r="AA785" s="790"/>
      <c r="AB785" s="790"/>
      <c r="AC785" s="790"/>
      <c r="AD785" s="790"/>
      <c r="AE785" s="790"/>
      <c r="AF785" s="790"/>
      <c r="AG785" s="790"/>
      <c r="AH785" s="790"/>
      <c r="AI785" s="790"/>
      <c r="AJ785" s="790"/>
      <c r="AK785" s="790"/>
      <c r="AL785" s="790"/>
      <c r="AM785" s="790"/>
      <c r="AN785" s="790"/>
      <c r="AO785" s="790"/>
      <c r="AP785" s="790"/>
      <c r="AQ785" s="790"/>
      <c r="AR785" s="790"/>
      <c r="AS785" s="790"/>
      <c r="AT785" s="790"/>
      <c r="AU785" s="790"/>
      <c r="AV785" s="790"/>
      <c r="AW785" s="790"/>
      <c r="AX785" s="790"/>
      <c r="AY785" s="790"/>
      <c r="AZ785" s="790"/>
      <c r="BA785" s="790"/>
      <c r="BB785" s="790"/>
    </row>
    <row r="786" spans="1:63" s="314" customFormat="1" ht="12.6" customHeight="1" x14ac:dyDescent="0.3">
      <c r="A786" s="293" t="s">
        <v>478</v>
      </c>
      <c r="B786" s="294"/>
      <c r="C786" s="294"/>
      <c r="D786" s="294"/>
      <c r="E786" s="294"/>
      <c r="F786" s="294"/>
      <c r="G786" s="294"/>
      <c r="H786" s="295"/>
      <c r="I786" s="790"/>
      <c r="J786" s="790"/>
      <c r="K786" s="790"/>
      <c r="L786" s="790"/>
      <c r="M786" s="790"/>
      <c r="N786" s="790"/>
      <c r="O786" s="790"/>
      <c r="P786" s="790"/>
      <c r="Q786" s="790"/>
      <c r="R786" s="790"/>
      <c r="S786" s="790"/>
      <c r="T786" s="790"/>
      <c r="U786" s="790"/>
      <c r="V786" s="790"/>
      <c r="W786" s="727"/>
      <c r="X786" s="790"/>
      <c r="Y786" s="790"/>
      <c r="Z786" s="790"/>
      <c r="AA786" s="790"/>
      <c r="AB786" s="790"/>
      <c r="AC786" s="790"/>
      <c r="AD786" s="790"/>
      <c r="AE786" s="790"/>
      <c r="AF786" s="790"/>
      <c r="AG786" s="790"/>
      <c r="AH786" s="790"/>
      <c r="AI786" s="790"/>
      <c r="AJ786" s="790"/>
      <c r="AK786" s="790"/>
      <c r="AL786" s="790"/>
      <c r="AM786" s="790"/>
      <c r="AN786" s="790"/>
      <c r="AO786" s="790"/>
      <c r="AP786" s="790"/>
      <c r="AQ786" s="790"/>
      <c r="AR786" s="790"/>
      <c r="AS786" s="790"/>
      <c r="AT786" s="790"/>
      <c r="AU786" s="790"/>
      <c r="AV786" s="790"/>
      <c r="AW786" s="790"/>
      <c r="AX786" s="790"/>
      <c r="AY786" s="790"/>
      <c r="AZ786" s="790"/>
      <c r="BA786" s="790"/>
      <c r="BB786" s="790"/>
    </row>
    <row r="787" spans="1:63" s="314" customFormat="1" ht="12.6" customHeight="1" x14ac:dyDescent="0.3">
      <c r="A787" s="314" t="s">
        <v>1672</v>
      </c>
      <c r="B787" s="246"/>
      <c r="C787" s="246"/>
      <c r="D787" s="246"/>
      <c r="E787" s="246"/>
      <c r="F787" s="246"/>
      <c r="G787" s="246"/>
      <c r="H787" s="246"/>
      <c r="I787" s="246"/>
      <c r="J787" s="246"/>
      <c r="K787" s="246"/>
      <c r="L787" s="246"/>
      <c r="M787" s="246"/>
      <c r="N787" s="246"/>
      <c r="O787" s="246"/>
      <c r="P787" s="246"/>
      <c r="Q787" s="246"/>
      <c r="R787" s="246"/>
      <c r="S787" s="246"/>
      <c r="T787" s="246"/>
      <c r="U787" s="246"/>
      <c r="V787" s="246"/>
      <c r="W787" s="246"/>
      <c r="X787" s="246"/>
      <c r="Y787" s="246"/>
      <c r="Z787" s="246"/>
      <c r="AA787" s="246"/>
      <c r="AB787" s="246"/>
      <c r="AC787" s="246"/>
      <c r="AD787" s="246"/>
      <c r="AE787" s="246"/>
      <c r="AF787" s="246"/>
      <c r="AG787" s="246"/>
      <c r="AH787" s="246"/>
      <c r="AI787" s="246"/>
      <c r="AJ787" s="246"/>
      <c r="AK787" s="246"/>
      <c r="AL787" s="246"/>
      <c r="AM787" s="246"/>
      <c r="AN787" s="246"/>
      <c r="AO787" s="246"/>
      <c r="AP787" s="246"/>
      <c r="AQ787" s="246"/>
      <c r="AR787" s="246"/>
      <c r="AS787" s="246"/>
      <c r="AT787" s="246"/>
      <c r="AU787" s="246"/>
      <c r="AV787" s="246"/>
      <c r="AW787" s="246"/>
      <c r="AX787" s="246"/>
      <c r="AY787" s="246"/>
      <c r="AZ787" s="246"/>
      <c r="BA787" s="246"/>
      <c r="BB787" s="246"/>
    </row>
    <row r="788" spans="1:63" ht="15" customHeight="1" x14ac:dyDescent="0.3">
      <c r="A788" s="824"/>
      <c r="B788" s="825"/>
      <c r="C788" s="825"/>
      <c r="D788" s="825"/>
      <c r="E788" s="825"/>
      <c r="F788" s="825"/>
      <c r="G788" s="825"/>
      <c r="H788" s="825"/>
      <c r="I788" s="825"/>
      <c r="J788" s="825"/>
      <c r="K788" s="825"/>
      <c r="L788" s="825"/>
      <c r="M788" s="825"/>
      <c r="N788" s="825"/>
      <c r="O788" s="825"/>
      <c r="P788" s="825"/>
      <c r="Q788" s="825"/>
      <c r="R788" s="825"/>
      <c r="S788" s="825"/>
      <c r="T788" s="825"/>
      <c r="U788" s="825"/>
      <c r="V788" s="825"/>
      <c r="W788" s="825"/>
      <c r="X788" s="825"/>
      <c r="Y788" s="825"/>
      <c r="Z788" s="825"/>
      <c r="AA788" s="825"/>
      <c r="AB788" s="825"/>
      <c r="AC788" s="825"/>
      <c r="AD788" s="825"/>
      <c r="AE788" s="825"/>
      <c r="AF788" s="825"/>
      <c r="AG788" s="825"/>
      <c r="AH788" s="825"/>
      <c r="AI788" s="825"/>
      <c r="AJ788" s="825"/>
      <c r="AK788" s="825"/>
      <c r="AL788" s="825"/>
      <c r="AM788" s="825"/>
      <c r="AN788" s="825"/>
      <c r="AO788" s="825"/>
      <c r="AP788" s="825"/>
      <c r="AQ788" s="825"/>
      <c r="AR788" s="825"/>
      <c r="AS788" s="825"/>
      <c r="AT788" s="825"/>
      <c r="AU788" s="825"/>
      <c r="AV788" s="825"/>
      <c r="AW788" s="825"/>
      <c r="AX788" s="825"/>
      <c r="AY788" s="825"/>
      <c r="AZ788" s="825"/>
      <c r="BA788" s="825"/>
      <c r="BB788" s="826"/>
    </row>
    <row r="789" spans="1:63" ht="15" customHeight="1" x14ac:dyDescent="0.3">
      <c r="A789" s="827"/>
      <c r="B789" s="828"/>
      <c r="C789" s="828"/>
      <c r="D789" s="828"/>
      <c r="E789" s="828"/>
      <c r="F789" s="828"/>
      <c r="G789" s="828"/>
      <c r="H789" s="828"/>
      <c r="I789" s="828"/>
      <c r="J789" s="828"/>
      <c r="K789" s="828"/>
      <c r="L789" s="828"/>
      <c r="M789" s="828"/>
      <c r="N789" s="828"/>
      <c r="O789" s="828"/>
      <c r="P789" s="828"/>
      <c r="Q789" s="828"/>
      <c r="R789" s="828"/>
      <c r="S789" s="828"/>
      <c r="T789" s="828"/>
      <c r="U789" s="828"/>
      <c r="V789" s="828"/>
      <c r="W789" s="828"/>
      <c r="X789" s="828"/>
      <c r="Y789" s="828"/>
      <c r="Z789" s="828"/>
      <c r="AA789" s="828"/>
      <c r="AB789" s="828"/>
      <c r="AC789" s="828"/>
      <c r="AD789" s="828"/>
      <c r="AE789" s="828"/>
      <c r="AF789" s="828"/>
      <c r="AG789" s="828"/>
      <c r="AH789" s="828"/>
      <c r="AI789" s="828"/>
      <c r="AJ789" s="828"/>
      <c r="AK789" s="828"/>
      <c r="AL789" s="828"/>
      <c r="AM789" s="828"/>
      <c r="AN789" s="828"/>
      <c r="AO789" s="828"/>
      <c r="AP789" s="828"/>
      <c r="AQ789" s="828"/>
      <c r="AR789" s="828"/>
      <c r="AS789" s="828"/>
      <c r="AT789" s="828"/>
      <c r="AU789" s="828"/>
      <c r="AV789" s="828"/>
      <c r="AW789" s="828"/>
      <c r="AX789" s="828"/>
      <c r="AY789" s="828"/>
      <c r="AZ789" s="828"/>
      <c r="BA789" s="828"/>
      <c r="BB789" s="829"/>
    </row>
    <row r="790" spans="1:63" s="306" customFormat="1" ht="12.6" customHeight="1" x14ac:dyDescent="0.3">
      <c r="A790" s="303" t="s">
        <v>2881</v>
      </c>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c r="AA790" s="303"/>
      <c r="AB790" s="303"/>
      <c r="AC790" s="303"/>
      <c r="AD790" s="303"/>
      <c r="AE790" s="303"/>
      <c r="AF790" s="303"/>
      <c r="AG790" s="303"/>
      <c r="AH790" s="303"/>
      <c r="AI790" s="303"/>
      <c r="AJ790" s="303"/>
      <c r="AK790" s="303"/>
      <c r="AL790" s="303"/>
      <c r="AM790" s="303"/>
      <c r="AN790" s="303"/>
      <c r="AO790" s="303"/>
      <c r="AP790" s="303"/>
      <c r="AQ790" s="303"/>
      <c r="AR790" s="303"/>
      <c r="AS790" s="303"/>
      <c r="AT790" s="303"/>
      <c r="AU790" s="303"/>
      <c r="AV790" s="303"/>
      <c r="AW790" s="303"/>
      <c r="AX790" s="303"/>
      <c r="AY790" s="303"/>
      <c r="AZ790" s="303"/>
      <c r="BA790" s="303"/>
      <c r="BB790" s="303"/>
    </row>
    <row r="791" spans="1:63" s="314" customFormat="1" ht="12.6" customHeight="1" x14ac:dyDescent="0.3">
      <c r="A791" s="363"/>
      <c r="B791" s="364"/>
      <c r="C791" s="364"/>
      <c r="D791" s="364"/>
      <c r="E791" s="364"/>
      <c r="F791" s="364"/>
      <c r="G791" s="364"/>
      <c r="H791" s="364"/>
      <c r="I791" s="364"/>
      <c r="J791" s="364"/>
      <c r="K791" s="364"/>
      <c r="L791" s="364"/>
      <c r="M791" s="364"/>
      <c r="N791" s="364"/>
      <c r="O791" s="364"/>
      <c r="P791" s="364"/>
      <c r="Q791" s="364"/>
      <c r="R791" s="364"/>
      <c r="S791" s="364"/>
      <c r="T791" s="364"/>
      <c r="U791" s="364"/>
      <c r="V791" s="364"/>
      <c r="W791" s="364"/>
      <c r="X791" s="364"/>
      <c r="Y791" s="364"/>
      <c r="Z791" s="364"/>
      <c r="AA791" s="364"/>
      <c r="AB791" s="364"/>
      <c r="AC791" s="364"/>
      <c r="AD791" s="364"/>
      <c r="AE791" s="364"/>
      <c r="AF791" s="364"/>
      <c r="AG791" s="364"/>
      <c r="AH791" s="364"/>
      <c r="AI791" s="364"/>
      <c r="AJ791" s="364"/>
      <c r="AK791" s="364"/>
      <c r="AL791" s="364"/>
      <c r="AM791" s="364"/>
      <c r="AN791" s="364"/>
      <c r="AO791" s="364"/>
      <c r="AP791" s="364"/>
      <c r="AQ791" s="364"/>
      <c r="AR791" s="364"/>
      <c r="AS791" s="364"/>
      <c r="AT791" s="364"/>
      <c r="AU791" s="364"/>
      <c r="AV791" s="364"/>
      <c r="AW791" s="364"/>
      <c r="AX791" s="364"/>
      <c r="AY791" s="364"/>
      <c r="AZ791" s="364"/>
      <c r="BA791" s="364"/>
      <c r="BB791" s="365"/>
    </row>
    <row r="792" spans="1:63" s="314" customFormat="1" ht="12.6" customHeight="1" x14ac:dyDescent="0.3">
      <c r="A792" s="314" t="s">
        <v>1671</v>
      </c>
      <c r="B792" s="246"/>
      <c r="C792" s="246"/>
      <c r="D792" s="246"/>
      <c r="E792" s="246"/>
      <c r="F792" s="246"/>
      <c r="G792" s="246"/>
      <c r="H792" s="246"/>
      <c r="I792" s="246"/>
      <c r="J792" s="246"/>
      <c r="K792" s="246"/>
      <c r="L792" s="246"/>
      <c r="M792" s="246"/>
      <c r="N792" s="246"/>
      <c r="O792" s="246"/>
      <c r="P792" s="246"/>
      <c r="Q792" s="246"/>
      <c r="R792" s="246"/>
      <c r="S792" s="246"/>
      <c r="T792" s="246"/>
      <c r="U792" s="246"/>
      <c r="V792" s="246"/>
      <c r="W792" s="246"/>
      <c r="X792" s="246"/>
      <c r="Y792" s="246"/>
      <c r="Z792" s="246"/>
      <c r="AA792" s="246"/>
      <c r="AB792" s="246"/>
      <c r="AC792" s="246"/>
      <c r="AD792" s="246"/>
      <c r="AE792" s="246"/>
      <c r="AF792" s="246"/>
      <c r="AG792" s="246"/>
      <c r="AH792" s="246"/>
      <c r="AI792" s="246"/>
      <c r="AJ792" s="246"/>
      <c r="AK792" s="246"/>
      <c r="AL792" s="246"/>
      <c r="AM792" s="246"/>
      <c r="AN792" s="246"/>
      <c r="AO792" s="246"/>
      <c r="AP792" s="246"/>
      <c r="AQ792" s="246"/>
      <c r="AR792" s="246"/>
      <c r="AS792" s="246"/>
      <c r="AT792" s="246"/>
      <c r="AU792" s="246"/>
      <c r="AV792" s="246"/>
      <c r="AW792" s="246"/>
      <c r="AX792" s="246"/>
      <c r="AY792" s="246"/>
      <c r="AZ792" s="246"/>
      <c r="BA792" s="246"/>
      <c r="BB792" s="246"/>
    </row>
    <row r="793" spans="1:63" ht="12.6" customHeight="1" x14ac:dyDescent="0.3">
      <c r="A793" s="314"/>
      <c r="B793" s="314" t="s">
        <v>1670</v>
      </c>
    </row>
    <row r="794" spans="1:63" ht="12.6" customHeight="1" x14ac:dyDescent="0.3">
      <c r="A794" s="246" t="s">
        <v>474</v>
      </c>
    </row>
    <row r="795" spans="1:63" ht="12.6" customHeight="1" x14ac:dyDescent="0.3">
      <c r="A795" s="795"/>
      <c r="B795" s="796"/>
      <c r="C795" s="796"/>
      <c r="D795" s="796"/>
      <c r="E795" s="796"/>
      <c r="F795" s="796"/>
      <c r="G795" s="796"/>
      <c r="H795" s="796"/>
      <c r="I795" s="796"/>
      <c r="J795" s="796"/>
      <c r="K795" s="796"/>
      <c r="L795" s="796"/>
      <c r="M795" s="796"/>
      <c r="N795" s="796"/>
      <c r="O795" s="796"/>
      <c r="P795" s="796"/>
      <c r="Q795" s="796"/>
      <c r="R795" s="796"/>
      <c r="S795" s="796"/>
      <c r="T795" s="796"/>
      <c r="U795" s="796"/>
      <c r="V795" s="796"/>
      <c r="W795" s="796"/>
      <c r="X795" s="796"/>
      <c r="Y795" s="796"/>
      <c r="Z795" s="796"/>
      <c r="AA795" s="796"/>
      <c r="AB795" s="796"/>
      <c r="AC795" s="796"/>
      <c r="AD795" s="796"/>
      <c r="AE795" s="796"/>
      <c r="AF795" s="796"/>
      <c r="AG795" s="796"/>
      <c r="AH795" s="797"/>
      <c r="AI795" s="796" t="s">
        <v>1576</v>
      </c>
      <c r="AJ795" s="796"/>
      <c r="AK795" s="796"/>
      <c r="AL795" s="796"/>
      <c r="AM795" s="796"/>
      <c r="AN795" s="796"/>
      <c r="AO795" s="796"/>
      <c r="AP795" s="796"/>
      <c r="AQ795" s="796"/>
      <c r="AR795" s="796"/>
      <c r="AS795" s="796"/>
      <c r="AT795" s="796"/>
      <c r="AU795" s="796"/>
      <c r="AV795" s="796"/>
      <c r="AW795" s="796"/>
      <c r="AX795" s="796"/>
      <c r="AY795" s="796"/>
      <c r="AZ795" s="796"/>
      <c r="BA795" s="796"/>
      <c r="BB795" s="797"/>
      <c r="BG795" s="741">
        <f>SUM(SUVAHAVUJ!N102)</f>
        <v>25048</v>
      </c>
      <c r="BH795" s="741"/>
      <c r="BI795" s="741"/>
      <c r="BJ795" s="741"/>
      <c r="BK795" s="741"/>
    </row>
    <row r="796" spans="1:63" ht="12.6" customHeight="1" x14ac:dyDescent="0.3">
      <c r="A796" s="792" t="s">
        <v>468</v>
      </c>
      <c r="B796" s="793"/>
      <c r="C796" s="793"/>
      <c r="D796" s="793"/>
      <c r="E796" s="793"/>
      <c r="F796" s="793"/>
      <c r="G796" s="793"/>
      <c r="H796" s="793"/>
      <c r="I796" s="793"/>
      <c r="J796" s="793"/>
      <c r="K796" s="793"/>
      <c r="L796" s="793"/>
      <c r="M796" s="793"/>
      <c r="N796" s="793"/>
      <c r="O796" s="793"/>
      <c r="P796" s="793"/>
      <c r="Q796" s="793"/>
      <c r="R796" s="793"/>
      <c r="S796" s="793"/>
      <c r="T796" s="793"/>
      <c r="U796" s="793"/>
      <c r="V796" s="793"/>
      <c r="W796" s="793"/>
      <c r="X796" s="793"/>
      <c r="Y796" s="793"/>
      <c r="Z796" s="793"/>
      <c r="AA796" s="793"/>
      <c r="AB796" s="793"/>
      <c r="AC796" s="793"/>
      <c r="AD796" s="793"/>
      <c r="AE796" s="793"/>
      <c r="AF796" s="793"/>
      <c r="AG796" s="793"/>
      <c r="AH796" s="794"/>
      <c r="AI796" s="793" t="s">
        <v>1600</v>
      </c>
      <c r="AJ796" s="793"/>
      <c r="AK796" s="793"/>
      <c r="AL796" s="793"/>
      <c r="AM796" s="793"/>
      <c r="AN796" s="793"/>
      <c r="AO796" s="793"/>
      <c r="AP796" s="793"/>
      <c r="AQ796" s="793"/>
      <c r="AR796" s="793"/>
      <c r="AS796" s="793"/>
      <c r="AT796" s="793"/>
      <c r="AU796" s="793"/>
      <c r="AV796" s="793"/>
      <c r="AW796" s="793"/>
      <c r="AX796" s="793"/>
      <c r="AY796" s="793"/>
      <c r="AZ796" s="793"/>
      <c r="BA796" s="793"/>
      <c r="BB796" s="794"/>
    </row>
    <row r="797" spans="1:63" ht="12.6" customHeight="1" x14ac:dyDescent="0.3">
      <c r="A797" s="792"/>
      <c r="B797" s="793"/>
      <c r="C797" s="793"/>
      <c r="D797" s="793"/>
      <c r="E797" s="793"/>
      <c r="F797" s="793"/>
      <c r="G797" s="793"/>
      <c r="H797" s="793"/>
      <c r="I797" s="793"/>
      <c r="J797" s="793"/>
      <c r="K797" s="793"/>
      <c r="L797" s="793"/>
      <c r="M797" s="793"/>
      <c r="N797" s="793"/>
      <c r="O797" s="793"/>
      <c r="P797" s="793"/>
      <c r="Q797" s="793"/>
      <c r="R797" s="793"/>
      <c r="S797" s="793"/>
      <c r="T797" s="793"/>
      <c r="U797" s="793"/>
      <c r="V797" s="793"/>
      <c r="W797" s="793"/>
      <c r="X797" s="793"/>
      <c r="Y797" s="793"/>
      <c r="Z797" s="793"/>
      <c r="AA797" s="793"/>
      <c r="AB797" s="793"/>
      <c r="AC797" s="793"/>
      <c r="AD797" s="793"/>
      <c r="AE797" s="793"/>
      <c r="AF797" s="793"/>
      <c r="AG797" s="793"/>
      <c r="AH797" s="794"/>
      <c r="AI797" s="793" t="s">
        <v>1573</v>
      </c>
      <c r="AJ797" s="793"/>
      <c r="AK797" s="793"/>
      <c r="AL797" s="793"/>
      <c r="AM797" s="793"/>
      <c r="AN797" s="793"/>
      <c r="AO797" s="793"/>
      <c r="AP797" s="793"/>
      <c r="AQ797" s="793"/>
      <c r="AR797" s="793"/>
      <c r="AS797" s="793"/>
      <c r="AT797" s="793"/>
      <c r="AU797" s="793"/>
      <c r="AV797" s="793"/>
      <c r="AW797" s="793"/>
      <c r="AX797" s="793"/>
      <c r="AY797" s="793"/>
      <c r="AZ797" s="793"/>
      <c r="BA797" s="793"/>
      <c r="BB797" s="794"/>
    </row>
    <row r="798" spans="1:63" ht="12.6" customHeight="1" x14ac:dyDescent="0.3">
      <c r="A798" s="355" t="s">
        <v>520</v>
      </c>
      <c r="B798" s="350"/>
      <c r="C798" s="350"/>
      <c r="D798" s="350"/>
      <c r="E798" s="350"/>
      <c r="F798" s="350"/>
      <c r="G798" s="350"/>
      <c r="H798" s="350"/>
      <c r="I798" s="350"/>
      <c r="J798" s="350"/>
      <c r="K798" s="350"/>
      <c r="L798" s="350"/>
      <c r="M798" s="350"/>
      <c r="N798" s="350"/>
      <c r="O798" s="350"/>
      <c r="P798" s="350"/>
      <c r="Q798" s="350"/>
      <c r="R798" s="350"/>
      <c r="S798" s="350"/>
      <c r="T798" s="350"/>
      <c r="U798" s="350"/>
      <c r="V798" s="350"/>
      <c r="W798" s="350"/>
      <c r="X798" s="350"/>
      <c r="Y798" s="350"/>
      <c r="Z798" s="350"/>
      <c r="AA798" s="350"/>
      <c r="AB798" s="350"/>
      <c r="AC798" s="350"/>
      <c r="AD798" s="350"/>
      <c r="AE798" s="350"/>
      <c r="AF798" s="350"/>
      <c r="AG798" s="350"/>
      <c r="AH798" s="366"/>
      <c r="AI798" s="992">
        <f>SUM(IF(BG795&gt;=0,BG795,0))</f>
        <v>25048</v>
      </c>
      <c r="AJ798" s="993"/>
      <c r="AK798" s="993"/>
      <c r="AL798" s="993"/>
      <c r="AM798" s="993"/>
      <c r="AN798" s="993"/>
      <c r="AO798" s="993"/>
      <c r="AP798" s="993"/>
      <c r="AQ798" s="993"/>
      <c r="AR798" s="993"/>
      <c r="AS798" s="993"/>
      <c r="AT798" s="993"/>
      <c r="AU798" s="993"/>
      <c r="AV798" s="993"/>
      <c r="AW798" s="993"/>
      <c r="AX798" s="993"/>
      <c r="AY798" s="993"/>
      <c r="AZ798" s="993"/>
      <c r="BA798" s="993"/>
      <c r="BB798" s="965"/>
    </row>
    <row r="799" spans="1:63" ht="12.6" customHeight="1" x14ac:dyDescent="0.3">
      <c r="A799" s="317" t="s">
        <v>521</v>
      </c>
      <c r="B799" s="318"/>
      <c r="C799" s="318"/>
      <c r="D799" s="318"/>
      <c r="E799" s="318"/>
      <c r="F799" s="318"/>
      <c r="G799" s="318"/>
      <c r="H799" s="318"/>
      <c r="I799" s="318"/>
      <c r="J799" s="318"/>
      <c r="K799" s="318"/>
      <c r="L799" s="318"/>
      <c r="M799" s="318"/>
      <c r="N799" s="318"/>
      <c r="O799" s="318"/>
      <c r="P799" s="318"/>
      <c r="Q799" s="318"/>
      <c r="R799" s="318"/>
      <c r="S799" s="318"/>
      <c r="T799" s="318"/>
      <c r="U799" s="318"/>
      <c r="V799" s="318"/>
      <c r="W799" s="318"/>
      <c r="X799" s="318"/>
      <c r="Y799" s="318"/>
      <c r="Z799" s="318"/>
      <c r="AA799" s="318"/>
      <c r="AB799" s="318"/>
      <c r="AC799" s="318"/>
      <c r="AD799" s="318"/>
      <c r="AE799" s="318"/>
      <c r="AF799" s="318"/>
      <c r="AG799" s="318"/>
      <c r="AH799" s="326"/>
      <c r="AI799" s="1031"/>
      <c r="AJ799" s="1032"/>
      <c r="AK799" s="1032"/>
      <c r="AL799" s="1032"/>
      <c r="AM799" s="1032"/>
      <c r="AN799" s="1032"/>
      <c r="AO799" s="1032"/>
      <c r="AP799" s="1032"/>
      <c r="AQ799" s="1032"/>
      <c r="AR799" s="1032"/>
      <c r="AS799" s="1032"/>
      <c r="AT799" s="1032"/>
      <c r="AU799" s="1032"/>
      <c r="AV799" s="1032"/>
      <c r="AW799" s="1032"/>
      <c r="AX799" s="1032"/>
      <c r="AY799" s="1032"/>
      <c r="AZ799" s="1032"/>
      <c r="BA799" s="1032"/>
      <c r="BB799" s="1033"/>
    </row>
    <row r="800" spans="1:63" ht="12.6" customHeight="1" x14ac:dyDescent="0.3">
      <c r="A800" s="293" t="s">
        <v>522</v>
      </c>
      <c r="B800" s="294"/>
      <c r="C800" s="294"/>
      <c r="D800" s="294"/>
      <c r="E800" s="294"/>
      <c r="F800" s="294"/>
      <c r="G800" s="294"/>
      <c r="H800" s="294"/>
      <c r="I800" s="294"/>
      <c r="J800" s="294"/>
      <c r="K800" s="294"/>
      <c r="L800" s="294"/>
      <c r="M800" s="294"/>
      <c r="N800" s="294"/>
      <c r="O800" s="294"/>
      <c r="P800" s="294"/>
      <c r="Q800" s="294"/>
      <c r="R800" s="294"/>
      <c r="S800" s="294"/>
      <c r="T800" s="294"/>
      <c r="U800" s="294"/>
      <c r="V800" s="294"/>
      <c r="W800" s="294"/>
      <c r="X800" s="294"/>
      <c r="Y800" s="294"/>
      <c r="Z800" s="294"/>
      <c r="AA800" s="294"/>
      <c r="AB800" s="294"/>
      <c r="AC800" s="294"/>
      <c r="AD800" s="294"/>
      <c r="AE800" s="294"/>
      <c r="AF800" s="294"/>
      <c r="AG800" s="294"/>
      <c r="AH800" s="295"/>
      <c r="AI800" s="808"/>
      <c r="AJ800" s="808"/>
      <c r="AK800" s="808"/>
      <c r="AL800" s="808"/>
      <c r="AM800" s="808"/>
      <c r="AN800" s="808"/>
      <c r="AO800" s="808"/>
      <c r="AP800" s="808"/>
      <c r="AQ800" s="808"/>
      <c r="AR800" s="808"/>
      <c r="AS800" s="808"/>
      <c r="AT800" s="808"/>
      <c r="AU800" s="808"/>
      <c r="AV800" s="808"/>
      <c r="AW800" s="808"/>
      <c r="AX800" s="808"/>
      <c r="AY800" s="808"/>
      <c r="AZ800" s="808"/>
      <c r="BA800" s="808"/>
      <c r="BB800" s="808"/>
    </row>
    <row r="801" spans="1:54" ht="12.6" customHeight="1" x14ac:dyDescent="0.3">
      <c r="A801" s="293" t="s">
        <v>523</v>
      </c>
      <c r="B801" s="294"/>
      <c r="C801" s="294"/>
      <c r="D801" s="294"/>
      <c r="E801" s="294"/>
      <c r="F801" s="294"/>
      <c r="G801" s="294"/>
      <c r="H801" s="294"/>
      <c r="I801" s="294"/>
      <c r="J801" s="294"/>
      <c r="K801" s="294"/>
      <c r="L801" s="294"/>
      <c r="M801" s="294"/>
      <c r="N801" s="294"/>
      <c r="O801" s="294"/>
      <c r="P801" s="294"/>
      <c r="Q801" s="294"/>
      <c r="R801" s="294"/>
      <c r="S801" s="294"/>
      <c r="T801" s="294"/>
      <c r="U801" s="294"/>
      <c r="V801" s="294"/>
      <c r="W801" s="294"/>
      <c r="X801" s="294"/>
      <c r="Y801" s="294"/>
      <c r="Z801" s="294"/>
      <c r="AA801" s="294"/>
      <c r="AB801" s="294"/>
      <c r="AC801" s="294"/>
      <c r="AD801" s="294"/>
      <c r="AE801" s="294"/>
      <c r="AF801" s="294"/>
      <c r="AG801" s="294"/>
      <c r="AH801" s="295"/>
      <c r="AI801" s="808"/>
      <c r="AJ801" s="808"/>
      <c r="AK801" s="808"/>
      <c r="AL801" s="808"/>
      <c r="AM801" s="808"/>
      <c r="AN801" s="808"/>
      <c r="AO801" s="808"/>
      <c r="AP801" s="808"/>
      <c r="AQ801" s="808"/>
      <c r="AR801" s="808"/>
      <c r="AS801" s="808"/>
      <c r="AT801" s="808"/>
      <c r="AU801" s="808"/>
      <c r="AV801" s="808"/>
      <c r="AW801" s="808"/>
      <c r="AX801" s="808"/>
      <c r="AY801" s="808"/>
      <c r="AZ801" s="808"/>
      <c r="BA801" s="808"/>
      <c r="BB801" s="808"/>
    </row>
    <row r="802" spans="1:54" ht="12.6" customHeight="1" x14ac:dyDescent="0.3">
      <c r="A802" s="293" t="s">
        <v>524</v>
      </c>
      <c r="B802" s="294"/>
      <c r="C802" s="294"/>
      <c r="D802" s="294"/>
      <c r="E802" s="294"/>
      <c r="F802" s="294"/>
      <c r="G802" s="294"/>
      <c r="H802" s="294"/>
      <c r="I802" s="294"/>
      <c r="J802" s="294"/>
      <c r="K802" s="294"/>
      <c r="L802" s="294"/>
      <c r="M802" s="294"/>
      <c r="N802" s="294"/>
      <c r="O802" s="294"/>
      <c r="P802" s="294"/>
      <c r="Q802" s="294"/>
      <c r="R802" s="294"/>
      <c r="S802" s="294"/>
      <c r="T802" s="294"/>
      <c r="U802" s="294"/>
      <c r="V802" s="294"/>
      <c r="W802" s="294"/>
      <c r="X802" s="294"/>
      <c r="Y802" s="294"/>
      <c r="Z802" s="294"/>
      <c r="AA802" s="294"/>
      <c r="AB802" s="294"/>
      <c r="AC802" s="294"/>
      <c r="AD802" s="294"/>
      <c r="AE802" s="294"/>
      <c r="AF802" s="294"/>
      <c r="AG802" s="294"/>
      <c r="AH802" s="295"/>
      <c r="AI802" s="808"/>
      <c r="AJ802" s="808"/>
      <c r="AK802" s="808"/>
      <c r="AL802" s="808"/>
      <c r="AM802" s="808"/>
      <c r="AN802" s="808"/>
      <c r="AO802" s="808"/>
      <c r="AP802" s="808"/>
      <c r="AQ802" s="808"/>
      <c r="AR802" s="808"/>
      <c r="AS802" s="808"/>
      <c r="AT802" s="808"/>
      <c r="AU802" s="808"/>
      <c r="AV802" s="808"/>
      <c r="AW802" s="808"/>
      <c r="AX802" s="808"/>
      <c r="AY802" s="808"/>
      <c r="AZ802" s="808"/>
      <c r="BA802" s="808"/>
      <c r="BB802" s="808"/>
    </row>
    <row r="803" spans="1:54" ht="12.6" customHeight="1" x14ac:dyDescent="0.3">
      <c r="A803" s="293" t="s">
        <v>525</v>
      </c>
      <c r="B803" s="294"/>
      <c r="C803" s="294"/>
      <c r="D803" s="294"/>
      <c r="E803" s="294"/>
      <c r="F803" s="294"/>
      <c r="G803" s="294"/>
      <c r="H803" s="294"/>
      <c r="I803" s="294"/>
      <c r="J803" s="294"/>
      <c r="K803" s="294"/>
      <c r="L803" s="294"/>
      <c r="M803" s="294"/>
      <c r="N803" s="294"/>
      <c r="O803" s="294"/>
      <c r="P803" s="294"/>
      <c r="Q803" s="294"/>
      <c r="R803" s="294"/>
      <c r="S803" s="294"/>
      <c r="T803" s="294"/>
      <c r="U803" s="294"/>
      <c r="V803" s="294"/>
      <c r="W803" s="294"/>
      <c r="X803" s="294"/>
      <c r="Y803" s="294"/>
      <c r="Z803" s="294"/>
      <c r="AA803" s="294"/>
      <c r="AB803" s="294"/>
      <c r="AC803" s="294"/>
      <c r="AD803" s="294"/>
      <c r="AE803" s="294"/>
      <c r="AF803" s="294"/>
      <c r="AG803" s="294"/>
      <c r="AH803" s="295"/>
      <c r="AI803" s="808"/>
      <c r="AJ803" s="808"/>
      <c r="AK803" s="808"/>
      <c r="AL803" s="808"/>
      <c r="AM803" s="808"/>
      <c r="AN803" s="808"/>
      <c r="AO803" s="808"/>
      <c r="AP803" s="808"/>
      <c r="AQ803" s="808"/>
      <c r="AR803" s="808"/>
      <c r="AS803" s="808"/>
      <c r="AT803" s="808"/>
      <c r="AU803" s="808"/>
      <c r="AV803" s="808"/>
      <c r="AW803" s="808"/>
      <c r="AX803" s="808"/>
      <c r="AY803" s="808"/>
      <c r="AZ803" s="808"/>
      <c r="BA803" s="808"/>
      <c r="BB803" s="808"/>
    </row>
    <row r="804" spans="1:54" ht="12.6" customHeight="1" x14ac:dyDescent="0.3">
      <c r="A804" s="293" t="s">
        <v>526</v>
      </c>
      <c r="B804" s="294"/>
      <c r="C804" s="294"/>
      <c r="D804" s="294"/>
      <c r="E804" s="294"/>
      <c r="F804" s="294"/>
      <c r="G804" s="294"/>
      <c r="H804" s="294"/>
      <c r="I804" s="294"/>
      <c r="J804" s="294"/>
      <c r="K804" s="294"/>
      <c r="L804" s="294"/>
      <c r="M804" s="294"/>
      <c r="N804" s="294"/>
      <c r="O804" s="294"/>
      <c r="P804" s="294"/>
      <c r="Q804" s="294"/>
      <c r="R804" s="294"/>
      <c r="S804" s="294"/>
      <c r="T804" s="294"/>
      <c r="U804" s="294"/>
      <c r="V804" s="294"/>
      <c r="W804" s="294"/>
      <c r="X804" s="294"/>
      <c r="Y804" s="294"/>
      <c r="Z804" s="294"/>
      <c r="AA804" s="294"/>
      <c r="AB804" s="294"/>
      <c r="AC804" s="294"/>
      <c r="AD804" s="294"/>
      <c r="AE804" s="294"/>
      <c r="AF804" s="294"/>
      <c r="AG804" s="294"/>
      <c r="AH804" s="295"/>
      <c r="AI804" s="808"/>
      <c r="AJ804" s="808"/>
      <c r="AK804" s="808"/>
      <c r="AL804" s="808"/>
      <c r="AM804" s="808"/>
      <c r="AN804" s="808"/>
      <c r="AO804" s="808"/>
      <c r="AP804" s="808"/>
      <c r="AQ804" s="808"/>
      <c r="AR804" s="808"/>
      <c r="AS804" s="808"/>
      <c r="AT804" s="808"/>
      <c r="AU804" s="808"/>
      <c r="AV804" s="808"/>
      <c r="AW804" s="808"/>
      <c r="AX804" s="808"/>
      <c r="AY804" s="808"/>
      <c r="AZ804" s="808"/>
      <c r="BA804" s="808"/>
      <c r="BB804" s="808"/>
    </row>
    <row r="805" spans="1:54" ht="12.6" customHeight="1" x14ac:dyDescent="0.3">
      <c r="A805" s="293" t="s">
        <v>527</v>
      </c>
      <c r="B805" s="294"/>
      <c r="C805" s="294"/>
      <c r="D805" s="294"/>
      <c r="E805" s="294"/>
      <c r="F805" s="294"/>
      <c r="G805" s="294"/>
      <c r="H805" s="294"/>
      <c r="I805" s="294"/>
      <c r="J805" s="294"/>
      <c r="K805" s="294"/>
      <c r="L805" s="294"/>
      <c r="M805" s="294"/>
      <c r="N805" s="294"/>
      <c r="O805" s="294"/>
      <c r="P805" s="294"/>
      <c r="Q805" s="294"/>
      <c r="R805" s="294"/>
      <c r="S805" s="294"/>
      <c r="T805" s="294"/>
      <c r="U805" s="294"/>
      <c r="V805" s="294"/>
      <c r="W805" s="294"/>
      <c r="X805" s="294"/>
      <c r="Y805" s="294"/>
      <c r="Z805" s="294"/>
      <c r="AA805" s="294"/>
      <c r="AB805" s="294"/>
      <c r="AC805" s="294"/>
      <c r="AD805" s="294"/>
      <c r="AE805" s="294"/>
      <c r="AF805" s="294"/>
      <c r="AG805" s="294"/>
      <c r="AH805" s="295"/>
      <c r="AI805" s="808"/>
      <c r="AJ805" s="808"/>
      <c r="AK805" s="808"/>
      <c r="AL805" s="808"/>
      <c r="AM805" s="808"/>
      <c r="AN805" s="808"/>
      <c r="AO805" s="808"/>
      <c r="AP805" s="808"/>
      <c r="AQ805" s="808"/>
      <c r="AR805" s="808"/>
      <c r="AS805" s="808"/>
      <c r="AT805" s="808"/>
      <c r="AU805" s="808"/>
      <c r="AV805" s="808"/>
      <c r="AW805" s="808"/>
      <c r="AX805" s="808"/>
      <c r="AY805" s="808"/>
      <c r="AZ805" s="808"/>
      <c r="BA805" s="808"/>
      <c r="BB805" s="808"/>
    </row>
    <row r="806" spans="1:54" ht="12.6" customHeight="1" x14ac:dyDescent="0.3">
      <c r="A806" s="293" t="s">
        <v>528</v>
      </c>
      <c r="B806" s="294"/>
      <c r="C806" s="294"/>
      <c r="D806" s="294"/>
      <c r="E806" s="294"/>
      <c r="F806" s="294"/>
      <c r="G806" s="294"/>
      <c r="H806" s="294"/>
      <c r="I806" s="294"/>
      <c r="J806" s="294"/>
      <c r="K806" s="294"/>
      <c r="L806" s="294"/>
      <c r="M806" s="294"/>
      <c r="N806" s="294"/>
      <c r="O806" s="294"/>
      <c r="P806" s="294"/>
      <c r="Q806" s="294"/>
      <c r="R806" s="294"/>
      <c r="S806" s="294"/>
      <c r="T806" s="294"/>
      <c r="U806" s="294"/>
      <c r="V806" s="294"/>
      <c r="W806" s="294"/>
      <c r="X806" s="294"/>
      <c r="Y806" s="294"/>
      <c r="Z806" s="294"/>
      <c r="AA806" s="294"/>
      <c r="AB806" s="294"/>
      <c r="AC806" s="294"/>
      <c r="AD806" s="294"/>
      <c r="AE806" s="294"/>
      <c r="AF806" s="294"/>
      <c r="AG806" s="294"/>
      <c r="AH806" s="295"/>
      <c r="AI806" s="808"/>
      <c r="AJ806" s="808"/>
      <c r="AK806" s="808"/>
      <c r="AL806" s="808"/>
      <c r="AM806" s="808"/>
      <c r="AN806" s="808"/>
      <c r="AO806" s="808"/>
      <c r="AP806" s="808"/>
      <c r="AQ806" s="808"/>
      <c r="AR806" s="808"/>
      <c r="AS806" s="808"/>
      <c r="AT806" s="808"/>
      <c r="AU806" s="808"/>
      <c r="AV806" s="808"/>
      <c r="AW806" s="808"/>
      <c r="AX806" s="808"/>
      <c r="AY806" s="808"/>
      <c r="AZ806" s="808"/>
      <c r="BA806" s="808"/>
      <c r="BB806" s="808"/>
    </row>
    <row r="807" spans="1:54" ht="12.6" customHeight="1" x14ac:dyDescent="0.3">
      <c r="A807" s="293" t="s">
        <v>529</v>
      </c>
      <c r="B807" s="294"/>
      <c r="C807" s="294"/>
      <c r="D807" s="294"/>
      <c r="E807" s="294"/>
      <c r="F807" s="294"/>
      <c r="G807" s="294"/>
      <c r="H807" s="294"/>
      <c r="I807" s="294"/>
      <c r="J807" s="294"/>
      <c r="K807" s="294"/>
      <c r="L807" s="294"/>
      <c r="M807" s="294"/>
      <c r="N807" s="294"/>
      <c r="O807" s="294"/>
      <c r="P807" s="294"/>
      <c r="Q807" s="294"/>
      <c r="R807" s="294"/>
      <c r="S807" s="294"/>
      <c r="T807" s="294"/>
      <c r="U807" s="294"/>
      <c r="V807" s="294"/>
      <c r="W807" s="294"/>
      <c r="X807" s="294"/>
      <c r="Y807" s="294"/>
      <c r="Z807" s="294"/>
      <c r="AA807" s="294"/>
      <c r="AB807" s="294"/>
      <c r="AC807" s="294"/>
      <c r="AD807" s="294"/>
      <c r="AE807" s="294"/>
      <c r="AF807" s="294"/>
      <c r="AG807" s="294"/>
      <c r="AH807" s="295"/>
      <c r="AI807" s="808"/>
      <c r="AJ807" s="808"/>
      <c r="AK807" s="808"/>
      <c r="AL807" s="808"/>
      <c r="AM807" s="808"/>
      <c r="AN807" s="808"/>
      <c r="AO807" s="808"/>
      <c r="AP807" s="808"/>
      <c r="AQ807" s="808"/>
      <c r="AR807" s="808"/>
      <c r="AS807" s="808"/>
      <c r="AT807" s="808"/>
      <c r="AU807" s="808"/>
      <c r="AV807" s="808"/>
      <c r="AW807" s="808"/>
      <c r="AX807" s="808"/>
      <c r="AY807" s="808"/>
      <c r="AZ807" s="808"/>
      <c r="BA807" s="808"/>
      <c r="BB807" s="808"/>
    </row>
    <row r="808" spans="1:54" ht="12.6" customHeight="1" x14ac:dyDescent="0.3">
      <c r="A808" s="293" t="s">
        <v>478</v>
      </c>
      <c r="B808" s="294"/>
      <c r="C808" s="294"/>
      <c r="D808" s="294"/>
      <c r="E808" s="294"/>
      <c r="F808" s="294"/>
      <c r="G808" s="294"/>
      <c r="H808" s="294"/>
      <c r="I808" s="294"/>
      <c r="J808" s="294"/>
      <c r="K808" s="294"/>
      <c r="L808" s="294"/>
      <c r="M808" s="294"/>
      <c r="N808" s="294"/>
      <c r="O808" s="294"/>
      <c r="P808" s="294"/>
      <c r="Q808" s="294"/>
      <c r="R808" s="294"/>
      <c r="S808" s="294"/>
      <c r="T808" s="294"/>
      <c r="U808" s="294"/>
      <c r="V808" s="294"/>
      <c r="W808" s="294"/>
      <c r="X808" s="294"/>
      <c r="Y808" s="294"/>
      <c r="Z808" s="294"/>
      <c r="AA808" s="294"/>
      <c r="AB808" s="294"/>
      <c r="AC808" s="294"/>
      <c r="AD808" s="294"/>
      <c r="AE808" s="294"/>
      <c r="AF808" s="294"/>
      <c r="AG808" s="294"/>
      <c r="AH808" s="295"/>
      <c r="AI808" s="862">
        <f>SUM(AI800:BB807)</f>
        <v>0</v>
      </c>
      <c r="AJ808" s="862"/>
      <c r="AK808" s="862"/>
      <c r="AL808" s="862"/>
      <c r="AM808" s="862"/>
      <c r="AN808" s="862"/>
      <c r="AO808" s="862"/>
      <c r="AP808" s="862"/>
      <c r="AQ808" s="862"/>
      <c r="AR808" s="862"/>
      <c r="AS808" s="862"/>
      <c r="AT808" s="862"/>
      <c r="AU808" s="862"/>
      <c r="AV808" s="862"/>
      <c r="AW808" s="862"/>
      <c r="AX808" s="862"/>
      <c r="AY808" s="862"/>
      <c r="AZ808" s="862"/>
      <c r="BA808" s="862"/>
      <c r="BB808" s="862"/>
    </row>
    <row r="810" spans="1:54" ht="12.6" customHeight="1" x14ac:dyDescent="0.3">
      <c r="A810" s="246" t="s">
        <v>479</v>
      </c>
    </row>
    <row r="811" spans="1:54" ht="12.6" customHeight="1" x14ac:dyDescent="0.3">
      <c r="A811" s="795"/>
      <c r="B811" s="796"/>
      <c r="C811" s="796"/>
      <c r="D811" s="796"/>
      <c r="E811" s="796"/>
      <c r="F811" s="796"/>
      <c r="G811" s="796"/>
      <c r="H811" s="796"/>
      <c r="I811" s="796"/>
      <c r="J811" s="796"/>
      <c r="K811" s="796"/>
      <c r="L811" s="796"/>
      <c r="M811" s="796"/>
      <c r="N811" s="796"/>
      <c r="O811" s="796"/>
      <c r="P811" s="796"/>
      <c r="Q811" s="796"/>
      <c r="R811" s="796"/>
      <c r="S811" s="796"/>
      <c r="T811" s="796"/>
      <c r="U811" s="796"/>
      <c r="V811" s="796"/>
      <c r="W811" s="796"/>
      <c r="X811" s="796"/>
      <c r="Y811" s="796"/>
      <c r="Z811" s="796"/>
      <c r="AA811" s="796"/>
      <c r="AB811" s="796"/>
      <c r="AC811" s="796"/>
      <c r="AD811" s="796"/>
      <c r="AE811" s="796"/>
      <c r="AF811" s="796"/>
      <c r="AG811" s="796"/>
      <c r="AH811" s="797"/>
      <c r="AI811" s="796" t="s">
        <v>1576</v>
      </c>
      <c r="AJ811" s="796"/>
      <c r="AK811" s="796"/>
      <c r="AL811" s="796"/>
      <c r="AM811" s="796"/>
      <c r="AN811" s="796"/>
      <c r="AO811" s="796"/>
      <c r="AP811" s="796"/>
      <c r="AQ811" s="796"/>
      <c r="AR811" s="796"/>
      <c r="AS811" s="796"/>
      <c r="AT811" s="796"/>
      <c r="AU811" s="796"/>
      <c r="AV811" s="796"/>
      <c r="AW811" s="796"/>
      <c r="AX811" s="796"/>
      <c r="AY811" s="796"/>
      <c r="AZ811" s="796"/>
      <c r="BA811" s="796"/>
      <c r="BB811" s="797"/>
    </row>
    <row r="812" spans="1:54" ht="12.6" customHeight="1" x14ac:dyDescent="0.3">
      <c r="A812" s="792" t="s">
        <v>468</v>
      </c>
      <c r="B812" s="793"/>
      <c r="C812" s="793"/>
      <c r="D812" s="793"/>
      <c r="E812" s="793"/>
      <c r="F812" s="793"/>
      <c r="G812" s="793"/>
      <c r="H812" s="793"/>
      <c r="I812" s="793"/>
      <c r="J812" s="793"/>
      <c r="K812" s="793"/>
      <c r="L812" s="793"/>
      <c r="M812" s="793"/>
      <c r="N812" s="793"/>
      <c r="O812" s="793"/>
      <c r="P812" s="793"/>
      <c r="Q812" s="793"/>
      <c r="R812" s="793"/>
      <c r="S812" s="793"/>
      <c r="T812" s="793"/>
      <c r="U812" s="793"/>
      <c r="V812" s="793"/>
      <c r="W812" s="793"/>
      <c r="X812" s="793"/>
      <c r="Y812" s="793"/>
      <c r="Z812" s="793"/>
      <c r="AA812" s="793"/>
      <c r="AB812" s="793"/>
      <c r="AC812" s="793"/>
      <c r="AD812" s="793"/>
      <c r="AE812" s="793"/>
      <c r="AF812" s="793"/>
      <c r="AG812" s="793"/>
      <c r="AH812" s="794"/>
      <c r="AI812" s="793" t="s">
        <v>1600</v>
      </c>
      <c r="AJ812" s="793"/>
      <c r="AK812" s="793"/>
      <c r="AL812" s="793"/>
      <c r="AM812" s="793"/>
      <c r="AN812" s="793"/>
      <c r="AO812" s="793"/>
      <c r="AP812" s="793"/>
      <c r="AQ812" s="793"/>
      <c r="AR812" s="793"/>
      <c r="AS812" s="793"/>
      <c r="AT812" s="793"/>
      <c r="AU812" s="793"/>
      <c r="AV812" s="793"/>
      <c r="AW812" s="793"/>
      <c r="AX812" s="793"/>
      <c r="AY812" s="793"/>
      <c r="AZ812" s="793"/>
      <c r="BA812" s="793"/>
      <c r="BB812" s="794"/>
    </row>
    <row r="813" spans="1:54" ht="12.6" customHeight="1" x14ac:dyDescent="0.3">
      <c r="A813" s="792"/>
      <c r="B813" s="793"/>
      <c r="C813" s="793"/>
      <c r="D813" s="793"/>
      <c r="E813" s="793"/>
      <c r="F813" s="793"/>
      <c r="G813" s="793"/>
      <c r="H813" s="793"/>
      <c r="I813" s="793"/>
      <c r="J813" s="793"/>
      <c r="K813" s="793"/>
      <c r="L813" s="793"/>
      <c r="M813" s="793"/>
      <c r="N813" s="793"/>
      <c r="O813" s="793"/>
      <c r="P813" s="793"/>
      <c r="Q813" s="793"/>
      <c r="R813" s="793"/>
      <c r="S813" s="793"/>
      <c r="T813" s="793"/>
      <c r="U813" s="793"/>
      <c r="V813" s="793"/>
      <c r="W813" s="793"/>
      <c r="X813" s="793"/>
      <c r="Y813" s="793"/>
      <c r="Z813" s="793"/>
      <c r="AA813" s="793"/>
      <c r="AB813" s="793"/>
      <c r="AC813" s="793"/>
      <c r="AD813" s="793"/>
      <c r="AE813" s="793"/>
      <c r="AF813" s="793"/>
      <c r="AG813" s="793"/>
      <c r="AH813" s="794"/>
      <c r="AI813" s="793" t="s">
        <v>1573</v>
      </c>
      <c r="AJ813" s="793"/>
      <c r="AK813" s="793"/>
      <c r="AL813" s="793"/>
      <c r="AM813" s="793"/>
      <c r="AN813" s="793"/>
      <c r="AO813" s="793"/>
      <c r="AP813" s="793"/>
      <c r="AQ813" s="793"/>
      <c r="AR813" s="793"/>
      <c r="AS813" s="793"/>
      <c r="AT813" s="793"/>
      <c r="AU813" s="793"/>
      <c r="AV813" s="793"/>
      <c r="AW813" s="793"/>
      <c r="AX813" s="793"/>
      <c r="AY813" s="793"/>
      <c r="AZ813" s="793"/>
      <c r="BA813" s="793"/>
      <c r="BB813" s="794"/>
    </row>
    <row r="814" spans="1:54" ht="12.6" customHeight="1" x14ac:dyDescent="0.3">
      <c r="A814" s="355" t="s">
        <v>530</v>
      </c>
      <c r="B814" s="350"/>
      <c r="C814" s="350"/>
      <c r="D814" s="350"/>
      <c r="E814" s="350"/>
      <c r="F814" s="350"/>
      <c r="G814" s="350"/>
      <c r="H814" s="350"/>
      <c r="I814" s="350"/>
      <c r="J814" s="350"/>
      <c r="K814" s="350"/>
      <c r="L814" s="350"/>
      <c r="M814" s="350"/>
      <c r="N814" s="350"/>
      <c r="O814" s="350"/>
      <c r="P814" s="350"/>
      <c r="Q814" s="350"/>
      <c r="R814" s="350"/>
      <c r="S814" s="350"/>
      <c r="T814" s="350"/>
      <c r="U814" s="350"/>
      <c r="V814" s="350"/>
      <c r="W814" s="350"/>
      <c r="X814" s="350"/>
      <c r="Y814" s="350"/>
      <c r="Z814" s="350"/>
      <c r="AA814" s="350"/>
      <c r="AB814" s="350"/>
      <c r="AC814" s="350"/>
      <c r="AD814" s="350"/>
      <c r="AE814" s="350"/>
      <c r="AF814" s="350"/>
      <c r="AG814" s="350"/>
      <c r="AH814" s="366"/>
      <c r="AI814" s="993">
        <f>SUM(IF(BG795&lt;=0,BG795,0))*-1</f>
        <v>0</v>
      </c>
      <c r="AJ814" s="993"/>
      <c r="AK814" s="993"/>
      <c r="AL814" s="993"/>
      <c r="AM814" s="993"/>
      <c r="AN814" s="993"/>
      <c r="AO814" s="993"/>
      <c r="AP814" s="993"/>
      <c r="AQ814" s="993"/>
      <c r="AR814" s="993"/>
      <c r="AS814" s="993"/>
      <c r="AT814" s="993"/>
      <c r="AU814" s="993"/>
      <c r="AV814" s="993"/>
      <c r="AW814" s="993"/>
      <c r="AX814" s="993"/>
      <c r="AY814" s="993"/>
      <c r="AZ814" s="993"/>
      <c r="BA814" s="993"/>
      <c r="BB814" s="965"/>
    </row>
    <row r="815" spans="1:54" ht="12.6" customHeight="1" x14ac:dyDescent="0.3">
      <c r="A815" s="317" t="s">
        <v>531</v>
      </c>
      <c r="B815" s="318"/>
      <c r="C815" s="318"/>
      <c r="D815" s="318"/>
      <c r="E815" s="318"/>
      <c r="F815" s="318"/>
      <c r="G815" s="318"/>
      <c r="H815" s="318"/>
      <c r="I815" s="318"/>
      <c r="J815" s="318"/>
      <c r="K815" s="318"/>
      <c r="L815" s="318"/>
      <c r="M815" s="318"/>
      <c r="N815" s="318"/>
      <c r="O815" s="318"/>
      <c r="P815" s="318"/>
      <c r="Q815" s="318"/>
      <c r="R815" s="318"/>
      <c r="S815" s="318"/>
      <c r="T815" s="318"/>
      <c r="U815" s="318"/>
      <c r="V815" s="318"/>
      <c r="W815" s="318"/>
      <c r="X815" s="318"/>
      <c r="Y815" s="318"/>
      <c r="Z815" s="318"/>
      <c r="AA815" s="318"/>
      <c r="AB815" s="318"/>
      <c r="AC815" s="318"/>
      <c r="AD815" s="318"/>
      <c r="AE815" s="318"/>
      <c r="AF815" s="318"/>
      <c r="AG815" s="318"/>
      <c r="AH815" s="326"/>
      <c r="AI815" s="1032"/>
      <c r="AJ815" s="1032"/>
      <c r="AK815" s="1032"/>
      <c r="AL815" s="1032"/>
      <c r="AM815" s="1032"/>
      <c r="AN815" s="1032"/>
      <c r="AO815" s="1032"/>
      <c r="AP815" s="1032"/>
      <c r="AQ815" s="1032"/>
      <c r="AR815" s="1032"/>
      <c r="AS815" s="1032"/>
      <c r="AT815" s="1032"/>
      <c r="AU815" s="1032"/>
      <c r="AV815" s="1032"/>
      <c r="AW815" s="1032"/>
      <c r="AX815" s="1032"/>
      <c r="AY815" s="1032"/>
      <c r="AZ815" s="1032"/>
      <c r="BA815" s="1032"/>
      <c r="BB815" s="1033"/>
    </row>
    <row r="816" spans="1:54" ht="12.6" customHeight="1" x14ac:dyDescent="0.3">
      <c r="A816" s="293" t="s">
        <v>532</v>
      </c>
      <c r="B816" s="294"/>
      <c r="C816" s="294"/>
      <c r="D816" s="294"/>
      <c r="E816" s="294"/>
      <c r="F816" s="294"/>
      <c r="G816" s="294"/>
      <c r="H816" s="294"/>
      <c r="I816" s="294"/>
      <c r="J816" s="294"/>
      <c r="K816" s="294"/>
      <c r="L816" s="294"/>
      <c r="M816" s="294"/>
      <c r="N816" s="294"/>
      <c r="O816" s="294"/>
      <c r="P816" s="294"/>
      <c r="Q816" s="294"/>
      <c r="R816" s="294"/>
      <c r="S816" s="294"/>
      <c r="T816" s="294"/>
      <c r="U816" s="294"/>
      <c r="V816" s="294"/>
      <c r="W816" s="294"/>
      <c r="X816" s="294"/>
      <c r="Y816" s="294"/>
      <c r="Z816" s="294"/>
      <c r="AA816" s="294"/>
      <c r="AB816" s="294"/>
      <c r="AC816" s="294"/>
      <c r="AD816" s="294"/>
      <c r="AE816" s="294"/>
      <c r="AF816" s="294"/>
      <c r="AG816" s="294"/>
      <c r="AH816" s="295"/>
      <c r="AI816" s="855"/>
      <c r="AJ816" s="808"/>
      <c r="AK816" s="808"/>
      <c r="AL816" s="808"/>
      <c r="AM816" s="808"/>
      <c r="AN816" s="808"/>
      <c r="AO816" s="808"/>
      <c r="AP816" s="808"/>
      <c r="AQ816" s="808"/>
      <c r="AR816" s="808"/>
      <c r="AS816" s="808"/>
      <c r="AT816" s="808"/>
      <c r="AU816" s="808"/>
      <c r="AV816" s="808"/>
      <c r="AW816" s="808"/>
      <c r="AX816" s="808"/>
      <c r="AY816" s="808"/>
      <c r="AZ816" s="808"/>
      <c r="BA816" s="808"/>
      <c r="BB816" s="808"/>
    </row>
    <row r="817" spans="1:54" ht="12.6" customHeight="1" x14ac:dyDescent="0.3">
      <c r="A817" s="293" t="s">
        <v>533</v>
      </c>
      <c r="B817" s="294"/>
      <c r="C817" s="294"/>
      <c r="D817" s="294"/>
      <c r="E817" s="294"/>
      <c r="F817" s="294"/>
      <c r="G817" s="294"/>
      <c r="H817" s="294"/>
      <c r="I817" s="294"/>
      <c r="J817" s="294"/>
      <c r="K817" s="294"/>
      <c r="L817" s="294"/>
      <c r="M817" s="294"/>
      <c r="N817" s="294"/>
      <c r="O817" s="294"/>
      <c r="P817" s="294"/>
      <c r="Q817" s="294"/>
      <c r="R817" s="294"/>
      <c r="S817" s="294"/>
      <c r="T817" s="294"/>
      <c r="U817" s="294"/>
      <c r="V817" s="294"/>
      <c r="W817" s="294"/>
      <c r="X817" s="294"/>
      <c r="Y817" s="294"/>
      <c r="Z817" s="294"/>
      <c r="AA817" s="294"/>
      <c r="AB817" s="294"/>
      <c r="AC817" s="294"/>
      <c r="AD817" s="294"/>
      <c r="AE817" s="294"/>
      <c r="AF817" s="294"/>
      <c r="AG817" s="294"/>
      <c r="AH817" s="295"/>
      <c r="AI817" s="855"/>
      <c r="AJ817" s="808"/>
      <c r="AK817" s="808"/>
      <c r="AL817" s="808"/>
      <c r="AM817" s="808"/>
      <c r="AN817" s="808"/>
      <c r="AO817" s="808"/>
      <c r="AP817" s="808"/>
      <c r="AQ817" s="808"/>
      <c r="AR817" s="808"/>
      <c r="AS817" s="808"/>
      <c r="AT817" s="808"/>
      <c r="AU817" s="808"/>
      <c r="AV817" s="808"/>
      <c r="AW817" s="808"/>
      <c r="AX817" s="808"/>
      <c r="AY817" s="808"/>
      <c r="AZ817" s="808"/>
      <c r="BA817" s="808"/>
      <c r="BB817" s="808"/>
    </row>
    <row r="818" spans="1:54" ht="12.6" customHeight="1" x14ac:dyDescent="0.3">
      <c r="A818" s="293" t="s">
        <v>534</v>
      </c>
      <c r="B818" s="294"/>
      <c r="C818" s="294"/>
      <c r="D818" s="294"/>
      <c r="E818" s="294"/>
      <c r="F818" s="294"/>
      <c r="G818" s="294"/>
      <c r="H818" s="294"/>
      <c r="I818" s="294"/>
      <c r="J818" s="294"/>
      <c r="K818" s="294"/>
      <c r="L818" s="294"/>
      <c r="M818" s="294"/>
      <c r="N818" s="294"/>
      <c r="O818" s="294"/>
      <c r="P818" s="294"/>
      <c r="Q818" s="294"/>
      <c r="R818" s="294"/>
      <c r="S818" s="294"/>
      <c r="T818" s="294"/>
      <c r="U818" s="294"/>
      <c r="V818" s="294"/>
      <c r="W818" s="294"/>
      <c r="X818" s="294"/>
      <c r="Y818" s="294"/>
      <c r="Z818" s="294"/>
      <c r="AA818" s="294"/>
      <c r="AB818" s="294"/>
      <c r="AC818" s="294"/>
      <c r="AD818" s="294"/>
      <c r="AE818" s="294"/>
      <c r="AF818" s="294"/>
      <c r="AG818" s="294"/>
      <c r="AH818" s="295"/>
      <c r="AI818" s="855"/>
      <c r="AJ818" s="808"/>
      <c r="AK818" s="808"/>
      <c r="AL818" s="808"/>
      <c r="AM818" s="808"/>
      <c r="AN818" s="808"/>
      <c r="AO818" s="808"/>
      <c r="AP818" s="808"/>
      <c r="AQ818" s="808"/>
      <c r="AR818" s="808"/>
      <c r="AS818" s="808"/>
      <c r="AT818" s="808"/>
      <c r="AU818" s="808"/>
      <c r="AV818" s="808"/>
      <c r="AW818" s="808"/>
      <c r="AX818" s="808"/>
      <c r="AY818" s="808"/>
      <c r="AZ818" s="808"/>
      <c r="BA818" s="808"/>
      <c r="BB818" s="808"/>
    </row>
    <row r="819" spans="1:54" ht="12.6" customHeight="1" x14ac:dyDescent="0.3">
      <c r="A819" s="293" t="s">
        <v>1669</v>
      </c>
      <c r="B819" s="294"/>
      <c r="C819" s="294"/>
      <c r="D819" s="294"/>
      <c r="E819" s="294"/>
      <c r="F819" s="294"/>
      <c r="G819" s="294"/>
      <c r="H819" s="294"/>
      <c r="I819" s="294"/>
      <c r="J819" s="294"/>
      <c r="K819" s="294"/>
      <c r="L819" s="294"/>
      <c r="M819" s="294"/>
      <c r="N819" s="294"/>
      <c r="O819" s="294"/>
      <c r="P819" s="294"/>
      <c r="Q819" s="294"/>
      <c r="R819" s="294"/>
      <c r="S819" s="294"/>
      <c r="T819" s="294"/>
      <c r="U819" s="294"/>
      <c r="V819" s="294"/>
      <c r="W819" s="294"/>
      <c r="X819" s="294"/>
      <c r="Y819" s="294"/>
      <c r="Z819" s="294"/>
      <c r="AA819" s="294"/>
      <c r="AB819" s="294"/>
      <c r="AC819" s="294"/>
      <c r="AD819" s="294"/>
      <c r="AE819" s="294"/>
      <c r="AF819" s="294"/>
      <c r="AG819" s="294"/>
      <c r="AH819" s="295"/>
      <c r="AI819" s="855"/>
      <c r="AJ819" s="808"/>
      <c r="AK819" s="808"/>
      <c r="AL819" s="808"/>
      <c r="AM819" s="808"/>
      <c r="AN819" s="808"/>
      <c r="AO819" s="808"/>
      <c r="AP819" s="808"/>
      <c r="AQ819" s="808"/>
      <c r="AR819" s="808"/>
      <c r="AS819" s="808"/>
      <c r="AT819" s="808"/>
      <c r="AU819" s="808"/>
      <c r="AV819" s="808"/>
      <c r="AW819" s="808"/>
      <c r="AX819" s="808"/>
      <c r="AY819" s="808"/>
      <c r="AZ819" s="808"/>
      <c r="BA819" s="808"/>
      <c r="BB819" s="808"/>
    </row>
    <row r="820" spans="1:54" ht="12.6" customHeight="1" x14ac:dyDescent="0.3">
      <c r="A820" s="293" t="s">
        <v>1668</v>
      </c>
      <c r="B820" s="294"/>
      <c r="C820" s="294"/>
      <c r="D820" s="294"/>
      <c r="E820" s="294"/>
      <c r="F820" s="294"/>
      <c r="G820" s="294"/>
      <c r="H820" s="294"/>
      <c r="I820" s="294"/>
      <c r="J820" s="294"/>
      <c r="K820" s="294"/>
      <c r="L820" s="294"/>
      <c r="M820" s="294"/>
      <c r="N820" s="294"/>
      <c r="O820" s="294"/>
      <c r="P820" s="294"/>
      <c r="Q820" s="294"/>
      <c r="R820" s="294"/>
      <c r="S820" s="294"/>
      <c r="T820" s="294"/>
      <c r="U820" s="294"/>
      <c r="V820" s="294"/>
      <c r="W820" s="294"/>
      <c r="X820" s="294"/>
      <c r="Y820" s="294"/>
      <c r="Z820" s="294"/>
      <c r="AA820" s="294"/>
      <c r="AB820" s="294"/>
      <c r="AC820" s="294"/>
      <c r="AD820" s="294"/>
      <c r="AE820" s="294"/>
      <c r="AF820" s="294"/>
      <c r="AG820" s="294"/>
      <c r="AH820" s="295"/>
      <c r="AI820" s="855"/>
      <c r="AJ820" s="808"/>
      <c r="AK820" s="808"/>
      <c r="AL820" s="808"/>
      <c r="AM820" s="808"/>
      <c r="AN820" s="808"/>
      <c r="AO820" s="808"/>
      <c r="AP820" s="808"/>
      <c r="AQ820" s="808"/>
      <c r="AR820" s="808"/>
      <c r="AS820" s="808"/>
      <c r="AT820" s="808"/>
      <c r="AU820" s="808"/>
      <c r="AV820" s="808"/>
      <c r="AW820" s="808"/>
      <c r="AX820" s="808"/>
      <c r="AY820" s="808"/>
      <c r="AZ820" s="808"/>
      <c r="BA820" s="808"/>
      <c r="BB820" s="808"/>
    </row>
    <row r="821" spans="1:54" ht="12.6" customHeight="1" x14ac:dyDescent="0.3">
      <c r="A821" s="293" t="s">
        <v>529</v>
      </c>
      <c r="B821" s="294"/>
      <c r="C821" s="294"/>
      <c r="D821" s="294"/>
      <c r="E821" s="294"/>
      <c r="F821" s="294"/>
      <c r="G821" s="294"/>
      <c r="H821" s="294"/>
      <c r="I821" s="294"/>
      <c r="J821" s="294"/>
      <c r="K821" s="294"/>
      <c r="L821" s="294"/>
      <c r="M821" s="294"/>
      <c r="N821" s="294"/>
      <c r="O821" s="294"/>
      <c r="P821" s="294"/>
      <c r="Q821" s="294"/>
      <c r="R821" s="294"/>
      <c r="S821" s="294"/>
      <c r="T821" s="294"/>
      <c r="U821" s="294"/>
      <c r="V821" s="294"/>
      <c r="W821" s="294"/>
      <c r="X821" s="294"/>
      <c r="Y821" s="294"/>
      <c r="Z821" s="294"/>
      <c r="AA821" s="294"/>
      <c r="AB821" s="294"/>
      <c r="AC821" s="294"/>
      <c r="AD821" s="294"/>
      <c r="AE821" s="294"/>
      <c r="AF821" s="294"/>
      <c r="AG821" s="294"/>
      <c r="AH821" s="295"/>
      <c r="AI821" s="855"/>
      <c r="AJ821" s="808"/>
      <c r="AK821" s="808"/>
      <c r="AL821" s="808"/>
      <c r="AM821" s="808"/>
      <c r="AN821" s="808"/>
      <c r="AO821" s="808"/>
      <c r="AP821" s="808"/>
      <c r="AQ821" s="808"/>
      <c r="AR821" s="808"/>
      <c r="AS821" s="808"/>
      <c r="AT821" s="808"/>
      <c r="AU821" s="808"/>
      <c r="AV821" s="808"/>
      <c r="AW821" s="808"/>
      <c r="AX821" s="808"/>
      <c r="AY821" s="808"/>
      <c r="AZ821" s="808"/>
      <c r="BA821" s="808"/>
      <c r="BB821" s="808"/>
    </row>
    <row r="822" spans="1:54" ht="12.6" customHeight="1" x14ac:dyDescent="0.3">
      <c r="A822" s="299" t="s">
        <v>478</v>
      </c>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c r="AA822" s="300"/>
      <c r="AB822" s="300"/>
      <c r="AC822" s="300"/>
      <c r="AD822" s="300"/>
      <c r="AE822" s="300"/>
      <c r="AF822" s="300"/>
      <c r="AG822" s="300"/>
      <c r="AH822" s="301"/>
      <c r="AI822" s="997">
        <f>SUM(AI816:BB821)</f>
        <v>0</v>
      </c>
      <c r="AJ822" s="998"/>
      <c r="AK822" s="998"/>
      <c r="AL822" s="998"/>
      <c r="AM822" s="998"/>
      <c r="AN822" s="998"/>
      <c r="AO822" s="998"/>
      <c r="AP822" s="998"/>
      <c r="AQ822" s="998"/>
      <c r="AR822" s="998"/>
      <c r="AS822" s="998"/>
      <c r="AT822" s="998"/>
      <c r="AU822" s="998"/>
      <c r="AV822" s="998"/>
      <c r="AW822" s="998"/>
      <c r="AX822" s="998"/>
      <c r="AY822" s="998"/>
      <c r="AZ822" s="998"/>
      <c r="BA822" s="998"/>
      <c r="BB822" s="998"/>
    </row>
    <row r="823" spans="1:54" ht="12.6" customHeight="1" x14ac:dyDescent="0.3">
      <c r="A823" s="314" t="s">
        <v>1667</v>
      </c>
    </row>
    <row r="824" spans="1:54" ht="15" customHeight="1" x14ac:dyDescent="0.3">
      <c r="A824" s="824"/>
      <c r="B824" s="825"/>
      <c r="C824" s="825"/>
      <c r="D824" s="825"/>
      <c r="E824" s="825"/>
      <c r="F824" s="825"/>
      <c r="G824" s="825"/>
      <c r="H824" s="825"/>
      <c r="I824" s="825"/>
      <c r="J824" s="825"/>
      <c r="K824" s="825"/>
      <c r="L824" s="825"/>
      <c r="M824" s="825"/>
      <c r="N824" s="825"/>
      <c r="O824" s="825"/>
      <c r="P824" s="825"/>
      <c r="Q824" s="825"/>
      <c r="R824" s="825"/>
      <c r="S824" s="825"/>
      <c r="T824" s="825"/>
      <c r="U824" s="825"/>
      <c r="V824" s="825"/>
      <c r="W824" s="825"/>
      <c r="X824" s="825"/>
      <c r="Y824" s="825"/>
      <c r="Z824" s="825"/>
      <c r="AA824" s="825"/>
      <c r="AB824" s="825"/>
      <c r="AC824" s="825"/>
      <c r="AD824" s="825"/>
      <c r="AE824" s="825"/>
      <c r="AF824" s="825"/>
      <c r="AG824" s="825"/>
      <c r="AH824" s="825"/>
      <c r="AI824" s="825"/>
      <c r="AJ824" s="825"/>
      <c r="AK824" s="825"/>
      <c r="AL824" s="825"/>
      <c r="AM824" s="825"/>
      <c r="AN824" s="825"/>
      <c r="AO824" s="825"/>
      <c r="AP824" s="825"/>
      <c r="AQ824" s="825"/>
      <c r="AR824" s="825"/>
      <c r="AS824" s="825"/>
      <c r="AT824" s="825"/>
      <c r="AU824" s="825"/>
      <c r="AV824" s="825"/>
      <c r="AW824" s="825"/>
      <c r="AX824" s="825"/>
      <c r="AY824" s="825"/>
      <c r="AZ824" s="825"/>
      <c r="BA824" s="825"/>
      <c r="BB824" s="826"/>
    </row>
    <row r="825" spans="1:54" ht="15" customHeight="1" x14ac:dyDescent="0.3">
      <c r="A825" s="827"/>
      <c r="B825" s="828"/>
      <c r="C825" s="828"/>
      <c r="D825" s="828"/>
      <c r="E825" s="828"/>
      <c r="F825" s="828"/>
      <c r="G825" s="828"/>
      <c r="H825" s="828"/>
      <c r="I825" s="828"/>
      <c r="J825" s="828"/>
      <c r="K825" s="828"/>
      <c r="L825" s="828"/>
      <c r="M825" s="828"/>
      <c r="N825" s="828"/>
      <c r="O825" s="828"/>
      <c r="P825" s="828"/>
      <c r="Q825" s="828"/>
      <c r="R825" s="828"/>
      <c r="S825" s="828"/>
      <c r="T825" s="828"/>
      <c r="U825" s="828"/>
      <c r="V825" s="828"/>
      <c r="W825" s="828"/>
      <c r="X825" s="828"/>
      <c r="Y825" s="828"/>
      <c r="Z825" s="828"/>
      <c r="AA825" s="828"/>
      <c r="AB825" s="828"/>
      <c r="AC825" s="828"/>
      <c r="AD825" s="828"/>
      <c r="AE825" s="828"/>
      <c r="AF825" s="828"/>
      <c r="AG825" s="828"/>
      <c r="AH825" s="828"/>
      <c r="AI825" s="828"/>
      <c r="AJ825" s="828"/>
      <c r="AK825" s="828"/>
      <c r="AL825" s="828"/>
      <c r="AM825" s="828"/>
      <c r="AN825" s="828"/>
      <c r="AO825" s="828"/>
      <c r="AP825" s="828"/>
      <c r="AQ825" s="828"/>
      <c r="AR825" s="828"/>
      <c r="AS825" s="828"/>
      <c r="AT825" s="828"/>
      <c r="AU825" s="828"/>
      <c r="AV825" s="828"/>
      <c r="AW825" s="828"/>
      <c r="AX825" s="828"/>
      <c r="AY825" s="828"/>
      <c r="AZ825" s="828"/>
      <c r="BA825" s="828"/>
      <c r="BB825" s="829"/>
    </row>
    <row r="826" spans="1:54" ht="0.75" customHeight="1" x14ac:dyDescent="0.3"/>
    <row r="827" spans="1:54" s="290" customFormat="1" ht="12" hidden="1" customHeight="1" x14ac:dyDescent="0.3"/>
    <row r="828" spans="1:54" s="314" customFormat="1" ht="12.6" customHeight="1" x14ac:dyDescent="0.3">
      <c r="A828" s="314" t="s">
        <v>1666</v>
      </c>
      <c r="B828" s="246"/>
      <c r="C828" s="246"/>
      <c r="D828" s="246"/>
      <c r="E828" s="246"/>
      <c r="F828" s="246"/>
      <c r="G828" s="246"/>
      <c r="H828" s="246"/>
      <c r="I828" s="246"/>
      <c r="J828" s="246"/>
      <c r="K828" s="246"/>
      <c r="L828" s="246"/>
      <c r="M828" s="246"/>
      <c r="N828" s="246"/>
      <c r="O828" s="246"/>
      <c r="P828" s="246"/>
      <c r="Q828" s="246"/>
      <c r="R828" s="246"/>
      <c r="S828" s="246"/>
      <c r="T828" s="246"/>
      <c r="U828" s="246"/>
      <c r="V828" s="246"/>
      <c r="W828" s="246"/>
      <c r="X828" s="246"/>
      <c r="Y828" s="246"/>
      <c r="Z828" s="246"/>
      <c r="AA828" s="246"/>
      <c r="AB828" s="246"/>
      <c r="AC828" s="246"/>
      <c r="AD828" s="246"/>
      <c r="AE828" s="246"/>
      <c r="AF828" s="246"/>
      <c r="AG828" s="246"/>
      <c r="AH828" s="246"/>
      <c r="AI828" s="246"/>
      <c r="AJ828" s="246"/>
      <c r="AK828" s="246"/>
      <c r="AL828" s="246"/>
      <c r="AM828" s="246"/>
      <c r="AN828" s="246"/>
      <c r="AO828" s="246"/>
      <c r="AP828" s="246"/>
      <c r="AQ828" s="246"/>
      <c r="AR828" s="246"/>
      <c r="AS828" s="246"/>
      <c r="AT828" s="246"/>
      <c r="AU828" s="246"/>
      <c r="AV828" s="246"/>
      <c r="AW828" s="246"/>
      <c r="AX828" s="246"/>
      <c r="AY828" s="246"/>
      <c r="AZ828" s="246"/>
      <c r="BA828" s="246"/>
      <c r="BB828" s="246"/>
    </row>
    <row r="829" spans="1:54" ht="12.6" customHeight="1" x14ac:dyDescent="0.3">
      <c r="A829" s="246" t="s">
        <v>474</v>
      </c>
    </row>
    <row r="830" spans="1:54" ht="12.6" customHeight="1" x14ac:dyDescent="0.3">
      <c r="A830" s="315"/>
      <c r="B830" s="316"/>
      <c r="C830" s="316"/>
      <c r="D830" s="316"/>
      <c r="E830" s="316"/>
      <c r="F830" s="316"/>
      <c r="G830" s="316"/>
      <c r="H830" s="316"/>
      <c r="I830" s="316"/>
      <c r="J830" s="316"/>
      <c r="K830" s="316"/>
      <c r="L830" s="325"/>
      <c r="M830" s="796" t="s">
        <v>1931</v>
      </c>
      <c r="N830" s="796"/>
      <c r="O830" s="796"/>
      <c r="P830" s="796"/>
      <c r="Q830" s="796"/>
      <c r="R830" s="796"/>
      <c r="S830" s="796"/>
      <c r="T830" s="796"/>
      <c r="U830" s="796"/>
      <c r="V830" s="796"/>
      <c r="W830" s="796"/>
      <c r="X830" s="796"/>
      <c r="Y830" s="796"/>
      <c r="Z830" s="796"/>
      <c r="AA830" s="796"/>
      <c r="AB830" s="796"/>
      <c r="AC830" s="796"/>
      <c r="AD830" s="796"/>
      <c r="AE830" s="796"/>
      <c r="AF830" s="796"/>
      <c r="AG830" s="796"/>
      <c r="AH830" s="796"/>
      <c r="AI830" s="796"/>
      <c r="AJ830" s="796"/>
      <c r="AK830" s="796"/>
      <c r="AL830" s="796"/>
      <c r="AM830" s="796"/>
      <c r="AN830" s="796"/>
      <c r="AO830" s="796"/>
      <c r="AP830" s="796"/>
      <c r="AQ830" s="796"/>
      <c r="AR830" s="796"/>
      <c r="AS830" s="796"/>
      <c r="AT830" s="796"/>
      <c r="AU830" s="796"/>
      <c r="AV830" s="796"/>
      <c r="AW830" s="796"/>
      <c r="AX830" s="796"/>
      <c r="AY830" s="796"/>
      <c r="AZ830" s="796"/>
      <c r="BA830" s="796"/>
      <c r="BB830" s="797"/>
    </row>
    <row r="831" spans="1:54" ht="12.6" customHeight="1" x14ac:dyDescent="0.3">
      <c r="A831" s="317"/>
      <c r="B831" s="318"/>
      <c r="C831" s="318"/>
      <c r="D831" s="318"/>
      <c r="E831" s="318"/>
      <c r="F831" s="318"/>
      <c r="G831" s="318"/>
      <c r="H831" s="318"/>
      <c r="I831" s="318"/>
      <c r="J831" s="318"/>
      <c r="K831" s="318"/>
      <c r="L831" s="326"/>
      <c r="M831" s="315"/>
      <c r="N831" s="316"/>
      <c r="O831" s="316"/>
      <c r="P831" s="316"/>
      <c r="Q831" s="316"/>
      <c r="R831" s="316"/>
      <c r="S831" s="316"/>
      <c r="T831" s="325"/>
      <c r="U831" s="315"/>
      <c r="V831" s="316"/>
      <c r="W831" s="316"/>
      <c r="X831" s="316"/>
      <c r="Y831" s="316"/>
      <c r="Z831" s="316"/>
      <c r="AA831" s="325"/>
      <c r="AB831" s="315"/>
      <c r="AC831" s="316"/>
      <c r="AD831" s="316"/>
      <c r="AE831" s="316"/>
      <c r="AF831" s="316"/>
      <c r="AG831" s="316"/>
      <c r="AH831" s="325"/>
      <c r="AI831" s="315"/>
      <c r="AJ831" s="316"/>
      <c r="AK831" s="316"/>
      <c r="AL831" s="316"/>
      <c r="AM831" s="316"/>
      <c r="AN831" s="316"/>
      <c r="AO831" s="325"/>
      <c r="AP831" s="796" t="s">
        <v>1540</v>
      </c>
      <c r="AQ831" s="796"/>
      <c r="AR831" s="796"/>
      <c r="AS831" s="796"/>
      <c r="AT831" s="796"/>
      <c r="AU831" s="796"/>
      <c r="AV831" s="796"/>
      <c r="AW831" s="796"/>
      <c r="AX831" s="796"/>
      <c r="AY831" s="796"/>
      <c r="AZ831" s="796"/>
      <c r="BA831" s="796"/>
      <c r="BB831" s="797"/>
    </row>
    <row r="832" spans="1:54" ht="12.6" customHeight="1" x14ac:dyDescent="0.3">
      <c r="A832" s="792" t="s">
        <v>468</v>
      </c>
      <c r="B832" s="793"/>
      <c r="C832" s="793"/>
      <c r="D832" s="793"/>
      <c r="E832" s="793"/>
      <c r="F832" s="793"/>
      <c r="G832" s="793"/>
      <c r="H832" s="793"/>
      <c r="I832" s="793"/>
      <c r="J832" s="793"/>
      <c r="K832" s="793"/>
      <c r="L832" s="794"/>
      <c r="M832" s="792" t="s">
        <v>1538</v>
      </c>
      <c r="N832" s="793"/>
      <c r="O832" s="793"/>
      <c r="P832" s="793"/>
      <c r="Q832" s="793"/>
      <c r="R832" s="793"/>
      <c r="S832" s="793"/>
      <c r="T832" s="794"/>
      <c r="U832" s="792" t="s">
        <v>1491</v>
      </c>
      <c r="V832" s="793"/>
      <c r="W832" s="793"/>
      <c r="X832" s="793"/>
      <c r="Y832" s="793"/>
      <c r="Z832" s="793"/>
      <c r="AA832" s="794"/>
      <c r="AB832" s="792" t="s">
        <v>535</v>
      </c>
      <c r="AC832" s="793"/>
      <c r="AD832" s="793"/>
      <c r="AE832" s="793"/>
      <c r="AF832" s="793"/>
      <c r="AG832" s="793"/>
      <c r="AH832" s="794"/>
      <c r="AI832" s="792" t="s">
        <v>536</v>
      </c>
      <c r="AJ832" s="793"/>
      <c r="AK832" s="793"/>
      <c r="AL832" s="793"/>
      <c r="AM832" s="793"/>
      <c r="AN832" s="793"/>
      <c r="AO832" s="794"/>
      <c r="AP832" s="793" t="s">
        <v>1537</v>
      </c>
      <c r="AQ832" s="793"/>
      <c r="AR832" s="793"/>
      <c r="AS832" s="793"/>
      <c r="AT832" s="793"/>
      <c r="AU832" s="793"/>
      <c r="AV832" s="793"/>
      <c r="AW832" s="793"/>
      <c r="AX832" s="793"/>
      <c r="AY832" s="793"/>
      <c r="AZ832" s="793"/>
      <c r="BA832" s="793"/>
      <c r="BB832" s="794"/>
    </row>
    <row r="833" spans="1:54" ht="12.6" customHeight="1" x14ac:dyDescent="0.3">
      <c r="A833" s="317"/>
      <c r="B833" s="318"/>
      <c r="C833" s="318"/>
      <c r="D833" s="318"/>
      <c r="E833" s="318"/>
      <c r="F833" s="318"/>
      <c r="G833" s="318"/>
      <c r="H833" s="318"/>
      <c r="I833" s="318"/>
      <c r="J833" s="318"/>
      <c r="K833" s="318"/>
      <c r="L833" s="326"/>
      <c r="M833" s="792" t="s">
        <v>1523</v>
      </c>
      <c r="N833" s="793"/>
      <c r="O833" s="793"/>
      <c r="P833" s="793"/>
      <c r="Q833" s="793"/>
      <c r="R833" s="793"/>
      <c r="S833" s="793"/>
      <c r="T833" s="794"/>
      <c r="U833" s="317"/>
      <c r="V833" s="318"/>
      <c r="W833" s="318"/>
      <c r="X833" s="318"/>
      <c r="Y833" s="318"/>
      <c r="Z833" s="318"/>
      <c r="AA833" s="326"/>
      <c r="AB833" s="317"/>
      <c r="AC833" s="318"/>
      <c r="AD833" s="318"/>
      <c r="AE833" s="318"/>
      <c r="AF833" s="318"/>
      <c r="AG833" s="318"/>
      <c r="AH833" s="326"/>
      <c r="AI833" s="317"/>
      <c r="AJ833" s="318"/>
      <c r="AK833" s="318"/>
      <c r="AL833" s="318"/>
      <c r="AM833" s="318"/>
      <c r="AN833" s="318"/>
      <c r="AO833" s="326"/>
      <c r="AP833" s="793" t="s">
        <v>1536</v>
      </c>
      <c r="AQ833" s="793"/>
      <c r="AR833" s="793"/>
      <c r="AS833" s="793"/>
      <c r="AT833" s="793"/>
      <c r="AU833" s="793"/>
      <c r="AV833" s="793"/>
      <c r="AW833" s="793"/>
      <c r="AX833" s="793"/>
      <c r="AY833" s="793"/>
      <c r="AZ833" s="793"/>
      <c r="BA833" s="793"/>
      <c r="BB833" s="794"/>
    </row>
    <row r="834" spans="1:54" ht="12.6" customHeight="1" x14ac:dyDescent="0.3">
      <c r="A834" s="317"/>
      <c r="B834" s="318"/>
      <c r="C834" s="318"/>
      <c r="D834" s="318"/>
      <c r="E834" s="318"/>
      <c r="F834" s="318"/>
      <c r="G834" s="318"/>
      <c r="H834" s="318"/>
      <c r="I834" s="318"/>
      <c r="J834" s="318"/>
      <c r="K834" s="318"/>
      <c r="L834" s="326"/>
      <c r="M834" s="317"/>
      <c r="N834" s="318"/>
      <c r="O834" s="318"/>
      <c r="P834" s="318"/>
      <c r="Q834" s="318"/>
      <c r="R834" s="318"/>
      <c r="S834" s="318"/>
      <c r="T834" s="326"/>
      <c r="U834" s="317"/>
      <c r="V834" s="318"/>
      <c r="W834" s="318"/>
      <c r="X834" s="318"/>
      <c r="Y834" s="318"/>
      <c r="Z834" s="318"/>
      <c r="AA834" s="326"/>
      <c r="AB834" s="317"/>
      <c r="AC834" s="318"/>
      <c r="AD834" s="318"/>
      <c r="AE834" s="318"/>
      <c r="AF834" s="318"/>
      <c r="AG834" s="318"/>
      <c r="AH834" s="326"/>
      <c r="AI834" s="317"/>
      <c r="AJ834" s="318"/>
      <c r="AK834" s="318"/>
      <c r="AL834" s="318"/>
      <c r="AM834" s="318"/>
      <c r="AN834" s="318"/>
      <c r="AO834" s="326"/>
      <c r="AP834" s="793" t="s">
        <v>1535</v>
      </c>
      <c r="AQ834" s="793"/>
      <c r="AR834" s="793"/>
      <c r="AS834" s="793"/>
      <c r="AT834" s="793"/>
      <c r="AU834" s="793"/>
      <c r="AV834" s="793"/>
      <c r="AW834" s="793"/>
      <c r="AX834" s="793"/>
      <c r="AY834" s="793"/>
      <c r="AZ834" s="793"/>
      <c r="BA834" s="793"/>
      <c r="BB834" s="794"/>
    </row>
    <row r="835" spans="1:54" ht="12.6" customHeight="1" x14ac:dyDescent="0.3">
      <c r="A835" s="739" t="s">
        <v>816</v>
      </c>
      <c r="B835" s="740"/>
      <c r="C835" s="740"/>
      <c r="D835" s="740"/>
      <c r="E835" s="740"/>
      <c r="F835" s="740"/>
      <c r="G835" s="740"/>
      <c r="H835" s="740"/>
      <c r="I835" s="740"/>
      <c r="J835" s="740"/>
      <c r="K835" s="740"/>
      <c r="L835" s="791"/>
      <c r="M835" s="739" t="s">
        <v>1932</v>
      </c>
      <c r="N835" s="740"/>
      <c r="O835" s="740"/>
      <c r="P835" s="740"/>
      <c r="Q835" s="740" t="s">
        <v>1933</v>
      </c>
      <c r="R835" s="740"/>
      <c r="S835" s="740"/>
      <c r="T835" s="791"/>
      <c r="U835" s="739" t="s">
        <v>1934</v>
      </c>
      <c r="V835" s="740"/>
      <c r="W835" s="740"/>
      <c r="X835" s="740"/>
      <c r="Y835" s="740" t="s">
        <v>1935</v>
      </c>
      <c r="Z835" s="740"/>
      <c r="AA835" s="791"/>
      <c r="AB835" s="739" t="s">
        <v>1936</v>
      </c>
      <c r="AC835" s="740"/>
      <c r="AD835" s="740"/>
      <c r="AE835" s="740"/>
      <c r="AF835" s="740" t="s">
        <v>1937</v>
      </c>
      <c r="AG835" s="740"/>
      <c r="AH835" s="791"/>
      <c r="AI835" s="739" t="s">
        <v>1938</v>
      </c>
      <c r="AJ835" s="740"/>
      <c r="AK835" s="740"/>
      <c r="AL835" s="740"/>
      <c r="AM835" s="740" t="s">
        <v>1939</v>
      </c>
      <c r="AN835" s="740"/>
      <c r="AO835" s="791"/>
      <c r="AP835" s="739" t="s">
        <v>1940</v>
      </c>
      <c r="AQ835" s="740"/>
      <c r="AR835" s="740"/>
      <c r="AS835" s="740"/>
      <c r="AT835" s="740"/>
      <c r="AU835" s="740"/>
      <c r="AV835" s="740"/>
      <c r="AW835" s="740" t="s">
        <v>1941</v>
      </c>
      <c r="AX835" s="740"/>
      <c r="AY835" s="740"/>
      <c r="AZ835" s="740"/>
      <c r="BA835" s="740"/>
      <c r="BB835" s="791"/>
    </row>
    <row r="836" spans="1:54" ht="12.6" customHeight="1" x14ac:dyDescent="0.3">
      <c r="A836" s="978" t="s">
        <v>1930</v>
      </c>
      <c r="B836" s="979"/>
      <c r="C836" s="979"/>
      <c r="D836" s="979"/>
      <c r="E836" s="979"/>
      <c r="F836" s="979"/>
      <c r="G836" s="979"/>
      <c r="H836" s="979"/>
      <c r="I836" s="979"/>
      <c r="J836" s="979"/>
      <c r="K836" s="979"/>
      <c r="L836" s="980"/>
      <c r="M836" s="982"/>
      <c r="N836" s="982"/>
      <c r="O836" s="982"/>
      <c r="P836" s="982"/>
      <c r="Q836" s="982"/>
      <c r="R836" s="982"/>
      <c r="S836" s="982"/>
      <c r="T836" s="982"/>
      <c r="U836" s="874"/>
      <c r="V836" s="875"/>
      <c r="W836" s="875"/>
      <c r="X836" s="876"/>
      <c r="Y836" s="874"/>
      <c r="Z836" s="875"/>
      <c r="AA836" s="876"/>
      <c r="AB836" s="874"/>
      <c r="AC836" s="875"/>
      <c r="AD836" s="875"/>
      <c r="AE836" s="876"/>
      <c r="AF836" s="874"/>
      <c r="AG836" s="875"/>
      <c r="AH836" s="876"/>
      <c r="AI836" s="874"/>
      <c r="AJ836" s="875"/>
      <c r="AK836" s="875"/>
      <c r="AL836" s="876"/>
      <c r="AM836" s="874"/>
      <c r="AN836" s="875"/>
      <c r="AO836" s="876"/>
      <c r="AP836" s="799">
        <f>SUM(SUVAHAVUJ!N120)</f>
        <v>0</v>
      </c>
      <c r="AQ836" s="800"/>
      <c r="AR836" s="800"/>
      <c r="AS836" s="800"/>
      <c r="AT836" s="800"/>
      <c r="AU836" s="800"/>
      <c r="AV836" s="801"/>
      <c r="AW836" s="799">
        <f>SUM(SUVAHAVUJ!X120)</f>
        <v>0</v>
      </c>
      <c r="AX836" s="800"/>
      <c r="AY836" s="800"/>
      <c r="AZ836" s="800"/>
      <c r="BA836" s="800"/>
      <c r="BB836" s="801"/>
    </row>
    <row r="837" spans="1:54" ht="12.6" customHeight="1" x14ac:dyDescent="0.3">
      <c r="A837" s="954"/>
      <c r="B837" s="954"/>
      <c r="C837" s="954"/>
      <c r="D837" s="954"/>
      <c r="E837" s="954"/>
      <c r="F837" s="954"/>
      <c r="G837" s="954"/>
      <c r="H837" s="954"/>
      <c r="I837" s="954"/>
      <c r="J837" s="954"/>
      <c r="K837" s="954"/>
      <c r="L837" s="954"/>
      <c r="M837" s="809"/>
      <c r="N837" s="809"/>
      <c r="O837" s="809"/>
      <c r="P837" s="809"/>
      <c r="Q837" s="809"/>
      <c r="R837" s="809"/>
      <c r="S837" s="809"/>
      <c r="T837" s="809"/>
      <c r="U837" s="810"/>
      <c r="V837" s="811"/>
      <c r="W837" s="811"/>
      <c r="X837" s="812"/>
      <c r="Y837" s="810"/>
      <c r="Z837" s="811"/>
      <c r="AA837" s="812"/>
      <c r="AB837" s="810"/>
      <c r="AC837" s="811"/>
      <c r="AD837" s="811"/>
      <c r="AE837" s="812"/>
      <c r="AF837" s="810"/>
      <c r="AG837" s="811"/>
      <c r="AH837" s="812"/>
      <c r="AI837" s="810"/>
      <c r="AJ837" s="811"/>
      <c r="AK837" s="811"/>
      <c r="AL837" s="812"/>
      <c r="AM837" s="810"/>
      <c r="AN837" s="811"/>
      <c r="AO837" s="812"/>
      <c r="AP837" s="799"/>
      <c r="AQ837" s="800"/>
      <c r="AR837" s="800"/>
      <c r="AS837" s="800"/>
      <c r="AT837" s="800"/>
      <c r="AU837" s="800"/>
      <c r="AV837" s="801"/>
      <c r="AW837" s="799"/>
      <c r="AX837" s="800"/>
      <c r="AY837" s="800"/>
      <c r="AZ837" s="800"/>
      <c r="BA837" s="800"/>
      <c r="BB837" s="801"/>
    </row>
    <row r="838" spans="1:54" ht="12.6" customHeight="1" x14ac:dyDescent="0.3">
      <c r="A838" s="954"/>
      <c r="B838" s="954"/>
      <c r="C838" s="954"/>
      <c r="D838" s="954"/>
      <c r="E838" s="954"/>
      <c r="F838" s="954"/>
      <c r="G838" s="954"/>
      <c r="H838" s="954"/>
      <c r="I838" s="954"/>
      <c r="J838" s="954"/>
      <c r="K838" s="954"/>
      <c r="L838" s="954"/>
      <c r="M838" s="809"/>
      <c r="N838" s="809"/>
      <c r="O838" s="809"/>
      <c r="P838" s="809"/>
      <c r="Q838" s="809"/>
      <c r="R838" s="809"/>
      <c r="S838" s="809"/>
      <c r="T838" s="809"/>
      <c r="U838" s="810"/>
      <c r="V838" s="811"/>
      <c r="W838" s="811"/>
      <c r="X838" s="812"/>
      <c r="Y838" s="810"/>
      <c r="Z838" s="811"/>
      <c r="AA838" s="812"/>
      <c r="AB838" s="810"/>
      <c r="AC838" s="811"/>
      <c r="AD838" s="811"/>
      <c r="AE838" s="812"/>
      <c r="AF838" s="810"/>
      <c r="AG838" s="811"/>
      <c r="AH838" s="812"/>
      <c r="AI838" s="810"/>
      <c r="AJ838" s="811"/>
      <c r="AK838" s="811"/>
      <c r="AL838" s="812"/>
      <c r="AM838" s="810"/>
      <c r="AN838" s="811"/>
      <c r="AO838" s="812"/>
      <c r="AP838" s="799"/>
      <c r="AQ838" s="800"/>
      <c r="AR838" s="800"/>
      <c r="AS838" s="800"/>
      <c r="AT838" s="800"/>
      <c r="AU838" s="800"/>
      <c r="AV838" s="801"/>
      <c r="AW838" s="799"/>
      <c r="AX838" s="800"/>
      <c r="AY838" s="800"/>
      <c r="AZ838" s="800"/>
      <c r="BA838" s="800"/>
      <c r="BB838" s="801"/>
    </row>
    <row r="839" spans="1:54" ht="12.6" customHeight="1" x14ac:dyDescent="0.3">
      <c r="A839" s="977" t="s">
        <v>537</v>
      </c>
      <c r="B839" s="977"/>
      <c r="C839" s="977"/>
      <c r="D839" s="977"/>
      <c r="E839" s="977"/>
      <c r="F839" s="977"/>
      <c r="G839" s="977"/>
      <c r="H839" s="977"/>
      <c r="I839" s="977"/>
      <c r="J839" s="977"/>
      <c r="K839" s="977"/>
      <c r="L839" s="977"/>
      <c r="M839" s="809"/>
      <c r="N839" s="809"/>
      <c r="O839" s="809"/>
      <c r="P839" s="809"/>
      <c r="Q839" s="809"/>
      <c r="R839" s="809"/>
      <c r="S839" s="809"/>
      <c r="T839" s="809"/>
      <c r="U839" s="810"/>
      <c r="V839" s="811"/>
      <c r="W839" s="811"/>
      <c r="X839" s="812"/>
      <c r="Y839" s="810"/>
      <c r="Z839" s="811"/>
      <c r="AA839" s="812"/>
      <c r="AB839" s="810"/>
      <c r="AC839" s="811"/>
      <c r="AD839" s="811"/>
      <c r="AE839" s="812"/>
      <c r="AF839" s="810"/>
      <c r="AG839" s="811"/>
      <c r="AH839" s="812"/>
      <c r="AI839" s="810"/>
      <c r="AJ839" s="811"/>
      <c r="AK839" s="811"/>
      <c r="AL839" s="812"/>
      <c r="AM839" s="810"/>
      <c r="AN839" s="811"/>
      <c r="AO839" s="812"/>
      <c r="AP839" s="799">
        <f>SUM(SUVAHAVUJ!N138)</f>
        <v>479</v>
      </c>
      <c r="AQ839" s="800"/>
      <c r="AR839" s="800"/>
      <c r="AS839" s="800"/>
      <c r="AT839" s="800"/>
      <c r="AU839" s="800"/>
      <c r="AV839" s="801"/>
      <c r="AW839" s="799">
        <f>SUM(SUVAHAVUJ!X138)</f>
        <v>0</v>
      </c>
      <c r="AX839" s="800"/>
      <c r="AY839" s="800"/>
      <c r="AZ839" s="800"/>
      <c r="BA839" s="800"/>
      <c r="BB839" s="801"/>
    </row>
    <row r="840" spans="1:54" ht="12.6" customHeight="1" x14ac:dyDescent="0.3">
      <c r="A840" s="981" t="s">
        <v>1953</v>
      </c>
      <c r="B840" s="981"/>
      <c r="C840" s="981"/>
      <c r="D840" s="981"/>
      <c r="E840" s="981"/>
      <c r="F840" s="981"/>
      <c r="G840" s="981"/>
      <c r="H840" s="981"/>
      <c r="I840" s="981"/>
      <c r="J840" s="981"/>
      <c r="K840" s="981"/>
      <c r="L840" s="981"/>
      <c r="M840" s="809"/>
      <c r="N840" s="809"/>
      <c r="O840" s="809"/>
      <c r="P840" s="809"/>
      <c r="Q840" s="809"/>
      <c r="R840" s="809"/>
      <c r="S840" s="809"/>
      <c r="T840" s="809"/>
      <c r="U840" s="810"/>
      <c r="V840" s="811"/>
      <c r="W840" s="811"/>
      <c r="X840" s="812"/>
      <c r="Y840" s="810"/>
      <c r="Z840" s="811"/>
      <c r="AA840" s="812"/>
      <c r="AB840" s="810"/>
      <c r="AC840" s="811"/>
      <c r="AD840" s="811"/>
      <c r="AE840" s="812"/>
      <c r="AF840" s="810"/>
      <c r="AG840" s="811"/>
      <c r="AH840" s="812"/>
      <c r="AI840" s="810"/>
      <c r="AJ840" s="811"/>
      <c r="AK840" s="811"/>
      <c r="AL840" s="812"/>
      <c r="AM840" s="810"/>
      <c r="AN840" s="811"/>
      <c r="AO840" s="812"/>
      <c r="AP840" s="799">
        <f>SUM(SUVAHAVUJ!N139)</f>
        <v>479</v>
      </c>
      <c r="AQ840" s="800"/>
      <c r="AR840" s="800"/>
      <c r="AS840" s="800"/>
      <c r="AT840" s="800"/>
      <c r="AU840" s="800"/>
      <c r="AV840" s="801"/>
      <c r="AW840" s="799">
        <f>SUM(SUVAHAVUJ!X139)</f>
        <v>0</v>
      </c>
      <c r="AX840" s="800"/>
      <c r="AY840" s="800"/>
      <c r="AZ840" s="800"/>
      <c r="BA840" s="800"/>
      <c r="BB840" s="801"/>
    </row>
    <row r="841" spans="1:54" ht="12.6" customHeight="1" x14ac:dyDescent="0.3">
      <c r="A841" s="976" t="s">
        <v>1942</v>
      </c>
      <c r="B841" s="976"/>
      <c r="C841" s="976"/>
      <c r="D841" s="976"/>
      <c r="E841" s="976"/>
      <c r="F841" s="976"/>
      <c r="G841" s="976"/>
      <c r="H841" s="976"/>
      <c r="I841" s="976"/>
      <c r="J841" s="976"/>
      <c r="K841" s="976"/>
      <c r="L841" s="976"/>
      <c r="M841" s="809"/>
      <c r="N841" s="809"/>
      <c r="O841" s="809"/>
      <c r="P841" s="809"/>
      <c r="Q841" s="809"/>
      <c r="R841" s="809"/>
      <c r="S841" s="809"/>
      <c r="T841" s="809"/>
      <c r="U841" s="810"/>
      <c r="V841" s="811"/>
      <c r="W841" s="811"/>
      <c r="X841" s="812"/>
      <c r="Y841" s="810"/>
      <c r="Z841" s="811"/>
      <c r="AA841" s="812"/>
      <c r="AB841" s="810"/>
      <c r="AC841" s="811"/>
      <c r="AD841" s="811"/>
      <c r="AE841" s="812"/>
      <c r="AF841" s="810"/>
      <c r="AG841" s="811"/>
      <c r="AH841" s="812"/>
      <c r="AI841" s="810"/>
      <c r="AJ841" s="811"/>
      <c r="AK841" s="811"/>
      <c r="AL841" s="812"/>
      <c r="AM841" s="810"/>
      <c r="AN841" s="811"/>
      <c r="AO841" s="812"/>
      <c r="AP841" s="799"/>
      <c r="AQ841" s="800"/>
      <c r="AR841" s="800"/>
      <c r="AS841" s="800"/>
      <c r="AT841" s="800"/>
      <c r="AU841" s="800"/>
      <c r="AV841" s="801"/>
      <c r="AW841" s="799"/>
      <c r="AX841" s="800"/>
      <c r="AY841" s="800"/>
      <c r="AZ841" s="800"/>
      <c r="BA841" s="800"/>
      <c r="BB841" s="801"/>
    </row>
    <row r="842" spans="1:54" ht="12.6" customHeight="1" x14ac:dyDescent="0.3">
      <c r="A842" s="583" t="s">
        <v>1943</v>
      </c>
      <c r="B842" s="584"/>
      <c r="C842" s="584"/>
      <c r="D842" s="584"/>
      <c r="E842" s="584"/>
      <c r="F842" s="584"/>
      <c r="G842" s="584"/>
      <c r="H842" s="584"/>
      <c r="I842" s="584"/>
      <c r="J842" s="584"/>
      <c r="K842" s="584"/>
      <c r="L842" s="585"/>
      <c r="M842" s="809"/>
      <c r="N842" s="809"/>
      <c r="O842" s="809"/>
      <c r="P842" s="809"/>
      <c r="Q842" s="809"/>
      <c r="R842" s="809"/>
      <c r="S842" s="809"/>
      <c r="T842" s="809"/>
      <c r="U842" s="810"/>
      <c r="V842" s="811"/>
      <c r="W842" s="811"/>
      <c r="X842" s="812"/>
      <c r="Y842" s="810"/>
      <c r="Z842" s="811"/>
      <c r="AA842" s="812"/>
      <c r="AB842" s="810"/>
      <c r="AC842" s="811"/>
      <c r="AD842" s="811"/>
      <c r="AE842" s="812"/>
      <c r="AF842" s="810"/>
      <c r="AG842" s="811"/>
      <c r="AH842" s="812"/>
      <c r="AI842" s="810"/>
      <c r="AJ842" s="811"/>
      <c r="AK842" s="811"/>
      <c r="AL842" s="812"/>
      <c r="AM842" s="810"/>
      <c r="AN842" s="811"/>
      <c r="AO842" s="812"/>
      <c r="AP842" s="799"/>
      <c r="AQ842" s="800"/>
      <c r="AR842" s="800"/>
      <c r="AS842" s="800"/>
      <c r="AT842" s="800"/>
      <c r="AU842" s="800"/>
      <c r="AV842" s="801"/>
      <c r="AW842" s="799"/>
      <c r="AX842" s="800"/>
      <c r="AY842" s="800"/>
      <c r="AZ842" s="800"/>
      <c r="BA842" s="800"/>
      <c r="BB842" s="801"/>
    </row>
    <row r="843" spans="1:54" ht="12.6" customHeight="1" x14ac:dyDescent="0.3">
      <c r="A843" s="583" t="s">
        <v>1944</v>
      </c>
      <c r="B843" s="584"/>
      <c r="C843" s="584"/>
      <c r="D843" s="584"/>
      <c r="E843" s="584"/>
      <c r="F843" s="584"/>
      <c r="G843" s="584"/>
      <c r="H843" s="584"/>
      <c r="I843" s="584"/>
      <c r="J843" s="584"/>
      <c r="K843" s="584"/>
      <c r="L843" s="585"/>
      <c r="M843" s="809"/>
      <c r="N843" s="809"/>
      <c r="O843" s="809"/>
      <c r="P843" s="809"/>
      <c r="Q843" s="809"/>
      <c r="R843" s="809"/>
      <c r="S843" s="809"/>
      <c r="T843" s="809"/>
      <c r="U843" s="810"/>
      <c r="V843" s="811"/>
      <c r="W843" s="811"/>
      <c r="X843" s="812"/>
      <c r="Y843" s="810"/>
      <c r="Z843" s="811"/>
      <c r="AA843" s="812"/>
      <c r="AB843" s="810"/>
      <c r="AC843" s="811"/>
      <c r="AD843" s="811"/>
      <c r="AE843" s="812"/>
      <c r="AF843" s="810"/>
      <c r="AG843" s="811"/>
      <c r="AH843" s="812"/>
      <c r="AI843" s="810"/>
      <c r="AJ843" s="811"/>
      <c r="AK843" s="811"/>
      <c r="AL843" s="812"/>
      <c r="AM843" s="810"/>
      <c r="AN843" s="811"/>
      <c r="AO843" s="812"/>
      <c r="AP843" s="799"/>
      <c r="AQ843" s="800"/>
      <c r="AR843" s="800"/>
      <c r="AS843" s="800"/>
      <c r="AT843" s="800"/>
      <c r="AU843" s="800"/>
      <c r="AV843" s="801"/>
      <c r="AW843" s="799"/>
      <c r="AX843" s="800"/>
      <c r="AY843" s="800"/>
      <c r="AZ843" s="800"/>
      <c r="BA843" s="800"/>
      <c r="BB843" s="801"/>
    </row>
    <row r="844" spans="1:54" ht="12.6" customHeight="1" x14ac:dyDescent="0.3">
      <c r="A844" s="583" t="s">
        <v>1945</v>
      </c>
      <c r="B844" s="584"/>
      <c r="C844" s="584"/>
      <c r="D844" s="584"/>
      <c r="E844" s="584"/>
      <c r="F844" s="584"/>
      <c r="G844" s="584"/>
      <c r="H844" s="584"/>
      <c r="I844" s="584"/>
      <c r="J844" s="584"/>
      <c r="K844" s="584"/>
      <c r="L844" s="585"/>
      <c r="M844" s="809"/>
      <c r="N844" s="809"/>
      <c r="O844" s="809"/>
      <c r="P844" s="809"/>
      <c r="Q844" s="809"/>
      <c r="R844" s="809"/>
      <c r="S844" s="809"/>
      <c r="T844" s="809"/>
      <c r="U844" s="810"/>
      <c r="V844" s="811"/>
      <c r="W844" s="811"/>
      <c r="X844" s="812"/>
      <c r="Y844" s="810"/>
      <c r="Z844" s="811"/>
      <c r="AA844" s="812"/>
      <c r="AB844" s="810"/>
      <c r="AC844" s="811"/>
      <c r="AD844" s="811"/>
      <c r="AE844" s="812"/>
      <c r="AF844" s="810"/>
      <c r="AG844" s="811"/>
      <c r="AH844" s="812"/>
      <c r="AI844" s="810"/>
      <c r="AJ844" s="811"/>
      <c r="AK844" s="811"/>
      <c r="AL844" s="812"/>
      <c r="AM844" s="810"/>
      <c r="AN844" s="811"/>
      <c r="AO844" s="812"/>
      <c r="AP844" s="799"/>
      <c r="AQ844" s="800"/>
      <c r="AR844" s="800"/>
      <c r="AS844" s="800"/>
      <c r="AT844" s="800"/>
      <c r="AU844" s="800"/>
      <c r="AV844" s="801"/>
      <c r="AW844" s="799"/>
      <c r="AX844" s="800"/>
      <c r="AY844" s="800"/>
      <c r="AZ844" s="800"/>
      <c r="BA844" s="800"/>
      <c r="BB844" s="801"/>
    </row>
    <row r="845" spans="1:54" ht="12.6" customHeight="1" x14ac:dyDescent="0.3">
      <c r="A845" s="583" t="s">
        <v>1946</v>
      </c>
      <c r="B845" s="584"/>
      <c r="C845" s="584"/>
      <c r="D845" s="584"/>
      <c r="E845" s="584"/>
      <c r="F845" s="584"/>
      <c r="G845" s="584"/>
      <c r="H845" s="584"/>
      <c r="I845" s="584"/>
      <c r="J845" s="584"/>
      <c r="K845" s="584"/>
      <c r="L845" s="585"/>
      <c r="M845" s="809"/>
      <c r="N845" s="809"/>
      <c r="O845" s="809"/>
      <c r="P845" s="809"/>
      <c r="Q845" s="809"/>
      <c r="R845" s="809"/>
      <c r="S845" s="809"/>
      <c r="T845" s="809"/>
      <c r="U845" s="810"/>
      <c r="V845" s="811"/>
      <c r="W845" s="811"/>
      <c r="X845" s="812"/>
      <c r="Y845" s="810"/>
      <c r="Z845" s="811"/>
      <c r="AA845" s="812"/>
      <c r="AB845" s="810"/>
      <c r="AC845" s="811"/>
      <c r="AD845" s="811"/>
      <c r="AE845" s="812"/>
      <c r="AF845" s="810"/>
      <c r="AG845" s="811"/>
      <c r="AH845" s="812"/>
      <c r="AI845" s="810"/>
      <c r="AJ845" s="811"/>
      <c r="AK845" s="811"/>
      <c r="AL845" s="812"/>
      <c r="AM845" s="810"/>
      <c r="AN845" s="811"/>
      <c r="AO845" s="812"/>
      <c r="AP845" s="799"/>
      <c r="AQ845" s="800"/>
      <c r="AR845" s="800"/>
      <c r="AS845" s="800"/>
      <c r="AT845" s="800"/>
      <c r="AU845" s="800"/>
      <c r="AV845" s="801"/>
      <c r="AW845" s="799"/>
      <c r="AX845" s="800"/>
      <c r="AY845" s="800"/>
      <c r="AZ845" s="800"/>
      <c r="BA845" s="800"/>
      <c r="BB845" s="801"/>
    </row>
    <row r="846" spans="1:54" ht="12.6" customHeight="1" x14ac:dyDescent="0.3">
      <c r="A846" s="863" t="s">
        <v>1952</v>
      </c>
      <c r="B846" s="864"/>
      <c r="C846" s="864"/>
      <c r="D846" s="864"/>
      <c r="E846" s="864"/>
      <c r="F846" s="864"/>
      <c r="G846" s="864"/>
      <c r="H846" s="864"/>
      <c r="I846" s="864"/>
      <c r="J846" s="864"/>
      <c r="K846" s="864"/>
      <c r="L846" s="865"/>
      <c r="M846" s="809"/>
      <c r="N846" s="809"/>
      <c r="O846" s="809"/>
      <c r="P846" s="809"/>
      <c r="Q846" s="809"/>
      <c r="R846" s="809"/>
      <c r="S846" s="809"/>
      <c r="T846" s="809"/>
      <c r="U846" s="810"/>
      <c r="V846" s="811"/>
      <c r="W846" s="811"/>
      <c r="X846" s="812"/>
      <c r="Y846" s="810"/>
      <c r="Z846" s="811"/>
      <c r="AA846" s="812"/>
      <c r="AB846" s="810"/>
      <c r="AC846" s="811"/>
      <c r="AD846" s="811"/>
      <c r="AE846" s="812"/>
      <c r="AF846" s="810"/>
      <c r="AG846" s="811"/>
      <c r="AH846" s="812"/>
      <c r="AI846" s="810"/>
      <c r="AJ846" s="811"/>
      <c r="AK846" s="811"/>
      <c r="AL846" s="812"/>
      <c r="AM846" s="810"/>
      <c r="AN846" s="811"/>
      <c r="AO846" s="812"/>
      <c r="AP846" s="799"/>
      <c r="AQ846" s="800"/>
      <c r="AR846" s="800"/>
      <c r="AS846" s="800"/>
      <c r="AT846" s="800"/>
      <c r="AU846" s="800"/>
      <c r="AV846" s="801"/>
      <c r="AW846" s="799"/>
      <c r="AX846" s="800"/>
      <c r="AY846" s="800"/>
      <c r="AZ846" s="800"/>
      <c r="BA846" s="800"/>
      <c r="BB846" s="801"/>
    </row>
    <row r="847" spans="1:54" ht="12.6" customHeight="1" x14ac:dyDescent="0.3">
      <c r="A847" s="863" t="s">
        <v>1951</v>
      </c>
      <c r="B847" s="864"/>
      <c r="C847" s="864"/>
      <c r="D847" s="864"/>
      <c r="E847" s="864"/>
      <c r="F847" s="864"/>
      <c r="G847" s="864"/>
      <c r="H847" s="864"/>
      <c r="I847" s="864"/>
      <c r="J847" s="864"/>
      <c r="K847" s="864"/>
      <c r="L847" s="865"/>
      <c r="M847" s="809"/>
      <c r="N847" s="809"/>
      <c r="O847" s="809"/>
      <c r="P847" s="809"/>
      <c r="Q847" s="809"/>
      <c r="R847" s="809"/>
      <c r="S847" s="809"/>
      <c r="T847" s="809"/>
      <c r="U847" s="810"/>
      <c r="V847" s="811"/>
      <c r="W847" s="811"/>
      <c r="X847" s="812"/>
      <c r="Y847" s="810"/>
      <c r="Z847" s="811"/>
      <c r="AA847" s="812"/>
      <c r="AB847" s="810"/>
      <c r="AC847" s="811"/>
      <c r="AD847" s="811"/>
      <c r="AE847" s="812"/>
      <c r="AF847" s="810"/>
      <c r="AG847" s="811"/>
      <c r="AH847" s="812"/>
      <c r="AI847" s="810"/>
      <c r="AJ847" s="811"/>
      <c r="AK847" s="811"/>
      <c r="AL847" s="812"/>
      <c r="AM847" s="810"/>
      <c r="AN847" s="811"/>
      <c r="AO847" s="812"/>
      <c r="AP847" s="799"/>
      <c r="AQ847" s="800"/>
      <c r="AR847" s="800"/>
      <c r="AS847" s="800"/>
      <c r="AT847" s="800"/>
      <c r="AU847" s="800"/>
      <c r="AV847" s="801"/>
      <c r="AW847" s="799"/>
      <c r="AX847" s="800"/>
      <c r="AY847" s="800"/>
      <c r="AZ847" s="800"/>
      <c r="BA847" s="800"/>
      <c r="BB847" s="801"/>
    </row>
    <row r="848" spans="1:54" ht="12.6" customHeight="1" x14ac:dyDescent="0.3">
      <c r="A848" s="863" t="s">
        <v>1948</v>
      </c>
      <c r="B848" s="864"/>
      <c r="C848" s="864"/>
      <c r="D848" s="864"/>
      <c r="E848" s="864"/>
      <c r="F848" s="864"/>
      <c r="G848" s="864"/>
      <c r="H848" s="864"/>
      <c r="I848" s="864"/>
      <c r="J848" s="864"/>
      <c r="K848" s="864"/>
      <c r="L848" s="865"/>
      <c r="M848" s="809"/>
      <c r="N848" s="809"/>
      <c r="O848" s="809"/>
      <c r="P848" s="809"/>
      <c r="Q848" s="809"/>
      <c r="R848" s="809"/>
      <c r="S848" s="809"/>
      <c r="T848" s="809"/>
      <c r="U848" s="810"/>
      <c r="V848" s="811"/>
      <c r="W848" s="811"/>
      <c r="X848" s="812"/>
      <c r="Y848" s="810"/>
      <c r="Z848" s="811"/>
      <c r="AA848" s="812"/>
      <c r="AB848" s="810"/>
      <c r="AC848" s="811"/>
      <c r="AD848" s="811"/>
      <c r="AE848" s="812"/>
      <c r="AF848" s="810"/>
      <c r="AG848" s="811"/>
      <c r="AH848" s="812"/>
      <c r="AI848" s="810"/>
      <c r="AJ848" s="811"/>
      <c r="AK848" s="811"/>
      <c r="AL848" s="812"/>
      <c r="AM848" s="810"/>
      <c r="AN848" s="811"/>
      <c r="AO848" s="812"/>
      <c r="AP848" s="799"/>
      <c r="AQ848" s="800"/>
      <c r="AR848" s="800"/>
      <c r="AS848" s="800"/>
      <c r="AT848" s="800"/>
      <c r="AU848" s="800"/>
      <c r="AV848" s="801"/>
      <c r="AW848" s="799"/>
      <c r="AX848" s="800"/>
      <c r="AY848" s="800"/>
      <c r="AZ848" s="800"/>
      <c r="BA848" s="800"/>
      <c r="BB848" s="801"/>
    </row>
    <row r="849" spans="1:54" ht="12.6" customHeight="1" x14ac:dyDescent="0.3">
      <c r="A849" s="863" t="s">
        <v>1947</v>
      </c>
      <c r="B849" s="864"/>
      <c r="C849" s="864"/>
      <c r="D849" s="864"/>
      <c r="E849" s="864"/>
      <c r="F849" s="864"/>
      <c r="G849" s="864"/>
      <c r="H849" s="864"/>
      <c r="I849" s="864"/>
      <c r="J849" s="864"/>
      <c r="K849" s="864"/>
      <c r="L849" s="865"/>
      <c r="M849" s="809"/>
      <c r="N849" s="809"/>
      <c r="O849" s="809"/>
      <c r="P849" s="809"/>
      <c r="Q849" s="809"/>
      <c r="R849" s="809"/>
      <c r="S849" s="809"/>
      <c r="T849" s="809"/>
      <c r="U849" s="810"/>
      <c r="V849" s="811"/>
      <c r="W849" s="811"/>
      <c r="X849" s="812"/>
      <c r="Y849" s="810"/>
      <c r="Z849" s="811"/>
      <c r="AA849" s="812"/>
      <c r="AB849" s="810"/>
      <c r="AC849" s="811"/>
      <c r="AD849" s="811"/>
      <c r="AE849" s="812"/>
      <c r="AF849" s="810"/>
      <c r="AG849" s="811"/>
      <c r="AH849" s="812"/>
      <c r="AI849" s="810"/>
      <c r="AJ849" s="811"/>
      <c r="AK849" s="811"/>
      <c r="AL849" s="812"/>
      <c r="AM849" s="810"/>
      <c r="AN849" s="811"/>
      <c r="AO849" s="812"/>
      <c r="AP849" s="799"/>
      <c r="AQ849" s="800"/>
      <c r="AR849" s="800"/>
      <c r="AS849" s="800"/>
      <c r="AT849" s="800"/>
      <c r="AU849" s="800"/>
      <c r="AV849" s="801"/>
      <c r="AW849" s="799"/>
      <c r="AX849" s="800"/>
      <c r="AY849" s="800"/>
      <c r="AZ849" s="800"/>
      <c r="BA849" s="800"/>
      <c r="BB849" s="801"/>
    </row>
    <row r="850" spans="1:54" ht="12.6" customHeight="1" x14ac:dyDescent="0.3">
      <c r="A850" s="866" t="s">
        <v>1949</v>
      </c>
      <c r="B850" s="867"/>
      <c r="C850" s="867"/>
      <c r="D850" s="867"/>
      <c r="E850" s="867"/>
      <c r="F850" s="867"/>
      <c r="G850" s="867"/>
      <c r="H850" s="867"/>
      <c r="I850" s="867"/>
      <c r="J850" s="867"/>
      <c r="K850" s="867"/>
      <c r="L850" s="868"/>
      <c r="M850" s="872"/>
      <c r="N850" s="872"/>
      <c r="O850" s="872"/>
      <c r="P850" s="872"/>
      <c r="Q850" s="872"/>
      <c r="R850" s="872"/>
      <c r="S850" s="872"/>
      <c r="T850" s="872"/>
      <c r="U850" s="869"/>
      <c r="V850" s="870"/>
      <c r="W850" s="870"/>
      <c r="X850" s="871"/>
      <c r="Y850" s="869"/>
      <c r="Z850" s="870"/>
      <c r="AA850" s="871"/>
      <c r="AB850" s="810"/>
      <c r="AC850" s="811"/>
      <c r="AD850" s="811"/>
      <c r="AE850" s="812"/>
      <c r="AF850" s="810"/>
      <c r="AG850" s="811"/>
      <c r="AH850" s="812"/>
      <c r="AI850" s="869"/>
      <c r="AJ850" s="870"/>
      <c r="AK850" s="870"/>
      <c r="AL850" s="871"/>
      <c r="AM850" s="869"/>
      <c r="AN850" s="870"/>
      <c r="AO850" s="871"/>
      <c r="AP850" s="799"/>
      <c r="AQ850" s="800"/>
      <c r="AR850" s="800"/>
      <c r="AS850" s="800"/>
      <c r="AT850" s="800"/>
      <c r="AU850" s="800"/>
      <c r="AV850" s="801"/>
      <c r="AW850" s="799"/>
      <c r="AX850" s="800"/>
      <c r="AY850" s="800"/>
      <c r="AZ850" s="800"/>
      <c r="BA850" s="800"/>
      <c r="BB850" s="801"/>
    </row>
    <row r="851" spans="1:54" ht="12.6" customHeight="1" x14ac:dyDescent="0.3">
      <c r="A851" s="863" t="s">
        <v>1950</v>
      </c>
      <c r="B851" s="864"/>
      <c r="C851" s="864"/>
      <c r="D851" s="864"/>
      <c r="E851" s="864"/>
      <c r="F851" s="864"/>
      <c r="G851" s="864"/>
      <c r="H851" s="864"/>
      <c r="I851" s="864"/>
      <c r="J851" s="864"/>
      <c r="K851" s="864"/>
      <c r="L851" s="865"/>
      <c r="M851" s="809"/>
      <c r="N851" s="809"/>
      <c r="O851" s="809"/>
      <c r="P851" s="809"/>
      <c r="Q851" s="809"/>
      <c r="R851" s="809"/>
      <c r="S851" s="809"/>
      <c r="T851" s="809"/>
      <c r="U851" s="810"/>
      <c r="V851" s="811"/>
      <c r="W851" s="811"/>
      <c r="X851" s="812"/>
      <c r="Y851" s="810"/>
      <c r="Z851" s="811"/>
      <c r="AA851" s="812"/>
      <c r="AB851" s="810"/>
      <c r="AC851" s="811"/>
      <c r="AD851" s="811"/>
      <c r="AE851" s="812"/>
      <c r="AF851" s="810"/>
      <c r="AG851" s="811"/>
      <c r="AH851" s="812"/>
      <c r="AI851" s="810"/>
      <c r="AJ851" s="811"/>
      <c r="AK851" s="811"/>
      <c r="AL851" s="812"/>
      <c r="AM851" s="810"/>
      <c r="AN851" s="811"/>
      <c r="AO851" s="812"/>
      <c r="AP851" s="799"/>
      <c r="AQ851" s="800"/>
      <c r="AR851" s="800"/>
      <c r="AS851" s="800"/>
      <c r="AT851" s="800"/>
      <c r="AU851" s="800"/>
      <c r="AV851" s="801"/>
      <c r="AW851" s="799"/>
      <c r="AX851" s="800"/>
      <c r="AY851" s="800"/>
      <c r="AZ851" s="800"/>
      <c r="BA851" s="800"/>
      <c r="BB851" s="801"/>
    </row>
    <row r="852" spans="1:54" ht="12.6" customHeight="1" x14ac:dyDescent="0.3">
      <c r="A852" s="314" t="s">
        <v>1665</v>
      </c>
    </row>
    <row r="853" spans="1:54" ht="15" customHeight="1" x14ac:dyDescent="0.3">
      <c r="A853" s="824"/>
      <c r="B853" s="825"/>
      <c r="C853" s="825"/>
      <c r="D853" s="825"/>
      <c r="E853" s="825"/>
      <c r="F853" s="825"/>
      <c r="G853" s="825"/>
      <c r="H853" s="825"/>
      <c r="I853" s="825"/>
      <c r="J853" s="825"/>
      <c r="K853" s="825"/>
      <c r="L853" s="825"/>
      <c r="M853" s="825"/>
      <c r="N853" s="825"/>
      <c r="O853" s="825"/>
      <c r="P853" s="825"/>
      <c r="Q853" s="825"/>
      <c r="R853" s="825"/>
      <c r="S853" s="825"/>
      <c r="T853" s="825"/>
      <c r="U853" s="825"/>
      <c r="V853" s="825"/>
      <c r="W853" s="825"/>
      <c r="X853" s="825"/>
      <c r="Y853" s="825"/>
      <c r="Z853" s="825"/>
      <c r="AA853" s="825"/>
      <c r="AB853" s="825"/>
      <c r="AC853" s="825"/>
      <c r="AD853" s="825"/>
      <c r="AE853" s="825"/>
      <c r="AF853" s="825"/>
      <c r="AG853" s="825"/>
      <c r="AH853" s="825"/>
      <c r="AI853" s="825"/>
      <c r="AJ853" s="825"/>
      <c r="AK853" s="825"/>
      <c r="AL853" s="825"/>
      <c r="AM853" s="825"/>
      <c r="AN853" s="825"/>
      <c r="AO853" s="825"/>
      <c r="AP853" s="825"/>
      <c r="AQ853" s="825"/>
      <c r="AR853" s="825"/>
      <c r="AS853" s="825"/>
      <c r="AT853" s="825"/>
      <c r="AU853" s="825"/>
      <c r="AV853" s="825"/>
      <c r="AW853" s="825"/>
      <c r="AX853" s="825"/>
      <c r="AY853" s="825"/>
      <c r="AZ853" s="825"/>
      <c r="BA853" s="825"/>
      <c r="BB853" s="826"/>
    </row>
    <row r="854" spans="1:54" ht="15" customHeight="1" x14ac:dyDescent="0.3">
      <c r="A854" s="827"/>
      <c r="B854" s="828"/>
      <c r="C854" s="828"/>
      <c r="D854" s="828"/>
      <c r="E854" s="828"/>
      <c r="F854" s="828"/>
      <c r="G854" s="828"/>
      <c r="H854" s="828"/>
      <c r="I854" s="828"/>
      <c r="J854" s="828"/>
      <c r="K854" s="828"/>
      <c r="L854" s="828"/>
      <c r="M854" s="828"/>
      <c r="N854" s="828"/>
      <c r="O854" s="828"/>
      <c r="P854" s="828"/>
      <c r="Q854" s="828"/>
      <c r="R854" s="828"/>
      <c r="S854" s="828"/>
      <c r="T854" s="828"/>
      <c r="U854" s="828"/>
      <c r="V854" s="828"/>
      <c r="W854" s="828"/>
      <c r="X854" s="828"/>
      <c r="Y854" s="828"/>
      <c r="Z854" s="828"/>
      <c r="AA854" s="828"/>
      <c r="AB854" s="828"/>
      <c r="AC854" s="828"/>
      <c r="AD854" s="828"/>
      <c r="AE854" s="828"/>
      <c r="AF854" s="828"/>
      <c r="AG854" s="828"/>
      <c r="AH854" s="828"/>
      <c r="AI854" s="828"/>
      <c r="AJ854" s="828"/>
      <c r="AK854" s="828"/>
      <c r="AL854" s="828"/>
      <c r="AM854" s="828"/>
      <c r="AN854" s="828"/>
      <c r="AO854" s="828"/>
      <c r="AP854" s="828"/>
      <c r="AQ854" s="828"/>
      <c r="AR854" s="828"/>
      <c r="AS854" s="828"/>
      <c r="AT854" s="828"/>
      <c r="AU854" s="828"/>
      <c r="AV854" s="828"/>
      <c r="AW854" s="828"/>
      <c r="AX854" s="828"/>
      <c r="AY854" s="828"/>
      <c r="AZ854" s="828"/>
      <c r="BA854" s="828"/>
      <c r="BB854" s="829"/>
    </row>
    <row r="855" spans="1:54" ht="12.6" customHeight="1" x14ac:dyDescent="0.3">
      <c r="A855" s="314" t="s">
        <v>1664</v>
      </c>
    </row>
    <row r="856" spans="1:54" ht="12.6" customHeight="1" x14ac:dyDescent="0.3">
      <c r="A856" s="344"/>
      <c r="B856" s="345"/>
      <c r="C856" s="345"/>
      <c r="D856" s="345"/>
      <c r="E856" s="345"/>
      <c r="F856" s="345"/>
      <c r="G856" s="345"/>
      <c r="H856" s="345"/>
      <c r="I856" s="345"/>
      <c r="J856" s="345"/>
      <c r="K856" s="345"/>
      <c r="L856" s="345"/>
      <c r="M856" s="345"/>
      <c r="N856" s="345"/>
      <c r="O856" s="345"/>
      <c r="P856" s="345"/>
      <c r="Q856" s="345"/>
      <c r="R856" s="345"/>
      <c r="S856" s="346"/>
      <c r="T856" s="344"/>
      <c r="U856" s="345"/>
      <c r="V856" s="345"/>
      <c r="W856" s="345"/>
      <c r="X856" s="345"/>
      <c r="Y856" s="345"/>
      <c r="Z856" s="345"/>
      <c r="AA856" s="345"/>
      <c r="AB856" s="345"/>
      <c r="AC856" s="345"/>
      <c r="AD856" s="345"/>
      <c r="AE856" s="345"/>
      <c r="AF856" s="346"/>
      <c r="AG856" s="795" t="s">
        <v>1576</v>
      </c>
      <c r="AH856" s="796"/>
      <c r="AI856" s="796"/>
      <c r="AJ856" s="796"/>
      <c r="AK856" s="796"/>
      <c r="AL856" s="796"/>
      <c r="AM856" s="796"/>
      <c r="AN856" s="796"/>
      <c r="AO856" s="796"/>
      <c r="AP856" s="796"/>
      <c r="AQ856" s="796"/>
      <c r="AR856" s="796"/>
      <c r="AS856" s="796"/>
      <c r="AT856" s="796"/>
      <c r="AU856" s="796"/>
      <c r="AV856" s="796"/>
      <c r="AW856" s="796"/>
      <c r="AX856" s="796"/>
      <c r="AY856" s="796"/>
      <c r="AZ856" s="796"/>
      <c r="BA856" s="796"/>
      <c r="BB856" s="797"/>
    </row>
    <row r="857" spans="1:54" ht="12.6" customHeight="1" x14ac:dyDescent="0.3">
      <c r="A857" s="792" t="s">
        <v>468</v>
      </c>
      <c r="B857" s="793"/>
      <c r="C857" s="793"/>
      <c r="D857" s="793"/>
      <c r="E857" s="793"/>
      <c r="F857" s="793"/>
      <c r="G857" s="793"/>
      <c r="H857" s="793"/>
      <c r="I857" s="793"/>
      <c r="J857" s="793"/>
      <c r="K857" s="793"/>
      <c r="L857" s="793"/>
      <c r="M857" s="793"/>
      <c r="N857" s="793"/>
      <c r="O857" s="793"/>
      <c r="P857" s="793"/>
      <c r="Q857" s="793"/>
      <c r="R857" s="793"/>
      <c r="S857" s="794"/>
      <c r="T857" s="792" t="s">
        <v>815</v>
      </c>
      <c r="U857" s="793"/>
      <c r="V857" s="793"/>
      <c r="W857" s="793"/>
      <c r="X857" s="793"/>
      <c r="Y857" s="793"/>
      <c r="Z857" s="793"/>
      <c r="AA857" s="793"/>
      <c r="AB857" s="793"/>
      <c r="AC857" s="793"/>
      <c r="AD857" s="793"/>
      <c r="AE857" s="793"/>
      <c r="AF857" s="794"/>
      <c r="AG857" s="792" t="s">
        <v>1600</v>
      </c>
      <c r="AH857" s="793"/>
      <c r="AI857" s="793"/>
      <c r="AJ857" s="793"/>
      <c r="AK857" s="793"/>
      <c r="AL857" s="793"/>
      <c r="AM857" s="793"/>
      <c r="AN857" s="793"/>
      <c r="AO857" s="793"/>
      <c r="AP857" s="793"/>
      <c r="AQ857" s="793"/>
      <c r="AR857" s="793"/>
      <c r="AS857" s="793"/>
      <c r="AT857" s="793"/>
      <c r="AU857" s="793"/>
      <c r="AV857" s="793"/>
      <c r="AW857" s="793"/>
      <c r="AX857" s="793"/>
      <c r="AY857" s="793"/>
      <c r="AZ857" s="793"/>
      <c r="BA857" s="793"/>
      <c r="BB857" s="794"/>
    </row>
    <row r="858" spans="1:54" ht="12.6" customHeight="1" x14ac:dyDescent="0.3">
      <c r="A858" s="357"/>
      <c r="B858" s="358"/>
      <c r="C858" s="358"/>
      <c r="D858" s="358"/>
      <c r="E858" s="358"/>
      <c r="F858" s="358"/>
      <c r="G858" s="358"/>
      <c r="H858" s="358"/>
      <c r="I858" s="358"/>
      <c r="J858" s="358"/>
      <c r="K858" s="358"/>
      <c r="L858" s="358"/>
      <c r="M858" s="358"/>
      <c r="N858" s="358"/>
      <c r="O858" s="358"/>
      <c r="P858" s="358"/>
      <c r="Q858" s="358"/>
      <c r="R858" s="358"/>
      <c r="S858" s="359"/>
      <c r="T858" s="357"/>
      <c r="U858" s="358"/>
      <c r="V858" s="358"/>
      <c r="W858" s="358"/>
      <c r="X858" s="358"/>
      <c r="Y858" s="358"/>
      <c r="Z858" s="358"/>
      <c r="AA858" s="358"/>
      <c r="AB858" s="358"/>
      <c r="AC858" s="358"/>
      <c r="AD858" s="358"/>
      <c r="AE858" s="358"/>
      <c r="AF858" s="359"/>
      <c r="AG858" s="739" t="s">
        <v>1573</v>
      </c>
      <c r="AH858" s="740"/>
      <c r="AI858" s="740"/>
      <c r="AJ858" s="740"/>
      <c r="AK858" s="740"/>
      <c r="AL858" s="740"/>
      <c r="AM858" s="740"/>
      <c r="AN858" s="740"/>
      <c r="AO858" s="740"/>
      <c r="AP858" s="740"/>
      <c r="AQ858" s="740"/>
      <c r="AR858" s="740"/>
      <c r="AS858" s="740"/>
      <c r="AT858" s="740"/>
      <c r="AU858" s="740"/>
      <c r="AV858" s="740"/>
      <c r="AW858" s="740"/>
      <c r="AX858" s="740"/>
      <c r="AY858" s="740"/>
      <c r="AZ858" s="740"/>
      <c r="BA858" s="740"/>
      <c r="BB858" s="791"/>
    </row>
    <row r="859" spans="1:54" ht="12.6" customHeight="1" x14ac:dyDescent="0.3">
      <c r="A859" s="798" t="s">
        <v>540</v>
      </c>
      <c r="B859" s="798"/>
      <c r="C859" s="798"/>
      <c r="D859" s="798"/>
      <c r="E859" s="798"/>
      <c r="F859" s="798"/>
      <c r="G859" s="798"/>
      <c r="H859" s="798"/>
      <c r="I859" s="798"/>
      <c r="J859" s="798"/>
      <c r="K859" s="798"/>
      <c r="L859" s="798"/>
      <c r="M859" s="798"/>
      <c r="N859" s="798"/>
      <c r="O859" s="798"/>
      <c r="P859" s="798"/>
      <c r="Q859" s="798"/>
      <c r="R859" s="798"/>
      <c r="S859" s="843"/>
      <c r="T859" s="808">
        <f>SUM(SUVAHAVUJ!N104)</f>
        <v>164</v>
      </c>
      <c r="U859" s="808"/>
      <c r="V859" s="808"/>
      <c r="W859" s="808"/>
      <c r="X859" s="808"/>
      <c r="Y859" s="808"/>
      <c r="Z859" s="808"/>
      <c r="AA859" s="808"/>
      <c r="AB859" s="808"/>
      <c r="AC859" s="808"/>
      <c r="AD859" s="808"/>
      <c r="AE859" s="808"/>
      <c r="AF859" s="808"/>
      <c r="AG859" s="808">
        <f>(SUVAHAVUJ!X104)</f>
        <v>69</v>
      </c>
      <c r="AH859" s="808"/>
      <c r="AI859" s="808"/>
      <c r="AJ859" s="808"/>
      <c r="AK859" s="808"/>
      <c r="AL859" s="808"/>
      <c r="AM859" s="808"/>
      <c r="AN859" s="808"/>
      <c r="AO859" s="808"/>
      <c r="AP859" s="808"/>
      <c r="AQ859" s="808"/>
      <c r="AR859" s="808"/>
      <c r="AS859" s="808"/>
      <c r="AT859" s="808"/>
      <c r="AU859" s="808"/>
      <c r="AV859" s="808"/>
      <c r="AW859" s="808"/>
      <c r="AX859" s="808"/>
      <c r="AY859" s="808"/>
      <c r="AZ859" s="808"/>
      <c r="BA859" s="808"/>
      <c r="BB859" s="822"/>
    </row>
    <row r="860" spans="1:54" ht="12.6" customHeight="1" x14ac:dyDescent="0.3">
      <c r="A860" s="296" t="s">
        <v>1661</v>
      </c>
      <c r="B860" s="297"/>
      <c r="C860" s="297"/>
      <c r="D860" s="297"/>
      <c r="E860" s="297"/>
      <c r="F860" s="297"/>
      <c r="G860" s="297"/>
      <c r="H860" s="297"/>
      <c r="I860" s="297"/>
      <c r="J860" s="297"/>
      <c r="K860" s="297"/>
      <c r="L860" s="297"/>
      <c r="M860" s="297"/>
      <c r="N860" s="297"/>
      <c r="O860" s="297"/>
      <c r="P860" s="297"/>
      <c r="Q860" s="297"/>
      <c r="R860" s="297"/>
      <c r="S860" s="298"/>
      <c r="T860" s="1007"/>
      <c r="U860" s="1008"/>
      <c r="V860" s="1008"/>
      <c r="W860" s="1008"/>
      <c r="X860" s="1008"/>
      <c r="Y860" s="1008"/>
      <c r="Z860" s="1008"/>
      <c r="AA860" s="1008"/>
      <c r="AB860" s="1008"/>
      <c r="AC860" s="1008"/>
      <c r="AD860" s="1008"/>
      <c r="AE860" s="1008"/>
      <c r="AF860" s="1009"/>
      <c r="AG860" s="961"/>
      <c r="AH860" s="961"/>
      <c r="AI860" s="961"/>
      <c r="AJ860" s="961"/>
      <c r="AK860" s="961"/>
      <c r="AL860" s="961"/>
      <c r="AM860" s="961"/>
      <c r="AN860" s="961"/>
      <c r="AO860" s="961"/>
      <c r="AP860" s="961"/>
      <c r="AQ860" s="961"/>
      <c r="AR860" s="961"/>
      <c r="AS860" s="961"/>
      <c r="AT860" s="961"/>
      <c r="AU860" s="961"/>
      <c r="AV860" s="961"/>
      <c r="AW860" s="961"/>
      <c r="AX860" s="961"/>
      <c r="AY860" s="961"/>
      <c r="AZ860" s="961"/>
      <c r="BA860" s="961"/>
      <c r="BB860" s="961"/>
    </row>
    <row r="861" spans="1:54" ht="12.6" customHeight="1" x14ac:dyDescent="0.3">
      <c r="A861" s="299" t="s">
        <v>1663</v>
      </c>
      <c r="B861" s="300"/>
      <c r="C861" s="300"/>
      <c r="D861" s="300"/>
      <c r="E861" s="300"/>
      <c r="F861" s="300"/>
      <c r="G861" s="300"/>
      <c r="H861" s="300"/>
      <c r="I861" s="300"/>
      <c r="J861" s="300"/>
      <c r="K861" s="300"/>
      <c r="L861" s="300"/>
      <c r="M861" s="300"/>
      <c r="N861" s="300"/>
      <c r="O861" s="300"/>
      <c r="P861" s="300"/>
      <c r="Q861" s="300"/>
      <c r="R861" s="300"/>
      <c r="S861" s="301"/>
      <c r="T861" s="1010"/>
      <c r="U861" s="1011"/>
      <c r="V861" s="1011"/>
      <c r="W861" s="1011"/>
      <c r="X861" s="1011"/>
      <c r="Y861" s="1011"/>
      <c r="Z861" s="1011"/>
      <c r="AA861" s="1011"/>
      <c r="AB861" s="1011"/>
      <c r="AC861" s="1011"/>
      <c r="AD861" s="1011"/>
      <c r="AE861" s="1011"/>
      <c r="AF861" s="1012"/>
      <c r="AG861" s="961"/>
      <c r="AH861" s="961"/>
      <c r="AI861" s="961"/>
      <c r="AJ861" s="961"/>
      <c r="AK861" s="961"/>
      <c r="AL861" s="961"/>
      <c r="AM861" s="961"/>
      <c r="AN861" s="961"/>
      <c r="AO861" s="961"/>
      <c r="AP861" s="961"/>
      <c r="AQ861" s="961"/>
      <c r="AR861" s="961"/>
      <c r="AS861" s="961"/>
      <c r="AT861" s="961"/>
      <c r="AU861" s="961"/>
      <c r="AV861" s="961"/>
      <c r="AW861" s="961"/>
      <c r="AX861" s="961"/>
      <c r="AY861" s="961"/>
      <c r="AZ861" s="961"/>
      <c r="BA861" s="961"/>
      <c r="BB861" s="961"/>
    </row>
    <row r="862" spans="1:54" ht="12.6" customHeight="1" x14ac:dyDescent="0.3">
      <c r="A862" s="296" t="s">
        <v>1661</v>
      </c>
      <c r="B862" s="297"/>
      <c r="C862" s="297"/>
      <c r="D862" s="297"/>
      <c r="E862" s="297"/>
      <c r="F862" s="297"/>
      <c r="G862" s="297"/>
      <c r="H862" s="297"/>
      <c r="I862" s="297"/>
      <c r="J862" s="297"/>
      <c r="K862" s="297"/>
      <c r="L862" s="297"/>
      <c r="M862" s="297"/>
      <c r="N862" s="297"/>
      <c r="O862" s="297"/>
      <c r="P862" s="297"/>
      <c r="Q862" s="297"/>
      <c r="R862" s="297"/>
      <c r="S862" s="298"/>
      <c r="T862" s="808">
        <f>SUM(T859-T860)</f>
        <v>164</v>
      </c>
      <c r="U862" s="808"/>
      <c r="V862" s="808"/>
      <c r="W862" s="808"/>
      <c r="X862" s="808"/>
      <c r="Y862" s="808"/>
      <c r="Z862" s="808"/>
      <c r="AA862" s="808"/>
      <c r="AB862" s="808"/>
      <c r="AC862" s="808"/>
      <c r="AD862" s="808"/>
      <c r="AE862" s="808"/>
      <c r="AF862" s="808"/>
      <c r="AG862" s="808">
        <f>SUM(AG859-AG860)</f>
        <v>69</v>
      </c>
      <c r="AH862" s="808"/>
      <c r="AI862" s="808"/>
      <c r="AJ862" s="808"/>
      <c r="AK862" s="808"/>
      <c r="AL862" s="808"/>
      <c r="AM862" s="808"/>
      <c r="AN862" s="808"/>
      <c r="AO862" s="808"/>
      <c r="AP862" s="808"/>
      <c r="AQ862" s="808"/>
      <c r="AR862" s="808"/>
      <c r="AS862" s="808"/>
      <c r="AT862" s="808"/>
      <c r="AU862" s="808"/>
      <c r="AV862" s="808"/>
      <c r="AW862" s="808"/>
      <c r="AX862" s="808"/>
      <c r="AY862" s="808"/>
      <c r="AZ862" s="808"/>
      <c r="BA862" s="808"/>
      <c r="BB862" s="808"/>
    </row>
    <row r="863" spans="1:54" ht="12.6" customHeight="1" x14ac:dyDescent="0.3">
      <c r="A863" s="299" t="s">
        <v>1662</v>
      </c>
      <c r="B863" s="300"/>
      <c r="C863" s="300"/>
      <c r="D863" s="300"/>
      <c r="E863" s="300"/>
      <c r="F863" s="300"/>
      <c r="G863" s="300"/>
      <c r="H863" s="300"/>
      <c r="I863" s="300"/>
      <c r="J863" s="300"/>
      <c r="K863" s="300"/>
      <c r="L863" s="300"/>
      <c r="M863" s="300"/>
      <c r="N863" s="300"/>
      <c r="O863" s="300"/>
      <c r="P863" s="300"/>
      <c r="Q863" s="300"/>
      <c r="R863" s="300"/>
      <c r="S863" s="301"/>
      <c r="T863" s="808"/>
      <c r="U863" s="808"/>
      <c r="V863" s="808"/>
      <c r="W863" s="808"/>
      <c r="X863" s="808"/>
      <c r="Y863" s="808"/>
      <c r="Z863" s="808"/>
      <c r="AA863" s="808"/>
      <c r="AB863" s="808"/>
      <c r="AC863" s="808"/>
      <c r="AD863" s="808"/>
      <c r="AE863" s="808"/>
      <c r="AF863" s="808"/>
      <c r="AG863" s="808"/>
      <c r="AH863" s="808"/>
      <c r="AI863" s="808"/>
      <c r="AJ863" s="808"/>
      <c r="AK863" s="808"/>
      <c r="AL863" s="808"/>
      <c r="AM863" s="808"/>
      <c r="AN863" s="808"/>
      <c r="AO863" s="808"/>
      <c r="AP863" s="808"/>
      <c r="AQ863" s="808"/>
      <c r="AR863" s="808"/>
      <c r="AS863" s="808"/>
      <c r="AT863" s="808"/>
      <c r="AU863" s="808"/>
      <c r="AV863" s="808"/>
      <c r="AW863" s="808"/>
      <c r="AX863" s="808"/>
      <c r="AY863" s="808"/>
      <c r="AZ863" s="808"/>
      <c r="BA863" s="808"/>
      <c r="BB863" s="808"/>
    </row>
    <row r="864" spans="1:54" ht="12.6" customHeight="1" x14ac:dyDescent="0.3">
      <c r="A864" s="350" t="s">
        <v>539</v>
      </c>
      <c r="B864" s="294"/>
      <c r="C864" s="294"/>
      <c r="D864" s="294"/>
      <c r="E864" s="294"/>
      <c r="F864" s="294"/>
      <c r="G864" s="294"/>
      <c r="H864" s="294"/>
      <c r="I864" s="294"/>
      <c r="J864" s="294"/>
      <c r="K864" s="294"/>
      <c r="L864" s="294"/>
      <c r="M864" s="294"/>
      <c r="N864" s="294"/>
      <c r="O864" s="294"/>
      <c r="P864" s="294"/>
      <c r="Q864" s="294"/>
      <c r="R864" s="294"/>
      <c r="S864" s="295"/>
      <c r="T864" s="808">
        <f>SUM(SUVAHAVUJ!N124)</f>
        <v>11857</v>
      </c>
      <c r="U864" s="808"/>
      <c r="V864" s="808"/>
      <c r="W864" s="808"/>
      <c r="X864" s="808"/>
      <c r="Y864" s="808"/>
      <c r="Z864" s="808"/>
      <c r="AA864" s="808"/>
      <c r="AB864" s="808"/>
      <c r="AC864" s="808"/>
      <c r="AD864" s="808"/>
      <c r="AE864" s="808"/>
      <c r="AF864" s="808"/>
      <c r="AG864" s="808">
        <f>SUM(SUVAHAVUJ!X124)</f>
        <v>20002</v>
      </c>
      <c r="AH864" s="808"/>
      <c r="AI864" s="808"/>
      <c r="AJ864" s="808"/>
      <c r="AK864" s="808"/>
      <c r="AL864" s="808"/>
      <c r="AM864" s="808"/>
      <c r="AN864" s="808"/>
      <c r="AO864" s="808"/>
      <c r="AP864" s="808"/>
      <c r="AQ864" s="808"/>
      <c r="AR864" s="808"/>
      <c r="AS864" s="808"/>
      <c r="AT864" s="808"/>
      <c r="AU864" s="808"/>
      <c r="AV864" s="808"/>
      <c r="AW864" s="808"/>
      <c r="AX864" s="808"/>
      <c r="AY864" s="808"/>
      <c r="AZ864" s="808"/>
      <c r="BA864" s="808"/>
      <c r="BB864" s="822"/>
    </row>
    <row r="865" spans="1:54" ht="12.6" customHeight="1" x14ac:dyDescent="0.3">
      <c r="A865" s="296" t="s">
        <v>1661</v>
      </c>
      <c r="B865" s="297"/>
      <c r="C865" s="297"/>
      <c r="D865" s="297"/>
      <c r="E865" s="297"/>
      <c r="F865" s="297"/>
      <c r="G865" s="297"/>
      <c r="H865" s="297"/>
      <c r="I865" s="297"/>
      <c r="J865" s="297"/>
      <c r="K865" s="297"/>
      <c r="L865" s="297"/>
      <c r="M865" s="297"/>
      <c r="N865" s="297"/>
      <c r="O865" s="297"/>
      <c r="P865" s="297"/>
      <c r="Q865" s="297"/>
      <c r="R865" s="297"/>
      <c r="S865" s="298"/>
      <c r="T865" s="808"/>
      <c r="U865" s="808"/>
      <c r="V865" s="808"/>
      <c r="W865" s="808"/>
      <c r="X865" s="808"/>
      <c r="Y865" s="808"/>
      <c r="Z865" s="808"/>
      <c r="AA865" s="808"/>
      <c r="AB865" s="808"/>
      <c r="AC865" s="808"/>
      <c r="AD865" s="808"/>
      <c r="AE865" s="808"/>
      <c r="AF865" s="808"/>
      <c r="AG865" s="808">
        <f>SUM(AG864-AG867)</f>
        <v>20002</v>
      </c>
      <c r="AH865" s="808"/>
      <c r="AI865" s="808"/>
      <c r="AJ865" s="808"/>
      <c r="AK865" s="808"/>
      <c r="AL865" s="808"/>
      <c r="AM865" s="808"/>
      <c r="AN865" s="808"/>
      <c r="AO865" s="808"/>
      <c r="AP865" s="808"/>
      <c r="AQ865" s="808"/>
      <c r="AR865" s="808"/>
      <c r="AS865" s="808"/>
      <c r="AT865" s="808"/>
      <c r="AU865" s="808"/>
      <c r="AV865" s="808"/>
      <c r="AW865" s="808"/>
      <c r="AX865" s="808"/>
      <c r="AY865" s="808"/>
      <c r="AZ865" s="808"/>
      <c r="BA865" s="808"/>
      <c r="BB865" s="808"/>
    </row>
    <row r="866" spans="1:54" ht="12.6" customHeight="1" x14ac:dyDescent="0.3">
      <c r="A866" s="299" t="s">
        <v>517</v>
      </c>
      <c r="B866" s="300"/>
      <c r="C866" s="300"/>
      <c r="D866" s="300"/>
      <c r="E866" s="300"/>
      <c r="F866" s="300"/>
      <c r="G866" s="300"/>
      <c r="H866" s="300"/>
      <c r="I866" s="300"/>
      <c r="J866" s="300"/>
      <c r="K866" s="300"/>
      <c r="L866" s="300"/>
      <c r="M866" s="300"/>
      <c r="N866" s="300"/>
      <c r="O866" s="300"/>
      <c r="P866" s="300"/>
      <c r="Q866" s="300"/>
      <c r="R866" s="300"/>
      <c r="S866" s="301"/>
      <c r="T866" s="808"/>
      <c r="U866" s="808"/>
      <c r="V866" s="808"/>
      <c r="W866" s="808"/>
      <c r="X866" s="808"/>
      <c r="Y866" s="808"/>
      <c r="Z866" s="808"/>
      <c r="AA866" s="808"/>
      <c r="AB866" s="808"/>
      <c r="AC866" s="808"/>
      <c r="AD866" s="808"/>
      <c r="AE866" s="808"/>
      <c r="AF866" s="808"/>
      <c r="AG866" s="808"/>
      <c r="AH866" s="808"/>
      <c r="AI866" s="808"/>
      <c r="AJ866" s="808"/>
      <c r="AK866" s="808"/>
      <c r="AL866" s="808"/>
      <c r="AM866" s="808"/>
      <c r="AN866" s="808"/>
      <c r="AO866" s="808"/>
      <c r="AP866" s="808"/>
      <c r="AQ866" s="808"/>
      <c r="AR866" s="808"/>
      <c r="AS866" s="808"/>
      <c r="AT866" s="808"/>
      <c r="AU866" s="808"/>
      <c r="AV866" s="808"/>
      <c r="AW866" s="808"/>
      <c r="AX866" s="808"/>
      <c r="AY866" s="808"/>
      <c r="AZ866" s="808"/>
      <c r="BA866" s="808"/>
      <c r="BB866" s="808"/>
    </row>
    <row r="867" spans="1:54" ht="12.6" customHeight="1" x14ac:dyDescent="0.3">
      <c r="A867" s="293" t="s">
        <v>538</v>
      </c>
      <c r="B867" s="294"/>
      <c r="C867" s="294"/>
      <c r="D867" s="294"/>
      <c r="E867" s="294"/>
      <c r="F867" s="294"/>
      <c r="G867" s="294"/>
      <c r="H867" s="294"/>
      <c r="I867" s="294"/>
      <c r="J867" s="294"/>
      <c r="K867" s="294"/>
      <c r="L867" s="294"/>
      <c r="M867" s="294"/>
      <c r="N867" s="294"/>
      <c r="O867" s="294"/>
      <c r="P867" s="294"/>
      <c r="Q867" s="294"/>
      <c r="R867" s="294"/>
      <c r="S867" s="295"/>
      <c r="T867" s="961"/>
      <c r="U867" s="961"/>
      <c r="V867" s="961"/>
      <c r="W867" s="961"/>
      <c r="X867" s="961"/>
      <c r="Y867" s="961"/>
      <c r="Z867" s="961"/>
      <c r="AA867" s="961"/>
      <c r="AB867" s="961"/>
      <c r="AC867" s="961"/>
      <c r="AD867" s="961"/>
      <c r="AE867" s="961"/>
      <c r="AF867" s="961"/>
      <c r="AG867" s="961"/>
      <c r="AH867" s="961"/>
      <c r="AI867" s="961"/>
      <c r="AJ867" s="961"/>
      <c r="AK867" s="961"/>
      <c r="AL867" s="961"/>
      <c r="AM867" s="961"/>
      <c r="AN867" s="961"/>
      <c r="AO867" s="961"/>
      <c r="AP867" s="961"/>
      <c r="AQ867" s="961"/>
      <c r="AR867" s="961"/>
      <c r="AS867" s="961"/>
      <c r="AT867" s="961"/>
      <c r="AU867" s="961"/>
      <c r="AV867" s="961"/>
      <c r="AW867" s="961"/>
      <c r="AX867" s="961"/>
      <c r="AY867" s="961"/>
      <c r="AZ867" s="961"/>
      <c r="BA867" s="961"/>
      <c r="BB867" s="961"/>
    </row>
    <row r="868" spans="1:54" ht="12.6" customHeight="1" x14ac:dyDescent="0.3">
      <c r="A868" s="314" t="s">
        <v>1660</v>
      </c>
    </row>
    <row r="869" spans="1:54" ht="15" customHeight="1" x14ac:dyDescent="0.3">
      <c r="A869" s="824"/>
      <c r="B869" s="825"/>
      <c r="C869" s="825"/>
      <c r="D869" s="825"/>
      <c r="E869" s="825"/>
      <c r="F869" s="825"/>
      <c r="G869" s="825"/>
      <c r="H869" s="825"/>
      <c r="I869" s="825"/>
      <c r="J869" s="825"/>
      <c r="K869" s="825"/>
      <c r="L869" s="825"/>
      <c r="M869" s="825"/>
      <c r="N869" s="825"/>
      <c r="O869" s="825"/>
      <c r="P869" s="825"/>
      <c r="Q869" s="825"/>
      <c r="R869" s="825"/>
      <c r="S869" s="825"/>
      <c r="T869" s="825"/>
      <c r="U869" s="825"/>
      <c r="V869" s="825"/>
      <c r="W869" s="825"/>
      <c r="X869" s="825"/>
      <c r="Y869" s="825"/>
      <c r="Z869" s="825"/>
      <c r="AA869" s="825"/>
      <c r="AB869" s="825"/>
      <c r="AC869" s="825"/>
      <c r="AD869" s="825"/>
      <c r="AE869" s="825"/>
      <c r="AF869" s="825"/>
      <c r="AG869" s="825"/>
      <c r="AH869" s="825"/>
      <c r="AI869" s="825"/>
      <c r="AJ869" s="825"/>
      <c r="AK869" s="825"/>
      <c r="AL869" s="825"/>
      <c r="AM869" s="825"/>
      <c r="AN869" s="825"/>
      <c r="AO869" s="825"/>
      <c r="AP869" s="825"/>
      <c r="AQ869" s="825"/>
      <c r="AR869" s="825"/>
      <c r="AS869" s="825"/>
      <c r="AT869" s="825"/>
      <c r="AU869" s="825"/>
      <c r="AV869" s="825"/>
      <c r="AW869" s="825"/>
      <c r="AX869" s="825"/>
      <c r="AY869" s="825"/>
      <c r="AZ869" s="825"/>
      <c r="BA869" s="825"/>
      <c r="BB869" s="826"/>
    </row>
    <row r="870" spans="1:54" ht="15" customHeight="1" x14ac:dyDescent="0.3">
      <c r="A870" s="827"/>
      <c r="B870" s="828"/>
      <c r="C870" s="828"/>
      <c r="D870" s="828"/>
      <c r="E870" s="828"/>
      <c r="F870" s="828"/>
      <c r="G870" s="828"/>
      <c r="H870" s="828"/>
      <c r="I870" s="828"/>
      <c r="J870" s="828"/>
      <c r="K870" s="828"/>
      <c r="L870" s="828"/>
      <c r="M870" s="828"/>
      <c r="N870" s="828"/>
      <c r="O870" s="828"/>
      <c r="P870" s="828"/>
      <c r="Q870" s="828"/>
      <c r="R870" s="828"/>
      <c r="S870" s="828"/>
      <c r="T870" s="828"/>
      <c r="U870" s="828"/>
      <c r="V870" s="828"/>
      <c r="W870" s="828"/>
      <c r="X870" s="828"/>
      <c r="Y870" s="828"/>
      <c r="Z870" s="828"/>
      <c r="AA870" s="828"/>
      <c r="AB870" s="828"/>
      <c r="AC870" s="828"/>
      <c r="AD870" s="828"/>
      <c r="AE870" s="828"/>
      <c r="AF870" s="828"/>
      <c r="AG870" s="828"/>
      <c r="AH870" s="828"/>
      <c r="AI870" s="828"/>
      <c r="AJ870" s="828"/>
      <c r="AK870" s="828"/>
      <c r="AL870" s="828"/>
      <c r="AM870" s="828"/>
      <c r="AN870" s="828"/>
      <c r="AO870" s="828"/>
      <c r="AP870" s="828"/>
      <c r="AQ870" s="828"/>
      <c r="AR870" s="828"/>
      <c r="AS870" s="828"/>
      <c r="AT870" s="828"/>
      <c r="AU870" s="828"/>
      <c r="AV870" s="828"/>
      <c r="AW870" s="828"/>
      <c r="AX870" s="828"/>
      <c r="AY870" s="828"/>
      <c r="AZ870" s="828"/>
      <c r="BA870" s="828"/>
      <c r="BB870" s="829"/>
    </row>
    <row r="871" spans="1:54" s="290" customFormat="1" ht="12" customHeight="1" x14ac:dyDescent="0.3"/>
    <row r="872" spans="1:54" ht="12.6" customHeight="1" x14ac:dyDescent="0.3">
      <c r="A872" s="314" t="s">
        <v>1659</v>
      </c>
    </row>
    <row r="873" spans="1:54" ht="12.6" customHeight="1" x14ac:dyDescent="0.3">
      <c r="A873" s="314" t="s">
        <v>1658</v>
      </c>
    </row>
    <row r="874" spans="1:54" ht="12.6" customHeight="1" x14ac:dyDescent="0.3">
      <c r="A874" s="344"/>
      <c r="B874" s="345"/>
      <c r="C874" s="345"/>
      <c r="D874" s="345"/>
      <c r="E874" s="345"/>
      <c r="F874" s="345"/>
      <c r="G874" s="345"/>
      <c r="H874" s="345"/>
      <c r="I874" s="345"/>
      <c r="J874" s="345"/>
      <c r="K874" s="345"/>
      <c r="L874" s="345"/>
      <c r="M874" s="345"/>
      <c r="N874" s="345"/>
      <c r="O874" s="345"/>
      <c r="P874" s="345"/>
      <c r="Q874" s="345"/>
      <c r="R874" s="345"/>
      <c r="S874" s="345"/>
      <c r="T874" s="345"/>
      <c r="U874" s="345"/>
      <c r="V874" s="345"/>
      <c r="W874" s="345"/>
      <c r="X874" s="346"/>
      <c r="Y874" s="344"/>
      <c r="Z874" s="345"/>
      <c r="AA874" s="345"/>
      <c r="AB874" s="345"/>
      <c r="AC874" s="345"/>
      <c r="AD874" s="345"/>
      <c r="AE874" s="345"/>
      <c r="AF874" s="345"/>
      <c r="AG874" s="297"/>
      <c r="AH874" s="345"/>
      <c r="AI874" s="345"/>
      <c r="AJ874" s="345"/>
      <c r="AK874" s="346"/>
      <c r="AL874" s="795" t="s">
        <v>1576</v>
      </c>
      <c r="AM874" s="796"/>
      <c r="AN874" s="796"/>
      <c r="AO874" s="796"/>
      <c r="AP874" s="796"/>
      <c r="AQ874" s="796"/>
      <c r="AR874" s="796"/>
      <c r="AS874" s="796"/>
      <c r="AT874" s="796"/>
      <c r="AU874" s="796"/>
      <c r="AV874" s="796"/>
      <c r="AW874" s="796"/>
      <c r="AX874" s="796"/>
      <c r="AY874" s="796"/>
      <c r="AZ874" s="796"/>
      <c r="BA874" s="796"/>
      <c r="BB874" s="797"/>
    </row>
    <row r="875" spans="1:54" ht="12.6" customHeight="1" x14ac:dyDescent="0.3">
      <c r="A875" s="792" t="s">
        <v>468</v>
      </c>
      <c r="B875" s="793"/>
      <c r="C875" s="793"/>
      <c r="D875" s="793"/>
      <c r="E875" s="793"/>
      <c r="F875" s="793"/>
      <c r="G875" s="793"/>
      <c r="H875" s="793"/>
      <c r="I875" s="793"/>
      <c r="J875" s="793"/>
      <c r="K875" s="793"/>
      <c r="L875" s="793"/>
      <c r="M875" s="793"/>
      <c r="N875" s="793"/>
      <c r="O875" s="793"/>
      <c r="P875" s="793"/>
      <c r="Q875" s="793"/>
      <c r="R875" s="793"/>
      <c r="S875" s="793"/>
      <c r="T875" s="793"/>
      <c r="U875" s="793"/>
      <c r="V875" s="793"/>
      <c r="W875" s="793"/>
      <c r="X875" s="794"/>
      <c r="Y875" s="792" t="s">
        <v>1657</v>
      </c>
      <c r="Z875" s="793"/>
      <c r="AA875" s="793"/>
      <c r="AB875" s="793"/>
      <c r="AC875" s="793"/>
      <c r="AD875" s="793"/>
      <c r="AE875" s="793"/>
      <c r="AF875" s="793"/>
      <c r="AG875" s="793"/>
      <c r="AH875" s="793"/>
      <c r="AI875" s="793"/>
      <c r="AJ875" s="793"/>
      <c r="AK875" s="794"/>
      <c r="AL875" s="792" t="s">
        <v>1600</v>
      </c>
      <c r="AM875" s="793"/>
      <c r="AN875" s="793"/>
      <c r="AO875" s="793"/>
      <c r="AP875" s="793"/>
      <c r="AQ875" s="793"/>
      <c r="AR875" s="793"/>
      <c r="AS875" s="793"/>
      <c r="AT875" s="793"/>
      <c r="AU875" s="793"/>
      <c r="AV875" s="793"/>
      <c r="AW875" s="793"/>
      <c r="AX875" s="793"/>
      <c r="AY875" s="793"/>
      <c r="AZ875" s="793"/>
      <c r="BA875" s="793"/>
      <c r="BB875" s="794"/>
    </row>
    <row r="876" spans="1:54" ht="12.6" customHeight="1" x14ac:dyDescent="0.3">
      <c r="A876" s="299"/>
      <c r="B876" s="358"/>
      <c r="C876" s="358"/>
      <c r="D876" s="358"/>
      <c r="E876" s="358"/>
      <c r="F876" s="358"/>
      <c r="G876" s="358"/>
      <c r="H876" s="358"/>
      <c r="I876" s="358"/>
      <c r="J876" s="358"/>
      <c r="K876" s="358"/>
      <c r="L876" s="358"/>
      <c r="M876" s="358"/>
      <c r="N876" s="358"/>
      <c r="O876" s="358"/>
      <c r="P876" s="358"/>
      <c r="Q876" s="358"/>
      <c r="R876" s="358"/>
      <c r="S876" s="358"/>
      <c r="T876" s="300"/>
      <c r="U876" s="358"/>
      <c r="V876" s="358"/>
      <c r="W876" s="358"/>
      <c r="X876" s="359"/>
      <c r="Y876" s="739" t="s">
        <v>1573</v>
      </c>
      <c r="Z876" s="740"/>
      <c r="AA876" s="740"/>
      <c r="AB876" s="740"/>
      <c r="AC876" s="740"/>
      <c r="AD876" s="740"/>
      <c r="AE876" s="740"/>
      <c r="AF876" s="740"/>
      <c r="AG876" s="740"/>
      <c r="AH876" s="740"/>
      <c r="AI876" s="740"/>
      <c r="AJ876" s="740"/>
      <c r="AK876" s="791"/>
      <c r="AL876" s="739" t="s">
        <v>1573</v>
      </c>
      <c r="AM876" s="740"/>
      <c r="AN876" s="740"/>
      <c r="AO876" s="740"/>
      <c r="AP876" s="740"/>
      <c r="AQ876" s="740"/>
      <c r="AR876" s="740"/>
      <c r="AS876" s="740"/>
      <c r="AT876" s="740"/>
      <c r="AU876" s="740"/>
      <c r="AV876" s="740"/>
      <c r="AW876" s="740"/>
      <c r="AX876" s="740"/>
      <c r="AY876" s="740"/>
      <c r="AZ876" s="740"/>
      <c r="BA876" s="740"/>
      <c r="BB876" s="791"/>
    </row>
    <row r="877" spans="1:54" ht="12.6" customHeight="1" x14ac:dyDescent="0.3">
      <c r="A877" s="291" t="s">
        <v>1656</v>
      </c>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319"/>
      <c r="Y877" s="831"/>
      <c r="Z877" s="831"/>
      <c r="AA877" s="831"/>
      <c r="AB877" s="831"/>
      <c r="AC877" s="831"/>
      <c r="AD877" s="831"/>
      <c r="AE877" s="831"/>
      <c r="AF877" s="831"/>
      <c r="AG877" s="831"/>
      <c r="AH877" s="831"/>
      <c r="AI877" s="831"/>
      <c r="AJ877" s="831"/>
      <c r="AK877" s="831"/>
      <c r="AL877" s="831"/>
      <c r="AM877" s="831"/>
      <c r="AN877" s="831"/>
      <c r="AO877" s="831"/>
      <c r="AP877" s="831"/>
      <c r="AQ877" s="831"/>
      <c r="AR877" s="831"/>
      <c r="AS877" s="831"/>
      <c r="AT877" s="831"/>
      <c r="AU877" s="831"/>
      <c r="AV877" s="831"/>
      <c r="AW877" s="831"/>
      <c r="AX877" s="831"/>
      <c r="AY877" s="831"/>
      <c r="AZ877" s="831"/>
      <c r="BA877" s="831"/>
      <c r="BB877" s="831"/>
    </row>
    <row r="878" spans="1:54" ht="12.6" customHeight="1" x14ac:dyDescent="0.3">
      <c r="A878" s="320" t="s">
        <v>1655</v>
      </c>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1"/>
      <c r="Y878" s="790"/>
      <c r="Z878" s="790"/>
      <c r="AA878" s="790"/>
      <c r="AB878" s="790"/>
      <c r="AC878" s="790"/>
      <c r="AD878" s="790"/>
      <c r="AE878" s="790"/>
      <c r="AF878" s="790"/>
      <c r="AG878" s="790"/>
      <c r="AH878" s="790"/>
      <c r="AI878" s="790"/>
      <c r="AJ878" s="790"/>
      <c r="AK878" s="790"/>
      <c r="AL878" s="790"/>
      <c r="AM878" s="790"/>
      <c r="AN878" s="790"/>
      <c r="AO878" s="790"/>
      <c r="AP878" s="790"/>
      <c r="AQ878" s="790"/>
      <c r="AR878" s="790"/>
      <c r="AS878" s="790"/>
      <c r="AT878" s="790"/>
      <c r="AU878" s="790"/>
      <c r="AV878" s="790"/>
      <c r="AW878" s="790"/>
      <c r="AX878" s="790"/>
      <c r="AY878" s="790"/>
      <c r="AZ878" s="790"/>
      <c r="BA878" s="790"/>
      <c r="BB878" s="790"/>
    </row>
    <row r="879" spans="1:54" ht="12.6" customHeight="1" x14ac:dyDescent="0.3">
      <c r="A879" s="293" t="s">
        <v>542</v>
      </c>
      <c r="B879" s="294"/>
      <c r="C879" s="294"/>
      <c r="D879" s="294"/>
      <c r="E879" s="294"/>
      <c r="F879" s="294"/>
      <c r="G879" s="294"/>
      <c r="H879" s="294"/>
      <c r="I879" s="294"/>
      <c r="J879" s="294"/>
      <c r="K879" s="294"/>
      <c r="L879" s="294"/>
      <c r="M879" s="294"/>
      <c r="N879" s="294"/>
      <c r="O879" s="294"/>
      <c r="P879" s="294"/>
      <c r="Q879" s="294"/>
      <c r="R879" s="294"/>
      <c r="S879" s="294"/>
      <c r="T879" s="294"/>
      <c r="U879" s="294"/>
      <c r="V879" s="294"/>
      <c r="W879" s="294"/>
      <c r="X879" s="295"/>
      <c r="Y879" s="790"/>
      <c r="Z879" s="790"/>
      <c r="AA879" s="790"/>
      <c r="AB879" s="790"/>
      <c r="AC879" s="790"/>
      <c r="AD879" s="790"/>
      <c r="AE879" s="790"/>
      <c r="AF879" s="790"/>
      <c r="AG879" s="790"/>
      <c r="AH879" s="790"/>
      <c r="AI879" s="790"/>
      <c r="AJ879" s="790"/>
      <c r="AK879" s="790"/>
      <c r="AL879" s="725"/>
      <c r="AM879" s="726"/>
      <c r="AN879" s="726"/>
      <c r="AO879" s="726"/>
      <c r="AP879" s="726"/>
      <c r="AQ879" s="726"/>
      <c r="AR879" s="726"/>
      <c r="AS879" s="726"/>
      <c r="AT879" s="726"/>
      <c r="AU879" s="726"/>
      <c r="AV879" s="726"/>
      <c r="AW879" s="726"/>
      <c r="AX879" s="726"/>
      <c r="AY879" s="726"/>
      <c r="AZ879" s="726"/>
      <c r="BA879" s="726"/>
      <c r="BB879" s="727"/>
    </row>
    <row r="880" spans="1:54" ht="12.6" customHeight="1" x14ac:dyDescent="0.3">
      <c r="A880" s="293" t="s">
        <v>543</v>
      </c>
      <c r="B880" s="294"/>
      <c r="C880" s="294"/>
      <c r="D880" s="294"/>
      <c r="E880" s="294"/>
      <c r="F880" s="294"/>
      <c r="G880" s="294"/>
      <c r="H880" s="294"/>
      <c r="I880" s="294"/>
      <c r="J880" s="294"/>
      <c r="K880" s="294"/>
      <c r="L880" s="294"/>
      <c r="M880" s="294"/>
      <c r="N880" s="294"/>
      <c r="O880" s="294"/>
      <c r="P880" s="294"/>
      <c r="Q880" s="294"/>
      <c r="R880" s="294"/>
      <c r="S880" s="294"/>
      <c r="T880" s="294"/>
      <c r="U880" s="294"/>
      <c r="V880" s="294"/>
      <c r="W880" s="294"/>
      <c r="X880" s="295"/>
      <c r="Y880" s="790"/>
      <c r="Z880" s="790"/>
      <c r="AA880" s="790"/>
      <c r="AB880" s="790"/>
      <c r="AC880" s="790"/>
      <c r="AD880" s="790"/>
      <c r="AE880" s="790"/>
      <c r="AF880" s="790"/>
      <c r="AG880" s="790"/>
      <c r="AH880" s="790"/>
      <c r="AI880" s="790"/>
      <c r="AJ880" s="790"/>
      <c r="AK880" s="790"/>
      <c r="AL880" s="725"/>
      <c r="AM880" s="726"/>
      <c r="AN880" s="726"/>
      <c r="AO880" s="726"/>
      <c r="AP880" s="726"/>
      <c r="AQ880" s="726"/>
      <c r="AR880" s="726"/>
      <c r="AS880" s="726"/>
      <c r="AT880" s="726"/>
      <c r="AU880" s="726"/>
      <c r="AV880" s="726"/>
      <c r="AW880" s="726"/>
      <c r="AX880" s="726"/>
      <c r="AY880" s="726"/>
      <c r="AZ880" s="726"/>
      <c r="BA880" s="726"/>
      <c r="BB880" s="727"/>
    </row>
    <row r="881" spans="1:54" ht="12.6" customHeight="1" x14ac:dyDescent="0.3">
      <c r="A881" s="315" t="s">
        <v>1654</v>
      </c>
      <c r="B881" s="297"/>
      <c r="C881" s="297"/>
      <c r="D881" s="297"/>
      <c r="E881" s="297"/>
      <c r="F881" s="297"/>
      <c r="G881" s="297"/>
      <c r="H881" s="297"/>
      <c r="I881" s="297"/>
      <c r="J881" s="297"/>
      <c r="K881" s="297"/>
      <c r="L881" s="297"/>
      <c r="M881" s="297"/>
      <c r="N881" s="297"/>
      <c r="O881" s="297"/>
      <c r="P881" s="297"/>
      <c r="Q881" s="297"/>
      <c r="R881" s="297"/>
      <c r="S881" s="297"/>
      <c r="T881" s="297"/>
      <c r="U881" s="297"/>
      <c r="V881" s="297"/>
      <c r="W881" s="297"/>
      <c r="X881" s="298"/>
      <c r="Y881" s="790"/>
      <c r="Z881" s="790"/>
      <c r="AA881" s="790"/>
      <c r="AB881" s="790"/>
      <c r="AC881" s="790"/>
      <c r="AD881" s="790"/>
      <c r="AE881" s="790"/>
      <c r="AF881" s="790"/>
      <c r="AG881" s="790"/>
      <c r="AH881" s="790"/>
      <c r="AI881" s="790"/>
      <c r="AJ881" s="790"/>
      <c r="AK881" s="790"/>
      <c r="AL881" s="790"/>
      <c r="AM881" s="790"/>
      <c r="AN881" s="790"/>
      <c r="AO881" s="790"/>
      <c r="AP881" s="790"/>
      <c r="AQ881" s="790"/>
      <c r="AR881" s="790"/>
      <c r="AS881" s="790"/>
      <c r="AT881" s="790"/>
      <c r="AU881" s="790"/>
      <c r="AV881" s="790"/>
      <c r="AW881" s="790"/>
      <c r="AX881" s="790"/>
      <c r="AY881" s="790"/>
      <c r="AZ881" s="790"/>
      <c r="BA881" s="790"/>
      <c r="BB881" s="790"/>
    </row>
    <row r="882" spans="1:54" ht="12.6" customHeight="1" x14ac:dyDescent="0.3">
      <c r="A882" s="320" t="s">
        <v>1653</v>
      </c>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1"/>
      <c r="Y882" s="790"/>
      <c r="Z882" s="790"/>
      <c r="AA882" s="790"/>
      <c r="AB882" s="790"/>
      <c r="AC882" s="790"/>
      <c r="AD882" s="790"/>
      <c r="AE882" s="790"/>
      <c r="AF882" s="790"/>
      <c r="AG882" s="790"/>
      <c r="AH882" s="790"/>
      <c r="AI882" s="790"/>
      <c r="AJ882" s="790"/>
      <c r="AK882" s="790"/>
      <c r="AL882" s="790"/>
      <c r="AM882" s="790"/>
      <c r="AN882" s="790"/>
      <c r="AO882" s="790"/>
      <c r="AP882" s="790"/>
      <c r="AQ882" s="790"/>
      <c r="AR882" s="790"/>
      <c r="AS882" s="790"/>
      <c r="AT882" s="790"/>
      <c r="AU882" s="790"/>
      <c r="AV882" s="790"/>
      <c r="AW882" s="790"/>
      <c r="AX882" s="790"/>
      <c r="AY882" s="790"/>
      <c r="AZ882" s="790"/>
      <c r="BA882" s="790"/>
      <c r="BB882" s="790"/>
    </row>
    <row r="883" spans="1:54" ht="12.6" customHeight="1" x14ac:dyDescent="0.3">
      <c r="A883" s="293" t="s">
        <v>542</v>
      </c>
      <c r="B883" s="294"/>
      <c r="C883" s="294"/>
      <c r="D883" s="294"/>
      <c r="E883" s="294"/>
      <c r="F883" s="294"/>
      <c r="G883" s="294"/>
      <c r="H883" s="294"/>
      <c r="I883" s="294"/>
      <c r="J883" s="294"/>
      <c r="K883" s="294"/>
      <c r="L883" s="294"/>
      <c r="M883" s="294"/>
      <c r="N883" s="294"/>
      <c r="O883" s="294"/>
      <c r="P883" s="294"/>
      <c r="Q883" s="294"/>
      <c r="R883" s="294"/>
      <c r="S883" s="294"/>
      <c r="T883" s="294"/>
      <c r="U883" s="294"/>
      <c r="V883" s="294"/>
      <c r="W883" s="294"/>
      <c r="X883" s="295"/>
      <c r="Y883" s="790"/>
      <c r="Z883" s="790"/>
      <c r="AA883" s="790"/>
      <c r="AB883" s="790"/>
      <c r="AC883" s="790"/>
      <c r="AD883" s="790"/>
      <c r="AE883" s="790"/>
      <c r="AF883" s="790"/>
      <c r="AG883" s="790"/>
      <c r="AH883" s="790"/>
      <c r="AI883" s="790"/>
      <c r="AJ883" s="790"/>
      <c r="AK883" s="790"/>
      <c r="AL883" s="790"/>
      <c r="AM883" s="790"/>
      <c r="AN883" s="790"/>
      <c r="AO883" s="790"/>
      <c r="AP883" s="790"/>
      <c r="AQ883" s="790"/>
      <c r="AR883" s="790"/>
      <c r="AS883" s="790"/>
      <c r="AT883" s="790"/>
      <c r="AU883" s="790"/>
      <c r="AV883" s="790"/>
      <c r="AW883" s="790"/>
      <c r="AX883" s="790"/>
      <c r="AY883" s="790"/>
      <c r="AZ883" s="790"/>
      <c r="BA883" s="790"/>
      <c r="BB883" s="790"/>
    </row>
    <row r="884" spans="1:54" ht="12.6" customHeight="1" x14ac:dyDescent="0.3">
      <c r="A884" s="293" t="s">
        <v>543</v>
      </c>
      <c r="B884" s="294"/>
      <c r="C884" s="294"/>
      <c r="D884" s="294"/>
      <c r="E884" s="294"/>
      <c r="F884" s="294"/>
      <c r="G884" s="294"/>
      <c r="H884" s="294"/>
      <c r="I884" s="294"/>
      <c r="J884" s="294"/>
      <c r="K884" s="294"/>
      <c r="L884" s="294"/>
      <c r="M884" s="294"/>
      <c r="N884" s="294"/>
      <c r="O884" s="294"/>
      <c r="P884" s="294"/>
      <c r="Q884" s="294"/>
      <c r="R884" s="294"/>
      <c r="S884" s="294"/>
      <c r="T884" s="294"/>
      <c r="U884" s="294"/>
      <c r="V884" s="294"/>
      <c r="W884" s="294"/>
      <c r="X884" s="295"/>
      <c r="Y884" s="790"/>
      <c r="Z884" s="790"/>
      <c r="AA884" s="790"/>
      <c r="AB884" s="790"/>
      <c r="AC884" s="790"/>
      <c r="AD884" s="790"/>
      <c r="AE884" s="790"/>
      <c r="AF884" s="790"/>
      <c r="AG884" s="790"/>
      <c r="AH884" s="790"/>
      <c r="AI884" s="790"/>
      <c r="AJ884" s="790"/>
      <c r="AK884" s="790"/>
      <c r="AL884" s="790"/>
      <c r="AM884" s="790"/>
      <c r="AN884" s="790"/>
      <c r="AO884" s="790"/>
      <c r="AP884" s="790"/>
      <c r="AQ884" s="790"/>
      <c r="AR884" s="790"/>
      <c r="AS884" s="790"/>
      <c r="AT884" s="790"/>
      <c r="AU884" s="790"/>
      <c r="AV884" s="790"/>
      <c r="AW884" s="790"/>
      <c r="AX884" s="790"/>
      <c r="AY884" s="790"/>
      <c r="AZ884" s="790"/>
      <c r="BA884" s="790"/>
      <c r="BB884" s="790"/>
    </row>
    <row r="885" spans="1:54" ht="12.6" customHeight="1" x14ac:dyDescent="0.3">
      <c r="A885" s="355" t="s">
        <v>544</v>
      </c>
      <c r="B885" s="294"/>
      <c r="C885" s="294"/>
      <c r="D885" s="294"/>
      <c r="E885" s="294"/>
      <c r="F885" s="294"/>
      <c r="G885" s="294"/>
      <c r="H885" s="294"/>
      <c r="I885" s="294"/>
      <c r="J885" s="294"/>
      <c r="K885" s="294"/>
      <c r="L885" s="294"/>
      <c r="M885" s="294"/>
      <c r="N885" s="294"/>
      <c r="O885" s="294"/>
      <c r="P885" s="294"/>
      <c r="Q885" s="294"/>
      <c r="R885" s="294"/>
      <c r="S885" s="294"/>
      <c r="T885" s="294"/>
      <c r="U885" s="294"/>
      <c r="V885" s="294"/>
      <c r="W885" s="294"/>
      <c r="X885" s="295"/>
      <c r="Y885" s="790"/>
      <c r="Z885" s="790"/>
      <c r="AA885" s="790"/>
      <c r="AB885" s="790"/>
      <c r="AC885" s="790"/>
      <c r="AD885" s="790"/>
      <c r="AE885" s="790"/>
      <c r="AF885" s="790"/>
      <c r="AG885" s="790"/>
      <c r="AH885" s="790"/>
      <c r="AI885" s="790"/>
      <c r="AJ885" s="790"/>
      <c r="AK885" s="790"/>
      <c r="AL885" s="790"/>
      <c r="AM885" s="790"/>
      <c r="AN885" s="790"/>
      <c r="AO885" s="790"/>
      <c r="AP885" s="790"/>
      <c r="AQ885" s="790"/>
      <c r="AR885" s="790"/>
      <c r="AS885" s="790"/>
      <c r="AT885" s="790"/>
      <c r="AU885" s="790"/>
      <c r="AV885" s="790"/>
      <c r="AW885" s="790"/>
      <c r="AX885" s="790"/>
      <c r="AY885" s="790"/>
      <c r="AZ885" s="790"/>
      <c r="BA885" s="790"/>
      <c r="BB885" s="790"/>
    </row>
    <row r="886" spans="1:54" ht="12.6" customHeight="1" x14ac:dyDescent="0.3">
      <c r="A886" s="355" t="s">
        <v>545</v>
      </c>
      <c r="B886" s="294"/>
      <c r="C886" s="294"/>
      <c r="D886" s="294"/>
      <c r="E886" s="294"/>
      <c r="F886" s="294"/>
      <c r="G886" s="294"/>
      <c r="H886" s="294"/>
      <c r="I886" s="294"/>
      <c r="J886" s="294"/>
      <c r="K886" s="294"/>
      <c r="L886" s="294"/>
      <c r="M886" s="294"/>
      <c r="N886" s="294"/>
      <c r="O886" s="294"/>
      <c r="P886" s="294"/>
      <c r="Q886" s="294"/>
      <c r="R886" s="294"/>
      <c r="S886" s="294"/>
      <c r="T886" s="294"/>
      <c r="U886" s="294"/>
      <c r="V886" s="294"/>
      <c r="W886" s="294"/>
      <c r="X886" s="295"/>
      <c r="Y886" s="790"/>
      <c r="Z886" s="790"/>
      <c r="AA886" s="790"/>
      <c r="AB886" s="790"/>
      <c r="AC886" s="790"/>
      <c r="AD886" s="790"/>
      <c r="AE886" s="790"/>
      <c r="AF886" s="790"/>
      <c r="AG886" s="790"/>
      <c r="AH886" s="790"/>
      <c r="AI886" s="790"/>
      <c r="AJ886" s="790"/>
      <c r="AK886" s="790"/>
      <c r="AL886" s="790"/>
      <c r="AM886" s="790"/>
      <c r="AN886" s="790"/>
      <c r="AO886" s="790"/>
      <c r="AP886" s="790"/>
      <c r="AQ886" s="790"/>
      <c r="AR886" s="790"/>
      <c r="AS886" s="790"/>
      <c r="AT886" s="790"/>
      <c r="AU886" s="790"/>
      <c r="AV886" s="790"/>
      <c r="AW886" s="790"/>
      <c r="AX886" s="790"/>
      <c r="AY886" s="790"/>
      <c r="AZ886" s="790"/>
      <c r="BA886" s="790"/>
      <c r="BB886" s="790"/>
    </row>
    <row r="887" spans="1:54" ht="12.6" customHeight="1" x14ac:dyDescent="0.3">
      <c r="A887" s="315" t="s">
        <v>1652</v>
      </c>
      <c r="B887" s="297"/>
      <c r="C887" s="297"/>
      <c r="D887" s="297"/>
      <c r="E887" s="297"/>
      <c r="F887" s="297"/>
      <c r="G887" s="297"/>
      <c r="H887" s="297"/>
      <c r="I887" s="297"/>
      <c r="J887" s="297"/>
      <c r="K887" s="297"/>
      <c r="L887" s="297"/>
      <c r="M887" s="297"/>
      <c r="N887" s="297"/>
      <c r="O887" s="297"/>
      <c r="P887" s="297"/>
      <c r="Q887" s="297"/>
      <c r="R887" s="297"/>
      <c r="S887" s="297"/>
      <c r="T887" s="297"/>
      <c r="U887" s="297"/>
      <c r="V887" s="297"/>
      <c r="W887" s="297"/>
      <c r="X887" s="297"/>
      <c r="Y887" s="790"/>
      <c r="Z887" s="790"/>
      <c r="AA887" s="790"/>
      <c r="AB887" s="790"/>
      <c r="AC887" s="790"/>
      <c r="AD887" s="790"/>
      <c r="AE887" s="790"/>
      <c r="AF887" s="790"/>
      <c r="AG887" s="790"/>
      <c r="AH887" s="790"/>
      <c r="AI887" s="790"/>
      <c r="AJ887" s="790"/>
      <c r="AK887" s="790"/>
      <c r="AL887" s="790"/>
      <c r="AM887" s="790"/>
      <c r="AN887" s="790"/>
      <c r="AO887" s="790"/>
      <c r="AP887" s="790"/>
      <c r="AQ887" s="790"/>
      <c r="AR887" s="790"/>
      <c r="AS887" s="790"/>
      <c r="AT887" s="790"/>
      <c r="AU887" s="790"/>
      <c r="AV887" s="790"/>
      <c r="AW887" s="790"/>
      <c r="AX887" s="790"/>
      <c r="AY887" s="790"/>
      <c r="AZ887" s="790"/>
      <c r="BA887" s="790"/>
      <c r="BB887" s="790"/>
    </row>
    <row r="888" spans="1:54" ht="12.6" customHeight="1" x14ac:dyDescent="0.3">
      <c r="A888" s="355" t="s">
        <v>546</v>
      </c>
      <c r="B888" s="294"/>
      <c r="C888" s="294"/>
      <c r="D888" s="294"/>
      <c r="E888" s="294"/>
      <c r="F888" s="294"/>
      <c r="G888" s="294"/>
      <c r="H888" s="294"/>
      <c r="I888" s="294"/>
      <c r="J888" s="294"/>
      <c r="K888" s="294"/>
      <c r="L888" s="294"/>
      <c r="M888" s="294"/>
      <c r="N888" s="294"/>
      <c r="O888" s="294"/>
      <c r="P888" s="294"/>
      <c r="Q888" s="294"/>
      <c r="R888" s="294"/>
      <c r="S888" s="294"/>
      <c r="T888" s="294"/>
      <c r="U888" s="294"/>
      <c r="V888" s="294"/>
      <c r="W888" s="294"/>
      <c r="X888" s="294"/>
      <c r="Y888" s="790"/>
      <c r="Z888" s="790"/>
      <c r="AA888" s="790"/>
      <c r="AB888" s="790"/>
      <c r="AC888" s="790"/>
      <c r="AD888" s="790"/>
      <c r="AE888" s="790"/>
      <c r="AF888" s="790"/>
      <c r="AG888" s="790"/>
      <c r="AH888" s="790"/>
      <c r="AI888" s="790"/>
      <c r="AJ888" s="790"/>
      <c r="AK888" s="790"/>
      <c r="AL888" s="790"/>
      <c r="AM888" s="790"/>
      <c r="AN888" s="790"/>
      <c r="AO888" s="790"/>
      <c r="AP888" s="790"/>
      <c r="AQ888" s="790"/>
      <c r="AR888" s="790"/>
      <c r="AS888" s="790"/>
      <c r="AT888" s="790"/>
      <c r="AU888" s="790"/>
      <c r="AV888" s="790"/>
      <c r="AW888" s="790"/>
      <c r="AX888" s="790"/>
      <c r="AY888" s="790"/>
      <c r="AZ888" s="790"/>
      <c r="BA888" s="790"/>
      <c r="BB888" s="790"/>
    </row>
    <row r="889" spans="1:54" ht="12.6" customHeight="1" x14ac:dyDescent="0.3">
      <c r="A889" s="355" t="s">
        <v>547</v>
      </c>
      <c r="B889" s="294"/>
      <c r="C889" s="294"/>
      <c r="D889" s="294"/>
      <c r="E889" s="294"/>
      <c r="F889" s="294"/>
      <c r="G889" s="294"/>
      <c r="H889" s="294"/>
      <c r="I889" s="294"/>
      <c r="J889" s="294"/>
      <c r="K889" s="294"/>
      <c r="L889" s="294"/>
      <c r="M889" s="294"/>
      <c r="N889" s="294"/>
      <c r="O889" s="294"/>
      <c r="P889" s="294"/>
      <c r="Q889" s="294"/>
      <c r="R889" s="294"/>
      <c r="S889" s="294"/>
      <c r="T889" s="294"/>
      <c r="U889" s="294"/>
      <c r="V889" s="294"/>
      <c r="W889" s="294"/>
      <c r="X889" s="294"/>
      <c r="Y889" s="790"/>
      <c r="Z889" s="790"/>
      <c r="AA889" s="790"/>
      <c r="AB889" s="790"/>
      <c r="AC889" s="790"/>
      <c r="AD889" s="790"/>
      <c r="AE889" s="790"/>
      <c r="AF889" s="790"/>
      <c r="AG889" s="790"/>
      <c r="AH889" s="790"/>
      <c r="AI889" s="790"/>
      <c r="AJ889" s="790"/>
      <c r="AK889" s="790"/>
      <c r="AL889" s="790"/>
      <c r="AM889" s="790"/>
      <c r="AN889" s="790"/>
      <c r="AO889" s="790"/>
      <c r="AP889" s="790"/>
      <c r="AQ889" s="790"/>
      <c r="AR889" s="790"/>
      <c r="AS889" s="790"/>
      <c r="AT889" s="790"/>
      <c r="AU889" s="790"/>
      <c r="AV889" s="790"/>
      <c r="AW889" s="790"/>
      <c r="AX889" s="790"/>
      <c r="AY889" s="790"/>
      <c r="AZ889" s="790"/>
      <c r="BA889" s="790"/>
      <c r="BB889" s="790"/>
    </row>
    <row r="890" spans="1:54" ht="12.6" customHeight="1" x14ac:dyDescent="0.3">
      <c r="A890" s="293" t="s">
        <v>551</v>
      </c>
      <c r="B890" s="294"/>
      <c r="C890" s="294"/>
      <c r="D890" s="294"/>
      <c r="E890" s="294"/>
      <c r="F890" s="294"/>
      <c r="G890" s="294"/>
      <c r="H890" s="294"/>
      <c r="I890" s="294"/>
      <c r="J890" s="294"/>
      <c r="K890" s="294"/>
      <c r="L890" s="294"/>
      <c r="M890" s="294"/>
      <c r="N890" s="294"/>
      <c r="O890" s="294"/>
      <c r="P890" s="294"/>
      <c r="Q890" s="294"/>
      <c r="R890" s="294"/>
      <c r="S890" s="294"/>
      <c r="T890" s="294"/>
      <c r="U890" s="294"/>
      <c r="V890" s="294"/>
      <c r="W890" s="294"/>
      <c r="X890" s="294"/>
      <c r="Y890" s="790"/>
      <c r="Z890" s="790"/>
      <c r="AA890" s="790"/>
      <c r="AB890" s="790"/>
      <c r="AC890" s="790"/>
      <c r="AD890" s="790"/>
      <c r="AE890" s="790"/>
      <c r="AF890" s="790"/>
      <c r="AG890" s="790"/>
      <c r="AH890" s="790"/>
      <c r="AI890" s="790"/>
      <c r="AJ890" s="790"/>
      <c r="AK890" s="790"/>
      <c r="AL890" s="790"/>
      <c r="AM890" s="790"/>
      <c r="AN890" s="790"/>
      <c r="AO890" s="790"/>
      <c r="AP890" s="790"/>
      <c r="AQ890" s="790"/>
      <c r="AR890" s="790"/>
      <c r="AS890" s="790"/>
      <c r="AT890" s="790"/>
      <c r="AU890" s="790"/>
      <c r="AV890" s="790"/>
      <c r="AW890" s="790"/>
      <c r="AX890" s="790"/>
      <c r="AY890" s="790"/>
      <c r="AZ890" s="790"/>
      <c r="BA890" s="790"/>
      <c r="BB890" s="790"/>
    </row>
    <row r="891" spans="1:54" ht="12.6" customHeight="1" x14ac:dyDescent="0.3">
      <c r="A891" s="293" t="s">
        <v>548</v>
      </c>
      <c r="B891" s="294"/>
      <c r="C891" s="294"/>
      <c r="D891" s="294"/>
      <c r="E891" s="294"/>
      <c r="F891" s="294"/>
      <c r="G891" s="294"/>
      <c r="H891" s="294"/>
      <c r="I891" s="294"/>
      <c r="J891" s="294"/>
      <c r="K891" s="294"/>
      <c r="L891" s="294"/>
      <c r="M891" s="294"/>
      <c r="N891" s="294"/>
      <c r="O891" s="294"/>
      <c r="P891" s="294"/>
      <c r="Q891" s="294"/>
      <c r="R891" s="294"/>
      <c r="S891" s="294"/>
      <c r="T891" s="294"/>
      <c r="U891" s="294"/>
      <c r="V891" s="294"/>
      <c r="W891" s="294"/>
      <c r="X891" s="294"/>
      <c r="Y891" s="790"/>
      <c r="Z891" s="790"/>
      <c r="AA891" s="790"/>
      <c r="AB891" s="790"/>
      <c r="AC891" s="790"/>
      <c r="AD891" s="790"/>
      <c r="AE891" s="790"/>
      <c r="AF891" s="790"/>
      <c r="AG891" s="790"/>
      <c r="AH891" s="790"/>
      <c r="AI891" s="790"/>
      <c r="AJ891" s="790"/>
      <c r="AK891" s="790"/>
      <c r="AL891" s="790"/>
      <c r="AM891" s="790"/>
      <c r="AN891" s="790"/>
      <c r="AO891" s="790"/>
      <c r="AP891" s="790"/>
      <c r="AQ891" s="790"/>
      <c r="AR891" s="790"/>
      <c r="AS891" s="790"/>
      <c r="AT891" s="790"/>
      <c r="AU891" s="790"/>
      <c r="AV891" s="790"/>
      <c r="AW891" s="790"/>
      <c r="AX891" s="790"/>
      <c r="AY891" s="790"/>
      <c r="AZ891" s="790"/>
      <c r="BA891" s="790"/>
      <c r="BB891" s="790"/>
    </row>
    <row r="892" spans="1:54" ht="12.6" customHeight="1" x14ac:dyDescent="0.3">
      <c r="A892" s="355" t="s">
        <v>549</v>
      </c>
      <c r="B892" s="294"/>
      <c r="C892" s="294"/>
      <c r="D892" s="294"/>
      <c r="E892" s="294"/>
      <c r="F892" s="294"/>
      <c r="G892" s="294"/>
      <c r="H892" s="294"/>
      <c r="I892" s="294"/>
      <c r="J892" s="294"/>
      <c r="K892" s="294"/>
      <c r="L892" s="294"/>
      <c r="M892" s="294"/>
      <c r="N892" s="294"/>
      <c r="O892" s="294"/>
      <c r="P892" s="294"/>
      <c r="Q892" s="294"/>
      <c r="R892" s="294"/>
      <c r="S892" s="294"/>
      <c r="T892" s="294"/>
      <c r="U892" s="294"/>
      <c r="V892" s="294"/>
      <c r="W892" s="294"/>
      <c r="X892" s="294"/>
      <c r="Y892" s="790"/>
      <c r="Z892" s="790"/>
      <c r="AA892" s="790"/>
      <c r="AB892" s="790"/>
      <c r="AC892" s="790"/>
      <c r="AD892" s="790"/>
      <c r="AE892" s="790"/>
      <c r="AF892" s="790"/>
      <c r="AG892" s="790"/>
      <c r="AH892" s="790"/>
      <c r="AI892" s="790"/>
      <c r="AJ892" s="790"/>
      <c r="AK892" s="790"/>
      <c r="AL892" s="790"/>
      <c r="AM892" s="790"/>
      <c r="AN892" s="790"/>
      <c r="AO892" s="790"/>
      <c r="AP892" s="790"/>
      <c r="AQ892" s="790"/>
      <c r="AR892" s="790"/>
      <c r="AS892" s="790"/>
      <c r="AT892" s="790"/>
      <c r="AU892" s="790"/>
      <c r="AV892" s="790"/>
      <c r="AW892" s="790"/>
      <c r="AX892" s="790"/>
      <c r="AY892" s="790"/>
      <c r="AZ892" s="790"/>
      <c r="BA892" s="790"/>
      <c r="BB892" s="790"/>
    </row>
    <row r="893" spans="1:54" ht="12.6" customHeight="1" x14ac:dyDescent="0.3">
      <c r="A893" s="355" t="s">
        <v>550</v>
      </c>
      <c r="B893" s="294"/>
      <c r="C893" s="294"/>
      <c r="D893" s="294"/>
      <c r="E893" s="294"/>
      <c r="F893" s="294"/>
      <c r="G893" s="294"/>
      <c r="H893" s="294"/>
      <c r="I893" s="294"/>
      <c r="J893" s="294"/>
      <c r="K893" s="294"/>
      <c r="L893" s="294"/>
      <c r="M893" s="294"/>
      <c r="N893" s="294"/>
      <c r="O893" s="294"/>
      <c r="P893" s="294"/>
      <c r="Q893" s="294"/>
      <c r="R893" s="294"/>
      <c r="S893" s="294"/>
      <c r="T893" s="294"/>
      <c r="U893" s="294"/>
      <c r="V893" s="294"/>
      <c r="W893" s="294"/>
      <c r="X893" s="294"/>
      <c r="Y893" s="790"/>
      <c r="Z893" s="790"/>
      <c r="AA893" s="790"/>
      <c r="AB893" s="790"/>
      <c r="AC893" s="790"/>
      <c r="AD893" s="790"/>
      <c r="AE893" s="790"/>
      <c r="AF893" s="790"/>
      <c r="AG893" s="790"/>
      <c r="AH893" s="790"/>
      <c r="AI893" s="790"/>
      <c r="AJ893" s="790"/>
      <c r="AK893" s="790"/>
      <c r="AL893" s="790"/>
      <c r="AM893" s="790"/>
      <c r="AN893" s="790"/>
      <c r="AO893" s="790"/>
      <c r="AP893" s="790"/>
      <c r="AQ893" s="790"/>
      <c r="AR893" s="790"/>
      <c r="AS893" s="790"/>
      <c r="AT893" s="790"/>
      <c r="AU893" s="790"/>
      <c r="AV893" s="790"/>
      <c r="AW893" s="790"/>
      <c r="AX893" s="790"/>
      <c r="AY893" s="790"/>
      <c r="AZ893" s="790"/>
      <c r="BA893" s="790"/>
      <c r="BB893" s="790"/>
    </row>
    <row r="894" spans="1:54" ht="12.6" customHeight="1" x14ac:dyDescent="0.3">
      <c r="A894" s="293" t="s">
        <v>551</v>
      </c>
      <c r="B894" s="294"/>
      <c r="C894" s="294"/>
      <c r="D894" s="294"/>
      <c r="E894" s="294"/>
      <c r="F894" s="294"/>
      <c r="G894" s="294"/>
      <c r="H894" s="294"/>
      <c r="I894" s="294"/>
      <c r="J894" s="294"/>
      <c r="K894" s="294"/>
      <c r="L894" s="294"/>
      <c r="M894" s="294"/>
      <c r="N894" s="294"/>
      <c r="O894" s="294"/>
      <c r="P894" s="294"/>
      <c r="Q894" s="294"/>
      <c r="R894" s="294"/>
      <c r="S894" s="294"/>
      <c r="T894" s="294"/>
      <c r="U894" s="294"/>
      <c r="V894" s="294"/>
      <c r="W894" s="294"/>
      <c r="X894" s="294"/>
      <c r="Y894" s="790"/>
      <c r="Z894" s="790"/>
      <c r="AA894" s="790"/>
      <c r="AB894" s="790"/>
      <c r="AC894" s="790"/>
      <c r="AD894" s="790"/>
      <c r="AE894" s="790"/>
      <c r="AF894" s="790"/>
      <c r="AG894" s="790"/>
      <c r="AH894" s="790"/>
      <c r="AI894" s="790"/>
      <c r="AJ894" s="790"/>
      <c r="AK894" s="790"/>
      <c r="AL894" s="790"/>
      <c r="AM894" s="790"/>
      <c r="AN894" s="790"/>
      <c r="AO894" s="790"/>
      <c r="AP894" s="790"/>
      <c r="AQ894" s="790"/>
      <c r="AR894" s="790"/>
      <c r="AS894" s="790"/>
      <c r="AT894" s="790"/>
      <c r="AU894" s="790"/>
      <c r="AV894" s="790"/>
      <c r="AW894" s="790"/>
      <c r="AX894" s="790"/>
      <c r="AY894" s="790"/>
      <c r="AZ894" s="790"/>
      <c r="BA894" s="790"/>
      <c r="BB894" s="790"/>
    </row>
    <row r="895" spans="1:54" ht="12.6" customHeight="1" x14ac:dyDescent="0.3">
      <c r="A895" s="293" t="s">
        <v>548</v>
      </c>
      <c r="B895" s="294"/>
      <c r="C895" s="294"/>
      <c r="D895" s="294"/>
      <c r="E895" s="294"/>
      <c r="F895" s="294"/>
      <c r="G895" s="294"/>
      <c r="H895" s="294"/>
      <c r="I895" s="294"/>
      <c r="J895" s="294"/>
      <c r="K895" s="294"/>
      <c r="L895" s="294"/>
      <c r="M895" s="294"/>
      <c r="N895" s="294"/>
      <c r="O895" s="294"/>
      <c r="P895" s="294"/>
      <c r="Q895" s="294"/>
      <c r="R895" s="294"/>
      <c r="S895" s="294"/>
      <c r="T895" s="294"/>
      <c r="U895" s="294"/>
      <c r="V895" s="294"/>
      <c r="W895" s="294"/>
      <c r="X895" s="294"/>
      <c r="Y895" s="790"/>
      <c r="Z895" s="790"/>
      <c r="AA895" s="790"/>
      <c r="AB895" s="790"/>
      <c r="AC895" s="790"/>
      <c r="AD895" s="790"/>
      <c r="AE895" s="790"/>
      <c r="AF895" s="790"/>
      <c r="AG895" s="790"/>
      <c r="AH895" s="790"/>
      <c r="AI895" s="790"/>
      <c r="AJ895" s="790"/>
      <c r="AK895" s="790"/>
      <c r="AL895" s="790"/>
      <c r="AM895" s="790"/>
      <c r="AN895" s="790"/>
      <c r="AO895" s="790"/>
      <c r="AP895" s="790"/>
      <c r="AQ895" s="790"/>
      <c r="AR895" s="790"/>
      <c r="AS895" s="790"/>
      <c r="AT895" s="790"/>
      <c r="AU895" s="790"/>
      <c r="AV895" s="790"/>
      <c r="AW895" s="790"/>
      <c r="AX895" s="790"/>
      <c r="AY895" s="790"/>
      <c r="AZ895" s="790"/>
      <c r="BA895" s="790"/>
      <c r="BB895" s="790"/>
    </row>
    <row r="896" spans="1:54" ht="12.6" customHeight="1" x14ac:dyDescent="0.3">
      <c r="A896" s="293" t="s">
        <v>529</v>
      </c>
      <c r="B896" s="294"/>
      <c r="C896" s="294"/>
      <c r="D896" s="294"/>
      <c r="E896" s="294"/>
      <c r="F896" s="294"/>
      <c r="G896" s="294"/>
      <c r="H896" s="294"/>
      <c r="I896" s="294"/>
      <c r="J896" s="294"/>
      <c r="K896" s="294"/>
      <c r="L896" s="294"/>
      <c r="M896" s="294"/>
      <c r="N896" s="294"/>
      <c r="O896" s="294"/>
      <c r="P896" s="294"/>
      <c r="Q896" s="294"/>
      <c r="R896" s="294"/>
      <c r="S896" s="294"/>
      <c r="T896" s="294"/>
      <c r="U896" s="294"/>
      <c r="V896" s="294"/>
      <c r="W896" s="294"/>
      <c r="X896" s="294"/>
      <c r="Y896" s="790"/>
      <c r="Z896" s="790"/>
      <c r="AA896" s="790"/>
      <c r="AB896" s="790"/>
      <c r="AC896" s="790"/>
      <c r="AD896" s="790"/>
      <c r="AE896" s="790"/>
      <c r="AF896" s="790"/>
      <c r="AG896" s="790"/>
      <c r="AH896" s="790"/>
      <c r="AI896" s="790"/>
      <c r="AJ896" s="790"/>
      <c r="AK896" s="790"/>
      <c r="AL896" s="790"/>
      <c r="AM896" s="790"/>
      <c r="AN896" s="790"/>
      <c r="AO896" s="790"/>
      <c r="AP896" s="790"/>
      <c r="AQ896" s="790"/>
      <c r="AR896" s="790"/>
      <c r="AS896" s="790"/>
      <c r="AT896" s="790"/>
      <c r="AU896" s="790"/>
      <c r="AV896" s="790"/>
      <c r="AW896" s="790"/>
      <c r="AX896" s="790"/>
      <c r="AY896" s="790"/>
      <c r="AZ896" s="790"/>
      <c r="BA896" s="790"/>
      <c r="BB896" s="790"/>
    </row>
    <row r="897" spans="1:54" ht="12.6" customHeight="1" x14ac:dyDescent="0.3">
      <c r="A897" s="314" t="s">
        <v>1651</v>
      </c>
    </row>
    <row r="898" spans="1:54" ht="15" customHeight="1" x14ac:dyDescent="0.3">
      <c r="A898" s="824"/>
      <c r="B898" s="825"/>
      <c r="C898" s="825"/>
      <c r="D898" s="825"/>
      <c r="E898" s="825"/>
      <c r="F898" s="825"/>
      <c r="G898" s="825"/>
      <c r="H898" s="825"/>
      <c r="I898" s="825"/>
      <c r="J898" s="825"/>
      <c r="K898" s="825"/>
      <c r="L898" s="825"/>
      <c r="M898" s="825"/>
      <c r="N898" s="825"/>
      <c r="O898" s="825"/>
      <c r="P898" s="825"/>
      <c r="Q898" s="825"/>
      <c r="R898" s="825"/>
      <c r="S898" s="825"/>
      <c r="T898" s="825"/>
      <c r="U898" s="825"/>
      <c r="V898" s="825"/>
      <c r="W898" s="825"/>
      <c r="X898" s="825"/>
      <c r="Y898" s="825"/>
      <c r="Z898" s="825"/>
      <c r="AA898" s="825"/>
      <c r="AB898" s="825"/>
      <c r="AC898" s="825"/>
      <c r="AD898" s="825"/>
      <c r="AE898" s="825"/>
      <c r="AF898" s="825"/>
      <c r="AG898" s="825"/>
      <c r="AH898" s="825"/>
      <c r="AI898" s="825"/>
      <c r="AJ898" s="825"/>
      <c r="AK898" s="825"/>
      <c r="AL898" s="825"/>
      <c r="AM898" s="825"/>
      <c r="AN898" s="825"/>
      <c r="AO898" s="825"/>
      <c r="AP898" s="825"/>
      <c r="AQ898" s="825"/>
      <c r="AR898" s="825"/>
      <c r="AS898" s="825"/>
      <c r="AT898" s="825"/>
      <c r="AU898" s="825"/>
      <c r="AV898" s="825"/>
      <c r="AW898" s="825"/>
      <c r="AX898" s="825"/>
      <c r="AY898" s="825"/>
      <c r="AZ898" s="825"/>
      <c r="BA898" s="825"/>
      <c r="BB898" s="826"/>
    </row>
    <row r="899" spans="1:54" ht="15" customHeight="1" x14ac:dyDescent="0.3">
      <c r="A899" s="827"/>
      <c r="B899" s="828"/>
      <c r="C899" s="828"/>
      <c r="D899" s="828"/>
      <c r="E899" s="828"/>
      <c r="F899" s="828"/>
      <c r="G899" s="828"/>
      <c r="H899" s="828"/>
      <c r="I899" s="828"/>
      <c r="J899" s="828"/>
      <c r="K899" s="828"/>
      <c r="L899" s="828"/>
      <c r="M899" s="828"/>
      <c r="N899" s="828"/>
      <c r="O899" s="828"/>
      <c r="P899" s="828"/>
      <c r="Q899" s="828"/>
      <c r="R899" s="828"/>
      <c r="S899" s="828"/>
      <c r="T899" s="828"/>
      <c r="U899" s="828"/>
      <c r="V899" s="828"/>
      <c r="W899" s="828"/>
      <c r="X899" s="828"/>
      <c r="Y899" s="828"/>
      <c r="Z899" s="828"/>
      <c r="AA899" s="828"/>
      <c r="AB899" s="828"/>
      <c r="AC899" s="828"/>
      <c r="AD899" s="828"/>
      <c r="AE899" s="828"/>
      <c r="AF899" s="828"/>
      <c r="AG899" s="828"/>
      <c r="AH899" s="828"/>
      <c r="AI899" s="828"/>
      <c r="AJ899" s="828"/>
      <c r="AK899" s="828"/>
      <c r="AL899" s="828"/>
      <c r="AM899" s="828"/>
      <c r="AN899" s="828"/>
      <c r="AO899" s="828"/>
      <c r="AP899" s="828"/>
      <c r="AQ899" s="828"/>
      <c r="AR899" s="828"/>
      <c r="AS899" s="828"/>
      <c r="AT899" s="828"/>
      <c r="AU899" s="828"/>
      <c r="AV899" s="828"/>
      <c r="AW899" s="828"/>
      <c r="AX899" s="828"/>
      <c r="AY899" s="828"/>
      <c r="AZ899" s="828"/>
      <c r="BA899" s="828"/>
      <c r="BB899" s="829"/>
    </row>
    <row r="900" spans="1:54" ht="12.6" customHeight="1" x14ac:dyDescent="0.3">
      <c r="A900" s="314" t="s">
        <v>1650</v>
      </c>
    </row>
    <row r="901" spans="1:54" ht="12.6" customHeight="1" x14ac:dyDescent="0.3">
      <c r="A901" s="344"/>
      <c r="B901" s="345"/>
      <c r="C901" s="345"/>
      <c r="D901" s="345"/>
      <c r="E901" s="345"/>
      <c r="F901" s="345"/>
      <c r="G901" s="345"/>
      <c r="H901" s="345"/>
      <c r="I901" s="345"/>
      <c r="J901" s="345"/>
      <c r="K901" s="345"/>
      <c r="L901" s="345"/>
      <c r="M901" s="345"/>
      <c r="N901" s="345"/>
      <c r="O901" s="345"/>
      <c r="P901" s="345"/>
      <c r="Q901" s="345"/>
      <c r="R901" s="345"/>
      <c r="S901" s="346"/>
      <c r="T901" s="344"/>
      <c r="U901" s="345"/>
      <c r="V901" s="345"/>
      <c r="W901" s="345"/>
      <c r="X901" s="345"/>
      <c r="Y901" s="345"/>
      <c r="Z901" s="345"/>
      <c r="AA901" s="345"/>
      <c r="AB901" s="345"/>
      <c r="AC901" s="345"/>
      <c r="AD901" s="345"/>
      <c r="AE901" s="345"/>
      <c r="AF901" s="346"/>
      <c r="AG901" s="795" t="s">
        <v>1576</v>
      </c>
      <c r="AH901" s="796"/>
      <c r="AI901" s="796"/>
      <c r="AJ901" s="796"/>
      <c r="AK901" s="796"/>
      <c r="AL901" s="796"/>
      <c r="AM901" s="796"/>
      <c r="AN901" s="796"/>
      <c r="AO901" s="796"/>
      <c r="AP901" s="796"/>
      <c r="AQ901" s="796"/>
      <c r="AR901" s="796"/>
      <c r="AS901" s="796"/>
      <c r="AT901" s="796"/>
      <c r="AU901" s="796"/>
      <c r="AV901" s="796"/>
      <c r="AW901" s="796"/>
      <c r="AX901" s="796"/>
      <c r="AY901" s="796"/>
      <c r="AZ901" s="796"/>
      <c r="BA901" s="796"/>
      <c r="BB901" s="797"/>
    </row>
    <row r="902" spans="1:54" ht="12.6" customHeight="1" x14ac:dyDescent="0.3">
      <c r="A902" s="792" t="s">
        <v>468</v>
      </c>
      <c r="B902" s="793"/>
      <c r="C902" s="793"/>
      <c r="D902" s="793"/>
      <c r="E902" s="793"/>
      <c r="F902" s="793"/>
      <c r="G902" s="793"/>
      <c r="H902" s="793"/>
      <c r="I902" s="793"/>
      <c r="J902" s="793"/>
      <c r="K902" s="793"/>
      <c r="L902" s="793"/>
      <c r="M902" s="793"/>
      <c r="N902" s="793"/>
      <c r="O902" s="793"/>
      <c r="P902" s="793"/>
      <c r="Q902" s="793"/>
      <c r="R902" s="793"/>
      <c r="S902" s="794"/>
      <c r="T902" s="792" t="s">
        <v>815</v>
      </c>
      <c r="U902" s="793"/>
      <c r="V902" s="793"/>
      <c r="W902" s="793"/>
      <c r="X902" s="793"/>
      <c r="Y902" s="793"/>
      <c r="Z902" s="793"/>
      <c r="AA902" s="793"/>
      <c r="AB902" s="793"/>
      <c r="AC902" s="793"/>
      <c r="AD902" s="793"/>
      <c r="AE902" s="793"/>
      <c r="AF902" s="794"/>
      <c r="AG902" s="792" t="s">
        <v>1600</v>
      </c>
      <c r="AH902" s="793"/>
      <c r="AI902" s="793"/>
      <c r="AJ902" s="793"/>
      <c r="AK902" s="793"/>
      <c r="AL902" s="793"/>
      <c r="AM902" s="793"/>
      <c r="AN902" s="793"/>
      <c r="AO902" s="793"/>
      <c r="AP902" s="793"/>
      <c r="AQ902" s="793"/>
      <c r="AR902" s="793"/>
      <c r="AS902" s="793"/>
      <c r="AT902" s="793"/>
      <c r="AU902" s="793"/>
      <c r="AV902" s="793"/>
      <c r="AW902" s="793"/>
      <c r="AX902" s="793"/>
      <c r="AY902" s="793"/>
      <c r="AZ902" s="793"/>
      <c r="BA902" s="793"/>
      <c r="BB902" s="794"/>
    </row>
    <row r="903" spans="1:54" ht="12.6" customHeight="1" x14ac:dyDescent="0.3">
      <c r="A903" s="291"/>
      <c r="B903" s="292"/>
      <c r="C903" s="292"/>
      <c r="D903" s="292"/>
      <c r="E903" s="292"/>
      <c r="F903" s="292"/>
      <c r="G903" s="292"/>
      <c r="H903" s="292"/>
      <c r="I903" s="292"/>
      <c r="J903" s="292"/>
      <c r="K903" s="292"/>
      <c r="L903" s="292"/>
      <c r="M903" s="292"/>
      <c r="N903" s="292"/>
      <c r="O903" s="292"/>
      <c r="P903" s="292"/>
      <c r="Q903" s="292"/>
      <c r="R903" s="292"/>
      <c r="S903" s="362"/>
      <c r="T903" s="291"/>
      <c r="U903" s="292"/>
      <c r="V903" s="292"/>
      <c r="W903" s="292"/>
      <c r="X903" s="292"/>
      <c r="Y903" s="292"/>
      <c r="Z903" s="292"/>
      <c r="AA903" s="292"/>
      <c r="AB903" s="292"/>
      <c r="AC903" s="292"/>
      <c r="AD903" s="292"/>
      <c r="AE903" s="292"/>
      <c r="AF903" s="362"/>
      <c r="AG903" s="792" t="s">
        <v>1573</v>
      </c>
      <c r="AH903" s="793"/>
      <c r="AI903" s="793"/>
      <c r="AJ903" s="793"/>
      <c r="AK903" s="793"/>
      <c r="AL903" s="793"/>
      <c r="AM903" s="793"/>
      <c r="AN903" s="793"/>
      <c r="AO903" s="793"/>
      <c r="AP903" s="793"/>
      <c r="AQ903" s="793"/>
      <c r="AR903" s="793"/>
      <c r="AS903" s="793"/>
      <c r="AT903" s="793"/>
      <c r="AU903" s="793"/>
      <c r="AV903" s="793"/>
      <c r="AW903" s="793"/>
      <c r="AX903" s="793"/>
      <c r="AY903" s="793"/>
      <c r="AZ903" s="793"/>
      <c r="BA903" s="793"/>
      <c r="BB903" s="794"/>
    </row>
    <row r="904" spans="1:54" ht="12.6" customHeight="1" x14ac:dyDescent="0.3">
      <c r="A904" s="293" t="s">
        <v>552</v>
      </c>
      <c r="B904" s="294"/>
      <c r="C904" s="294"/>
      <c r="D904" s="294"/>
      <c r="E904" s="294"/>
      <c r="F904" s="294"/>
      <c r="G904" s="294"/>
      <c r="H904" s="294"/>
      <c r="I904" s="294"/>
      <c r="J904" s="294"/>
      <c r="K904" s="294"/>
      <c r="L904" s="294"/>
      <c r="M904" s="294"/>
      <c r="N904" s="294"/>
      <c r="O904" s="294"/>
      <c r="P904" s="294"/>
      <c r="Q904" s="294"/>
      <c r="R904" s="294"/>
      <c r="S904" s="295"/>
      <c r="T904" s="808">
        <f>SUM('HL KNIHA VYPOC'!D248)*-1</f>
        <v>123.84</v>
      </c>
      <c r="U904" s="808"/>
      <c r="V904" s="808"/>
      <c r="W904" s="808"/>
      <c r="X904" s="808"/>
      <c r="Y904" s="808"/>
      <c r="Z904" s="808"/>
      <c r="AA904" s="808"/>
      <c r="AB904" s="808"/>
      <c r="AC904" s="808"/>
      <c r="AD904" s="808"/>
      <c r="AE904" s="808"/>
      <c r="AF904" s="808"/>
      <c r="AG904" s="808">
        <f>SUM('HL KNIHA VYPOC'!H248)*-1</f>
        <v>68.650000000000006</v>
      </c>
      <c r="AH904" s="808"/>
      <c r="AI904" s="808"/>
      <c r="AJ904" s="808"/>
      <c r="AK904" s="808"/>
      <c r="AL904" s="808"/>
      <c r="AM904" s="808"/>
      <c r="AN904" s="808"/>
      <c r="AO904" s="808"/>
      <c r="AP904" s="808"/>
      <c r="AQ904" s="808"/>
      <c r="AR904" s="808"/>
      <c r="AS904" s="808"/>
      <c r="AT904" s="808"/>
      <c r="AU904" s="808"/>
      <c r="AV904" s="808"/>
      <c r="AW904" s="808"/>
      <c r="AX904" s="808"/>
      <c r="AY904" s="808"/>
      <c r="AZ904" s="808"/>
      <c r="BA904" s="808"/>
      <c r="BB904" s="808"/>
    </row>
    <row r="905" spans="1:54" ht="12.6" customHeight="1" x14ac:dyDescent="0.3">
      <c r="A905" s="293" t="s">
        <v>553</v>
      </c>
      <c r="B905" s="294"/>
      <c r="C905" s="294"/>
      <c r="D905" s="294"/>
      <c r="E905" s="294"/>
      <c r="F905" s="294"/>
      <c r="G905" s="294"/>
      <c r="H905" s="294"/>
      <c r="I905" s="294"/>
      <c r="J905" s="294"/>
      <c r="K905" s="294"/>
      <c r="L905" s="294"/>
      <c r="M905" s="294"/>
      <c r="N905" s="294"/>
      <c r="O905" s="294"/>
      <c r="P905" s="294"/>
      <c r="Q905" s="294"/>
      <c r="R905" s="294"/>
      <c r="S905" s="295"/>
      <c r="T905" s="808"/>
      <c r="U905" s="808"/>
      <c r="V905" s="808"/>
      <c r="W905" s="808"/>
      <c r="X905" s="808"/>
      <c r="Y905" s="808"/>
      <c r="Z905" s="808"/>
      <c r="AA905" s="808"/>
      <c r="AB905" s="808"/>
      <c r="AC905" s="808"/>
      <c r="AD905" s="808"/>
      <c r="AE905" s="808"/>
      <c r="AF905" s="808"/>
      <c r="AG905" s="808"/>
      <c r="AH905" s="808"/>
      <c r="AI905" s="808"/>
      <c r="AJ905" s="808"/>
      <c r="AK905" s="808"/>
      <c r="AL905" s="808"/>
      <c r="AM905" s="808"/>
      <c r="AN905" s="808"/>
      <c r="AO905" s="808"/>
      <c r="AP905" s="808"/>
      <c r="AQ905" s="808"/>
      <c r="AR905" s="808"/>
      <c r="AS905" s="808"/>
      <c r="AT905" s="808"/>
      <c r="AU905" s="808"/>
      <c r="AV905" s="808"/>
      <c r="AW905" s="808"/>
      <c r="AX905" s="808"/>
      <c r="AY905" s="808"/>
      <c r="AZ905" s="808"/>
      <c r="BA905" s="808"/>
      <c r="BB905" s="808"/>
    </row>
    <row r="906" spans="1:54" ht="12.6" customHeight="1" x14ac:dyDescent="0.3">
      <c r="A906" s="293" t="s">
        <v>554</v>
      </c>
      <c r="B906" s="294"/>
      <c r="C906" s="294"/>
      <c r="D906" s="294"/>
      <c r="E906" s="294"/>
      <c r="F906" s="294"/>
      <c r="G906" s="294"/>
      <c r="H906" s="294"/>
      <c r="I906" s="294"/>
      <c r="J906" s="294"/>
      <c r="K906" s="294"/>
      <c r="L906" s="294"/>
      <c r="M906" s="294"/>
      <c r="N906" s="294"/>
      <c r="O906" s="294"/>
      <c r="P906" s="294"/>
      <c r="Q906" s="294"/>
      <c r="R906" s="294"/>
      <c r="S906" s="295"/>
      <c r="T906" s="808"/>
      <c r="U906" s="808"/>
      <c r="V906" s="808"/>
      <c r="W906" s="808"/>
      <c r="X906" s="808"/>
      <c r="Y906" s="808"/>
      <c r="Z906" s="808"/>
      <c r="AA906" s="808"/>
      <c r="AB906" s="808"/>
      <c r="AC906" s="808"/>
      <c r="AD906" s="808"/>
      <c r="AE906" s="808"/>
      <c r="AF906" s="808"/>
      <c r="AG906" s="808"/>
      <c r="AH906" s="808"/>
      <c r="AI906" s="808"/>
      <c r="AJ906" s="808"/>
      <c r="AK906" s="808"/>
      <c r="AL906" s="808"/>
      <c r="AM906" s="808"/>
      <c r="AN906" s="808"/>
      <c r="AO906" s="808"/>
      <c r="AP906" s="808"/>
      <c r="AQ906" s="808"/>
      <c r="AR906" s="808"/>
      <c r="AS906" s="808"/>
      <c r="AT906" s="808"/>
      <c r="AU906" s="808"/>
      <c r="AV906" s="808"/>
      <c r="AW906" s="808"/>
      <c r="AX906" s="808"/>
      <c r="AY906" s="808"/>
      <c r="AZ906" s="808"/>
      <c r="BA906" s="808"/>
      <c r="BB906" s="808"/>
    </row>
    <row r="907" spans="1:54" ht="12.6" customHeight="1" x14ac:dyDescent="0.3">
      <c r="A907" s="293" t="s">
        <v>555</v>
      </c>
      <c r="B907" s="294"/>
      <c r="C907" s="294"/>
      <c r="D907" s="294"/>
      <c r="E907" s="294"/>
      <c r="F907" s="294"/>
      <c r="G907" s="294"/>
      <c r="H907" s="294"/>
      <c r="I907" s="294"/>
      <c r="J907" s="294"/>
      <c r="K907" s="294"/>
      <c r="L907" s="294"/>
      <c r="M907" s="294"/>
      <c r="N907" s="294"/>
      <c r="O907" s="294"/>
      <c r="P907" s="294"/>
      <c r="Q907" s="294"/>
      <c r="R907" s="294"/>
      <c r="S907" s="295"/>
      <c r="T907" s="808"/>
      <c r="U907" s="808"/>
      <c r="V907" s="808"/>
      <c r="W907" s="808"/>
      <c r="X907" s="808"/>
      <c r="Y907" s="808"/>
      <c r="Z907" s="808"/>
      <c r="AA907" s="808"/>
      <c r="AB907" s="808"/>
      <c r="AC907" s="808"/>
      <c r="AD907" s="808"/>
      <c r="AE907" s="808"/>
      <c r="AF907" s="808"/>
      <c r="AG907" s="808"/>
      <c r="AH907" s="808"/>
      <c r="AI907" s="808"/>
      <c r="AJ907" s="808"/>
      <c r="AK907" s="808"/>
      <c r="AL907" s="808"/>
      <c r="AM907" s="808"/>
      <c r="AN907" s="808"/>
      <c r="AO907" s="808"/>
      <c r="AP907" s="808"/>
      <c r="AQ907" s="808"/>
      <c r="AR907" s="808"/>
      <c r="AS907" s="808"/>
      <c r="AT907" s="808"/>
      <c r="AU907" s="808"/>
      <c r="AV907" s="808"/>
      <c r="AW907" s="808"/>
      <c r="AX907" s="808"/>
      <c r="AY907" s="808"/>
      <c r="AZ907" s="808"/>
      <c r="BA907" s="808"/>
      <c r="BB907" s="808"/>
    </row>
    <row r="908" spans="1:54" ht="12.6" customHeight="1" x14ac:dyDescent="0.3">
      <c r="A908" s="293" t="s">
        <v>556</v>
      </c>
      <c r="B908" s="294"/>
      <c r="C908" s="294"/>
      <c r="D908" s="294"/>
      <c r="E908" s="294"/>
      <c r="F908" s="294"/>
      <c r="G908" s="294"/>
      <c r="H908" s="294"/>
      <c r="I908" s="294"/>
      <c r="J908" s="294"/>
      <c r="K908" s="294"/>
      <c r="L908" s="294"/>
      <c r="M908" s="294"/>
      <c r="N908" s="294"/>
      <c r="O908" s="294"/>
      <c r="P908" s="294"/>
      <c r="Q908" s="294"/>
      <c r="R908" s="294"/>
      <c r="S908" s="295"/>
      <c r="T908" s="808">
        <f>'HL KNIHA VYPOC'!$F$248</f>
        <v>39.99</v>
      </c>
      <c r="U908" s="808"/>
      <c r="V908" s="808"/>
      <c r="W908" s="808"/>
      <c r="X908" s="808"/>
      <c r="Y908" s="808"/>
      <c r="Z908" s="808"/>
      <c r="AA908" s="808"/>
      <c r="AB908" s="808"/>
      <c r="AC908" s="808"/>
      <c r="AD908" s="808"/>
      <c r="AE908" s="808"/>
      <c r="AF908" s="808"/>
      <c r="AG908" s="808">
        <f>'HL KNIHA VYPOC'!$J$248</f>
        <v>0</v>
      </c>
      <c r="AH908" s="808"/>
      <c r="AI908" s="808"/>
      <c r="AJ908" s="808"/>
      <c r="AK908" s="808"/>
      <c r="AL908" s="808"/>
      <c r="AM908" s="808"/>
      <c r="AN908" s="808"/>
      <c r="AO908" s="808"/>
      <c r="AP908" s="808"/>
      <c r="AQ908" s="808"/>
      <c r="AR908" s="808"/>
      <c r="AS908" s="808"/>
      <c r="AT908" s="808"/>
      <c r="AU908" s="808"/>
      <c r="AV908" s="808"/>
      <c r="AW908" s="808"/>
      <c r="AX908" s="808"/>
      <c r="AY908" s="808"/>
      <c r="AZ908" s="808"/>
      <c r="BA908" s="808"/>
      <c r="BB908" s="808"/>
    </row>
    <row r="909" spans="1:54" ht="12.6" customHeight="1" x14ac:dyDescent="0.3">
      <c r="A909" s="293" t="s">
        <v>557</v>
      </c>
      <c r="B909" s="294"/>
      <c r="C909" s="294"/>
      <c r="D909" s="294"/>
      <c r="E909" s="294"/>
      <c r="F909" s="294"/>
      <c r="G909" s="294"/>
      <c r="H909" s="294"/>
      <c r="I909" s="294"/>
      <c r="J909" s="294"/>
      <c r="K909" s="294"/>
      <c r="L909" s="294"/>
      <c r="M909" s="294"/>
      <c r="N909" s="294"/>
      <c r="O909" s="294"/>
      <c r="P909" s="294"/>
      <c r="Q909" s="294"/>
      <c r="R909" s="294"/>
      <c r="S909" s="295"/>
      <c r="T909" s="808">
        <f>'HL KNIHA VYPOC'!$E$248</f>
        <v>0</v>
      </c>
      <c r="U909" s="808"/>
      <c r="V909" s="808"/>
      <c r="W909" s="808"/>
      <c r="X909" s="808"/>
      <c r="Y909" s="808"/>
      <c r="Z909" s="808"/>
      <c r="AA909" s="808"/>
      <c r="AB909" s="808"/>
      <c r="AC909" s="808"/>
      <c r="AD909" s="808"/>
      <c r="AE909" s="808"/>
      <c r="AF909" s="808"/>
      <c r="AG909" s="808">
        <f>'HL KNIHA VYPOC'!$I$248</f>
        <v>0</v>
      </c>
      <c r="AH909" s="808"/>
      <c r="AI909" s="808"/>
      <c r="AJ909" s="808"/>
      <c r="AK909" s="808"/>
      <c r="AL909" s="808"/>
      <c r="AM909" s="808"/>
      <c r="AN909" s="808"/>
      <c r="AO909" s="808"/>
      <c r="AP909" s="808"/>
      <c r="AQ909" s="808"/>
      <c r="AR909" s="808"/>
      <c r="AS909" s="808"/>
      <c r="AT909" s="808"/>
      <c r="AU909" s="808"/>
      <c r="AV909" s="808"/>
      <c r="AW909" s="808"/>
      <c r="AX909" s="808"/>
      <c r="AY909" s="808"/>
      <c r="AZ909" s="808"/>
      <c r="BA909" s="808"/>
      <c r="BB909" s="808"/>
    </row>
    <row r="910" spans="1:54" ht="12.6" customHeight="1" x14ac:dyDescent="0.3">
      <c r="A910" s="293" t="s">
        <v>558</v>
      </c>
      <c r="B910" s="294"/>
      <c r="C910" s="294"/>
      <c r="D910" s="294"/>
      <c r="E910" s="294"/>
      <c r="F910" s="294"/>
      <c r="G910" s="294"/>
      <c r="H910" s="294"/>
      <c r="I910" s="294"/>
      <c r="J910" s="294"/>
      <c r="K910" s="294"/>
      <c r="L910" s="294"/>
      <c r="M910" s="294"/>
      <c r="N910" s="294"/>
      <c r="O910" s="294"/>
      <c r="P910" s="294"/>
      <c r="Q910" s="294"/>
      <c r="R910" s="294"/>
      <c r="S910" s="295"/>
      <c r="T910" s="808">
        <f>SUM('HL KNIHA VYPOC'!G248)*-1</f>
        <v>163.83000000000001</v>
      </c>
      <c r="U910" s="808"/>
      <c r="V910" s="808"/>
      <c r="W910" s="808"/>
      <c r="X910" s="808"/>
      <c r="Y910" s="808"/>
      <c r="Z910" s="808"/>
      <c r="AA910" s="808"/>
      <c r="AB910" s="808"/>
      <c r="AC910" s="808"/>
      <c r="AD910" s="808"/>
      <c r="AE910" s="808"/>
      <c r="AF910" s="808"/>
      <c r="AG910" s="808">
        <f>SUM('HL KNIHA VYPOC'!K248)*-1</f>
        <v>68.650000000000006</v>
      </c>
      <c r="AH910" s="808"/>
      <c r="AI910" s="808"/>
      <c r="AJ910" s="808"/>
      <c r="AK910" s="808"/>
      <c r="AL910" s="808"/>
      <c r="AM910" s="808"/>
      <c r="AN910" s="808"/>
      <c r="AO910" s="808"/>
      <c r="AP910" s="808"/>
      <c r="AQ910" s="808"/>
      <c r="AR910" s="808"/>
      <c r="AS910" s="808"/>
      <c r="AT910" s="808"/>
      <c r="AU910" s="808"/>
      <c r="AV910" s="808"/>
      <c r="AW910" s="808"/>
      <c r="AX910" s="808"/>
      <c r="AY910" s="808"/>
      <c r="AZ910" s="808"/>
      <c r="BA910" s="808"/>
      <c r="BB910" s="808"/>
    </row>
    <row r="911" spans="1:54" ht="12.6" customHeight="1" x14ac:dyDescent="0.3">
      <c r="A911" s="246" t="s">
        <v>1649</v>
      </c>
    </row>
    <row r="912" spans="1:54" ht="15" customHeight="1" x14ac:dyDescent="0.3">
      <c r="A912" s="824"/>
      <c r="B912" s="825"/>
      <c r="C912" s="825"/>
      <c r="D912" s="825"/>
      <c r="E912" s="825"/>
      <c r="F912" s="825"/>
      <c r="G912" s="825"/>
      <c r="H912" s="825"/>
      <c r="I912" s="825"/>
      <c r="J912" s="825"/>
      <c r="K912" s="825"/>
      <c r="L912" s="825"/>
      <c r="M912" s="825"/>
      <c r="N912" s="825"/>
      <c r="O912" s="825"/>
      <c r="P912" s="825"/>
      <c r="Q912" s="825"/>
      <c r="R912" s="825"/>
      <c r="S912" s="825"/>
      <c r="T912" s="825"/>
      <c r="U912" s="825"/>
      <c r="V912" s="825"/>
      <c r="W912" s="825"/>
      <c r="X912" s="825"/>
      <c r="Y912" s="825"/>
      <c r="Z912" s="825"/>
      <c r="AA912" s="825"/>
      <c r="AB912" s="825"/>
      <c r="AC912" s="825"/>
      <c r="AD912" s="825"/>
      <c r="AE912" s="825"/>
      <c r="AF912" s="825"/>
      <c r="AG912" s="825"/>
      <c r="AH912" s="825"/>
      <c r="AI912" s="825"/>
      <c r="AJ912" s="825"/>
      <c r="AK912" s="825"/>
      <c r="AL912" s="825"/>
      <c r="AM912" s="825"/>
      <c r="AN912" s="825"/>
      <c r="AO912" s="825"/>
      <c r="AP912" s="825"/>
      <c r="AQ912" s="825"/>
      <c r="AR912" s="825"/>
      <c r="AS912" s="825"/>
      <c r="AT912" s="825"/>
      <c r="AU912" s="825"/>
      <c r="AV912" s="825"/>
      <c r="AW912" s="825"/>
      <c r="AX912" s="825"/>
      <c r="AY912" s="825"/>
      <c r="AZ912" s="825"/>
      <c r="BA912" s="825"/>
      <c r="BB912" s="826"/>
    </row>
    <row r="913" spans="1:54" ht="15" customHeight="1" x14ac:dyDescent="0.3">
      <c r="A913" s="827"/>
      <c r="B913" s="828"/>
      <c r="C913" s="828"/>
      <c r="D913" s="828"/>
      <c r="E913" s="828"/>
      <c r="F913" s="828"/>
      <c r="G913" s="828"/>
      <c r="H913" s="828"/>
      <c r="I913" s="828"/>
      <c r="J913" s="828"/>
      <c r="K913" s="828"/>
      <c r="L913" s="828"/>
      <c r="M913" s="828"/>
      <c r="N913" s="828"/>
      <c r="O913" s="828"/>
      <c r="P913" s="828"/>
      <c r="Q913" s="828"/>
      <c r="R913" s="828"/>
      <c r="S913" s="828"/>
      <c r="T913" s="828"/>
      <c r="U913" s="828"/>
      <c r="V913" s="828"/>
      <c r="W913" s="828"/>
      <c r="X913" s="828"/>
      <c r="Y913" s="828"/>
      <c r="Z913" s="828"/>
      <c r="AA913" s="828"/>
      <c r="AB913" s="828"/>
      <c r="AC913" s="828"/>
      <c r="AD913" s="828"/>
      <c r="AE913" s="828"/>
      <c r="AF913" s="828"/>
      <c r="AG913" s="828"/>
      <c r="AH913" s="828"/>
      <c r="AI913" s="828"/>
      <c r="AJ913" s="828"/>
      <c r="AK913" s="828"/>
      <c r="AL913" s="828"/>
      <c r="AM913" s="828"/>
      <c r="AN913" s="828"/>
      <c r="AO913" s="828"/>
      <c r="AP913" s="828"/>
      <c r="AQ913" s="828"/>
      <c r="AR913" s="828"/>
      <c r="AS913" s="828"/>
      <c r="AT913" s="828"/>
      <c r="AU913" s="828"/>
      <c r="AV913" s="828"/>
      <c r="AW913" s="828"/>
      <c r="AX913" s="828"/>
      <c r="AY913" s="828"/>
      <c r="AZ913" s="828"/>
      <c r="BA913" s="828"/>
      <c r="BB913" s="829"/>
    </row>
    <row r="914" spans="1:54" ht="12.6" customHeight="1" x14ac:dyDescent="0.3">
      <c r="A914" s="314" t="s">
        <v>1648</v>
      </c>
    </row>
    <row r="915" spans="1:54" ht="12.6" customHeight="1" x14ac:dyDescent="0.3">
      <c r="A915" s="795" t="s">
        <v>1647</v>
      </c>
      <c r="B915" s="796"/>
      <c r="C915" s="796"/>
      <c r="D915" s="796"/>
      <c r="E915" s="796"/>
      <c r="F915" s="796"/>
      <c r="G915" s="796"/>
      <c r="H915" s="796"/>
      <c r="I915" s="796"/>
      <c r="J915" s="796"/>
      <c r="K915" s="796"/>
      <c r="L915" s="797"/>
      <c r="M915" s="918" t="s">
        <v>1646</v>
      </c>
      <c r="N915" s="918"/>
      <c r="O915" s="918"/>
      <c r="P915" s="918"/>
      <c r="Q915" s="918"/>
      <c r="R915" s="918"/>
      <c r="S915" s="918"/>
      <c r="T915" s="918"/>
      <c r="U915" s="969" t="s">
        <v>559</v>
      </c>
      <c r="V915" s="969"/>
      <c r="W915" s="969"/>
      <c r="X915" s="969"/>
      <c r="Y915" s="969"/>
      <c r="Z915" s="969"/>
      <c r="AA915" s="969"/>
      <c r="AB915" s="974" t="s">
        <v>560</v>
      </c>
      <c r="AC915" s="974"/>
      <c r="AD915" s="974"/>
      <c r="AE915" s="974"/>
      <c r="AF915" s="974"/>
      <c r="AG915" s="974"/>
      <c r="AH915" s="974"/>
      <c r="AI915" s="974" t="s">
        <v>561</v>
      </c>
      <c r="AJ915" s="974"/>
      <c r="AK915" s="974"/>
      <c r="AL915" s="974"/>
      <c r="AM915" s="974"/>
      <c r="AN915" s="974"/>
      <c r="AO915" s="974"/>
      <c r="AP915" s="974" t="s">
        <v>516</v>
      </c>
      <c r="AQ915" s="974"/>
      <c r="AR915" s="974"/>
      <c r="AS915" s="974"/>
      <c r="AT915" s="974"/>
      <c r="AU915" s="974"/>
      <c r="AV915" s="974"/>
      <c r="AW915" s="974"/>
      <c r="AX915" s="974"/>
      <c r="AY915" s="974"/>
      <c r="AZ915" s="974"/>
      <c r="BA915" s="974"/>
      <c r="BB915" s="974"/>
    </row>
    <row r="916" spans="1:54" ht="12.6" customHeight="1" x14ac:dyDescent="0.3">
      <c r="A916" s="739" t="s">
        <v>1645</v>
      </c>
      <c r="B916" s="740"/>
      <c r="C916" s="740"/>
      <c r="D916" s="740"/>
      <c r="E916" s="740"/>
      <c r="F916" s="740"/>
      <c r="G916" s="740"/>
      <c r="H916" s="740"/>
      <c r="I916" s="740"/>
      <c r="J916" s="740"/>
      <c r="K916" s="740"/>
      <c r="L916" s="791"/>
      <c r="M916" s="914" t="s">
        <v>1644</v>
      </c>
      <c r="N916" s="914"/>
      <c r="O916" s="914"/>
      <c r="P916" s="914"/>
      <c r="Q916" s="914"/>
      <c r="R916" s="914"/>
      <c r="S916" s="914"/>
      <c r="T916" s="914"/>
      <c r="U916" s="970"/>
      <c r="V916" s="970"/>
      <c r="W916" s="970"/>
      <c r="X916" s="970"/>
      <c r="Y916" s="970"/>
      <c r="Z916" s="970"/>
      <c r="AA916" s="970"/>
      <c r="AB916" s="975"/>
      <c r="AC916" s="975"/>
      <c r="AD916" s="975"/>
      <c r="AE916" s="975"/>
      <c r="AF916" s="975"/>
      <c r="AG916" s="975"/>
      <c r="AH916" s="975"/>
      <c r="AI916" s="975"/>
      <c r="AJ916" s="975"/>
      <c r="AK916" s="975"/>
      <c r="AL916" s="975"/>
      <c r="AM916" s="975"/>
      <c r="AN916" s="975"/>
      <c r="AO916" s="975"/>
      <c r="AP916" s="975"/>
      <c r="AQ916" s="975"/>
      <c r="AR916" s="975"/>
      <c r="AS916" s="975"/>
      <c r="AT916" s="975"/>
      <c r="AU916" s="975"/>
      <c r="AV916" s="975"/>
      <c r="AW916" s="975"/>
      <c r="AX916" s="975"/>
      <c r="AY916" s="975"/>
      <c r="AZ916" s="975"/>
      <c r="BA916" s="975"/>
      <c r="BB916" s="975"/>
    </row>
    <row r="917" spans="1:54" ht="12.6" customHeight="1" x14ac:dyDescent="0.3">
      <c r="A917" s="873"/>
      <c r="B917" s="873"/>
      <c r="C917" s="873"/>
      <c r="D917" s="873"/>
      <c r="E917" s="873"/>
      <c r="F917" s="873"/>
      <c r="G917" s="873"/>
      <c r="H917" s="873"/>
      <c r="I917" s="873"/>
      <c r="J917" s="873"/>
      <c r="K917" s="873"/>
      <c r="L917" s="873"/>
      <c r="M917" s="721"/>
      <c r="N917" s="831"/>
      <c r="O917" s="831"/>
      <c r="P917" s="831"/>
      <c r="Q917" s="831"/>
      <c r="R917" s="831"/>
      <c r="S917" s="831"/>
      <c r="T917" s="831"/>
      <c r="U917" s="831"/>
      <c r="V917" s="831"/>
      <c r="W917" s="831"/>
      <c r="X917" s="831"/>
      <c r="Y917" s="831"/>
      <c r="Z917" s="831"/>
      <c r="AA917" s="831"/>
      <c r="AB917" s="831"/>
      <c r="AC917" s="831"/>
      <c r="AD917" s="831"/>
      <c r="AE917" s="831"/>
      <c r="AF917" s="831"/>
      <c r="AG917" s="831"/>
      <c r="AH917" s="831"/>
      <c r="AI917" s="831"/>
      <c r="AJ917" s="831"/>
      <c r="AK917" s="831"/>
      <c r="AL917" s="831"/>
      <c r="AM917" s="831"/>
      <c r="AN917" s="831"/>
      <c r="AO917" s="831"/>
      <c r="AP917" s="837"/>
      <c r="AQ917" s="837"/>
      <c r="AR917" s="837"/>
      <c r="AS917" s="837"/>
      <c r="AT917" s="837"/>
      <c r="AU917" s="837"/>
      <c r="AV917" s="837"/>
      <c r="AW917" s="837"/>
      <c r="AX917" s="837"/>
      <c r="AY917" s="837"/>
      <c r="AZ917" s="837"/>
      <c r="BA917" s="837"/>
      <c r="BB917" s="837"/>
    </row>
    <row r="918" spans="1:54" ht="12.6" customHeight="1" x14ac:dyDescent="0.3">
      <c r="A918" s="873"/>
      <c r="B918" s="873"/>
      <c r="C918" s="873"/>
      <c r="D918" s="873"/>
      <c r="E918" s="873"/>
      <c r="F918" s="873"/>
      <c r="G918" s="873"/>
      <c r="H918" s="873"/>
      <c r="I918" s="873"/>
      <c r="J918" s="873"/>
      <c r="K918" s="873"/>
      <c r="L918" s="873"/>
      <c r="M918" s="721"/>
      <c r="N918" s="831"/>
      <c r="O918" s="831"/>
      <c r="P918" s="831"/>
      <c r="Q918" s="831"/>
      <c r="R918" s="831"/>
      <c r="S918" s="831"/>
      <c r="T918" s="831"/>
      <c r="U918" s="831"/>
      <c r="V918" s="831"/>
      <c r="W918" s="831"/>
      <c r="X918" s="831"/>
      <c r="Y918" s="831"/>
      <c r="Z918" s="831"/>
      <c r="AA918" s="831"/>
      <c r="AB918" s="831"/>
      <c r="AC918" s="831"/>
      <c r="AD918" s="831"/>
      <c r="AE918" s="831"/>
      <c r="AF918" s="831"/>
      <c r="AG918" s="831"/>
      <c r="AH918" s="831"/>
      <c r="AI918" s="831"/>
      <c r="AJ918" s="831"/>
      <c r="AK918" s="831"/>
      <c r="AL918" s="831"/>
      <c r="AM918" s="831"/>
      <c r="AN918" s="831"/>
      <c r="AO918" s="831"/>
      <c r="AP918" s="837"/>
      <c r="AQ918" s="837"/>
      <c r="AR918" s="837"/>
      <c r="AS918" s="837"/>
      <c r="AT918" s="837"/>
      <c r="AU918" s="837"/>
      <c r="AV918" s="837"/>
      <c r="AW918" s="837"/>
      <c r="AX918" s="837"/>
      <c r="AY918" s="837"/>
      <c r="AZ918" s="837"/>
      <c r="BA918" s="837"/>
      <c r="BB918" s="837"/>
    </row>
    <row r="919" spans="1:54" ht="12.6" customHeight="1" x14ac:dyDescent="0.3">
      <c r="A919" s="873"/>
      <c r="B919" s="873"/>
      <c r="C919" s="873"/>
      <c r="D919" s="873"/>
      <c r="E919" s="873"/>
      <c r="F919" s="873"/>
      <c r="G919" s="873"/>
      <c r="H919" s="873"/>
      <c r="I919" s="873"/>
      <c r="J919" s="873"/>
      <c r="K919" s="873"/>
      <c r="L919" s="873"/>
      <c r="M919" s="721"/>
      <c r="N919" s="831"/>
      <c r="O919" s="831"/>
      <c r="P919" s="831"/>
      <c r="Q919" s="831"/>
      <c r="R919" s="831"/>
      <c r="S919" s="831"/>
      <c r="T919" s="831"/>
      <c r="U919" s="831"/>
      <c r="V919" s="831"/>
      <c r="W919" s="831"/>
      <c r="X919" s="831"/>
      <c r="Y919" s="831"/>
      <c r="Z919" s="831"/>
      <c r="AA919" s="831"/>
      <c r="AB919" s="831"/>
      <c r="AC919" s="831"/>
      <c r="AD919" s="831"/>
      <c r="AE919" s="831"/>
      <c r="AF919" s="831"/>
      <c r="AG919" s="831"/>
      <c r="AH919" s="831"/>
      <c r="AI919" s="831"/>
      <c r="AJ919" s="831"/>
      <c r="AK919" s="831"/>
      <c r="AL919" s="831"/>
      <c r="AM919" s="831"/>
      <c r="AN919" s="831"/>
      <c r="AO919" s="831"/>
      <c r="AP919" s="837"/>
      <c r="AQ919" s="837"/>
      <c r="AR919" s="837"/>
      <c r="AS919" s="837"/>
      <c r="AT919" s="837"/>
      <c r="AU919" s="837"/>
      <c r="AV919" s="837"/>
      <c r="AW919" s="837"/>
      <c r="AX919" s="837"/>
      <c r="AY919" s="837"/>
      <c r="AZ919" s="837"/>
      <c r="BA919" s="837"/>
      <c r="BB919" s="837"/>
    </row>
    <row r="920" spans="1:54" ht="12.6" customHeight="1" x14ac:dyDescent="0.3">
      <c r="A920" s="873"/>
      <c r="B920" s="873"/>
      <c r="C920" s="873"/>
      <c r="D920" s="873"/>
      <c r="E920" s="873"/>
      <c r="F920" s="873"/>
      <c r="G920" s="873"/>
      <c r="H920" s="873"/>
      <c r="I920" s="873"/>
      <c r="J920" s="873"/>
      <c r="K920" s="873"/>
      <c r="L920" s="873"/>
      <c r="M920" s="721"/>
      <c r="N920" s="831"/>
      <c r="O920" s="831"/>
      <c r="P920" s="831"/>
      <c r="Q920" s="831"/>
      <c r="R920" s="831"/>
      <c r="S920" s="831"/>
      <c r="T920" s="831"/>
      <c r="U920" s="831"/>
      <c r="V920" s="831"/>
      <c r="W920" s="831"/>
      <c r="X920" s="831"/>
      <c r="Y920" s="831"/>
      <c r="Z920" s="831"/>
      <c r="AA920" s="831"/>
      <c r="AB920" s="831"/>
      <c r="AC920" s="831"/>
      <c r="AD920" s="831"/>
      <c r="AE920" s="831"/>
      <c r="AF920" s="831"/>
      <c r="AG920" s="831"/>
      <c r="AH920" s="831"/>
      <c r="AI920" s="831"/>
      <c r="AJ920" s="831"/>
      <c r="AK920" s="831"/>
      <c r="AL920" s="831"/>
      <c r="AM920" s="831"/>
      <c r="AN920" s="831"/>
      <c r="AO920" s="831"/>
      <c r="AP920" s="837"/>
      <c r="AQ920" s="837"/>
      <c r="AR920" s="837"/>
      <c r="AS920" s="837"/>
      <c r="AT920" s="837"/>
      <c r="AU920" s="837"/>
      <c r="AV920" s="837"/>
      <c r="AW920" s="837"/>
      <c r="AX920" s="837"/>
      <c r="AY920" s="837"/>
      <c r="AZ920" s="837"/>
      <c r="BA920" s="837"/>
      <c r="BB920" s="837"/>
    </row>
    <row r="921" spans="1:54" ht="12.6" customHeight="1" x14ac:dyDescent="0.3">
      <c r="A921" s="314" t="s">
        <v>1643</v>
      </c>
    </row>
    <row r="922" spans="1:54" ht="15" customHeight="1" x14ac:dyDescent="0.3">
      <c r="A922" s="824"/>
      <c r="B922" s="825"/>
      <c r="C922" s="825"/>
      <c r="D922" s="825"/>
      <c r="E922" s="825"/>
      <c r="F922" s="825"/>
      <c r="G922" s="825"/>
      <c r="H922" s="825"/>
      <c r="I922" s="825"/>
      <c r="J922" s="825"/>
      <c r="K922" s="825"/>
      <c r="L922" s="825"/>
      <c r="M922" s="825"/>
      <c r="N922" s="825"/>
      <c r="O922" s="825"/>
      <c r="P922" s="825"/>
      <c r="Q922" s="825"/>
      <c r="R922" s="825"/>
      <c r="S922" s="825"/>
      <c r="T922" s="825"/>
      <c r="U922" s="825"/>
      <c r="V922" s="825"/>
      <c r="W922" s="825"/>
      <c r="X922" s="825"/>
      <c r="Y922" s="825"/>
      <c r="Z922" s="825"/>
      <c r="AA922" s="825"/>
      <c r="AB922" s="825"/>
      <c r="AC922" s="825"/>
      <c r="AD922" s="825"/>
      <c r="AE922" s="825"/>
      <c r="AF922" s="825"/>
      <c r="AG922" s="825"/>
      <c r="AH922" s="825"/>
      <c r="AI922" s="825"/>
      <c r="AJ922" s="825"/>
      <c r="AK922" s="825"/>
      <c r="AL922" s="825"/>
      <c r="AM922" s="825"/>
      <c r="AN922" s="825"/>
      <c r="AO922" s="825"/>
      <c r="AP922" s="825"/>
      <c r="AQ922" s="825"/>
      <c r="AR922" s="825"/>
      <c r="AS922" s="825"/>
      <c r="AT922" s="825"/>
      <c r="AU922" s="825"/>
      <c r="AV922" s="825"/>
      <c r="AW922" s="825"/>
      <c r="AX922" s="825"/>
      <c r="AY922" s="825"/>
      <c r="AZ922" s="825"/>
      <c r="BA922" s="825"/>
      <c r="BB922" s="826"/>
    </row>
    <row r="923" spans="1:54" ht="15" customHeight="1" x14ac:dyDescent="0.3">
      <c r="A923" s="827"/>
      <c r="B923" s="828"/>
      <c r="C923" s="828"/>
      <c r="D923" s="828"/>
      <c r="E923" s="828"/>
      <c r="F923" s="828"/>
      <c r="G923" s="828"/>
      <c r="H923" s="828"/>
      <c r="I923" s="828"/>
      <c r="J923" s="828"/>
      <c r="K923" s="828"/>
      <c r="L923" s="828"/>
      <c r="M923" s="828"/>
      <c r="N923" s="828"/>
      <c r="O923" s="828"/>
      <c r="P923" s="828"/>
      <c r="Q923" s="828"/>
      <c r="R923" s="828"/>
      <c r="S923" s="828"/>
      <c r="T923" s="828"/>
      <c r="U923" s="828"/>
      <c r="V923" s="828"/>
      <c r="W923" s="828"/>
      <c r="X923" s="828"/>
      <c r="Y923" s="828"/>
      <c r="Z923" s="828"/>
      <c r="AA923" s="828"/>
      <c r="AB923" s="828"/>
      <c r="AC923" s="828"/>
      <c r="AD923" s="828"/>
      <c r="AE923" s="828"/>
      <c r="AF923" s="828"/>
      <c r="AG923" s="828"/>
      <c r="AH923" s="828"/>
      <c r="AI923" s="828"/>
      <c r="AJ923" s="828"/>
      <c r="AK923" s="828"/>
      <c r="AL923" s="828"/>
      <c r="AM923" s="828"/>
      <c r="AN923" s="828"/>
      <c r="AO923" s="828"/>
      <c r="AP923" s="828"/>
      <c r="AQ923" s="828"/>
      <c r="AR923" s="828"/>
      <c r="AS923" s="828"/>
      <c r="AT923" s="828"/>
      <c r="AU923" s="828"/>
      <c r="AV923" s="828"/>
      <c r="AW923" s="828"/>
      <c r="AX923" s="828"/>
      <c r="AY923" s="828"/>
      <c r="AZ923" s="828"/>
      <c r="BA923" s="828"/>
      <c r="BB923" s="829"/>
    </row>
    <row r="924" spans="1:54" s="290" customFormat="1" ht="13.5" hidden="1" customHeight="1" x14ac:dyDescent="0.3"/>
    <row r="925" spans="1:54" ht="12.6" customHeight="1" x14ac:dyDescent="0.3">
      <c r="A925" s="314" t="s">
        <v>1642</v>
      </c>
    </row>
    <row r="926" spans="1:54" ht="12.6" customHeight="1" x14ac:dyDescent="0.3">
      <c r="B926" s="314" t="s">
        <v>1641</v>
      </c>
    </row>
    <row r="927" spans="1:54" ht="12.6" customHeight="1" x14ac:dyDescent="0.3">
      <c r="A927" s="246" t="s">
        <v>474</v>
      </c>
    </row>
    <row r="928" spans="1:54" ht="12.6" customHeight="1" x14ac:dyDescent="0.3">
      <c r="A928" s="795"/>
      <c r="B928" s="796"/>
      <c r="C928" s="796"/>
      <c r="D928" s="796"/>
      <c r="E928" s="796"/>
      <c r="F928" s="796"/>
      <c r="G928" s="796"/>
      <c r="H928" s="796"/>
      <c r="I928" s="297"/>
      <c r="J928" s="345"/>
      <c r="K928" s="345"/>
      <c r="L928" s="345"/>
      <c r="M928" s="346"/>
      <c r="N928" s="344"/>
      <c r="O928" s="297"/>
      <c r="P928" s="345"/>
      <c r="Q928" s="346"/>
      <c r="R928" s="344"/>
      <c r="S928" s="345"/>
      <c r="T928" s="345"/>
      <c r="U928" s="345"/>
      <c r="V928" s="346"/>
      <c r="W928" s="795"/>
      <c r="X928" s="796"/>
      <c r="Y928" s="796"/>
      <c r="Z928" s="796"/>
      <c r="AA928" s="796"/>
      <c r="AB928" s="797"/>
      <c r="AC928" s="795"/>
      <c r="AD928" s="796"/>
      <c r="AE928" s="796"/>
      <c r="AF928" s="796"/>
      <c r="AG928" s="796"/>
      <c r="AH928" s="797"/>
      <c r="AI928" s="795" t="s">
        <v>481</v>
      </c>
      <c r="AJ928" s="796"/>
      <c r="AK928" s="796"/>
      <c r="AL928" s="796"/>
      <c r="AM928" s="796"/>
      <c r="AN928" s="796"/>
      <c r="AO928" s="796"/>
      <c r="AP928" s="797"/>
      <c r="AQ928" s="795" t="s">
        <v>1640</v>
      </c>
      <c r="AR928" s="796"/>
      <c r="AS928" s="796"/>
      <c r="AT928" s="796"/>
      <c r="AU928" s="796"/>
      <c r="AV928" s="796"/>
      <c r="AW928" s="796"/>
      <c r="AX928" s="796"/>
      <c r="AY928" s="796"/>
      <c r="AZ928" s="796"/>
      <c r="BA928" s="796"/>
      <c r="BB928" s="797"/>
    </row>
    <row r="929" spans="1:54" ht="12.6" customHeight="1" x14ac:dyDescent="0.3">
      <c r="A929" s="317"/>
      <c r="B929" s="318"/>
      <c r="C929" s="318"/>
      <c r="D929" s="318"/>
      <c r="E929" s="318"/>
      <c r="F929" s="318"/>
      <c r="G929" s="318"/>
      <c r="H929" s="318"/>
      <c r="I929" s="290"/>
      <c r="J929" s="292"/>
      <c r="K929" s="292"/>
      <c r="L929" s="292"/>
      <c r="M929" s="362"/>
      <c r="N929" s="291"/>
      <c r="O929" s="290"/>
      <c r="P929" s="292"/>
      <c r="Q929" s="362"/>
      <c r="R929" s="291"/>
      <c r="S929" s="292"/>
      <c r="T929" s="292"/>
      <c r="U929" s="292"/>
      <c r="V929" s="362"/>
      <c r="W929" s="792"/>
      <c r="X929" s="793"/>
      <c r="Y929" s="793"/>
      <c r="Z929" s="793"/>
      <c r="AA929" s="793"/>
      <c r="AB929" s="794"/>
      <c r="AC929" s="792" t="s">
        <v>1640</v>
      </c>
      <c r="AD929" s="793"/>
      <c r="AE929" s="793"/>
      <c r="AF929" s="793"/>
      <c r="AG929" s="793"/>
      <c r="AH929" s="794"/>
      <c r="AI929" s="792" t="s">
        <v>1639</v>
      </c>
      <c r="AJ929" s="793"/>
      <c r="AK929" s="793"/>
      <c r="AL929" s="793"/>
      <c r="AM929" s="793"/>
      <c r="AN929" s="793"/>
      <c r="AO929" s="793"/>
      <c r="AP929" s="794"/>
      <c r="AQ929" s="792" t="s">
        <v>1638</v>
      </c>
      <c r="AR929" s="793"/>
      <c r="AS929" s="793"/>
      <c r="AT929" s="793"/>
      <c r="AU929" s="793"/>
      <c r="AV929" s="793"/>
      <c r="AW929" s="793"/>
      <c r="AX929" s="793"/>
      <c r="AY929" s="793"/>
      <c r="AZ929" s="793"/>
      <c r="BA929" s="793"/>
      <c r="BB929" s="794"/>
    </row>
    <row r="930" spans="1:54" ht="12.6" customHeight="1" x14ac:dyDescent="0.3">
      <c r="A930" s="317"/>
      <c r="B930" s="318"/>
      <c r="C930" s="318"/>
      <c r="D930" s="318"/>
      <c r="E930" s="318"/>
      <c r="F930" s="318"/>
      <c r="G930" s="318"/>
      <c r="H930" s="318"/>
      <c r="I930" s="290"/>
      <c r="J930" s="292"/>
      <c r="K930" s="292"/>
      <c r="L930" s="292"/>
      <c r="M930" s="362"/>
      <c r="N930" s="291"/>
      <c r="O930" s="290"/>
      <c r="P930" s="292"/>
      <c r="Q930" s="362"/>
      <c r="R930" s="291"/>
      <c r="S930" s="292"/>
      <c r="T930" s="292"/>
      <c r="U930" s="292"/>
      <c r="V930" s="362"/>
      <c r="W930" s="792"/>
      <c r="X930" s="793"/>
      <c r="Y930" s="793"/>
      <c r="Z930" s="793"/>
      <c r="AA930" s="793"/>
      <c r="AB930" s="794"/>
      <c r="AC930" s="792" t="s">
        <v>1638</v>
      </c>
      <c r="AD930" s="793"/>
      <c r="AE930" s="793"/>
      <c r="AF930" s="793"/>
      <c r="AG930" s="793"/>
      <c r="AH930" s="794"/>
      <c r="AI930" s="792" t="s">
        <v>1637</v>
      </c>
      <c r="AJ930" s="793"/>
      <c r="AK930" s="793"/>
      <c r="AL930" s="793"/>
      <c r="AM930" s="793"/>
      <c r="AN930" s="793"/>
      <c r="AO930" s="793"/>
      <c r="AP930" s="794"/>
      <c r="AQ930" s="792" t="s">
        <v>1636</v>
      </c>
      <c r="AR930" s="793"/>
      <c r="AS930" s="793"/>
      <c r="AT930" s="793"/>
      <c r="AU930" s="793"/>
      <c r="AV930" s="793"/>
      <c r="AW930" s="793"/>
      <c r="AX930" s="793"/>
      <c r="AY930" s="793"/>
      <c r="AZ930" s="793"/>
      <c r="BA930" s="793"/>
      <c r="BB930" s="794"/>
    </row>
    <row r="931" spans="1:54" ht="12.6" customHeight="1" x14ac:dyDescent="0.3">
      <c r="A931" s="792" t="s">
        <v>468</v>
      </c>
      <c r="B931" s="793"/>
      <c r="C931" s="793"/>
      <c r="D931" s="793"/>
      <c r="E931" s="793"/>
      <c r="F931" s="793"/>
      <c r="G931" s="793"/>
      <c r="H931" s="793"/>
      <c r="I931" s="793"/>
      <c r="J931" s="793"/>
      <c r="K931" s="793"/>
      <c r="L931" s="793"/>
      <c r="M931" s="794"/>
      <c r="N931" s="792" t="s">
        <v>562</v>
      </c>
      <c r="O931" s="793"/>
      <c r="P931" s="793"/>
      <c r="Q931" s="794"/>
      <c r="R931" s="792" t="s">
        <v>561</v>
      </c>
      <c r="S931" s="793"/>
      <c r="T931" s="793"/>
      <c r="U931" s="793"/>
      <c r="V931" s="794"/>
      <c r="W931" s="792" t="s">
        <v>1635</v>
      </c>
      <c r="X931" s="793"/>
      <c r="Y931" s="793"/>
      <c r="Z931" s="793"/>
      <c r="AA931" s="793"/>
      <c r="AB931" s="794"/>
      <c r="AC931" s="792" t="s">
        <v>1634</v>
      </c>
      <c r="AD931" s="793"/>
      <c r="AE931" s="793"/>
      <c r="AF931" s="793"/>
      <c r="AG931" s="793"/>
      <c r="AH931" s="794"/>
      <c r="AI931" s="792" t="s">
        <v>1631</v>
      </c>
      <c r="AJ931" s="793"/>
      <c r="AK931" s="793"/>
      <c r="AL931" s="793"/>
      <c r="AM931" s="793"/>
      <c r="AN931" s="793"/>
      <c r="AO931" s="793"/>
      <c r="AP931" s="794"/>
      <c r="AQ931" s="792" t="s">
        <v>2961</v>
      </c>
      <c r="AR931" s="793"/>
      <c r="AS931" s="793"/>
      <c r="AT931" s="793"/>
      <c r="AU931" s="793"/>
      <c r="AV931" s="793"/>
      <c r="AW931" s="793"/>
      <c r="AX931" s="793"/>
      <c r="AY931" s="793"/>
      <c r="AZ931" s="793"/>
      <c r="BA931" s="793"/>
      <c r="BB931" s="794"/>
    </row>
    <row r="932" spans="1:54" ht="12.6" customHeight="1" x14ac:dyDescent="0.3">
      <c r="A932" s="339"/>
      <c r="B932" s="290"/>
      <c r="C932" s="290"/>
      <c r="D932" s="290"/>
      <c r="E932" s="290"/>
      <c r="F932" s="290"/>
      <c r="G932" s="290"/>
      <c r="H932" s="290"/>
      <c r="I932" s="290"/>
      <c r="J932" s="290"/>
      <c r="K932" s="290"/>
      <c r="L932" s="290"/>
      <c r="M932" s="319"/>
      <c r="N932" s="339"/>
      <c r="O932" s="290"/>
      <c r="P932" s="290"/>
      <c r="Q932" s="319"/>
      <c r="R932" s="792" t="s">
        <v>1633</v>
      </c>
      <c r="S932" s="793"/>
      <c r="T932" s="793"/>
      <c r="U932" s="793"/>
      <c r="V932" s="794"/>
      <c r="W932" s="792" t="s">
        <v>1632</v>
      </c>
      <c r="X932" s="793"/>
      <c r="Y932" s="793"/>
      <c r="Z932" s="793"/>
      <c r="AA932" s="793"/>
      <c r="AB932" s="794"/>
      <c r="AC932" s="792" t="s">
        <v>1631</v>
      </c>
      <c r="AD932" s="793"/>
      <c r="AE932" s="793"/>
      <c r="AF932" s="793"/>
      <c r="AG932" s="793"/>
      <c r="AH932" s="794"/>
      <c r="AI932" s="792" t="s">
        <v>1593</v>
      </c>
      <c r="AJ932" s="793"/>
      <c r="AK932" s="793"/>
      <c r="AL932" s="793"/>
      <c r="AM932" s="793"/>
      <c r="AN932" s="793"/>
      <c r="AO932" s="793"/>
      <c r="AP932" s="794"/>
      <c r="AQ932" s="792" t="s">
        <v>1630</v>
      </c>
      <c r="AR932" s="793"/>
      <c r="AS932" s="793"/>
      <c r="AT932" s="793"/>
      <c r="AU932" s="793"/>
      <c r="AV932" s="793"/>
      <c r="AW932" s="793"/>
      <c r="AX932" s="793"/>
      <c r="AY932" s="793"/>
      <c r="AZ932" s="793"/>
      <c r="BA932" s="793"/>
      <c r="BB932" s="794"/>
    </row>
    <row r="933" spans="1:54" ht="12.6" customHeight="1" x14ac:dyDescent="0.3">
      <c r="A933" s="339"/>
      <c r="B933" s="290"/>
      <c r="C933" s="290"/>
      <c r="D933" s="290"/>
      <c r="E933" s="290"/>
      <c r="F933" s="290"/>
      <c r="G933" s="290"/>
      <c r="H933" s="290"/>
      <c r="I933" s="290"/>
      <c r="J933" s="290"/>
      <c r="K933" s="290"/>
      <c r="L933" s="290"/>
      <c r="M933" s="319"/>
      <c r="N933" s="339"/>
      <c r="O933" s="290"/>
      <c r="P933" s="290"/>
      <c r="Q933" s="319"/>
      <c r="R933" s="792" t="s">
        <v>475</v>
      </c>
      <c r="S933" s="793"/>
      <c r="T933" s="793"/>
      <c r="U933" s="793"/>
      <c r="V933" s="794"/>
      <c r="W933" s="339"/>
      <c r="X933" s="290"/>
      <c r="Y933" s="290"/>
      <c r="Z933" s="290"/>
      <c r="AA933" s="290"/>
      <c r="AB933" s="319"/>
      <c r="AC933" s="792" t="s">
        <v>1593</v>
      </c>
      <c r="AD933" s="793"/>
      <c r="AE933" s="793"/>
      <c r="AF933" s="793"/>
      <c r="AG933" s="793"/>
      <c r="AH933" s="794"/>
      <c r="AI933" s="792" t="s">
        <v>1573</v>
      </c>
      <c r="AJ933" s="793"/>
      <c r="AK933" s="793"/>
      <c r="AL933" s="793"/>
      <c r="AM933" s="793"/>
      <c r="AN933" s="793"/>
      <c r="AO933" s="793"/>
      <c r="AP933" s="794"/>
      <c r="AQ933" s="792" t="s">
        <v>1629</v>
      </c>
      <c r="AR933" s="793"/>
      <c r="AS933" s="793"/>
      <c r="AT933" s="793"/>
      <c r="AU933" s="793"/>
      <c r="AV933" s="793"/>
      <c r="AW933" s="793"/>
      <c r="AX933" s="793"/>
      <c r="AY933" s="793"/>
      <c r="AZ933" s="793"/>
      <c r="BA933" s="793"/>
      <c r="BB933" s="794"/>
    </row>
    <row r="934" spans="1:54" ht="12.6" customHeight="1" x14ac:dyDescent="0.3">
      <c r="A934" s="339"/>
      <c r="B934" s="290"/>
      <c r="C934" s="290"/>
      <c r="D934" s="290"/>
      <c r="E934" s="290"/>
      <c r="F934" s="290"/>
      <c r="G934" s="290"/>
      <c r="H934" s="290"/>
      <c r="I934" s="290"/>
      <c r="J934" s="290"/>
      <c r="K934" s="290"/>
      <c r="L934" s="290"/>
      <c r="M934" s="319"/>
      <c r="N934" s="339"/>
      <c r="O934" s="290"/>
      <c r="P934" s="290"/>
      <c r="Q934" s="319"/>
      <c r="R934" s="339"/>
      <c r="S934" s="290"/>
      <c r="T934" s="290"/>
      <c r="U934" s="290"/>
      <c r="V934" s="319"/>
      <c r="W934" s="339"/>
      <c r="X934" s="290"/>
      <c r="Y934" s="290"/>
      <c r="Z934" s="290"/>
      <c r="AA934" s="290"/>
      <c r="AB934" s="319"/>
      <c r="AC934" s="792" t="s">
        <v>1573</v>
      </c>
      <c r="AD934" s="793"/>
      <c r="AE934" s="793"/>
      <c r="AF934" s="793"/>
      <c r="AG934" s="793"/>
      <c r="AH934" s="794"/>
      <c r="AI934" s="792"/>
      <c r="AJ934" s="793"/>
      <c r="AK934" s="793"/>
      <c r="AL934" s="793"/>
      <c r="AM934" s="793"/>
      <c r="AN934" s="793"/>
      <c r="AO934" s="793"/>
      <c r="AP934" s="794"/>
      <c r="AQ934" s="792" t="s">
        <v>1593</v>
      </c>
      <c r="AR934" s="793"/>
      <c r="AS934" s="793"/>
      <c r="AT934" s="793"/>
      <c r="AU934" s="793"/>
      <c r="AV934" s="793"/>
      <c r="AW934" s="793"/>
      <c r="AX934" s="793"/>
      <c r="AY934" s="793"/>
      <c r="AZ934" s="793"/>
      <c r="BA934" s="793"/>
      <c r="BB934" s="794"/>
    </row>
    <row r="935" spans="1:54" ht="12.6" customHeight="1" x14ac:dyDescent="0.3">
      <c r="A935" s="339"/>
      <c r="B935" s="290"/>
      <c r="C935" s="290"/>
      <c r="D935" s="290"/>
      <c r="E935" s="290"/>
      <c r="F935" s="290"/>
      <c r="G935" s="290"/>
      <c r="H935" s="290"/>
      <c r="I935" s="290"/>
      <c r="J935" s="290"/>
      <c r="K935" s="290"/>
      <c r="L935" s="290"/>
      <c r="M935" s="319"/>
      <c r="N935" s="339"/>
      <c r="O935" s="290"/>
      <c r="P935" s="290"/>
      <c r="Q935" s="319"/>
      <c r="R935" s="339"/>
      <c r="S935" s="290"/>
      <c r="T935" s="290"/>
      <c r="U935" s="290"/>
      <c r="V935" s="319"/>
      <c r="W935" s="339"/>
      <c r="X935" s="290"/>
      <c r="Y935" s="290"/>
      <c r="Z935" s="290"/>
      <c r="AA935" s="290"/>
      <c r="AB935" s="319"/>
      <c r="AC935" s="792"/>
      <c r="AD935" s="793"/>
      <c r="AE935" s="793"/>
      <c r="AF935" s="793"/>
      <c r="AG935" s="793"/>
      <c r="AH935" s="794"/>
      <c r="AI935" s="792"/>
      <c r="AJ935" s="793"/>
      <c r="AK935" s="793"/>
      <c r="AL935" s="793"/>
      <c r="AM935" s="793"/>
      <c r="AN935" s="793"/>
      <c r="AO935" s="793"/>
      <c r="AP935" s="794"/>
      <c r="AQ935" s="792" t="s">
        <v>1573</v>
      </c>
      <c r="AR935" s="793"/>
      <c r="AS935" s="793"/>
      <c r="AT935" s="793"/>
      <c r="AU935" s="793"/>
      <c r="AV935" s="793"/>
      <c r="AW935" s="793"/>
      <c r="AX935" s="793"/>
      <c r="AY935" s="793"/>
      <c r="AZ935" s="793"/>
      <c r="BA935" s="793"/>
      <c r="BB935" s="794"/>
    </row>
    <row r="936" spans="1:54" ht="12.6" customHeight="1" x14ac:dyDescent="0.3">
      <c r="A936" s="739" t="s">
        <v>816</v>
      </c>
      <c r="B936" s="740"/>
      <c r="C936" s="740"/>
      <c r="D936" s="740"/>
      <c r="E936" s="740"/>
      <c r="F936" s="740"/>
      <c r="G936" s="740"/>
      <c r="H936" s="740"/>
      <c r="I936" s="740"/>
      <c r="J936" s="740"/>
      <c r="K936" s="740"/>
      <c r="L936" s="740"/>
      <c r="M936" s="791"/>
      <c r="N936" s="739" t="s">
        <v>817</v>
      </c>
      <c r="O936" s="740"/>
      <c r="P936" s="740"/>
      <c r="Q936" s="791"/>
      <c r="R936" s="739" t="s">
        <v>818</v>
      </c>
      <c r="S936" s="740"/>
      <c r="T936" s="740"/>
      <c r="U936" s="740"/>
      <c r="V936" s="791"/>
      <c r="W936" s="739" t="s">
        <v>476</v>
      </c>
      <c r="X936" s="740"/>
      <c r="Y936" s="740"/>
      <c r="Z936" s="740"/>
      <c r="AA936" s="740"/>
      <c r="AB936" s="791"/>
      <c r="AC936" s="739" t="s">
        <v>477</v>
      </c>
      <c r="AD936" s="740"/>
      <c r="AE936" s="740"/>
      <c r="AF936" s="740"/>
      <c r="AG936" s="740"/>
      <c r="AH936" s="791"/>
      <c r="AI936" s="739" t="s">
        <v>480</v>
      </c>
      <c r="AJ936" s="740"/>
      <c r="AK936" s="740"/>
      <c r="AL936" s="740"/>
      <c r="AM936" s="740"/>
      <c r="AN936" s="740"/>
      <c r="AO936" s="740"/>
      <c r="AP936" s="791"/>
      <c r="AQ936" s="739" t="s">
        <v>1494</v>
      </c>
      <c r="AR936" s="740"/>
      <c r="AS936" s="740"/>
      <c r="AT936" s="740"/>
      <c r="AU936" s="740"/>
      <c r="AV936" s="740"/>
      <c r="AW936" s="740"/>
      <c r="AX936" s="740"/>
      <c r="AY936" s="740"/>
      <c r="AZ936" s="740"/>
      <c r="BA936" s="740"/>
      <c r="BB936" s="791"/>
    </row>
    <row r="937" spans="1:54" ht="12.6" customHeight="1" x14ac:dyDescent="0.3">
      <c r="A937" s="798" t="s">
        <v>563</v>
      </c>
      <c r="B937" s="798"/>
      <c r="C937" s="798"/>
      <c r="D937" s="798"/>
      <c r="E937" s="798"/>
      <c r="F937" s="798"/>
      <c r="G937" s="798"/>
      <c r="H937" s="798"/>
      <c r="I937" s="798"/>
      <c r="J937" s="798"/>
      <c r="K937" s="798"/>
      <c r="L937" s="798"/>
      <c r="M937" s="798"/>
      <c r="N937" s="786"/>
      <c r="O937" s="786"/>
      <c r="P937" s="786"/>
      <c r="Q937" s="786"/>
      <c r="R937" s="786"/>
      <c r="S937" s="786"/>
      <c r="T937" s="786"/>
      <c r="U937" s="786"/>
      <c r="V937" s="786"/>
      <c r="W937" s="786"/>
      <c r="X937" s="786"/>
      <c r="Y937" s="786"/>
      <c r="Z937" s="786"/>
      <c r="AA937" s="786"/>
      <c r="AB937" s="786"/>
      <c r="AC937" s="786"/>
      <c r="AD937" s="786"/>
      <c r="AE937" s="786"/>
      <c r="AF937" s="786"/>
      <c r="AG937" s="786"/>
      <c r="AH937" s="786"/>
      <c r="AI937" s="786"/>
      <c r="AJ937" s="786"/>
      <c r="AK937" s="786"/>
      <c r="AL937" s="786"/>
      <c r="AM937" s="786"/>
      <c r="AN937" s="786"/>
      <c r="AO937" s="786"/>
      <c r="AP937" s="786"/>
      <c r="AQ937" s="786"/>
      <c r="AR937" s="786"/>
      <c r="AS937" s="786"/>
      <c r="AT937" s="786"/>
      <c r="AU937" s="786"/>
      <c r="AV937" s="786"/>
      <c r="AW937" s="786"/>
      <c r="AX937" s="786"/>
      <c r="AY937" s="786"/>
      <c r="AZ937" s="786"/>
      <c r="BA937" s="786"/>
      <c r="BB937" s="786"/>
    </row>
    <row r="938" spans="1:54" ht="12.6" customHeight="1" x14ac:dyDescent="0.3">
      <c r="A938" s="813"/>
      <c r="B938" s="814"/>
      <c r="C938" s="814"/>
      <c r="D938" s="814"/>
      <c r="E938" s="814"/>
      <c r="F938" s="814"/>
      <c r="G938" s="814"/>
      <c r="H938" s="814"/>
      <c r="I938" s="814"/>
      <c r="J938" s="814"/>
      <c r="K938" s="814"/>
      <c r="L938" s="814"/>
      <c r="M938" s="815"/>
      <c r="N938" s="790"/>
      <c r="O938" s="790"/>
      <c r="P938" s="790"/>
      <c r="Q938" s="790"/>
      <c r="R938" s="790"/>
      <c r="S938" s="790"/>
      <c r="T938" s="790"/>
      <c r="U938" s="790"/>
      <c r="V938" s="790"/>
      <c r="W938" s="820"/>
      <c r="X938" s="820"/>
      <c r="Y938" s="820"/>
      <c r="Z938" s="820"/>
      <c r="AA938" s="820"/>
      <c r="AB938" s="820"/>
      <c r="AC938" s="790"/>
      <c r="AD938" s="790"/>
      <c r="AE938" s="790"/>
      <c r="AF938" s="790"/>
      <c r="AG938" s="790"/>
      <c r="AH938" s="790"/>
      <c r="AI938" s="790"/>
      <c r="AJ938" s="790"/>
      <c r="AK938" s="790"/>
      <c r="AL938" s="790"/>
      <c r="AM938" s="790"/>
      <c r="AN938" s="790"/>
      <c r="AO938" s="790"/>
      <c r="AP938" s="790"/>
      <c r="AQ938" s="790"/>
      <c r="AR938" s="790"/>
      <c r="AS938" s="790"/>
      <c r="AT938" s="790"/>
      <c r="AU938" s="790"/>
      <c r="AV938" s="790"/>
      <c r="AW938" s="790"/>
      <c r="AX938" s="790"/>
      <c r="AY938" s="790"/>
      <c r="AZ938" s="790"/>
      <c r="BA938" s="790"/>
      <c r="BB938" s="790"/>
    </row>
    <row r="939" spans="1:54" ht="12.6" customHeight="1" x14ac:dyDescent="0.3">
      <c r="A939" s="813"/>
      <c r="B939" s="814"/>
      <c r="C939" s="814"/>
      <c r="D939" s="814"/>
      <c r="E939" s="814"/>
      <c r="F939" s="814"/>
      <c r="G939" s="814"/>
      <c r="H939" s="814"/>
      <c r="I939" s="814"/>
      <c r="J939" s="814"/>
      <c r="K939" s="814"/>
      <c r="L939" s="814"/>
      <c r="M939" s="815"/>
      <c r="N939" s="790"/>
      <c r="O939" s="790"/>
      <c r="P939" s="790"/>
      <c r="Q939" s="790"/>
      <c r="R939" s="790"/>
      <c r="S939" s="790"/>
      <c r="T939" s="790"/>
      <c r="U939" s="790"/>
      <c r="V939" s="790"/>
      <c r="W939" s="820"/>
      <c r="X939" s="820"/>
      <c r="Y939" s="820"/>
      <c r="Z939" s="820"/>
      <c r="AA939" s="820"/>
      <c r="AB939" s="820"/>
      <c r="AC939" s="790"/>
      <c r="AD939" s="790"/>
      <c r="AE939" s="790"/>
      <c r="AF939" s="790"/>
      <c r="AG939" s="790"/>
      <c r="AH939" s="790"/>
      <c r="AI939" s="790"/>
      <c r="AJ939" s="790"/>
      <c r="AK939" s="790"/>
      <c r="AL939" s="790"/>
      <c r="AM939" s="790"/>
      <c r="AN939" s="790"/>
      <c r="AO939" s="790"/>
      <c r="AP939" s="790"/>
      <c r="AQ939" s="790"/>
      <c r="AR939" s="790"/>
      <c r="AS939" s="790"/>
      <c r="AT939" s="790"/>
      <c r="AU939" s="790"/>
      <c r="AV939" s="790"/>
      <c r="AW939" s="790"/>
      <c r="AX939" s="790"/>
      <c r="AY939" s="790"/>
      <c r="AZ939" s="790"/>
      <c r="BA939" s="790"/>
      <c r="BB939" s="790"/>
    </row>
    <row r="940" spans="1:54" ht="12.6" customHeight="1" x14ac:dyDescent="0.3">
      <c r="A940" s="813"/>
      <c r="B940" s="814"/>
      <c r="C940" s="814"/>
      <c r="D940" s="814"/>
      <c r="E940" s="814"/>
      <c r="F940" s="814"/>
      <c r="G940" s="814"/>
      <c r="H940" s="814"/>
      <c r="I940" s="814"/>
      <c r="J940" s="814"/>
      <c r="K940" s="814"/>
      <c r="L940" s="814"/>
      <c r="M940" s="815"/>
      <c r="N940" s="790"/>
      <c r="O940" s="790"/>
      <c r="P940" s="790"/>
      <c r="Q940" s="790"/>
      <c r="R940" s="790"/>
      <c r="S940" s="790"/>
      <c r="T940" s="790"/>
      <c r="U940" s="790"/>
      <c r="V940" s="790"/>
      <c r="W940" s="820"/>
      <c r="X940" s="820"/>
      <c r="Y940" s="820"/>
      <c r="Z940" s="820"/>
      <c r="AA940" s="820"/>
      <c r="AB940" s="820"/>
      <c r="AC940" s="790"/>
      <c r="AD940" s="790"/>
      <c r="AE940" s="790"/>
      <c r="AF940" s="790"/>
      <c r="AG940" s="790"/>
      <c r="AH940" s="790"/>
      <c r="AI940" s="790"/>
      <c r="AJ940" s="790"/>
      <c r="AK940" s="790"/>
      <c r="AL940" s="790"/>
      <c r="AM940" s="790"/>
      <c r="AN940" s="790"/>
      <c r="AO940" s="790"/>
      <c r="AP940" s="790"/>
      <c r="AQ940" s="790"/>
      <c r="AR940" s="790"/>
      <c r="AS940" s="790"/>
      <c r="AT940" s="790"/>
      <c r="AU940" s="790"/>
      <c r="AV940" s="790"/>
      <c r="AW940" s="790"/>
      <c r="AX940" s="790"/>
      <c r="AY940" s="790"/>
      <c r="AZ940" s="790"/>
      <c r="BA940" s="790"/>
      <c r="BB940" s="790"/>
    </row>
    <row r="941" spans="1:54" ht="12.6" customHeight="1" x14ac:dyDescent="0.3">
      <c r="A941" s="798" t="s">
        <v>1117</v>
      </c>
      <c r="B941" s="798"/>
      <c r="C941" s="798"/>
      <c r="D941" s="798"/>
      <c r="E941" s="798"/>
      <c r="F941" s="798"/>
      <c r="G941" s="798"/>
      <c r="H941" s="798"/>
      <c r="I941" s="798"/>
      <c r="J941" s="798"/>
      <c r="K941" s="798"/>
      <c r="L941" s="798"/>
      <c r="M941" s="798"/>
      <c r="N941" s="786"/>
      <c r="O941" s="786"/>
      <c r="P941" s="786"/>
      <c r="Q941" s="786"/>
      <c r="R941" s="786"/>
      <c r="S941" s="786"/>
      <c r="T941" s="786"/>
      <c r="U941" s="786"/>
      <c r="V941" s="786"/>
      <c r="W941" s="786"/>
      <c r="X941" s="786"/>
      <c r="Y941" s="786"/>
      <c r="Z941" s="786"/>
      <c r="AA941" s="786"/>
      <c r="AB941" s="786"/>
      <c r="AC941" s="786"/>
      <c r="AD941" s="786"/>
      <c r="AE941" s="786"/>
      <c r="AF941" s="786"/>
      <c r="AG941" s="786"/>
      <c r="AH941" s="786"/>
      <c r="AI941" s="786"/>
      <c r="AJ941" s="786"/>
      <c r="AK941" s="786"/>
      <c r="AL941" s="786"/>
      <c r="AM941" s="786"/>
      <c r="AN941" s="786"/>
      <c r="AO941" s="786"/>
      <c r="AP941" s="786"/>
      <c r="AQ941" s="786"/>
      <c r="AR941" s="786"/>
      <c r="AS941" s="786"/>
      <c r="AT941" s="786"/>
      <c r="AU941" s="786"/>
      <c r="AV941" s="786"/>
      <c r="AW941" s="786"/>
      <c r="AX941" s="786"/>
      <c r="AY941" s="786"/>
      <c r="AZ941" s="786"/>
      <c r="BA941" s="786"/>
      <c r="BB941" s="786"/>
    </row>
    <row r="942" spans="1:54" ht="12.6" customHeight="1" x14ac:dyDescent="0.3">
      <c r="A942" s="813"/>
      <c r="B942" s="814"/>
      <c r="C942" s="814"/>
      <c r="D942" s="814"/>
      <c r="E942" s="814"/>
      <c r="F942" s="814"/>
      <c r="G942" s="814"/>
      <c r="H942" s="814"/>
      <c r="I942" s="814"/>
      <c r="J942" s="814"/>
      <c r="K942" s="814"/>
      <c r="L942" s="814"/>
      <c r="M942" s="815"/>
      <c r="N942" s="790"/>
      <c r="O942" s="790"/>
      <c r="P942" s="790"/>
      <c r="Q942" s="790"/>
      <c r="R942" s="790"/>
      <c r="S942" s="790"/>
      <c r="T942" s="790"/>
      <c r="U942" s="790"/>
      <c r="V942" s="790"/>
      <c r="W942" s="820"/>
      <c r="X942" s="820"/>
      <c r="Y942" s="820"/>
      <c r="Z942" s="820"/>
      <c r="AA942" s="820"/>
      <c r="AB942" s="820"/>
      <c r="AC942" s="790"/>
      <c r="AD942" s="790"/>
      <c r="AE942" s="790"/>
      <c r="AF942" s="790"/>
      <c r="AG942" s="790"/>
      <c r="AH942" s="790"/>
      <c r="AI942" s="790"/>
      <c r="AJ942" s="790"/>
      <c r="AK942" s="790"/>
      <c r="AL942" s="790"/>
      <c r="AM942" s="790"/>
      <c r="AN942" s="790"/>
      <c r="AO942" s="790"/>
      <c r="AP942" s="790"/>
      <c r="AQ942" s="790"/>
      <c r="AR942" s="790"/>
      <c r="AS942" s="790"/>
      <c r="AT942" s="790"/>
      <c r="AU942" s="790"/>
      <c r="AV942" s="790"/>
      <c r="AW942" s="790"/>
      <c r="AX942" s="790"/>
      <c r="AY942" s="790"/>
      <c r="AZ942" s="790"/>
      <c r="BA942" s="790"/>
      <c r="BB942" s="790"/>
    </row>
    <row r="943" spans="1:54" ht="12.6" customHeight="1" x14ac:dyDescent="0.3">
      <c r="A943" s="813"/>
      <c r="B943" s="814"/>
      <c r="C943" s="814"/>
      <c r="D943" s="814"/>
      <c r="E943" s="814"/>
      <c r="F943" s="814"/>
      <c r="G943" s="814"/>
      <c r="H943" s="814"/>
      <c r="I943" s="814"/>
      <c r="J943" s="814"/>
      <c r="K943" s="814"/>
      <c r="L943" s="814"/>
      <c r="M943" s="815"/>
      <c r="N943" s="790"/>
      <c r="O943" s="790"/>
      <c r="P943" s="790"/>
      <c r="Q943" s="790"/>
      <c r="R943" s="790"/>
      <c r="S943" s="790"/>
      <c r="T943" s="790"/>
      <c r="U943" s="790"/>
      <c r="V943" s="790"/>
      <c r="W943" s="820"/>
      <c r="X943" s="820"/>
      <c r="Y943" s="820"/>
      <c r="Z943" s="820"/>
      <c r="AA943" s="820"/>
      <c r="AB943" s="820"/>
      <c r="AC943" s="790"/>
      <c r="AD943" s="790"/>
      <c r="AE943" s="790"/>
      <c r="AF943" s="790"/>
      <c r="AG943" s="790"/>
      <c r="AH943" s="790"/>
      <c r="AI943" s="790"/>
      <c r="AJ943" s="790"/>
      <c r="AK943" s="790"/>
      <c r="AL943" s="790"/>
      <c r="AM943" s="790"/>
      <c r="AN943" s="790"/>
      <c r="AO943" s="790"/>
      <c r="AP943" s="790"/>
      <c r="AQ943" s="790"/>
      <c r="AR943" s="790"/>
      <c r="AS943" s="790"/>
      <c r="AT943" s="790"/>
      <c r="AU943" s="790"/>
      <c r="AV943" s="790"/>
      <c r="AW943" s="790"/>
      <c r="AX943" s="790"/>
      <c r="AY943" s="790"/>
      <c r="AZ943" s="790"/>
      <c r="BA943" s="790"/>
      <c r="BB943" s="790"/>
    </row>
    <row r="944" spans="1:54" ht="12.6" customHeight="1" x14ac:dyDescent="0.3">
      <c r="A944" s="813"/>
      <c r="B944" s="814"/>
      <c r="C944" s="814"/>
      <c r="D944" s="814"/>
      <c r="E944" s="814"/>
      <c r="F944" s="814"/>
      <c r="G944" s="814"/>
      <c r="H944" s="814"/>
      <c r="I944" s="814"/>
      <c r="J944" s="814"/>
      <c r="K944" s="814"/>
      <c r="L944" s="814"/>
      <c r="M944" s="815"/>
      <c r="N944" s="790"/>
      <c r="O944" s="790"/>
      <c r="P944" s="790"/>
      <c r="Q944" s="790"/>
      <c r="R944" s="790"/>
      <c r="S944" s="790"/>
      <c r="T944" s="790"/>
      <c r="U944" s="790"/>
      <c r="V944" s="790"/>
      <c r="W944" s="820"/>
      <c r="X944" s="820"/>
      <c r="Y944" s="820"/>
      <c r="Z944" s="820"/>
      <c r="AA944" s="820"/>
      <c r="AB944" s="820"/>
      <c r="AC944" s="790"/>
      <c r="AD944" s="790"/>
      <c r="AE944" s="790"/>
      <c r="AF944" s="790"/>
      <c r="AG944" s="790"/>
      <c r="AH944" s="790"/>
      <c r="AI944" s="790"/>
      <c r="AJ944" s="790"/>
      <c r="AK944" s="790"/>
      <c r="AL944" s="790"/>
      <c r="AM944" s="790"/>
      <c r="AN944" s="790"/>
      <c r="AO944" s="790"/>
      <c r="AP944" s="790"/>
      <c r="AQ944" s="790"/>
      <c r="AR944" s="790"/>
      <c r="AS944" s="790"/>
      <c r="AT944" s="790"/>
      <c r="AU944" s="790"/>
      <c r="AV944" s="790"/>
      <c r="AW944" s="790"/>
      <c r="AX944" s="790"/>
      <c r="AY944" s="790"/>
      <c r="AZ944" s="790"/>
      <c r="BA944" s="790"/>
      <c r="BB944" s="790"/>
    </row>
    <row r="946" spans="1:54" ht="12.6" customHeight="1" x14ac:dyDescent="0.3">
      <c r="A946" s="246" t="s">
        <v>479</v>
      </c>
    </row>
    <row r="947" spans="1:54" ht="12.6" customHeight="1" x14ac:dyDescent="0.3">
      <c r="A947" s="795"/>
      <c r="B947" s="796"/>
      <c r="C947" s="796"/>
      <c r="D947" s="796"/>
      <c r="E947" s="796"/>
      <c r="F947" s="796"/>
      <c r="G947" s="796"/>
      <c r="H947" s="796"/>
      <c r="I947" s="297"/>
      <c r="J947" s="345"/>
      <c r="K947" s="345"/>
      <c r="L947" s="345"/>
      <c r="M947" s="346"/>
      <c r="N947" s="344"/>
      <c r="O947" s="297"/>
      <c r="P947" s="345"/>
      <c r="Q947" s="346"/>
      <c r="R947" s="344"/>
      <c r="S947" s="345"/>
      <c r="T947" s="345"/>
      <c r="U947" s="345"/>
      <c r="V947" s="346"/>
      <c r="W947" s="795"/>
      <c r="X947" s="796"/>
      <c r="Y947" s="796"/>
      <c r="Z947" s="796"/>
      <c r="AA947" s="796"/>
      <c r="AB947" s="797"/>
      <c r="AC947" s="795"/>
      <c r="AD947" s="796"/>
      <c r="AE947" s="796"/>
      <c r="AF947" s="796"/>
      <c r="AG947" s="796"/>
      <c r="AH947" s="797"/>
      <c r="AI947" s="795" t="s">
        <v>481</v>
      </c>
      <c r="AJ947" s="796"/>
      <c r="AK947" s="796"/>
      <c r="AL947" s="796"/>
      <c r="AM947" s="796"/>
      <c r="AN947" s="796"/>
      <c r="AO947" s="796"/>
      <c r="AP947" s="797"/>
      <c r="AQ947" s="795" t="s">
        <v>1640</v>
      </c>
      <c r="AR947" s="796"/>
      <c r="AS947" s="796"/>
      <c r="AT947" s="796"/>
      <c r="AU947" s="796"/>
      <c r="AV947" s="796"/>
      <c r="AW947" s="796"/>
      <c r="AX947" s="796"/>
      <c r="AY947" s="796"/>
      <c r="AZ947" s="796"/>
      <c r="BA947" s="796"/>
      <c r="BB947" s="797"/>
    </row>
    <row r="948" spans="1:54" ht="12.6" customHeight="1" x14ac:dyDescent="0.3">
      <c r="A948" s="317"/>
      <c r="B948" s="318"/>
      <c r="C948" s="318"/>
      <c r="D948" s="318"/>
      <c r="E948" s="318"/>
      <c r="F948" s="318"/>
      <c r="G948" s="318"/>
      <c r="H948" s="318"/>
      <c r="I948" s="290"/>
      <c r="J948" s="292"/>
      <c r="K948" s="292"/>
      <c r="L948" s="292"/>
      <c r="M948" s="362"/>
      <c r="N948" s="291"/>
      <c r="O948" s="290"/>
      <c r="P948" s="292"/>
      <c r="Q948" s="362"/>
      <c r="R948" s="291"/>
      <c r="S948" s="292"/>
      <c r="T948" s="292"/>
      <c r="U948" s="292"/>
      <c r="V948" s="362"/>
      <c r="W948" s="792"/>
      <c r="X948" s="793"/>
      <c r="Y948" s="793"/>
      <c r="Z948" s="793"/>
      <c r="AA948" s="793"/>
      <c r="AB948" s="794"/>
      <c r="AC948" s="792" t="s">
        <v>1640</v>
      </c>
      <c r="AD948" s="793"/>
      <c r="AE948" s="793"/>
      <c r="AF948" s="793"/>
      <c r="AG948" s="793"/>
      <c r="AH948" s="794"/>
      <c r="AI948" s="792" t="s">
        <v>1639</v>
      </c>
      <c r="AJ948" s="793"/>
      <c r="AK948" s="793"/>
      <c r="AL948" s="793"/>
      <c r="AM948" s="793"/>
      <c r="AN948" s="793"/>
      <c r="AO948" s="793"/>
      <c r="AP948" s="794"/>
      <c r="AQ948" s="792" t="s">
        <v>1638</v>
      </c>
      <c r="AR948" s="793"/>
      <c r="AS948" s="793"/>
      <c r="AT948" s="793"/>
      <c r="AU948" s="793"/>
      <c r="AV948" s="793"/>
      <c r="AW948" s="793"/>
      <c r="AX948" s="793"/>
      <c r="AY948" s="793"/>
      <c r="AZ948" s="793"/>
      <c r="BA948" s="793"/>
      <c r="BB948" s="794"/>
    </row>
    <row r="949" spans="1:54" ht="12.6" customHeight="1" x14ac:dyDescent="0.3">
      <c r="A949" s="317"/>
      <c r="B949" s="318"/>
      <c r="C949" s="318"/>
      <c r="D949" s="318"/>
      <c r="E949" s="318"/>
      <c r="F949" s="318"/>
      <c r="G949" s="318"/>
      <c r="H949" s="318"/>
      <c r="I949" s="290"/>
      <c r="J949" s="292"/>
      <c r="K949" s="292"/>
      <c r="L949" s="292"/>
      <c r="M949" s="362"/>
      <c r="N949" s="291"/>
      <c r="O949" s="290"/>
      <c r="P949" s="292"/>
      <c r="Q949" s="362"/>
      <c r="R949" s="291"/>
      <c r="S949" s="292"/>
      <c r="T949" s="292"/>
      <c r="U949" s="292"/>
      <c r="V949" s="362"/>
      <c r="W949" s="792"/>
      <c r="X949" s="793"/>
      <c r="Y949" s="793"/>
      <c r="Z949" s="793"/>
      <c r="AA949" s="793"/>
      <c r="AB949" s="794"/>
      <c r="AC949" s="792" t="s">
        <v>1638</v>
      </c>
      <c r="AD949" s="793"/>
      <c r="AE949" s="793"/>
      <c r="AF949" s="793"/>
      <c r="AG949" s="793"/>
      <c r="AH949" s="794"/>
      <c r="AI949" s="792" t="s">
        <v>1637</v>
      </c>
      <c r="AJ949" s="793"/>
      <c r="AK949" s="793"/>
      <c r="AL949" s="793"/>
      <c r="AM949" s="793"/>
      <c r="AN949" s="793"/>
      <c r="AO949" s="793"/>
      <c r="AP949" s="794"/>
      <c r="AQ949" s="792" t="s">
        <v>1636</v>
      </c>
      <c r="AR949" s="793"/>
      <c r="AS949" s="793"/>
      <c r="AT949" s="793"/>
      <c r="AU949" s="793"/>
      <c r="AV949" s="793"/>
      <c r="AW949" s="793"/>
      <c r="AX949" s="793"/>
      <c r="AY949" s="793"/>
      <c r="AZ949" s="793"/>
      <c r="BA949" s="793"/>
      <c r="BB949" s="794"/>
    </row>
    <row r="950" spans="1:54" ht="12.6" customHeight="1" x14ac:dyDescent="0.3">
      <c r="A950" s="792" t="s">
        <v>468</v>
      </c>
      <c r="B950" s="793"/>
      <c r="C950" s="793"/>
      <c r="D950" s="793"/>
      <c r="E950" s="793"/>
      <c r="F950" s="793"/>
      <c r="G950" s="793"/>
      <c r="H950" s="793"/>
      <c r="I950" s="793"/>
      <c r="J950" s="793"/>
      <c r="K950" s="793"/>
      <c r="L950" s="793"/>
      <c r="M950" s="794"/>
      <c r="N950" s="792" t="s">
        <v>562</v>
      </c>
      <c r="O950" s="793"/>
      <c r="P950" s="793"/>
      <c r="Q950" s="794"/>
      <c r="R950" s="792" t="s">
        <v>561</v>
      </c>
      <c r="S950" s="793"/>
      <c r="T950" s="793"/>
      <c r="U950" s="793"/>
      <c r="V950" s="794"/>
      <c r="W950" s="792" t="s">
        <v>1635</v>
      </c>
      <c r="X950" s="793"/>
      <c r="Y950" s="793"/>
      <c r="Z950" s="793"/>
      <c r="AA950" s="793"/>
      <c r="AB950" s="794"/>
      <c r="AC950" s="792" t="s">
        <v>1634</v>
      </c>
      <c r="AD950" s="793"/>
      <c r="AE950" s="793"/>
      <c r="AF950" s="793"/>
      <c r="AG950" s="793"/>
      <c r="AH950" s="794"/>
      <c r="AI950" s="792" t="s">
        <v>1631</v>
      </c>
      <c r="AJ950" s="793"/>
      <c r="AK950" s="793"/>
      <c r="AL950" s="793"/>
      <c r="AM950" s="793"/>
      <c r="AN950" s="793"/>
      <c r="AO950" s="793"/>
      <c r="AP950" s="794"/>
      <c r="AQ950" s="792" t="s">
        <v>2961</v>
      </c>
      <c r="AR950" s="793"/>
      <c r="AS950" s="793"/>
      <c r="AT950" s="793"/>
      <c r="AU950" s="793"/>
      <c r="AV950" s="793"/>
      <c r="AW950" s="793"/>
      <c r="AX950" s="793"/>
      <c r="AY950" s="793"/>
      <c r="AZ950" s="793"/>
      <c r="BA950" s="793"/>
      <c r="BB950" s="794"/>
    </row>
    <row r="951" spans="1:54" ht="12.6" customHeight="1" x14ac:dyDescent="0.3">
      <c r="A951" s="339"/>
      <c r="B951" s="290"/>
      <c r="C951" s="290"/>
      <c r="D951" s="290"/>
      <c r="E951" s="290"/>
      <c r="F951" s="290"/>
      <c r="G951" s="290"/>
      <c r="H951" s="290"/>
      <c r="I951" s="290"/>
      <c r="J951" s="290"/>
      <c r="K951" s="290"/>
      <c r="L951" s="290"/>
      <c r="M951" s="319"/>
      <c r="N951" s="339"/>
      <c r="O951" s="290"/>
      <c r="P951" s="290"/>
      <c r="Q951" s="319"/>
      <c r="R951" s="792" t="s">
        <v>1633</v>
      </c>
      <c r="S951" s="793"/>
      <c r="T951" s="793"/>
      <c r="U951" s="793"/>
      <c r="V951" s="794"/>
      <c r="W951" s="792" t="s">
        <v>1632</v>
      </c>
      <c r="X951" s="793"/>
      <c r="Y951" s="793"/>
      <c r="Z951" s="793"/>
      <c r="AA951" s="793"/>
      <c r="AB951" s="794"/>
      <c r="AC951" s="792" t="s">
        <v>1631</v>
      </c>
      <c r="AD951" s="793"/>
      <c r="AE951" s="793"/>
      <c r="AF951" s="793"/>
      <c r="AG951" s="793"/>
      <c r="AH951" s="794"/>
      <c r="AI951" s="792" t="s">
        <v>1593</v>
      </c>
      <c r="AJ951" s="793"/>
      <c r="AK951" s="793"/>
      <c r="AL951" s="793"/>
      <c r="AM951" s="793"/>
      <c r="AN951" s="793"/>
      <c r="AO951" s="793"/>
      <c r="AP951" s="794"/>
      <c r="AQ951" s="792" t="s">
        <v>1630</v>
      </c>
      <c r="AR951" s="793"/>
      <c r="AS951" s="793"/>
      <c r="AT951" s="793"/>
      <c r="AU951" s="793"/>
      <c r="AV951" s="793"/>
      <c r="AW951" s="793"/>
      <c r="AX951" s="793"/>
      <c r="AY951" s="793"/>
      <c r="AZ951" s="793"/>
      <c r="BA951" s="793"/>
      <c r="BB951" s="794"/>
    </row>
    <row r="952" spans="1:54" ht="12.6" customHeight="1" x14ac:dyDescent="0.3">
      <c r="A952" s="339"/>
      <c r="B952" s="290"/>
      <c r="C952" s="290"/>
      <c r="D952" s="290"/>
      <c r="E952" s="290"/>
      <c r="F952" s="290"/>
      <c r="G952" s="290"/>
      <c r="H952" s="290"/>
      <c r="I952" s="290"/>
      <c r="J952" s="290"/>
      <c r="K952" s="290"/>
      <c r="L952" s="290"/>
      <c r="M952" s="319"/>
      <c r="N952" s="339"/>
      <c r="O952" s="290"/>
      <c r="P952" s="290"/>
      <c r="Q952" s="319"/>
      <c r="R952" s="792" t="s">
        <v>475</v>
      </c>
      <c r="S952" s="793"/>
      <c r="T952" s="793"/>
      <c r="U952" s="793"/>
      <c r="V952" s="794"/>
      <c r="W952" s="339"/>
      <c r="X952" s="290"/>
      <c r="Y952" s="290"/>
      <c r="Z952" s="290"/>
      <c r="AA952" s="290"/>
      <c r="AB952" s="319"/>
      <c r="AC952" s="792" t="s">
        <v>1593</v>
      </c>
      <c r="AD952" s="793"/>
      <c r="AE952" s="793"/>
      <c r="AF952" s="793"/>
      <c r="AG952" s="793"/>
      <c r="AH952" s="794"/>
      <c r="AI952" s="792" t="s">
        <v>1573</v>
      </c>
      <c r="AJ952" s="793"/>
      <c r="AK952" s="793"/>
      <c r="AL952" s="793"/>
      <c r="AM952" s="793"/>
      <c r="AN952" s="793"/>
      <c r="AO952" s="793"/>
      <c r="AP952" s="794"/>
      <c r="AQ952" s="792" t="s">
        <v>1629</v>
      </c>
      <c r="AR952" s="793"/>
      <c r="AS952" s="793"/>
      <c r="AT952" s="793"/>
      <c r="AU952" s="793"/>
      <c r="AV952" s="793"/>
      <c r="AW952" s="793"/>
      <c r="AX952" s="793"/>
      <c r="AY952" s="793"/>
      <c r="AZ952" s="793"/>
      <c r="BA952" s="793"/>
      <c r="BB952" s="794"/>
    </row>
    <row r="953" spans="1:54" ht="12.6" customHeight="1" x14ac:dyDescent="0.3">
      <c r="A953" s="339"/>
      <c r="B953" s="290"/>
      <c r="C953" s="290"/>
      <c r="D953" s="290"/>
      <c r="E953" s="290"/>
      <c r="F953" s="290"/>
      <c r="G953" s="290"/>
      <c r="H953" s="290"/>
      <c r="I953" s="290"/>
      <c r="J953" s="290"/>
      <c r="K953" s="290"/>
      <c r="L953" s="290"/>
      <c r="M953" s="319"/>
      <c r="N953" s="339"/>
      <c r="O953" s="290"/>
      <c r="P953" s="290"/>
      <c r="Q953" s="319"/>
      <c r="R953" s="339"/>
      <c r="S953" s="290"/>
      <c r="T953" s="290"/>
      <c r="U953" s="290"/>
      <c r="V953" s="319"/>
      <c r="W953" s="339"/>
      <c r="X953" s="290"/>
      <c r="Y953" s="290"/>
      <c r="Z953" s="290"/>
      <c r="AA953" s="290"/>
      <c r="AB953" s="319"/>
      <c r="AC953" s="792" t="s">
        <v>1573</v>
      </c>
      <c r="AD953" s="793"/>
      <c r="AE953" s="793"/>
      <c r="AF953" s="793"/>
      <c r="AG953" s="793"/>
      <c r="AH953" s="794"/>
      <c r="AI953" s="792"/>
      <c r="AJ953" s="793"/>
      <c r="AK953" s="793"/>
      <c r="AL953" s="793"/>
      <c r="AM953" s="793"/>
      <c r="AN953" s="793"/>
      <c r="AO953" s="793"/>
      <c r="AP953" s="794"/>
      <c r="AQ953" s="792" t="s">
        <v>1593</v>
      </c>
      <c r="AR953" s="793"/>
      <c r="AS953" s="793"/>
      <c r="AT953" s="793"/>
      <c r="AU953" s="793"/>
      <c r="AV953" s="793"/>
      <c r="AW953" s="793"/>
      <c r="AX953" s="793"/>
      <c r="AY953" s="793"/>
      <c r="AZ953" s="793"/>
      <c r="BA953" s="793"/>
      <c r="BB953" s="794"/>
    </row>
    <row r="954" spans="1:54" ht="12.6" customHeight="1" x14ac:dyDescent="0.3">
      <c r="A954" s="339"/>
      <c r="B954" s="290"/>
      <c r="C954" s="290"/>
      <c r="D954" s="290"/>
      <c r="E954" s="290"/>
      <c r="F954" s="290"/>
      <c r="G954" s="290"/>
      <c r="H954" s="290"/>
      <c r="I954" s="290"/>
      <c r="J954" s="290"/>
      <c r="K954" s="290"/>
      <c r="L954" s="290"/>
      <c r="M954" s="319"/>
      <c r="N954" s="339"/>
      <c r="O954" s="290"/>
      <c r="P954" s="290"/>
      <c r="Q954" s="319"/>
      <c r="R954" s="339"/>
      <c r="S954" s="290"/>
      <c r="T954" s="290"/>
      <c r="U954" s="290"/>
      <c r="V954" s="319"/>
      <c r="W954" s="339"/>
      <c r="X954" s="290"/>
      <c r="Y954" s="290"/>
      <c r="Z954" s="290"/>
      <c r="AA954" s="290"/>
      <c r="AB954" s="319"/>
      <c r="AC954" s="792"/>
      <c r="AD954" s="793"/>
      <c r="AE954" s="793"/>
      <c r="AF954" s="793"/>
      <c r="AG954" s="793"/>
      <c r="AH954" s="794"/>
      <c r="AI954" s="792"/>
      <c r="AJ954" s="793"/>
      <c r="AK954" s="793"/>
      <c r="AL954" s="793"/>
      <c r="AM954" s="793"/>
      <c r="AN954" s="793"/>
      <c r="AO954" s="793"/>
      <c r="AP954" s="794"/>
      <c r="AQ954" s="792" t="s">
        <v>1573</v>
      </c>
      <c r="AR954" s="793"/>
      <c r="AS954" s="793"/>
      <c r="AT954" s="793"/>
      <c r="AU954" s="793"/>
      <c r="AV954" s="793"/>
      <c r="AW954" s="793"/>
      <c r="AX954" s="793"/>
      <c r="AY954" s="793"/>
      <c r="AZ954" s="793"/>
      <c r="BA954" s="793"/>
      <c r="BB954" s="794"/>
    </row>
    <row r="955" spans="1:54" s="314" customFormat="1" ht="12.6" customHeight="1" x14ac:dyDescent="0.3">
      <c r="A955" s="739" t="s">
        <v>816</v>
      </c>
      <c r="B955" s="740"/>
      <c r="C955" s="740"/>
      <c r="D955" s="740"/>
      <c r="E955" s="740"/>
      <c r="F955" s="740"/>
      <c r="G955" s="740"/>
      <c r="H955" s="740"/>
      <c r="I955" s="740"/>
      <c r="J955" s="740"/>
      <c r="K955" s="740"/>
      <c r="L955" s="740"/>
      <c r="M955" s="791"/>
      <c r="N955" s="739" t="s">
        <v>817</v>
      </c>
      <c r="O955" s="740"/>
      <c r="P955" s="740"/>
      <c r="Q955" s="791"/>
      <c r="R955" s="739" t="s">
        <v>818</v>
      </c>
      <c r="S955" s="740"/>
      <c r="T955" s="740"/>
      <c r="U955" s="740"/>
      <c r="V955" s="791"/>
      <c r="W955" s="739" t="s">
        <v>476</v>
      </c>
      <c r="X955" s="740"/>
      <c r="Y955" s="740"/>
      <c r="Z955" s="740"/>
      <c r="AA955" s="740"/>
      <c r="AB955" s="791"/>
      <c r="AC955" s="739" t="s">
        <v>477</v>
      </c>
      <c r="AD955" s="740"/>
      <c r="AE955" s="740"/>
      <c r="AF955" s="740"/>
      <c r="AG955" s="740"/>
      <c r="AH955" s="791"/>
      <c r="AI955" s="739" t="s">
        <v>480</v>
      </c>
      <c r="AJ955" s="740"/>
      <c r="AK955" s="740"/>
      <c r="AL955" s="740"/>
      <c r="AM955" s="740"/>
      <c r="AN955" s="740"/>
      <c r="AO955" s="740"/>
      <c r="AP955" s="791"/>
      <c r="AQ955" s="739" t="s">
        <v>1494</v>
      </c>
      <c r="AR955" s="740"/>
      <c r="AS955" s="740"/>
      <c r="AT955" s="740"/>
      <c r="AU955" s="740"/>
      <c r="AV955" s="740"/>
      <c r="AW955" s="740"/>
      <c r="AX955" s="740"/>
      <c r="AY955" s="740"/>
      <c r="AZ955" s="740"/>
      <c r="BA955" s="740"/>
      <c r="BB955" s="791"/>
    </row>
    <row r="956" spans="1:54" s="314" customFormat="1" ht="12.6" customHeight="1" x14ac:dyDescent="0.3">
      <c r="A956" s="798" t="s">
        <v>1507</v>
      </c>
      <c r="B956" s="798"/>
      <c r="C956" s="798"/>
      <c r="D956" s="798"/>
      <c r="E956" s="798"/>
      <c r="F956" s="798"/>
      <c r="G956" s="798"/>
      <c r="H956" s="798"/>
      <c r="I956" s="798"/>
      <c r="J956" s="798"/>
      <c r="K956" s="798"/>
      <c r="L956" s="798"/>
      <c r="M956" s="798"/>
      <c r="N956" s="786"/>
      <c r="O956" s="786"/>
      <c r="P956" s="786"/>
      <c r="Q956" s="786"/>
      <c r="R956" s="786"/>
      <c r="S956" s="786"/>
      <c r="T956" s="786"/>
      <c r="U956" s="786"/>
      <c r="V956" s="786"/>
      <c r="W956" s="786"/>
      <c r="X956" s="786"/>
      <c r="Y956" s="786"/>
      <c r="Z956" s="786"/>
      <c r="AA956" s="786"/>
      <c r="AB956" s="786"/>
      <c r="AC956" s="786"/>
      <c r="AD956" s="786"/>
      <c r="AE956" s="786"/>
      <c r="AF956" s="786"/>
      <c r="AG956" s="786"/>
      <c r="AH956" s="786"/>
      <c r="AI956" s="786"/>
      <c r="AJ956" s="786"/>
      <c r="AK956" s="786"/>
      <c r="AL956" s="786"/>
      <c r="AM956" s="786"/>
      <c r="AN956" s="786"/>
      <c r="AO956" s="786"/>
      <c r="AP956" s="786"/>
      <c r="AQ956" s="786"/>
      <c r="AR956" s="786"/>
      <c r="AS956" s="786"/>
      <c r="AT956" s="786"/>
      <c r="AU956" s="786"/>
      <c r="AV956" s="786"/>
      <c r="AW956" s="786"/>
      <c r="AX956" s="786"/>
      <c r="AY956" s="786"/>
      <c r="AZ956" s="786"/>
      <c r="BA956" s="786"/>
      <c r="BB956" s="786"/>
    </row>
    <row r="957" spans="1:54" ht="12.6" customHeight="1" x14ac:dyDescent="0.3">
      <c r="A957" s="813"/>
      <c r="B957" s="814"/>
      <c r="C957" s="814"/>
      <c r="D957" s="814"/>
      <c r="E957" s="814"/>
      <c r="F957" s="814"/>
      <c r="G957" s="814"/>
      <c r="H957" s="814"/>
      <c r="I957" s="814"/>
      <c r="J957" s="814"/>
      <c r="K957" s="814"/>
      <c r="L957" s="814"/>
      <c r="M957" s="815"/>
      <c r="N957" s="790"/>
      <c r="O957" s="790"/>
      <c r="P957" s="790"/>
      <c r="Q957" s="790"/>
      <c r="R957" s="790"/>
      <c r="S957" s="790"/>
      <c r="T957" s="790"/>
      <c r="U957" s="790"/>
      <c r="V957" s="790"/>
      <c r="W957" s="820"/>
      <c r="X957" s="820"/>
      <c r="Y957" s="820"/>
      <c r="Z957" s="820"/>
      <c r="AA957" s="820"/>
      <c r="AB957" s="820"/>
      <c r="AC957" s="790"/>
      <c r="AD957" s="790"/>
      <c r="AE957" s="790"/>
      <c r="AF957" s="790"/>
      <c r="AG957" s="790"/>
      <c r="AH957" s="790"/>
      <c r="AI957" s="790"/>
      <c r="AJ957" s="790"/>
      <c r="AK957" s="790"/>
      <c r="AL957" s="790"/>
      <c r="AM957" s="790"/>
      <c r="AN957" s="790"/>
      <c r="AO957" s="790"/>
      <c r="AP957" s="790"/>
      <c r="AQ957" s="790"/>
      <c r="AR957" s="790"/>
      <c r="AS957" s="790"/>
      <c r="AT957" s="790"/>
      <c r="AU957" s="790"/>
      <c r="AV957" s="790"/>
      <c r="AW957" s="790"/>
      <c r="AX957" s="790"/>
      <c r="AY957" s="790"/>
      <c r="AZ957" s="790"/>
      <c r="BA957" s="790"/>
      <c r="BB957" s="790"/>
    </row>
    <row r="958" spans="1:54" ht="12.6" customHeight="1" x14ac:dyDescent="0.3">
      <c r="A958" s="813"/>
      <c r="B958" s="814"/>
      <c r="C958" s="814"/>
      <c r="D958" s="814"/>
      <c r="E958" s="814"/>
      <c r="F958" s="814"/>
      <c r="G958" s="814"/>
      <c r="H958" s="814"/>
      <c r="I958" s="814"/>
      <c r="J958" s="814"/>
      <c r="K958" s="814"/>
      <c r="L958" s="814"/>
      <c r="M958" s="815"/>
      <c r="N958" s="790"/>
      <c r="O958" s="790"/>
      <c r="P958" s="790"/>
      <c r="Q958" s="790"/>
      <c r="R958" s="790"/>
      <c r="S958" s="790"/>
      <c r="T958" s="790"/>
      <c r="U958" s="790"/>
      <c r="V958" s="790"/>
      <c r="W958" s="820"/>
      <c r="X958" s="820"/>
      <c r="Y958" s="820"/>
      <c r="Z958" s="820"/>
      <c r="AA958" s="820"/>
      <c r="AB958" s="820"/>
      <c r="AC958" s="790"/>
      <c r="AD958" s="790"/>
      <c r="AE958" s="790"/>
      <c r="AF958" s="790"/>
      <c r="AG958" s="790"/>
      <c r="AH958" s="790"/>
      <c r="AI958" s="790"/>
      <c r="AJ958" s="790"/>
      <c r="AK958" s="790"/>
      <c r="AL958" s="790"/>
      <c r="AM958" s="790"/>
      <c r="AN958" s="790"/>
      <c r="AO958" s="790"/>
      <c r="AP958" s="790"/>
      <c r="AQ958" s="790"/>
      <c r="AR958" s="790"/>
      <c r="AS958" s="790"/>
      <c r="AT958" s="790"/>
      <c r="AU958" s="790"/>
      <c r="AV958" s="790"/>
      <c r="AW958" s="790"/>
      <c r="AX958" s="790"/>
      <c r="AY958" s="790"/>
      <c r="AZ958" s="790"/>
      <c r="BA958" s="790"/>
      <c r="BB958" s="790"/>
    </row>
    <row r="959" spans="1:54" ht="12.6" customHeight="1" x14ac:dyDescent="0.3">
      <c r="A959" s="813"/>
      <c r="B959" s="814"/>
      <c r="C959" s="814"/>
      <c r="D959" s="814"/>
      <c r="E959" s="814"/>
      <c r="F959" s="814"/>
      <c r="G959" s="814"/>
      <c r="H959" s="814"/>
      <c r="I959" s="814"/>
      <c r="J959" s="814"/>
      <c r="K959" s="814"/>
      <c r="L959" s="814"/>
      <c r="M959" s="815"/>
      <c r="N959" s="790"/>
      <c r="O959" s="790"/>
      <c r="P959" s="790"/>
      <c r="Q959" s="790"/>
      <c r="R959" s="790"/>
      <c r="S959" s="790"/>
      <c r="T959" s="790"/>
      <c r="U959" s="790"/>
      <c r="V959" s="790"/>
      <c r="W959" s="820"/>
      <c r="X959" s="820"/>
      <c r="Y959" s="820"/>
      <c r="Z959" s="820"/>
      <c r="AA959" s="820"/>
      <c r="AB959" s="820"/>
      <c r="AC959" s="790"/>
      <c r="AD959" s="790"/>
      <c r="AE959" s="790"/>
      <c r="AF959" s="790"/>
      <c r="AG959" s="790"/>
      <c r="AH959" s="790"/>
      <c r="AI959" s="790"/>
      <c r="AJ959" s="790"/>
      <c r="AK959" s="790"/>
      <c r="AL959" s="790"/>
      <c r="AM959" s="790"/>
      <c r="AN959" s="790"/>
      <c r="AO959" s="790"/>
      <c r="AP959" s="790"/>
      <c r="AQ959" s="790"/>
      <c r="AR959" s="790"/>
      <c r="AS959" s="790"/>
      <c r="AT959" s="790"/>
      <c r="AU959" s="790"/>
      <c r="AV959" s="790"/>
      <c r="AW959" s="790"/>
      <c r="AX959" s="790"/>
      <c r="AY959" s="790"/>
      <c r="AZ959" s="790"/>
      <c r="BA959" s="790"/>
      <c r="BB959" s="790"/>
    </row>
    <row r="960" spans="1:54" ht="12.6" customHeight="1" x14ac:dyDescent="0.3">
      <c r="A960" s="798" t="s">
        <v>564</v>
      </c>
      <c r="B960" s="798"/>
      <c r="C960" s="798"/>
      <c r="D960" s="798"/>
      <c r="E960" s="798"/>
      <c r="F960" s="798"/>
      <c r="G960" s="798"/>
      <c r="H960" s="798"/>
      <c r="I960" s="798"/>
      <c r="J960" s="798"/>
      <c r="K960" s="798"/>
      <c r="L960" s="798"/>
      <c r="M960" s="798"/>
      <c r="N960" s="786"/>
      <c r="O960" s="786"/>
      <c r="P960" s="786"/>
      <c r="Q960" s="786"/>
      <c r="R960" s="786"/>
      <c r="S960" s="786"/>
      <c r="T960" s="786"/>
      <c r="U960" s="786"/>
      <c r="V960" s="786"/>
      <c r="W960" s="786"/>
      <c r="X960" s="786"/>
      <c r="Y960" s="786"/>
      <c r="Z960" s="786"/>
      <c r="AA960" s="786"/>
      <c r="AB960" s="786"/>
      <c r="AC960" s="786"/>
      <c r="AD960" s="786"/>
      <c r="AE960" s="786"/>
      <c r="AF960" s="786"/>
      <c r="AG960" s="786"/>
      <c r="AH960" s="786"/>
      <c r="AI960" s="786"/>
      <c r="AJ960" s="786"/>
      <c r="AK960" s="786"/>
      <c r="AL960" s="786"/>
      <c r="AM960" s="786"/>
      <c r="AN960" s="786"/>
      <c r="AO960" s="786"/>
      <c r="AP960" s="786"/>
      <c r="AQ960" s="786"/>
      <c r="AR960" s="786"/>
      <c r="AS960" s="786"/>
      <c r="AT960" s="786"/>
      <c r="AU960" s="786"/>
      <c r="AV960" s="786"/>
      <c r="AW960" s="786"/>
      <c r="AX960" s="786"/>
      <c r="AY960" s="786"/>
      <c r="AZ960" s="786"/>
      <c r="BA960" s="786"/>
      <c r="BB960" s="786"/>
    </row>
    <row r="961" spans="1:54" ht="12.6" customHeight="1" x14ac:dyDescent="0.3">
      <c r="A961" s="813"/>
      <c r="B961" s="814"/>
      <c r="C961" s="814"/>
      <c r="D961" s="814"/>
      <c r="E961" s="814"/>
      <c r="F961" s="814"/>
      <c r="G961" s="814"/>
      <c r="H961" s="814"/>
      <c r="I961" s="814"/>
      <c r="J961" s="814"/>
      <c r="K961" s="814"/>
      <c r="L961" s="814"/>
      <c r="M961" s="815"/>
      <c r="N961" s="790"/>
      <c r="O961" s="790"/>
      <c r="P961" s="790"/>
      <c r="Q961" s="790"/>
      <c r="R961" s="790"/>
      <c r="S961" s="790"/>
      <c r="T961" s="790"/>
      <c r="U961" s="790"/>
      <c r="V961" s="790"/>
      <c r="W961" s="820"/>
      <c r="X961" s="820"/>
      <c r="Y961" s="820"/>
      <c r="Z961" s="820"/>
      <c r="AA961" s="820"/>
      <c r="AB961" s="820"/>
      <c r="AC961" s="790"/>
      <c r="AD961" s="790"/>
      <c r="AE961" s="790"/>
      <c r="AF961" s="790"/>
      <c r="AG961" s="790"/>
      <c r="AH961" s="790"/>
      <c r="AI961" s="790"/>
      <c r="AJ961" s="790"/>
      <c r="AK961" s="790"/>
      <c r="AL961" s="790"/>
      <c r="AM961" s="790"/>
      <c r="AN961" s="790"/>
      <c r="AO961" s="790"/>
      <c r="AP961" s="790"/>
      <c r="AQ961" s="790"/>
      <c r="AR961" s="790"/>
      <c r="AS961" s="790"/>
      <c r="AT961" s="790"/>
      <c r="AU961" s="790"/>
      <c r="AV961" s="790"/>
      <c r="AW961" s="790"/>
      <c r="AX961" s="790"/>
      <c r="AY961" s="790"/>
      <c r="AZ961" s="790"/>
      <c r="BA961" s="790"/>
      <c r="BB961" s="790"/>
    </row>
    <row r="962" spans="1:54" ht="12.6" customHeight="1" x14ac:dyDescent="0.3">
      <c r="A962" s="813"/>
      <c r="B962" s="814"/>
      <c r="C962" s="814"/>
      <c r="D962" s="814"/>
      <c r="E962" s="814"/>
      <c r="F962" s="814"/>
      <c r="G962" s="814"/>
      <c r="H962" s="814"/>
      <c r="I962" s="814"/>
      <c r="J962" s="814"/>
      <c r="K962" s="814"/>
      <c r="L962" s="814"/>
      <c r="M962" s="815"/>
      <c r="N962" s="790"/>
      <c r="O962" s="790"/>
      <c r="P962" s="790"/>
      <c r="Q962" s="790"/>
      <c r="R962" s="790"/>
      <c r="S962" s="790"/>
      <c r="T962" s="790"/>
      <c r="U962" s="790"/>
      <c r="V962" s="790"/>
      <c r="W962" s="820"/>
      <c r="X962" s="820"/>
      <c r="Y962" s="820"/>
      <c r="Z962" s="820"/>
      <c r="AA962" s="820"/>
      <c r="AB962" s="820"/>
      <c r="AC962" s="790"/>
      <c r="AD962" s="790"/>
      <c r="AE962" s="790"/>
      <c r="AF962" s="790"/>
      <c r="AG962" s="790"/>
      <c r="AH962" s="790"/>
      <c r="AI962" s="790"/>
      <c r="AJ962" s="790"/>
      <c r="AK962" s="790"/>
      <c r="AL962" s="790"/>
      <c r="AM962" s="790"/>
      <c r="AN962" s="790"/>
      <c r="AO962" s="790"/>
      <c r="AP962" s="790"/>
      <c r="AQ962" s="790"/>
      <c r="AR962" s="790"/>
      <c r="AS962" s="790"/>
      <c r="AT962" s="790"/>
      <c r="AU962" s="790"/>
      <c r="AV962" s="790"/>
      <c r="AW962" s="790"/>
      <c r="AX962" s="790"/>
      <c r="AY962" s="790"/>
      <c r="AZ962" s="790"/>
      <c r="BA962" s="790"/>
      <c r="BB962" s="790"/>
    </row>
    <row r="963" spans="1:54" ht="12.6" customHeight="1" x14ac:dyDescent="0.3">
      <c r="A963" s="813"/>
      <c r="B963" s="814"/>
      <c r="C963" s="814"/>
      <c r="D963" s="814"/>
      <c r="E963" s="814"/>
      <c r="F963" s="814"/>
      <c r="G963" s="814"/>
      <c r="H963" s="814"/>
      <c r="I963" s="814"/>
      <c r="J963" s="814"/>
      <c r="K963" s="814"/>
      <c r="L963" s="814"/>
      <c r="M963" s="815"/>
      <c r="N963" s="790"/>
      <c r="O963" s="790"/>
      <c r="P963" s="790"/>
      <c r="Q963" s="790"/>
      <c r="R963" s="790"/>
      <c r="S963" s="790"/>
      <c r="T963" s="790"/>
      <c r="U963" s="790"/>
      <c r="V963" s="790"/>
      <c r="W963" s="820"/>
      <c r="X963" s="820"/>
      <c r="Y963" s="820"/>
      <c r="Z963" s="820"/>
      <c r="AA963" s="820"/>
      <c r="AB963" s="820"/>
      <c r="AC963" s="790"/>
      <c r="AD963" s="790"/>
      <c r="AE963" s="790"/>
      <c r="AF963" s="790"/>
      <c r="AG963" s="790"/>
      <c r="AH963" s="790"/>
      <c r="AI963" s="790"/>
      <c r="AJ963" s="790"/>
      <c r="AK963" s="790"/>
      <c r="AL963" s="790"/>
      <c r="AM963" s="790"/>
      <c r="AN963" s="790"/>
      <c r="AO963" s="790"/>
      <c r="AP963" s="790"/>
      <c r="AQ963" s="790"/>
      <c r="AR963" s="790"/>
      <c r="AS963" s="790"/>
      <c r="AT963" s="790"/>
      <c r="AU963" s="790"/>
      <c r="AV963" s="790"/>
      <c r="AW963" s="790"/>
      <c r="AX963" s="790"/>
      <c r="AY963" s="790"/>
      <c r="AZ963" s="790"/>
      <c r="BA963" s="790"/>
      <c r="BB963" s="790"/>
    </row>
    <row r="964" spans="1:54" ht="12.6" customHeight="1" x14ac:dyDescent="0.3">
      <c r="A964" s="999" t="s">
        <v>541</v>
      </c>
      <c r="B964" s="999"/>
      <c r="C964" s="999"/>
      <c r="D964" s="999"/>
      <c r="E964" s="999"/>
      <c r="F964" s="999"/>
      <c r="G964" s="999"/>
      <c r="H964" s="999"/>
      <c r="I964" s="999"/>
      <c r="J964" s="999"/>
      <c r="K964" s="999"/>
      <c r="L964" s="999"/>
      <c r="M964" s="999"/>
      <c r="N964" s="821"/>
      <c r="O964" s="821"/>
      <c r="P964" s="821"/>
      <c r="Q964" s="821"/>
      <c r="R964" s="821"/>
      <c r="S964" s="821"/>
      <c r="T964" s="821"/>
      <c r="U964" s="821"/>
      <c r="V964" s="821"/>
      <c r="W964" s="823"/>
      <c r="X964" s="823"/>
      <c r="Y964" s="823"/>
      <c r="Z964" s="823"/>
      <c r="AA964" s="823"/>
      <c r="AB964" s="823"/>
      <c r="AC964" s="821"/>
      <c r="AD964" s="821"/>
      <c r="AE964" s="821"/>
      <c r="AF964" s="821"/>
      <c r="AG964" s="821"/>
      <c r="AH964" s="821"/>
      <c r="AI964" s="821"/>
      <c r="AJ964" s="821"/>
      <c r="AK964" s="821"/>
      <c r="AL964" s="821"/>
      <c r="AM964" s="821"/>
      <c r="AN964" s="821"/>
      <c r="AO964" s="821"/>
      <c r="AP964" s="821"/>
      <c r="AQ964" s="821"/>
      <c r="AR964" s="821"/>
      <c r="AS964" s="821"/>
      <c r="AT964" s="821"/>
      <c r="AU964" s="821"/>
      <c r="AV964" s="821"/>
      <c r="AW964" s="821"/>
      <c r="AX964" s="821"/>
      <c r="AY964" s="821"/>
      <c r="AZ964" s="821"/>
      <c r="BA964" s="821"/>
      <c r="BB964" s="821"/>
    </row>
    <row r="965" spans="1:54" ht="12.6" customHeight="1" x14ac:dyDescent="0.3">
      <c r="A965" s="813"/>
      <c r="B965" s="814"/>
      <c r="C965" s="814"/>
      <c r="D965" s="814"/>
      <c r="E965" s="814"/>
      <c r="F965" s="814"/>
      <c r="G965" s="814"/>
      <c r="H965" s="814"/>
      <c r="I965" s="814"/>
      <c r="J965" s="814"/>
      <c r="K965" s="814"/>
      <c r="L965" s="814"/>
      <c r="M965" s="815"/>
      <c r="N965" s="790"/>
      <c r="O965" s="790"/>
      <c r="P965" s="790"/>
      <c r="Q965" s="790"/>
      <c r="R965" s="790"/>
      <c r="S965" s="790"/>
      <c r="T965" s="790"/>
      <c r="U965" s="790"/>
      <c r="V965" s="790"/>
      <c r="W965" s="820"/>
      <c r="X965" s="820"/>
      <c r="Y965" s="820"/>
      <c r="Z965" s="820"/>
      <c r="AA965" s="820"/>
      <c r="AB965" s="820"/>
      <c r="AC965" s="790"/>
      <c r="AD965" s="790"/>
      <c r="AE965" s="790"/>
      <c r="AF965" s="790"/>
      <c r="AG965" s="790"/>
      <c r="AH965" s="790"/>
      <c r="AI965" s="790"/>
      <c r="AJ965" s="790"/>
      <c r="AK965" s="790"/>
      <c r="AL965" s="790"/>
      <c r="AM965" s="790"/>
      <c r="AN965" s="790"/>
      <c r="AO965" s="790"/>
      <c r="AP965" s="790"/>
      <c r="AQ965" s="790"/>
      <c r="AR965" s="790"/>
      <c r="AS965" s="790"/>
      <c r="AT965" s="790"/>
      <c r="AU965" s="790"/>
      <c r="AV965" s="790"/>
      <c r="AW965" s="790"/>
      <c r="AX965" s="790"/>
      <c r="AY965" s="790"/>
      <c r="AZ965" s="790"/>
      <c r="BA965" s="790"/>
      <c r="BB965" s="790"/>
    </row>
    <row r="966" spans="1:54" ht="12.6" customHeight="1" x14ac:dyDescent="0.3">
      <c r="A966" s="813"/>
      <c r="B966" s="814"/>
      <c r="C966" s="814"/>
      <c r="D966" s="814"/>
      <c r="E966" s="814"/>
      <c r="F966" s="814"/>
      <c r="G966" s="814"/>
      <c r="H966" s="814"/>
      <c r="I966" s="814"/>
      <c r="J966" s="814"/>
      <c r="K966" s="814"/>
      <c r="L966" s="814"/>
      <c r="M966" s="815"/>
      <c r="N966" s="790"/>
      <c r="O966" s="790"/>
      <c r="P966" s="790"/>
      <c r="Q966" s="790"/>
      <c r="R966" s="790"/>
      <c r="S966" s="790"/>
      <c r="T966" s="790"/>
      <c r="U966" s="790"/>
      <c r="V966" s="790"/>
      <c r="W966" s="820"/>
      <c r="X966" s="820"/>
      <c r="Y966" s="820"/>
      <c r="Z966" s="820"/>
      <c r="AA966" s="820"/>
      <c r="AB966" s="820"/>
      <c r="AC966" s="790"/>
      <c r="AD966" s="790"/>
      <c r="AE966" s="790"/>
      <c r="AF966" s="790"/>
      <c r="AG966" s="790"/>
      <c r="AH966" s="790"/>
      <c r="AI966" s="790"/>
      <c r="AJ966" s="790"/>
      <c r="AK966" s="790"/>
      <c r="AL966" s="790"/>
      <c r="AM966" s="790"/>
      <c r="AN966" s="790"/>
      <c r="AO966" s="790"/>
      <c r="AP966" s="790"/>
      <c r="AQ966" s="790"/>
      <c r="AR966" s="790"/>
      <c r="AS966" s="790"/>
      <c r="AT966" s="790"/>
      <c r="AU966" s="790"/>
      <c r="AV966" s="790"/>
      <c r="AW966" s="790"/>
      <c r="AX966" s="790"/>
      <c r="AY966" s="790"/>
      <c r="AZ966" s="790"/>
      <c r="BA966" s="790"/>
      <c r="BB966" s="790"/>
    </row>
    <row r="967" spans="1:54" ht="12.6" customHeight="1" x14ac:dyDescent="0.3">
      <c r="A967" s="314" t="s">
        <v>1628</v>
      </c>
    </row>
    <row r="968" spans="1:54" ht="15" customHeight="1" x14ac:dyDescent="0.3">
      <c r="A968" s="824"/>
      <c r="B968" s="825"/>
      <c r="C968" s="825"/>
      <c r="D968" s="825"/>
      <c r="E968" s="825"/>
      <c r="F968" s="825"/>
      <c r="G968" s="825"/>
      <c r="H968" s="825"/>
      <c r="I968" s="825"/>
      <c r="J968" s="825"/>
      <c r="K968" s="825"/>
      <c r="L968" s="825"/>
      <c r="M968" s="825"/>
      <c r="N968" s="825"/>
      <c r="O968" s="825"/>
      <c r="P968" s="825"/>
      <c r="Q968" s="825"/>
      <c r="R968" s="825"/>
      <c r="S968" s="825"/>
      <c r="T968" s="825"/>
      <c r="U968" s="825"/>
      <c r="V968" s="825"/>
      <c r="W968" s="825"/>
      <c r="X968" s="825"/>
      <c r="Y968" s="825"/>
      <c r="Z968" s="825"/>
      <c r="AA968" s="825"/>
      <c r="AB968" s="825"/>
      <c r="AC968" s="825"/>
      <c r="AD968" s="825"/>
      <c r="AE968" s="825"/>
      <c r="AF968" s="825"/>
      <c r="AG968" s="825"/>
      <c r="AH968" s="825"/>
      <c r="AI968" s="825"/>
      <c r="AJ968" s="825"/>
      <c r="AK968" s="825"/>
      <c r="AL968" s="825"/>
      <c r="AM968" s="825"/>
      <c r="AN968" s="825"/>
      <c r="AO968" s="825"/>
      <c r="AP968" s="825"/>
      <c r="AQ968" s="825"/>
      <c r="AR968" s="825"/>
      <c r="AS968" s="825"/>
      <c r="AT968" s="825"/>
      <c r="AU968" s="825"/>
      <c r="AV968" s="825"/>
      <c r="AW968" s="825"/>
      <c r="AX968" s="825"/>
      <c r="AY968" s="825"/>
      <c r="AZ968" s="825"/>
      <c r="BA968" s="825"/>
      <c r="BB968" s="826"/>
    </row>
    <row r="969" spans="1:54" ht="15" customHeight="1" x14ac:dyDescent="0.3">
      <c r="A969" s="827"/>
      <c r="B969" s="828"/>
      <c r="C969" s="828"/>
      <c r="D969" s="828"/>
      <c r="E969" s="828"/>
      <c r="F969" s="828"/>
      <c r="G969" s="828"/>
      <c r="H969" s="828"/>
      <c r="I969" s="828"/>
      <c r="J969" s="828"/>
      <c r="K969" s="828"/>
      <c r="L969" s="828"/>
      <c r="M969" s="828"/>
      <c r="N969" s="828"/>
      <c r="O969" s="828"/>
      <c r="P969" s="828"/>
      <c r="Q969" s="828"/>
      <c r="R969" s="828"/>
      <c r="S969" s="828"/>
      <c r="T969" s="828"/>
      <c r="U969" s="828"/>
      <c r="V969" s="828"/>
      <c r="W969" s="828"/>
      <c r="X969" s="828"/>
      <c r="Y969" s="828"/>
      <c r="Z969" s="828"/>
      <c r="AA969" s="828"/>
      <c r="AB969" s="828"/>
      <c r="AC969" s="828"/>
      <c r="AD969" s="828"/>
      <c r="AE969" s="828"/>
      <c r="AF969" s="828"/>
      <c r="AG969" s="828"/>
      <c r="AH969" s="828"/>
      <c r="AI969" s="828"/>
      <c r="AJ969" s="828"/>
      <c r="AK969" s="828"/>
      <c r="AL969" s="828"/>
      <c r="AM969" s="828"/>
      <c r="AN969" s="828"/>
      <c r="AO969" s="828"/>
      <c r="AP969" s="828"/>
      <c r="AQ969" s="828"/>
      <c r="AR969" s="828"/>
      <c r="AS969" s="828"/>
      <c r="AT969" s="828"/>
      <c r="AU969" s="828"/>
      <c r="AV969" s="828"/>
      <c r="AW969" s="828"/>
      <c r="AX969" s="828"/>
      <c r="AY969" s="828"/>
      <c r="AZ969" s="828"/>
      <c r="BA969" s="828"/>
      <c r="BB969" s="829"/>
    </row>
    <row r="970" spans="1:54" s="290" customFormat="1" ht="12.6" customHeight="1" x14ac:dyDescent="0.3"/>
    <row r="971" spans="1:54" ht="12.6" customHeight="1" x14ac:dyDescent="0.3">
      <c r="A971" s="314" t="s">
        <v>1627</v>
      </c>
      <c r="B971" s="314"/>
      <c r="C971" s="314"/>
      <c r="D971" s="314"/>
      <c r="E971" s="314"/>
      <c r="F971" s="314"/>
      <c r="G971" s="314"/>
      <c r="H971" s="314"/>
      <c r="I971" s="314"/>
      <c r="J971" s="314"/>
      <c r="K971" s="314"/>
      <c r="L971" s="314"/>
      <c r="M971" s="314"/>
      <c r="N971" s="314"/>
      <c r="O971" s="314"/>
      <c r="P971" s="314"/>
      <c r="Q971" s="314"/>
      <c r="R971" s="314"/>
      <c r="S971" s="314"/>
      <c r="T971" s="314"/>
      <c r="U971" s="314"/>
      <c r="V971" s="314"/>
      <c r="W971" s="314"/>
      <c r="X971" s="314"/>
      <c r="Y971" s="314"/>
      <c r="Z971" s="314"/>
      <c r="AA971" s="314"/>
      <c r="AB971" s="314"/>
      <c r="AC971" s="314"/>
      <c r="AD971" s="314"/>
      <c r="AE971" s="314"/>
      <c r="AF971" s="314"/>
      <c r="AG971" s="314"/>
      <c r="AH971" s="314"/>
      <c r="AI971" s="314"/>
      <c r="AJ971" s="314"/>
      <c r="AK971" s="314"/>
      <c r="AL971" s="314"/>
      <c r="AM971" s="314"/>
      <c r="AN971" s="314"/>
      <c r="AO971" s="314"/>
      <c r="AP971" s="314"/>
      <c r="AQ971" s="314"/>
      <c r="AR971" s="314"/>
      <c r="AS971" s="314"/>
      <c r="AT971" s="314"/>
      <c r="AU971" s="314"/>
      <c r="AV971" s="314"/>
      <c r="AW971" s="314"/>
      <c r="AX971" s="314"/>
      <c r="AY971" s="314"/>
      <c r="AZ971" s="314"/>
      <c r="BA971" s="314"/>
      <c r="BB971" s="314"/>
    </row>
    <row r="972" spans="1:54" ht="12.6" customHeight="1" x14ac:dyDescent="0.3">
      <c r="A972" s="314"/>
      <c r="B972" s="314" t="s">
        <v>1573</v>
      </c>
      <c r="C972" s="314"/>
      <c r="D972" s="314"/>
      <c r="E972" s="314"/>
      <c r="F972" s="314"/>
      <c r="G972" s="314"/>
      <c r="H972" s="314"/>
      <c r="I972" s="314"/>
      <c r="J972" s="314"/>
      <c r="K972" s="314"/>
      <c r="L972" s="314"/>
      <c r="M972" s="314"/>
      <c r="N972" s="314"/>
      <c r="O972" s="314"/>
      <c r="P972" s="314"/>
      <c r="Q972" s="314"/>
      <c r="R972" s="314"/>
      <c r="S972" s="314"/>
      <c r="T972" s="314"/>
      <c r="U972" s="314"/>
      <c r="V972" s="314"/>
      <c r="W972" s="314"/>
      <c r="X972" s="314"/>
      <c r="Y972" s="314"/>
      <c r="Z972" s="314"/>
      <c r="AA972" s="314"/>
      <c r="AB972" s="314"/>
      <c r="AC972" s="314"/>
      <c r="AD972" s="314"/>
      <c r="AE972" s="314"/>
      <c r="AF972" s="314"/>
      <c r="AG972" s="314"/>
      <c r="AH972" s="314"/>
      <c r="AI972" s="314"/>
      <c r="AJ972" s="314"/>
      <c r="AK972" s="314"/>
      <c r="AL972" s="314"/>
      <c r="AM972" s="314"/>
      <c r="AN972" s="314"/>
      <c r="AO972" s="314"/>
      <c r="AP972" s="314"/>
      <c r="AQ972" s="314"/>
      <c r="AR972" s="314"/>
      <c r="AS972" s="314"/>
      <c r="AT972" s="314"/>
      <c r="AU972" s="314"/>
      <c r="AV972" s="314"/>
      <c r="AW972" s="314"/>
      <c r="AX972" s="314"/>
      <c r="AY972" s="314"/>
      <c r="AZ972" s="314"/>
      <c r="BA972" s="314"/>
      <c r="BB972" s="314"/>
    </row>
    <row r="973" spans="1:54" ht="12.6" customHeight="1" x14ac:dyDescent="0.3">
      <c r="A973" s="246" t="s">
        <v>474</v>
      </c>
    </row>
    <row r="974" spans="1:54" ht="12.6" customHeight="1" x14ac:dyDescent="0.3">
      <c r="A974" s="856" t="s">
        <v>468</v>
      </c>
      <c r="B974" s="857"/>
      <c r="C974" s="857"/>
      <c r="D974" s="857"/>
      <c r="E974" s="857"/>
      <c r="F974" s="857"/>
      <c r="G974" s="857"/>
      <c r="H974" s="857"/>
      <c r="I974" s="857"/>
      <c r="J974" s="857"/>
      <c r="K974" s="857"/>
      <c r="L974" s="857"/>
      <c r="M974" s="857"/>
      <c r="N974" s="857"/>
      <c r="O974" s="857"/>
      <c r="P974" s="857"/>
      <c r="Q974" s="857"/>
      <c r="R974" s="857"/>
      <c r="S974" s="857"/>
      <c r="T974" s="857"/>
      <c r="U974" s="857"/>
      <c r="V974" s="857"/>
      <c r="W974" s="830" t="s">
        <v>1626</v>
      </c>
      <c r="X974" s="830"/>
      <c r="Y974" s="830"/>
      <c r="Z974" s="830"/>
      <c r="AA974" s="830"/>
      <c r="AB974" s="830"/>
      <c r="AC974" s="830"/>
      <c r="AD974" s="830"/>
      <c r="AE974" s="830"/>
      <c r="AF974" s="830"/>
      <c r="AG974" s="830"/>
      <c r="AH974" s="830"/>
      <c r="AI974" s="830"/>
      <c r="AJ974" s="830"/>
      <c r="AK974" s="830"/>
      <c r="AL974" s="830"/>
      <c r="AM974" s="795" t="s">
        <v>1625</v>
      </c>
      <c r="AN974" s="796"/>
      <c r="AO974" s="796"/>
      <c r="AP974" s="796"/>
      <c r="AQ974" s="796"/>
      <c r="AR974" s="796"/>
      <c r="AS974" s="796"/>
      <c r="AT974" s="796"/>
      <c r="AU974" s="796"/>
      <c r="AV974" s="796"/>
      <c r="AW974" s="796"/>
      <c r="AX974" s="796"/>
      <c r="AY974" s="796"/>
      <c r="AZ974" s="796"/>
      <c r="BA974" s="796"/>
      <c r="BB974" s="797"/>
    </row>
    <row r="975" spans="1:54" ht="12.6" customHeight="1" x14ac:dyDescent="0.3">
      <c r="A975" s="859"/>
      <c r="B975" s="860"/>
      <c r="C975" s="860"/>
      <c r="D975" s="860"/>
      <c r="E975" s="860"/>
      <c r="F975" s="860"/>
      <c r="G975" s="860"/>
      <c r="H975" s="860"/>
      <c r="I975" s="860"/>
      <c r="J975" s="860"/>
      <c r="K975" s="860"/>
      <c r="L975" s="860"/>
      <c r="M975" s="860"/>
      <c r="N975" s="860"/>
      <c r="O975" s="860"/>
      <c r="P975" s="860"/>
      <c r="Q975" s="860"/>
      <c r="R975" s="860"/>
      <c r="S975" s="860"/>
      <c r="T975" s="860"/>
      <c r="U975" s="860"/>
      <c r="V975" s="860"/>
      <c r="W975" s="918" t="s">
        <v>1624</v>
      </c>
      <c r="X975" s="918"/>
      <c r="Y975" s="918"/>
      <c r="Z975" s="918"/>
      <c r="AA975" s="918"/>
      <c r="AB975" s="918"/>
      <c r="AC975" s="918"/>
      <c r="AD975" s="918"/>
      <c r="AE975" s="918" t="s">
        <v>1623</v>
      </c>
      <c r="AF975" s="918"/>
      <c r="AG975" s="918"/>
      <c r="AH975" s="918"/>
      <c r="AI975" s="918"/>
      <c r="AJ975" s="918"/>
      <c r="AK975" s="918"/>
      <c r="AL975" s="918"/>
      <c r="AM975" s="792" t="s">
        <v>1622</v>
      </c>
      <c r="AN975" s="793"/>
      <c r="AO975" s="793"/>
      <c r="AP975" s="793"/>
      <c r="AQ975" s="793"/>
      <c r="AR975" s="793"/>
      <c r="AS975" s="793"/>
      <c r="AT975" s="793"/>
      <c r="AU975" s="793"/>
      <c r="AV975" s="793"/>
      <c r="AW975" s="793"/>
      <c r="AX975" s="793"/>
      <c r="AY975" s="793"/>
      <c r="AZ975" s="793"/>
      <c r="BA975" s="793"/>
      <c r="BB975" s="794"/>
    </row>
    <row r="976" spans="1:54" ht="12.6" customHeight="1" x14ac:dyDescent="0.3">
      <c r="A976" s="787" t="s">
        <v>816</v>
      </c>
      <c r="B976" s="788"/>
      <c r="C976" s="788"/>
      <c r="D976" s="788"/>
      <c r="E976" s="788"/>
      <c r="F976" s="788"/>
      <c r="G976" s="788"/>
      <c r="H976" s="788"/>
      <c r="I976" s="788"/>
      <c r="J976" s="788"/>
      <c r="K976" s="788"/>
      <c r="L976" s="788"/>
      <c r="M976" s="788"/>
      <c r="N976" s="788"/>
      <c r="O976" s="788"/>
      <c r="P976" s="788"/>
      <c r="Q976" s="788"/>
      <c r="R976" s="788"/>
      <c r="S976" s="788"/>
      <c r="T976" s="788"/>
      <c r="U976" s="788"/>
      <c r="V976" s="789"/>
      <c r="W976" s="789" t="s">
        <v>817</v>
      </c>
      <c r="X976" s="830"/>
      <c r="Y976" s="830"/>
      <c r="Z976" s="830"/>
      <c r="AA976" s="830"/>
      <c r="AB976" s="830"/>
      <c r="AC976" s="830"/>
      <c r="AD976" s="830"/>
      <c r="AE976" s="787" t="s">
        <v>818</v>
      </c>
      <c r="AF976" s="788"/>
      <c r="AG976" s="788"/>
      <c r="AH976" s="788"/>
      <c r="AI976" s="788"/>
      <c r="AJ976" s="788"/>
      <c r="AK976" s="788"/>
      <c r="AL976" s="789"/>
      <c r="AM976" s="787" t="s">
        <v>1549</v>
      </c>
      <c r="AN976" s="788"/>
      <c r="AO976" s="788"/>
      <c r="AP976" s="788"/>
      <c r="AQ976" s="788"/>
      <c r="AR976" s="788"/>
      <c r="AS976" s="788"/>
      <c r="AT976" s="788"/>
      <c r="AU976" s="788"/>
      <c r="AV976" s="788"/>
      <c r="AW976" s="788"/>
      <c r="AX976" s="788"/>
      <c r="AY976" s="788"/>
      <c r="AZ976" s="788"/>
      <c r="BA976" s="788"/>
      <c r="BB976" s="789"/>
    </row>
    <row r="977" spans="1:54" ht="12.6" customHeight="1" x14ac:dyDescent="0.3">
      <c r="A977" s="999" t="s">
        <v>565</v>
      </c>
      <c r="B977" s="999"/>
      <c r="C977" s="999"/>
      <c r="D977" s="999"/>
      <c r="E977" s="999"/>
      <c r="F977" s="999"/>
      <c r="G977" s="999"/>
      <c r="H977" s="999"/>
      <c r="I977" s="999"/>
      <c r="J977" s="999"/>
      <c r="K977" s="999"/>
      <c r="L977" s="999"/>
      <c r="M977" s="999"/>
      <c r="N977" s="999"/>
      <c r="O977" s="999"/>
      <c r="P977" s="999"/>
      <c r="Q977" s="999"/>
      <c r="R977" s="999"/>
      <c r="S977" s="999"/>
      <c r="T977" s="999"/>
      <c r="U977" s="999"/>
      <c r="V977" s="999"/>
      <c r="W977" s="821"/>
      <c r="X977" s="821"/>
      <c r="Y977" s="821"/>
      <c r="Z977" s="821"/>
      <c r="AA977" s="821"/>
      <c r="AB977" s="821"/>
      <c r="AC977" s="821"/>
      <c r="AD977" s="821"/>
      <c r="AE977" s="726"/>
      <c r="AF977" s="726"/>
      <c r="AG977" s="726"/>
      <c r="AH977" s="726"/>
      <c r="AI977" s="726"/>
      <c r="AJ977" s="726"/>
      <c r="AK977" s="726"/>
      <c r="AL977" s="726"/>
      <c r="AM977" s="726"/>
      <c r="AN977" s="726"/>
      <c r="AO977" s="726"/>
      <c r="AP977" s="726"/>
      <c r="AQ977" s="726"/>
      <c r="AR977" s="726"/>
      <c r="AS977" s="726"/>
      <c r="AT977" s="726"/>
      <c r="AU977" s="726"/>
      <c r="AV977" s="726"/>
      <c r="AW977" s="726"/>
      <c r="AX977" s="726"/>
      <c r="AY977" s="726"/>
      <c r="AZ977" s="726"/>
      <c r="BA977" s="726"/>
      <c r="BB977" s="726"/>
    </row>
    <row r="978" spans="1:54" ht="12.6" customHeight="1" x14ac:dyDescent="0.3">
      <c r="A978" s="813"/>
      <c r="B978" s="814"/>
      <c r="C978" s="814"/>
      <c r="D978" s="814"/>
      <c r="E978" s="814"/>
      <c r="F978" s="814"/>
      <c r="G978" s="814"/>
      <c r="H978" s="814"/>
      <c r="I978" s="814"/>
      <c r="J978" s="814"/>
      <c r="K978" s="814"/>
      <c r="L978" s="814"/>
      <c r="M978" s="814"/>
      <c r="N978" s="814"/>
      <c r="O978" s="814"/>
      <c r="P978" s="814"/>
      <c r="Q978" s="814"/>
      <c r="R978" s="814"/>
      <c r="S978" s="814"/>
      <c r="T978" s="814"/>
      <c r="U978" s="814"/>
      <c r="V978" s="815"/>
      <c r="W978" s="727"/>
      <c r="X978" s="790"/>
      <c r="Y978" s="790"/>
      <c r="Z978" s="790"/>
      <c r="AA978" s="790"/>
      <c r="AB978" s="790"/>
      <c r="AC978" s="790"/>
      <c r="AD978" s="790"/>
      <c r="AE978" s="725"/>
      <c r="AF978" s="726"/>
      <c r="AG978" s="726"/>
      <c r="AH978" s="726"/>
      <c r="AI978" s="726"/>
      <c r="AJ978" s="726"/>
      <c r="AK978" s="726"/>
      <c r="AL978" s="727"/>
      <c r="AM978" s="725"/>
      <c r="AN978" s="726"/>
      <c r="AO978" s="726"/>
      <c r="AP978" s="726"/>
      <c r="AQ978" s="726"/>
      <c r="AR978" s="726"/>
      <c r="AS978" s="726"/>
      <c r="AT978" s="726"/>
      <c r="AU978" s="726"/>
      <c r="AV978" s="726"/>
      <c r="AW978" s="726"/>
      <c r="AX978" s="726"/>
      <c r="AY978" s="726"/>
      <c r="AZ978" s="726"/>
      <c r="BA978" s="726"/>
      <c r="BB978" s="727"/>
    </row>
    <row r="979" spans="1:54" ht="12.6" customHeight="1" x14ac:dyDescent="0.3">
      <c r="A979" s="813"/>
      <c r="B979" s="814"/>
      <c r="C979" s="814"/>
      <c r="D979" s="814"/>
      <c r="E979" s="814"/>
      <c r="F979" s="814"/>
      <c r="G979" s="814"/>
      <c r="H979" s="814"/>
      <c r="I979" s="814"/>
      <c r="J979" s="814"/>
      <c r="K979" s="814"/>
      <c r="L979" s="814"/>
      <c r="M979" s="814"/>
      <c r="N979" s="814"/>
      <c r="O979" s="814"/>
      <c r="P979" s="814"/>
      <c r="Q979" s="814"/>
      <c r="R979" s="814"/>
      <c r="S979" s="814"/>
      <c r="T979" s="814"/>
      <c r="U979" s="814"/>
      <c r="V979" s="815"/>
      <c r="W979" s="727"/>
      <c r="X979" s="790"/>
      <c r="Y979" s="790"/>
      <c r="Z979" s="790"/>
      <c r="AA979" s="790"/>
      <c r="AB979" s="790"/>
      <c r="AC979" s="790"/>
      <c r="AD979" s="790"/>
      <c r="AE979" s="725"/>
      <c r="AF979" s="726"/>
      <c r="AG979" s="726"/>
      <c r="AH979" s="726"/>
      <c r="AI979" s="726"/>
      <c r="AJ979" s="726"/>
      <c r="AK979" s="726"/>
      <c r="AL979" s="727"/>
      <c r="AM979" s="725"/>
      <c r="AN979" s="726"/>
      <c r="AO979" s="726"/>
      <c r="AP979" s="726"/>
      <c r="AQ979" s="726"/>
      <c r="AR979" s="726"/>
      <c r="AS979" s="726"/>
      <c r="AT979" s="726"/>
      <c r="AU979" s="726"/>
      <c r="AV979" s="726"/>
      <c r="AW979" s="726"/>
      <c r="AX979" s="726"/>
      <c r="AY979" s="726"/>
      <c r="AZ979" s="726"/>
      <c r="BA979" s="726"/>
      <c r="BB979" s="727"/>
    </row>
    <row r="980" spans="1:54" ht="12.6" customHeight="1" x14ac:dyDescent="0.3">
      <c r="A980" s="813"/>
      <c r="B980" s="814"/>
      <c r="C980" s="814"/>
      <c r="D980" s="814"/>
      <c r="E980" s="814"/>
      <c r="F980" s="814"/>
      <c r="G980" s="814"/>
      <c r="H980" s="814"/>
      <c r="I980" s="814"/>
      <c r="J980" s="814"/>
      <c r="K980" s="814"/>
      <c r="L980" s="814"/>
      <c r="M980" s="814"/>
      <c r="N980" s="814"/>
      <c r="O980" s="814"/>
      <c r="P980" s="814"/>
      <c r="Q980" s="814"/>
      <c r="R980" s="814"/>
      <c r="S980" s="814"/>
      <c r="T980" s="814"/>
      <c r="U980" s="814"/>
      <c r="V980" s="815"/>
      <c r="W980" s="727"/>
      <c r="X980" s="790"/>
      <c r="Y980" s="790"/>
      <c r="Z980" s="790"/>
      <c r="AA980" s="790"/>
      <c r="AB980" s="790"/>
      <c r="AC980" s="790"/>
      <c r="AD980" s="790"/>
      <c r="AE980" s="725"/>
      <c r="AF980" s="726"/>
      <c r="AG980" s="726"/>
      <c r="AH980" s="726"/>
      <c r="AI980" s="726"/>
      <c r="AJ980" s="726"/>
      <c r="AK980" s="726"/>
      <c r="AL980" s="727"/>
      <c r="AM980" s="725"/>
      <c r="AN980" s="726"/>
      <c r="AO980" s="726"/>
      <c r="AP980" s="726"/>
      <c r="AQ980" s="726"/>
      <c r="AR980" s="726"/>
      <c r="AS980" s="726"/>
      <c r="AT980" s="726"/>
      <c r="AU980" s="726"/>
      <c r="AV980" s="726"/>
      <c r="AW980" s="726"/>
      <c r="AX980" s="726"/>
      <c r="AY980" s="726"/>
      <c r="AZ980" s="726"/>
      <c r="BA980" s="726"/>
      <c r="BB980" s="727"/>
    </row>
    <row r="981" spans="1:54" ht="12.6" customHeight="1" x14ac:dyDescent="0.3">
      <c r="A981" s="813"/>
      <c r="B981" s="814"/>
      <c r="C981" s="814"/>
      <c r="D981" s="814"/>
      <c r="E981" s="814"/>
      <c r="F981" s="814"/>
      <c r="G981" s="814"/>
      <c r="H981" s="814"/>
      <c r="I981" s="814"/>
      <c r="J981" s="814"/>
      <c r="K981" s="814"/>
      <c r="L981" s="814"/>
      <c r="M981" s="814"/>
      <c r="N981" s="814"/>
      <c r="O981" s="814"/>
      <c r="P981" s="814"/>
      <c r="Q981" s="814"/>
      <c r="R981" s="814"/>
      <c r="S981" s="814"/>
      <c r="T981" s="814"/>
      <c r="U981" s="814"/>
      <c r="V981" s="815"/>
      <c r="W981" s="790"/>
      <c r="X981" s="790"/>
      <c r="Y981" s="790"/>
      <c r="Z981" s="790"/>
      <c r="AA981" s="790"/>
      <c r="AB981" s="790"/>
      <c r="AC981" s="790"/>
      <c r="AD981" s="790"/>
      <c r="AE981" s="725"/>
      <c r="AF981" s="726"/>
      <c r="AG981" s="726"/>
      <c r="AH981" s="726"/>
      <c r="AI981" s="726"/>
      <c r="AJ981" s="726"/>
      <c r="AK981" s="726"/>
      <c r="AL981" s="727"/>
      <c r="AM981" s="725"/>
      <c r="AN981" s="726"/>
      <c r="AO981" s="726"/>
      <c r="AP981" s="726"/>
      <c r="AQ981" s="726"/>
      <c r="AR981" s="726"/>
      <c r="AS981" s="726"/>
      <c r="AT981" s="726"/>
      <c r="AU981" s="726"/>
      <c r="AV981" s="726"/>
      <c r="AW981" s="726"/>
      <c r="AX981" s="726"/>
      <c r="AY981" s="726"/>
      <c r="AZ981" s="726"/>
      <c r="BA981" s="726"/>
      <c r="BB981" s="727"/>
    </row>
    <row r="982" spans="1:54" ht="12.6" customHeight="1" x14ac:dyDescent="0.3">
      <c r="A982" s="798" t="s">
        <v>566</v>
      </c>
      <c r="B982" s="798"/>
      <c r="C982" s="798"/>
      <c r="D982" s="798"/>
      <c r="E982" s="798"/>
      <c r="F982" s="798"/>
      <c r="G982" s="798"/>
      <c r="H982" s="798"/>
      <c r="I982" s="798"/>
      <c r="J982" s="798"/>
      <c r="K982" s="798"/>
      <c r="L982" s="798"/>
      <c r="M982" s="798"/>
      <c r="N982" s="798"/>
      <c r="O982" s="798"/>
      <c r="P982" s="798"/>
      <c r="Q982" s="798"/>
      <c r="R982" s="798"/>
      <c r="S982" s="798"/>
      <c r="T982" s="798"/>
      <c r="U982" s="798"/>
      <c r="V982" s="798"/>
      <c r="W982" s="821"/>
      <c r="X982" s="821"/>
      <c r="Y982" s="821"/>
      <c r="Z982" s="821"/>
      <c r="AA982" s="821"/>
      <c r="AB982" s="821"/>
      <c r="AC982" s="821"/>
      <c r="AD982" s="821"/>
      <c r="AE982" s="726"/>
      <c r="AF982" s="726"/>
      <c r="AG982" s="726"/>
      <c r="AH982" s="726"/>
      <c r="AI982" s="726"/>
      <c r="AJ982" s="726"/>
      <c r="AK982" s="726"/>
      <c r="AL982" s="726"/>
      <c r="AM982" s="726"/>
      <c r="AN982" s="726"/>
      <c r="AO982" s="726"/>
      <c r="AP982" s="726"/>
      <c r="AQ982" s="726"/>
      <c r="AR982" s="726"/>
      <c r="AS982" s="726"/>
      <c r="AT982" s="726"/>
      <c r="AU982" s="726"/>
      <c r="AV982" s="726"/>
      <c r="AW982" s="726"/>
      <c r="AX982" s="726"/>
      <c r="AY982" s="726"/>
      <c r="AZ982" s="726"/>
      <c r="BA982" s="726"/>
      <c r="BB982" s="726"/>
    </row>
    <row r="983" spans="1:54" ht="12.6" customHeight="1" x14ac:dyDescent="0.3">
      <c r="A983" s="813"/>
      <c r="B983" s="814"/>
      <c r="C983" s="814"/>
      <c r="D983" s="814"/>
      <c r="E983" s="814"/>
      <c r="F983" s="814"/>
      <c r="G983" s="814"/>
      <c r="H983" s="814"/>
      <c r="I983" s="814"/>
      <c r="J983" s="814"/>
      <c r="K983" s="814"/>
      <c r="L983" s="814"/>
      <c r="M983" s="814"/>
      <c r="N983" s="814"/>
      <c r="O983" s="814"/>
      <c r="P983" s="814"/>
      <c r="Q983" s="814"/>
      <c r="R983" s="814"/>
      <c r="S983" s="814"/>
      <c r="T983" s="814"/>
      <c r="U983" s="814"/>
      <c r="V983" s="815"/>
      <c r="W983" s="727"/>
      <c r="X983" s="790"/>
      <c r="Y983" s="790"/>
      <c r="Z983" s="790"/>
      <c r="AA983" s="790"/>
      <c r="AB983" s="790"/>
      <c r="AC983" s="790"/>
      <c r="AD983" s="790"/>
      <c r="AE983" s="725"/>
      <c r="AF983" s="726"/>
      <c r="AG983" s="726"/>
      <c r="AH983" s="726"/>
      <c r="AI983" s="726"/>
      <c r="AJ983" s="726"/>
      <c r="AK983" s="726"/>
      <c r="AL983" s="727"/>
      <c r="AM983" s="725"/>
      <c r="AN983" s="726"/>
      <c r="AO983" s="726"/>
      <c r="AP983" s="726"/>
      <c r="AQ983" s="726"/>
      <c r="AR983" s="726"/>
      <c r="AS983" s="726"/>
      <c r="AT983" s="726"/>
      <c r="AU983" s="726"/>
      <c r="AV983" s="726"/>
      <c r="AW983" s="726"/>
      <c r="AX983" s="726"/>
      <c r="AY983" s="726"/>
      <c r="AZ983" s="726"/>
      <c r="BA983" s="726"/>
      <c r="BB983" s="727"/>
    </row>
    <row r="984" spans="1:54" ht="12.6" customHeight="1" x14ac:dyDescent="0.3">
      <c r="A984" s="813"/>
      <c r="B984" s="814"/>
      <c r="C984" s="814"/>
      <c r="D984" s="814"/>
      <c r="E984" s="814"/>
      <c r="F984" s="814"/>
      <c r="G984" s="814"/>
      <c r="H984" s="814"/>
      <c r="I984" s="814"/>
      <c r="J984" s="814"/>
      <c r="K984" s="814"/>
      <c r="L984" s="814"/>
      <c r="M984" s="814"/>
      <c r="N984" s="814"/>
      <c r="O984" s="814"/>
      <c r="P984" s="814"/>
      <c r="Q984" s="814"/>
      <c r="R984" s="814"/>
      <c r="S984" s="814"/>
      <c r="T984" s="814"/>
      <c r="U984" s="814"/>
      <c r="V984" s="815"/>
      <c r="W984" s="721"/>
      <c r="X984" s="831"/>
      <c r="Y984" s="831"/>
      <c r="Z984" s="831"/>
      <c r="AA984" s="831"/>
      <c r="AB984" s="831"/>
      <c r="AC984" s="831"/>
      <c r="AD984" s="831"/>
      <c r="AE984" s="725"/>
      <c r="AF984" s="726"/>
      <c r="AG984" s="726"/>
      <c r="AH984" s="726"/>
      <c r="AI984" s="726"/>
      <c r="AJ984" s="726"/>
      <c r="AK984" s="726"/>
      <c r="AL984" s="727"/>
      <c r="AM984" s="725"/>
      <c r="AN984" s="726"/>
      <c r="AO984" s="726"/>
      <c r="AP984" s="726"/>
      <c r="AQ984" s="726"/>
      <c r="AR984" s="726"/>
      <c r="AS984" s="726"/>
      <c r="AT984" s="726"/>
      <c r="AU984" s="726"/>
      <c r="AV984" s="726"/>
      <c r="AW984" s="726"/>
      <c r="AX984" s="726"/>
      <c r="AY984" s="726"/>
      <c r="AZ984" s="726"/>
      <c r="BA984" s="726"/>
      <c r="BB984" s="727"/>
    </row>
    <row r="985" spans="1:54" ht="12.6" customHeight="1" x14ac:dyDescent="0.3">
      <c r="A985" s="813"/>
      <c r="B985" s="814"/>
      <c r="C985" s="814"/>
      <c r="D985" s="814"/>
      <c r="E985" s="814"/>
      <c r="F985" s="814"/>
      <c r="G985" s="814"/>
      <c r="H985" s="814"/>
      <c r="I985" s="814"/>
      <c r="J985" s="814"/>
      <c r="K985" s="814"/>
      <c r="L985" s="814"/>
      <c r="M985" s="814"/>
      <c r="N985" s="814"/>
      <c r="O985" s="814"/>
      <c r="P985" s="814"/>
      <c r="Q985" s="814"/>
      <c r="R985" s="814"/>
      <c r="S985" s="814"/>
      <c r="T985" s="814"/>
      <c r="U985" s="814"/>
      <c r="V985" s="815"/>
      <c r="W985" s="721"/>
      <c r="X985" s="831"/>
      <c r="Y985" s="831"/>
      <c r="Z985" s="831"/>
      <c r="AA985" s="831"/>
      <c r="AB985" s="831"/>
      <c r="AC985" s="831"/>
      <c r="AD985" s="831"/>
      <c r="AE985" s="725"/>
      <c r="AF985" s="726"/>
      <c r="AG985" s="726"/>
      <c r="AH985" s="726"/>
      <c r="AI985" s="726"/>
      <c r="AJ985" s="726"/>
      <c r="AK985" s="726"/>
      <c r="AL985" s="727"/>
      <c r="AM985" s="725"/>
      <c r="AN985" s="726"/>
      <c r="AO985" s="726"/>
      <c r="AP985" s="726"/>
      <c r="AQ985" s="726"/>
      <c r="AR985" s="726"/>
      <c r="AS985" s="726"/>
      <c r="AT985" s="726"/>
      <c r="AU985" s="726"/>
      <c r="AV985" s="726"/>
      <c r="AW985" s="726"/>
      <c r="AX985" s="726"/>
      <c r="AY985" s="726"/>
      <c r="AZ985" s="726"/>
      <c r="BA985" s="726"/>
      <c r="BB985" s="727"/>
    </row>
    <row r="986" spans="1:54" ht="12.6" customHeight="1" x14ac:dyDescent="0.3">
      <c r="A986" s="813"/>
      <c r="B986" s="814"/>
      <c r="C986" s="814"/>
      <c r="D986" s="814"/>
      <c r="E986" s="814"/>
      <c r="F986" s="814"/>
      <c r="G986" s="814"/>
      <c r="H986" s="814"/>
      <c r="I986" s="814"/>
      <c r="J986" s="814"/>
      <c r="K986" s="814"/>
      <c r="L986" s="814"/>
      <c r="M986" s="814"/>
      <c r="N986" s="814"/>
      <c r="O986" s="814"/>
      <c r="P986" s="814"/>
      <c r="Q986" s="814"/>
      <c r="R986" s="814"/>
      <c r="S986" s="814"/>
      <c r="T986" s="814"/>
      <c r="U986" s="814"/>
      <c r="V986" s="815"/>
      <c r="W986" s="721"/>
      <c r="X986" s="831"/>
      <c r="Y986" s="831"/>
      <c r="Z986" s="831"/>
      <c r="AA986" s="831"/>
      <c r="AB986" s="831"/>
      <c r="AC986" s="831"/>
      <c r="AD986" s="831"/>
      <c r="AE986" s="725"/>
      <c r="AF986" s="726"/>
      <c r="AG986" s="726"/>
      <c r="AH986" s="726"/>
      <c r="AI986" s="726"/>
      <c r="AJ986" s="726"/>
      <c r="AK986" s="726"/>
      <c r="AL986" s="727"/>
      <c r="AM986" s="725"/>
      <c r="AN986" s="726"/>
      <c r="AO986" s="726"/>
      <c r="AP986" s="726"/>
      <c r="AQ986" s="726"/>
      <c r="AR986" s="726"/>
      <c r="AS986" s="726"/>
      <c r="AT986" s="726"/>
      <c r="AU986" s="726"/>
      <c r="AV986" s="726"/>
      <c r="AW986" s="726"/>
      <c r="AX986" s="726"/>
      <c r="AY986" s="726"/>
      <c r="AZ986" s="726"/>
      <c r="BA986" s="726"/>
      <c r="BB986" s="727"/>
    </row>
    <row r="988" spans="1:54" ht="12.6" customHeight="1" x14ac:dyDescent="0.3">
      <c r="A988" s="246" t="s">
        <v>479</v>
      </c>
    </row>
    <row r="989" spans="1:54" ht="12.6" customHeight="1" x14ac:dyDescent="0.3">
      <c r="A989" s="315"/>
      <c r="B989" s="316"/>
      <c r="C989" s="316"/>
      <c r="D989" s="316"/>
      <c r="E989" s="316"/>
      <c r="F989" s="316"/>
      <c r="G989" s="316"/>
      <c r="H989" s="316"/>
      <c r="I989" s="316"/>
      <c r="J989" s="316"/>
      <c r="K989" s="316"/>
      <c r="L989" s="316"/>
      <c r="M989" s="316"/>
      <c r="N989" s="316"/>
      <c r="O989" s="316"/>
      <c r="P989" s="316"/>
      <c r="Q989" s="316"/>
      <c r="R989" s="316"/>
      <c r="S989" s="316"/>
      <c r="T989" s="325"/>
      <c r="U989" s="795"/>
      <c r="V989" s="796"/>
      <c r="W989" s="796"/>
      <c r="X989" s="796"/>
      <c r="Y989" s="796"/>
      <c r="Z989" s="796"/>
      <c r="AA989" s="796"/>
      <c r="AB989" s="796"/>
      <c r="AC989" s="796"/>
      <c r="AD989" s="796"/>
      <c r="AE989" s="796"/>
      <c r="AF989" s="796"/>
      <c r="AG989" s="796"/>
      <c r="AH989" s="796"/>
      <c r="AI989" s="797"/>
      <c r="AJ989" s="796" t="s">
        <v>1576</v>
      </c>
      <c r="AK989" s="796"/>
      <c r="AL989" s="796"/>
      <c r="AM989" s="796"/>
      <c r="AN989" s="796"/>
      <c r="AO989" s="796"/>
      <c r="AP989" s="796"/>
      <c r="AQ989" s="796"/>
      <c r="AR989" s="796"/>
      <c r="AS989" s="796"/>
      <c r="AT989" s="796"/>
      <c r="AU989" s="796"/>
      <c r="AV989" s="796"/>
      <c r="AW989" s="796"/>
      <c r="AX989" s="796"/>
      <c r="AY989" s="796"/>
      <c r="AZ989" s="796"/>
      <c r="BA989" s="796"/>
      <c r="BB989" s="797"/>
    </row>
    <row r="990" spans="1:54" ht="12.6" customHeight="1" x14ac:dyDescent="0.3">
      <c r="A990" s="317"/>
      <c r="B990" s="318"/>
      <c r="C990" s="318"/>
      <c r="D990" s="318"/>
      <c r="E990" s="318"/>
      <c r="F990" s="318"/>
      <c r="G990" s="318"/>
      <c r="H990" s="318"/>
      <c r="I990" s="318"/>
      <c r="J990" s="318"/>
      <c r="K990" s="318"/>
      <c r="L990" s="318"/>
      <c r="M990" s="318"/>
      <c r="N990" s="318"/>
      <c r="O990" s="318"/>
      <c r="P990" s="318"/>
      <c r="Q990" s="318"/>
      <c r="R990" s="318"/>
      <c r="S990" s="318"/>
      <c r="T990" s="326"/>
      <c r="U990" s="792" t="s">
        <v>815</v>
      </c>
      <c r="V990" s="793"/>
      <c r="W990" s="793"/>
      <c r="X990" s="793"/>
      <c r="Y990" s="793"/>
      <c r="Z990" s="793"/>
      <c r="AA990" s="793"/>
      <c r="AB990" s="793"/>
      <c r="AC990" s="793"/>
      <c r="AD990" s="793"/>
      <c r="AE990" s="793"/>
      <c r="AF990" s="793"/>
      <c r="AG990" s="793"/>
      <c r="AH990" s="793"/>
      <c r="AI990" s="794"/>
      <c r="AJ990" s="793" t="s">
        <v>1600</v>
      </c>
      <c r="AK990" s="793"/>
      <c r="AL990" s="793"/>
      <c r="AM990" s="793"/>
      <c r="AN990" s="793"/>
      <c r="AO990" s="793"/>
      <c r="AP990" s="793"/>
      <c r="AQ990" s="793"/>
      <c r="AR990" s="793"/>
      <c r="AS990" s="793"/>
      <c r="AT990" s="793"/>
      <c r="AU990" s="793"/>
      <c r="AV990" s="793"/>
      <c r="AW990" s="793"/>
      <c r="AX990" s="793"/>
      <c r="AY990" s="793"/>
      <c r="AZ990" s="793"/>
      <c r="BA990" s="793"/>
      <c r="BB990" s="794"/>
    </row>
    <row r="991" spans="1:54" ht="12.6" customHeight="1" x14ac:dyDescent="0.3">
      <c r="A991" s="792" t="s">
        <v>468</v>
      </c>
      <c r="B991" s="793"/>
      <c r="C991" s="793"/>
      <c r="D991" s="793"/>
      <c r="E991" s="793"/>
      <c r="F991" s="793"/>
      <c r="G991" s="793"/>
      <c r="H991" s="793"/>
      <c r="I991" s="793"/>
      <c r="J991" s="793"/>
      <c r="K991" s="793"/>
      <c r="L991" s="793"/>
      <c r="M991" s="793"/>
      <c r="N991" s="793"/>
      <c r="O991" s="793"/>
      <c r="P991" s="793"/>
      <c r="Q991" s="793"/>
      <c r="R991" s="793"/>
      <c r="S991" s="793"/>
      <c r="T991" s="794"/>
      <c r="U991" s="739"/>
      <c r="V991" s="740"/>
      <c r="W991" s="740"/>
      <c r="X991" s="740"/>
      <c r="Y991" s="740"/>
      <c r="Z991" s="740"/>
      <c r="AA991" s="740"/>
      <c r="AB991" s="740"/>
      <c r="AC991" s="740"/>
      <c r="AD991" s="740"/>
      <c r="AE991" s="740"/>
      <c r="AF991" s="740"/>
      <c r="AG991" s="740"/>
      <c r="AH991" s="740"/>
      <c r="AI991" s="791"/>
      <c r="AJ991" s="740" t="s">
        <v>1573</v>
      </c>
      <c r="AK991" s="740"/>
      <c r="AL991" s="740"/>
      <c r="AM991" s="740"/>
      <c r="AN991" s="740"/>
      <c r="AO991" s="740"/>
      <c r="AP991" s="740"/>
      <c r="AQ991" s="740"/>
      <c r="AR991" s="740"/>
      <c r="AS991" s="740"/>
      <c r="AT991" s="740"/>
      <c r="AU991" s="740"/>
      <c r="AV991" s="740"/>
      <c r="AW991" s="740"/>
      <c r="AX991" s="740"/>
      <c r="AY991" s="740"/>
      <c r="AZ991" s="740"/>
      <c r="BA991" s="740"/>
      <c r="BB991" s="791"/>
    </row>
    <row r="992" spans="1:54" ht="12.6" customHeight="1" x14ac:dyDescent="0.3">
      <c r="A992" s="317"/>
      <c r="B992" s="318"/>
      <c r="C992" s="318"/>
      <c r="D992" s="318"/>
      <c r="E992" s="318"/>
      <c r="F992" s="318"/>
      <c r="G992" s="318"/>
      <c r="H992" s="318"/>
      <c r="I992" s="318"/>
      <c r="J992" s="318"/>
      <c r="K992" s="318"/>
      <c r="L992" s="318"/>
      <c r="M992" s="318"/>
      <c r="N992" s="318"/>
      <c r="O992" s="318"/>
      <c r="P992" s="318"/>
      <c r="Q992" s="318"/>
      <c r="R992" s="318"/>
      <c r="S992" s="318"/>
      <c r="T992" s="326"/>
      <c r="U992" s="795" t="s">
        <v>1621</v>
      </c>
      <c r="V992" s="796"/>
      <c r="W992" s="796"/>
      <c r="X992" s="796"/>
      <c r="Y992" s="796"/>
      <c r="Z992" s="796"/>
      <c r="AA992" s="796"/>
      <c r="AB992" s="796"/>
      <c r="AC992" s="796"/>
      <c r="AD992" s="796"/>
      <c r="AE992" s="796"/>
      <c r="AF992" s="796"/>
      <c r="AG992" s="796"/>
      <c r="AH992" s="796"/>
      <c r="AI992" s="797"/>
      <c r="AJ992" s="796" t="s">
        <v>1621</v>
      </c>
      <c r="AK992" s="796"/>
      <c r="AL992" s="796"/>
      <c r="AM992" s="796"/>
      <c r="AN992" s="796"/>
      <c r="AO992" s="796"/>
      <c r="AP992" s="796"/>
      <c r="AQ992" s="796"/>
      <c r="AR992" s="796"/>
      <c r="AS992" s="796"/>
      <c r="AT992" s="796"/>
      <c r="AU992" s="796"/>
      <c r="AV992" s="796"/>
      <c r="AW992" s="796"/>
      <c r="AX992" s="796"/>
      <c r="AY992" s="796"/>
      <c r="AZ992" s="796"/>
      <c r="BA992" s="796"/>
      <c r="BB992" s="797"/>
    </row>
    <row r="993" spans="1:54" ht="12.6" customHeight="1" x14ac:dyDescent="0.3">
      <c r="A993" s="317"/>
      <c r="B993" s="318"/>
      <c r="C993" s="318"/>
      <c r="D993" s="318"/>
      <c r="E993" s="318"/>
      <c r="F993" s="318"/>
      <c r="G993" s="318"/>
      <c r="H993" s="318"/>
      <c r="I993" s="318"/>
      <c r="J993" s="318"/>
      <c r="K993" s="318"/>
      <c r="L993" s="318"/>
      <c r="M993" s="318"/>
      <c r="N993" s="318"/>
      <c r="O993" s="318"/>
      <c r="P993" s="318"/>
      <c r="Q993" s="318"/>
      <c r="R993" s="318"/>
      <c r="S993" s="318"/>
      <c r="T993" s="326"/>
      <c r="U993" s="792" t="s">
        <v>1620</v>
      </c>
      <c r="V993" s="793"/>
      <c r="W993" s="793"/>
      <c r="X993" s="793"/>
      <c r="Y993" s="793"/>
      <c r="Z993" s="793"/>
      <c r="AA993" s="793"/>
      <c r="AB993" s="793"/>
      <c r="AC993" s="793"/>
      <c r="AD993" s="793"/>
      <c r="AE993" s="793"/>
      <c r="AF993" s="793"/>
      <c r="AG993" s="793"/>
      <c r="AH993" s="793"/>
      <c r="AI993" s="794"/>
      <c r="AJ993" s="793" t="s">
        <v>1620</v>
      </c>
      <c r="AK993" s="793"/>
      <c r="AL993" s="793"/>
      <c r="AM993" s="793"/>
      <c r="AN993" s="793"/>
      <c r="AO993" s="793"/>
      <c r="AP993" s="793"/>
      <c r="AQ993" s="793"/>
      <c r="AR993" s="793"/>
      <c r="AS993" s="793"/>
      <c r="AT993" s="793"/>
      <c r="AU993" s="793"/>
      <c r="AV993" s="793"/>
      <c r="AW993" s="793"/>
      <c r="AX993" s="793"/>
      <c r="AY993" s="793"/>
      <c r="AZ993" s="793"/>
      <c r="BA993" s="793"/>
      <c r="BB993" s="794"/>
    </row>
    <row r="994" spans="1:54" ht="12.6" customHeight="1" x14ac:dyDescent="0.3">
      <c r="A994" s="317"/>
      <c r="B994" s="318"/>
      <c r="C994" s="318"/>
      <c r="D994" s="318"/>
      <c r="E994" s="318"/>
      <c r="F994" s="318"/>
      <c r="G994" s="318"/>
      <c r="H994" s="318"/>
      <c r="I994" s="318"/>
      <c r="J994" s="318"/>
      <c r="K994" s="318"/>
      <c r="L994" s="318"/>
      <c r="M994" s="318"/>
      <c r="N994" s="318"/>
      <c r="O994" s="318"/>
      <c r="P994" s="318"/>
      <c r="Q994" s="318"/>
      <c r="R994" s="318"/>
      <c r="S994" s="318"/>
      <c r="T994" s="326"/>
      <c r="U994" s="320"/>
      <c r="V994" s="356"/>
      <c r="W994" s="356"/>
      <c r="X994" s="356"/>
      <c r="Y994" s="356"/>
      <c r="Z994" s="356"/>
      <c r="AA994" s="356"/>
      <c r="AB994" s="356"/>
      <c r="AC994" s="356"/>
      <c r="AD994" s="356"/>
      <c r="AE994" s="356"/>
      <c r="AF994" s="356"/>
      <c r="AG994" s="356"/>
      <c r="AH994" s="356"/>
      <c r="AI994" s="367"/>
      <c r="AJ994" s="356"/>
      <c r="AK994" s="356"/>
      <c r="AL994" s="356"/>
      <c r="AM994" s="356"/>
      <c r="AN994" s="356"/>
      <c r="AO994" s="356"/>
      <c r="AP994" s="356"/>
      <c r="AQ994" s="356"/>
      <c r="AR994" s="356"/>
      <c r="AS994" s="356"/>
      <c r="AT994" s="356"/>
      <c r="AU994" s="356"/>
      <c r="AV994" s="356"/>
      <c r="AW994" s="356"/>
      <c r="AX994" s="356"/>
      <c r="AY994" s="356"/>
      <c r="AZ994" s="356"/>
      <c r="BA994" s="356"/>
      <c r="BB994" s="367"/>
    </row>
    <row r="995" spans="1:54" ht="12.6" customHeight="1" x14ac:dyDescent="0.3">
      <c r="A995" s="317"/>
      <c r="B995" s="318"/>
      <c r="C995" s="318"/>
      <c r="D995" s="318"/>
      <c r="E995" s="318"/>
      <c r="F995" s="318"/>
      <c r="G995" s="318"/>
      <c r="H995" s="318"/>
      <c r="I995" s="318"/>
      <c r="J995" s="318"/>
      <c r="K995" s="318"/>
      <c r="L995" s="318"/>
      <c r="M995" s="318"/>
      <c r="N995" s="318"/>
      <c r="O995" s="318"/>
      <c r="P995" s="318"/>
      <c r="Q995" s="318"/>
      <c r="R995" s="318"/>
      <c r="S995" s="318"/>
      <c r="T995" s="326"/>
      <c r="U995" s="795" t="s">
        <v>1619</v>
      </c>
      <c r="V995" s="796"/>
      <c r="W995" s="796"/>
      <c r="X995" s="796"/>
      <c r="Y995" s="796"/>
      <c r="Z995" s="796"/>
      <c r="AA995" s="796"/>
      <c r="AB995" s="796"/>
      <c r="AC995" s="797"/>
      <c r="AD995" s="795" t="s">
        <v>1618</v>
      </c>
      <c r="AE995" s="796"/>
      <c r="AF995" s="796"/>
      <c r="AG995" s="796"/>
      <c r="AH995" s="796"/>
      <c r="AI995" s="797"/>
      <c r="AJ995" s="795" t="s">
        <v>1619</v>
      </c>
      <c r="AK995" s="796"/>
      <c r="AL995" s="796"/>
      <c r="AM995" s="796"/>
      <c r="AN995" s="796"/>
      <c r="AO995" s="796"/>
      <c r="AP995" s="796"/>
      <c r="AQ995" s="797"/>
      <c r="AR995" s="795" t="s">
        <v>1618</v>
      </c>
      <c r="AS995" s="796"/>
      <c r="AT995" s="796"/>
      <c r="AU995" s="796"/>
      <c r="AV995" s="796"/>
      <c r="AW995" s="796"/>
      <c r="AX995" s="796"/>
      <c r="AY995" s="796"/>
      <c r="AZ995" s="796"/>
      <c r="BA995" s="796"/>
      <c r="BB995" s="797"/>
    </row>
    <row r="996" spans="1:54" ht="12.6" customHeight="1" x14ac:dyDescent="0.3">
      <c r="A996" s="317"/>
      <c r="B996" s="318"/>
      <c r="C996" s="318"/>
      <c r="D996" s="318"/>
      <c r="E996" s="318"/>
      <c r="F996" s="318"/>
      <c r="G996" s="318"/>
      <c r="H996" s="318"/>
      <c r="I996" s="318"/>
      <c r="J996" s="318"/>
      <c r="K996" s="318"/>
      <c r="L996" s="318"/>
      <c r="M996" s="318"/>
      <c r="N996" s="318"/>
      <c r="O996" s="318"/>
      <c r="P996" s="318"/>
      <c r="Q996" s="318"/>
      <c r="R996" s="318"/>
      <c r="S996" s="318"/>
      <c r="T996" s="326"/>
      <c r="U996" s="792" t="s">
        <v>1617</v>
      </c>
      <c r="V996" s="793"/>
      <c r="W996" s="793"/>
      <c r="X996" s="793"/>
      <c r="Y996" s="793"/>
      <c r="Z996" s="793"/>
      <c r="AA996" s="793"/>
      <c r="AB996" s="793"/>
      <c r="AC996" s="794"/>
      <c r="AD996" s="792" t="s">
        <v>1616</v>
      </c>
      <c r="AE996" s="793"/>
      <c r="AF996" s="793"/>
      <c r="AG996" s="793"/>
      <c r="AH996" s="793"/>
      <c r="AI996" s="794"/>
      <c r="AJ996" s="792" t="s">
        <v>1617</v>
      </c>
      <c r="AK996" s="793"/>
      <c r="AL996" s="793"/>
      <c r="AM996" s="793"/>
      <c r="AN996" s="793"/>
      <c r="AO996" s="793"/>
      <c r="AP996" s="793"/>
      <c r="AQ996" s="794"/>
      <c r="AR996" s="792" t="s">
        <v>1616</v>
      </c>
      <c r="AS996" s="793"/>
      <c r="AT996" s="793"/>
      <c r="AU996" s="793"/>
      <c r="AV996" s="793"/>
      <c r="AW996" s="793"/>
      <c r="AX996" s="793"/>
      <c r="AY996" s="793"/>
      <c r="AZ996" s="793"/>
      <c r="BA996" s="793"/>
      <c r="BB996" s="794"/>
    </row>
    <row r="997" spans="1:54" ht="12.6" customHeight="1" x14ac:dyDescent="0.3">
      <c r="A997" s="739" t="s">
        <v>816</v>
      </c>
      <c r="B997" s="740"/>
      <c r="C997" s="740"/>
      <c r="D997" s="740"/>
      <c r="E997" s="740"/>
      <c r="F997" s="740"/>
      <c r="G997" s="740"/>
      <c r="H997" s="740"/>
      <c r="I997" s="740"/>
      <c r="J997" s="740"/>
      <c r="K997" s="740"/>
      <c r="L997" s="740"/>
      <c r="M997" s="740"/>
      <c r="N997" s="740"/>
      <c r="O997" s="740"/>
      <c r="P997" s="740"/>
      <c r="Q997" s="740"/>
      <c r="R997" s="740"/>
      <c r="S997" s="740"/>
      <c r="T997" s="791"/>
      <c r="U997" s="739" t="s">
        <v>817</v>
      </c>
      <c r="V997" s="740"/>
      <c r="W997" s="740"/>
      <c r="X997" s="740"/>
      <c r="Y997" s="740"/>
      <c r="Z997" s="740"/>
      <c r="AA997" s="740"/>
      <c r="AB997" s="740"/>
      <c r="AC997" s="791"/>
      <c r="AD997" s="739" t="s">
        <v>818</v>
      </c>
      <c r="AE997" s="740"/>
      <c r="AF997" s="740"/>
      <c r="AG997" s="740"/>
      <c r="AH997" s="740"/>
      <c r="AI997" s="791"/>
      <c r="AJ997" s="739" t="s">
        <v>476</v>
      </c>
      <c r="AK997" s="740"/>
      <c r="AL997" s="740"/>
      <c r="AM997" s="740"/>
      <c r="AN997" s="740"/>
      <c r="AO997" s="740"/>
      <c r="AP997" s="740"/>
      <c r="AQ997" s="791"/>
      <c r="AR997" s="739" t="s">
        <v>477</v>
      </c>
      <c r="AS997" s="740"/>
      <c r="AT997" s="740"/>
      <c r="AU997" s="740"/>
      <c r="AV997" s="740"/>
      <c r="AW997" s="740"/>
      <c r="AX997" s="740"/>
      <c r="AY997" s="740"/>
      <c r="AZ997" s="740"/>
      <c r="BA997" s="740"/>
      <c r="BB997" s="791"/>
    </row>
    <row r="998" spans="1:54" ht="12.6" customHeight="1" x14ac:dyDescent="0.3">
      <c r="A998" s="317" t="s">
        <v>565</v>
      </c>
      <c r="B998" s="294"/>
      <c r="C998" s="294"/>
      <c r="D998" s="294"/>
      <c r="E998" s="294"/>
      <c r="F998" s="294"/>
      <c r="G998" s="294"/>
      <c r="H998" s="294"/>
      <c r="I998" s="294"/>
      <c r="J998" s="294"/>
      <c r="K998" s="294"/>
      <c r="L998" s="294"/>
      <c r="M998" s="294"/>
      <c r="N998" s="294"/>
      <c r="O998" s="294"/>
      <c r="P998" s="294"/>
      <c r="Q998" s="294"/>
      <c r="R998" s="294"/>
      <c r="S998" s="294"/>
      <c r="T998" s="294"/>
      <c r="U998" s="726"/>
      <c r="V998" s="726"/>
      <c r="W998" s="726"/>
      <c r="X998" s="726"/>
      <c r="Y998" s="726"/>
      <c r="Z998" s="726"/>
      <c r="AA998" s="726"/>
      <c r="AB998" s="726"/>
      <c r="AC998" s="726"/>
      <c r="AD998" s="726"/>
      <c r="AE998" s="726"/>
      <c r="AF998" s="726"/>
      <c r="AG998" s="726"/>
      <c r="AH998" s="726"/>
      <c r="AI998" s="726"/>
      <c r="AJ998" s="726"/>
      <c r="AK998" s="726"/>
      <c r="AL998" s="726"/>
      <c r="AM998" s="726"/>
      <c r="AN998" s="726"/>
      <c r="AO998" s="726"/>
      <c r="AP998" s="726"/>
      <c r="AQ998" s="726"/>
      <c r="AR998" s="726"/>
      <c r="AS998" s="726"/>
      <c r="AT998" s="726"/>
      <c r="AU998" s="726"/>
      <c r="AV998" s="726"/>
      <c r="AW998" s="726"/>
      <c r="AX998" s="726"/>
      <c r="AY998" s="726"/>
      <c r="AZ998" s="726"/>
      <c r="BA998" s="726"/>
      <c r="BB998" s="726"/>
    </row>
    <row r="999" spans="1:54" ht="12.6" customHeight="1" x14ac:dyDescent="0.3">
      <c r="A999" s="813"/>
      <c r="B999" s="814"/>
      <c r="C999" s="814"/>
      <c r="D999" s="814"/>
      <c r="E999" s="814"/>
      <c r="F999" s="814"/>
      <c r="G999" s="814"/>
      <c r="H999" s="814"/>
      <c r="I999" s="814"/>
      <c r="J999" s="814"/>
      <c r="K999" s="814"/>
      <c r="L999" s="814"/>
      <c r="M999" s="814"/>
      <c r="N999" s="814"/>
      <c r="O999" s="814"/>
      <c r="P999" s="814"/>
      <c r="Q999" s="814"/>
      <c r="R999" s="814"/>
      <c r="S999" s="814"/>
      <c r="T999" s="815"/>
      <c r="U999" s="727"/>
      <c r="V999" s="790"/>
      <c r="W999" s="790"/>
      <c r="X999" s="790"/>
      <c r="Y999" s="790"/>
      <c r="Z999" s="790"/>
      <c r="AA999" s="790"/>
      <c r="AB999" s="790"/>
      <c r="AC999" s="790"/>
      <c r="AD999" s="725"/>
      <c r="AE999" s="726"/>
      <c r="AF999" s="726"/>
      <c r="AG999" s="726"/>
      <c r="AH999" s="726"/>
      <c r="AI999" s="727"/>
      <c r="AJ999" s="725"/>
      <c r="AK999" s="726"/>
      <c r="AL999" s="726"/>
      <c r="AM999" s="726"/>
      <c r="AN999" s="726"/>
      <c r="AO999" s="726"/>
      <c r="AP999" s="726"/>
      <c r="AQ999" s="727"/>
      <c r="AR999" s="790"/>
      <c r="AS999" s="790"/>
      <c r="AT999" s="790"/>
      <c r="AU999" s="790"/>
      <c r="AV999" s="790"/>
      <c r="AW999" s="790"/>
      <c r="AX999" s="790"/>
      <c r="AY999" s="790"/>
      <c r="AZ999" s="790"/>
      <c r="BA999" s="790"/>
      <c r="BB999" s="790"/>
    </row>
    <row r="1000" spans="1:54" ht="12.6" customHeight="1" x14ac:dyDescent="0.3">
      <c r="A1000" s="813"/>
      <c r="B1000" s="814"/>
      <c r="C1000" s="814"/>
      <c r="D1000" s="814"/>
      <c r="E1000" s="814"/>
      <c r="F1000" s="814"/>
      <c r="G1000" s="814"/>
      <c r="H1000" s="814"/>
      <c r="I1000" s="814"/>
      <c r="J1000" s="814"/>
      <c r="K1000" s="814"/>
      <c r="L1000" s="814"/>
      <c r="M1000" s="814"/>
      <c r="N1000" s="814"/>
      <c r="O1000" s="814"/>
      <c r="P1000" s="814"/>
      <c r="Q1000" s="814"/>
      <c r="R1000" s="814"/>
      <c r="S1000" s="814"/>
      <c r="T1000" s="815"/>
      <c r="U1000" s="727"/>
      <c r="V1000" s="790"/>
      <c r="W1000" s="790"/>
      <c r="X1000" s="790"/>
      <c r="Y1000" s="790"/>
      <c r="Z1000" s="790"/>
      <c r="AA1000" s="790"/>
      <c r="AB1000" s="790"/>
      <c r="AC1000" s="790"/>
      <c r="AD1000" s="725"/>
      <c r="AE1000" s="726"/>
      <c r="AF1000" s="726"/>
      <c r="AG1000" s="726"/>
      <c r="AH1000" s="726"/>
      <c r="AI1000" s="727"/>
      <c r="AJ1000" s="725"/>
      <c r="AK1000" s="726"/>
      <c r="AL1000" s="726"/>
      <c r="AM1000" s="726"/>
      <c r="AN1000" s="726"/>
      <c r="AO1000" s="726"/>
      <c r="AP1000" s="726"/>
      <c r="AQ1000" s="727"/>
      <c r="AR1000" s="790"/>
      <c r="AS1000" s="790"/>
      <c r="AT1000" s="790"/>
      <c r="AU1000" s="790"/>
      <c r="AV1000" s="790"/>
      <c r="AW1000" s="790"/>
      <c r="AX1000" s="790"/>
      <c r="AY1000" s="790"/>
      <c r="AZ1000" s="790"/>
      <c r="BA1000" s="790"/>
      <c r="BB1000" s="790"/>
    </row>
    <row r="1001" spans="1:54" ht="12.6" customHeight="1" x14ac:dyDescent="0.3">
      <c r="A1001" s="813"/>
      <c r="B1001" s="814"/>
      <c r="C1001" s="814"/>
      <c r="D1001" s="814"/>
      <c r="E1001" s="814"/>
      <c r="F1001" s="814"/>
      <c r="G1001" s="814"/>
      <c r="H1001" s="814"/>
      <c r="I1001" s="814"/>
      <c r="J1001" s="814"/>
      <c r="K1001" s="814"/>
      <c r="L1001" s="814"/>
      <c r="M1001" s="814"/>
      <c r="N1001" s="814"/>
      <c r="O1001" s="814"/>
      <c r="P1001" s="814"/>
      <c r="Q1001" s="814"/>
      <c r="R1001" s="814"/>
      <c r="S1001" s="814"/>
      <c r="T1001" s="815"/>
      <c r="U1001" s="727"/>
      <c r="V1001" s="790"/>
      <c r="W1001" s="790"/>
      <c r="X1001" s="790"/>
      <c r="Y1001" s="790"/>
      <c r="Z1001" s="790"/>
      <c r="AA1001" s="790"/>
      <c r="AB1001" s="790"/>
      <c r="AC1001" s="790"/>
      <c r="AD1001" s="725"/>
      <c r="AE1001" s="726"/>
      <c r="AF1001" s="726"/>
      <c r="AG1001" s="726"/>
      <c r="AH1001" s="726"/>
      <c r="AI1001" s="727"/>
      <c r="AJ1001" s="725"/>
      <c r="AK1001" s="726"/>
      <c r="AL1001" s="726"/>
      <c r="AM1001" s="726"/>
      <c r="AN1001" s="726"/>
      <c r="AO1001" s="726"/>
      <c r="AP1001" s="726"/>
      <c r="AQ1001" s="727"/>
      <c r="AR1001" s="790"/>
      <c r="AS1001" s="790"/>
      <c r="AT1001" s="790"/>
      <c r="AU1001" s="790"/>
      <c r="AV1001" s="790"/>
      <c r="AW1001" s="790"/>
      <c r="AX1001" s="790"/>
      <c r="AY1001" s="790"/>
      <c r="AZ1001" s="790"/>
      <c r="BA1001" s="790"/>
      <c r="BB1001" s="790"/>
    </row>
    <row r="1002" spans="1:54" ht="12.6" customHeight="1" x14ac:dyDescent="0.3">
      <c r="A1002" s="355" t="s">
        <v>566</v>
      </c>
      <c r="B1002" s="294"/>
      <c r="C1002" s="294"/>
      <c r="D1002" s="294"/>
      <c r="E1002" s="294"/>
      <c r="F1002" s="294"/>
      <c r="G1002" s="294"/>
      <c r="H1002" s="294"/>
      <c r="I1002" s="294"/>
      <c r="J1002" s="294"/>
      <c r="K1002" s="294"/>
      <c r="L1002" s="294"/>
      <c r="M1002" s="294"/>
      <c r="N1002" s="294"/>
      <c r="O1002" s="294"/>
      <c r="P1002" s="294"/>
      <c r="Q1002" s="294"/>
      <c r="R1002" s="294"/>
      <c r="S1002" s="294"/>
      <c r="T1002" s="295"/>
      <c r="U1002" s="727"/>
      <c r="V1002" s="790"/>
      <c r="W1002" s="790"/>
      <c r="X1002" s="790"/>
      <c r="Y1002" s="790"/>
      <c r="Z1002" s="790"/>
      <c r="AA1002" s="790"/>
      <c r="AB1002" s="790"/>
      <c r="AC1002" s="790"/>
      <c r="AD1002" s="725"/>
      <c r="AE1002" s="726"/>
      <c r="AF1002" s="726"/>
      <c r="AG1002" s="726"/>
      <c r="AH1002" s="726"/>
      <c r="AI1002" s="727"/>
      <c r="AJ1002" s="725"/>
      <c r="AK1002" s="726"/>
      <c r="AL1002" s="726"/>
      <c r="AM1002" s="726"/>
      <c r="AN1002" s="726"/>
      <c r="AO1002" s="726"/>
      <c r="AP1002" s="726"/>
      <c r="AQ1002" s="727"/>
      <c r="AR1002" s="790"/>
      <c r="AS1002" s="790"/>
      <c r="AT1002" s="790"/>
      <c r="AU1002" s="790"/>
      <c r="AV1002" s="790"/>
      <c r="AW1002" s="790"/>
      <c r="AX1002" s="790"/>
      <c r="AY1002" s="790"/>
      <c r="AZ1002" s="790"/>
      <c r="BA1002" s="790"/>
      <c r="BB1002" s="725"/>
    </row>
    <row r="1003" spans="1:54" ht="12.6" customHeight="1" x14ac:dyDescent="0.3">
      <c r="A1003" s="813"/>
      <c r="B1003" s="814"/>
      <c r="C1003" s="814"/>
      <c r="D1003" s="814"/>
      <c r="E1003" s="814"/>
      <c r="F1003" s="814"/>
      <c r="G1003" s="814"/>
      <c r="H1003" s="814"/>
      <c r="I1003" s="814"/>
      <c r="J1003" s="814"/>
      <c r="K1003" s="814"/>
      <c r="L1003" s="814"/>
      <c r="M1003" s="814"/>
      <c r="N1003" s="814"/>
      <c r="O1003" s="814"/>
      <c r="P1003" s="814"/>
      <c r="Q1003" s="814"/>
      <c r="R1003" s="814"/>
      <c r="S1003" s="814"/>
      <c r="T1003" s="815"/>
      <c r="U1003" s="727"/>
      <c r="V1003" s="790"/>
      <c r="W1003" s="790"/>
      <c r="X1003" s="790"/>
      <c r="Y1003" s="790"/>
      <c r="Z1003" s="790"/>
      <c r="AA1003" s="790"/>
      <c r="AB1003" s="790"/>
      <c r="AC1003" s="790"/>
      <c r="AD1003" s="725"/>
      <c r="AE1003" s="726"/>
      <c r="AF1003" s="726"/>
      <c r="AG1003" s="726"/>
      <c r="AH1003" s="726"/>
      <c r="AI1003" s="727"/>
      <c r="AJ1003" s="725"/>
      <c r="AK1003" s="726"/>
      <c r="AL1003" s="726"/>
      <c r="AM1003" s="726"/>
      <c r="AN1003" s="726"/>
      <c r="AO1003" s="726"/>
      <c r="AP1003" s="726"/>
      <c r="AQ1003" s="727"/>
      <c r="AR1003" s="790"/>
      <c r="AS1003" s="790"/>
      <c r="AT1003" s="790"/>
      <c r="AU1003" s="790"/>
      <c r="AV1003" s="790"/>
      <c r="AW1003" s="790"/>
      <c r="AX1003" s="790"/>
      <c r="AY1003" s="790"/>
      <c r="AZ1003" s="790"/>
      <c r="BA1003" s="790"/>
      <c r="BB1003" s="790"/>
    </row>
    <row r="1004" spans="1:54" ht="12.6" customHeight="1" x14ac:dyDescent="0.3">
      <c r="A1004" s="813"/>
      <c r="B1004" s="814"/>
      <c r="C1004" s="814"/>
      <c r="D1004" s="814"/>
      <c r="E1004" s="814"/>
      <c r="F1004" s="814"/>
      <c r="G1004" s="814"/>
      <c r="H1004" s="814"/>
      <c r="I1004" s="814"/>
      <c r="J1004" s="814"/>
      <c r="K1004" s="814"/>
      <c r="L1004" s="814"/>
      <c r="M1004" s="814"/>
      <c r="N1004" s="814"/>
      <c r="O1004" s="814"/>
      <c r="P1004" s="814"/>
      <c r="Q1004" s="814"/>
      <c r="R1004" s="814"/>
      <c r="S1004" s="814"/>
      <c r="T1004" s="815"/>
      <c r="U1004" s="721"/>
      <c r="V1004" s="831"/>
      <c r="W1004" s="831"/>
      <c r="X1004" s="831"/>
      <c r="Y1004" s="831"/>
      <c r="Z1004" s="831"/>
      <c r="AA1004" s="831"/>
      <c r="AB1004" s="831"/>
      <c r="AC1004" s="831"/>
      <c r="AD1004" s="725"/>
      <c r="AE1004" s="726"/>
      <c r="AF1004" s="726"/>
      <c r="AG1004" s="726"/>
      <c r="AH1004" s="726"/>
      <c r="AI1004" s="727"/>
      <c r="AJ1004" s="725"/>
      <c r="AK1004" s="726"/>
      <c r="AL1004" s="726"/>
      <c r="AM1004" s="726"/>
      <c r="AN1004" s="726"/>
      <c r="AO1004" s="726"/>
      <c r="AP1004" s="726"/>
      <c r="AQ1004" s="727"/>
      <c r="AR1004" s="831"/>
      <c r="AS1004" s="831"/>
      <c r="AT1004" s="831"/>
      <c r="AU1004" s="831"/>
      <c r="AV1004" s="831"/>
      <c r="AW1004" s="831"/>
      <c r="AX1004" s="831"/>
      <c r="AY1004" s="831"/>
      <c r="AZ1004" s="831"/>
      <c r="BA1004" s="831"/>
      <c r="BB1004" s="831"/>
    </row>
    <row r="1005" spans="1:54" ht="12.6" customHeight="1" x14ac:dyDescent="0.3">
      <c r="A1005" s="813"/>
      <c r="B1005" s="814"/>
      <c r="C1005" s="814"/>
      <c r="D1005" s="814"/>
      <c r="E1005" s="814"/>
      <c r="F1005" s="814"/>
      <c r="G1005" s="814"/>
      <c r="H1005" s="814"/>
      <c r="I1005" s="814"/>
      <c r="J1005" s="814"/>
      <c r="K1005" s="814"/>
      <c r="L1005" s="814"/>
      <c r="M1005" s="814"/>
      <c r="N1005" s="814"/>
      <c r="O1005" s="814"/>
      <c r="P1005" s="814"/>
      <c r="Q1005" s="814"/>
      <c r="R1005" s="814"/>
      <c r="S1005" s="814"/>
      <c r="T1005" s="815"/>
      <c r="U1005" s="721"/>
      <c r="V1005" s="831"/>
      <c r="W1005" s="831"/>
      <c r="X1005" s="831"/>
      <c r="Y1005" s="831"/>
      <c r="Z1005" s="831"/>
      <c r="AA1005" s="831"/>
      <c r="AB1005" s="831"/>
      <c r="AC1005" s="831"/>
      <c r="AD1005" s="725"/>
      <c r="AE1005" s="726"/>
      <c r="AF1005" s="726"/>
      <c r="AG1005" s="726"/>
      <c r="AH1005" s="726"/>
      <c r="AI1005" s="727"/>
      <c r="AJ1005" s="725"/>
      <c r="AK1005" s="726"/>
      <c r="AL1005" s="726"/>
      <c r="AM1005" s="726"/>
      <c r="AN1005" s="726"/>
      <c r="AO1005" s="726"/>
      <c r="AP1005" s="726"/>
      <c r="AQ1005" s="727"/>
      <c r="AR1005" s="831"/>
      <c r="AS1005" s="831"/>
      <c r="AT1005" s="831"/>
      <c r="AU1005" s="831"/>
      <c r="AV1005" s="831"/>
      <c r="AW1005" s="831"/>
      <c r="AX1005" s="831"/>
      <c r="AY1005" s="831"/>
      <c r="AZ1005" s="831"/>
      <c r="BA1005" s="831"/>
      <c r="BB1005" s="831"/>
    </row>
    <row r="1006" spans="1:54" ht="12.6" customHeight="1" x14ac:dyDescent="0.3">
      <c r="A1006" s="246" t="s">
        <v>1615</v>
      </c>
    </row>
    <row r="1007" spans="1:54" ht="15" customHeight="1" x14ac:dyDescent="0.3">
      <c r="A1007" s="824"/>
      <c r="B1007" s="825"/>
      <c r="C1007" s="825"/>
      <c r="D1007" s="825"/>
      <c r="E1007" s="825"/>
      <c r="F1007" s="825"/>
      <c r="G1007" s="825"/>
      <c r="H1007" s="825"/>
      <c r="I1007" s="825"/>
      <c r="J1007" s="825"/>
      <c r="K1007" s="825"/>
      <c r="L1007" s="825"/>
      <c r="M1007" s="825"/>
      <c r="N1007" s="825"/>
      <c r="O1007" s="825"/>
      <c r="P1007" s="825"/>
      <c r="Q1007" s="825"/>
      <c r="R1007" s="825"/>
      <c r="S1007" s="825"/>
      <c r="T1007" s="825"/>
      <c r="U1007" s="825"/>
      <c r="V1007" s="825"/>
      <c r="W1007" s="825"/>
      <c r="X1007" s="825"/>
      <c r="Y1007" s="825"/>
      <c r="Z1007" s="825"/>
      <c r="AA1007" s="825"/>
      <c r="AB1007" s="825"/>
      <c r="AC1007" s="825"/>
      <c r="AD1007" s="825"/>
      <c r="AE1007" s="825"/>
      <c r="AF1007" s="825"/>
      <c r="AG1007" s="825"/>
      <c r="AH1007" s="825"/>
      <c r="AI1007" s="825"/>
      <c r="AJ1007" s="825"/>
      <c r="AK1007" s="825"/>
      <c r="AL1007" s="825"/>
      <c r="AM1007" s="825"/>
      <c r="AN1007" s="825"/>
      <c r="AO1007" s="825"/>
      <c r="AP1007" s="825"/>
      <c r="AQ1007" s="825"/>
      <c r="AR1007" s="825"/>
      <c r="AS1007" s="825"/>
      <c r="AT1007" s="825"/>
      <c r="AU1007" s="825"/>
      <c r="AV1007" s="825"/>
      <c r="AW1007" s="825"/>
      <c r="AX1007" s="825"/>
      <c r="AY1007" s="825"/>
      <c r="AZ1007" s="825"/>
      <c r="BA1007" s="825"/>
      <c r="BB1007" s="826"/>
    </row>
    <row r="1008" spans="1:54" ht="15" customHeight="1" x14ac:dyDescent="0.3">
      <c r="A1008" s="827"/>
      <c r="B1008" s="828"/>
      <c r="C1008" s="828"/>
      <c r="D1008" s="828"/>
      <c r="E1008" s="828"/>
      <c r="F1008" s="828"/>
      <c r="G1008" s="828"/>
      <c r="H1008" s="828"/>
      <c r="I1008" s="828"/>
      <c r="J1008" s="828"/>
      <c r="K1008" s="828"/>
      <c r="L1008" s="828"/>
      <c r="M1008" s="828"/>
      <c r="N1008" s="828"/>
      <c r="O1008" s="828"/>
      <c r="P1008" s="828"/>
      <c r="Q1008" s="828"/>
      <c r="R1008" s="828"/>
      <c r="S1008" s="828"/>
      <c r="T1008" s="828"/>
      <c r="U1008" s="828"/>
      <c r="V1008" s="828"/>
      <c r="W1008" s="828"/>
      <c r="X1008" s="828"/>
      <c r="Y1008" s="828"/>
      <c r="Z1008" s="828"/>
      <c r="AA1008" s="828"/>
      <c r="AB1008" s="828"/>
      <c r="AC1008" s="828"/>
      <c r="AD1008" s="828"/>
      <c r="AE1008" s="828"/>
      <c r="AF1008" s="828"/>
      <c r="AG1008" s="828"/>
      <c r="AH1008" s="828"/>
      <c r="AI1008" s="828"/>
      <c r="AJ1008" s="828"/>
      <c r="AK1008" s="828"/>
      <c r="AL1008" s="828"/>
      <c r="AM1008" s="828"/>
      <c r="AN1008" s="828"/>
      <c r="AO1008" s="828"/>
      <c r="AP1008" s="828"/>
      <c r="AQ1008" s="828"/>
      <c r="AR1008" s="828"/>
      <c r="AS1008" s="828"/>
      <c r="AT1008" s="828"/>
      <c r="AU1008" s="828"/>
      <c r="AV1008" s="828"/>
      <c r="AW1008" s="828"/>
      <c r="AX1008" s="828"/>
      <c r="AY1008" s="828"/>
      <c r="AZ1008" s="828"/>
      <c r="BA1008" s="828"/>
      <c r="BB1008" s="829"/>
    </row>
    <row r="1009" spans="1:54" ht="12.6" customHeight="1" x14ac:dyDescent="0.3">
      <c r="A1009" s="314" t="s">
        <v>1614</v>
      </c>
    </row>
    <row r="1010" spans="1:54" ht="12.6" customHeight="1" x14ac:dyDescent="0.3">
      <c r="A1010" s="315"/>
      <c r="B1010" s="316"/>
      <c r="C1010" s="316"/>
      <c r="D1010" s="316"/>
      <c r="E1010" s="316"/>
      <c r="F1010" s="316"/>
      <c r="G1010" s="316"/>
      <c r="H1010" s="316"/>
      <c r="I1010" s="316"/>
      <c r="J1010" s="316"/>
      <c r="K1010" s="316"/>
      <c r="L1010" s="316"/>
      <c r="M1010" s="316"/>
      <c r="N1010" s="316"/>
      <c r="O1010" s="316"/>
      <c r="P1010" s="316"/>
      <c r="Q1010" s="316"/>
      <c r="R1010" s="316"/>
      <c r="S1010" s="316"/>
      <c r="T1010" s="316"/>
      <c r="U1010" s="316"/>
      <c r="V1010" s="316"/>
      <c r="W1010" s="316"/>
      <c r="X1010" s="316"/>
      <c r="Y1010" s="316"/>
      <c r="Z1010" s="316"/>
      <c r="AA1010" s="316"/>
      <c r="AB1010" s="316"/>
      <c r="AC1010" s="325"/>
      <c r="AD1010" s="787" t="s">
        <v>568</v>
      </c>
      <c r="AE1010" s="788"/>
      <c r="AF1010" s="788"/>
      <c r="AG1010" s="788"/>
      <c r="AH1010" s="788"/>
      <c r="AI1010" s="788"/>
      <c r="AJ1010" s="788"/>
      <c r="AK1010" s="788"/>
      <c r="AL1010" s="788"/>
      <c r="AM1010" s="788"/>
      <c r="AN1010" s="788"/>
      <c r="AO1010" s="788"/>
      <c r="AP1010" s="788"/>
      <c r="AQ1010" s="788"/>
      <c r="AR1010" s="788"/>
      <c r="AS1010" s="788"/>
      <c r="AT1010" s="788"/>
      <c r="AU1010" s="788"/>
      <c r="AV1010" s="788"/>
      <c r="AW1010" s="788"/>
      <c r="AX1010" s="788"/>
      <c r="AY1010" s="788"/>
      <c r="AZ1010" s="788"/>
      <c r="BA1010" s="788"/>
      <c r="BB1010" s="789"/>
    </row>
    <row r="1011" spans="1:54" ht="12.6" customHeight="1" x14ac:dyDescent="0.3">
      <c r="A1011" s="317"/>
      <c r="B1011" s="318"/>
      <c r="C1011" s="318"/>
      <c r="D1011" s="318"/>
      <c r="E1011" s="318"/>
      <c r="F1011" s="318"/>
      <c r="G1011" s="318"/>
      <c r="H1011" s="318"/>
      <c r="I1011" s="318"/>
      <c r="J1011" s="318"/>
      <c r="K1011" s="318"/>
      <c r="L1011" s="318"/>
      <c r="M1011" s="318"/>
      <c r="N1011" s="318"/>
      <c r="O1011" s="318"/>
      <c r="P1011" s="318"/>
      <c r="Q1011" s="318"/>
      <c r="R1011" s="318"/>
      <c r="S1011" s="318"/>
      <c r="T1011" s="318"/>
      <c r="U1011" s="318"/>
      <c r="V1011" s="318"/>
      <c r="W1011" s="318"/>
      <c r="X1011" s="318"/>
      <c r="Y1011" s="318"/>
      <c r="Z1011" s="318"/>
      <c r="AA1011" s="318"/>
      <c r="AB1011" s="318"/>
      <c r="AC1011" s="326"/>
      <c r="AD1011" s="795"/>
      <c r="AE1011" s="796"/>
      <c r="AF1011" s="796"/>
      <c r="AG1011" s="796"/>
      <c r="AH1011" s="796"/>
      <c r="AI1011" s="796"/>
      <c r="AJ1011" s="796"/>
      <c r="AK1011" s="796"/>
      <c r="AL1011" s="796"/>
      <c r="AM1011" s="797"/>
      <c r="AN1011" s="795" t="s">
        <v>1576</v>
      </c>
      <c r="AO1011" s="796"/>
      <c r="AP1011" s="796"/>
      <c r="AQ1011" s="796"/>
      <c r="AR1011" s="796"/>
      <c r="AS1011" s="796"/>
      <c r="AT1011" s="796"/>
      <c r="AU1011" s="796"/>
      <c r="AV1011" s="796"/>
      <c r="AW1011" s="796"/>
      <c r="AX1011" s="796"/>
      <c r="AY1011" s="796"/>
      <c r="AZ1011" s="796"/>
      <c r="BA1011" s="796"/>
      <c r="BB1011" s="797"/>
    </row>
    <row r="1012" spans="1:54" ht="12.6" customHeight="1" x14ac:dyDescent="0.3">
      <c r="A1012" s="317" t="s">
        <v>567</v>
      </c>
      <c r="B1012" s="318"/>
      <c r="C1012" s="318"/>
      <c r="D1012" s="318"/>
      <c r="E1012" s="318"/>
      <c r="F1012" s="318"/>
      <c r="G1012" s="318"/>
      <c r="H1012" s="318"/>
      <c r="I1012" s="318"/>
      <c r="J1012" s="318"/>
      <c r="K1012" s="318"/>
      <c r="L1012" s="318"/>
      <c r="M1012" s="318"/>
      <c r="N1012" s="318"/>
      <c r="O1012" s="318"/>
      <c r="P1012" s="318"/>
      <c r="Q1012" s="318"/>
      <c r="R1012" s="318"/>
      <c r="S1012" s="318"/>
      <c r="T1012" s="318"/>
      <c r="U1012" s="318"/>
      <c r="V1012" s="318"/>
      <c r="W1012" s="318"/>
      <c r="X1012" s="318"/>
      <c r="Y1012" s="318"/>
      <c r="Z1012" s="318"/>
      <c r="AA1012" s="318"/>
      <c r="AB1012" s="318"/>
      <c r="AC1012" s="326"/>
      <c r="AD1012" s="792" t="s">
        <v>1575</v>
      </c>
      <c r="AE1012" s="793"/>
      <c r="AF1012" s="793"/>
      <c r="AG1012" s="793"/>
      <c r="AH1012" s="793"/>
      <c r="AI1012" s="793"/>
      <c r="AJ1012" s="793"/>
      <c r="AK1012" s="793"/>
      <c r="AL1012" s="793"/>
      <c r="AM1012" s="794"/>
      <c r="AN1012" s="792" t="s">
        <v>1574</v>
      </c>
      <c r="AO1012" s="793"/>
      <c r="AP1012" s="793"/>
      <c r="AQ1012" s="793"/>
      <c r="AR1012" s="793"/>
      <c r="AS1012" s="793"/>
      <c r="AT1012" s="793"/>
      <c r="AU1012" s="793"/>
      <c r="AV1012" s="793"/>
      <c r="AW1012" s="793"/>
      <c r="AX1012" s="793"/>
      <c r="AY1012" s="793"/>
      <c r="AZ1012" s="793"/>
      <c r="BA1012" s="793"/>
      <c r="BB1012" s="794"/>
    </row>
    <row r="1013" spans="1:54" ht="12.6" customHeight="1" x14ac:dyDescent="0.3">
      <c r="A1013" s="317"/>
      <c r="B1013" s="318"/>
      <c r="C1013" s="318"/>
      <c r="D1013" s="318"/>
      <c r="E1013" s="318"/>
      <c r="F1013" s="318"/>
      <c r="G1013" s="318"/>
      <c r="H1013" s="318"/>
      <c r="I1013" s="318"/>
      <c r="J1013" s="318"/>
      <c r="K1013" s="318"/>
      <c r="L1013" s="318"/>
      <c r="M1013" s="318"/>
      <c r="N1013" s="318"/>
      <c r="O1013" s="318"/>
      <c r="P1013" s="318"/>
      <c r="Q1013" s="318"/>
      <c r="R1013" s="318"/>
      <c r="S1013" s="318"/>
      <c r="T1013" s="318"/>
      <c r="U1013" s="318"/>
      <c r="V1013" s="318"/>
      <c r="W1013" s="318"/>
      <c r="X1013" s="318"/>
      <c r="Y1013" s="318"/>
      <c r="Z1013" s="318"/>
      <c r="AA1013" s="318"/>
      <c r="AB1013" s="318"/>
      <c r="AC1013" s="326"/>
      <c r="AD1013" s="792" t="s">
        <v>1573</v>
      </c>
      <c r="AE1013" s="793"/>
      <c r="AF1013" s="793"/>
      <c r="AG1013" s="793"/>
      <c r="AH1013" s="793"/>
      <c r="AI1013" s="793"/>
      <c r="AJ1013" s="793"/>
      <c r="AK1013" s="793"/>
      <c r="AL1013" s="793"/>
      <c r="AM1013" s="794"/>
      <c r="AN1013" s="792" t="s">
        <v>1550</v>
      </c>
      <c r="AO1013" s="793"/>
      <c r="AP1013" s="793"/>
      <c r="AQ1013" s="793"/>
      <c r="AR1013" s="793"/>
      <c r="AS1013" s="793"/>
      <c r="AT1013" s="793"/>
      <c r="AU1013" s="793"/>
      <c r="AV1013" s="793"/>
      <c r="AW1013" s="793"/>
      <c r="AX1013" s="793"/>
      <c r="AY1013" s="793"/>
      <c r="AZ1013" s="793"/>
      <c r="BA1013" s="793"/>
      <c r="BB1013" s="794"/>
    </row>
    <row r="1014" spans="1:54" ht="12.6" customHeight="1" x14ac:dyDescent="0.3">
      <c r="A1014" s="739" t="s">
        <v>816</v>
      </c>
      <c r="B1014" s="740"/>
      <c r="C1014" s="740"/>
      <c r="D1014" s="740"/>
      <c r="E1014" s="740"/>
      <c r="F1014" s="740"/>
      <c r="G1014" s="740"/>
      <c r="H1014" s="740"/>
      <c r="I1014" s="740"/>
      <c r="J1014" s="740"/>
      <c r="K1014" s="740"/>
      <c r="L1014" s="740"/>
      <c r="M1014" s="740"/>
      <c r="N1014" s="740"/>
      <c r="O1014" s="740"/>
      <c r="P1014" s="740"/>
      <c r="Q1014" s="740"/>
      <c r="R1014" s="740"/>
      <c r="S1014" s="740"/>
      <c r="T1014" s="740"/>
      <c r="U1014" s="740"/>
      <c r="V1014" s="740"/>
      <c r="W1014" s="740"/>
      <c r="X1014" s="740"/>
      <c r="Y1014" s="740"/>
      <c r="Z1014" s="740"/>
      <c r="AA1014" s="740"/>
      <c r="AB1014" s="740"/>
      <c r="AC1014" s="791"/>
      <c r="AD1014" s="739" t="s">
        <v>1505</v>
      </c>
      <c r="AE1014" s="740"/>
      <c r="AF1014" s="740"/>
      <c r="AG1014" s="740"/>
      <c r="AH1014" s="740"/>
      <c r="AI1014" s="740"/>
      <c r="AJ1014" s="740"/>
      <c r="AK1014" s="740"/>
      <c r="AL1014" s="740"/>
      <c r="AM1014" s="791"/>
      <c r="AN1014" s="739" t="s">
        <v>818</v>
      </c>
      <c r="AO1014" s="740"/>
      <c r="AP1014" s="740"/>
      <c r="AQ1014" s="740"/>
      <c r="AR1014" s="740"/>
      <c r="AS1014" s="740"/>
      <c r="AT1014" s="740"/>
      <c r="AU1014" s="740"/>
      <c r="AV1014" s="740"/>
      <c r="AW1014" s="740"/>
      <c r="AX1014" s="740"/>
      <c r="AY1014" s="740"/>
      <c r="AZ1014" s="740"/>
      <c r="BA1014" s="740"/>
      <c r="BB1014" s="791"/>
    </row>
    <row r="1015" spans="1:54" ht="12.6" customHeight="1" x14ac:dyDescent="0.3">
      <c r="A1015" s="299" t="s">
        <v>569</v>
      </c>
      <c r="B1015" s="300"/>
      <c r="C1015" s="300"/>
      <c r="D1015" s="300"/>
      <c r="E1015" s="300"/>
      <c r="F1015" s="300"/>
      <c r="G1015" s="300"/>
      <c r="H1015" s="300"/>
      <c r="I1015" s="300"/>
      <c r="J1015" s="300"/>
      <c r="K1015" s="300"/>
      <c r="L1015" s="300"/>
      <c r="M1015" s="300"/>
      <c r="N1015" s="300"/>
      <c r="O1015" s="300"/>
      <c r="P1015" s="300"/>
      <c r="Q1015" s="300"/>
      <c r="R1015" s="300"/>
      <c r="S1015" s="300"/>
      <c r="T1015" s="300"/>
      <c r="U1015" s="300"/>
      <c r="V1015" s="300"/>
      <c r="W1015" s="300"/>
      <c r="X1015" s="300"/>
      <c r="Y1015" s="300"/>
      <c r="Z1015" s="300"/>
      <c r="AA1015" s="300"/>
      <c r="AB1015" s="300"/>
      <c r="AC1015" s="301"/>
      <c r="AD1015" s="719"/>
      <c r="AE1015" s="720"/>
      <c r="AF1015" s="720"/>
      <c r="AG1015" s="720"/>
      <c r="AH1015" s="720"/>
      <c r="AI1015" s="720"/>
      <c r="AJ1015" s="720"/>
      <c r="AK1015" s="720"/>
      <c r="AL1015" s="720"/>
      <c r="AM1015" s="721"/>
      <c r="AN1015" s="719"/>
      <c r="AO1015" s="720"/>
      <c r="AP1015" s="720"/>
      <c r="AQ1015" s="720"/>
      <c r="AR1015" s="720"/>
      <c r="AS1015" s="720"/>
      <c r="AT1015" s="720"/>
      <c r="AU1015" s="720"/>
      <c r="AV1015" s="720"/>
      <c r="AW1015" s="720"/>
      <c r="AX1015" s="720"/>
      <c r="AY1015" s="720"/>
      <c r="AZ1015" s="720"/>
      <c r="BA1015" s="720"/>
      <c r="BB1015" s="721"/>
    </row>
    <row r="1016" spans="1:54" ht="12.6" customHeight="1" x14ac:dyDescent="0.3">
      <c r="A1016" s="293" t="s">
        <v>570</v>
      </c>
      <c r="B1016" s="294"/>
      <c r="C1016" s="294"/>
      <c r="D1016" s="294"/>
      <c r="E1016" s="294"/>
      <c r="F1016" s="294"/>
      <c r="G1016" s="294"/>
      <c r="H1016" s="294"/>
      <c r="I1016" s="294"/>
      <c r="J1016" s="294"/>
      <c r="K1016" s="294"/>
      <c r="L1016" s="294"/>
      <c r="M1016" s="294"/>
      <c r="N1016" s="294"/>
      <c r="O1016" s="294"/>
      <c r="P1016" s="294"/>
      <c r="Q1016" s="294"/>
      <c r="R1016" s="294"/>
      <c r="S1016" s="294"/>
      <c r="T1016" s="294"/>
      <c r="U1016" s="294"/>
      <c r="V1016" s="294"/>
      <c r="W1016" s="294"/>
      <c r="X1016" s="294"/>
      <c r="Y1016" s="294"/>
      <c r="Z1016" s="294"/>
      <c r="AA1016" s="294"/>
      <c r="AB1016" s="294"/>
      <c r="AC1016" s="295"/>
      <c r="AD1016" s="725"/>
      <c r="AE1016" s="726"/>
      <c r="AF1016" s="726"/>
      <c r="AG1016" s="726"/>
      <c r="AH1016" s="726"/>
      <c r="AI1016" s="726"/>
      <c r="AJ1016" s="726"/>
      <c r="AK1016" s="726"/>
      <c r="AL1016" s="726"/>
      <c r="AM1016" s="727"/>
      <c r="AN1016" s="725"/>
      <c r="AO1016" s="726"/>
      <c r="AP1016" s="726"/>
      <c r="AQ1016" s="726"/>
      <c r="AR1016" s="726"/>
      <c r="AS1016" s="726"/>
      <c r="AT1016" s="726"/>
      <c r="AU1016" s="726"/>
      <c r="AV1016" s="726"/>
      <c r="AW1016" s="726"/>
      <c r="AX1016" s="726"/>
      <c r="AY1016" s="726"/>
      <c r="AZ1016" s="726"/>
      <c r="BA1016" s="726"/>
      <c r="BB1016" s="727"/>
    </row>
    <row r="1017" spans="1:54" ht="12.6" customHeight="1" x14ac:dyDescent="0.3">
      <c r="A1017" s="293" t="s">
        <v>571</v>
      </c>
      <c r="B1017" s="294"/>
      <c r="C1017" s="294"/>
      <c r="D1017" s="294"/>
      <c r="E1017" s="294"/>
      <c r="F1017" s="294"/>
      <c r="G1017" s="294"/>
      <c r="H1017" s="294"/>
      <c r="I1017" s="294"/>
      <c r="J1017" s="294"/>
      <c r="K1017" s="294"/>
      <c r="L1017" s="294"/>
      <c r="M1017" s="294"/>
      <c r="N1017" s="294"/>
      <c r="O1017" s="294"/>
      <c r="P1017" s="294"/>
      <c r="Q1017" s="294"/>
      <c r="R1017" s="294"/>
      <c r="S1017" s="294"/>
      <c r="T1017" s="294"/>
      <c r="U1017" s="294"/>
      <c r="V1017" s="294"/>
      <c r="W1017" s="294"/>
      <c r="X1017" s="294"/>
      <c r="Y1017" s="294"/>
      <c r="Z1017" s="294"/>
      <c r="AA1017" s="294"/>
      <c r="AB1017" s="294"/>
      <c r="AC1017" s="295"/>
      <c r="AD1017" s="725"/>
      <c r="AE1017" s="726"/>
      <c r="AF1017" s="726"/>
      <c r="AG1017" s="726"/>
      <c r="AH1017" s="726"/>
      <c r="AI1017" s="726"/>
      <c r="AJ1017" s="726"/>
      <c r="AK1017" s="726"/>
      <c r="AL1017" s="726"/>
      <c r="AM1017" s="727"/>
      <c r="AN1017" s="725"/>
      <c r="AO1017" s="726"/>
      <c r="AP1017" s="726"/>
      <c r="AQ1017" s="726"/>
      <c r="AR1017" s="726"/>
      <c r="AS1017" s="726"/>
      <c r="AT1017" s="726"/>
      <c r="AU1017" s="726"/>
      <c r="AV1017" s="726"/>
      <c r="AW1017" s="726"/>
      <c r="AX1017" s="726"/>
      <c r="AY1017" s="726"/>
      <c r="AZ1017" s="726"/>
      <c r="BA1017" s="726"/>
      <c r="BB1017" s="727"/>
    </row>
    <row r="1018" spans="1:54" ht="12.6" customHeight="1" x14ac:dyDescent="0.3">
      <c r="A1018" s="293" t="s">
        <v>572</v>
      </c>
      <c r="B1018" s="294"/>
      <c r="C1018" s="294"/>
      <c r="D1018" s="294"/>
      <c r="E1018" s="294"/>
      <c r="F1018" s="294"/>
      <c r="G1018" s="294"/>
      <c r="H1018" s="294"/>
      <c r="I1018" s="294"/>
      <c r="J1018" s="294"/>
      <c r="K1018" s="294"/>
      <c r="L1018" s="294"/>
      <c r="M1018" s="294"/>
      <c r="N1018" s="294"/>
      <c r="O1018" s="294"/>
      <c r="P1018" s="294"/>
      <c r="Q1018" s="294"/>
      <c r="R1018" s="294"/>
      <c r="S1018" s="294"/>
      <c r="T1018" s="294"/>
      <c r="U1018" s="294"/>
      <c r="V1018" s="294"/>
      <c r="W1018" s="294"/>
      <c r="X1018" s="294"/>
      <c r="Y1018" s="294"/>
      <c r="Z1018" s="294"/>
      <c r="AA1018" s="294"/>
      <c r="AB1018" s="294"/>
      <c r="AC1018" s="295"/>
      <c r="AD1018" s="725"/>
      <c r="AE1018" s="726"/>
      <c r="AF1018" s="726"/>
      <c r="AG1018" s="726"/>
      <c r="AH1018" s="726"/>
      <c r="AI1018" s="726"/>
      <c r="AJ1018" s="726"/>
      <c r="AK1018" s="726"/>
      <c r="AL1018" s="726"/>
      <c r="AM1018" s="727"/>
      <c r="AN1018" s="725"/>
      <c r="AO1018" s="726"/>
      <c r="AP1018" s="726"/>
      <c r="AQ1018" s="726"/>
      <c r="AR1018" s="726"/>
      <c r="AS1018" s="726"/>
      <c r="AT1018" s="726"/>
      <c r="AU1018" s="726"/>
      <c r="AV1018" s="726"/>
      <c r="AW1018" s="726"/>
      <c r="AX1018" s="726"/>
      <c r="AY1018" s="726"/>
      <c r="AZ1018" s="726"/>
      <c r="BA1018" s="726"/>
      <c r="BB1018" s="727"/>
    </row>
    <row r="1019" spans="1:54" ht="12.6" customHeight="1" x14ac:dyDescent="0.3">
      <c r="A1019" s="355" t="s">
        <v>478</v>
      </c>
      <c r="B1019" s="294"/>
      <c r="C1019" s="294"/>
      <c r="D1019" s="294"/>
      <c r="E1019" s="294"/>
      <c r="F1019" s="294"/>
      <c r="G1019" s="294"/>
      <c r="H1019" s="294"/>
      <c r="I1019" s="294"/>
      <c r="J1019" s="294"/>
      <c r="K1019" s="294"/>
      <c r="L1019" s="294"/>
      <c r="M1019" s="294"/>
      <c r="N1019" s="294"/>
      <c r="O1019" s="294"/>
      <c r="P1019" s="294"/>
      <c r="Q1019" s="294"/>
      <c r="R1019" s="294"/>
      <c r="S1019" s="294"/>
      <c r="T1019" s="294"/>
      <c r="U1019" s="294"/>
      <c r="V1019" s="294"/>
      <c r="W1019" s="294"/>
      <c r="X1019" s="294"/>
      <c r="Y1019" s="294"/>
      <c r="Z1019" s="294"/>
      <c r="AA1019" s="294"/>
      <c r="AB1019" s="294"/>
      <c r="AC1019" s="295"/>
      <c r="AD1019" s="725"/>
      <c r="AE1019" s="726"/>
      <c r="AF1019" s="726"/>
      <c r="AG1019" s="726"/>
      <c r="AH1019" s="726"/>
      <c r="AI1019" s="726"/>
      <c r="AJ1019" s="726"/>
      <c r="AK1019" s="726"/>
      <c r="AL1019" s="726"/>
      <c r="AM1019" s="727"/>
      <c r="AN1019" s="725"/>
      <c r="AO1019" s="726"/>
      <c r="AP1019" s="726"/>
      <c r="AQ1019" s="726"/>
      <c r="AR1019" s="726"/>
      <c r="AS1019" s="726"/>
      <c r="AT1019" s="726"/>
      <c r="AU1019" s="726"/>
      <c r="AV1019" s="726"/>
      <c r="AW1019" s="726"/>
      <c r="AX1019" s="726"/>
      <c r="AY1019" s="726"/>
      <c r="AZ1019" s="726"/>
      <c r="BA1019" s="726"/>
      <c r="BB1019" s="727"/>
    </row>
    <row r="1020" spans="1:54" ht="12.6" customHeight="1" x14ac:dyDescent="0.3">
      <c r="A1020" s="314" t="s">
        <v>1613</v>
      </c>
    </row>
    <row r="1021" spans="1:54" ht="15" customHeight="1" x14ac:dyDescent="0.3">
      <c r="A1021" s="824"/>
      <c r="B1021" s="825"/>
      <c r="C1021" s="825"/>
      <c r="D1021" s="825"/>
      <c r="E1021" s="825"/>
      <c r="F1021" s="825"/>
      <c r="G1021" s="825"/>
      <c r="H1021" s="825"/>
      <c r="I1021" s="825"/>
      <c r="J1021" s="825"/>
      <c r="K1021" s="825"/>
      <c r="L1021" s="825"/>
      <c r="M1021" s="825"/>
      <c r="N1021" s="825"/>
      <c r="O1021" s="825"/>
      <c r="P1021" s="825"/>
      <c r="Q1021" s="825"/>
      <c r="R1021" s="825"/>
      <c r="S1021" s="825"/>
      <c r="T1021" s="825"/>
      <c r="U1021" s="825"/>
      <c r="V1021" s="825"/>
      <c r="W1021" s="825"/>
      <c r="X1021" s="825"/>
      <c r="Y1021" s="825"/>
      <c r="Z1021" s="825"/>
      <c r="AA1021" s="825"/>
      <c r="AB1021" s="825"/>
      <c r="AC1021" s="825"/>
      <c r="AD1021" s="825"/>
      <c r="AE1021" s="825"/>
      <c r="AF1021" s="825"/>
      <c r="AG1021" s="825"/>
      <c r="AH1021" s="825"/>
      <c r="AI1021" s="825"/>
      <c r="AJ1021" s="825"/>
      <c r="AK1021" s="825"/>
      <c r="AL1021" s="825"/>
      <c r="AM1021" s="825"/>
      <c r="AN1021" s="825"/>
      <c r="AO1021" s="825"/>
      <c r="AP1021" s="825"/>
      <c r="AQ1021" s="825"/>
      <c r="AR1021" s="825"/>
      <c r="AS1021" s="825"/>
      <c r="AT1021" s="825"/>
      <c r="AU1021" s="825"/>
      <c r="AV1021" s="825"/>
      <c r="AW1021" s="825"/>
      <c r="AX1021" s="825"/>
      <c r="AY1021" s="825"/>
      <c r="AZ1021" s="825"/>
      <c r="BA1021" s="825"/>
      <c r="BB1021" s="826"/>
    </row>
    <row r="1022" spans="1:54" ht="15" customHeight="1" x14ac:dyDescent="0.3">
      <c r="A1022" s="827"/>
      <c r="B1022" s="828"/>
      <c r="C1022" s="828"/>
      <c r="D1022" s="828"/>
      <c r="E1022" s="828"/>
      <c r="F1022" s="828"/>
      <c r="G1022" s="828"/>
      <c r="H1022" s="828"/>
      <c r="I1022" s="828"/>
      <c r="J1022" s="828"/>
      <c r="K1022" s="828"/>
      <c r="L1022" s="828"/>
      <c r="M1022" s="828"/>
      <c r="N1022" s="828"/>
      <c r="O1022" s="828"/>
      <c r="P1022" s="828"/>
      <c r="Q1022" s="828"/>
      <c r="R1022" s="828"/>
      <c r="S1022" s="828"/>
      <c r="T1022" s="828"/>
      <c r="U1022" s="828"/>
      <c r="V1022" s="828"/>
      <c r="W1022" s="828"/>
      <c r="X1022" s="828"/>
      <c r="Y1022" s="828"/>
      <c r="Z1022" s="828"/>
      <c r="AA1022" s="828"/>
      <c r="AB1022" s="828"/>
      <c r="AC1022" s="828"/>
      <c r="AD1022" s="828"/>
      <c r="AE1022" s="828"/>
      <c r="AF1022" s="828"/>
      <c r="AG1022" s="828"/>
      <c r="AH1022" s="828"/>
      <c r="AI1022" s="828"/>
      <c r="AJ1022" s="828"/>
      <c r="AK1022" s="828"/>
      <c r="AL1022" s="828"/>
      <c r="AM1022" s="828"/>
      <c r="AN1022" s="828"/>
      <c r="AO1022" s="828"/>
      <c r="AP1022" s="828"/>
      <c r="AQ1022" s="828"/>
      <c r="AR1022" s="828"/>
      <c r="AS1022" s="828"/>
      <c r="AT1022" s="828"/>
      <c r="AU1022" s="828"/>
      <c r="AV1022" s="828"/>
      <c r="AW1022" s="828"/>
      <c r="AX1022" s="828"/>
      <c r="AY1022" s="828"/>
      <c r="AZ1022" s="828"/>
      <c r="BA1022" s="828"/>
      <c r="BB1022" s="829"/>
    </row>
    <row r="1023" spans="1:54" s="290" customFormat="1" ht="12.6" customHeight="1" x14ac:dyDescent="0.3"/>
    <row r="1024" spans="1:54" ht="12.6" customHeight="1" x14ac:dyDescent="0.3">
      <c r="A1024" s="314" t="s">
        <v>1612</v>
      </c>
    </row>
    <row r="1025" spans="1:54" ht="12.6" customHeight="1" x14ac:dyDescent="0.3">
      <c r="A1025" s="315"/>
      <c r="B1025" s="316"/>
      <c r="C1025" s="316"/>
      <c r="D1025" s="316"/>
      <c r="E1025" s="316"/>
      <c r="F1025" s="316"/>
      <c r="G1025" s="316"/>
      <c r="H1025" s="325"/>
      <c r="I1025" s="795" t="s">
        <v>815</v>
      </c>
      <c r="J1025" s="796"/>
      <c r="K1025" s="796"/>
      <c r="L1025" s="796"/>
      <c r="M1025" s="796"/>
      <c r="N1025" s="796"/>
      <c r="O1025" s="796"/>
      <c r="P1025" s="796"/>
      <c r="Q1025" s="796"/>
      <c r="R1025" s="796"/>
      <c r="S1025" s="796"/>
      <c r="T1025" s="796"/>
      <c r="U1025" s="796"/>
      <c r="V1025" s="796"/>
      <c r="W1025" s="796"/>
      <c r="X1025" s="796"/>
      <c r="Y1025" s="796"/>
      <c r="Z1025" s="796"/>
      <c r="AA1025" s="796"/>
      <c r="AB1025" s="796"/>
      <c r="AC1025" s="795" t="s">
        <v>1611</v>
      </c>
      <c r="AD1025" s="796"/>
      <c r="AE1025" s="796"/>
      <c r="AF1025" s="796"/>
      <c r="AG1025" s="796"/>
      <c r="AH1025" s="796"/>
      <c r="AI1025" s="796"/>
      <c r="AJ1025" s="796"/>
      <c r="AK1025" s="796"/>
      <c r="AL1025" s="796"/>
      <c r="AM1025" s="796"/>
      <c r="AN1025" s="796"/>
      <c r="AO1025" s="796"/>
      <c r="AP1025" s="796"/>
      <c r="AQ1025" s="796"/>
      <c r="AR1025" s="796"/>
      <c r="AS1025" s="796"/>
      <c r="AT1025" s="796"/>
      <c r="AU1025" s="796"/>
      <c r="AV1025" s="796"/>
      <c r="AW1025" s="796"/>
      <c r="AX1025" s="796"/>
      <c r="AY1025" s="796"/>
      <c r="AZ1025" s="796"/>
      <c r="BA1025" s="796"/>
      <c r="BB1025" s="797"/>
    </row>
    <row r="1026" spans="1:54" ht="12.6" customHeight="1" x14ac:dyDescent="0.3">
      <c r="A1026" s="317"/>
      <c r="B1026" s="318"/>
      <c r="C1026" s="318"/>
      <c r="D1026" s="318"/>
      <c r="E1026" s="318"/>
      <c r="F1026" s="318"/>
      <c r="G1026" s="318"/>
      <c r="H1026" s="326"/>
      <c r="I1026" s="320"/>
      <c r="J1026" s="356"/>
      <c r="K1026" s="356"/>
      <c r="L1026" s="356"/>
      <c r="M1026" s="356"/>
      <c r="N1026" s="356"/>
      <c r="O1026" s="356"/>
      <c r="P1026" s="356"/>
      <c r="Q1026" s="356"/>
      <c r="R1026" s="356"/>
      <c r="S1026" s="356"/>
      <c r="T1026" s="356"/>
      <c r="U1026" s="356"/>
      <c r="V1026" s="356"/>
      <c r="W1026" s="356"/>
      <c r="X1026" s="356"/>
      <c r="Y1026" s="356"/>
      <c r="Z1026" s="356"/>
      <c r="AA1026" s="356"/>
      <c r="AB1026" s="356"/>
      <c r="AC1026" s="739" t="s">
        <v>1573</v>
      </c>
      <c r="AD1026" s="740"/>
      <c r="AE1026" s="740"/>
      <c r="AF1026" s="740"/>
      <c r="AG1026" s="740"/>
      <c r="AH1026" s="740"/>
      <c r="AI1026" s="740"/>
      <c r="AJ1026" s="740"/>
      <c r="AK1026" s="740"/>
      <c r="AL1026" s="740"/>
      <c r="AM1026" s="740"/>
      <c r="AN1026" s="740"/>
      <c r="AO1026" s="740"/>
      <c r="AP1026" s="740"/>
      <c r="AQ1026" s="740"/>
      <c r="AR1026" s="740"/>
      <c r="AS1026" s="740"/>
      <c r="AT1026" s="740"/>
      <c r="AU1026" s="740"/>
      <c r="AV1026" s="740"/>
      <c r="AW1026" s="740"/>
      <c r="AX1026" s="740"/>
      <c r="AY1026" s="740"/>
      <c r="AZ1026" s="740"/>
      <c r="BA1026" s="740"/>
      <c r="BB1026" s="791"/>
    </row>
    <row r="1027" spans="1:54" ht="12.6" customHeight="1" x14ac:dyDescent="0.3">
      <c r="A1027" s="792" t="s">
        <v>931</v>
      </c>
      <c r="B1027" s="793"/>
      <c r="C1027" s="793"/>
      <c r="D1027" s="793"/>
      <c r="E1027" s="793"/>
      <c r="F1027" s="793"/>
      <c r="G1027" s="793"/>
      <c r="H1027" s="794"/>
      <c r="I1027" s="787" t="s">
        <v>516</v>
      </c>
      <c r="J1027" s="788"/>
      <c r="K1027" s="788"/>
      <c r="L1027" s="788"/>
      <c r="M1027" s="788"/>
      <c r="N1027" s="788"/>
      <c r="O1027" s="788"/>
      <c r="P1027" s="788"/>
      <c r="Q1027" s="788"/>
      <c r="R1027" s="788"/>
      <c r="S1027" s="788"/>
      <c r="T1027" s="788"/>
      <c r="U1027" s="788"/>
      <c r="V1027" s="788"/>
      <c r="W1027" s="788"/>
      <c r="X1027" s="788"/>
      <c r="Y1027" s="788"/>
      <c r="Z1027" s="788"/>
      <c r="AA1027" s="788"/>
      <c r="AB1027" s="788"/>
      <c r="AC1027" s="787" t="s">
        <v>516</v>
      </c>
      <c r="AD1027" s="788"/>
      <c r="AE1027" s="788"/>
      <c r="AF1027" s="788"/>
      <c r="AG1027" s="788"/>
      <c r="AH1027" s="788"/>
      <c r="AI1027" s="788"/>
      <c r="AJ1027" s="788"/>
      <c r="AK1027" s="788"/>
      <c r="AL1027" s="788"/>
      <c r="AM1027" s="788"/>
      <c r="AN1027" s="788"/>
      <c r="AO1027" s="788"/>
      <c r="AP1027" s="788"/>
      <c r="AQ1027" s="788"/>
      <c r="AR1027" s="788"/>
      <c r="AS1027" s="788"/>
      <c r="AT1027" s="788"/>
      <c r="AU1027" s="788"/>
      <c r="AV1027" s="788"/>
      <c r="AW1027" s="788"/>
      <c r="AX1027" s="788"/>
      <c r="AY1027" s="788"/>
      <c r="AZ1027" s="788"/>
      <c r="BA1027" s="788"/>
      <c r="BB1027" s="789"/>
    </row>
    <row r="1028" spans="1:54" ht="12.6" customHeight="1" x14ac:dyDescent="0.3">
      <c r="A1028" s="792" t="s">
        <v>1610</v>
      </c>
      <c r="B1028" s="793"/>
      <c r="C1028" s="793"/>
      <c r="D1028" s="793"/>
      <c r="E1028" s="793"/>
      <c r="F1028" s="793"/>
      <c r="G1028" s="793"/>
      <c r="H1028" s="794"/>
      <c r="I1028" s="795" t="s">
        <v>1609</v>
      </c>
      <c r="J1028" s="796"/>
      <c r="K1028" s="796"/>
      <c r="L1028" s="796"/>
      <c r="M1028" s="796"/>
      <c r="N1028" s="797"/>
      <c r="O1028" s="795" t="s">
        <v>1608</v>
      </c>
      <c r="P1028" s="796"/>
      <c r="Q1028" s="796"/>
      <c r="R1028" s="796"/>
      <c r="S1028" s="796"/>
      <c r="T1028" s="796"/>
      <c r="U1028" s="796"/>
      <c r="V1028" s="797"/>
      <c r="W1028" s="795" t="s">
        <v>1607</v>
      </c>
      <c r="X1028" s="796"/>
      <c r="Y1028" s="796"/>
      <c r="Z1028" s="796"/>
      <c r="AA1028" s="796"/>
      <c r="AB1028" s="796"/>
      <c r="AC1028" s="795" t="s">
        <v>1609</v>
      </c>
      <c r="AD1028" s="796"/>
      <c r="AE1028" s="796"/>
      <c r="AF1028" s="796"/>
      <c r="AG1028" s="796"/>
      <c r="AH1028" s="797"/>
      <c r="AI1028" s="795" t="s">
        <v>1608</v>
      </c>
      <c r="AJ1028" s="796"/>
      <c r="AK1028" s="796"/>
      <c r="AL1028" s="796"/>
      <c r="AM1028" s="796"/>
      <c r="AN1028" s="796"/>
      <c r="AO1028" s="796"/>
      <c r="AP1028" s="797"/>
      <c r="AQ1028" s="795" t="s">
        <v>1607</v>
      </c>
      <c r="AR1028" s="796"/>
      <c r="AS1028" s="796"/>
      <c r="AT1028" s="796"/>
      <c r="AU1028" s="796"/>
      <c r="AV1028" s="796"/>
      <c r="AW1028" s="796"/>
      <c r="AX1028" s="796"/>
      <c r="AY1028" s="796"/>
      <c r="AZ1028" s="796"/>
      <c r="BA1028" s="796"/>
      <c r="BB1028" s="797"/>
    </row>
    <row r="1029" spans="1:54" ht="12.6" customHeight="1" x14ac:dyDescent="0.3">
      <c r="A1029" s="317"/>
      <c r="B1029" s="318"/>
      <c r="C1029" s="318"/>
      <c r="D1029" s="318"/>
      <c r="E1029" s="318"/>
      <c r="F1029" s="318"/>
      <c r="G1029" s="318"/>
      <c r="H1029" s="326"/>
      <c r="I1029" s="792" t="s">
        <v>1606</v>
      </c>
      <c r="J1029" s="793"/>
      <c r="K1029" s="793"/>
      <c r="L1029" s="793"/>
      <c r="M1029" s="793"/>
      <c r="N1029" s="794"/>
      <c r="O1029" s="792" t="s">
        <v>1605</v>
      </c>
      <c r="P1029" s="793"/>
      <c r="Q1029" s="793"/>
      <c r="R1029" s="793"/>
      <c r="S1029" s="793"/>
      <c r="T1029" s="793"/>
      <c r="U1029" s="793"/>
      <c r="V1029" s="794"/>
      <c r="W1029" s="792" t="s">
        <v>1604</v>
      </c>
      <c r="X1029" s="793"/>
      <c r="Y1029" s="793"/>
      <c r="Z1029" s="793"/>
      <c r="AA1029" s="793"/>
      <c r="AB1029" s="793"/>
      <c r="AC1029" s="792" t="s">
        <v>1606</v>
      </c>
      <c r="AD1029" s="793"/>
      <c r="AE1029" s="793"/>
      <c r="AF1029" s="793"/>
      <c r="AG1029" s="793"/>
      <c r="AH1029" s="794"/>
      <c r="AI1029" s="792" t="s">
        <v>1605</v>
      </c>
      <c r="AJ1029" s="793"/>
      <c r="AK1029" s="793"/>
      <c r="AL1029" s="793"/>
      <c r="AM1029" s="793"/>
      <c r="AN1029" s="793"/>
      <c r="AO1029" s="793"/>
      <c r="AP1029" s="794"/>
      <c r="AQ1029" s="792" t="s">
        <v>1604</v>
      </c>
      <c r="AR1029" s="793"/>
      <c r="AS1029" s="793"/>
      <c r="AT1029" s="793"/>
      <c r="AU1029" s="793"/>
      <c r="AV1029" s="793"/>
      <c r="AW1029" s="793"/>
      <c r="AX1029" s="793"/>
      <c r="AY1029" s="793"/>
      <c r="AZ1029" s="793"/>
      <c r="BA1029" s="793"/>
      <c r="BB1029" s="794"/>
    </row>
    <row r="1030" spans="1:54" ht="12.6" customHeight="1" x14ac:dyDescent="0.3">
      <c r="A1030" s="317"/>
      <c r="B1030" s="318"/>
      <c r="C1030" s="318"/>
      <c r="D1030" s="318"/>
      <c r="E1030" s="318"/>
      <c r="F1030" s="318"/>
      <c r="G1030" s="318"/>
      <c r="H1030" s="326"/>
      <c r="I1030" s="792" t="s">
        <v>1603</v>
      </c>
      <c r="J1030" s="793"/>
      <c r="K1030" s="793"/>
      <c r="L1030" s="793"/>
      <c r="M1030" s="793"/>
      <c r="N1030" s="794"/>
      <c r="O1030" s="792" t="s">
        <v>1603</v>
      </c>
      <c r="P1030" s="793"/>
      <c r="Q1030" s="793"/>
      <c r="R1030" s="793"/>
      <c r="S1030" s="793"/>
      <c r="T1030" s="793"/>
      <c r="U1030" s="793"/>
      <c r="V1030" s="794"/>
      <c r="W1030" s="792"/>
      <c r="X1030" s="793"/>
      <c r="Y1030" s="793"/>
      <c r="Z1030" s="793"/>
      <c r="AA1030" s="793"/>
      <c r="AB1030" s="793"/>
      <c r="AC1030" s="792" t="s">
        <v>1603</v>
      </c>
      <c r="AD1030" s="793"/>
      <c r="AE1030" s="793"/>
      <c r="AF1030" s="793"/>
      <c r="AG1030" s="793"/>
      <c r="AH1030" s="794"/>
      <c r="AI1030" s="792" t="s">
        <v>1603</v>
      </c>
      <c r="AJ1030" s="793"/>
      <c r="AK1030" s="793"/>
      <c r="AL1030" s="793"/>
      <c r="AM1030" s="793"/>
      <c r="AN1030" s="793"/>
      <c r="AO1030" s="793"/>
      <c r="AP1030" s="794"/>
      <c r="AQ1030" s="792"/>
      <c r="AR1030" s="793"/>
      <c r="AS1030" s="793"/>
      <c r="AT1030" s="793"/>
      <c r="AU1030" s="793"/>
      <c r="AV1030" s="793"/>
      <c r="AW1030" s="793"/>
      <c r="AX1030" s="793"/>
      <c r="AY1030" s="793"/>
      <c r="AZ1030" s="793"/>
      <c r="BA1030" s="793"/>
      <c r="BB1030" s="794"/>
    </row>
    <row r="1031" spans="1:54" ht="12.6" customHeight="1" x14ac:dyDescent="0.3">
      <c r="A1031" s="739" t="s">
        <v>816</v>
      </c>
      <c r="B1031" s="740"/>
      <c r="C1031" s="740"/>
      <c r="D1031" s="740"/>
      <c r="E1031" s="740"/>
      <c r="F1031" s="740"/>
      <c r="G1031" s="740"/>
      <c r="H1031" s="791"/>
      <c r="I1031" s="739" t="s">
        <v>817</v>
      </c>
      <c r="J1031" s="740"/>
      <c r="K1031" s="740"/>
      <c r="L1031" s="740"/>
      <c r="M1031" s="740"/>
      <c r="N1031" s="791"/>
      <c r="O1031" s="739" t="s">
        <v>818</v>
      </c>
      <c r="P1031" s="740"/>
      <c r="Q1031" s="740"/>
      <c r="R1031" s="740"/>
      <c r="S1031" s="740"/>
      <c r="T1031" s="740"/>
      <c r="U1031" s="740"/>
      <c r="V1031" s="791"/>
      <c r="W1031" s="739" t="s">
        <v>476</v>
      </c>
      <c r="X1031" s="740"/>
      <c r="Y1031" s="740"/>
      <c r="Z1031" s="740"/>
      <c r="AA1031" s="740"/>
      <c r="AB1031" s="740"/>
      <c r="AC1031" s="739" t="s">
        <v>477</v>
      </c>
      <c r="AD1031" s="740"/>
      <c r="AE1031" s="740"/>
      <c r="AF1031" s="740"/>
      <c r="AG1031" s="740"/>
      <c r="AH1031" s="791"/>
      <c r="AI1031" s="739" t="s">
        <v>480</v>
      </c>
      <c r="AJ1031" s="740"/>
      <c r="AK1031" s="740"/>
      <c r="AL1031" s="740"/>
      <c r="AM1031" s="740"/>
      <c r="AN1031" s="740"/>
      <c r="AO1031" s="740"/>
      <c r="AP1031" s="791"/>
      <c r="AQ1031" s="739" t="s">
        <v>1494</v>
      </c>
      <c r="AR1031" s="740"/>
      <c r="AS1031" s="740"/>
      <c r="AT1031" s="740"/>
      <c r="AU1031" s="740"/>
      <c r="AV1031" s="740"/>
      <c r="AW1031" s="740"/>
      <c r="AX1031" s="740"/>
      <c r="AY1031" s="740"/>
      <c r="AZ1031" s="740"/>
      <c r="BA1031" s="740"/>
      <c r="BB1031" s="791"/>
    </row>
    <row r="1032" spans="1:54" ht="12.6" customHeight="1" x14ac:dyDescent="0.3">
      <c r="A1032" s="299" t="s">
        <v>518</v>
      </c>
      <c r="B1032" s="300"/>
      <c r="C1032" s="300"/>
      <c r="D1032" s="300"/>
      <c r="E1032" s="300"/>
      <c r="F1032" s="300"/>
      <c r="G1032" s="300"/>
      <c r="H1032" s="301"/>
      <c r="I1032" s="719"/>
      <c r="J1032" s="720"/>
      <c r="K1032" s="720"/>
      <c r="L1032" s="720"/>
      <c r="M1032" s="720"/>
      <c r="N1032" s="721"/>
      <c r="O1032" s="831"/>
      <c r="P1032" s="831"/>
      <c r="Q1032" s="831"/>
      <c r="R1032" s="831"/>
      <c r="S1032" s="831"/>
      <c r="T1032" s="831"/>
      <c r="U1032" s="831"/>
      <c r="V1032" s="831"/>
      <c r="W1032" s="831"/>
      <c r="X1032" s="831"/>
      <c r="Y1032" s="831"/>
      <c r="Z1032" s="831"/>
      <c r="AA1032" s="831"/>
      <c r="AB1032" s="719"/>
      <c r="AC1032" s="831"/>
      <c r="AD1032" s="831"/>
      <c r="AE1032" s="831"/>
      <c r="AF1032" s="831"/>
      <c r="AG1032" s="831"/>
      <c r="AH1032" s="831"/>
      <c r="AI1032" s="831"/>
      <c r="AJ1032" s="831"/>
      <c r="AK1032" s="831"/>
      <c r="AL1032" s="831"/>
      <c r="AM1032" s="831"/>
      <c r="AN1032" s="831"/>
      <c r="AO1032" s="831"/>
      <c r="AP1032" s="831"/>
      <c r="AQ1032" s="831"/>
      <c r="AR1032" s="831"/>
      <c r="AS1032" s="831"/>
      <c r="AT1032" s="831"/>
      <c r="AU1032" s="831"/>
      <c r="AV1032" s="831"/>
      <c r="AW1032" s="831"/>
      <c r="AX1032" s="831"/>
      <c r="AY1032" s="831"/>
      <c r="AZ1032" s="831"/>
      <c r="BA1032" s="831"/>
      <c r="BB1032" s="831"/>
    </row>
    <row r="1033" spans="1:54" ht="12.6" customHeight="1" x14ac:dyDescent="0.3">
      <c r="A1033" s="293" t="s">
        <v>573</v>
      </c>
      <c r="B1033" s="294"/>
      <c r="C1033" s="294"/>
      <c r="D1033" s="294"/>
      <c r="E1033" s="294"/>
      <c r="F1033" s="294"/>
      <c r="G1033" s="294"/>
      <c r="H1033" s="295"/>
      <c r="I1033" s="725"/>
      <c r="J1033" s="726"/>
      <c r="K1033" s="726"/>
      <c r="L1033" s="726"/>
      <c r="M1033" s="726"/>
      <c r="N1033" s="727"/>
      <c r="O1033" s="725"/>
      <c r="P1033" s="726"/>
      <c r="Q1033" s="726"/>
      <c r="R1033" s="726"/>
      <c r="S1033" s="726"/>
      <c r="T1033" s="726"/>
      <c r="U1033" s="726"/>
      <c r="V1033" s="727"/>
      <c r="W1033" s="790"/>
      <c r="X1033" s="790"/>
      <c r="Y1033" s="790"/>
      <c r="Z1033" s="790"/>
      <c r="AA1033" s="790"/>
      <c r="AB1033" s="725"/>
      <c r="AC1033" s="790"/>
      <c r="AD1033" s="790"/>
      <c r="AE1033" s="790"/>
      <c r="AF1033" s="790"/>
      <c r="AG1033" s="790"/>
      <c r="AH1033" s="790"/>
      <c r="AI1033" s="790"/>
      <c r="AJ1033" s="790"/>
      <c r="AK1033" s="790"/>
      <c r="AL1033" s="790"/>
      <c r="AM1033" s="790"/>
      <c r="AN1033" s="790"/>
      <c r="AO1033" s="790"/>
      <c r="AP1033" s="790"/>
      <c r="AQ1033" s="790"/>
      <c r="AR1033" s="790"/>
      <c r="AS1033" s="790"/>
      <c r="AT1033" s="790"/>
      <c r="AU1033" s="790"/>
      <c r="AV1033" s="790"/>
      <c r="AW1033" s="790"/>
      <c r="AX1033" s="790"/>
      <c r="AY1033" s="790"/>
      <c r="AZ1033" s="790"/>
      <c r="BA1033" s="790"/>
      <c r="BB1033" s="790"/>
    </row>
    <row r="1034" spans="1:54" ht="12.6" customHeight="1" x14ac:dyDescent="0.3">
      <c r="A1034" s="293" t="s">
        <v>478</v>
      </c>
      <c r="B1034" s="294"/>
      <c r="C1034" s="294"/>
      <c r="D1034" s="294"/>
      <c r="E1034" s="294"/>
      <c r="F1034" s="294"/>
      <c r="G1034" s="294"/>
      <c r="H1034" s="295"/>
      <c r="I1034" s="725"/>
      <c r="J1034" s="726"/>
      <c r="K1034" s="726"/>
      <c r="L1034" s="726"/>
      <c r="M1034" s="726"/>
      <c r="N1034" s="727"/>
      <c r="O1034" s="725"/>
      <c r="P1034" s="726"/>
      <c r="Q1034" s="726"/>
      <c r="R1034" s="726"/>
      <c r="S1034" s="726"/>
      <c r="T1034" s="726"/>
      <c r="U1034" s="726"/>
      <c r="V1034" s="727"/>
      <c r="W1034" s="790"/>
      <c r="X1034" s="790"/>
      <c r="Y1034" s="790"/>
      <c r="Z1034" s="790"/>
      <c r="AA1034" s="790"/>
      <c r="AB1034" s="725"/>
      <c r="AC1034" s="790"/>
      <c r="AD1034" s="790"/>
      <c r="AE1034" s="790"/>
      <c r="AF1034" s="790"/>
      <c r="AG1034" s="790"/>
      <c r="AH1034" s="790"/>
      <c r="AI1034" s="790"/>
      <c r="AJ1034" s="790"/>
      <c r="AK1034" s="790"/>
      <c r="AL1034" s="790"/>
      <c r="AM1034" s="790"/>
      <c r="AN1034" s="790"/>
      <c r="AO1034" s="790"/>
      <c r="AP1034" s="790"/>
      <c r="AQ1034" s="790"/>
      <c r="AR1034" s="790"/>
      <c r="AS1034" s="790"/>
      <c r="AT1034" s="790"/>
      <c r="AU1034" s="790"/>
      <c r="AV1034" s="790"/>
      <c r="AW1034" s="790"/>
      <c r="AX1034" s="790"/>
      <c r="AY1034" s="790"/>
      <c r="AZ1034" s="790"/>
      <c r="BA1034" s="790"/>
      <c r="BB1034" s="790"/>
    </row>
    <row r="1035" spans="1:54" ht="12.6" customHeight="1" x14ac:dyDescent="0.3">
      <c r="A1035" s="314" t="s">
        <v>1602</v>
      </c>
      <c r="N1035" s="368"/>
      <c r="O1035" s="368"/>
      <c r="P1035" s="368"/>
      <c r="Q1035" s="368"/>
      <c r="R1035" s="368"/>
      <c r="S1035" s="368"/>
      <c r="T1035" s="368"/>
      <c r="U1035" s="368"/>
      <c r="V1035" s="368"/>
      <c r="W1035" s="368"/>
      <c r="X1035" s="368"/>
      <c r="Y1035" s="368"/>
      <c r="Z1035" s="368"/>
      <c r="AA1035" s="368"/>
      <c r="AB1035" s="368"/>
      <c r="AC1035" s="368"/>
      <c r="AD1035" s="368"/>
      <c r="AE1035" s="368"/>
      <c r="AF1035" s="368"/>
    </row>
    <row r="1036" spans="1:54" ht="15" customHeight="1" x14ac:dyDescent="0.3">
      <c r="A1036" s="824"/>
      <c r="B1036" s="825"/>
      <c r="C1036" s="825"/>
      <c r="D1036" s="825"/>
      <c r="E1036" s="825"/>
      <c r="F1036" s="825"/>
      <c r="G1036" s="825"/>
      <c r="H1036" s="825"/>
      <c r="I1036" s="825"/>
      <c r="J1036" s="825"/>
      <c r="K1036" s="825"/>
      <c r="L1036" s="825"/>
      <c r="M1036" s="825"/>
      <c r="N1036" s="825"/>
      <c r="O1036" s="825"/>
      <c r="P1036" s="825"/>
      <c r="Q1036" s="825"/>
      <c r="R1036" s="825"/>
      <c r="S1036" s="825"/>
      <c r="T1036" s="825"/>
      <c r="U1036" s="825"/>
      <c r="V1036" s="825"/>
      <c r="W1036" s="825"/>
      <c r="X1036" s="825"/>
      <c r="Y1036" s="825"/>
      <c r="Z1036" s="825"/>
      <c r="AA1036" s="825"/>
      <c r="AB1036" s="825"/>
      <c r="AC1036" s="825"/>
      <c r="AD1036" s="825"/>
      <c r="AE1036" s="825"/>
      <c r="AF1036" s="825"/>
      <c r="AG1036" s="825"/>
      <c r="AH1036" s="825"/>
      <c r="AI1036" s="825"/>
      <c r="AJ1036" s="825"/>
      <c r="AK1036" s="825"/>
      <c r="AL1036" s="825"/>
      <c r="AM1036" s="825"/>
      <c r="AN1036" s="825"/>
      <c r="AO1036" s="825"/>
      <c r="AP1036" s="825"/>
      <c r="AQ1036" s="825"/>
      <c r="AR1036" s="825"/>
      <c r="AS1036" s="825"/>
      <c r="AT1036" s="825"/>
      <c r="AU1036" s="825"/>
      <c r="AV1036" s="825"/>
      <c r="AW1036" s="825"/>
      <c r="AX1036" s="825"/>
      <c r="AY1036" s="825"/>
      <c r="AZ1036" s="825"/>
      <c r="BA1036" s="825"/>
      <c r="BB1036" s="826"/>
    </row>
    <row r="1037" spans="1:54" ht="15" customHeight="1" x14ac:dyDescent="0.3">
      <c r="A1037" s="827"/>
      <c r="B1037" s="828"/>
      <c r="C1037" s="828"/>
      <c r="D1037" s="828"/>
      <c r="E1037" s="828"/>
      <c r="F1037" s="828"/>
      <c r="G1037" s="828"/>
      <c r="H1037" s="828"/>
      <c r="I1037" s="828"/>
      <c r="J1037" s="828"/>
      <c r="K1037" s="828"/>
      <c r="L1037" s="828"/>
      <c r="M1037" s="828"/>
      <c r="N1037" s="828"/>
      <c r="O1037" s="828"/>
      <c r="P1037" s="828"/>
      <c r="Q1037" s="828"/>
      <c r="R1037" s="828"/>
      <c r="S1037" s="828"/>
      <c r="T1037" s="828"/>
      <c r="U1037" s="828"/>
      <c r="V1037" s="828"/>
      <c r="W1037" s="828"/>
      <c r="X1037" s="828"/>
      <c r="Y1037" s="828"/>
      <c r="Z1037" s="828"/>
      <c r="AA1037" s="828"/>
      <c r="AB1037" s="828"/>
      <c r="AC1037" s="828"/>
      <c r="AD1037" s="828"/>
      <c r="AE1037" s="828"/>
      <c r="AF1037" s="828"/>
      <c r="AG1037" s="828"/>
      <c r="AH1037" s="828"/>
      <c r="AI1037" s="828"/>
      <c r="AJ1037" s="828"/>
      <c r="AK1037" s="828"/>
      <c r="AL1037" s="828"/>
      <c r="AM1037" s="828"/>
      <c r="AN1037" s="828"/>
      <c r="AO1037" s="828"/>
      <c r="AP1037" s="828"/>
      <c r="AQ1037" s="828"/>
      <c r="AR1037" s="828"/>
      <c r="AS1037" s="828"/>
      <c r="AT1037" s="828"/>
      <c r="AU1037" s="828"/>
      <c r="AV1037" s="828"/>
      <c r="AW1037" s="828"/>
      <c r="AX1037" s="828"/>
      <c r="AY1037" s="828"/>
      <c r="AZ1037" s="828"/>
      <c r="BA1037" s="828"/>
      <c r="BB1037" s="829"/>
    </row>
    <row r="1038" spans="1:54" s="284" customFormat="1" ht="12.6" customHeight="1" x14ac:dyDescent="0.3">
      <c r="A1038" s="303" t="s">
        <v>2882</v>
      </c>
      <c r="B1038" s="369"/>
      <c r="C1038" s="369"/>
      <c r="D1038" s="369"/>
      <c r="E1038" s="369"/>
      <c r="F1038" s="369"/>
      <c r="G1038" s="369"/>
      <c r="H1038" s="369"/>
      <c r="I1038" s="369"/>
      <c r="J1038" s="369"/>
      <c r="K1038" s="369"/>
      <c r="L1038" s="369"/>
      <c r="M1038" s="369"/>
      <c r="N1038" s="369"/>
      <c r="O1038" s="369"/>
      <c r="P1038" s="369"/>
      <c r="Q1038" s="369"/>
      <c r="R1038" s="369"/>
      <c r="S1038" s="369"/>
      <c r="T1038" s="369"/>
      <c r="U1038" s="369"/>
      <c r="V1038" s="369"/>
      <c r="W1038" s="369"/>
      <c r="X1038" s="369"/>
      <c r="Y1038" s="369"/>
      <c r="Z1038" s="369"/>
      <c r="AA1038" s="369"/>
      <c r="AB1038" s="369"/>
      <c r="AC1038" s="369"/>
      <c r="AD1038" s="369"/>
      <c r="AE1038" s="369"/>
      <c r="AF1038" s="369"/>
      <c r="AG1038" s="369"/>
      <c r="AH1038" s="369"/>
      <c r="AI1038" s="369"/>
      <c r="AJ1038" s="369"/>
      <c r="AK1038" s="369"/>
      <c r="AL1038" s="369"/>
      <c r="AM1038" s="369"/>
      <c r="AN1038" s="369"/>
      <c r="AO1038" s="369"/>
      <c r="AP1038" s="369"/>
      <c r="AQ1038" s="369"/>
      <c r="AR1038" s="369"/>
      <c r="AS1038" s="369"/>
      <c r="AT1038" s="369"/>
      <c r="AU1038" s="369"/>
      <c r="AV1038" s="369"/>
      <c r="AW1038" s="369"/>
      <c r="AX1038" s="369"/>
      <c r="AY1038" s="369"/>
      <c r="AZ1038" s="369"/>
      <c r="BA1038" s="369"/>
      <c r="BB1038" s="370"/>
    </row>
    <row r="1039" spans="1:54" ht="12.6" customHeight="1" x14ac:dyDescent="0.3">
      <c r="A1039" s="363"/>
      <c r="B1039" s="364"/>
      <c r="C1039" s="364"/>
      <c r="D1039" s="364"/>
      <c r="E1039" s="364"/>
      <c r="F1039" s="364"/>
      <c r="G1039" s="364"/>
      <c r="H1039" s="364"/>
      <c r="I1039" s="364"/>
      <c r="J1039" s="364"/>
      <c r="K1039" s="364"/>
      <c r="L1039" s="364"/>
      <c r="M1039" s="364"/>
      <c r="N1039" s="364"/>
      <c r="O1039" s="364"/>
      <c r="P1039" s="364"/>
      <c r="Q1039" s="364"/>
      <c r="R1039" s="364"/>
      <c r="S1039" s="364"/>
      <c r="T1039" s="364"/>
      <c r="U1039" s="364"/>
      <c r="V1039" s="364"/>
      <c r="W1039" s="364"/>
      <c r="X1039" s="364"/>
      <c r="Y1039" s="364"/>
      <c r="Z1039" s="364"/>
      <c r="AA1039" s="364"/>
      <c r="AB1039" s="364"/>
      <c r="AC1039" s="364"/>
      <c r="AD1039" s="364"/>
      <c r="AE1039" s="364"/>
      <c r="AF1039" s="364"/>
      <c r="AG1039" s="364"/>
      <c r="AH1039" s="364"/>
      <c r="AI1039" s="364"/>
      <c r="AJ1039" s="364"/>
      <c r="AK1039" s="364"/>
      <c r="AL1039" s="364"/>
      <c r="AM1039" s="364"/>
      <c r="AN1039" s="364"/>
      <c r="AO1039" s="364"/>
      <c r="AP1039" s="364"/>
      <c r="AQ1039" s="364"/>
      <c r="AR1039" s="364"/>
      <c r="AS1039" s="364"/>
      <c r="AT1039" s="364"/>
      <c r="AU1039" s="364"/>
      <c r="AV1039" s="364"/>
      <c r="AW1039" s="364"/>
      <c r="AX1039" s="364"/>
      <c r="AY1039" s="364"/>
      <c r="AZ1039" s="364"/>
      <c r="BA1039" s="364"/>
      <c r="BB1039" s="365"/>
    </row>
    <row r="1040" spans="1:54" ht="12.6" customHeight="1" x14ac:dyDescent="0.3">
      <c r="A1040" s="314" t="s">
        <v>1601</v>
      </c>
    </row>
    <row r="1041" spans="1:54" ht="12.6" customHeight="1" x14ac:dyDescent="0.3">
      <c r="A1041" s="856" t="s">
        <v>468</v>
      </c>
      <c r="B1041" s="857"/>
      <c r="C1041" s="857"/>
      <c r="D1041" s="857"/>
      <c r="E1041" s="857"/>
      <c r="F1041" s="857"/>
      <c r="G1041" s="857"/>
      <c r="H1041" s="857"/>
      <c r="I1041" s="857"/>
      <c r="J1041" s="857"/>
      <c r="K1041" s="857"/>
      <c r="L1041" s="858"/>
      <c r="M1041" s="795" t="s">
        <v>1596</v>
      </c>
      <c r="N1041" s="796"/>
      <c r="O1041" s="796"/>
      <c r="P1041" s="796"/>
      <c r="Q1041" s="796"/>
      <c r="R1041" s="796"/>
      <c r="S1041" s="797"/>
      <c r="T1041" s="795" t="s">
        <v>1576</v>
      </c>
      <c r="U1041" s="796"/>
      <c r="V1041" s="796"/>
      <c r="W1041" s="796"/>
      <c r="X1041" s="796"/>
      <c r="Y1041" s="796"/>
      <c r="Z1041" s="796"/>
      <c r="AA1041" s="796"/>
      <c r="AB1041" s="796"/>
      <c r="AC1041" s="796"/>
      <c r="AD1041" s="796"/>
      <c r="AE1041" s="796"/>
      <c r="AF1041" s="796"/>
      <c r="AG1041" s="797"/>
      <c r="AH1041" s="796" t="s">
        <v>1591</v>
      </c>
      <c r="AI1041" s="796"/>
      <c r="AJ1041" s="796"/>
      <c r="AK1041" s="796"/>
      <c r="AL1041" s="796"/>
      <c r="AM1041" s="796"/>
      <c r="AN1041" s="796"/>
      <c r="AO1041" s="796"/>
      <c r="AP1041" s="796"/>
      <c r="AQ1041" s="796"/>
      <c r="AR1041" s="796"/>
      <c r="AS1041" s="796"/>
      <c r="AT1041" s="796"/>
      <c r="AU1041" s="796"/>
      <c r="AV1041" s="796"/>
      <c r="AW1041" s="796"/>
      <c r="AX1041" s="796"/>
      <c r="AY1041" s="796"/>
      <c r="AZ1041" s="796"/>
      <c r="BA1041" s="796"/>
      <c r="BB1041" s="797"/>
    </row>
    <row r="1042" spans="1:54" ht="12.6" customHeight="1" x14ac:dyDescent="0.3">
      <c r="A1042" s="859"/>
      <c r="B1042" s="860"/>
      <c r="C1042" s="860"/>
      <c r="D1042" s="860"/>
      <c r="E1042" s="860"/>
      <c r="F1042" s="860"/>
      <c r="G1042" s="860"/>
      <c r="H1042" s="860"/>
      <c r="I1042" s="860"/>
      <c r="J1042" s="860"/>
      <c r="K1042" s="860"/>
      <c r="L1042" s="861"/>
      <c r="M1042" s="792" t="s">
        <v>1593</v>
      </c>
      <c r="N1042" s="793"/>
      <c r="O1042" s="793"/>
      <c r="P1042" s="793"/>
      <c r="Q1042" s="793"/>
      <c r="R1042" s="793"/>
      <c r="S1042" s="794"/>
      <c r="T1042" s="792" t="s">
        <v>1600</v>
      </c>
      <c r="U1042" s="793"/>
      <c r="V1042" s="793"/>
      <c r="W1042" s="793"/>
      <c r="X1042" s="793"/>
      <c r="Y1042" s="793"/>
      <c r="Z1042" s="793"/>
      <c r="AA1042" s="793"/>
      <c r="AB1042" s="793"/>
      <c r="AC1042" s="793"/>
      <c r="AD1042" s="793"/>
      <c r="AE1042" s="793"/>
      <c r="AF1042" s="793"/>
      <c r="AG1042" s="794"/>
      <c r="AH1042" s="793" t="s">
        <v>1590</v>
      </c>
      <c r="AI1042" s="793"/>
      <c r="AJ1042" s="793"/>
      <c r="AK1042" s="793"/>
      <c r="AL1042" s="793"/>
      <c r="AM1042" s="793"/>
      <c r="AN1042" s="793"/>
      <c r="AO1042" s="793"/>
      <c r="AP1042" s="793"/>
      <c r="AQ1042" s="793"/>
      <c r="AR1042" s="793"/>
      <c r="AS1042" s="793"/>
      <c r="AT1042" s="793"/>
      <c r="AU1042" s="793"/>
      <c r="AV1042" s="793"/>
      <c r="AW1042" s="793"/>
      <c r="AX1042" s="793"/>
      <c r="AY1042" s="793"/>
      <c r="AZ1042" s="793"/>
      <c r="BA1042" s="793"/>
      <c r="BB1042" s="794"/>
    </row>
    <row r="1043" spans="1:54" ht="12.6" customHeight="1" x14ac:dyDescent="0.3">
      <c r="A1043" s="859"/>
      <c r="B1043" s="860"/>
      <c r="C1043" s="860"/>
      <c r="D1043" s="860"/>
      <c r="E1043" s="860"/>
      <c r="F1043" s="860"/>
      <c r="G1043" s="860"/>
      <c r="H1043" s="860"/>
      <c r="I1043" s="860"/>
      <c r="J1043" s="860"/>
      <c r="K1043" s="860"/>
      <c r="L1043" s="861"/>
      <c r="M1043" s="739" t="s">
        <v>1573</v>
      </c>
      <c r="N1043" s="740"/>
      <c r="O1043" s="740"/>
      <c r="P1043" s="740"/>
      <c r="Q1043" s="740"/>
      <c r="R1043" s="740"/>
      <c r="S1043" s="791"/>
      <c r="T1043" s="739" t="s">
        <v>1573</v>
      </c>
      <c r="U1043" s="740"/>
      <c r="V1043" s="740"/>
      <c r="W1043" s="740"/>
      <c r="X1043" s="740"/>
      <c r="Y1043" s="740"/>
      <c r="Z1043" s="740"/>
      <c r="AA1043" s="740"/>
      <c r="AB1043" s="740"/>
      <c r="AC1043" s="740"/>
      <c r="AD1043" s="740"/>
      <c r="AE1043" s="740"/>
      <c r="AF1043" s="740"/>
      <c r="AG1043" s="791"/>
      <c r="AH1043" s="740" t="s">
        <v>1599</v>
      </c>
      <c r="AI1043" s="740"/>
      <c r="AJ1043" s="740"/>
      <c r="AK1043" s="740"/>
      <c r="AL1043" s="740"/>
      <c r="AM1043" s="740"/>
      <c r="AN1043" s="740"/>
      <c r="AO1043" s="740"/>
      <c r="AP1043" s="740"/>
      <c r="AQ1043" s="740"/>
      <c r="AR1043" s="740"/>
      <c r="AS1043" s="740"/>
      <c r="AT1043" s="740"/>
      <c r="AU1043" s="740"/>
      <c r="AV1043" s="740"/>
      <c r="AW1043" s="740"/>
      <c r="AX1043" s="740"/>
      <c r="AY1043" s="740"/>
      <c r="AZ1043" s="740"/>
      <c r="BA1043" s="740"/>
      <c r="BB1043" s="791"/>
    </row>
    <row r="1044" spans="1:54" ht="12.6" customHeight="1" x14ac:dyDescent="0.3">
      <c r="A1044" s="859"/>
      <c r="B1044" s="860"/>
      <c r="C1044" s="860"/>
      <c r="D1044" s="860"/>
      <c r="E1044" s="860"/>
      <c r="F1044" s="860"/>
      <c r="G1044" s="860"/>
      <c r="H1044" s="860"/>
      <c r="I1044" s="860"/>
      <c r="J1044" s="860"/>
      <c r="K1044" s="860"/>
      <c r="L1044" s="861"/>
      <c r="M1044" s="795" t="s">
        <v>1598</v>
      </c>
      <c r="N1044" s="796"/>
      <c r="O1044" s="796"/>
      <c r="P1044" s="796"/>
      <c r="Q1044" s="796"/>
      <c r="R1044" s="796"/>
      <c r="S1044" s="797"/>
      <c r="T1044" s="795" t="s">
        <v>1598</v>
      </c>
      <c r="U1044" s="796"/>
      <c r="V1044" s="796"/>
      <c r="W1044" s="796"/>
      <c r="X1044" s="796"/>
      <c r="Y1044" s="796"/>
      <c r="Z1044" s="797"/>
      <c r="AA1044" s="795" t="s">
        <v>1597</v>
      </c>
      <c r="AB1044" s="796"/>
      <c r="AC1044" s="796"/>
      <c r="AD1044" s="796"/>
      <c r="AE1044" s="796"/>
      <c r="AF1044" s="796"/>
      <c r="AG1044" s="797"/>
      <c r="AH1044" s="795" t="s">
        <v>1596</v>
      </c>
      <c r="AI1044" s="796"/>
      <c r="AJ1044" s="796"/>
      <c r="AK1044" s="796"/>
      <c r="AL1044" s="796"/>
      <c r="AM1044" s="796"/>
      <c r="AN1044" s="797"/>
      <c r="AO1044" s="795" t="s">
        <v>1576</v>
      </c>
      <c r="AP1044" s="796"/>
      <c r="AQ1044" s="796"/>
      <c r="AR1044" s="796"/>
      <c r="AS1044" s="796"/>
      <c r="AT1044" s="796"/>
      <c r="AU1044" s="796"/>
      <c r="AV1044" s="796"/>
      <c r="AW1044" s="796"/>
      <c r="AX1044" s="796"/>
      <c r="AY1044" s="796"/>
      <c r="AZ1044" s="796"/>
      <c r="BA1044" s="796"/>
      <c r="BB1044" s="797"/>
    </row>
    <row r="1045" spans="1:54" ht="12.6" customHeight="1" x14ac:dyDescent="0.3">
      <c r="A1045" s="859"/>
      <c r="B1045" s="860"/>
      <c r="C1045" s="860"/>
      <c r="D1045" s="860"/>
      <c r="E1045" s="860"/>
      <c r="F1045" s="860"/>
      <c r="G1045" s="860"/>
      <c r="H1045" s="860"/>
      <c r="I1045" s="860"/>
      <c r="J1045" s="860"/>
      <c r="K1045" s="860"/>
      <c r="L1045" s="861"/>
      <c r="M1045" s="792" t="s">
        <v>1595</v>
      </c>
      <c r="N1045" s="793"/>
      <c r="O1045" s="793"/>
      <c r="P1045" s="793"/>
      <c r="Q1045" s="793"/>
      <c r="R1045" s="793"/>
      <c r="S1045" s="794"/>
      <c r="T1045" s="792" t="s">
        <v>1595</v>
      </c>
      <c r="U1045" s="793"/>
      <c r="V1045" s="793"/>
      <c r="W1045" s="793"/>
      <c r="X1045" s="793"/>
      <c r="Y1045" s="793"/>
      <c r="Z1045" s="794"/>
      <c r="AA1045" s="792" t="s">
        <v>1594</v>
      </c>
      <c r="AB1045" s="793"/>
      <c r="AC1045" s="793"/>
      <c r="AD1045" s="793"/>
      <c r="AE1045" s="793"/>
      <c r="AF1045" s="793"/>
      <c r="AG1045" s="794"/>
      <c r="AH1045" s="792" t="s">
        <v>1593</v>
      </c>
      <c r="AI1045" s="793"/>
      <c r="AJ1045" s="793"/>
      <c r="AK1045" s="793"/>
      <c r="AL1045" s="793"/>
      <c r="AM1045" s="793"/>
      <c r="AN1045" s="794"/>
      <c r="AO1045" s="792" t="s">
        <v>1574</v>
      </c>
      <c r="AP1045" s="793"/>
      <c r="AQ1045" s="793"/>
      <c r="AR1045" s="793"/>
      <c r="AS1045" s="793"/>
      <c r="AT1045" s="793"/>
      <c r="AU1045" s="793"/>
      <c r="AV1045" s="793"/>
      <c r="AW1045" s="793"/>
      <c r="AX1045" s="793"/>
      <c r="AY1045" s="793"/>
      <c r="AZ1045" s="793"/>
      <c r="BA1045" s="793"/>
      <c r="BB1045" s="794"/>
    </row>
    <row r="1046" spans="1:54" ht="12.6" customHeight="1" x14ac:dyDescent="0.3">
      <c r="A1046" s="859"/>
      <c r="B1046" s="860"/>
      <c r="C1046" s="860"/>
      <c r="D1046" s="860"/>
      <c r="E1046" s="860"/>
      <c r="F1046" s="860"/>
      <c r="G1046" s="860"/>
      <c r="H1046" s="860"/>
      <c r="I1046" s="860"/>
      <c r="J1046" s="860"/>
      <c r="K1046" s="860"/>
      <c r="L1046" s="861"/>
      <c r="M1046" s="792"/>
      <c r="N1046" s="793"/>
      <c r="O1046" s="793"/>
      <c r="P1046" s="793"/>
      <c r="Q1046" s="793"/>
      <c r="R1046" s="793"/>
      <c r="S1046" s="794"/>
      <c r="T1046" s="792"/>
      <c r="U1046" s="793"/>
      <c r="V1046" s="793"/>
      <c r="W1046" s="793"/>
      <c r="X1046" s="793"/>
      <c r="Y1046" s="793"/>
      <c r="Z1046" s="794"/>
      <c r="AA1046" s="792"/>
      <c r="AB1046" s="793"/>
      <c r="AC1046" s="793"/>
      <c r="AD1046" s="793"/>
      <c r="AE1046" s="793"/>
      <c r="AF1046" s="793"/>
      <c r="AG1046" s="794"/>
      <c r="AH1046" s="792" t="s">
        <v>1573</v>
      </c>
      <c r="AI1046" s="793"/>
      <c r="AJ1046" s="793"/>
      <c r="AK1046" s="793"/>
      <c r="AL1046" s="793"/>
      <c r="AM1046" s="793"/>
      <c r="AN1046" s="794"/>
      <c r="AO1046" s="792" t="s">
        <v>1550</v>
      </c>
      <c r="AP1046" s="793"/>
      <c r="AQ1046" s="793"/>
      <c r="AR1046" s="793"/>
      <c r="AS1046" s="793"/>
      <c r="AT1046" s="793"/>
      <c r="AU1046" s="793"/>
      <c r="AV1046" s="793"/>
      <c r="AW1046" s="793"/>
      <c r="AX1046" s="793"/>
      <c r="AY1046" s="793"/>
      <c r="AZ1046" s="793"/>
      <c r="BA1046" s="793"/>
      <c r="BB1046" s="794"/>
    </row>
    <row r="1047" spans="1:54" ht="12.6" customHeight="1" x14ac:dyDescent="0.3">
      <c r="A1047" s="792" t="s">
        <v>816</v>
      </c>
      <c r="B1047" s="793"/>
      <c r="C1047" s="793"/>
      <c r="D1047" s="793"/>
      <c r="E1047" s="793"/>
      <c r="F1047" s="793"/>
      <c r="G1047" s="793"/>
      <c r="H1047" s="793"/>
      <c r="I1047" s="793"/>
      <c r="J1047" s="793"/>
      <c r="K1047" s="793"/>
      <c r="L1047" s="794"/>
      <c r="M1047" s="739" t="s">
        <v>817</v>
      </c>
      <c r="N1047" s="740"/>
      <c r="O1047" s="740"/>
      <c r="P1047" s="740"/>
      <c r="Q1047" s="740"/>
      <c r="R1047" s="740"/>
      <c r="S1047" s="791"/>
      <c r="T1047" s="739" t="s">
        <v>818</v>
      </c>
      <c r="U1047" s="740"/>
      <c r="V1047" s="740"/>
      <c r="W1047" s="740"/>
      <c r="X1047" s="740"/>
      <c r="Y1047" s="740"/>
      <c r="Z1047" s="791"/>
      <c r="AA1047" s="739" t="s">
        <v>476</v>
      </c>
      <c r="AB1047" s="740"/>
      <c r="AC1047" s="740"/>
      <c r="AD1047" s="740"/>
      <c r="AE1047" s="740"/>
      <c r="AF1047" s="740"/>
      <c r="AG1047" s="791"/>
      <c r="AH1047" s="739" t="s">
        <v>477</v>
      </c>
      <c r="AI1047" s="740"/>
      <c r="AJ1047" s="740"/>
      <c r="AK1047" s="740"/>
      <c r="AL1047" s="740"/>
      <c r="AM1047" s="740"/>
      <c r="AN1047" s="791"/>
      <c r="AO1047" s="739" t="s">
        <v>480</v>
      </c>
      <c r="AP1047" s="740"/>
      <c r="AQ1047" s="740"/>
      <c r="AR1047" s="740"/>
      <c r="AS1047" s="740"/>
      <c r="AT1047" s="740"/>
      <c r="AU1047" s="740"/>
      <c r="AV1047" s="740"/>
      <c r="AW1047" s="740"/>
      <c r="AX1047" s="740"/>
      <c r="AY1047" s="740"/>
      <c r="AZ1047" s="740"/>
      <c r="BA1047" s="740"/>
      <c r="BB1047" s="791"/>
    </row>
    <row r="1048" spans="1:54" ht="12.6" customHeight="1" x14ac:dyDescent="0.3">
      <c r="A1048" s="296" t="s">
        <v>87</v>
      </c>
      <c r="B1048" s="297"/>
      <c r="C1048" s="297"/>
      <c r="D1048" s="297"/>
      <c r="E1048" s="297"/>
      <c r="F1048" s="297"/>
      <c r="G1048" s="297"/>
      <c r="H1048" s="297"/>
      <c r="I1048" s="297"/>
      <c r="J1048" s="297"/>
      <c r="K1048" s="297"/>
      <c r="L1048" s="298"/>
      <c r="M1048" s="790"/>
      <c r="N1048" s="790"/>
      <c r="O1048" s="790"/>
      <c r="P1048" s="790"/>
      <c r="Q1048" s="790"/>
      <c r="R1048" s="790"/>
      <c r="S1048" s="790"/>
      <c r="T1048" s="790"/>
      <c r="U1048" s="790"/>
      <c r="V1048" s="790"/>
      <c r="W1048" s="790"/>
      <c r="X1048" s="790"/>
      <c r="Y1048" s="790"/>
      <c r="Z1048" s="790"/>
      <c r="AA1048" s="790"/>
      <c r="AB1048" s="790"/>
      <c r="AC1048" s="790"/>
      <c r="AD1048" s="790"/>
      <c r="AE1048" s="790"/>
      <c r="AF1048" s="790"/>
      <c r="AG1048" s="790"/>
      <c r="AH1048" s="716"/>
      <c r="AI1048" s="717"/>
      <c r="AJ1048" s="717"/>
      <c r="AK1048" s="717"/>
      <c r="AL1048" s="717"/>
      <c r="AM1048" s="717"/>
      <c r="AN1048" s="718"/>
      <c r="AO1048" s="716"/>
      <c r="AP1048" s="717"/>
      <c r="AQ1048" s="717"/>
      <c r="AR1048" s="717"/>
      <c r="AS1048" s="717"/>
      <c r="AT1048" s="717"/>
      <c r="AU1048" s="717"/>
      <c r="AV1048" s="717"/>
      <c r="AW1048" s="717"/>
      <c r="AX1048" s="717"/>
      <c r="AY1048" s="717"/>
      <c r="AZ1048" s="717"/>
      <c r="BA1048" s="717"/>
      <c r="BB1048" s="718"/>
    </row>
    <row r="1049" spans="1:54" ht="12.6" customHeight="1" x14ac:dyDescent="0.3">
      <c r="A1049" s="588" t="s">
        <v>1592</v>
      </c>
      <c r="B1049" s="589"/>
      <c r="C1049" s="589"/>
      <c r="D1049" s="589"/>
      <c r="E1049" s="589"/>
      <c r="F1049" s="589"/>
      <c r="G1049" s="589"/>
      <c r="H1049" s="589"/>
      <c r="I1049" s="589"/>
      <c r="J1049" s="589"/>
      <c r="K1049" s="589"/>
      <c r="L1049" s="590"/>
      <c r="M1049" s="790"/>
      <c r="N1049" s="790"/>
      <c r="O1049" s="790"/>
      <c r="P1049" s="790"/>
      <c r="Q1049" s="790"/>
      <c r="R1049" s="790"/>
      <c r="S1049" s="790"/>
      <c r="T1049" s="790"/>
      <c r="U1049" s="790"/>
      <c r="V1049" s="790"/>
      <c r="W1049" s="790"/>
      <c r="X1049" s="790"/>
      <c r="Y1049" s="790"/>
      <c r="Z1049" s="790"/>
      <c r="AA1049" s="790"/>
      <c r="AB1049" s="790"/>
      <c r="AC1049" s="790"/>
      <c r="AD1049" s="790"/>
      <c r="AE1049" s="790"/>
      <c r="AF1049" s="790"/>
      <c r="AG1049" s="790"/>
      <c r="AH1049" s="719"/>
      <c r="AI1049" s="720"/>
      <c r="AJ1049" s="720"/>
      <c r="AK1049" s="720"/>
      <c r="AL1049" s="720"/>
      <c r="AM1049" s="720"/>
      <c r="AN1049" s="721"/>
      <c r="AO1049" s="719"/>
      <c r="AP1049" s="720"/>
      <c r="AQ1049" s="720"/>
      <c r="AR1049" s="720"/>
      <c r="AS1049" s="720"/>
      <c r="AT1049" s="720"/>
      <c r="AU1049" s="720"/>
      <c r="AV1049" s="720"/>
      <c r="AW1049" s="720"/>
      <c r="AX1049" s="720"/>
      <c r="AY1049" s="720"/>
      <c r="AZ1049" s="720"/>
      <c r="BA1049" s="720"/>
      <c r="BB1049" s="721"/>
    </row>
    <row r="1050" spans="1:54" ht="12.6" customHeight="1" x14ac:dyDescent="0.3">
      <c r="A1050" s="293" t="s">
        <v>91</v>
      </c>
      <c r="B1050" s="294"/>
      <c r="C1050" s="294"/>
      <c r="D1050" s="294"/>
      <c r="E1050" s="294"/>
      <c r="F1050" s="294"/>
      <c r="G1050" s="294"/>
      <c r="H1050" s="294"/>
      <c r="I1050" s="294"/>
      <c r="J1050" s="294"/>
      <c r="K1050" s="294"/>
      <c r="L1050" s="295"/>
      <c r="M1050" s="790"/>
      <c r="N1050" s="790"/>
      <c r="O1050" s="790"/>
      <c r="P1050" s="790"/>
      <c r="Q1050" s="790"/>
      <c r="R1050" s="790"/>
      <c r="S1050" s="790"/>
      <c r="T1050" s="790"/>
      <c r="U1050" s="790"/>
      <c r="V1050" s="790"/>
      <c r="W1050" s="790"/>
      <c r="X1050" s="790"/>
      <c r="Y1050" s="790"/>
      <c r="Z1050" s="790"/>
      <c r="AA1050" s="790"/>
      <c r="AB1050" s="790"/>
      <c r="AC1050" s="790"/>
      <c r="AD1050" s="790"/>
      <c r="AE1050" s="790"/>
      <c r="AF1050" s="790"/>
      <c r="AG1050" s="790"/>
      <c r="AH1050" s="725"/>
      <c r="AI1050" s="726"/>
      <c r="AJ1050" s="726"/>
      <c r="AK1050" s="726"/>
      <c r="AL1050" s="726"/>
      <c r="AM1050" s="726"/>
      <c r="AN1050" s="727"/>
      <c r="AO1050" s="725"/>
      <c r="AP1050" s="726"/>
      <c r="AQ1050" s="726"/>
      <c r="AR1050" s="726"/>
      <c r="AS1050" s="726"/>
      <c r="AT1050" s="726"/>
      <c r="AU1050" s="726"/>
      <c r="AV1050" s="726"/>
      <c r="AW1050" s="726"/>
      <c r="AX1050" s="726"/>
      <c r="AY1050" s="726"/>
      <c r="AZ1050" s="726"/>
      <c r="BA1050" s="726"/>
      <c r="BB1050" s="727"/>
    </row>
    <row r="1051" spans="1:54" ht="12.6" customHeight="1" x14ac:dyDescent="0.3">
      <c r="A1051" s="293" t="s">
        <v>93</v>
      </c>
      <c r="B1051" s="294"/>
      <c r="C1051" s="294"/>
      <c r="D1051" s="294"/>
      <c r="E1051" s="294"/>
      <c r="F1051" s="294"/>
      <c r="G1051" s="294"/>
      <c r="H1051" s="294"/>
      <c r="I1051" s="294"/>
      <c r="J1051" s="294"/>
      <c r="K1051" s="294"/>
      <c r="L1051" s="295"/>
      <c r="M1051" s="790"/>
      <c r="N1051" s="790"/>
      <c r="O1051" s="790"/>
      <c r="P1051" s="790"/>
      <c r="Q1051" s="790"/>
      <c r="R1051" s="790"/>
      <c r="S1051" s="790"/>
      <c r="T1051" s="790"/>
      <c r="U1051" s="790"/>
      <c r="V1051" s="790"/>
      <c r="W1051" s="790"/>
      <c r="X1051" s="790"/>
      <c r="Y1051" s="790"/>
      <c r="Z1051" s="790"/>
      <c r="AA1051" s="790"/>
      <c r="AB1051" s="790"/>
      <c r="AC1051" s="790"/>
      <c r="AD1051" s="790"/>
      <c r="AE1051" s="790"/>
      <c r="AF1051" s="790"/>
      <c r="AG1051" s="790"/>
      <c r="AH1051" s="725"/>
      <c r="AI1051" s="726"/>
      <c r="AJ1051" s="726"/>
      <c r="AK1051" s="726"/>
      <c r="AL1051" s="726"/>
      <c r="AM1051" s="726"/>
      <c r="AN1051" s="727"/>
      <c r="AO1051" s="725"/>
      <c r="AP1051" s="726"/>
      <c r="AQ1051" s="726"/>
      <c r="AR1051" s="726"/>
      <c r="AS1051" s="726"/>
      <c r="AT1051" s="726"/>
      <c r="AU1051" s="726"/>
      <c r="AV1051" s="726"/>
      <c r="AW1051" s="726"/>
      <c r="AX1051" s="726"/>
      <c r="AY1051" s="726"/>
      <c r="AZ1051" s="726"/>
      <c r="BA1051" s="726"/>
      <c r="BB1051" s="727"/>
    </row>
    <row r="1052" spans="1:54" ht="12.6" customHeight="1" x14ac:dyDescent="0.3">
      <c r="A1052" s="355" t="s">
        <v>478</v>
      </c>
      <c r="B1052" s="294"/>
      <c r="C1052" s="294"/>
      <c r="D1052" s="294"/>
      <c r="E1052" s="294"/>
      <c r="F1052" s="294"/>
      <c r="G1052" s="294"/>
      <c r="H1052" s="294"/>
      <c r="I1052" s="294"/>
      <c r="J1052" s="294"/>
      <c r="K1052" s="294"/>
      <c r="L1052" s="295"/>
      <c r="M1052" s="790"/>
      <c r="N1052" s="790"/>
      <c r="O1052" s="790"/>
      <c r="P1052" s="790"/>
      <c r="Q1052" s="790"/>
      <c r="R1052" s="790"/>
      <c r="S1052" s="790"/>
      <c r="T1052" s="790"/>
      <c r="U1052" s="790"/>
      <c r="V1052" s="790"/>
      <c r="W1052" s="790"/>
      <c r="X1052" s="790"/>
      <c r="Y1052" s="790"/>
      <c r="Z1052" s="790"/>
      <c r="AA1052" s="790"/>
      <c r="AB1052" s="790"/>
      <c r="AC1052" s="790"/>
      <c r="AD1052" s="790"/>
      <c r="AE1052" s="790"/>
      <c r="AF1052" s="790"/>
      <c r="AG1052" s="790"/>
      <c r="AH1052" s="725"/>
      <c r="AI1052" s="726"/>
      <c r="AJ1052" s="726"/>
      <c r="AK1052" s="726"/>
      <c r="AL1052" s="726"/>
      <c r="AM1052" s="726"/>
      <c r="AN1052" s="727"/>
      <c r="AO1052" s="725"/>
      <c r="AP1052" s="726"/>
      <c r="AQ1052" s="726"/>
      <c r="AR1052" s="726"/>
      <c r="AS1052" s="726"/>
      <c r="AT1052" s="726"/>
      <c r="AU1052" s="726"/>
      <c r="AV1052" s="726"/>
      <c r="AW1052" s="726"/>
      <c r="AX1052" s="726"/>
      <c r="AY1052" s="726"/>
      <c r="AZ1052" s="726"/>
      <c r="BA1052" s="726"/>
      <c r="BB1052" s="727"/>
    </row>
    <row r="1053" spans="1:54" ht="12.6" customHeight="1" x14ac:dyDescent="0.3">
      <c r="A1053" s="293" t="s">
        <v>622</v>
      </c>
      <c r="B1053" s="294"/>
      <c r="C1053" s="294"/>
      <c r="D1053" s="294"/>
      <c r="E1053" s="294"/>
      <c r="F1053" s="294"/>
      <c r="G1053" s="294"/>
      <c r="H1053" s="294"/>
      <c r="I1053" s="294"/>
      <c r="J1053" s="294"/>
      <c r="K1053" s="294"/>
      <c r="L1053" s="295"/>
      <c r="M1053" s="830" t="s">
        <v>929</v>
      </c>
      <c r="N1053" s="830"/>
      <c r="O1053" s="830"/>
      <c r="P1053" s="830"/>
      <c r="Q1053" s="830"/>
      <c r="R1053" s="830"/>
      <c r="S1053" s="830"/>
      <c r="T1053" s="830" t="s">
        <v>929</v>
      </c>
      <c r="U1053" s="830"/>
      <c r="V1053" s="830"/>
      <c r="W1053" s="830"/>
      <c r="X1053" s="830"/>
      <c r="Y1053" s="830"/>
      <c r="Z1053" s="830"/>
      <c r="AA1053" s="830" t="s">
        <v>929</v>
      </c>
      <c r="AB1053" s="830"/>
      <c r="AC1053" s="830"/>
      <c r="AD1053" s="830"/>
      <c r="AE1053" s="830"/>
      <c r="AF1053" s="830"/>
      <c r="AG1053" s="830"/>
      <c r="AH1053" s="725"/>
      <c r="AI1053" s="726"/>
      <c r="AJ1053" s="726"/>
      <c r="AK1053" s="726"/>
      <c r="AL1053" s="726"/>
      <c r="AM1053" s="726"/>
      <c r="AN1053" s="727"/>
      <c r="AO1053" s="725"/>
      <c r="AP1053" s="726"/>
      <c r="AQ1053" s="726"/>
      <c r="AR1053" s="726"/>
      <c r="AS1053" s="726"/>
      <c r="AT1053" s="726"/>
      <c r="AU1053" s="726"/>
      <c r="AV1053" s="726"/>
      <c r="AW1053" s="726"/>
      <c r="AX1053" s="726"/>
      <c r="AY1053" s="726"/>
      <c r="AZ1053" s="726"/>
      <c r="BA1053" s="726"/>
      <c r="BB1053" s="727"/>
    </row>
    <row r="1054" spans="1:54" ht="12.6" customHeight="1" x14ac:dyDescent="0.3">
      <c r="A1054" s="293" t="s">
        <v>574</v>
      </c>
      <c r="B1054" s="294"/>
      <c r="C1054" s="294"/>
      <c r="D1054" s="294"/>
      <c r="E1054" s="294"/>
      <c r="F1054" s="294"/>
      <c r="G1054" s="294"/>
      <c r="H1054" s="294"/>
      <c r="I1054" s="294"/>
      <c r="J1054" s="294"/>
      <c r="K1054" s="294"/>
      <c r="L1054" s="295"/>
      <c r="M1054" s="830" t="s">
        <v>929</v>
      </c>
      <c r="N1054" s="830"/>
      <c r="O1054" s="830"/>
      <c r="P1054" s="830"/>
      <c r="Q1054" s="830"/>
      <c r="R1054" s="830"/>
      <c r="S1054" s="830"/>
      <c r="T1054" s="830" t="s">
        <v>929</v>
      </c>
      <c r="U1054" s="830"/>
      <c r="V1054" s="830"/>
      <c r="W1054" s="830"/>
      <c r="X1054" s="830"/>
      <c r="Y1054" s="830"/>
      <c r="Z1054" s="830"/>
      <c r="AA1054" s="830" t="s">
        <v>929</v>
      </c>
      <c r="AB1054" s="830"/>
      <c r="AC1054" s="830"/>
      <c r="AD1054" s="830"/>
      <c r="AE1054" s="830"/>
      <c r="AF1054" s="830"/>
      <c r="AG1054" s="830"/>
      <c r="AH1054" s="725"/>
      <c r="AI1054" s="726"/>
      <c r="AJ1054" s="726"/>
      <c r="AK1054" s="726"/>
      <c r="AL1054" s="726"/>
      <c r="AM1054" s="726"/>
      <c r="AN1054" s="727"/>
      <c r="AO1054" s="725"/>
      <c r="AP1054" s="726"/>
      <c r="AQ1054" s="726"/>
      <c r="AR1054" s="726"/>
      <c r="AS1054" s="726"/>
      <c r="AT1054" s="726"/>
      <c r="AU1054" s="726"/>
      <c r="AV1054" s="726"/>
      <c r="AW1054" s="726"/>
      <c r="AX1054" s="726"/>
      <c r="AY1054" s="726"/>
      <c r="AZ1054" s="726"/>
      <c r="BA1054" s="726"/>
      <c r="BB1054" s="727"/>
    </row>
    <row r="1055" spans="1:54" ht="12.6" customHeight="1" x14ac:dyDescent="0.3">
      <c r="A1055" s="293" t="s">
        <v>613</v>
      </c>
      <c r="B1055" s="294"/>
      <c r="C1055" s="294"/>
      <c r="D1055" s="294"/>
      <c r="E1055" s="294"/>
      <c r="F1055" s="294"/>
      <c r="G1055" s="294"/>
      <c r="H1055" s="294"/>
      <c r="I1055" s="294"/>
      <c r="J1055" s="294"/>
      <c r="K1055" s="294"/>
      <c r="L1055" s="295"/>
      <c r="M1055" s="830" t="s">
        <v>929</v>
      </c>
      <c r="N1055" s="830"/>
      <c r="O1055" s="830"/>
      <c r="P1055" s="830"/>
      <c r="Q1055" s="830"/>
      <c r="R1055" s="830"/>
      <c r="S1055" s="830"/>
      <c r="T1055" s="830" t="s">
        <v>929</v>
      </c>
      <c r="U1055" s="830"/>
      <c r="V1055" s="830"/>
      <c r="W1055" s="830"/>
      <c r="X1055" s="830"/>
      <c r="Y1055" s="830"/>
      <c r="Z1055" s="830"/>
      <c r="AA1055" s="830" t="s">
        <v>929</v>
      </c>
      <c r="AB1055" s="830"/>
      <c r="AC1055" s="830"/>
      <c r="AD1055" s="830"/>
      <c r="AE1055" s="830"/>
      <c r="AF1055" s="830"/>
      <c r="AG1055" s="830"/>
      <c r="AH1055" s="725"/>
      <c r="AI1055" s="726"/>
      <c r="AJ1055" s="726"/>
      <c r="AK1055" s="726"/>
      <c r="AL1055" s="726"/>
      <c r="AM1055" s="726"/>
      <c r="AN1055" s="727"/>
      <c r="AO1055" s="725"/>
      <c r="AP1055" s="726"/>
      <c r="AQ1055" s="726"/>
      <c r="AR1055" s="726"/>
      <c r="AS1055" s="726"/>
      <c r="AT1055" s="726"/>
      <c r="AU1055" s="726"/>
      <c r="AV1055" s="726"/>
      <c r="AW1055" s="726"/>
      <c r="AX1055" s="726"/>
      <c r="AY1055" s="726"/>
      <c r="AZ1055" s="726"/>
      <c r="BA1055" s="726"/>
      <c r="BB1055" s="727"/>
    </row>
    <row r="1056" spans="1:54" ht="12.6" customHeight="1" x14ac:dyDescent="0.3">
      <c r="A1056" s="296" t="s">
        <v>529</v>
      </c>
      <c r="B1056" s="297"/>
      <c r="C1056" s="297"/>
      <c r="D1056" s="297"/>
      <c r="E1056" s="297"/>
      <c r="F1056" s="297"/>
      <c r="G1056" s="297"/>
      <c r="H1056" s="297"/>
      <c r="I1056" s="297"/>
      <c r="J1056" s="297"/>
      <c r="K1056" s="297"/>
      <c r="L1056" s="298"/>
      <c r="M1056" s="918" t="s">
        <v>929</v>
      </c>
      <c r="N1056" s="918"/>
      <c r="O1056" s="918"/>
      <c r="P1056" s="918"/>
      <c r="Q1056" s="918"/>
      <c r="R1056" s="918"/>
      <c r="S1056" s="918"/>
      <c r="T1056" s="918" t="s">
        <v>929</v>
      </c>
      <c r="U1056" s="918"/>
      <c r="V1056" s="918"/>
      <c r="W1056" s="918"/>
      <c r="X1056" s="918"/>
      <c r="Y1056" s="918"/>
      <c r="Z1056" s="918"/>
      <c r="AA1056" s="918" t="s">
        <v>929</v>
      </c>
      <c r="AB1056" s="918"/>
      <c r="AC1056" s="918"/>
      <c r="AD1056" s="918"/>
      <c r="AE1056" s="918"/>
      <c r="AF1056" s="918"/>
      <c r="AG1056" s="918"/>
      <c r="AH1056" s="716"/>
      <c r="AI1056" s="717"/>
      <c r="AJ1056" s="717"/>
      <c r="AK1056" s="717"/>
      <c r="AL1056" s="717"/>
      <c r="AM1056" s="717"/>
      <c r="AN1056" s="718"/>
      <c r="AO1056" s="716"/>
      <c r="AP1056" s="717"/>
      <c r="AQ1056" s="717"/>
      <c r="AR1056" s="717"/>
      <c r="AS1056" s="717"/>
      <c r="AT1056" s="717"/>
      <c r="AU1056" s="717"/>
      <c r="AV1056" s="717"/>
      <c r="AW1056" s="717"/>
      <c r="AX1056" s="717"/>
      <c r="AY1056" s="717"/>
      <c r="AZ1056" s="717"/>
      <c r="BA1056" s="717"/>
      <c r="BB1056" s="718"/>
    </row>
    <row r="1057" spans="1:54" ht="12.6" customHeight="1" x14ac:dyDescent="0.3">
      <c r="A1057" s="315" t="s">
        <v>1591</v>
      </c>
      <c r="B1057" s="297"/>
      <c r="C1057" s="297"/>
      <c r="D1057" s="297"/>
      <c r="E1057" s="297"/>
      <c r="F1057" s="297"/>
      <c r="G1057" s="297"/>
      <c r="H1057" s="297"/>
      <c r="I1057" s="297"/>
      <c r="J1057" s="297"/>
      <c r="K1057" s="297"/>
      <c r="L1057" s="298"/>
      <c r="M1057" s="953" t="s">
        <v>929</v>
      </c>
      <c r="N1057" s="953"/>
      <c r="O1057" s="953"/>
      <c r="P1057" s="953"/>
      <c r="Q1057" s="953"/>
      <c r="R1057" s="953"/>
      <c r="S1057" s="953"/>
      <c r="T1057" s="953" t="s">
        <v>929</v>
      </c>
      <c r="U1057" s="953"/>
      <c r="V1057" s="953"/>
      <c r="W1057" s="953"/>
      <c r="X1057" s="953"/>
      <c r="Y1057" s="953"/>
      <c r="Z1057" s="953"/>
      <c r="AA1057" s="953" t="s">
        <v>929</v>
      </c>
      <c r="AB1057" s="953"/>
      <c r="AC1057" s="953"/>
      <c r="AD1057" s="953"/>
      <c r="AE1057" s="953"/>
      <c r="AF1057" s="953"/>
      <c r="AG1057" s="953"/>
      <c r="AH1057" s="716"/>
      <c r="AI1057" s="717"/>
      <c r="AJ1057" s="717"/>
      <c r="AK1057" s="717"/>
      <c r="AL1057" s="717"/>
      <c r="AM1057" s="717"/>
      <c r="AN1057" s="718"/>
      <c r="AO1057" s="716"/>
      <c r="AP1057" s="717"/>
      <c r="AQ1057" s="717"/>
      <c r="AR1057" s="717"/>
      <c r="AS1057" s="717"/>
      <c r="AT1057" s="717"/>
      <c r="AU1057" s="717"/>
      <c r="AV1057" s="717"/>
      <c r="AW1057" s="717"/>
      <c r="AX1057" s="717"/>
      <c r="AY1057" s="717"/>
      <c r="AZ1057" s="717"/>
      <c r="BA1057" s="717"/>
      <c r="BB1057" s="718"/>
    </row>
    <row r="1058" spans="1:54" ht="12.6" customHeight="1" x14ac:dyDescent="0.3">
      <c r="A1058" s="317" t="s">
        <v>1590</v>
      </c>
      <c r="B1058" s="290"/>
      <c r="C1058" s="290"/>
      <c r="D1058" s="290"/>
      <c r="E1058" s="290"/>
      <c r="F1058" s="290"/>
      <c r="G1058" s="290"/>
      <c r="H1058" s="290"/>
      <c r="I1058" s="290"/>
      <c r="J1058" s="290"/>
      <c r="K1058" s="290"/>
      <c r="L1058" s="319"/>
      <c r="M1058" s="953"/>
      <c r="N1058" s="953"/>
      <c r="O1058" s="953"/>
      <c r="P1058" s="953"/>
      <c r="Q1058" s="953"/>
      <c r="R1058" s="953"/>
      <c r="S1058" s="953"/>
      <c r="T1058" s="953"/>
      <c r="U1058" s="953"/>
      <c r="V1058" s="953"/>
      <c r="W1058" s="953"/>
      <c r="X1058" s="953"/>
      <c r="Y1058" s="953"/>
      <c r="Z1058" s="953"/>
      <c r="AA1058" s="953"/>
      <c r="AB1058" s="953"/>
      <c r="AC1058" s="953"/>
      <c r="AD1058" s="953"/>
      <c r="AE1058" s="953"/>
      <c r="AF1058" s="953"/>
      <c r="AG1058" s="953"/>
      <c r="AH1058" s="816"/>
      <c r="AI1058" s="817"/>
      <c r="AJ1058" s="817"/>
      <c r="AK1058" s="817"/>
      <c r="AL1058" s="817"/>
      <c r="AM1058" s="817"/>
      <c r="AN1058" s="818"/>
      <c r="AO1058" s="816"/>
      <c r="AP1058" s="817"/>
      <c r="AQ1058" s="817"/>
      <c r="AR1058" s="817"/>
      <c r="AS1058" s="817"/>
      <c r="AT1058" s="817"/>
      <c r="AU1058" s="817"/>
      <c r="AV1058" s="817"/>
      <c r="AW1058" s="817"/>
      <c r="AX1058" s="817"/>
      <c r="AY1058" s="817"/>
      <c r="AZ1058" s="817"/>
      <c r="BA1058" s="817"/>
      <c r="BB1058" s="818"/>
    </row>
    <row r="1059" spans="1:54" ht="12.6" customHeight="1" x14ac:dyDescent="0.3">
      <c r="A1059" s="317" t="s">
        <v>1589</v>
      </c>
      <c r="B1059" s="290"/>
      <c r="C1059" s="290"/>
      <c r="D1059" s="290"/>
      <c r="E1059" s="290"/>
      <c r="F1059" s="290"/>
      <c r="G1059" s="290"/>
      <c r="H1059" s="290"/>
      <c r="I1059" s="290"/>
      <c r="J1059" s="290"/>
      <c r="K1059" s="290"/>
      <c r="L1059" s="319"/>
      <c r="M1059" s="953"/>
      <c r="N1059" s="953"/>
      <c r="O1059" s="953"/>
      <c r="P1059" s="953"/>
      <c r="Q1059" s="953"/>
      <c r="R1059" s="953"/>
      <c r="S1059" s="953"/>
      <c r="T1059" s="953"/>
      <c r="U1059" s="953"/>
      <c r="V1059" s="953"/>
      <c r="W1059" s="953"/>
      <c r="X1059" s="953"/>
      <c r="Y1059" s="953"/>
      <c r="Z1059" s="953"/>
      <c r="AA1059" s="953"/>
      <c r="AB1059" s="953"/>
      <c r="AC1059" s="953"/>
      <c r="AD1059" s="953"/>
      <c r="AE1059" s="953"/>
      <c r="AF1059" s="953"/>
      <c r="AG1059" s="953"/>
      <c r="AH1059" s="816"/>
      <c r="AI1059" s="817"/>
      <c r="AJ1059" s="817"/>
      <c r="AK1059" s="817"/>
      <c r="AL1059" s="817"/>
      <c r="AM1059" s="817"/>
      <c r="AN1059" s="818"/>
      <c r="AO1059" s="816"/>
      <c r="AP1059" s="817"/>
      <c r="AQ1059" s="817"/>
      <c r="AR1059" s="817"/>
      <c r="AS1059" s="817"/>
      <c r="AT1059" s="817"/>
      <c r="AU1059" s="817"/>
      <c r="AV1059" s="817"/>
      <c r="AW1059" s="817"/>
      <c r="AX1059" s="817"/>
      <c r="AY1059" s="817"/>
      <c r="AZ1059" s="817"/>
      <c r="BA1059" s="817"/>
      <c r="BB1059" s="818"/>
    </row>
    <row r="1060" spans="1:54" ht="12.6" customHeight="1" x14ac:dyDescent="0.3">
      <c r="A1060" s="320" t="s">
        <v>1588</v>
      </c>
      <c r="B1060" s="300"/>
      <c r="C1060" s="300"/>
      <c r="D1060" s="300"/>
      <c r="E1060" s="300"/>
      <c r="F1060" s="300"/>
      <c r="G1060" s="300"/>
      <c r="H1060" s="300"/>
      <c r="I1060" s="300"/>
      <c r="J1060" s="300"/>
      <c r="K1060" s="300"/>
      <c r="L1060" s="301"/>
      <c r="M1060" s="953"/>
      <c r="N1060" s="953"/>
      <c r="O1060" s="953"/>
      <c r="P1060" s="953"/>
      <c r="Q1060" s="953"/>
      <c r="R1060" s="953"/>
      <c r="S1060" s="953"/>
      <c r="T1060" s="953"/>
      <c r="U1060" s="953"/>
      <c r="V1060" s="953"/>
      <c r="W1060" s="953"/>
      <c r="X1060" s="953"/>
      <c r="Y1060" s="953"/>
      <c r="Z1060" s="953"/>
      <c r="AA1060" s="953"/>
      <c r="AB1060" s="953"/>
      <c r="AC1060" s="953"/>
      <c r="AD1060" s="953"/>
      <c r="AE1060" s="953"/>
      <c r="AF1060" s="953"/>
      <c r="AG1060" s="953"/>
      <c r="AH1060" s="719"/>
      <c r="AI1060" s="720"/>
      <c r="AJ1060" s="720"/>
      <c r="AK1060" s="720"/>
      <c r="AL1060" s="720"/>
      <c r="AM1060" s="720"/>
      <c r="AN1060" s="721"/>
      <c r="AO1060" s="719"/>
      <c r="AP1060" s="720"/>
      <c r="AQ1060" s="720"/>
      <c r="AR1060" s="720"/>
      <c r="AS1060" s="720"/>
      <c r="AT1060" s="720"/>
      <c r="AU1060" s="720"/>
      <c r="AV1060" s="720"/>
      <c r="AW1060" s="720"/>
      <c r="AX1060" s="720"/>
      <c r="AY1060" s="720"/>
      <c r="AZ1060" s="720"/>
      <c r="BA1060" s="720"/>
      <c r="BB1060" s="721"/>
    </row>
    <row r="1061" spans="1:54" ht="12.6" customHeight="1" x14ac:dyDescent="0.3">
      <c r="A1061" s="314" t="s">
        <v>1587</v>
      </c>
    </row>
    <row r="1062" spans="1:54" ht="15" customHeight="1" x14ac:dyDescent="0.3">
      <c r="A1062" s="824"/>
      <c r="B1062" s="825"/>
      <c r="C1062" s="825"/>
      <c r="D1062" s="825"/>
      <c r="E1062" s="825"/>
      <c r="F1062" s="825"/>
      <c r="G1062" s="825"/>
      <c r="H1062" s="825"/>
      <c r="I1062" s="825"/>
      <c r="J1062" s="825"/>
      <c r="K1062" s="825"/>
      <c r="L1062" s="825"/>
      <c r="M1062" s="825"/>
      <c r="N1062" s="825"/>
      <c r="O1062" s="825"/>
      <c r="P1062" s="825"/>
      <c r="Q1062" s="825"/>
      <c r="R1062" s="825"/>
      <c r="S1062" s="825"/>
      <c r="T1062" s="825"/>
      <c r="U1062" s="825"/>
      <c r="V1062" s="825"/>
      <c r="W1062" s="825"/>
      <c r="X1062" s="825"/>
      <c r="Y1062" s="825"/>
      <c r="Z1062" s="825"/>
      <c r="AA1062" s="825"/>
      <c r="AB1062" s="825"/>
      <c r="AC1062" s="825"/>
      <c r="AD1062" s="825"/>
      <c r="AE1062" s="825"/>
      <c r="AF1062" s="825"/>
      <c r="AG1062" s="825"/>
      <c r="AH1062" s="825"/>
      <c r="AI1062" s="825"/>
      <c r="AJ1062" s="825"/>
      <c r="AK1062" s="825"/>
      <c r="AL1062" s="825"/>
      <c r="AM1062" s="825"/>
      <c r="AN1062" s="825"/>
      <c r="AO1062" s="825"/>
      <c r="AP1062" s="825"/>
      <c r="AQ1062" s="825"/>
      <c r="AR1062" s="825"/>
      <c r="AS1062" s="825"/>
      <c r="AT1062" s="825"/>
      <c r="AU1062" s="825"/>
      <c r="AV1062" s="825"/>
      <c r="AW1062" s="825"/>
      <c r="AX1062" s="825"/>
      <c r="AY1062" s="825"/>
      <c r="AZ1062" s="825"/>
      <c r="BA1062" s="825"/>
      <c r="BB1062" s="826"/>
    </row>
    <row r="1063" spans="1:54" ht="15" customHeight="1" x14ac:dyDescent="0.3">
      <c r="A1063" s="827"/>
      <c r="B1063" s="828"/>
      <c r="C1063" s="828"/>
      <c r="D1063" s="828"/>
      <c r="E1063" s="828"/>
      <c r="F1063" s="828"/>
      <c r="G1063" s="828"/>
      <c r="H1063" s="828"/>
      <c r="I1063" s="828"/>
      <c r="J1063" s="828"/>
      <c r="K1063" s="828"/>
      <c r="L1063" s="828"/>
      <c r="M1063" s="828"/>
      <c r="N1063" s="828"/>
      <c r="O1063" s="828"/>
      <c r="P1063" s="828"/>
      <c r="Q1063" s="828"/>
      <c r="R1063" s="828"/>
      <c r="S1063" s="828"/>
      <c r="T1063" s="828"/>
      <c r="U1063" s="828"/>
      <c r="V1063" s="828"/>
      <c r="W1063" s="828"/>
      <c r="X1063" s="828"/>
      <c r="Y1063" s="828"/>
      <c r="Z1063" s="828"/>
      <c r="AA1063" s="828"/>
      <c r="AB1063" s="828"/>
      <c r="AC1063" s="828"/>
      <c r="AD1063" s="828"/>
      <c r="AE1063" s="828"/>
      <c r="AF1063" s="828"/>
      <c r="AG1063" s="828"/>
      <c r="AH1063" s="828"/>
      <c r="AI1063" s="828"/>
      <c r="AJ1063" s="828"/>
      <c r="AK1063" s="828"/>
      <c r="AL1063" s="828"/>
      <c r="AM1063" s="828"/>
      <c r="AN1063" s="828"/>
      <c r="AO1063" s="828"/>
      <c r="AP1063" s="828"/>
      <c r="AQ1063" s="828"/>
      <c r="AR1063" s="828"/>
      <c r="AS1063" s="828"/>
      <c r="AT1063" s="828"/>
      <c r="AU1063" s="828"/>
      <c r="AV1063" s="828"/>
      <c r="AW1063" s="828"/>
      <c r="AX1063" s="828"/>
      <c r="AY1063" s="828"/>
      <c r="AZ1063" s="828"/>
      <c r="BA1063" s="828"/>
      <c r="BB1063" s="829"/>
    </row>
    <row r="1064" spans="1:54" ht="12.6" customHeight="1" x14ac:dyDescent="0.3">
      <c r="A1064" s="314" t="s">
        <v>1586</v>
      </c>
    </row>
    <row r="1065" spans="1:54" ht="12.6" customHeight="1" x14ac:dyDescent="0.3">
      <c r="A1065" s="315"/>
      <c r="B1065" s="316"/>
      <c r="C1065" s="316"/>
      <c r="D1065" s="316"/>
      <c r="E1065" s="316"/>
      <c r="F1065" s="316"/>
      <c r="G1065" s="316"/>
      <c r="H1065" s="316"/>
      <c r="I1065" s="316"/>
      <c r="J1065" s="316"/>
      <c r="K1065" s="316"/>
      <c r="L1065" s="316"/>
      <c r="M1065" s="316"/>
      <c r="N1065" s="316"/>
      <c r="O1065" s="316"/>
      <c r="P1065" s="316"/>
      <c r="Q1065" s="316"/>
      <c r="R1065" s="316"/>
      <c r="S1065" s="316"/>
      <c r="T1065" s="316"/>
      <c r="U1065" s="316"/>
      <c r="V1065" s="316"/>
      <c r="W1065" s="316"/>
      <c r="X1065" s="316"/>
      <c r="Y1065" s="316"/>
      <c r="Z1065" s="316"/>
      <c r="AA1065" s="316"/>
      <c r="AB1065" s="316"/>
      <c r="AC1065" s="316"/>
      <c r="AD1065" s="316"/>
      <c r="AE1065" s="325"/>
      <c r="AF1065" s="315"/>
      <c r="AG1065" s="345"/>
      <c r="AH1065" s="345"/>
      <c r="AI1065" s="345"/>
      <c r="AJ1065" s="345"/>
      <c r="AK1065" s="345"/>
      <c r="AL1065" s="345"/>
      <c r="AM1065" s="345"/>
      <c r="AN1065" s="346"/>
      <c r="AO1065" s="796" t="s">
        <v>1576</v>
      </c>
      <c r="AP1065" s="796"/>
      <c r="AQ1065" s="796"/>
      <c r="AR1065" s="796"/>
      <c r="AS1065" s="796"/>
      <c r="AT1065" s="796"/>
      <c r="AU1065" s="796"/>
      <c r="AV1065" s="796"/>
      <c r="AW1065" s="796"/>
      <c r="AX1065" s="796"/>
      <c r="AY1065" s="796"/>
      <c r="AZ1065" s="796"/>
      <c r="BA1065" s="796"/>
      <c r="BB1065" s="797"/>
    </row>
    <row r="1066" spans="1:54" ht="12.6" customHeight="1" x14ac:dyDescent="0.3">
      <c r="A1066" s="792" t="s">
        <v>468</v>
      </c>
      <c r="B1066" s="793"/>
      <c r="C1066" s="793"/>
      <c r="D1066" s="793"/>
      <c r="E1066" s="793"/>
      <c r="F1066" s="793"/>
      <c r="G1066" s="793"/>
      <c r="H1066" s="793"/>
      <c r="I1066" s="793"/>
      <c r="J1066" s="793"/>
      <c r="K1066" s="793"/>
      <c r="L1066" s="793"/>
      <c r="M1066" s="793"/>
      <c r="N1066" s="793"/>
      <c r="O1066" s="793"/>
      <c r="P1066" s="793"/>
      <c r="Q1066" s="793"/>
      <c r="R1066" s="793"/>
      <c r="S1066" s="793"/>
      <c r="T1066" s="793"/>
      <c r="U1066" s="793"/>
      <c r="V1066" s="793"/>
      <c r="W1066" s="793"/>
      <c r="X1066" s="793"/>
      <c r="Y1066" s="793"/>
      <c r="Z1066" s="793"/>
      <c r="AA1066" s="793"/>
      <c r="AB1066" s="793"/>
      <c r="AC1066" s="793"/>
      <c r="AD1066" s="793"/>
      <c r="AE1066" s="794"/>
      <c r="AF1066" s="792" t="s">
        <v>1575</v>
      </c>
      <c r="AG1066" s="793"/>
      <c r="AH1066" s="793"/>
      <c r="AI1066" s="793"/>
      <c r="AJ1066" s="793"/>
      <c r="AK1066" s="793"/>
      <c r="AL1066" s="793"/>
      <c r="AM1066" s="793"/>
      <c r="AN1066" s="794"/>
      <c r="AO1066" s="793" t="s">
        <v>1574</v>
      </c>
      <c r="AP1066" s="793"/>
      <c r="AQ1066" s="793"/>
      <c r="AR1066" s="793"/>
      <c r="AS1066" s="793"/>
      <c r="AT1066" s="793"/>
      <c r="AU1066" s="793"/>
      <c r="AV1066" s="793"/>
      <c r="AW1066" s="793"/>
      <c r="AX1066" s="793"/>
      <c r="AY1066" s="793"/>
      <c r="AZ1066" s="793"/>
      <c r="BA1066" s="793"/>
      <c r="BB1066" s="794"/>
    </row>
    <row r="1067" spans="1:54" ht="12.6" customHeight="1" x14ac:dyDescent="0.3">
      <c r="A1067" s="317"/>
      <c r="B1067" s="318"/>
      <c r="C1067" s="318"/>
      <c r="D1067" s="318"/>
      <c r="E1067" s="318"/>
      <c r="F1067" s="318"/>
      <c r="G1067" s="318"/>
      <c r="H1067" s="318"/>
      <c r="I1067" s="318"/>
      <c r="J1067" s="318"/>
      <c r="K1067" s="318"/>
      <c r="L1067" s="318"/>
      <c r="M1067" s="318"/>
      <c r="N1067" s="318"/>
      <c r="O1067" s="318"/>
      <c r="P1067" s="318"/>
      <c r="Q1067" s="318"/>
      <c r="R1067" s="318"/>
      <c r="S1067" s="318"/>
      <c r="T1067" s="318"/>
      <c r="U1067" s="318"/>
      <c r="V1067" s="318"/>
      <c r="W1067" s="318"/>
      <c r="X1067" s="318"/>
      <c r="Y1067" s="318"/>
      <c r="Z1067" s="318"/>
      <c r="AA1067" s="318"/>
      <c r="AB1067" s="318"/>
      <c r="AC1067" s="318"/>
      <c r="AD1067" s="318"/>
      <c r="AE1067" s="326"/>
      <c r="AF1067" s="739" t="s">
        <v>1573</v>
      </c>
      <c r="AG1067" s="740"/>
      <c r="AH1067" s="740"/>
      <c r="AI1067" s="740"/>
      <c r="AJ1067" s="740"/>
      <c r="AK1067" s="740"/>
      <c r="AL1067" s="740"/>
      <c r="AM1067" s="740"/>
      <c r="AN1067" s="791"/>
      <c r="AO1067" s="740" t="s">
        <v>1550</v>
      </c>
      <c r="AP1067" s="740"/>
      <c r="AQ1067" s="740"/>
      <c r="AR1067" s="740"/>
      <c r="AS1067" s="740"/>
      <c r="AT1067" s="740"/>
      <c r="AU1067" s="740"/>
      <c r="AV1067" s="740"/>
      <c r="AW1067" s="740"/>
      <c r="AX1067" s="740"/>
      <c r="AY1067" s="740"/>
      <c r="AZ1067" s="740"/>
      <c r="BA1067" s="740"/>
      <c r="BB1067" s="791"/>
    </row>
    <row r="1068" spans="1:54" ht="12.6" customHeight="1" x14ac:dyDescent="0.3">
      <c r="A1068" s="813" t="s">
        <v>698</v>
      </c>
      <c r="B1068" s="814"/>
      <c r="C1068" s="814"/>
      <c r="D1068" s="814"/>
      <c r="E1068" s="814"/>
      <c r="F1068" s="814"/>
      <c r="G1068" s="814"/>
      <c r="H1068" s="814"/>
      <c r="I1068" s="814"/>
      <c r="J1068" s="814"/>
      <c r="K1068" s="814"/>
      <c r="L1068" s="814"/>
      <c r="M1068" s="814"/>
      <c r="N1068" s="814"/>
      <c r="O1068" s="814"/>
      <c r="P1068" s="814"/>
      <c r="Q1068" s="814"/>
      <c r="R1068" s="814"/>
      <c r="S1068" s="814"/>
      <c r="T1068" s="814"/>
      <c r="U1068" s="814"/>
      <c r="V1068" s="814"/>
      <c r="W1068" s="814"/>
      <c r="X1068" s="814"/>
      <c r="Y1068" s="814"/>
      <c r="Z1068" s="814"/>
      <c r="AA1068" s="814"/>
      <c r="AB1068" s="814"/>
      <c r="AC1068" s="814"/>
      <c r="AD1068" s="814"/>
      <c r="AE1068" s="815"/>
      <c r="AF1068" s="799">
        <f>'HL KNIHA VYPOC'!$G$352*-1</f>
        <v>0</v>
      </c>
      <c r="AG1068" s="800"/>
      <c r="AH1068" s="800"/>
      <c r="AI1068" s="800"/>
      <c r="AJ1068" s="800"/>
      <c r="AK1068" s="800"/>
      <c r="AL1068" s="800"/>
      <c r="AM1068" s="800"/>
      <c r="AN1068" s="801"/>
      <c r="AO1068" s="800">
        <f>'HL KNIHA VYPOC'!$K$352*-1</f>
        <v>0</v>
      </c>
      <c r="AP1068" s="800"/>
      <c r="AQ1068" s="800"/>
      <c r="AR1068" s="800"/>
      <c r="AS1068" s="800"/>
      <c r="AT1068" s="800"/>
      <c r="AU1068" s="800"/>
      <c r="AV1068" s="800"/>
      <c r="AW1068" s="800"/>
      <c r="AX1068" s="800"/>
      <c r="AY1068" s="800"/>
      <c r="AZ1068" s="800"/>
      <c r="BA1068" s="800"/>
      <c r="BB1068" s="801"/>
    </row>
    <row r="1069" spans="1:54" ht="12.6" customHeight="1" x14ac:dyDescent="0.3">
      <c r="A1069" s="813" t="s">
        <v>700</v>
      </c>
      <c r="B1069" s="814"/>
      <c r="C1069" s="814"/>
      <c r="D1069" s="814"/>
      <c r="E1069" s="814"/>
      <c r="F1069" s="814"/>
      <c r="G1069" s="814"/>
      <c r="H1069" s="814"/>
      <c r="I1069" s="814"/>
      <c r="J1069" s="814"/>
      <c r="K1069" s="814"/>
      <c r="L1069" s="814"/>
      <c r="M1069" s="814"/>
      <c r="N1069" s="814"/>
      <c r="O1069" s="814"/>
      <c r="P1069" s="814"/>
      <c r="Q1069" s="814"/>
      <c r="R1069" s="814"/>
      <c r="S1069" s="814"/>
      <c r="T1069" s="814"/>
      <c r="U1069" s="814"/>
      <c r="V1069" s="814"/>
      <c r="W1069" s="814"/>
      <c r="X1069" s="814"/>
      <c r="Y1069" s="814"/>
      <c r="Z1069" s="814"/>
      <c r="AA1069" s="814"/>
      <c r="AB1069" s="814"/>
      <c r="AC1069" s="814"/>
      <c r="AD1069" s="814"/>
      <c r="AE1069" s="815"/>
      <c r="AF1069" s="799">
        <f>'HL KNIHA VYPOC'!$G$353*-1</f>
        <v>65258.3</v>
      </c>
      <c r="AG1069" s="800"/>
      <c r="AH1069" s="800"/>
      <c r="AI1069" s="800"/>
      <c r="AJ1069" s="800"/>
      <c r="AK1069" s="800"/>
      <c r="AL1069" s="800"/>
      <c r="AM1069" s="800"/>
      <c r="AN1069" s="801"/>
      <c r="AO1069" s="800">
        <f>'HL KNIHA VYPOC'!$K$353*-1</f>
        <v>0</v>
      </c>
      <c r="AP1069" s="800"/>
      <c r="AQ1069" s="800"/>
      <c r="AR1069" s="800"/>
      <c r="AS1069" s="800"/>
      <c r="AT1069" s="800"/>
      <c r="AU1069" s="800"/>
      <c r="AV1069" s="800"/>
      <c r="AW1069" s="800"/>
      <c r="AX1069" s="800"/>
      <c r="AY1069" s="800"/>
      <c r="AZ1069" s="800"/>
      <c r="BA1069" s="800"/>
      <c r="BB1069" s="801"/>
    </row>
    <row r="1070" spans="1:54" ht="12.6" customHeight="1" x14ac:dyDescent="0.3">
      <c r="A1070" s="813" t="s">
        <v>702</v>
      </c>
      <c r="B1070" s="814"/>
      <c r="C1070" s="814"/>
      <c r="D1070" s="814"/>
      <c r="E1070" s="814"/>
      <c r="F1070" s="814"/>
      <c r="G1070" s="814"/>
      <c r="H1070" s="814"/>
      <c r="I1070" s="814"/>
      <c r="J1070" s="814"/>
      <c r="K1070" s="814"/>
      <c r="L1070" s="814"/>
      <c r="M1070" s="814"/>
      <c r="N1070" s="814"/>
      <c r="O1070" s="814"/>
      <c r="P1070" s="814"/>
      <c r="Q1070" s="814"/>
      <c r="R1070" s="814"/>
      <c r="S1070" s="814"/>
      <c r="T1070" s="814"/>
      <c r="U1070" s="814"/>
      <c r="V1070" s="814"/>
      <c r="W1070" s="814"/>
      <c r="X1070" s="814"/>
      <c r="Y1070" s="814"/>
      <c r="Z1070" s="814"/>
      <c r="AA1070" s="814"/>
      <c r="AB1070" s="814"/>
      <c r="AC1070" s="814"/>
      <c r="AD1070" s="814"/>
      <c r="AE1070" s="815"/>
      <c r="AF1070" s="799">
        <f>'HL KNIHA VYPOC'!$G$354*-1</f>
        <v>0</v>
      </c>
      <c r="AG1070" s="800"/>
      <c r="AH1070" s="800"/>
      <c r="AI1070" s="800"/>
      <c r="AJ1070" s="800"/>
      <c r="AK1070" s="800"/>
      <c r="AL1070" s="800"/>
      <c r="AM1070" s="800"/>
      <c r="AN1070" s="801"/>
      <c r="AO1070" s="800">
        <f>'HL KNIHA VYPOC'!$K$354*-1</f>
        <v>0</v>
      </c>
      <c r="AP1070" s="800"/>
      <c r="AQ1070" s="800"/>
      <c r="AR1070" s="800"/>
      <c r="AS1070" s="800"/>
      <c r="AT1070" s="800"/>
      <c r="AU1070" s="800"/>
      <c r="AV1070" s="800"/>
      <c r="AW1070" s="800"/>
      <c r="AX1070" s="800"/>
      <c r="AY1070" s="800"/>
      <c r="AZ1070" s="800"/>
      <c r="BA1070" s="800"/>
      <c r="BB1070" s="801"/>
    </row>
    <row r="1071" spans="1:54" ht="12.6" customHeight="1" x14ac:dyDescent="0.3">
      <c r="A1071" s="813" t="s">
        <v>575</v>
      </c>
      <c r="B1071" s="814"/>
      <c r="C1071" s="814"/>
      <c r="D1071" s="814"/>
      <c r="E1071" s="814"/>
      <c r="F1071" s="814"/>
      <c r="G1071" s="814"/>
      <c r="H1071" s="814"/>
      <c r="I1071" s="814"/>
      <c r="J1071" s="814"/>
      <c r="K1071" s="814"/>
      <c r="L1071" s="814"/>
      <c r="M1071" s="814"/>
      <c r="N1071" s="814"/>
      <c r="O1071" s="814"/>
      <c r="P1071" s="814"/>
      <c r="Q1071" s="814"/>
      <c r="R1071" s="814"/>
      <c r="S1071" s="814"/>
      <c r="T1071" s="814"/>
      <c r="U1071" s="814"/>
      <c r="V1071" s="814"/>
      <c r="W1071" s="814"/>
      <c r="X1071" s="814"/>
      <c r="Y1071" s="814"/>
      <c r="Z1071" s="814"/>
      <c r="AA1071" s="814"/>
      <c r="AB1071" s="814"/>
      <c r="AC1071" s="814"/>
      <c r="AD1071" s="814"/>
      <c r="AE1071" s="815"/>
      <c r="AF1071" s="799">
        <f>'HL KNIHA VYPOC'!$G$355*-1</f>
        <v>0</v>
      </c>
      <c r="AG1071" s="800"/>
      <c r="AH1071" s="800"/>
      <c r="AI1071" s="800"/>
      <c r="AJ1071" s="800"/>
      <c r="AK1071" s="800"/>
      <c r="AL1071" s="800"/>
      <c r="AM1071" s="800"/>
      <c r="AN1071" s="801"/>
      <c r="AO1071" s="800">
        <f>'HL KNIHA VYPOC'!$K$355*-1</f>
        <v>0</v>
      </c>
      <c r="AP1071" s="800"/>
      <c r="AQ1071" s="800"/>
      <c r="AR1071" s="800"/>
      <c r="AS1071" s="800"/>
      <c r="AT1071" s="800"/>
      <c r="AU1071" s="800"/>
      <c r="AV1071" s="800"/>
      <c r="AW1071" s="800"/>
      <c r="AX1071" s="800"/>
      <c r="AY1071" s="800"/>
      <c r="AZ1071" s="800"/>
      <c r="BA1071" s="800"/>
      <c r="BB1071" s="801"/>
    </row>
    <row r="1072" spans="1:54" ht="12.6" customHeight="1" x14ac:dyDescent="0.3">
      <c r="A1072" s="813" t="s">
        <v>576</v>
      </c>
      <c r="B1072" s="814"/>
      <c r="C1072" s="814"/>
      <c r="D1072" s="814"/>
      <c r="E1072" s="814"/>
      <c r="F1072" s="814"/>
      <c r="G1072" s="814"/>
      <c r="H1072" s="814"/>
      <c r="I1072" s="814"/>
      <c r="J1072" s="814"/>
      <c r="K1072" s="814"/>
      <c r="L1072" s="814"/>
      <c r="M1072" s="814"/>
      <c r="N1072" s="814"/>
      <c r="O1072" s="814"/>
      <c r="P1072" s="814"/>
      <c r="Q1072" s="814"/>
      <c r="R1072" s="814"/>
      <c r="S1072" s="814"/>
      <c r="T1072" s="814"/>
      <c r="U1072" s="814"/>
      <c r="V1072" s="814"/>
      <c r="W1072" s="814"/>
      <c r="X1072" s="814"/>
      <c r="Y1072" s="814"/>
      <c r="Z1072" s="814"/>
      <c r="AA1072" s="814"/>
      <c r="AB1072" s="814"/>
      <c r="AC1072" s="814"/>
      <c r="AD1072" s="814"/>
      <c r="AE1072" s="815"/>
      <c r="AF1072" s="799">
        <f>'HL KNIHA VYPOC'!$G$373*-1</f>
        <v>0</v>
      </c>
      <c r="AG1072" s="800"/>
      <c r="AH1072" s="800"/>
      <c r="AI1072" s="800"/>
      <c r="AJ1072" s="800"/>
      <c r="AK1072" s="800"/>
      <c r="AL1072" s="800"/>
      <c r="AM1072" s="800"/>
      <c r="AN1072" s="801"/>
      <c r="AO1072" s="800">
        <f>'HL KNIHA VYPOC'!$K$373*-1</f>
        <v>0</v>
      </c>
      <c r="AP1072" s="800"/>
      <c r="AQ1072" s="800"/>
      <c r="AR1072" s="800"/>
      <c r="AS1072" s="800"/>
      <c r="AT1072" s="800"/>
      <c r="AU1072" s="800"/>
      <c r="AV1072" s="800"/>
      <c r="AW1072" s="800"/>
      <c r="AX1072" s="800"/>
      <c r="AY1072" s="800"/>
      <c r="AZ1072" s="800"/>
      <c r="BA1072" s="800"/>
      <c r="BB1072" s="801"/>
    </row>
    <row r="1073" spans="1:69" ht="12.6" customHeight="1" x14ac:dyDescent="0.3">
      <c r="A1073" s="813" t="s">
        <v>577</v>
      </c>
      <c r="B1073" s="814"/>
      <c r="C1073" s="814"/>
      <c r="D1073" s="814"/>
      <c r="E1073" s="814"/>
      <c r="F1073" s="814"/>
      <c r="G1073" s="814"/>
      <c r="H1073" s="814"/>
      <c r="I1073" s="814"/>
      <c r="J1073" s="814"/>
      <c r="K1073" s="814"/>
      <c r="L1073" s="814"/>
      <c r="M1073" s="814"/>
      <c r="N1073" s="814"/>
      <c r="O1073" s="814"/>
      <c r="P1073" s="814"/>
      <c r="Q1073" s="814"/>
      <c r="R1073" s="814"/>
      <c r="S1073" s="814"/>
      <c r="T1073" s="814"/>
      <c r="U1073" s="814"/>
      <c r="V1073" s="814"/>
      <c r="W1073" s="814"/>
      <c r="X1073" s="814"/>
      <c r="Y1073" s="814"/>
      <c r="Z1073" s="814"/>
      <c r="AA1073" s="814"/>
      <c r="AB1073" s="814"/>
      <c r="AC1073" s="814"/>
      <c r="AD1073" s="814"/>
      <c r="AE1073" s="815"/>
      <c r="AF1073" s="799">
        <f>SUM(BF1074-AF1068-AF1069-AF1070-AF1071-AF1072)</f>
        <v>-0.30000000000291038</v>
      </c>
      <c r="AG1073" s="800"/>
      <c r="AH1073" s="800"/>
      <c r="AI1073" s="800"/>
      <c r="AJ1073" s="800"/>
      <c r="AK1073" s="800"/>
      <c r="AL1073" s="800"/>
      <c r="AM1073" s="800"/>
      <c r="AN1073" s="801"/>
      <c r="AO1073" s="800">
        <f>SUM(BF1073-AO1068-AO1069-AO1070-AO1071-AO1072)</f>
        <v>0</v>
      </c>
      <c r="AP1073" s="800"/>
      <c r="AQ1073" s="800"/>
      <c r="AR1073" s="800"/>
      <c r="AS1073" s="800"/>
      <c r="AT1073" s="800"/>
      <c r="AU1073" s="800"/>
      <c r="AV1073" s="800"/>
      <c r="AW1073" s="800"/>
      <c r="AX1073" s="800"/>
      <c r="AY1073" s="800"/>
      <c r="AZ1073" s="800"/>
      <c r="BA1073" s="800"/>
      <c r="BB1073" s="801"/>
      <c r="BF1073" s="742">
        <f>SUVAHAVUJ!$X$150</f>
        <v>0</v>
      </c>
      <c r="BG1073" s="742"/>
      <c r="BH1073" s="742"/>
      <c r="BI1073" s="742"/>
      <c r="BJ1073" s="742"/>
      <c r="BK1073" s="742"/>
      <c r="BL1073" s="742"/>
      <c r="BM1073" s="742"/>
      <c r="BN1073" s="742"/>
    </row>
    <row r="1074" spans="1:69" ht="12.6" customHeight="1" x14ac:dyDescent="0.3">
      <c r="A1074" s="813" t="s">
        <v>1954</v>
      </c>
      <c r="B1074" s="814"/>
      <c r="C1074" s="814"/>
      <c r="D1074" s="814"/>
      <c r="E1074" s="814"/>
      <c r="F1074" s="814"/>
      <c r="G1074" s="814"/>
      <c r="H1074" s="814"/>
      <c r="I1074" s="814"/>
      <c r="J1074" s="814"/>
      <c r="K1074" s="814"/>
      <c r="L1074" s="814"/>
      <c r="M1074" s="814"/>
      <c r="N1074" s="814"/>
      <c r="O1074" s="814"/>
      <c r="P1074" s="814"/>
      <c r="Q1074" s="814"/>
      <c r="R1074" s="814"/>
      <c r="S1074" s="814"/>
      <c r="T1074" s="814"/>
      <c r="U1074" s="814"/>
      <c r="V1074" s="814"/>
      <c r="W1074" s="814"/>
      <c r="X1074" s="814"/>
      <c r="Y1074" s="814"/>
      <c r="Z1074" s="814"/>
      <c r="AA1074" s="814"/>
      <c r="AB1074" s="814"/>
      <c r="AC1074" s="814"/>
      <c r="AD1074" s="814"/>
      <c r="AE1074" s="815"/>
      <c r="AF1074" s="799">
        <f>SUVAHAVUJ!$N$149</f>
        <v>65258</v>
      </c>
      <c r="AG1074" s="800"/>
      <c r="AH1074" s="800"/>
      <c r="AI1074" s="800"/>
      <c r="AJ1074" s="800"/>
      <c r="AK1074" s="800"/>
      <c r="AL1074" s="800"/>
      <c r="AM1074" s="800"/>
      <c r="AN1074" s="801"/>
      <c r="AO1074" s="800">
        <f>SUVAHAVUJ!$X$149</f>
        <v>0</v>
      </c>
      <c r="AP1074" s="800"/>
      <c r="AQ1074" s="800"/>
      <c r="AR1074" s="800"/>
      <c r="AS1074" s="800"/>
      <c r="AT1074" s="800"/>
      <c r="AU1074" s="800"/>
      <c r="AV1074" s="800"/>
      <c r="AW1074" s="800"/>
      <c r="AX1074" s="800"/>
      <c r="AY1074" s="800"/>
      <c r="AZ1074" s="800"/>
      <c r="BA1074" s="800"/>
      <c r="BB1074" s="801"/>
      <c r="BF1074" s="742">
        <f>SUVAHAVUJ!$N$150</f>
        <v>65258</v>
      </c>
      <c r="BG1074" s="743"/>
      <c r="BH1074" s="743"/>
      <c r="BI1074" s="743"/>
      <c r="BJ1074" s="743"/>
      <c r="BK1074" s="743"/>
      <c r="BL1074" s="743"/>
      <c r="BM1074" s="743"/>
      <c r="BN1074" s="743"/>
      <c r="BO1074" s="743"/>
      <c r="BP1074" s="743"/>
      <c r="BQ1074" s="743"/>
    </row>
    <row r="1076" spans="1:69" s="290" customFormat="1" ht="12.6" customHeight="1" x14ac:dyDescent="0.3"/>
    <row r="1077" spans="1:69" ht="11.25" customHeight="1" x14ac:dyDescent="0.3">
      <c r="A1077" s="314" t="s">
        <v>1585</v>
      </c>
    </row>
    <row r="1078" spans="1:69" ht="15" customHeight="1" x14ac:dyDescent="0.3">
      <c r="A1078" s="824"/>
      <c r="B1078" s="825"/>
      <c r="C1078" s="825"/>
      <c r="D1078" s="825"/>
      <c r="E1078" s="825"/>
      <c r="F1078" s="825"/>
      <c r="G1078" s="825"/>
      <c r="H1078" s="825"/>
      <c r="I1078" s="825"/>
      <c r="J1078" s="825"/>
      <c r="K1078" s="825"/>
      <c r="L1078" s="825"/>
      <c r="M1078" s="825"/>
      <c r="N1078" s="825"/>
      <c r="O1078" s="825"/>
      <c r="P1078" s="825"/>
      <c r="Q1078" s="825"/>
      <c r="R1078" s="825"/>
      <c r="S1078" s="825"/>
      <c r="T1078" s="825"/>
      <c r="U1078" s="825"/>
      <c r="V1078" s="825"/>
      <c r="W1078" s="825"/>
      <c r="X1078" s="825"/>
      <c r="Y1078" s="825"/>
      <c r="Z1078" s="825"/>
      <c r="AA1078" s="825"/>
      <c r="AB1078" s="825"/>
      <c r="AC1078" s="825"/>
      <c r="AD1078" s="825"/>
      <c r="AE1078" s="825"/>
      <c r="AF1078" s="825"/>
      <c r="AG1078" s="825"/>
      <c r="AH1078" s="825"/>
      <c r="AI1078" s="825"/>
      <c r="AJ1078" s="825"/>
      <c r="AK1078" s="825"/>
      <c r="AL1078" s="825"/>
      <c r="AM1078" s="825"/>
      <c r="AN1078" s="825"/>
      <c r="AO1078" s="825"/>
      <c r="AP1078" s="825"/>
      <c r="AQ1078" s="825"/>
      <c r="AR1078" s="825"/>
      <c r="AS1078" s="825"/>
      <c r="AT1078" s="825"/>
      <c r="AU1078" s="825"/>
      <c r="AV1078" s="825"/>
      <c r="AW1078" s="825"/>
      <c r="AX1078" s="825"/>
      <c r="AY1078" s="825"/>
      <c r="AZ1078" s="825"/>
      <c r="BA1078" s="825"/>
      <c r="BB1078" s="826"/>
    </row>
    <row r="1079" spans="1:69" ht="15" customHeight="1" x14ac:dyDescent="0.3">
      <c r="A1079" s="827"/>
      <c r="B1079" s="828"/>
      <c r="C1079" s="828"/>
      <c r="D1079" s="828"/>
      <c r="E1079" s="828"/>
      <c r="F1079" s="828"/>
      <c r="G1079" s="828"/>
      <c r="H1079" s="828"/>
      <c r="I1079" s="828"/>
      <c r="J1079" s="828"/>
      <c r="K1079" s="828"/>
      <c r="L1079" s="828"/>
      <c r="M1079" s="828"/>
      <c r="N1079" s="828"/>
      <c r="O1079" s="828"/>
      <c r="P1079" s="828"/>
      <c r="Q1079" s="828"/>
      <c r="R1079" s="828"/>
      <c r="S1079" s="828"/>
      <c r="T1079" s="828"/>
      <c r="U1079" s="828"/>
      <c r="V1079" s="828"/>
      <c r="W1079" s="828"/>
      <c r="X1079" s="828"/>
      <c r="Y1079" s="828"/>
      <c r="Z1079" s="828"/>
      <c r="AA1079" s="828"/>
      <c r="AB1079" s="828"/>
      <c r="AC1079" s="828"/>
      <c r="AD1079" s="828"/>
      <c r="AE1079" s="828"/>
      <c r="AF1079" s="828"/>
      <c r="AG1079" s="828"/>
      <c r="AH1079" s="828"/>
      <c r="AI1079" s="828"/>
      <c r="AJ1079" s="828"/>
      <c r="AK1079" s="828"/>
      <c r="AL1079" s="828"/>
      <c r="AM1079" s="828"/>
      <c r="AN1079" s="828"/>
      <c r="AO1079" s="828"/>
      <c r="AP1079" s="828"/>
      <c r="AQ1079" s="828"/>
      <c r="AR1079" s="828"/>
      <c r="AS1079" s="828"/>
      <c r="AT1079" s="828"/>
      <c r="AU1079" s="828"/>
      <c r="AV1079" s="828"/>
      <c r="AW1079" s="828"/>
      <c r="AX1079" s="828"/>
      <c r="AY1079" s="828"/>
      <c r="AZ1079" s="828"/>
      <c r="BA1079" s="828"/>
      <c r="BB1079" s="829"/>
    </row>
    <row r="1080" spans="1:69" s="284" customFormat="1" ht="12.6" customHeight="1" x14ac:dyDescent="0.3">
      <c r="A1080" s="371" t="s">
        <v>2900</v>
      </c>
      <c r="B1080" s="372"/>
      <c r="C1080" s="372"/>
      <c r="D1080" s="372"/>
      <c r="E1080" s="372"/>
      <c r="F1080" s="372"/>
      <c r="G1080" s="372"/>
      <c r="H1080" s="372"/>
      <c r="I1080" s="372"/>
      <c r="J1080" s="372"/>
      <c r="K1080" s="372"/>
      <c r="L1080" s="372"/>
      <c r="M1080" s="372"/>
      <c r="N1080" s="372"/>
      <c r="O1080" s="372"/>
      <c r="P1080" s="372"/>
      <c r="Q1080" s="372"/>
      <c r="R1080" s="372"/>
      <c r="S1080" s="372"/>
      <c r="T1080" s="372"/>
      <c r="U1080" s="372"/>
      <c r="V1080" s="372"/>
      <c r="W1080" s="372"/>
      <c r="X1080" s="372"/>
      <c r="Y1080" s="372"/>
      <c r="Z1080" s="372"/>
      <c r="AA1080" s="372"/>
      <c r="AB1080" s="372"/>
      <c r="AC1080" s="372"/>
      <c r="AD1080" s="372"/>
      <c r="AE1080" s="372"/>
      <c r="AF1080" s="372"/>
      <c r="AG1080" s="372"/>
      <c r="AH1080" s="372"/>
      <c r="AI1080" s="372"/>
      <c r="AJ1080" s="372"/>
      <c r="AK1080" s="372"/>
      <c r="AL1080" s="372"/>
      <c r="AM1080" s="372"/>
      <c r="AN1080" s="372"/>
      <c r="AO1080" s="372"/>
      <c r="AP1080" s="372"/>
      <c r="AQ1080" s="372"/>
      <c r="AR1080" s="372"/>
      <c r="AS1080" s="372"/>
      <c r="AT1080" s="372"/>
      <c r="AU1080" s="372"/>
      <c r="AV1080" s="372"/>
      <c r="AW1080" s="372"/>
      <c r="AX1080" s="372"/>
      <c r="AY1080" s="372"/>
      <c r="AZ1080" s="372"/>
      <c r="BA1080" s="372"/>
      <c r="BB1080" s="372"/>
    </row>
    <row r="1081" spans="1:69" ht="12" hidden="1" customHeight="1" x14ac:dyDescent="0.3">
      <c r="A1081" s="363"/>
      <c r="B1081" s="364"/>
      <c r="C1081" s="364"/>
      <c r="D1081" s="364"/>
      <c r="E1081" s="364"/>
      <c r="F1081" s="364"/>
      <c r="G1081" s="364"/>
      <c r="H1081" s="364"/>
      <c r="I1081" s="364"/>
      <c r="J1081" s="364"/>
      <c r="K1081" s="364"/>
      <c r="L1081" s="364"/>
      <c r="M1081" s="364"/>
      <c r="N1081" s="364"/>
      <c r="O1081" s="364"/>
      <c r="P1081" s="364"/>
      <c r="Q1081" s="364"/>
      <c r="R1081" s="364"/>
      <c r="S1081" s="364"/>
      <c r="T1081" s="364"/>
      <c r="U1081" s="364"/>
      <c r="V1081" s="364"/>
      <c r="W1081" s="364"/>
      <c r="X1081" s="364"/>
      <c r="Y1081" s="364"/>
      <c r="Z1081" s="364"/>
      <c r="AA1081" s="364"/>
      <c r="AB1081" s="364"/>
      <c r="AC1081" s="364"/>
      <c r="AD1081" s="364"/>
      <c r="AE1081" s="364"/>
      <c r="AF1081" s="364"/>
      <c r="AG1081" s="364"/>
      <c r="AH1081" s="364"/>
      <c r="AI1081" s="364"/>
      <c r="AJ1081" s="364"/>
      <c r="AK1081" s="364"/>
      <c r="AL1081" s="364"/>
      <c r="AM1081" s="364"/>
      <c r="AN1081" s="364"/>
      <c r="AO1081" s="364"/>
      <c r="AP1081" s="364"/>
      <c r="AQ1081" s="364"/>
      <c r="AR1081" s="364"/>
      <c r="AS1081" s="364"/>
      <c r="AT1081" s="364"/>
      <c r="AU1081" s="364"/>
      <c r="AV1081" s="364"/>
      <c r="AW1081" s="364"/>
      <c r="AX1081" s="364"/>
      <c r="AY1081" s="364"/>
      <c r="AZ1081" s="364"/>
      <c r="BA1081" s="364"/>
      <c r="BB1081" s="365"/>
    </row>
    <row r="1082" spans="1:69" ht="12.6" customHeight="1" x14ac:dyDescent="0.3">
      <c r="A1082" s="314" t="s">
        <v>1584</v>
      </c>
    </row>
    <row r="1083" spans="1:69" ht="12.6" customHeight="1" x14ac:dyDescent="0.3">
      <c r="A1083" s="315"/>
      <c r="B1083" s="316"/>
      <c r="C1083" s="316"/>
      <c r="D1083" s="316"/>
      <c r="E1083" s="316"/>
      <c r="F1083" s="316"/>
      <c r="G1083" s="316"/>
      <c r="H1083" s="316"/>
      <c r="I1083" s="316"/>
      <c r="J1083" s="316"/>
      <c r="K1083" s="316"/>
      <c r="L1083" s="316"/>
      <c r="M1083" s="316"/>
      <c r="N1083" s="316"/>
      <c r="O1083" s="316"/>
      <c r="P1083" s="316"/>
      <c r="Q1083" s="316"/>
      <c r="R1083" s="316"/>
      <c r="S1083" s="316"/>
      <c r="T1083" s="316"/>
      <c r="U1083" s="316"/>
      <c r="V1083" s="316"/>
      <c r="W1083" s="316"/>
      <c r="X1083" s="316"/>
      <c r="Y1083" s="316"/>
      <c r="Z1083" s="316"/>
      <c r="AA1083" s="316"/>
      <c r="AB1083" s="316"/>
      <c r="AC1083" s="316"/>
      <c r="AD1083" s="316"/>
      <c r="AE1083" s="325"/>
      <c r="AF1083" s="315"/>
      <c r="AG1083" s="345"/>
      <c r="AH1083" s="345"/>
      <c r="AI1083" s="345"/>
      <c r="AJ1083" s="345"/>
      <c r="AK1083" s="345"/>
      <c r="AL1083" s="345"/>
      <c r="AM1083" s="345"/>
      <c r="AN1083" s="346"/>
      <c r="AO1083" s="795" t="s">
        <v>1576</v>
      </c>
      <c r="AP1083" s="796"/>
      <c r="AQ1083" s="796"/>
      <c r="AR1083" s="796"/>
      <c r="AS1083" s="796"/>
      <c r="AT1083" s="796"/>
      <c r="AU1083" s="796"/>
      <c r="AV1083" s="796"/>
      <c r="AW1083" s="796"/>
      <c r="AX1083" s="796"/>
      <c r="AY1083" s="796"/>
      <c r="AZ1083" s="796"/>
      <c r="BA1083" s="796"/>
      <c r="BB1083" s="797"/>
    </row>
    <row r="1084" spans="1:69" ht="12.6" customHeight="1" x14ac:dyDescent="0.3">
      <c r="A1084" s="792" t="s">
        <v>468</v>
      </c>
      <c r="B1084" s="793"/>
      <c r="C1084" s="793"/>
      <c r="D1084" s="793"/>
      <c r="E1084" s="793"/>
      <c r="F1084" s="793"/>
      <c r="G1084" s="793"/>
      <c r="H1084" s="793"/>
      <c r="I1084" s="793"/>
      <c r="J1084" s="793"/>
      <c r="K1084" s="793"/>
      <c r="L1084" s="793"/>
      <c r="M1084" s="793"/>
      <c r="N1084" s="793"/>
      <c r="O1084" s="793"/>
      <c r="P1084" s="793"/>
      <c r="Q1084" s="793"/>
      <c r="R1084" s="793"/>
      <c r="S1084" s="793"/>
      <c r="T1084" s="793"/>
      <c r="U1084" s="793"/>
      <c r="V1084" s="793"/>
      <c r="W1084" s="793"/>
      <c r="X1084" s="793"/>
      <c r="Y1084" s="793"/>
      <c r="Z1084" s="793"/>
      <c r="AA1084" s="793"/>
      <c r="AB1084" s="793"/>
      <c r="AC1084" s="793"/>
      <c r="AD1084" s="793"/>
      <c r="AE1084" s="794"/>
      <c r="AF1084" s="792" t="s">
        <v>1575</v>
      </c>
      <c r="AG1084" s="793"/>
      <c r="AH1084" s="793"/>
      <c r="AI1084" s="793"/>
      <c r="AJ1084" s="793"/>
      <c r="AK1084" s="793"/>
      <c r="AL1084" s="793"/>
      <c r="AM1084" s="793"/>
      <c r="AN1084" s="794"/>
      <c r="AO1084" s="792" t="s">
        <v>1574</v>
      </c>
      <c r="AP1084" s="793"/>
      <c r="AQ1084" s="793"/>
      <c r="AR1084" s="793"/>
      <c r="AS1084" s="793"/>
      <c r="AT1084" s="793"/>
      <c r="AU1084" s="793"/>
      <c r="AV1084" s="793"/>
      <c r="AW1084" s="793"/>
      <c r="AX1084" s="793"/>
      <c r="AY1084" s="793"/>
      <c r="AZ1084" s="793"/>
      <c r="BA1084" s="793"/>
      <c r="BB1084" s="794"/>
    </row>
    <row r="1085" spans="1:69" ht="12.6" customHeight="1" x14ac:dyDescent="0.3">
      <c r="A1085" s="317"/>
      <c r="B1085" s="318"/>
      <c r="C1085" s="318"/>
      <c r="D1085" s="318"/>
      <c r="E1085" s="318"/>
      <c r="F1085" s="318"/>
      <c r="G1085" s="318"/>
      <c r="H1085" s="318"/>
      <c r="I1085" s="318"/>
      <c r="J1085" s="318"/>
      <c r="K1085" s="318"/>
      <c r="L1085" s="318"/>
      <c r="M1085" s="318"/>
      <c r="N1085" s="318"/>
      <c r="O1085" s="318"/>
      <c r="P1085" s="318"/>
      <c r="Q1085" s="318"/>
      <c r="R1085" s="318"/>
      <c r="S1085" s="318"/>
      <c r="T1085" s="318"/>
      <c r="U1085" s="318"/>
      <c r="V1085" s="318"/>
      <c r="W1085" s="318"/>
      <c r="X1085" s="318"/>
      <c r="Y1085" s="318"/>
      <c r="Z1085" s="318"/>
      <c r="AA1085" s="318"/>
      <c r="AB1085" s="318"/>
      <c r="AC1085" s="318"/>
      <c r="AD1085" s="318"/>
      <c r="AE1085" s="326"/>
      <c r="AF1085" s="739" t="s">
        <v>1573</v>
      </c>
      <c r="AG1085" s="740"/>
      <c r="AH1085" s="740"/>
      <c r="AI1085" s="740"/>
      <c r="AJ1085" s="740"/>
      <c r="AK1085" s="740"/>
      <c r="AL1085" s="740"/>
      <c r="AM1085" s="740"/>
      <c r="AN1085" s="791"/>
      <c r="AO1085" s="739" t="s">
        <v>1550</v>
      </c>
      <c r="AP1085" s="740"/>
      <c r="AQ1085" s="740"/>
      <c r="AR1085" s="740"/>
      <c r="AS1085" s="740"/>
      <c r="AT1085" s="740"/>
      <c r="AU1085" s="740"/>
      <c r="AV1085" s="740"/>
      <c r="AW1085" s="740"/>
      <c r="AX1085" s="740"/>
      <c r="AY1085" s="740"/>
      <c r="AZ1085" s="740"/>
      <c r="BA1085" s="740"/>
      <c r="BB1085" s="791"/>
    </row>
    <row r="1086" spans="1:69" ht="12.6" customHeight="1" x14ac:dyDescent="0.3">
      <c r="A1086" s="952" t="s">
        <v>578</v>
      </c>
      <c r="B1086" s="798"/>
      <c r="C1086" s="798"/>
      <c r="D1086" s="798"/>
      <c r="E1086" s="798"/>
      <c r="F1086" s="798"/>
      <c r="G1086" s="798"/>
      <c r="H1086" s="798"/>
      <c r="I1086" s="798"/>
      <c r="J1086" s="798"/>
      <c r="K1086" s="798"/>
      <c r="L1086" s="798"/>
      <c r="M1086" s="798"/>
      <c r="N1086" s="798"/>
      <c r="O1086" s="798"/>
      <c r="P1086" s="798"/>
      <c r="Q1086" s="798"/>
      <c r="R1086" s="798"/>
      <c r="S1086" s="798"/>
      <c r="T1086" s="798"/>
      <c r="U1086" s="798"/>
      <c r="V1086" s="798"/>
      <c r="W1086" s="798"/>
      <c r="X1086" s="798"/>
      <c r="Y1086" s="798"/>
      <c r="Z1086" s="798"/>
      <c r="AA1086" s="798"/>
      <c r="AB1086" s="798"/>
      <c r="AC1086" s="798"/>
      <c r="AD1086" s="798"/>
      <c r="AE1086" s="843"/>
      <c r="AF1086" s="725"/>
      <c r="AG1086" s="726"/>
      <c r="AH1086" s="726"/>
      <c r="AI1086" s="726"/>
      <c r="AJ1086" s="726"/>
      <c r="AK1086" s="726"/>
      <c r="AL1086" s="726"/>
      <c r="AM1086" s="726"/>
      <c r="AN1086" s="727"/>
      <c r="AO1086" s="725"/>
      <c r="AP1086" s="726"/>
      <c r="AQ1086" s="726"/>
      <c r="AR1086" s="726"/>
      <c r="AS1086" s="726"/>
      <c r="AT1086" s="726"/>
      <c r="AU1086" s="726"/>
      <c r="AV1086" s="726"/>
      <c r="AW1086" s="726"/>
      <c r="AX1086" s="726"/>
      <c r="AY1086" s="726"/>
      <c r="AZ1086" s="726"/>
      <c r="BA1086" s="726"/>
      <c r="BB1086" s="727"/>
    </row>
    <row r="1087" spans="1:69" ht="12.6" customHeight="1" x14ac:dyDescent="0.3">
      <c r="A1087" s="813" t="s">
        <v>1583</v>
      </c>
      <c r="B1087" s="814"/>
      <c r="C1087" s="814"/>
      <c r="D1087" s="814"/>
      <c r="E1087" s="814"/>
      <c r="F1087" s="814"/>
      <c r="G1087" s="814"/>
      <c r="H1087" s="814"/>
      <c r="I1087" s="814"/>
      <c r="J1087" s="814"/>
      <c r="K1087" s="814"/>
      <c r="L1087" s="814"/>
      <c r="M1087" s="814"/>
      <c r="N1087" s="814"/>
      <c r="O1087" s="814"/>
      <c r="P1087" s="814"/>
      <c r="Q1087" s="814"/>
      <c r="R1087" s="814"/>
      <c r="S1087" s="814"/>
      <c r="T1087" s="814"/>
      <c r="U1087" s="814"/>
      <c r="V1087" s="814"/>
      <c r="W1087" s="814"/>
      <c r="X1087" s="814"/>
      <c r="Y1087" s="814"/>
      <c r="Z1087" s="814"/>
      <c r="AA1087" s="814"/>
      <c r="AB1087" s="814"/>
      <c r="AC1087" s="814"/>
      <c r="AD1087" s="814"/>
      <c r="AE1087" s="815"/>
      <c r="AF1087" s="725"/>
      <c r="AG1087" s="726"/>
      <c r="AH1087" s="726"/>
      <c r="AI1087" s="726"/>
      <c r="AJ1087" s="726"/>
      <c r="AK1087" s="726"/>
      <c r="AL1087" s="726"/>
      <c r="AM1087" s="726"/>
      <c r="AN1087" s="727"/>
      <c r="AO1087" s="725"/>
      <c r="AP1087" s="726"/>
      <c r="AQ1087" s="726"/>
      <c r="AR1087" s="726"/>
      <c r="AS1087" s="726"/>
      <c r="AT1087" s="726"/>
      <c r="AU1087" s="726"/>
      <c r="AV1087" s="726"/>
      <c r="AW1087" s="726"/>
      <c r="AX1087" s="726"/>
      <c r="AY1087" s="726"/>
      <c r="AZ1087" s="726"/>
      <c r="BA1087" s="726"/>
      <c r="BB1087" s="727"/>
    </row>
    <row r="1088" spans="1:69" ht="12.6" customHeight="1" x14ac:dyDescent="0.3">
      <c r="A1088" s="813" t="s">
        <v>1582</v>
      </c>
      <c r="B1088" s="814"/>
      <c r="C1088" s="814"/>
      <c r="D1088" s="814"/>
      <c r="E1088" s="814"/>
      <c r="F1088" s="814"/>
      <c r="G1088" s="814"/>
      <c r="H1088" s="814"/>
      <c r="I1088" s="814"/>
      <c r="J1088" s="814"/>
      <c r="K1088" s="814"/>
      <c r="L1088" s="814"/>
      <c r="M1088" s="814"/>
      <c r="N1088" s="814"/>
      <c r="O1088" s="814"/>
      <c r="P1088" s="814"/>
      <c r="Q1088" s="814"/>
      <c r="R1088" s="814"/>
      <c r="S1088" s="814"/>
      <c r="T1088" s="814"/>
      <c r="U1088" s="814"/>
      <c r="V1088" s="814"/>
      <c r="W1088" s="814"/>
      <c r="X1088" s="814"/>
      <c r="Y1088" s="814"/>
      <c r="Z1088" s="814"/>
      <c r="AA1088" s="814"/>
      <c r="AB1088" s="814"/>
      <c r="AC1088" s="814"/>
      <c r="AD1088" s="814"/>
      <c r="AE1088" s="815"/>
      <c r="AF1088" s="725"/>
      <c r="AG1088" s="726"/>
      <c r="AH1088" s="726"/>
      <c r="AI1088" s="726"/>
      <c r="AJ1088" s="726"/>
      <c r="AK1088" s="726"/>
      <c r="AL1088" s="726"/>
      <c r="AM1088" s="726"/>
      <c r="AN1088" s="727"/>
      <c r="AO1088" s="725"/>
      <c r="AP1088" s="726"/>
      <c r="AQ1088" s="726"/>
      <c r="AR1088" s="726"/>
      <c r="AS1088" s="726"/>
      <c r="AT1088" s="726"/>
      <c r="AU1088" s="726"/>
      <c r="AV1088" s="726"/>
      <c r="AW1088" s="726"/>
      <c r="AX1088" s="726"/>
      <c r="AY1088" s="726"/>
      <c r="AZ1088" s="726"/>
      <c r="BA1088" s="726"/>
      <c r="BB1088" s="727"/>
    </row>
    <row r="1089" spans="1:54" ht="12.6" customHeight="1" x14ac:dyDescent="0.3">
      <c r="A1089" s="813" t="s">
        <v>1581</v>
      </c>
      <c r="B1089" s="814"/>
      <c r="C1089" s="814"/>
      <c r="D1089" s="814"/>
      <c r="E1089" s="814"/>
      <c r="F1089" s="814"/>
      <c r="G1089" s="814"/>
      <c r="H1089" s="814"/>
      <c r="I1089" s="814"/>
      <c r="J1089" s="814"/>
      <c r="K1089" s="814"/>
      <c r="L1089" s="814"/>
      <c r="M1089" s="814"/>
      <c r="N1089" s="814"/>
      <c r="O1089" s="814"/>
      <c r="P1089" s="814"/>
      <c r="Q1089" s="814"/>
      <c r="R1089" s="814"/>
      <c r="S1089" s="814"/>
      <c r="T1089" s="814"/>
      <c r="U1089" s="814"/>
      <c r="V1089" s="814"/>
      <c r="W1089" s="814"/>
      <c r="X1089" s="814"/>
      <c r="Y1089" s="814"/>
      <c r="Z1089" s="814"/>
      <c r="AA1089" s="814"/>
      <c r="AB1089" s="814"/>
      <c r="AC1089" s="814"/>
      <c r="AD1089" s="814"/>
      <c r="AE1089" s="815"/>
      <c r="AF1089" s="725"/>
      <c r="AG1089" s="726"/>
      <c r="AH1089" s="726"/>
      <c r="AI1089" s="726"/>
      <c r="AJ1089" s="726"/>
      <c r="AK1089" s="726"/>
      <c r="AL1089" s="726"/>
      <c r="AM1089" s="726"/>
      <c r="AN1089" s="727"/>
      <c r="AO1089" s="725"/>
      <c r="AP1089" s="726"/>
      <c r="AQ1089" s="726"/>
      <c r="AR1089" s="726"/>
      <c r="AS1089" s="726"/>
      <c r="AT1089" s="726"/>
      <c r="AU1089" s="726"/>
      <c r="AV1089" s="726"/>
      <c r="AW1089" s="726"/>
      <c r="AX1089" s="726"/>
      <c r="AY1089" s="726"/>
      <c r="AZ1089" s="726"/>
      <c r="BA1089" s="726"/>
      <c r="BB1089" s="727"/>
    </row>
    <row r="1090" spans="1:54" ht="12.6" customHeight="1" x14ac:dyDescent="0.3">
      <c r="A1090" s="813" t="s">
        <v>1580</v>
      </c>
      <c r="B1090" s="814"/>
      <c r="C1090" s="814"/>
      <c r="D1090" s="814"/>
      <c r="E1090" s="814"/>
      <c r="F1090" s="814"/>
      <c r="G1090" s="814"/>
      <c r="H1090" s="814"/>
      <c r="I1090" s="814"/>
      <c r="J1090" s="814"/>
      <c r="K1090" s="814"/>
      <c r="L1090" s="814"/>
      <c r="M1090" s="814"/>
      <c r="N1090" s="814"/>
      <c r="O1090" s="814"/>
      <c r="P1090" s="814"/>
      <c r="Q1090" s="814"/>
      <c r="R1090" s="814"/>
      <c r="S1090" s="814"/>
      <c r="T1090" s="814"/>
      <c r="U1090" s="814"/>
      <c r="V1090" s="814"/>
      <c r="W1090" s="814"/>
      <c r="X1090" s="814"/>
      <c r="Y1090" s="814"/>
      <c r="Z1090" s="814"/>
      <c r="AA1090" s="814"/>
      <c r="AB1090" s="814"/>
      <c r="AC1090" s="814"/>
      <c r="AD1090" s="814"/>
      <c r="AE1090" s="815"/>
      <c r="AF1090" s="725"/>
      <c r="AG1090" s="726"/>
      <c r="AH1090" s="726"/>
      <c r="AI1090" s="726"/>
      <c r="AJ1090" s="726"/>
      <c r="AK1090" s="726"/>
      <c r="AL1090" s="726"/>
      <c r="AM1090" s="726"/>
      <c r="AN1090" s="727"/>
      <c r="AO1090" s="725"/>
      <c r="AP1090" s="726"/>
      <c r="AQ1090" s="726"/>
      <c r="AR1090" s="726"/>
      <c r="AS1090" s="726"/>
      <c r="AT1090" s="726"/>
      <c r="AU1090" s="726"/>
      <c r="AV1090" s="726"/>
      <c r="AW1090" s="726"/>
      <c r="AX1090" s="726"/>
      <c r="AY1090" s="726"/>
      <c r="AZ1090" s="726"/>
      <c r="BA1090" s="726"/>
      <c r="BB1090" s="727"/>
    </row>
    <row r="1091" spans="1:54" ht="12.6" customHeight="1" x14ac:dyDescent="0.3">
      <c r="A1091" s="813" t="s">
        <v>1579</v>
      </c>
      <c r="B1091" s="814"/>
      <c r="C1091" s="814"/>
      <c r="D1091" s="814"/>
      <c r="E1091" s="814"/>
      <c r="F1091" s="814"/>
      <c r="G1091" s="814"/>
      <c r="H1091" s="814"/>
      <c r="I1091" s="814"/>
      <c r="J1091" s="814"/>
      <c r="K1091" s="814"/>
      <c r="L1091" s="814"/>
      <c r="M1091" s="814"/>
      <c r="N1091" s="814"/>
      <c r="O1091" s="814"/>
      <c r="P1091" s="814"/>
      <c r="Q1091" s="814"/>
      <c r="R1091" s="814"/>
      <c r="S1091" s="814"/>
      <c r="T1091" s="814"/>
      <c r="U1091" s="814"/>
      <c r="V1091" s="814"/>
      <c r="W1091" s="814"/>
      <c r="X1091" s="814"/>
      <c r="Y1091" s="814"/>
      <c r="Z1091" s="814"/>
      <c r="AA1091" s="814"/>
      <c r="AB1091" s="814"/>
      <c r="AC1091" s="814"/>
      <c r="AD1091" s="814"/>
      <c r="AE1091" s="815"/>
      <c r="AF1091" s="725"/>
      <c r="AG1091" s="726"/>
      <c r="AH1091" s="726"/>
      <c r="AI1091" s="726"/>
      <c r="AJ1091" s="726"/>
      <c r="AK1091" s="726"/>
      <c r="AL1091" s="726"/>
      <c r="AM1091" s="726"/>
      <c r="AN1091" s="727"/>
      <c r="AO1091" s="725"/>
      <c r="AP1091" s="726"/>
      <c r="AQ1091" s="726"/>
      <c r="AR1091" s="726"/>
      <c r="AS1091" s="726"/>
      <c r="AT1091" s="726"/>
      <c r="AU1091" s="726"/>
      <c r="AV1091" s="726"/>
      <c r="AW1091" s="726"/>
      <c r="AX1091" s="726"/>
      <c r="AY1091" s="726"/>
      <c r="AZ1091" s="726"/>
      <c r="BA1091" s="726"/>
      <c r="BB1091" s="727"/>
    </row>
    <row r="1092" spans="1:54" ht="12.6" customHeight="1" x14ac:dyDescent="0.3">
      <c r="A1092" s="314" t="s">
        <v>1578</v>
      </c>
    </row>
    <row r="1093" spans="1:54" ht="15" customHeight="1" x14ac:dyDescent="0.3">
      <c r="A1093" s="824"/>
      <c r="B1093" s="825"/>
      <c r="C1093" s="825"/>
      <c r="D1093" s="825"/>
      <c r="E1093" s="825"/>
      <c r="F1093" s="825"/>
      <c r="G1093" s="825"/>
      <c r="H1093" s="825"/>
      <c r="I1093" s="825"/>
      <c r="J1093" s="825"/>
      <c r="K1093" s="825"/>
      <c r="L1093" s="825"/>
      <c r="M1093" s="825"/>
      <c r="N1093" s="825"/>
      <c r="O1093" s="825"/>
      <c r="P1093" s="825"/>
      <c r="Q1093" s="825"/>
      <c r="R1093" s="825"/>
      <c r="S1093" s="825"/>
      <c r="T1093" s="825"/>
      <c r="U1093" s="825"/>
      <c r="V1093" s="825"/>
      <c r="W1093" s="825"/>
      <c r="X1093" s="825"/>
      <c r="Y1093" s="825"/>
      <c r="Z1093" s="825"/>
      <c r="AA1093" s="825"/>
      <c r="AB1093" s="825"/>
      <c r="AC1093" s="825"/>
      <c r="AD1093" s="825"/>
      <c r="AE1093" s="825"/>
      <c r="AF1093" s="825"/>
      <c r="AG1093" s="825"/>
      <c r="AH1093" s="825"/>
      <c r="AI1093" s="825"/>
      <c r="AJ1093" s="825"/>
      <c r="AK1093" s="825"/>
      <c r="AL1093" s="825"/>
      <c r="AM1093" s="825"/>
      <c r="AN1093" s="825"/>
      <c r="AO1093" s="825"/>
      <c r="AP1093" s="825"/>
      <c r="AQ1093" s="825"/>
      <c r="AR1093" s="825"/>
      <c r="AS1093" s="825"/>
      <c r="AT1093" s="825"/>
      <c r="AU1093" s="825"/>
      <c r="AV1093" s="825"/>
      <c r="AW1093" s="825"/>
      <c r="AX1093" s="825"/>
      <c r="AY1093" s="825"/>
      <c r="AZ1093" s="825"/>
      <c r="BA1093" s="825"/>
      <c r="BB1093" s="826"/>
    </row>
    <row r="1094" spans="1:54" ht="15" customHeight="1" x14ac:dyDescent="0.3">
      <c r="A1094" s="827"/>
      <c r="B1094" s="828"/>
      <c r="C1094" s="828"/>
      <c r="D1094" s="828"/>
      <c r="E1094" s="828"/>
      <c r="F1094" s="828"/>
      <c r="G1094" s="828"/>
      <c r="H1094" s="828"/>
      <c r="I1094" s="828"/>
      <c r="J1094" s="828"/>
      <c r="K1094" s="828"/>
      <c r="L1094" s="828"/>
      <c r="M1094" s="828"/>
      <c r="N1094" s="828"/>
      <c r="O1094" s="828"/>
      <c r="P1094" s="828"/>
      <c r="Q1094" s="828"/>
      <c r="R1094" s="828"/>
      <c r="S1094" s="828"/>
      <c r="T1094" s="828"/>
      <c r="U1094" s="828"/>
      <c r="V1094" s="828"/>
      <c r="W1094" s="828"/>
      <c r="X1094" s="828"/>
      <c r="Y1094" s="828"/>
      <c r="Z1094" s="828"/>
      <c r="AA1094" s="828"/>
      <c r="AB1094" s="828"/>
      <c r="AC1094" s="828"/>
      <c r="AD1094" s="828"/>
      <c r="AE1094" s="828"/>
      <c r="AF1094" s="828"/>
      <c r="AG1094" s="828"/>
      <c r="AH1094" s="828"/>
      <c r="AI1094" s="828"/>
      <c r="AJ1094" s="828"/>
      <c r="AK1094" s="828"/>
      <c r="AL1094" s="828"/>
      <c r="AM1094" s="828"/>
      <c r="AN1094" s="828"/>
      <c r="AO1094" s="828"/>
      <c r="AP1094" s="828"/>
      <c r="AQ1094" s="828"/>
      <c r="AR1094" s="828"/>
      <c r="AS1094" s="828"/>
      <c r="AT1094" s="828"/>
      <c r="AU1094" s="828"/>
      <c r="AV1094" s="828"/>
      <c r="AW1094" s="828"/>
      <c r="AX1094" s="828"/>
      <c r="AY1094" s="828"/>
      <c r="AZ1094" s="828"/>
      <c r="BA1094" s="828"/>
      <c r="BB1094" s="829"/>
    </row>
    <row r="1095" spans="1:54" ht="12" hidden="1" customHeight="1" x14ac:dyDescent="0.3">
      <c r="A1095" s="373"/>
      <c r="B1095" s="248"/>
      <c r="C1095" s="248"/>
      <c r="D1095" s="248"/>
      <c r="E1095" s="248"/>
      <c r="F1095" s="248"/>
      <c r="G1095" s="248"/>
      <c r="H1095" s="248"/>
      <c r="I1095" s="248"/>
      <c r="J1095" s="248"/>
      <c r="K1095" s="248"/>
      <c r="L1095" s="248"/>
      <c r="M1095" s="248"/>
      <c r="N1095" s="248"/>
      <c r="O1095" s="248"/>
      <c r="P1095" s="248"/>
      <c r="Q1095" s="248"/>
      <c r="R1095" s="248"/>
      <c r="S1095" s="248"/>
      <c r="T1095" s="248"/>
      <c r="U1095" s="248"/>
      <c r="V1095" s="248"/>
      <c r="W1095" s="248"/>
      <c r="X1095" s="248"/>
      <c r="Y1095" s="248"/>
      <c r="Z1095" s="248"/>
      <c r="AA1095" s="248"/>
      <c r="AB1095" s="248"/>
      <c r="AC1095" s="248"/>
      <c r="AD1095" s="248"/>
      <c r="AE1095" s="248"/>
      <c r="AF1095" s="248"/>
      <c r="AG1095" s="248"/>
      <c r="AH1095" s="248"/>
      <c r="AI1095" s="248"/>
      <c r="AJ1095" s="248"/>
      <c r="AK1095" s="248"/>
      <c r="AL1095" s="248"/>
      <c r="AM1095" s="248"/>
      <c r="AN1095" s="248"/>
      <c r="AO1095" s="248"/>
      <c r="AP1095" s="248"/>
      <c r="AQ1095" s="248"/>
      <c r="AR1095" s="248"/>
      <c r="AS1095" s="248"/>
      <c r="AT1095" s="248"/>
      <c r="AU1095" s="248"/>
      <c r="AV1095" s="248"/>
      <c r="AW1095" s="248"/>
      <c r="AX1095" s="248"/>
      <c r="AY1095" s="248"/>
      <c r="AZ1095" s="248"/>
      <c r="BA1095" s="248"/>
      <c r="BB1095" s="374"/>
    </row>
    <row r="1096" spans="1:54" s="284" customFormat="1" ht="12.6" customHeight="1" x14ac:dyDescent="0.3">
      <c r="A1096" s="303" t="s">
        <v>2899</v>
      </c>
      <c r="B1096" s="369"/>
      <c r="C1096" s="369"/>
      <c r="D1096" s="369"/>
      <c r="E1096" s="369"/>
      <c r="F1096" s="369"/>
      <c r="G1096" s="369"/>
      <c r="H1096" s="369"/>
      <c r="I1096" s="369"/>
      <c r="J1096" s="369"/>
      <c r="K1096" s="369"/>
      <c r="L1096" s="369"/>
      <c r="M1096" s="369"/>
      <c r="N1096" s="369"/>
      <c r="O1096" s="369"/>
      <c r="P1096" s="369"/>
      <c r="Q1096" s="369"/>
      <c r="R1096" s="369"/>
      <c r="S1096" s="369"/>
      <c r="T1096" s="369"/>
      <c r="U1096" s="369"/>
      <c r="V1096" s="369"/>
      <c r="W1096" s="369"/>
      <c r="X1096" s="369"/>
      <c r="Y1096" s="369"/>
      <c r="Z1096" s="369"/>
      <c r="AA1096" s="369"/>
      <c r="AB1096" s="369"/>
      <c r="AC1096" s="369"/>
      <c r="AD1096" s="369"/>
      <c r="AE1096" s="369"/>
      <c r="AF1096" s="369"/>
      <c r="AG1096" s="369"/>
      <c r="AH1096" s="369"/>
      <c r="AI1096" s="369"/>
      <c r="AJ1096" s="369"/>
      <c r="AK1096" s="369"/>
      <c r="AL1096" s="369"/>
      <c r="AM1096" s="369"/>
      <c r="AN1096" s="369"/>
      <c r="AO1096" s="369"/>
      <c r="AP1096" s="369"/>
      <c r="AQ1096" s="369"/>
      <c r="AR1096" s="369"/>
      <c r="AS1096" s="369"/>
      <c r="AT1096" s="369"/>
      <c r="AU1096" s="369"/>
      <c r="AV1096" s="369"/>
      <c r="AW1096" s="369"/>
      <c r="AX1096" s="369"/>
      <c r="AY1096" s="369"/>
      <c r="AZ1096" s="369"/>
      <c r="BA1096" s="369"/>
      <c r="BB1096" s="370"/>
    </row>
    <row r="1097" spans="1:54" ht="12" hidden="1" customHeight="1" x14ac:dyDescent="0.3">
      <c r="A1097" s="363"/>
      <c r="B1097" s="364"/>
      <c r="C1097" s="364"/>
      <c r="D1097" s="364"/>
      <c r="E1097" s="364"/>
      <c r="F1097" s="364"/>
      <c r="G1097" s="364"/>
      <c r="H1097" s="364"/>
      <c r="I1097" s="364"/>
      <c r="J1097" s="364"/>
      <c r="K1097" s="364"/>
      <c r="L1097" s="364"/>
      <c r="M1097" s="364"/>
      <c r="N1097" s="364"/>
      <c r="O1097" s="364"/>
      <c r="P1097" s="364"/>
      <c r="Q1097" s="364"/>
      <c r="R1097" s="364"/>
      <c r="S1097" s="364"/>
      <c r="T1097" s="364"/>
      <c r="U1097" s="364"/>
      <c r="V1097" s="364"/>
      <c r="W1097" s="364"/>
      <c r="X1097" s="364"/>
      <c r="Y1097" s="364"/>
      <c r="Z1097" s="364"/>
      <c r="AA1097" s="364"/>
      <c r="AB1097" s="364"/>
      <c r="AC1097" s="364"/>
      <c r="AD1097" s="364"/>
      <c r="AE1097" s="364"/>
      <c r="AF1097" s="364"/>
      <c r="AG1097" s="364"/>
      <c r="AH1097" s="364"/>
      <c r="AI1097" s="364"/>
      <c r="AJ1097" s="364"/>
      <c r="AK1097" s="364"/>
      <c r="AL1097" s="364"/>
      <c r="AM1097" s="364"/>
      <c r="AN1097" s="364"/>
      <c r="AO1097" s="364"/>
      <c r="AP1097" s="364"/>
      <c r="AQ1097" s="364"/>
      <c r="AR1097" s="364"/>
      <c r="AS1097" s="364"/>
      <c r="AT1097" s="364"/>
      <c r="AU1097" s="364"/>
      <c r="AV1097" s="364"/>
      <c r="AW1097" s="364"/>
      <c r="AX1097" s="364"/>
      <c r="AY1097" s="364"/>
      <c r="AZ1097" s="364"/>
      <c r="BA1097" s="364"/>
      <c r="BB1097" s="365"/>
    </row>
    <row r="1098" spans="1:54" ht="12.6" customHeight="1" x14ac:dyDescent="0.3">
      <c r="A1098" s="314" t="s">
        <v>1577</v>
      </c>
    </row>
    <row r="1099" spans="1:54" ht="12.6" customHeight="1" x14ac:dyDescent="0.3">
      <c r="A1099" s="315"/>
      <c r="B1099" s="316"/>
      <c r="C1099" s="316"/>
      <c r="D1099" s="316"/>
      <c r="E1099" s="316"/>
      <c r="F1099" s="316"/>
      <c r="G1099" s="316"/>
      <c r="H1099" s="316"/>
      <c r="I1099" s="316"/>
      <c r="J1099" s="316"/>
      <c r="K1099" s="316"/>
      <c r="L1099" s="316"/>
      <c r="M1099" s="316"/>
      <c r="N1099" s="316"/>
      <c r="O1099" s="316"/>
      <c r="P1099" s="316"/>
      <c r="Q1099" s="316"/>
      <c r="R1099" s="316"/>
      <c r="S1099" s="316"/>
      <c r="T1099" s="316"/>
      <c r="U1099" s="316"/>
      <c r="V1099" s="316"/>
      <c r="W1099" s="316"/>
      <c r="X1099" s="316"/>
      <c r="Y1099" s="316"/>
      <c r="Z1099" s="316"/>
      <c r="AA1099" s="316"/>
      <c r="AB1099" s="316"/>
      <c r="AC1099" s="316"/>
      <c r="AD1099" s="316"/>
      <c r="AE1099" s="325"/>
      <c r="AF1099" s="315"/>
      <c r="AG1099" s="345"/>
      <c r="AH1099" s="345"/>
      <c r="AI1099" s="345"/>
      <c r="AJ1099" s="345"/>
      <c r="AK1099" s="345"/>
      <c r="AL1099" s="345"/>
      <c r="AM1099" s="345"/>
      <c r="AN1099" s="346"/>
      <c r="AO1099" s="795" t="s">
        <v>1576</v>
      </c>
      <c r="AP1099" s="796"/>
      <c r="AQ1099" s="796"/>
      <c r="AR1099" s="796"/>
      <c r="AS1099" s="796"/>
      <c r="AT1099" s="796"/>
      <c r="AU1099" s="796"/>
      <c r="AV1099" s="796"/>
      <c r="AW1099" s="796"/>
      <c r="AX1099" s="796"/>
      <c r="AY1099" s="796"/>
      <c r="AZ1099" s="796"/>
      <c r="BA1099" s="796"/>
      <c r="BB1099" s="797"/>
    </row>
    <row r="1100" spans="1:54" ht="12.6" customHeight="1" x14ac:dyDescent="0.3">
      <c r="A1100" s="792" t="s">
        <v>468</v>
      </c>
      <c r="B1100" s="793"/>
      <c r="C1100" s="793"/>
      <c r="D1100" s="793"/>
      <c r="E1100" s="793"/>
      <c r="F1100" s="793"/>
      <c r="G1100" s="793"/>
      <c r="H1100" s="793"/>
      <c r="I1100" s="793"/>
      <c r="J1100" s="793"/>
      <c r="K1100" s="793"/>
      <c r="L1100" s="793"/>
      <c r="M1100" s="793"/>
      <c r="N1100" s="793"/>
      <c r="O1100" s="793"/>
      <c r="P1100" s="793"/>
      <c r="Q1100" s="793"/>
      <c r="R1100" s="793"/>
      <c r="S1100" s="793"/>
      <c r="T1100" s="793"/>
      <c r="U1100" s="793"/>
      <c r="V1100" s="793"/>
      <c r="W1100" s="793"/>
      <c r="X1100" s="793"/>
      <c r="Y1100" s="793"/>
      <c r="Z1100" s="793"/>
      <c r="AA1100" s="793"/>
      <c r="AB1100" s="793"/>
      <c r="AC1100" s="793"/>
      <c r="AD1100" s="793"/>
      <c r="AE1100" s="794"/>
      <c r="AF1100" s="792" t="s">
        <v>1575</v>
      </c>
      <c r="AG1100" s="793"/>
      <c r="AH1100" s="793"/>
      <c r="AI1100" s="793"/>
      <c r="AJ1100" s="793"/>
      <c r="AK1100" s="793"/>
      <c r="AL1100" s="793"/>
      <c r="AM1100" s="793"/>
      <c r="AN1100" s="794"/>
      <c r="AO1100" s="792" t="s">
        <v>1574</v>
      </c>
      <c r="AP1100" s="793"/>
      <c r="AQ1100" s="793"/>
      <c r="AR1100" s="793"/>
      <c r="AS1100" s="793"/>
      <c r="AT1100" s="793"/>
      <c r="AU1100" s="793"/>
      <c r="AV1100" s="793"/>
      <c r="AW1100" s="793"/>
      <c r="AX1100" s="793"/>
      <c r="AY1100" s="793"/>
      <c r="AZ1100" s="793"/>
      <c r="BA1100" s="793"/>
      <c r="BB1100" s="794"/>
    </row>
    <row r="1101" spans="1:54" ht="12.6" customHeight="1" x14ac:dyDescent="0.3">
      <c r="A1101" s="320"/>
      <c r="B1101" s="356"/>
      <c r="C1101" s="356"/>
      <c r="D1101" s="356"/>
      <c r="E1101" s="356"/>
      <c r="F1101" s="356"/>
      <c r="G1101" s="356"/>
      <c r="H1101" s="356"/>
      <c r="I1101" s="356"/>
      <c r="J1101" s="356"/>
      <c r="K1101" s="356"/>
      <c r="L1101" s="356"/>
      <c r="M1101" s="356"/>
      <c r="N1101" s="356"/>
      <c r="O1101" s="356"/>
      <c r="P1101" s="356"/>
      <c r="Q1101" s="356"/>
      <c r="R1101" s="356"/>
      <c r="S1101" s="356"/>
      <c r="T1101" s="356"/>
      <c r="U1101" s="356"/>
      <c r="V1101" s="356"/>
      <c r="W1101" s="356"/>
      <c r="X1101" s="356"/>
      <c r="Y1101" s="356"/>
      <c r="Z1101" s="356"/>
      <c r="AA1101" s="356"/>
      <c r="AB1101" s="356"/>
      <c r="AC1101" s="356"/>
      <c r="AD1101" s="356"/>
      <c r="AE1101" s="367"/>
      <c r="AF1101" s="739" t="s">
        <v>1573</v>
      </c>
      <c r="AG1101" s="740"/>
      <c r="AH1101" s="740"/>
      <c r="AI1101" s="740"/>
      <c r="AJ1101" s="740"/>
      <c r="AK1101" s="740"/>
      <c r="AL1101" s="740"/>
      <c r="AM1101" s="740"/>
      <c r="AN1101" s="791"/>
      <c r="AO1101" s="739" t="s">
        <v>1550</v>
      </c>
      <c r="AP1101" s="740"/>
      <c r="AQ1101" s="740"/>
      <c r="AR1101" s="740"/>
      <c r="AS1101" s="740"/>
      <c r="AT1101" s="740"/>
      <c r="AU1101" s="740"/>
      <c r="AV1101" s="740"/>
      <c r="AW1101" s="740"/>
      <c r="AX1101" s="740"/>
      <c r="AY1101" s="740"/>
      <c r="AZ1101" s="740"/>
      <c r="BA1101" s="740"/>
      <c r="BB1101" s="791"/>
    </row>
    <row r="1102" spans="1:54" ht="12.6" customHeight="1" x14ac:dyDescent="0.3">
      <c r="A1102" s="339" t="s">
        <v>1572</v>
      </c>
      <c r="B1102" s="290"/>
      <c r="C1102" s="290"/>
      <c r="D1102" s="290"/>
      <c r="E1102" s="290"/>
      <c r="F1102" s="290"/>
      <c r="G1102" s="290"/>
      <c r="H1102" s="290"/>
      <c r="I1102" s="290"/>
      <c r="J1102" s="290"/>
      <c r="K1102" s="290"/>
      <c r="L1102" s="290"/>
      <c r="M1102" s="290"/>
      <c r="N1102" s="290"/>
      <c r="O1102" s="290"/>
      <c r="P1102" s="290"/>
      <c r="Q1102" s="290"/>
      <c r="R1102" s="290"/>
      <c r="S1102" s="290"/>
      <c r="T1102" s="290"/>
      <c r="U1102" s="290"/>
      <c r="V1102" s="290"/>
      <c r="W1102" s="290"/>
      <c r="X1102" s="290"/>
      <c r="Y1102" s="290"/>
      <c r="Z1102" s="290"/>
      <c r="AA1102" s="290"/>
      <c r="AB1102" s="290"/>
      <c r="AC1102" s="290"/>
      <c r="AD1102" s="290"/>
      <c r="AE1102" s="319"/>
      <c r="AF1102" s="835"/>
      <c r="AG1102" s="836"/>
      <c r="AH1102" s="836"/>
      <c r="AI1102" s="836"/>
      <c r="AJ1102" s="836"/>
      <c r="AK1102" s="836"/>
      <c r="AL1102" s="836"/>
      <c r="AM1102" s="836"/>
      <c r="AN1102" s="886"/>
      <c r="AO1102" s="835"/>
      <c r="AP1102" s="836"/>
      <c r="AQ1102" s="836"/>
      <c r="AR1102" s="836"/>
      <c r="AS1102" s="836"/>
      <c r="AT1102" s="836"/>
      <c r="AU1102" s="836"/>
      <c r="AV1102" s="836"/>
      <c r="AW1102" s="836"/>
      <c r="AX1102" s="836"/>
      <c r="AY1102" s="836"/>
      <c r="AZ1102" s="836"/>
      <c r="BA1102" s="836"/>
      <c r="BB1102" s="886"/>
    </row>
    <row r="1103" spans="1:54" ht="12.6" customHeight="1" x14ac:dyDescent="0.3">
      <c r="A1103" s="299" t="s">
        <v>1571</v>
      </c>
      <c r="B1103" s="300"/>
      <c r="C1103" s="300"/>
      <c r="D1103" s="300"/>
      <c r="E1103" s="300"/>
      <c r="F1103" s="300"/>
      <c r="G1103" s="300"/>
      <c r="H1103" s="300"/>
      <c r="I1103" s="300"/>
      <c r="J1103" s="300"/>
      <c r="K1103" s="300"/>
      <c r="L1103" s="300"/>
      <c r="M1103" s="300"/>
      <c r="N1103" s="300"/>
      <c r="O1103" s="300"/>
      <c r="P1103" s="300"/>
      <c r="Q1103" s="300"/>
      <c r="R1103" s="300"/>
      <c r="S1103" s="300"/>
      <c r="T1103" s="300"/>
      <c r="U1103" s="300"/>
      <c r="V1103" s="300"/>
      <c r="W1103" s="300"/>
      <c r="X1103" s="300"/>
      <c r="Y1103" s="300"/>
      <c r="Z1103" s="300"/>
      <c r="AA1103" s="300"/>
      <c r="AB1103" s="300"/>
      <c r="AC1103" s="300"/>
      <c r="AD1103" s="300"/>
      <c r="AE1103" s="301"/>
      <c r="AF1103" s="887"/>
      <c r="AG1103" s="888"/>
      <c r="AH1103" s="888"/>
      <c r="AI1103" s="888"/>
      <c r="AJ1103" s="888"/>
      <c r="AK1103" s="888"/>
      <c r="AL1103" s="888"/>
      <c r="AM1103" s="888"/>
      <c r="AN1103" s="889"/>
      <c r="AO1103" s="887"/>
      <c r="AP1103" s="888"/>
      <c r="AQ1103" s="888"/>
      <c r="AR1103" s="888"/>
      <c r="AS1103" s="888"/>
      <c r="AT1103" s="888"/>
      <c r="AU1103" s="888"/>
      <c r="AV1103" s="888"/>
      <c r="AW1103" s="888"/>
      <c r="AX1103" s="888"/>
      <c r="AY1103" s="888"/>
      <c r="AZ1103" s="888"/>
      <c r="BA1103" s="888"/>
      <c r="BB1103" s="889"/>
    </row>
    <row r="1104" spans="1:54" ht="12.6" customHeight="1" x14ac:dyDescent="0.3">
      <c r="A1104" s="296" t="s">
        <v>1570</v>
      </c>
      <c r="B1104" s="297"/>
      <c r="C1104" s="297"/>
      <c r="D1104" s="297"/>
      <c r="E1104" s="297"/>
      <c r="F1104" s="297"/>
      <c r="G1104" s="297"/>
      <c r="H1104" s="297"/>
      <c r="I1104" s="297"/>
      <c r="J1104" s="297"/>
      <c r="K1104" s="297"/>
      <c r="L1104" s="297"/>
      <c r="M1104" s="297"/>
      <c r="N1104" s="297"/>
      <c r="O1104" s="297"/>
      <c r="P1104" s="297"/>
      <c r="Q1104" s="297"/>
      <c r="R1104" s="297"/>
      <c r="S1104" s="297"/>
      <c r="T1104" s="297"/>
      <c r="U1104" s="297"/>
      <c r="V1104" s="297"/>
      <c r="W1104" s="297"/>
      <c r="X1104" s="297"/>
      <c r="Y1104" s="297"/>
      <c r="Z1104" s="297"/>
      <c r="AA1104" s="297"/>
      <c r="AB1104" s="297"/>
      <c r="AC1104" s="297"/>
      <c r="AD1104" s="297"/>
      <c r="AE1104" s="298"/>
      <c r="AF1104" s="883"/>
      <c r="AG1104" s="884"/>
      <c r="AH1104" s="884"/>
      <c r="AI1104" s="884"/>
      <c r="AJ1104" s="884"/>
      <c r="AK1104" s="884"/>
      <c r="AL1104" s="884"/>
      <c r="AM1104" s="884"/>
      <c r="AN1104" s="885"/>
      <c r="AO1104" s="883"/>
      <c r="AP1104" s="884"/>
      <c r="AQ1104" s="884"/>
      <c r="AR1104" s="884"/>
      <c r="AS1104" s="884"/>
      <c r="AT1104" s="884"/>
      <c r="AU1104" s="884"/>
      <c r="AV1104" s="884"/>
      <c r="AW1104" s="884"/>
      <c r="AX1104" s="884"/>
      <c r="AY1104" s="884"/>
      <c r="AZ1104" s="884"/>
      <c r="BA1104" s="884"/>
      <c r="BB1104" s="885"/>
    </row>
    <row r="1105" spans="1:54" ht="12.6" customHeight="1" x14ac:dyDescent="0.3">
      <c r="A1105" s="299" t="s">
        <v>1569</v>
      </c>
      <c r="B1105" s="300"/>
      <c r="C1105" s="300"/>
      <c r="D1105" s="300"/>
      <c r="E1105" s="300"/>
      <c r="F1105" s="300"/>
      <c r="G1105" s="300"/>
      <c r="H1105" s="300"/>
      <c r="I1105" s="300"/>
      <c r="J1105" s="300"/>
      <c r="K1105" s="300"/>
      <c r="L1105" s="300"/>
      <c r="M1105" s="300"/>
      <c r="N1105" s="300"/>
      <c r="O1105" s="300"/>
      <c r="P1105" s="300"/>
      <c r="Q1105" s="300"/>
      <c r="R1105" s="300"/>
      <c r="S1105" s="300"/>
      <c r="T1105" s="300"/>
      <c r="U1105" s="300"/>
      <c r="V1105" s="300"/>
      <c r="W1105" s="300"/>
      <c r="X1105" s="300"/>
      <c r="Y1105" s="300"/>
      <c r="Z1105" s="300"/>
      <c r="AA1105" s="300"/>
      <c r="AB1105" s="300"/>
      <c r="AC1105" s="300"/>
      <c r="AD1105" s="300"/>
      <c r="AE1105" s="301"/>
      <c r="AF1105" s="887"/>
      <c r="AG1105" s="888"/>
      <c r="AH1105" s="888"/>
      <c r="AI1105" s="888"/>
      <c r="AJ1105" s="888"/>
      <c r="AK1105" s="888"/>
      <c r="AL1105" s="888"/>
      <c r="AM1105" s="888"/>
      <c r="AN1105" s="889"/>
      <c r="AO1105" s="887"/>
      <c r="AP1105" s="888"/>
      <c r="AQ1105" s="888"/>
      <c r="AR1105" s="888"/>
      <c r="AS1105" s="888"/>
      <c r="AT1105" s="888"/>
      <c r="AU1105" s="888"/>
      <c r="AV1105" s="888"/>
      <c r="AW1105" s="888"/>
      <c r="AX1105" s="888"/>
      <c r="AY1105" s="888"/>
      <c r="AZ1105" s="888"/>
      <c r="BA1105" s="888"/>
      <c r="BB1105" s="889"/>
    </row>
    <row r="1106" spans="1:54" ht="12.6" customHeight="1" x14ac:dyDescent="0.3">
      <c r="A1106" s="296" t="s">
        <v>1568</v>
      </c>
      <c r="B1106" s="297"/>
      <c r="C1106" s="297"/>
      <c r="D1106" s="297"/>
      <c r="E1106" s="297"/>
      <c r="F1106" s="297"/>
      <c r="G1106" s="297"/>
      <c r="H1106" s="297"/>
      <c r="I1106" s="297"/>
      <c r="J1106" s="297"/>
      <c r="K1106" s="297"/>
      <c r="L1106" s="297"/>
      <c r="M1106" s="297"/>
      <c r="N1106" s="297"/>
      <c r="O1106" s="297"/>
      <c r="P1106" s="297"/>
      <c r="Q1106" s="297"/>
      <c r="R1106" s="297"/>
      <c r="S1106" s="297"/>
      <c r="T1106" s="297"/>
      <c r="U1106" s="297"/>
      <c r="V1106" s="297"/>
      <c r="W1106" s="297"/>
      <c r="X1106" s="297"/>
      <c r="Y1106" s="297"/>
      <c r="Z1106" s="297"/>
      <c r="AA1106" s="297"/>
      <c r="AB1106" s="297"/>
      <c r="AC1106" s="297"/>
      <c r="AD1106" s="297"/>
      <c r="AE1106" s="298"/>
      <c r="AF1106" s="883"/>
      <c r="AG1106" s="884"/>
      <c r="AH1106" s="884"/>
      <c r="AI1106" s="884"/>
      <c r="AJ1106" s="884"/>
      <c r="AK1106" s="884"/>
      <c r="AL1106" s="884"/>
      <c r="AM1106" s="884"/>
      <c r="AN1106" s="885"/>
      <c r="AO1106" s="883"/>
      <c r="AP1106" s="884"/>
      <c r="AQ1106" s="884"/>
      <c r="AR1106" s="884"/>
      <c r="AS1106" s="884"/>
      <c r="AT1106" s="884"/>
      <c r="AU1106" s="884"/>
      <c r="AV1106" s="884"/>
      <c r="AW1106" s="884"/>
      <c r="AX1106" s="884"/>
      <c r="AY1106" s="884"/>
      <c r="AZ1106" s="884"/>
      <c r="BA1106" s="884"/>
      <c r="BB1106" s="885"/>
    </row>
    <row r="1107" spans="1:54" ht="12.6" customHeight="1" x14ac:dyDescent="0.3">
      <c r="A1107" s="339" t="s">
        <v>1567</v>
      </c>
      <c r="B1107" s="290"/>
      <c r="C1107" s="290"/>
      <c r="D1107" s="290"/>
      <c r="E1107" s="290"/>
      <c r="F1107" s="290"/>
      <c r="G1107" s="290"/>
      <c r="H1107" s="290"/>
      <c r="I1107" s="290"/>
      <c r="J1107" s="290"/>
      <c r="K1107" s="290"/>
      <c r="L1107" s="290"/>
      <c r="M1107" s="290"/>
      <c r="N1107" s="290"/>
      <c r="O1107" s="290"/>
      <c r="P1107" s="290"/>
      <c r="Q1107" s="290"/>
      <c r="R1107" s="290"/>
      <c r="S1107" s="290"/>
      <c r="T1107" s="290"/>
      <c r="U1107" s="290"/>
      <c r="V1107" s="290"/>
      <c r="W1107" s="290"/>
      <c r="X1107" s="290"/>
      <c r="Y1107" s="290"/>
      <c r="Z1107" s="290"/>
      <c r="AA1107" s="290"/>
      <c r="AB1107" s="290"/>
      <c r="AC1107" s="290"/>
      <c r="AD1107" s="290"/>
      <c r="AE1107" s="319"/>
      <c r="AF1107" s="835"/>
      <c r="AG1107" s="836"/>
      <c r="AH1107" s="836"/>
      <c r="AI1107" s="836"/>
      <c r="AJ1107" s="836"/>
      <c r="AK1107" s="836"/>
      <c r="AL1107" s="836"/>
      <c r="AM1107" s="836"/>
      <c r="AN1107" s="886"/>
      <c r="AO1107" s="835"/>
      <c r="AP1107" s="836"/>
      <c r="AQ1107" s="836"/>
      <c r="AR1107" s="836"/>
      <c r="AS1107" s="836"/>
      <c r="AT1107" s="836"/>
      <c r="AU1107" s="836"/>
      <c r="AV1107" s="836"/>
      <c r="AW1107" s="836"/>
      <c r="AX1107" s="836"/>
      <c r="AY1107" s="836"/>
      <c r="AZ1107" s="836"/>
      <c r="BA1107" s="836"/>
      <c r="BB1107" s="886"/>
    </row>
    <row r="1108" spans="1:54" ht="12.6" customHeight="1" x14ac:dyDescent="0.3">
      <c r="A1108" s="339" t="s">
        <v>1566</v>
      </c>
      <c r="B1108" s="290"/>
      <c r="C1108" s="290"/>
      <c r="D1108" s="290"/>
      <c r="E1108" s="290"/>
      <c r="F1108" s="290"/>
      <c r="G1108" s="290"/>
      <c r="H1108" s="290"/>
      <c r="I1108" s="290"/>
      <c r="J1108" s="290"/>
      <c r="K1108" s="290"/>
      <c r="L1108" s="290"/>
      <c r="M1108" s="290"/>
      <c r="N1108" s="290"/>
      <c r="O1108" s="290"/>
      <c r="P1108" s="290"/>
      <c r="Q1108" s="290"/>
      <c r="R1108" s="290"/>
      <c r="S1108" s="290"/>
      <c r="T1108" s="290"/>
      <c r="U1108" s="290"/>
      <c r="V1108" s="290"/>
      <c r="W1108" s="290"/>
      <c r="X1108" s="290"/>
      <c r="Y1108" s="290"/>
      <c r="Z1108" s="290"/>
      <c r="AA1108" s="290"/>
      <c r="AB1108" s="290"/>
      <c r="AC1108" s="290"/>
      <c r="AD1108" s="290"/>
      <c r="AE1108" s="319"/>
      <c r="AF1108" s="835"/>
      <c r="AG1108" s="836"/>
      <c r="AH1108" s="836"/>
      <c r="AI1108" s="836"/>
      <c r="AJ1108" s="836"/>
      <c r="AK1108" s="836"/>
      <c r="AL1108" s="836"/>
      <c r="AM1108" s="836"/>
      <c r="AN1108" s="886"/>
      <c r="AO1108" s="835"/>
      <c r="AP1108" s="836"/>
      <c r="AQ1108" s="836"/>
      <c r="AR1108" s="836"/>
      <c r="AS1108" s="836"/>
      <c r="AT1108" s="836"/>
      <c r="AU1108" s="836"/>
      <c r="AV1108" s="836"/>
      <c r="AW1108" s="836"/>
      <c r="AX1108" s="836"/>
      <c r="AY1108" s="836"/>
      <c r="AZ1108" s="836"/>
      <c r="BA1108" s="836"/>
      <c r="BB1108" s="886"/>
    </row>
    <row r="1109" spans="1:54" ht="12.6" customHeight="1" x14ac:dyDescent="0.3">
      <c r="A1109" s="339" t="s">
        <v>1565</v>
      </c>
      <c r="B1109" s="290"/>
      <c r="C1109" s="290"/>
      <c r="D1109" s="290"/>
      <c r="E1109" s="290"/>
      <c r="F1109" s="290"/>
      <c r="G1109" s="290"/>
      <c r="H1109" s="290"/>
      <c r="I1109" s="290"/>
      <c r="J1109" s="290"/>
      <c r="K1109" s="290"/>
      <c r="L1109" s="290"/>
      <c r="M1109" s="290"/>
      <c r="N1109" s="290"/>
      <c r="O1109" s="290"/>
      <c r="P1109" s="290"/>
      <c r="Q1109" s="290"/>
      <c r="R1109" s="290"/>
      <c r="S1109" s="290"/>
      <c r="T1109" s="290"/>
      <c r="U1109" s="290"/>
      <c r="V1109" s="290"/>
      <c r="W1109" s="290"/>
      <c r="X1109" s="290"/>
      <c r="Y1109" s="290"/>
      <c r="Z1109" s="290"/>
      <c r="AA1109" s="290"/>
      <c r="AB1109" s="290"/>
      <c r="AC1109" s="290"/>
      <c r="AD1109" s="290"/>
      <c r="AE1109" s="319"/>
      <c r="AF1109" s="835"/>
      <c r="AG1109" s="836"/>
      <c r="AH1109" s="836"/>
      <c r="AI1109" s="836"/>
      <c r="AJ1109" s="836"/>
      <c r="AK1109" s="836"/>
      <c r="AL1109" s="836"/>
      <c r="AM1109" s="836"/>
      <c r="AN1109" s="886"/>
      <c r="AO1109" s="835"/>
      <c r="AP1109" s="836"/>
      <c r="AQ1109" s="836"/>
      <c r="AR1109" s="836"/>
      <c r="AS1109" s="836"/>
      <c r="AT1109" s="836"/>
      <c r="AU1109" s="836"/>
      <c r="AV1109" s="836"/>
      <c r="AW1109" s="836"/>
      <c r="AX1109" s="836"/>
      <c r="AY1109" s="836"/>
      <c r="AZ1109" s="836"/>
      <c r="BA1109" s="836"/>
      <c r="BB1109" s="886"/>
    </row>
    <row r="1110" spans="1:54" ht="12.6" customHeight="1" x14ac:dyDescent="0.3">
      <c r="A1110" s="299" t="s">
        <v>1564</v>
      </c>
      <c r="B1110" s="300"/>
      <c r="C1110" s="300"/>
      <c r="D1110" s="300"/>
      <c r="E1110" s="300"/>
      <c r="F1110" s="300"/>
      <c r="G1110" s="300"/>
      <c r="H1110" s="300"/>
      <c r="I1110" s="300"/>
      <c r="J1110" s="300"/>
      <c r="K1110" s="300"/>
      <c r="L1110" s="300"/>
      <c r="M1110" s="300"/>
      <c r="N1110" s="300"/>
      <c r="O1110" s="300"/>
      <c r="P1110" s="300"/>
      <c r="Q1110" s="300"/>
      <c r="R1110" s="300"/>
      <c r="S1110" s="300"/>
      <c r="T1110" s="300"/>
      <c r="U1110" s="300"/>
      <c r="V1110" s="300"/>
      <c r="W1110" s="300"/>
      <c r="X1110" s="300"/>
      <c r="Y1110" s="300"/>
      <c r="Z1110" s="300"/>
      <c r="AA1110" s="300"/>
      <c r="AB1110" s="300"/>
      <c r="AC1110" s="300"/>
      <c r="AD1110" s="300"/>
      <c r="AE1110" s="301"/>
      <c r="AF1110" s="887"/>
      <c r="AG1110" s="888"/>
      <c r="AH1110" s="888"/>
      <c r="AI1110" s="888"/>
      <c r="AJ1110" s="888"/>
      <c r="AK1110" s="888"/>
      <c r="AL1110" s="888"/>
      <c r="AM1110" s="888"/>
      <c r="AN1110" s="889"/>
      <c r="AO1110" s="887"/>
      <c r="AP1110" s="888"/>
      <c r="AQ1110" s="888"/>
      <c r="AR1110" s="888"/>
      <c r="AS1110" s="888"/>
      <c r="AT1110" s="888"/>
      <c r="AU1110" s="888"/>
      <c r="AV1110" s="888"/>
      <c r="AW1110" s="888"/>
      <c r="AX1110" s="888"/>
      <c r="AY1110" s="888"/>
      <c r="AZ1110" s="888"/>
      <c r="BA1110" s="888"/>
      <c r="BB1110" s="889"/>
    </row>
    <row r="1111" spans="1:54" ht="12.6" customHeight="1" x14ac:dyDescent="0.3">
      <c r="A1111" s="296" t="s">
        <v>1563</v>
      </c>
      <c r="B1111" s="297"/>
      <c r="C1111" s="297"/>
      <c r="D1111" s="297"/>
      <c r="E1111" s="297"/>
      <c r="F1111" s="297"/>
      <c r="G1111" s="297"/>
      <c r="H1111" s="297"/>
      <c r="I1111" s="297"/>
      <c r="J1111" s="297"/>
      <c r="K1111" s="297"/>
      <c r="L1111" s="297"/>
      <c r="M1111" s="297"/>
      <c r="N1111" s="297"/>
      <c r="O1111" s="297"/>
      <c r="P1111" s="297"/>
      <c r="Q1111" s="297"/>
      <c r="R1111" s="297"/>
      <c r="S1111" s="297"/>
      <c r="T1111" s="297"/>
      <c r="U1111" s="297"/>
      <c r="V1111" s="297"/>
      <c r="W1111" s="297"/>
      <c r="X1111" s="297"/>
      <c r="Y1111" s="297"/>
      <c r="Z1111" s="297"/>
      <c r="AA1111" s="297"/>
      <c r="AB1111" s="297"/>
      <c r="AC1111" s="297"/>
      <c r="AD1111" s="297"/>
      <c r="AE1111" s="298"/>
      <c r="AF1111" s="883"/>
      <c r="AG1111" s="884"/>
      <c r="AH1111" s="884"/>
      <c r="AI1111" s="884"/>
      <c r="AJ1111" s="884"/>
      <c r="AK1111" s="884"/>
      <c r="AL1111" s="884"/>
      <c r="AM1111" s="884"/>
      <c r="AN1111" s="885"/>
      <c r="AO1111" s="883"/>
      <c r="AP1111" s="884"/>
      <c r="AQ1111" s="884"/>
      <c r="AR1111" s="884"/>
      <c r="AS1111" s="884"/>
      <c r="AT1111" s="884"/>
      <c r="AU1111" s="884"/>
      <c r="AV1111" s="884"/>
      <c r="AW1111" s="884"/>
      <c r="AX1111" s="884"/>
      <c r="AY1111" s="884"/>
      <c r="AZ1111" s="884"/>
      <c r="BA1111" s="884"/>
      <c r="BB1111" s="885"/>
    </row>
    <row r="1112" spans="1:54" ht="12.6" customHeight="1" x14ac:dyDescent="0.3">
      <c r="A1112" s="339" t="s">
        <v>1562</v>
      </c>
      <c r="B1112" s="290"/>
      <c r="C1112" s="290"/>
      <c r="D1112" s="290"/>
      <c r="E1112" s="290"/>
      <c r="F1112" s="290"/>
      <c r="G1112" s="290"/>
      <c r="H1112" s="290"/>
      <c r="I1112" s="290"/>
      <c r="J1112" s="290"/>
      <c r="K1112" s="290"/>
      <c r="L1112" s="290"/>
      <c r="M1112" s="290"/>
      <c r="N1112" s="290"/>
      <c r="O1112" s="290"/>
      <c r="P1112" s="290"/>
      <c r="Q1112" s="290"/>
      <c r="R1112" s="290"/>
      <c r="S1112" s="290"/>
      <c r="T1112" s="290"/>
      <c r="U1112" s="290"/>
      <c r="V1112" s="290"/>
      <c r="W1112" s="290"/>
      <c r="X1112" s="290"/>
      <c r="Y1112" s="290"/>
      <c r="Z1112" s="290"/>
      <c r="AA1112" s="290"/>
      <c r="AB1112" s="290"/>
      <c r="AC1112" s="290"/>
      <c r="AD1112" s="290"/>
      <c r="AE1112" s="319"/>
      <c r="AF1112" s="835"/>
      <c r="AG1112" s="836"/>
      <c r="AH1112" s="836"/>
      <c r="AI1112" s="836"/>
      <c r="AJ1112" s="836"/>
      <c r="AK1112" s="836"/>
      <c r="AL1112" s="836"/>
      <c r="AM1112" s="836"/>
      <c r="AN1112" s="886"/>
      <c r="AO1112" s="835"/>
      <c r="AP1112" s="836"/>
      <c r="AQ1112" s="836"/>
      <c r="AR1112" s="836"/>
      <c r="AS1112" s="836"/>
      <c r="AT1112" s="836"/>
      <c r="AU1112" s="836"/>
      <c r="AV1112" s="836"/>
      <c r="AW1112" s="836"/>
      <c r="AX1112" s="836"/>
      <c r="AY1112" s="836"/>
      <c r="AZ1112" s="836"/>
      <c r="BA1112" s="836"/>
      <c r="BB1112" s="886"/>
    </row>
    <row r="1113" spans="1:54" ht="12.6" customHeight="1" x14ac:dyDescent="0.3">
      <c r="A1113" s="339" t="s">
        <v>1561</v>
      </c>
      <c r="B1113" s="290"/>
      <c r="C1113" s="290"/>
      <c r="D1113" s="290"/>
      <c r="E1113" s="290"/>
      <c r="F1113" s="290"/>
      <c r="G1113" s="290"/>
      <c r="H1113" s="290"/>
      <c r="I1113" s="290"/>
      <c r="J1113" s="290"/>
      <c r="K1113" s="290"/>
      <c r="L1113" s="290"/>
      <c r="M1113" s="290"/>
      <c r="N1113" s="290"/>
      <c r="O1113" s="290"/>
      <c r="P1113" s="290"/>
      <c r="Q1113" s="290"/>
      <c r="R1113" s="290"/>
      <c r="S1113" s="290"/>
      <c r="T1113" s="290"/>
      <c r="U1113" s="290"/>
      <c r="V1113" s="290"/>
      <c r="W1113" s="290"/>
      <c r="X1113" s="290"/>
      <c r="Y1113" s="290"/>
      <c r="Z1113" s="290"/>
      <c r="AA1113" s="290"/>
      <c r="AB1113" s="290"/>
      <c r="AC1113" s="290"/>
      <c r="AD1113" s="290"/>
      <c r="AE1113" s="319"/>
      <c r="AF1113" s="835"/>
      <c r="AG1113" s="836"/>
      <c r="AH1113" s="836"/>
      <c r="AI1113" s="836"/>
      <c r="AJ1113" s="836"/>
      <c r="AK1113" s="836"/>
      <c r="AL1113" s="836"/>
      <c r="AM1113" s="836"/>
      <c r="AN1113" s="886"/>
      <c r="AO1113" s="835"/>
      <c r="AP1113" s="836"/>
      <c r="AQ1113" s="836"/>
      <c r="AR1113" s="836"/>
      <c r="AS1113" s="836"/>
      <c r="AT1113" s="836"/>
      <c r="AU1113" s="836"/>
      <c r="AV1113" s="836"/>
      <c r="AW1113" s="836"/>
      <c r="AX1113" s="836"/>
      <c r="AY1113" s="836"/>
      <c r="AZ1113" s="836"/>
      <c r="BA1113" s="836"/>
      <c r="BB1113" s="886"/>
    </row>
    <row r="1114" spans="1:54" ht="12.6" customHeight="1" x14ac:dyDescent="0.3">
      <c r="A1114" s="299" t="s">
        <v>1560</v>
      </c>
      <c r="B1114" s="300"/>
      <c r="C1114" s="300"/>
      <c r="D1114" s="300"/>
      <c r="E1114" s="300"/>
      <c r="F1114" s="300"/>
      <c r="G1114" s="300"/>
      <c r="H1114" s="300"/>
      <c r="I1114" s="300"/>
      <c r="J1114" s="300"/>
      <c r="K1114" s="300"/>
      <c r="L1114" s="300"/>
      <c r="M1114" s="300"/>
      <c r="N1114" s="300"/>
      <c r="O1114" s="300"/>
      <c r="P1114" s="300"/>
      <c r="Q1114" s="300"/>
      <c r="R1114" s="300"/>
      <c r="S1114" s="300"/>
      <c r="T1114" s="300"/>
      <c r="U1114" s="300"/>
      <c r="V1114" s="300"/>
      <c r="W1114" s="300"/>
      <c r="X1114" s="300"/>
      <c r="Y1114" s="300"/>
      <c r="Z1114" s="300"/>
      <c r="AA1114" s="300"/>
      <c r="AB1114" s="300"/>
      <c r="AC1114" s="300"/>
      <c r="AD1114" s="300"/>
      <c r="AE1114" s="301"/>
      <c r="AF1114" s="887"/>
      <c r="AG1114" s="888"/>
      <c r="AH1114" s="888"/>
      <c r="AI1114" s="888"/>
      <c r="AJ1114" s="888"/>
      <c r="AK1114" s="888"/>
      <c r="AL1114" s="888"/>
      <c r="AM1114" s="888"/>
      <c r="AN1114" s="889"/>
      <c r="AO1114" s="887"/>
      <c r="AP1114" s="888"/>
      <c r="AQ1114" s="888"/>
      <c r="AR1114" s="888"/>
      <c r="AS1114" s="888"/>
      <c r="AT1114" s="888"/>
      <c r="AU1114" s="888"/>
      <c r="AV1114" s="888"/>
      <c r="AW1114" s="888"/>
      <c r="AX1114" s="888"/>
      <c r="AY1114" s="888"/>
      <c r="AZ1114" s="888"/>
      <c r="BA1114" s="888"/>
      <c r="BB1114" s="889"/>
    </row>
    <row r="1115" spans="1:54" ht="12.6" customHeight="1" x14ac:dyDescent="0.3">
      <c r="A1115" s="296" t="s">
        <v>1559</v>
      </c>
      <c r="B1115" s="297"/>
      <c r="C1115" s="297"/>
      <c r="D1115" s="297"/>
      <c r="E1115" s="297"/>
      <c r="F1115" s="297"/>
      <c r="G1115" s="297"/>
      <c r="H1115" s="297"/>
      <c r="I1115" s="297"/>
      <c r="J1115" s="297"/>
      <c r="K1115" s="297"/>
      <c r="L1115" s="297"/>
      <c r="M1115" s="297"/>
      <c r="N1115" s="297"/>
      <c r="O1115" s="297"/>
      <c r="P1115" s="297"/>
      <c r="Q1115" s="297"/>
      <c r="R1115" s="297"/>
      <c r="S1115" s="297"/>
      <c r="T1115" s="297"/>
      <c r="U1115" s="297"/>
      <c r="V1115" s="297"/>
      <c r="W1115" s="297"/>
      <c r="X1115" s="297"/>
      <c r="Y1115" s="297"/>
      <c r="Z1115" s="297"/>
      <c r="AA1115" s="297"/>
      <c r="AB1115" s="297"/>
      <c r="AC1115" s="297"/>
      <c r="AD1115" s="297"/>
      <c r="AE1115" s="298"/>
      <c r="AF1115" s="883"/>
      <c r="AG1115" s="884"/>
      <c r="AH1115" s="884"/>
      <c r="AI1115" s="884"/>
      <c r="AJ1115" s="884"/>
      <c r="AK1115" s="884"/>
      <c r="AL1115" s="884"/>
      <c r="AM1115" s="884"/>
      <c r="AN1115" s="885"/>
      <c r="AO1115" s="883"/>
      <c r="AP1115" s="884"/>
      <c r="AQ1115" s="884"/>
      <c r="AR1115" s="884"/>
      <c r="AS1115" s="884"/>
      <c r="AT1115" s="884"/>
      <c r="AU1115" s="884"/>
      <c r="AV1115" s="884"/>
      <c r="AW1115" s="884"/>
      <c r="AX1115" s="884"/>
      <c r="AY1115" s="884"/>
      <c r="AZ1115" s="884"/>
      <c r="BA1115" s="884"/>
      <c r="BB1115" s="885"/>
    </row>
    <row r="1116" spans="1:54" ht="12.6" customHeight="1" x14ac:dyDescent="0.3">
      <c r="A1116" s="339" t="s">
        <v>1558</v>
      </c>
      <c r="B1116" s="290"/>
      <c r="C1116" s="290"/>
      <c r="D1116" s="290"/>
      <c r="E1116" s="290"/>
      <c r="F1116" s="290"/>
      <c r="G1116" s="290"/>
      <c r="H1116" s="290"/>
      <c r="I1116" s="290"/>
      <c r="J1116" s="290"/>
      <c r="K1116" s="290"/>
      <c r="L1116" s="290"/>
      <c r="M1116" s="290"/>
      <c r="N1116" s="290"/>
      <c r="O1116" s="290"/>
      <c r="P1116" s="290"/>
      <c r="Q1116" s="290"/>
      <c r="R1116" s="290"/>
      <c r="S1116" s="290"/>
      <c r="T1116" s="290"/>
      <c r="U1116" s="290"/>
      <c r="V1116" s="290"/>
      <c r="W1116" s="290"/>
      <c r="X1116" s="290"/>
      <c r="Y1116" s="290"/>
      <c r="Z1116" s="290"/>
      <c r="AA1116" s="290"/>
      <c r="AB1116" s="290"/>
      <c r="AC1116" s="290"/>
      <c r="AD1116" s="290"/>
      <c r="AE1116" s="319"/>
      <c r="AF1116" s="835"/>
      <c r="AG1116" s="836"/>
      <c r="AH1116" s="836"/>
      <c r="AI1116" s="836"/>
      <c r="AJ1116" s="836"/>
      <c r="AK1116" s="836"/>
      <c r="AL1116" s="836"/>
      <c r="AM1116" s="836"/>
      <c r="AN1116" s="886"/>
      <c r="AO1116" s="835"/>
      <c r="AP1116" s="836"/>
      <c r="AQ1116" s="836"/>
      <c r="AR1116" s="836"/>
      <c r="AS1116" s="836"/>
      <c r="AT1116" s="836"/>
      <c r="AU1116" s="836"/>
      <c r="AV1116" s="836"/>
      <c r="AW1116" s="836"/>
      <c r="AX1116" s="836"/>
      <c r="AY1116" s="836"/>
      <c r="AZ1116" s="836"/>
      <c r="BA1116" s="836"/>
      <c r="BB1116" s="886"/>
    </row>
    <row r="1117" spans="1:54" ht="12.6" customHeight="1" x14ac:dyDescent="0.3">
      <c r="A1117" s="299" t="s">
        <v>1557</v>
      </c>
      <c r="B1117" s="300"/>
      <c r="C1117" s="300"/>
      <c r="D1117" s="300"/>
      <c r="E1117" s="300"/>
      <c r="F1117" s="300"/>
      <c r="G1117" s="300"/>
      <c r="H1117" s="300"/>
      <c r="I1117" s="300"/>
      <c r="J1117" s="300"/>
      <c r="K1117" s="300"/>
      <c r="L1117" s="300"/>
      <c r="M1117" s="300"/>
      <c r="N1117" s="300"/>
      <c r="O1117" s="300"/>
      <c r="P1117" s="300"/>
      <c r="Q1117" s="300"/>
      <c r="R1117" s="300"/>
      <c r="S1117" s="300"/>
      <c r="T1117" s="300"/>
      <c r="U1117" s="300"/>
      <c r="V1117" s="300"/>
      <c r="W1117" s="300"/>
      <c r="X1117" s="300"/>
      <c r="Y1117" s="300"/>
      <c r="Z1117" s="300"/>
      <c r="AA1117" s="300"/>
      <c r="AB1117" s="300"/>
      <c r="AC1117" s="300"/>
      <c r="AD1117" s="300"/>
      <c r="AE1117" s="301"/>
      <c r="AF1117" s="887"/>
      <c r="AG1117" s="888"/>
      <c r="AH1117" s="888"/>
      <c r="AI1117" s="888"/>
      <c r="AJ1117" s="888"/>
      <c r="AK1117" s="888"/>
      <c r="AL1117" s="888"/>
      <c r="AM1117" s="888"/>
      <c r="AN1117" s="889"/>
      <c r="AO1117" s="887"/>
      <c r="AP1117" s="888"/>
      <c r="AQ1117" s="888"/>
      <c r="AR1117" s="888"/>
      <c r="AS1117" s="888"/>
      <c r="AT1117" s="888"/>
      <c r="AU1117" s="888"/>
      <c r="AV1117" s="888"/>
      <c r="AW1117" s="888"/>
      <c r="AX1117" s="888"/>
      <c r="AY1117" s="888"/>
      <c r="AZ1117" s="888"/>
      <c r="BA1117" s="888"/>
      <c r="BB1117" s="889"/>
    </row>
    <row r="1118" spans="1:54" ht="12.6" customHeight="1" x14ac:dyDescent="0.3">
      <c r="A1118" s="296" t="s">
        <v>1556</v>
      </c>
      <c r="B1118" s="297"/>
      <c r="C1118" s="297"/>
      <c r="D1118" s="297"/>
      <c r="E1118" s="297"/>
      <c r="F1118" s="297"/>
      <c r="G1118" s="297"/>
      <c r="H1118" s="297"/>
      <c r="I1118" s="297"/>
      <c r="J1118" s="297"/>
      <c r="K1118" s="297"/>
      <c r="L1118" s="297"/>
      <c r="M1118" s="297"/>
      <c r="N1118" s="297"/>
      <c r="O1118" s="297"/>
      <c r="P1118" s="297"/>
      <c r="Q1118" s="297"/>
      <c r="R1118" s="297"/>
      <c r="S1118" s="297"/>
      <c r="T1118" s="297"/>
      <c r="U1118" s="297"/>
      <c r="V1118" s="297"/>
      <c r="W1118" s="297"/>
      <c r="X1118" s="297"/>
      <c r="Y1118" s="297"/>
      <c r="Z1118" s="297"/>
      <c r="AA1118" s="297"/>
      <c r="AB1118" s="297"/>
      <c r="AC1118" s="297"/>
      <c r="AD1118" s="297"/>
      <c r="AE1118" s="298"/>
      <c r="AF1118" s="883"/>
      <c r="AG1118" s="884"/>
      <c r="AH1118" s="884"/>
      <c r="AI1118" s="884"/>
      <c r="AJ1118" s="884"/>
      <c r="AK1118" s="884"/>
      <c r="AL1118" s="884"/>
      <c r="AM1118" s="884"/>
      <c r="AN1118" s="885"/>
      <c r="AO1118" s="883"/>
      <c r="AP1118" s="884"/>
      <c r="AQ1118" s="884"/>
      <c r="AR1118" s="884"/>
      <c r="AS1118" s="884"/>
      <c r="AT1118" s="884"/>
      <c r="AU1118" s="884"/>
      <c r="AV1118" s="884"/>
      <c r="AW1118" s="884"/>
      <c r="AX1118" s="884"/>
      <c r="AY1118" s="884"/>
      <c r="AZ1118" s="884"/>
      <c r="BA1118" s="884"/>
      <c r="BB1118" s="885"/>
    </row>
    <row r="1119" spans="1:54" ht="12.6" customHeight="1" x14ac:dyDescent="0.3">
      <c r="A1119" s="339" t="s">
        <v>1555</v>
      </c>
      <c r="B1119" s="290"/>
      <c r="C1119" s="290"/>
      <c r="D1119" s="290"/>
      <c r="E1119" s="290"/>
      <c r="F1119" s="290"/>
      <c r="G1119" s="290"/>
      <c r="H1119" s="290"/>
      <c r="I1119" s="290"/>
      <c r="J1119" s="290"/>
      <c r="K1119" s="290"/>
      <c r="L1119" s="290"/>
      <c r="M1119" s="290"/>
      <c r="N1119" s="290"/>
      <c r="O1119" s="290"/>
      <c r="P1119" s="290"/>
      <c r="Q1119" s="290"/>
      <c r="R1119" s="290"/>
      <c r="S1119" s="290"/>
      <c r="T1119" s="290"/>
      <c r="U1119" s="290"/>
      <c r="V1119" s="290"/>
      <c r="W1119" s="290"/>
      <c r="X1119" s="290"/>
      <c r="Y1119" s="290"/>
      <c r="Z1119" s="290"/>
      <c r="AA1119" s="290"/>
      <c r="AB1119" s="290"/>
      <c r="AC1119" s="290"/>
      <c r="AD1119" s="290"/>
      <c r="AE1119" s="319"/>
      <c r="AF1119" s="835"/>
      <c r="AG1119" s="836"/>
      <c r="AH1119" s="836"/>
      <c r="AI1119" s="836"/>
      <c r="AJ1119" s="836"/>
      <c r="AK1119" s="836"/>
      <c r="AL1119" s="836"/>
      <c r="AM1119" s="836"/>
      <c r="AN1119" s="886"/>
      <c r="AO1119" s="835"/>
      <c r="AP1119" s="836"/>
      <c r="AQ1119" s="836"/>
      <c r="AR1119" s="836"/>
      <c r="AS1119" s="836"/>
      <c r="AT1119" s="836"/>
      <c r="AU1119" s="836"/>
      <c r="AV1119" s="836"/>
      <c r="AW1119" s="836"/>
      <c r="AX1119" s="836"/>
      <c r="AY1119" s="836"/>
      <c r="AZ1119" s="836"/>
      <c r="BA1119" s="836"/>
      <c r="BB1119" s="886"/>
    </row>
    <row r="1120" spans="1:54" ht="12.6" customHeight="1" x14ac:dyDescent="0.3">
      <c r="A1120" s="299" t="s">
        <v>1554</v>
      </c>
      <c r="B1120" s="300"/>
      <c r="C1120" s="300"/>
      <c r="D1120" s="300"/>
      <c r="E1120" s="300"/>
      <c r="F1120" s="300"/>
      <c r="G1120" s="300"/>
      <c r="H1120" s="300"/>
      <c r="I1120" s="300"/>
      <c r="J1120" s="300"/>
      <c r="K1120" s="300"/>
      <c r="L1120" s="300"/>
      <c r="M1120" s="300"/>
      <c r="N1120" s="300"/>
      <c r="O1120" s="300"/>
      <c r="P1120" s="300"/>
      <c r="Q1120" s="300"/>
      <c r="R1120" s="300"/>
      <c r="S1120" s="300"/>
      <c r="T1120" s="300"/>
      <c r="U1120" s="300"/>
      <c r="V1120" s="300"/>
      <c r="W1120" s="300"/>
      <c r="X1120" s="300"/>
      <c r="Y1120" s="300"/>
      <c r="Z1120" s="300"/>
      <c r="AA1120" s="300"/>
      <c r="AB1120" s="300"/>
      <c r="AC1120" s="300"/>
      <c r="AD1120" s="300"/>
      <c r="AE1120" s="301"/>
      <c r="AF1120" s="887"/>
      <c r="AG1120" s="888"/>
      <c r="AH1120" s="888"/>
      <c r="AI1120" s="888"/>
      <c r="AJ1120" s="888"/>
      <c r="AK1120" s="888"/>
      <c r="AL1120" s="888"/>
      <c r="AM1120" s="888"/>
      <c r="AN1120" s="889"/>
      <c r="AO1120" s="887"/>
      <c r="AP1120" s="888"/>
      <c r="AQ1120" s="888"/>
      <c r="AR1120" s="888"/>
      <c r="AS1120" s="888"/>
      <c r="AT1120" s="888"/>
      <c r="AU1120" s="888"/>
      <c r="AV1120" s="888"/>
      <c r="AW1120" s="888"/>
      <c r="AX1120" s="888"/>
      <c r="AY1120" s="888"/>
      <c r="AZ1120" s="888"/>
      <c r="BA1120" s="888"/>
      <c r="BB1120" s="889"/>
    </row>
    <row r="1121" spans="1:54" ht="12.6" customHeight="1" x14ac:dyDescent="0.3">
      <c r="A1121" s="314" t="s">
        <v>1553</v>
      </c>
    </row>
    <row r="1122" spans="1:54" ht="18" customHeight="1" x14ac:dyDescent="0.3">
      <c r="A1122" s="935"/>
      <c r="B1122" s="936"/>
      <c r="C1122" s="936"/>
      <c r="D1122" s="936"/>
      <c r="E1122" s="936"/>
      <c r="F1122" s="936"/>
      <c r="G1122" s="936"/>
      <c r="H1122" s="936"/>
      <c r="I1122" s="936"/>
      <c r="J1122" s="936"/>
      <c r="K1122" s="936"/>
      <c r="L1122" s="936"/>
      <c r="M1122" s="936"/>
      <c r="N1122" s="936"/>
      <c r="O1122" s="936"/>
      <c r="P1122" s="936"/>
      <c r="Q1122" s="936"/>
      <c r="R1122" s="936"/>
      <c r="S1122" s="936"/>
      <c r="T1122" s="936"/>
      <c r="U1122" s="936"/>
      <c r="V1122" s="936"/>
      <c r="W1122" s="936"/>
      <c r="X1122" s="936"/>
      <c r="Y1122" s="936"/>
      <c r="Z1122" s="936"/>
      <c r="AA1122" s="936"/>
      <c r="AB1122" s="936"/>
      <c r="AC1122" s="936"/>
      <c r="AD1122" s="936"/>
      <c r="AE1122" s="936"/>
      <c r="AF1122" s="936"/>
      <c r="AG1122" s="936"/>
      <c r="AH1122" s="936"/>
      <c r="AI1122" s="936"/>
      <c r="AJ1122" s="936"/>
      <c r="AK1122" s="936"/>
      <c r="AL1122" s="936"/>
      <c r="AM1122" s="936"/>
      <c r="AN1122" s="936"/>
      <c r="AO1122" s="936"/>
      <c r="AP1122" s="936"/>
      <c r="AQ1122" s="936"/>
      <c r="AR1122" s="936"/>
      <c r="AS1122" s="936"/>
      <c r="AT1122" s="936"/>
      <c r="AU1122" s="936"/>
      <c r="AV1122" s="936"/>
      <c r="AW1122" s="936"/>
      <c r="AX1122" s="936"/>
      <c r="AY1122" s="936"/>
      <c r="AZ1122" s="936"/>
      <c r="BA1122" s="936"/>
      <c r="BB1122" s="937"/>
    </row>
    <row r="1123" spans="1:54" ht="12.6" customHeight="1" x14ac:dyDescent="0.3">
      <c r="A1123" s="938"/>
      <c r="B1123" s="939"/>
      <c r="C1123" s="939"/>
      <c r="D1123" s="939"/>
      <c r="E1123" s="939"/>
      <c r="F1123" s="939"/>
      <c r="G1123" s="939"/>
      <c r="H1123" s="939"/>
      <c r="I1123" s="939"/>
      <c r="J1123" s="939"/>
      <c r="K1123" s="939"/>
      <c r="L1123" s="939"/>
      <c r="M1123" s="939"/>
      <c r="N1123" s="939"/>
      <c r="O1123" s="939"/>
      <c r="P1123" s="939"/>
      <c r="Q1123" s="939"/>
      <c r="R1123" s="939"/>
      <c r="S1123" s="939"/>
      <c r="T1123" s="939"/>
      <c r="U1123" s="939"/>
      <c r="V1123" s="939"/>
      <c r="W1123" s="939"/>
      <c r="X1123" s="939"/>
      <c r="Y1123" s="939"/>
      <c r="Z1123" s="939"/>
      <c r="AA1123" s="939"/>
      <c r="AB1123" s="939"/>
      <c r="AC1123" s="939"/>
      <c r="AD1123" s="939"/>
      <c r="AE1123" s="939"/>
      <c r="AF1123" s="939"/>
      <c r="AG1123" s="939"/>
      <c r="AH1123" s="939"/>
      <c r="AI1123" s="939"/>
      <c r="AJ1123" s="939"/>
      <c r="AK1123" s="939"/>
      <c r="AL1123" s="939"/>
      <c r="AM1123" s="939"/>
      <c r="AN1123" s="939"/>
      <c r="AO1123" s="939"/>
      <c r="AP1123" s="939"/>
      <c r="AQ1123" s="939"/>
      <c r="AR1123" s="939"/>
      <c r="AS1123" s="939"/>
      <c r="AT1123" s="939"/>
      <c r="AU1123" s="939"/>
      <c r="AV1123" s="939"/>
      <c r="AW1123" s="939"/>
      <c r="AX1123" s="939"/>
      <c r="AY1123" s="939"/>
      <c r="AZ1123" s="939"/>
      <c r="BA1123" s="939"/>
      <c r="BB1123" s="940"/>
    </row>
    <row r="1124" spans="1:54" s="290" customFormat="1" ht="0.75" customHeight="1" x14ac:dyDescent="0.3"/>
    <row r="1125" spans="1:54" ht="12.6" customHeight="1" x14ac:dyDescent="0.3">
      <c r="A1125" s="314" t="s">
        <v>1552</v>
      </c>
    </row>
    <row r="1126" spans="1:54" ht="11.25" customHeight="1" x14ac:dyDescent="0.3">
      <c r="A1126" s="344"/>
      <c r="B1126" s="345"/>
      <c r="C1126" s="345"/>
      <c r="D1126" s="345"/>
      <c r="E1126" s="345"/>
      <c r="F1126" s="345"/>
      <c r="G1126" s="345"/>
      <c r="H1126" s="345"/>
      <c r="I1126" s="297"/>
      <c r="J1126" s="345"/>
      <c r="K1126" s="345"/>
      <c r="L1126" s="345"/>
      <c r="M1126" s="345"/>
      <c r="N1126" s="345"/>
      <c r="O1126" s="346"/>
      <c r="P1126" s="344"/>
      <c r="Q1126" s="345"/>
      <c r="R1126" s="345"/>
      <c r="S1126" s="345"/>
      <c r="T1126" s="345"/>
      <c r="U1126" s="345"/>
      <c r="V1126" s="345"/>
      <c r="W1126" s="345"/>
      <c r="X1126" s="345"/>
      <c r="Y1126" s="345"/>
      <c r="Z1126" s="345"/>
      <c r="AA1126" s="345"/>
      <c r="AB1126" s="345"/>
      <c r="AC1126" s="345"/>
      <c r="AD1126" s="345"/>
      <c r="AE1126" s="297"/>
      <c r="AF1126" s="346"/>
      <c r="AG1126" s="795" t="s">
        <v>1551</v>
      </c>
      <c r="AH1126" s="796"/>
      <c r="AI1126" s="796"/>
      <c r="AJ1126" s="796"/>
      <c r="AK1126" s="796"/>
      <c r="AL1126" s="796"/>
      <c r="AM1126" s="796"/>
      <c r="AN1126" s="796"/>
      <c r="AO1126" s="796"/>
      <c r="AP1126" s="796"/>
      <c r="AQ1126" s="796"/>
      <c r="AR1126" s="796"/>
      <c r="AS1126" s="796"/>
      <c r="AT1126" s="796"/>
      <c r="AU1126" s="796"/>
      <c r="AV1126" s="796"/>
      <c r="AW1126" s="796"/>
      <c r="AX1126" s="796"/>
      <c r="AY1126" s="796"/>
      <c r="AZ1126" s="796"/>
      <c r="BA1126" s="796"/>
      <c r="BB1126" s="797"/>
    </row>
    <row r="1127" spans="1:54" ht="11.25" customHeight="1" x14ac:dyDescent="0.3">
      <c r="A1127" s="317"/>
      <c r="B1127" s="318"/>
      <c r="C1127" s="318"/>
      <c r="D1127" s="318"/>
      <c r="E1127" s="318"/>
      <c r="F1127" s="318"/>
      <c r="G1127" s="318"/>
      <c r="H1127" s="318"/>
      <c r="I1127" s="290"/>
      <c r="J1127" s="292"/>
      <c r="K1127" s="292"/>
      <c r="L1127" s="292"/>
      <c r="M1127" s="292"/>
      <c r="N1127" s="290"/>
      <c r="O1127" s="362"/>
      <c r="P1127" s="739" t="s">
        <v>815</v>
      </c>
      <c r="Q1127" s="740"/>
      <c r="R1127" s="740"/>
      <c r="S1127" s="740"/>
      <c r="T1127" s="740"/>
      <c r="U1127" s="740"/>
      <c r="V1127" s="740"/>
      <c r="W1127" s="740"/>
      <c r="X1127" s="740"/>
      <c r="Y1127" s="740"/>
      <c r="Z1127" s="740"/>
      <c r="AA1127" s="740"/>
      <c r="AB1127" s="740"/>
      <c r="AC1127" s="740"/>
      <c r="AD1127" s="740"/>
      <c r="AE1127" s="740"/>
      <c r="AF1127" s="791"/>
      <c r="AG1127" s="739" t="s">
        <v>1550</v>
      </c>
      <c r="AH1127" s="740"/>
      <c r="AI1127" s="740"/>
      <c r="AJ1127" s="740"/>
      <c r="AK1127" s="740"/>
      <c r="AL1127" s="740"/>
      <c r="AM1127" s="740"/>
      <c r="AN1127" s="740"/>
      <c r="AO1127" s="740"/>
      <c r="AP1127" s="740"/>
      <c r="AQ1127" s="740"/>
      <c r="AR1127" s="740"/>
      <c r="AS1127" s="740"/>
      <c r="AT1127" s="740"/>
      <c r="AU1127" s="740"/>
      <c r="AV1127" s="740"/>
      <c r="AW1127" s="740"/>
      <c r="AX1127" s="740"/>
      <c r="AY1127" s="740"/>
      <c r="AZ1127" s="740"/>
      <c r="BA1127" s="740"/>
      <c r="BB1127" s="791"/>
    </row>
    <row r="1128" spans="1:54" ht="11.25" customHeight="1" x14ac:dyDescent="0.3">
      <c r="A1128" s="792" t="s">
        <v>468</v>
      </c>
      <c r="B1128" s="793"/>
      <c r="C1128" s="793"/>
      <c r="D1128" s="793"/>
      <c r="E1128" s="793"/>
      <c r="F1128" s="793"/>
      <c r="G1128" s="793"/>
      <c r="H1128" s="793"/>
      <c r="I1128" s="793"/>
      <c r="J1128" s="793"/>
      <c r="K1128" s="793"/>
      <c r="L1128" s="793"/>
      <c r="M1128" s="793"/>
      <c r="N1128" s="290"/>
      <c r="O1128" s="362"/>
      <c r="P1128" s="795" t="s">
        <v>579</v>
      </c>
      <c r="Q1128" s="796"/>
      <c r="R1128" s="796"/>
      <c r="S1128" s="796"/>
      <c r="T1128" s="796"/>
      <c r="U1128" s="796"/>
      <c r="V1128" s="796"/>
      <c r="W1128" s="796"/>
      <c r="X1128" s="797"/>
      <c r="Y1128" s="795" t="s">
        <v>580</v>
      </c>
      <c r="Z1128" s="796"/>
      <c r="AA1128" s="796"/>
      <c r="AB1128" s="797"/>
      <c r="AC1128" s="795" t="s">
        <v>580</v>
      </c>
      <c r="AD1128" s="796"/>
      <c r="AE1128" s="796"/>
      <c r="AF1128" s="797"/>
      <c r="AG1128" s="795" t="s">
        <v>579</v>
      </c>
      <c r="AH1128" s="796"/>
      <c r="AI1128" s="796"/>
      <c r="AJ1128" s="796"/>
      <c r="AK1128" s="796"/>
      <c r="AL1128" s="796"/>
      <c r="AM1128" s="796"/>
      <c r="AN1128" s="796"/>
      <c r="AO1128" s="797"/>
      <c r="AP1128" s="795" t="s">
        <v>580</v>
      </c>
      <c r="AQ1128" s="796"/>
      <c r="AR1128" s="796"/>
      <c r="AS1128" s="796"/>
      <c r="AT1128" s="796"/>
      <c r="AU1128" s="796"/>
      <c r="AV1128" s="795" t="s">
        <v>580</v>
      </c>
      <c r="AW1128" s="796"/>
      <c r="AX1128" s="796"/>
      <c r="AY1128" s="796"/>
      <c r="AZ1128" s="796"/>
      <c r="BA1128" s="796"/>
      <c r="BB1128" s="797"/>
    </row>
    <row r="1129" spans="1:54" ht="9.75" customHeight="1" x14ac:dyDescent="0.3">
      <c r="A1129" s="339"/>
      <c r="B1129" s="290"/>
      <c r="C1129" s="290"/>
      <c r="D1129" s="290"/>
      <c r="E1129" s="290"/>
      <c r="F1129" s="290"/>
      <c r="G1129" s="290"/>
      <c r="H1129" s="290"/>
      <c r="I1129" s="290"/>
      <c r="J1129" s="290"/>
      <c r="K1129" s="290"/>
      <c r="L1129" s="290"/>
      <c r="M1129" s="290"/>
      <c r="N1129" s="292"/>
      <c r="O1129" s="362"/>
      <c r="P1129" s="291"/>
      <c r="Q1129" s="292"/>
      <c r="R1129" s="292"/>
      <c r="S1129" s="292"/>
      <c r="T1129" s="292"/>
      <c r="U1129" s="292"/>
      <c r="V1129" s="292"/>
      <c r="W1129" s="290"/>
      <c r="X1129" s="319"/>
      <c r="Y1129" s="291"/>
      <c r="Z1129" s="292"/>
      <c r="AA1129" s="292"/>
      <c r="AB1129" s="319"/>
      <c r="AC1129" s="792" t="s">
        <v>475</v>
      </c>
      <c r="AD1129" s="793"/>
      <c r="AE1129" s="793"/>
      <c r="AF1129" s="794"/>
      <c r="AG1129" s="291"/>
      <c r="AH1129" s="292"/>
      <c r="AI1129" s="292"/>
      <c r="AJ1129" s="292"/>
      <c r="AK1129" s="292"/>
      <c r="AL1129" s="292"/>
      <c r="AM1129" s="292"/>
      <c r="AN1129" s="290"/>
      <c r="AO1129" s="319"/>
      <c r="AP1129" s="792"/>
      <c r="AQ1129" s="793"/>
      <c r="AR1129" s="793"/>
      <c r="AS1129" s="793"/>
      <c r="AT1129" s="793"/>
      <c r="AU1129" s="793"/>
      <c r="AV1129" s="792" t="s">
        <v>475</v>
      </c>
      <c r="AW1129" s="793"/>
      <c r="AX1129" s="793"/>
      <c r="AY1129" s="793"/>
      <c r="AZ1129" s="793"/>
      <c r="BA1129" s="793"/>
      <c r="BB1129" s="794"/>
    </row>
    <row r="1130" spans="1:54" ht="9.75" customHeight="1" x14ac:dyDescent="0.3">
      <c r="A1130" s="739" t="s">
        <v>816</v>
      </c>
      <c r="B1130" s="740"/>
      <c r="C1130" s="740"/>
      <c r="D1130" s="740"/>
      <c r="E1130" s="740"/>
      <c r="F1130" s="740"/>
      <c r="G1130" s="740"/>
      <c r="H1130" s="740"/>
      <c r="I1130" s="740"/>
      <c r="J1130" s="740"/>
      <c r="K1130" s="740"/>
      <c r="L1130" s="740"/>
      <c r="M1130" s="740"/>
      <c r="N1130" s="740"/>
      <c r="O1130" s="791"/>
      <c r="P1130" s="739" t="s">
        <v>817</v>
      </c>
      <c r="Q1130" s="740"/>
      <c r="R1130" s="740"/>
      <c r="S1130" s="740"/>
      <c r="T1130" s="740"/>
      <c r="U1130" s="740"/>
      <c r="V1130" s="740"/>
      <c r="W1130" s="740"/>
      <c r="X1130" s="791"/>
      <c r="Y1130" s="739" t="s">
        <v>818</v>
      </c>
      <c r="Z1130" s="740"/>
      <c r="AA1130" s="740"/>
      <c r="AB1130" s="791"/>
      <c r="AC1130" s="739" t="s">
        <v>1549</v>
      </c>
      <c r="AD1130" s="740"/>
      <c r="AE1130" s="740"/>
      <c r="AF1130" s="791"/>
      <c r="AG1130" s="739" t="s">
        <v>477</v>
      </c>
      <c r="AH1130" s="740"/>
      <c r="AI1130" s="740"/>
      <c r="AJ1130" s="740"/>
      <c r="AK1130" s="740"/>
      <c r="AL1130" s="740"/>
      <c r="AM1130" s="740"/>
      <c r="AN1130" s="740"/>
      <c r="AO1130" s="791"/>
      <c r="AP1130" s="739" t="s">
        <v>480</v>
      </c>
      <c r="AQ1130" s="740"/>
      <c r="AR1130" s="740"/>
      <c r="AS1130" s="740"/>
      <c r="AT1130" s="740"/>
      <c r="AU1130" s="740"/>
      <c r="AV1130" s="739" t="s">
        <v>1494</v>
      </c>
      <c r="AW1130" s="740"/>
      <c r="AX1130" s="740"/>
      <c r="AY1130" s="740"/>
      <c r="AZ1130" s="740"/>
      <c r="BA1130" s="740"/>
      <c r="BB1130" s="791"/>
    </row>
    <row r="1131" spans="1:54" ht="12.6" customHeight="1" x14ac:dyDescent="0.3">
      <c r="A1131" s="1058" t="s">
        <v>318</v>
      </c>
      <c r="B1131" s="1059"/>
      <c r="C1131" s="1059"/>
      <c r="D1131" s="1059"/>
      <c r="E1131" s="1059"/>
      <c r="F1131" s="1059"/>
      <c r="G1131" s="1059"/>
      <c r="H1131" s="1059"/>
      <c r="I1131" s="1059"/>
      <c r="J1131" s="1059"/>
      <c r="K1131" s="1059"/>
      <c r="L1131" s="1059"/>
      <c r="M1131" s="1059"/>
      <c r="N1131" s="1059"/>
      <c r="O1131" s="1060"/>
      <c r="P1131" s="831"/>
      <c r="Q1131" s="831"/>
      <c r="R1131" s="831"/>
      <c r="S1131" s="831"/>
      <c r="T1131" s="831"/>
      <c r="U1131" s="831"/>
      <c r="V1131" s="831"/>
      <c r="W1131" s="831"/>
      <c r="X1131" s="831"/>
      <c r="Y1131" s="914" t="s">
        <v>929</v>
      </c>
      <c r="Z1131" s="914"/>
      <c r="AA1131" s="914"/>
      <c r="AB1131" s="914"/>
      <c r="AC1131" s="914" t="s">
        <v>929</v>
      </c>
      <c r="AD1131" s="914"/>
      <c r="AE1131" s="914"/>
      <c r="AF1131" s="914"/>
      <c r="AG1131" s="816"/>
      <c r="AH1131" s="817"/>
      <c r="AI1131" s="817"/>
      <c r="AJ1131" s="817"/>
      <c r="AK1131" s="817"/>
      <c r="AL1131" s="817"/>
      <c r="AM1131" s="817"/>
      <c r="AN1131" s="817"/>
      <c r="AO1131" s="818"/>
      <c r="AP1131" s="795" t="s">
        <v>929</v>
      </c>
      <c r="AQ1131" s="796"/>
      <c r="AR1131" s="796"/>
      <c r="AS1131" s="796"/>
      <c r="AT1131" s="796"/>
      <c r="AU1131" s="797"/>
      <c r="AV1131" s="795" t="s">
        <v>929</v>
      </c>
      <c r="AW1131" s="796"/>
      <c r="AX1131" s="796"/>
      <c r="AY1131" s="796"/>
      <c r="AZ1131" s="796"/>
      <c r="BA1131" s="796"/>
      <c r="BB1131" s="797"/>
    </row>
    <row r="1132" spans="1:54" ht="12.6" customHeight="1" x14ac:dyDescent="0.3">
      <c r="A1132" s="299" t="s">
        <v>1548</v>
      </c>
      <c r="B1132" s="300"/>
      <c r="C1132" s="300"/>
      <c r="D1132" s="300"/>
      <c r="E1132" s="300"/>
      <c r="F1132" s="300"/>
      <c r="G1132" s="300"/>
      <c r="H1132" s="300"/>
      <c r="I1132" s="300"/>
      <c r="J1132" s="300"/>
      <c r="K1132" s="300"/>
      <c r="L1132" s="300"/>
      <c r="M1132" s="300"/>
      <c r="N1132" s="300"/>
      <c r="O1132" s="301"/>
      <c r="P1132" s="790"/>
      <c r="Q1132" s="790"/>
      <c r="R1132" s="790"/>
      <c r="S1132" s="790"/>
      <c r="T1132" s="790"/>
      <c r="U1132" s="790"/>
      <c r="V1132" s="790"/>
      <c r="W1132" s="790"/>
      <c r="X1132" s="790"/>
      <c r="Y1132" s="830"/>
      <c r="Z1132" s="830"/>
      <c r="AA1132" s="830"/>
      <c r="AB1132" s="830"/>
      <c r="AC1132" s="830"/>
      <c r="AD1132" s="830"/>
      <c r="AE1132" s="830"/>
      <c r="AF1132" s="830"/>
      <c r="AG1132" s="719"/>
      <c r="AH1132" s="720"/>
      <c r="AI1132" s="720"/>
      <c r="AJ1132" s="720"/>
      <c r="AK1132" s="720"/>
      <c r="AL1132" s="720"/>
      <c r="AM1132" s="720"/>
      <c r="AN1132" s="720"/>
      <c r="AO1132" s="721"/>
      <c r="AP1132" s="739"/>
      <c r="AQ1132" s="740"/>
      <c r="AR1132" s="740"/>
      <c r="AS1132" s="740"/>
      <c r="AT1132" s="740"/>
      <c r="AU1132" s="791"/>
      <c r="AV1132" s="739"/>
      <c r="AW1132" s="740"/>
      <c r="AX1132" s="740"/>
      <c r="AY1132" s="740"/>
      <c r="AZ1132" s="740"/>
      <c r="BA1132" s="740"/>
      <c r="BB1132" s="791"/>
    </row>
    <row r="1133" spans="1:54" ht="12.6" customHeight="1" x14ac:dyDescent="0.3">
      <c r="A1133" s="293" t="s">
        <v>581</v>
      </c>
      <c r="B1133" s="294"/>
      <c r="C1133" s="294"/>
      <c r="D1133" s="294"/>
      <c r="E1133" s="294"/>
      <c r="F1133" s="294"/>
      <c r="G1133" s="294"/>
      <c r="H1133" s="294"/>
      <c r="I1133" s="294"/>
      <c r="J1133" s="294"/>
      <c r="K1133" s="294"/>
      <c r="L1133" s="294"/>
      <c r="M1133" s="294"/>
      <c r="N1133" s="294"/>
      <c r="O1133" s="295"/>
      <c r="P1133" s="830" t="s">
        <v>929</v>
      </c>
      <c r="Q1133" s="830"/>
      <c r="R1133" s="830"/>
      <c r="S1133" s="830"/>
      <c r="T1133" s="830"/>
      <c r="U1133" s="830"/>
      <c r="V1133" s="830"/>
      <c r="W1133" s="830"/>
      <c r="X1133" s="830"/>
      <c r="Y1133" s="790"/>
      <c r="Z1133" s="790"/>
      <c r="AA1133" s="790"/>
      <c r="AB1133" s="790"/>
      <c r="AC1133" s="790"/>
      <c r="AD1133" s="790"/>
      <c r="AE1133" s="790"/>
      <c r="AF1133" s="790"/>
      <c r="AG1133" s="787" t="s">
        <v>929</v>
      </c>
      <c r="AH1133" s="788"/>
      <c r="AI1133" s="788"/>
      <c r="AJ1133" s="788"/>
      <c r="AK1133" s="788"/>
      <c r="AL1133" s="788"/>
      <c r="AM1133" s="788"/>
      <c r="AN1133" s="788"/>
      <c r="AO1133" s="789"/>
      <c r="AP1133" s="832"/>
      <c r="AQ1133" s="833"/>
      <c r="AR1133" s="833"/>
      <c r="AS1133" s="833"/>
      <c r="AT1133" s="833"/>
      <c r="AU1133" s="834"/>
      <c r="AV1133" s="832"/>
      <c r="AW1133" s="833"/>
      <c r="AX1133" s="833"/>
      <c r="AY1133" s="833"/>
      <c r="AZ1133" s="833"/>
      <c r="BA1133" s="833"/>
      <c r="BB1133" s="834"/>
    </row>
    <row r="1134" spans="1:54" ht="12.6" customHeight="1" x14ac:dyDescent="0.3">
      <c r="A1134" s="293" t="s">
        <v>582</v>
      </c>
      <c r="B1134" s="294"/>
      <c r="C1134" s="294"/>
      <c r="D1134" s="294"/>
      <c r="E1134" s="294"/>
      <c r="F1134" s="294"/>
      <c r="G1134" s="294"/>
      <c r="H1134" s="294"/>
      <c r="I1134" s="294"/>
      <c r="J1134" s="294"/>
      <c r="K1134" s="294"/>
      <c r="L1134" s="294"/>
      <c r="M1134" s="294"/>
      <c r="N1134" s="294"/>
      <c r="O1134" s="295"/>
      <c r="P1134" s="790"/>
      <c r="Q1134" s="790"/>
      <c r="R1134" s="790"/>
      <c r="S1134" s="790"/>
      <c r="T1134" s="790"/>
      <c r="U1134" s="790"/>
      <c r="V1134" s="790"/>
      <c r="W1134" s="790"/>
      <c r="X1134" s="790"/>
      <c r="Y1134" s="790"/>
      <c r="Z1134" s="790"/>
      <c r="AA1134" s="790"/>
      <c r="AB1134" s="790"/>
      <c r="AC1134" s="790"/>
      <c r="AD1134" s="790"/>
      <c r="AE1134" s="790"/>
      <c r="AF1134" s="790"/>
      <c r="AG1134" s="725"/>
      <c r="AH1134" s="726"/>
      <c r="AI1134" s="726"/>
      <c r="AJ1134" s="726"/>
      <c r="AK1134" s="726"/>
      <c r="AL1134" s="726"/>
      <c r="AM1134" s="726"/>
      <c r="AN1134" s="726"/>
      <c r="AO1134" s="727"/>
      <c r="AP1134" s="832"/>
      <c r="AQ1134" s="833"/>
      <c r="AR1134" s="833"/>
      <c r="AS1134" s="833"/>
      <c r="AT1134" s="833"/>
      <c r="AU1134" s="834"/>
      <c r="AV1134" s="832"/>
      <c r="AW1134" s="833"/>
      <c r="AX1134" s="833"/>
      <c r="AY1134" s="833"/>
      <c r="AZ1134" s="833"/>
      <c r="BA1134" s="833"/>
      <c r="BB1134" s="834"/>
    </row>
    <row r="1135" spans="1:54" ht="12.6" customHeight="1" x14ac:dyDescent="0.3">
      <c r="A1135" s="293" t="s">
        <v>583</v>
      </c>
      <c r="B1135" s="294"/>
      <c r="C1135" s="294"/>
      <c r="D1135" s="294"/>
      <c r="E1135" s="294"/>
      <c r="F1135" s="294"/>
      <c r="G1135" s="294"/>
      <c r="H1135" s="294"/>
      <c r="I1135" s="294"/>
      <c r="J1135" s="294"/>
      <c r="K1135" s="294"/>
      <c r="L1135" s="294"/>
      <c r="M1135" s="294"/>
      <c r="N1135" s="294"/>
      <c r="O1135" s="295"/>
      <c r="P1135" s="790"/>
      <c r="Q1135" s="790"/>
      <c r="R1135" s="790"/>
      <c r="S1135" s="790"/>
      <c r="T1135" s="790"/>
      <c r="U1135" s="790"/>
      <c r="V1135" s="790"/>
      <c r="W1135" s="790"/>
      <c r="X1135" s="790"/>
      <c r="Y1135" s="790"/>
      <c r="Z1135" s="790"/>
      <c r="AA1135" s="790"/>
      <c r="AB1135" s="790"/>
      <c r="AC1135" s="790"/>
      <c r="AD1135" s="790"/>
      <c r="AE1135" s="790"/>
      <c r="AF1135" s="790"/>
      <c r="AG1135" s="725"/>
      <c r="AH1135" s="726"/>
      <c r="AI1135" s="726"/>
      <c r="AJ1135" s="726"/>
      <c r="AK1135" s="726"/>
      <c r="AL1135" s="726"/>
      <c r="AM1135" s="726"/>
      <c r="AN1135" s="726"/>
      <c r="AO1135" s="727"/>
      <c r="AP1135" s="832"/>
      <c r="AQ1135" s="833"/>
      <c r="AR1135" s="833"/>
      <c r="AS1135" s="833"/>
      <c r="AT1135" s="833"/>
      <c r="AU1135" s="834"/>
      <c r="AV1135" s="832"/>
      <c r="AW1135" s="833"/>
      <c r="AX1135" s="833"/>
      <c r="AY1135" s="833"/>
      <c r="AZ1135" s="833"/>
      <c r="BA1135" s="833"/>
      <c r="BB1135" s="834"/>
    </row>
    <row r="1136" spans="1:54" ht="12.6" customHeight="1" x14ac:dyDescent="0.3">
      <c r="A1136" s="296" t="s">
        <v>1547</v>
      </c>
      <c r="B1136" s="297"/>
      <c r="C1136" s="297"/>
      <c r="D1136" s="297"/>
      <c r="E1136" s="297"/>
      <c r="F1136" s="297"/>
      <c r="G1136" s="297"/>
      <c r="H1136" s="297"/>
      <c r="I1136" s="297"/>
      <c r="J1136" s="297"/>
      <c r="K1136" s="297"/>
      <c r="L1136" s="297"/>
      <c r="M1136" s="297"/>
      <c r="N1136" s="297"/>
      <c r="O1136" s="298"/>
      <c r="P1136" s="790"/>
      <c r="Q1136" s="790"/>
      <c r="R1136" s="790"/>
      <c r="S1136" s="790"/>
      <c r="T1136" s="790"/>
      <c r="U1136" s="790"/>
      <c r="V1136" s="790"/>
      <c r="W1136" s="790"/>
      <c r="X1136" s="790"/>
      <c r="Y1136" s="790"/>
      <c r="Z1136" s="790"/>
      <c r="AA1136" s="790"/>
      <c r="AB1136" s="790"/>
      <c r="AC1136" s="790"/>
      <c r="AD1136" s="790"/>
      <c r="AE1136" s="790"/>
      <c r="AF1136" s="790"/>
      <c r="AG1136" s="716"/>
      <c r="AH1136" s="717"/>
      <c r="AI1136" s="717"/>
      <c r="AJ1136" s="717"/>
      <c r="AK1136" s="717"/>
      <c r="AL1136" s="717"/>
      <c r="AM1136" s="717"/>
      <c r="AN1136" s="717"/>
      <c r="AO1136" s="718"/>
      <c r="AP1136" s="848"/>
      <c r="AQ1136" s="849"/>
      <c r="AR1136" s="849"/>
      <c r="AS1136" s="849"/>
      <c r="AT1136" s="849"/>
      <c r="AU1136" s="850"/>
      <c r="AV1136" s="848"/>
      <c r="AW1136" s="849"/>
      <c r="AX1136" s="849"/>
      <c r="AY1136" s="849"/>
      <c r="AZ1136" s="849"/>
      <c r="BA1136" s="849"/>
      <c r="BB1136" s="850"/>
    </row>
    <row r="1137" spans="1:54" ht="12.6" customHeight="1" x14ac:dyDescent="0.3">
      <c r="A1137" s="299" t="s">
        <v>1546</v>
      </c>
      <c r="B1137" s="300"/>
      <c r="C1137" s="300"/>
      <c r="D1137" s="300"/>
      <c r="E1137" s="300"/>
      <c r="F1137" s="300"/>
      <c r="G1137" s="300"/>
      <c r="H1137" s="300"/>
      <c r="I1137" s="300"/>
      <c r="J1137" s="300"/>
      <c r="K1137" s="300"/>
      <c r="L1137" s="300"/>
      <c r="M1137" s="300"/>
      <c r="N1137" s="300"/>
      <c r="O1137" s="301"/>
      <c r="P1137" s="790"/>
      <c r="Q1137" s="790"/>
      <c r="R1137" s="790"/>
      <c r="S1137" s="790"/>
      <c r="T1137" s="790"/>
      <c r="U1137" s="790"/>
      <c r="V1137" s="790"/>
      <c r="W1137" s="790"/>
      <c r="X1137" s="790"/>
      <c r="Y1137" s="790"/>
      <c r="Z1137" s="790"/>
      <c r="AA1137" s="790"/>
      <c r="AB1137" s="790"/>
      <c r="AC1137" s="790"/>
      <c r="AD1137" s="790"/>
      <c r="AE1137" s="790"/>
      <c r="AF1137" s="790"/>
      <c r="AG1137" s="719"/>
      <c r="AH1137" s="720"/>
      <c r="AI1137" s="720"/>
      <c r="AJ1137" s="720"/>
      <c r="AK1137" s="720"/>
      <c r="AL1137" s="720"/>
      <c r="AM1137" s="720"/>
      <c r="AN1137" s="720"/>
      <c r="AO1137" s="721"/>
      <c r="AP1137" s="851"/>
      <c r="AQ1137" s="852"/>
      <c r="AR1137" s="852"/>
      <c r="AS1137" s="852"/>
      <c r="AT1137" s="852"/>
      <c r="AU1137" s="853"/>
      <c r="AV1137" s="851"/>
      <c r="AW1137" s="852"/>
      <c r="AX1137" s="852"/>
      <c r="AY1137" s="852"/>
      <c r="AZ1137" s="852"/>
      <c r="BA1137" s="852"/>
      <c r="BB1137" s="853"/>
    </row>
    <row r="1138" spans="1:54" ht="12.6" customHeight="1" x14ac:dyDescent="0.3">
      <c r="A1138" s="293" t="s">
        <v>584</v>
      </c>
      <c r="B1138" s="294"/>
      <c r="C1138" s="294"/>
      <c r="D1138" s="294"/>
      <c r="E1138" s="294"/>
      <c r="F1138" s="294"/>
      <c r="G1138" s="294"/>
      <c r="H1138" s="294"/>
      <c r="I1138" s="294"/>
      <c r="J1138" s="294"/>
      <c r="K1138" s="294"/>
      <c r="L1138" s="294"/>
      <c r="M1138" s="294"/>
      <c r="N1138" s="294"/>
      <c r="O1138" s="295"/>
      <c r="P1138" s="790"/>
      <c r="Q1138" s="790"/>
      <c r="R1138" s="790"/>
      <c r="S1138" s="790"/>
      <c r="T1138" s="790"/>
      <c r="U1138" s="790"/>
      <c r="V1138" s="790"/>
      <c r="W1138" s="790"/>
      <c r="X1138" s="790"/>
      <c r="Y1138" s="790"/>
      <c r="Z1138" s="790"/>
      <c r="AA1138" s="790"/>
      <c r="AB1138" s="790"/>
      <c r="AC1138" s="790"/>
      <c r="AD1138" s="790"/>
      <c r="AE1138" s="790"/>
      <c r="AF1138" s="790"/>
      <c r="AG1138" s="725"/>
      <c r="AH1138" s="726"/>
      <c r="AI1138" s="726"/>
      <c r="AJ1138" s="726"/>
      <c r="AK1138" s="726"/>
      <c r="AL1138" s="726"/>
      <c r="AM1138" s="726"/>
      <c r="AN1138" s="726"/>
      <c r="AO1138" s="727"/>
      <c r="AP1138" s="832"/>
      <c r="AQ1138" s="833"/>
      <c r="AR1138" s="833"/>
      <c r="AS1138" s="833"/>
      <c r="AT1138" s="833"/>
      <c r="AU1138" s="834"/>
      <c r="AV1138" s="832"/>
      <c r="AW1138" s="833"/>
      <c r="AX1138" s="833"/>
      <c r="AY1138" s="833"/>
      <c r="AZ1138" s="833"/>
      <c r="BA1138" s="833"/>
      <c r="BB1138" s="834"/>
    </row>
    <row r="1139" spans="1:54" ht="12.6" customHeight="1" x14ac:dyDescent="0.3">
      <c r="A1139" s="293" t="s">
        <v>1545</v>
      </c>
      <c r="B1139" s="294"/>
      <c r="C1139" s="294"/>
      <c r="D1139" s="294"/>
      <c r="E1139" s="294"/>
      <c r="F1139" s="294"/>
      <c r="G1139" s="294"/>
      <c r="H1139" s="294"/>
      <c r="I1139" s="294"/>
      <c r="J1139" s="294"/>
      <c r="K1139" s="294"/>
      <c r="L1139" s="294"/>
      <c r="M1139" s="294"/>
      <c r="N1139" s="294"/>
      <c r="O1139" s="295"/>
      <c r="P1139" s="790"/>
      <c r="Q1139" s="790"/>
      <c r="R1139" s="790"/>
      <c r="S1139" s="790"/>
      <c r="T1139" s="790"/>
      <c r="U1139" s="790"/>
      <c r="V1139" s="790"/>
      <c r="W1139" s="790"/>
      <c r="X1139" s="790"/>
      <c r="Y1139" s="790"/>
      <c r="Z1139" s="790"/>
      <c r="AA1139" s="790"/>
      <c r="AB1139" s="790"/>
      <c r="AC1139" s="790"/>
      <c r="AD1139" s="790"/>
      <c r="AE1139" s="790"/>
      <c r="AF1139" s="790"/>
      <c r="AG1139" s="725"/>
      <c r="AH1139" s="726"/>
      <c r="AI1139" s="726"/>
      <c r="AJ1139" s="726"/>
      <c r="AK1139" s="726"/>
      <c r="AL1139" s="726"/>
      <c r="AM1139" s="726"/>
      <c r="AN1139" s="726"/>
      <c r="AO1139" s="727"/>
      <c r="AP1139" s="832"/>
      <c r="AQ1139" s="833"/>
      <c r="AR1139" s="833"/>
      <c r="AS1139" s="833"/>
      <c r="AT1139" s="833"/>
      <c r="AU1139" s="834"/>
      <c r="AV1139" s="832"/>
      <c r="AW1139" s="833"/>
      <c r="AX1139" s="833"/>
      <c r="AY1139" s="833"/>
      <c r="AZ1139" s="833"/>
      <c r="BA1139" s="833"/>
      <c r="BB1139" s="834"/>
    </row>
    <row r="1140" spans="1:54" ht="12.6" customHeight="1" x14ac:dyDescent="0.3">
      <c r="A1140" s="293" t="s">
        <v>529</v>
      </c>
      <c r="B1140" s="294"/>
      <c r="C1140" s="294"/>
      <c r="D1140" s="294"/>
      <c r="E1140" s="294"/>
      <c r="F1140" s="294"/>
      <c r="G1140" s="294"/>
      <c r="H1140" s="294"/>
      <c r="I1140" s="294"/>
      <c r="J1140" s="294"/>
      <c r="K1140" s="294"/>
      <c r="L1140" s="294"/>
      <c r="M1140" s="294"/>
      <c r="N1140" s="294"/>
      <c r="O1140" s="295"/>
      <c r="P1140" s="790"/>
      <c r="Q1140" s="790"/>
      <c r="R1140" s="790"/>
      <c r="S1140" s="790"/>
      <c r="T1140" s="790"/>
      <c r="U1140" s="790"/>
      <c r="V1140" s="790"/>
      <c r="W1140" s="790"/>
      <c r="X1140" s="790"/>
      <c r="Y1140" s="790"/>
      <c r="Z1140" s="790"/>
      <c r="AA1140" s="790"/>
      <c r="AB1140" s="790"/>
      <c r="AC1140" s="790"/>
      <c r="AD1140" s="790"/>
      <c r="AE1140" s="790"/>
      <c r="AF1140" s="790"/>
      <c r="AG1140" s="725"/>
      <c r="AH1140" s="726"/>
      <c r="AI1140" s="726"/>
      <c r="AJ1140" s="726"/>
      <c r="AK1140" s="726"/>
      <c r="AL1140" s="726"/>
      <c r="AM1140" s="726"/>
      <c r="AN1140" s="726"/>
      <c r="AO1140" s="727"/>
      <c r="AP1140" s="832"/>
      <c r="AQ1140" s="833"/>
      <c r="AR1140" s="833"/>
      <c r="AS1140" s="833"/>
      <c r="AT1140" s="833"/>
      <c r="AU1140" s="834"/>
      <c r="AV1140" s="832"/>
      <c r="AW1140" s="833"/>
      <c r="AX1140" s="833"/>
      <c r="AY1140" s="833"/>
      <c r="AZ1140" s="833"/>
      <c r="BA1140" s="833"/>
      <c r="BB1140" s="834"/>
    </row>
    <row r="1141" spans="1:54" ht="12.6" customHeight="1" x14ac:dyDescent="0.3">
      <c r="A1141" s="293" t="s">
        <v>478</v>
      </c>
      <c r="B1141" s="294"/>
      <c r="C1141" s="294"/>
      <c r="D1141" s="294"/>
      <c r="E1141" s="294"/>
      <c r="F1141" s="294"/>
      <c r="G1141" s="294"/>
      <c r="H1141" s="294"/>
      <c r="I1141" s="294"/>
      <c r="J1141" s="294"/>
      <c r="K1141" s="294"/>
      <c r="L1141" s="294"/>
      <c r="M1141" s="294"/>
      <c r="N1141" s="294"/>
      <c r="O1141" s="295"/>
      <c r="P1141" s="790"/>
      <c r="Q1141" s="790"/>
      <c r="R1141" s="790"/>
      <c r="S1141" s="790"/>
      <c r="T1141" s="790"/>
      <c r="U1141" s="790"/>
      <c r="V1141" s="790"/>
      <c r="W1141" s="790"/>
      <c r="X1141" s="790"/>
      <c r="Y1141" s="790"/>
      <c r="Z1141" s="790"/>
      <c r="AA1141" s="790"/>
      <c r="AB1141" s="790"/>
      <c r="AC1141" s="790"/>
      <c r="AD1141" s="790"/>
      <c r="AE1141" s="790"/>
      <c r="AF1141" s="790"/>
      <c r="AG1141" s="725"/>
      <c r="AH1141" s="726"/>
      <c r="AI1141" s="726"/>
      <c r="AJ1141" s="726"/>
      <c r="AK1141" s="726"/>
      <c r="AL1141" s="726"/>
      <c r="AM1141" s="726"/>
      <c r="AN1141" s="726"/>
      <c r="AO1141" s="727"/>
      <c r="AP1141" s="832"/>
      <c r="AQ1141" s="833"/>
      <c r="AR1141" s="833"/>
      <c r="AS1141" s="833"/>
      <c r="AT1141" s="833"/>
      <c r="AU1141" s="834"/>
      <c r="AV1141" s="832"/>
      <c r="AW1141" s="833"/>
      <c r="AX1141" s="833"/>
      <c r="AY1141" s="833"/>
      <c r="AZ1141" s="833"/>
      <c r="BA1141" s="833"/>
      <c r="BB1141" s="834"/>
    </row>
    <row r="1142" spans="1:54" ht="12.6" customHeight="1" x14ac:dyDescent="0.3">
      <c r="A1142" s="293" t="s">
        <v>585</v>
      </c>
      <c r="B1142" s="294"/>
      <c r="C1142" s="294"/>
      <c r="D1142" s="294"/>
      <c r="E1142" s="294"/>
      <c r="F1142" s="294"/>
      <c r="G1142" s="294"/>
      <c r="H1142" s="294"/>
      <c r="I1142" s="294"/>
      <c r="J1142" s="294"/>
      <c r="K1142" s="294"/>
      <c r="L1142" s="294"/>
      <c r="M1142" s="294"/>
      <c r="N1142" s="294"/>
      <c r="O1142" s="295"/>
      <c r="P1142" s="830" t="s">
        <v>929</v>
      </c>
      <c r="Q1142" s="830"/>
      <c r="R1142" s="830"/>
      <c r="S1142" s="830"/>
      <c r="T1142" s="830"/>
      <c r="U1142" s="830"/>
      <c r="V1142" s="830"/>
      <c r="W1142" s="830"/>
      <c r="X1142" s="830"/>
      <c r="Y1142" s="790"/>
      <c r="Z1142" s="790"/>
      <c r="AA1142" s="790"/>
      <c r="AB1142" s="790"/>
      <c r="AC1142" s="790"/>
      <c r="AD1142" s="790"/>
      <c r="AE1142" s="790"/>
      <c r="AF1142" s="790"/>
      <c r="AG1142" s="787" t="s">
        <v>929</v>
      </c>
      <c r="AH1142" s="788"/>
      <c r="AI1142" s="788"/>
      <c r="AJ1142" s="788"/>
      <c r="AK1142" s="788"/>
      <c r="AL1142" s="788"/>
      <c r="AM1142" s="788"/>
      <c r="AN1142" s="788"/>
      <c r="AO1142" s="789"/>
      <c r="AP1142" s="832"/>
      <c r="AQ1142" s="833"/>
      <c r="AR1142" s="833"/>
      <c r="AS1142" s="833"/>
      <c r="AT1142" s="833"/>
      <c r="AU1142" s="834"/>
      <c r="AV1142" s="832"/>
      <c r="AW1142" s="833"/>
      <c r="AX1142" s="833"/>
      <c r="AY1142" s="833"/>
      <c r="AZ1142" s="833"/>
      <c r="BA1142" s="833"/>
      <c r="BB1142" s="834"/>
    </row>
    <row r="1143" spans="1:54" ht="12.6" customHeight="1" x14ac:dyDescent="0.3">
      <c r="A1143" s="293" t="s">
        <v>586</v>
      </c>
      <c r="B1143" s="294"/>
      <c r="C1143" s="294"/>
      <c r="D1143" s="294"/>
      <c r="E1143" s="294"/>
      <c r="F1143" s="294"/>
      <c r="G1143" s="294"/>
      <c r="H1143" s="294"/>
      <c r="I1143" s="294"/>
      <c r="J1143" s="294"/>
      <c r="K1143" s="294"/>
      <c r="L1143" s="294"/>
      <c r="M1143" s="294"/>
      <c r="N1143" s="294"/>
      <c r="O1143" s="295"/>
      <c r="P1143" s="830" t="s">
        <v>929</v>
      </c>
      <c r="Q1143" s="830"/>
      <c r="R1143" s="830"/>
      <c r="S1143" s="830"/>
      <c r="T1143" s="830"/>
      <c r="U1143" s="830"/>
      <c r="V1143" s="830"/>
      <c r="W1143" s="830"/>
      <c r="X1143" s="830"/>
      <c r="Y1143" s="790"/>
      <c r="Z1143" s="790"/>
      <c r="AA1143" s="790"/>
      <c r="AB1143" s="790"/>
      <c r="AC1143" s="790"/>
      <c r="AD1143" s="790"/>
      <c r="AE1143" s="790"/>
      <c r="AF1143" s="790"/>
      <c r="AG1143" s="787" t="s">
        <v>929</v>
      </c>
      <c r="AH1143" s="788"/>
      <c r="AI1143" s="788"/>
      <c r="AJ1143" s="788"/>
      <c r="AK1143" s="788"/>
      <c r="AL1143" s="788"/>
      <c r="AM1143" s="788"/>
      <c r="AN1143" s="788"/>
      <c r="AO1143" s="789"/>
      <c r="AP1143" s="832"/>
      <c r="AQ1143" s="833"/>
      <c r="AR1143" s="833"/>
      <c r="AS1143" s="833"/>
      <c r="AT1143" s="833"/>
      <c r="AU1143" s="834"/>
      <c r="AV1143" s="832"/>
      <c r="AW1143" s="833"/>
      <c r="AX1143" s="833"/>
      <c r="AY1143" s="833"/>
      <c r="AZ1143" s="833"/>
      <c r="BA1143" s="833"/>
      <c r="BB1143" s="834"/>
    </row>
    <row r="1144" spans="1:54" ht="12.6" customHeight="1" x14ac:dyDescent="0.3">
      <c r="A1144" s="293" t="s">
        <v>587</v>
      </c>
      <c r="B1144" s="294"/>
      <c r="C1144" s="294"/>
      <c r="D1144" s="294"/>
      <c r="E1144" s="294"/>
      <c r="F1144" s="294"/>
      <c r="G1144" s="294"/>
      <c r="H1144" s="294"/>
      <c r="I1144" s="294"/>
      <c r="J1144" s="294"/>
      <c r="K1144" s="294"/>
      <c r="L1144" s="294"/>
      <c r="M1144" s="294"/>
      <c r="N1144" s="294"/>
      <c r="O1144" s="295"/>
      <c r="P1144" s="830" t="s">
        <v>929</v>
      </c>
      <c r="Q1144" s="830"/>
      <c r="R1144" s="830"/>
      <c r="S1144" s="830"/>
      <c r="T1144" s="830"/>
      <c r="U1144" s="830"/>
      <c r="V1144" s="830"/>
      <c r="W1144" s="830"/>
      <c r="X1144" s="830"/>
      <c r="Y1144" s="790"/>
      <c r="Z1144" s="790"/>
      <c r="AA1144" s="790"/>
      <c r="AB1144" s="790"/>
      <c r="AC1144" s="790"/>
      <c r="AD1144" s="790"/>
      <c r="AE1144" s="790"/>
      <c r="AF1144" s="790"/>
      <c r="AG1144" s="787" t="s">
        <v>929</v>
      </c>
      <c r="AH1144" s="788"/>
      <c r="AI1144" s="788"/>
      <c r="AJ1144" s="788"/>
      <c r="AK1144" s="788"/>
      <c r="AL1144" s="788"/>
      <c r="AM1144" s="788"/>
      <c r="AN1144" s="788"/>
      <c r="AO1144" s="789"/>
      <c r="AP1144" s="832"/>
      <c r="AQ1144" s="833"/>
      <c r="AR1144" s="833"/>
      <c r="AS1144" s="833"/>
      <c r="AT1144" s="833"/>
      <c r="AU1144" s="834"/>
      <c r="AV1144" s="832"/>
      <c r="AW1144" s="833"/>
      <c r="AX1144" s="833"/>
      <c r="AY1144" s="833"/>
      <c r="AZ1144" s="833"/>
      <c r="BA1144" s="833"/>
      <c r="BB1144" s="834"/>
    </row>
    <row r="1145" spans="1:54" ht="12.6" customHeight="1" x14ac:dyDescent="0.3">
      <c r="A1145" s="314" t="s">
        <v>1544</v>
      </c>
    </row>
    <row r="1146" spans="1:54" ht="21.75" customHeight="1" x14ac:dyDescent="0.3">
      <c r="A1146" s="935"/>
      <c r="B1146" s="936"/>
      <c r="C1146" s="936"/>
      <c r="D1146" s="936"/>
      <c r="E1146" s="936"/>
      <c r="F1146" s="936"/>
      <c r="G1146" s="936"/>
      <c r="H1146" s="936"/>
      <c r="I1146" s="936"/>
      <c r="J1146" s="936"/>
      <c r="K1146" s="936"/>
      <c r="L1146" s="936"/>
      <c r="M1146" s="936"/>
      <c r="N1146" s="936"/>
      <c r="O1146" s="936"/>
      <c r="P1146" s="936"/>
      <c r="Q1146" s="936"/>
      <c r="R1146" s="936"/>
      <c r="S1146" s="936"/>
      <c r="T1146" s="936"/>
      <c r="U1146" s="936"/>
      <c r="V1146" s="936"/>
      <c r="W1146" s="936"/>
      <c r="X1146" s="936"/>
      <c r="Y1146" s="936"/>
      <c r="Z1146" s="936"/>
      <c r="AA1146" s="936"/>
      <c r="AB1146" s="936"/>
      <c r="AC1146" s="936"/>
      <c r="AD1146" s="936"/>
      <c r="AE1146" s="936"/>
      <c r="AF1146" s="936"/>
      <c r="AG1146" s="936"/>
      <c r="AH1146" s="936"/>
      <c r="AI1146" s="936"/>
      <c r="AJ1146" s="936"/>
      <c r="AK1146" s="936"/>
      <c r="AL1146" s="936"/>
      <c r="AM1146" s="936"/>
      <c r="AN1146" s="936"/>
      <c r="AO1146" s="936"/>
      <c r="AP1146" s="936"/>
      <c r="AQ1146" s="936"/>
      <c r="AR1146" s="936"/>
      <c r="AS1146" s="936"/>
      <c r="AT1146" s="936"/>
      <c r="AU1146" s="936"/>
      <c r="AV1146" s="936"/>
      <c r="AW1146" s="936"/>
      <c r="AX1146" s="936"/>
      <c r="AY1146" s="936"/>
      <c r="AZ1146" s="936"/>
      <c r="BA1146" s="936"/>
      <c r="BB1146" s="937"/>
    </row>
    <row r="1147" spans="1:54" ht="21.75" customHeight="1" x14ac:dyDescent="0.3">
      <c r="A1147" s="938"/>
      <c r="B1147" s="939"/>
      <c r="C1147" s="939"/>
      <c r="D1147" s="939"/>
      <c r="E1147" s="939"/>
      <c r="F1147" s="939"/>
      <c r="G1147" s="939"/>
      <c r="H1147" s="939"/>
      <c r="I1147" s="939"/>
      <c r="J1147" s="939"/>
      <c r="K1147" s="939"/>
      <c r="L1147" s="939"/>
      <c r="M1147" s="939"/>
      <c r="N1147" s="939"/>
      <c r="O1147" s="939"/>
      <c r="P1147" s="939"/>
      <c r="Q1147" s="939"/>
      <c r="R1147" s="939"/>
      <c r="S1147" s="939"/>
      <c r="T1147" s="939"/>
      <c r="U1147" s="939"/>
      <c r="V1147" s="939"/>
      <c r="W1147" s="939"/>
      <c r="X1147" s="939"/>
      <c r="Y1147" s="939"/>
      <c r="Z1147" s="939"/>
      <c r="AA1147" s="939"/>
      <c r="AB1147" s="939"/>
      <c r="AC1147" s="939"/>
      <c r="AD1147" s="939"/>
      <c r="AE1147" s="939"/>
      <c r="AF1147" s="939"/>
      <c r="AG1147" s="939"/>
      <c r="AH1147" s="939"/>
      <c r="AI1147" s="939"/>
      <c r="AJ1147" s="939"/>
      <c r="AK1147" s="939"/>
      <c r="AL1147" s="939"/>
      <c r="AM1147" s="939"/>
      <c r="AN1147" s="939"/>
      <c r="AO1147" s="939"/>
      <c r="AP1147" s="939"/>
      <c r="AQ1147" s="939"/>
      <c r="AR1147" s="939"/>
      <c r="AS1147" s="939"/>
      <c r="AT1147" s="939"/>
      <c r="AU1147" s="939"/>
      <c r="AV1147" s="939"/>
      <c r="AW1147" s="939"/>
      <c r="AX1147" s="939"/>
      <c r="AY1147" s="939"/>
      <c r="AZ1147" s="939"/>
      <c r="BA1147" s="939"/>
      <c r="BB1147" s="940"/>
    </row>
    <row r="1149" spans="1:54" s="284" customFormat="1" ht="13.2" x14ac:dyDescent="0.3">
      <c r="A1149" s="1108" t="s">
        <v>588</v>
      </c>
      <c r="B1149" s="1108"/>
      <c r="C1149" s="1108"/>
      <c r="D1149" s="1108"/>
      <c r="E1149" s="1108"/>
      <c r="F1149" s="1108"/>
      <c r="G1149" s="1108"/>
      <c r="H1149" s="1108"/>
      <c r="I1149" s="1108"/>
      <c r="J1149" s="1108"/>
      <c r="K1149" s="1108"/>
      <c r="L1149" s="1108"/>
      <c r="M1149" s="1108"/>
      <c r="N1149" s="1108"/>
      <c r="O1149" s="1108"/>
      <c r="P1149" s="1108"/>
      <c r="Q1149" s="1108"/>
      <c r="R1149" s="1108"/>
      <c r="S1149" s="1108"/>
      <c r="T1149" s="1108"/>
      <c r="U1149" s="1108"/>
      <c r="V1149" s="1108"/>
      <c r="W1149" s="1108"/>
      <c r="X1149" s="1108"/>
      <c r="Y1149" s="1108"/>
      <c r="Z1149" s="1108"/>
      <c r="AA1149" s="1108"/>
      <c r="AB1149" s="1108"/>
      <c r="AC1149" s="1108"/>
      <c r="AD1149" s="1108"/>
      <c r="AE1149" s="1108"/>
      <c r="AF1149" s="1108"/>
      <c r="AG1149" s="1108"/>
      <c r="AH1149" s="1108"/>
      <c r="AI1149" s="1108"/>
      <c r="AJ1149" s="1108"/>
      <c r="AK1149" s="1108"/>
      <c r="AL1149" s="1108"/>
      <c r="AM1149" s="1108"/>
      <c r="AN1149" s="1108"/>
      <c r="AO1149" s="1108"/>
      <c r="AP1149" s="1108"/>
      <c r="AQ1149" s="1108"/>
      <c r="AR1149" s="1108"/>
      <c r="AS1149" s="1108"/>
      <c r="AT1149" s="1108"/>
      <c r="AU1149" s="1108"/>
      <c r="AV1149" s="1108"/>
      <c r="AW1149" s="1108"/>
      <c r="AX1149" s="1108"/>
      <c r="AY1149" s="1108"/>
      <c r="AZ1149" s="1108"/>
      <c r="BA1149" s="1108"/>
      <c r="BB1149" s="375"/>
    </row>
    <row r="1150" spans="1:54" ht="12.6" customHeight="1" x14ac:dyDescent="0.3">
      <c r="A1150" s="314" t="s">
        <v>2883</v>
      </c>
      <c r="B1150" s="376"/>
      <c r="C1150" s="376"/>
      <c r="D1150" s="376"/>
      <c r="E1150" s="376"/>
      <c r="F1150" s="376"/>
      <c r="G1150" s="376"/>
      <c r="H1150" s="376"/>
      <c r="I1150" s="376"/>
      <c r="J1150" s="376"/>
      <c r="K1150" s="376"/>
      <c r="L1150" s="376"/>
      <c r="M1150" s="376"/>
      <c r="N1150" s="376"/>
      <c r="O1150" s="376"/>
      <c r="P1150" s="376"/>
      <c r="Q1150" s="376"/>
      <c r="R1150" s="376"/>
      <c r="S1150" s="376"/>
      <c r="T1150" s="376"/>
      <c r="U1150" s="376"/>
      <c r="V1150" s="376"/>
      <c r="W1150" s="376"/>
      <c r="X1150" s="376"/>
      <c r="Y1150" s="376"/>
      <c r="Z1150" s="376"/>
      <c r="AA1150" s="376"/>
      <c r="AB1150" s="376"/>
      <c r="AC1150" s="376"/>
      <c r="AD1150" s="376"/>
      <c r="AE1150" s="376"/>
      <c r="AF1150" s="376"/>
      <c r="AG1150" s="376"/>
      <c r="AH1150" s="376"/>
      <c r="AI1150" s="376"/>
      <c r="AJ1150" s="376"/>
      <c r="AK1150" s="376"/>
      <c r="AL1150" s="376"/>
      <c r="AM1150" s="376"/>
      <c r="AN1150" s="376"/>
      <c r="AO1150" s="376"/>
      <c r="AP1150" s="376"/>
      <c r="AQ1150" s="376"/>
      <c r="AR1150" s="376"/>
      <c r="AS1150" s="376"/>
      <c r="AT1150" s="376"/>
      <c r="AU1150" s="376"/>
      <c r="AV1150" s="376"/>
      <c r="AW1150" s="376"/>
      <c r="AX1150" s="376"/>
      <c r="AY1150" s="376"/>
      <c r="AZ1150" s="376"/>
      <c r="BA1150" s="376"/>
      <c r="BB1150" s="377"/>
    </row>
    <row r="1151" spans="1:54" s="290" customFormat="1" ht="25.5" customHeight="1" x14ac:dyDescent="0.3">
      <c r="A1151" s="754" t="s">
        <v>2884</v>
      </c>
      <c r="B1151" s="754"/>
      <c r="C1151" s="754"/>
      <c r="D1151" s="754"/>
      <c r="E1151" s="754"/>
      <c r="F1151" s="754"/>
      <c r="G1151" s="754"/>
      <c r="H1151" s="754"/>
      <c r="I1151" s="754"/>
      <c r="J1151" s="754"/>
      <c r="K1151" s="754"/>
      <c r="L1151" s="754"/>
      <c r="M1151" s="754"/>
      <c r="N1151" s="754"/>
      <c r="O1151" s="754"/>
      <c r="P1151" s="754"/>
      <c r="Q1151" s="754"/>
      <c r="R1151" s="754"/>
      <c r="S1151" s="754"/>
      <c r="T1151" s="754"/>
      <c r="U1151" s="754"/>
      <c r="V1151" s="754"/>
      <c r="W1151" s="754"/>
      <c r="X1151" s="754"/>
      <c r="Y1151" s="754"/>
      <c r="Z1151" s="754"/>
      <c r="AA1151" s="754"/>
      <c r="AB1151" s="754"/>
      <c r="AC1151" s="754"/>
      <c r="AD1151" s="754"/>
      <c r="AE1151" s="754"/>
      <c r="AF1151" s="754"/>
      <c r="AG1151" s="754"/>
      <c r="AH1151" s="754"/>
      <c r="AI1151" s="754"/>
      <c r="AJ1151" s="754"/>
      <c r="AK1151" s="754"/>
      <c r="AL1151" s="754"/>
      <c r="AM1151" s="754"/>
      <c r="AN1151" s="754"/>
      <c r="AO1151" s="754"/>
      <c r="AP1151" s="754"/>
      <c r="AQ1151" s="754"/>
      <c r="AR1151" s="754"/>
      <c r="AS1151" s="754"/>
      <c r="AT1151" s="754"/>
      <c r="AU1151" s="754"/>
      <c r="AV1151" s="754"/>
      <c r="AW1151" s="754"/>
      <c r="AX1151" s="754"/>
      <c r="AY1151" s="754"/>
      <c r="AZ1151" s="312"/>
      <c r="BA1151" s="312"/>
      <c r="BB1151" s="312"/>
    </row>
    <row r="1152" spans="1:54" ht="12.6" customHeight="1" x14ac:dyDescent="0.3">
      <c r="A1152" s="363"/>
      <c r="B1152" s="364"/>
      <c r="C1152" s="364"/>
      <c r="D1152" s="364"/>
      <c r="E1152" s="364"/>
      <c r="F1152" s="364"/>
      <c r="G1152" s="364"/>
      <c r="H1152" s="364"/>
      <c r="I1152" s="364"/>
      <c r="J1152" s="364"/>
      <c r="K1152" s="364"/>
      <c r="L1152" s="364"/>
      <c r="M1152" s="364"/>
      <c r="N1152" s="364"/>
      <c r="O1152" s="364"/>
      <c r="P1152" s="364"/>
      <c r="Q1152" s="364"/>
      <c r="R1152" s="364"/>
      <c r="S1152" s="364"/>
      <c r="T1152" s="364"/>
      <c r="U1152" s="364"/>
      <c r="V1152" s="364"/>
      <c r="W1152" s="364"/>
      <c r="X1152" s="364"/>
      <c r="Y1152" s="364"/>
      <c r="Z1152" s="364"/>
      <c r="AA1152" s="364"/>
      <c r="AB1152" s="364"/>
      <c r="AC1152" s="364"/>
      <c r="AD1152" s="364"/>
      <c r="AE1152" s="364"/>
      <c r="AF1152" s="364"/>
      <c r="AG1152" s="364"/>
      <c r="AH1152" s="364"/>
      <c r="AI1152" s="364"/>
      <c r="AJ1152" s="364"/>
      <c r="AK1152" s="364"/>
      <c r="AL1152" s="364"/>
      <c r="AM1152" s="364"/>
      <c r="AN1152" s="364"/>
      <c r="AO1152" s="364"/>
      <c r="AP1152" s="364"/>
      <c r="AQ1152" s="364"/>
      <c r="AR1152" s="364"/>
      <c r="AS1152" s="364"/>
      <c r="AT1152" s="364"/>
      <c r="AU1152" s="364"/>
      <c r="AV1152" s="364"/>
      <c r="AW1152" s="364"/>
      <c r="AX1152" s="364"/>
      <c r="AY1152" s="364"/>
      <c r="AZ1152" s="364"/>
      <c r="BA1152" s="364"/>
      <c r="BB1152" s="365"/>
    </row>
    <row r="1153" spans="1:16384" s="284" customFormat="1" ht="13.2" x14ac:dyDescent="0.3">
      <c r="A1153" s="1108" t="s">
        <v>1543</v>
      </c>
      <c r="B1153" s="1108"/>
      <c r="C1153" s="1108"/>
      <c r="D1153" s="1108"/>
      <c r="E1153" s="1108"/>
      <c r="F1153" s="1108"/>
      <c r="G1153" s="1108"/>
      <c r="H1153" s="1108"/>
      <c r="I1153" s="1108"/>
      <c r="J1153" s="1108"/>
      <c r="K1153" s="1108"/>
      <c r="L1153" s="1108"/>
      <c r="M1153" s="1108"/>
      <c r="N1153" s="1108"/>
      <c r="O1153" s="1108"/>
      <c r="P1153" s="1108"/>
      <c r="Q1153" s="1108"/>
      <c r="R1153" s="1108"/>
      <c r="S1153" s="1108"/>
      <c r="T1153" s="1108"/>
      <c r="U1153" s="1108"/>
      <c r="V1153" s="1108"/>
      <c r="W1153" s="1108"/>
      <c r="X1153" s="1108"/>
      <c r="Y1153" s="1108"/>
      <c r="Z1153" s="1108"/>
      <c r="AA1153" s="1108"/>
      <c r="AB1153" s="1108"/>
      <c r="AC1153" s="1108"/>
      <c r="AD1153" s="1108"/>
      <c r="AE1153" s="1108"/>
      <c r="AF1153" s="1108"/>
      <c r="AG1153" s="1108"/>
      <c r="AH1153" s="1108"/>
      <c r="AI1153" s="1108"/>
      <c r="AJ1153" s="1108"/>
      <c r="AK1153" s="1108"/>
      <c r="AL1153" s="1108"/>
      <c r="AM1153" s="1108"/>
      <c r="AN1153" s="1108"/>
      <c r="AO1153" s="1108"/>
      <c r="AP1153" s="1108"/>
      <c r="AQ1153" s="1108"/>
      <c r="AR1153" s="1108"/>
      <c r="AS1153" s="1108"/>
      <c r="AT1153" s="1108"/>
      <c r="AU1153" s="1108"/>
      <c r="AV1153" s="1108"/>
      <c r="AW1153" s="1108"/>
      <c r="AX1153" s="1108"/>
      <c r="AY1153" s="1108"/>
      <c r="AZ1153" s="1108"/>
      <c r="BA1153" s="1108"/>
      <c r="BB1153" s="375"/>
    </row>
    <row r="1154" spans="1:16384" ht="12.6" customHeight="1" x14ac:dyDescent="0.3">
      <c r="A1154" s="378" t="s">
        <v>2885</v>
      </c>
      <c r="B1154" s="379"/>
      <c r="C1154" s="379"/>
      <c r="D1154" s="379"/>
      <c r="E1154" s="379"/>
      <c r="F1154" s="379"/>
      <c r="G1154" s="379"/>
      <c r="H1154" s="379"/>
      <c r="I1154" s="379"/>
      <c r="J1154" s="379"/>
      <c r="K1154" s="379"/>
      <c r="L1154" s="379"/>
      <c r="M1154" s="379"/>
      <c r="N1154" s="379"/>
      <c r="O1154" s="379"/>
      <c r="P1154" s="379"/>
      <c r="Q1154" s="379"/>
      <c r="R1154" s="379"/>
      <c r="S1154" s="379"/>
      <c r="T1154" s="379"/>
      <c r="U1154" s="379"/>
      <c r="V1154" s="379"/>
      <c r="W1154" s="379"/>
      <c r="X1154" s="379"/>
      <c r="Y1154" s="379"/>
      <c r="Z1154" s="379"/>
      <c r="AA1154" s="379"/>
      <c r="AB1154" s="379"/>
      <c r="AC1154" s="379"/>
      <c r="AD1154" s="379"/>
      <c r="AE1154" s="379"/>
      <c r="AF1154" s="379"/>
      <c r="AG1154" s="379"/>
      <c r="AH1154" s="379"/>
      <c r="AI1154" s="379"/>
      <c r="AJ1154" s="379"/>
      <c r="AK1154" s="379"/>
      <c r="AL1154" s="379"/>
      <c r="AM1154" s="379"/>
      <c r="AN1154" s="379"/>
      <c r="AO1154" s="379"/>
      <c r="AP1154" s="379"/>
      <c r="AQ1154" s="379"/>
      <c r="AR1154" s="379"/>
      <c r="AS1154" s="379"/>
      <c r="AT1154" s="379"/>
      <c r="AU1154" s="379"/>
      <c r="AV1154" s="379"/>
      <c r="AW1154" s="379"/>
      <c r="AX1154" s="379"/>
      <c r="AY1154" s="379"/>
      <c r="AZ1154" s="379"/>
      <c r="BA1154" s="379"/>
      <c r="BB1154" s="379"/>
    </row>
    <row r="1155" spans="1:16384" ht="12.6" customHeight="1" x14ac:dyDescent="0.3">
      <c r="A1155" s="754" t="s">
        <v>2886</v>
      </c>
      <c r="B1155" s="754"/>
      <c r="C1155" s="754"/>
      <c r="D1155" s="754"/>
      <c r="E1155" s="754"/>
      <c r="F1155" s="754"/>
      <c r="G1155" s="754"/>
      <c r="H1155" s="754"/>
      <c r="I1155" s="754"/>
      <c r="J1155" s="754"/>
      <c r="K1155" s="754"/>
      <c r="L1155" s="754"/>
      <c r="M1155" s="754"/>
      <c r="N1155" s="754"/>
      <c r="O1155" s="754"/>
      <c r="P1155" s="754"/>
      <c r="Q1155" s="754"/>
      <c r="R1155" s="754"/>
      <c r="S1155" s="754"/>
      <c r="T1155" s="754"/>
      <c r="U1155" s="754"/>
      <c r="V1155" s="754"/>
      <c r="W1155" s="754"/>
      <c r="X1155" s="754"/>
      <c r="Y1155" s="754"/>
      <c r="Z1155" s="754"/>
      <c r="AA1155" s="754"/>
      <c r="AB1155" s="754"/>
      <c r="AC1155" s="754"/>
      <c r="AD1155" s="754"/>
      <c r="AE1155" s="754"/>
      <c r="AF1155" s="754"/>
      <c r="AG1155" s="754"/>
      <c r="AH1155" s="754"/>
      <c r="AI1155" s="754"/>
      <c r="AJ1155" s="754"/>
      <c r="AK1155" s="754"/>
      <c r="AL1155" s="754"/>
      <c r="AM1155" s="754"/>
      <c r="AN1155" s="754"/>
      <c r="AO1155" s="754"/>
      <c r="AP1155" s="754"/>
      <c r="AQ1155" s="754"/>
      <c r="AR1155" s="754"/>
      <c r="AS1155" s="754"/>
      <c r="AT1155" s="754"/>
      <c r="AU1155" s="754"/>
      <c r="AV1155" s="754"/>
      <c r="AW1155" s="754"/>
      <c r="AX1155" s="754"/>
      <c r="AY1155" s="754"/>
      <c r="AZ1155" s="754"/>
      <c r="BA1155" s="754"/>
      <c r="BB1155" s="754"/>
      <c r="BC1155" s="754"/>
      <c r="BD1155" s="754"/>
      <c r="BE1155" s="754"/>
      <c r="BF1155" s="754"/>
      <c r="BG1155" s="754"/>
      <c r="BH1155" s="754"/>
      <c r="BI1155" s="754"/>
      <c r="BJ1155" s="754"/>
      <c r="BK1155" s="754"/>
      <c r="BL1155" s="754"/>
      <c r="BM1155" s="754"/>
      <c r="BN1155" s="754"/>
      <c r="BO1155" s="754"/>
      <c r="BP1155" s="754"/>
      <c r="BQ1155" s="754"/>
      <c r="BR1155" s="754"/>
      <c r="BS1155" s="754"/>
      <c r="BT1155" s="754"/>
      <c r="BU1155" s="754"/>
      <c r="BV1155" s="754"/>
      <c r="BW1155" s="754"/>
      <c r="BX1155" s="754"/>
      <c r="BY1155" s="754"/>
      <c r="BZ1155" s="754"/>
      <c r="CA1155" s="754"/>
      <c r="CB1155" s="754"/>
      <c r="CC1155" s="754"/>
      <c r="CD1155" s="754"/>
      <c r="CE1155" s="754"/>
      <c r="CF1155" s="754"/>
      <c r="CG1155" s="754"/>
      <c r="CH1155" s="754"/>
      <c r="CI1155" s="754"/>
      <c r="CJ1155" s="754"/>
      <c r="CK1155" s="754"/>
      <c r="CL1155" s="754"/>
      <c r="CM1155" s="754"/>
      <c r="CN1155" s="754"/>
      <c r="CO1155" s="754"/>
      <c r="CP1155" s="754"/>
      <c r="CQ1155" s="754"/>
      <c r="CR1155" s="754"/>
      <c r="CS1155" s="754"/>
      <c r="CT1155" s="754"/>
      <c r="CU1155" s="754"/>
      <c r="CV1155" s="754"/>
      <c r="CW1155" s="754"/>
      <c r="CX1155" s="754"/>
      <c r="CY1155" s="754"/>
      <c r="CZ1155" s="754"/>
      <c r="DA1155" s="754"/>
      <c r="DB1155" s="754"/>
      <c r="DC1155" s="754"/>
      <c r="DD1155" s="754"/>
      <c r="DE1155" s="754"/>
      <c r="DF1155" s="754"/>
      <c r="DG1155" s="754"/>
      <c r="DH1155" s="754"/>
      <c r="DI1155" s="754"/>
      <c r="DJ1155" s="754"/>
      <c r="DK1155" s="754"/>
      <c r="DL1155" s="754"/>
      <c r="DM1155" s="754"/>
      <c r="DN1155" s="754"/>
      <c r="DO1155" s="754"/>
      <c r="DP1155" s="754"/>
      <c r="DQ1155" s="754"/>
      <c r="DR1155" s="754"/>
      <c r="DS1155" s="754"/>
      <c r="DT1155" s="754"/>
      <c r="DU1155" s="754"/>
      <c r="DV1155" s="754"/>
      <c r="DW1155" s="754"/>
      <c r="DX1155" s="754"/>
      <c r="DY1155" s="754"/>
      <c r="DZ1155" s="754"/>
      <c r="EA1155" s="754"/>
      <c r="EB1155" s="754"/>
      <c r="EC1155" s="754"/>
      <c r="ED1155" s="754"/>
      <c r="EE1155" s="754"/>
      <c r="EF1155" s="754"/>
      <c r="EG1155" s="754"/>
      <c r="EH1155" s="754"/>
      <c r="EI1155" s="754"/>
      <c r="EJ1155" s="754"/>
      <c r="EK1155" s="754"/>
      <c r="EL1155" s="754"/>
      <c r="EM1155" s="754"/>
      <c r="EN1155" s="754"/>
      <c r="EO1155" s="754"/>
      <c r="EP1155" s="754"/>
      <c r="EQ1155" s="754"/>
      <c r="ER1155" s="754"/>
      <c r="ES1155" s="754"/>
      <c r="ET1155" s="754"/>
      <c r="EU1155" s="754"/>
      <c r="EV1155" s="754"/>
      <c r="EW1155" s="754"/>
      <c r="EX1155" s="754"/>
      <c r="EY1155" s="754"/>
      <c r="EZ1155" s="754"/>
      <c r="FA1155" s="754"/>
      <c r="FB1155" s="754"/>
      <c r="FC1155" s="754"/>
      <c r="FD1155" s="754"/>
      <c r="FE1155" s="754"/>
      <c r="FF1155" s="754"/>
      <c r="FG1155" s="754"/>
      <c r="FH1155" s="754"/>
      <c r="FI1155" s="754"/>
      <c r="FJ1155" s="754"/>
      <c r="FK1155" s="754"/>
      <c r="FL1155" s="754"/>
      <c r="FM1155" s="754"/>
      <c r="FN1155" s="754"/>
      <c r="FO1155" s="754"/>
      <c r="FP1155" s="754"/>
      <c r="FQ1155" s="754"/>
      <c r="FR1155" s="754"/>
      <c r="FS1155" s="754"/>
      <c r="FT1155" s="754"/>
      <c r="FU1155" s="754"/>
      <c r="FV1155" s="754"/>
      <c r="FW1155" s="754"/>
      <c r="FX1155" s="754"/>
      <c r="FY1155" s="754"/>
      <c r="FZ1155" s="754"/>
      <c r="GA1155" s="754"/>
      <c r="GB1155" s="754"/>
      <c r="GC1155" s="754"/>
      <c r="GD1155" s="754"/>
      <c r="GE1155" s="754"/>
      <c r="GF1155" s="754"/>
      <c r="GG1155" s="754"/>
      <c r="GH1155" s="754"/>
      <c r="GI1155" s="754"/>
      <c r="GJ1155" s="754"/>
      <c r="GK1155" s="754"/>
      <c r="GL1155" s="754"/>
      <c r="GM1155" s="754"/>
      <c r="GN1155" s="754"/>
      <c r="GO1155" s="754"/>
      <c r="GP1155" s="754"/>
      <c r="GQ1155" s="754"/>
      <c r="GR1155" s="754"/>
      <c r="GS1155" s="754"/>
      <c r="GT1155" s="754"/>
      <c r="GU1155" s="754"/>
      <c r="GV1155" s="754"/>
      <c r="GW1155" s="754"/>
      <c r="GX1155" s="754"/>
      <c r="GY1155" s="754"/>
      <c r="GZ1155" s="754"/>
      <c r="HA1155" s="754"/>
      <c r="HB1155" s="754"/>
      <c r="HC1155" s="754"/>
      <c r="HD1155" s="754"/>
      <c r="HE1155" s="754"/>
      <c r="HF1155" s="754"/>
      <c r="HG1155" s="754"/>
      <c r="HH1155" s="754"/>
      <c r="HI1155" s="754"/>
      <c r="HJ1155" s="754"/>
      <c r="HK1155" s="754"/>
      <c r="HL1155" s="754"/>
      <c r="HM1155" s="754"/>
      <c r="HN1155" s="754"/>
      <c r="HO1155" s="754"/>
      <c r="HP1155" s="754"/>
      <c r="HQ1155" s="754"/>
      <c r="HR1155" s="754"/>
      <c r="HS1155" s="754"/>
      <c r="HT1155" s="754"/>
      <c r="HU1155" s="754"/>
      <c r="HV1155" s="754"/>
      <c r="HW1155" s="754"/>
      <c r="HX1155" s="754"/>
      <c r="HY1155" s="754"/>
      <c r="HZ1155" s="754"/>
      <c r="IA1155" s="754"/>
      <c r="IB1155" s="754"/>
      <c r="IC1155" s="754"/>
      <c r="ID1155" s="754"/>
      <c r="IE1155" s="754"/>
      <c r="IF1155" s="754"/>
      <c r="IG1155" s="754"/>
      <c r="IH1155" s="754"/>
      <c r="II1155" s="754"/>
      <c r="IJ1155" s="754"/>
      <c r="IK1155" s="754"/>
      <c r="IL1155" s="754"/>
      <c r="IM1155" s="754"/>
      <c r="IN1155" s="754"/>
      <c r="IO1155" s="754"/>
      <c r="IP1155" s="754"/>
      <c r="IQ1155" s="754"/>
      <c r="IR1155" s="754"/>
      <c r="IS1155" s="754"/>
      <c r="IT1155" s="754"/>
      <c r="IU1155" s="754"/>
      <c r="IV1155" s="754"/>
      <c r="IW1155" s="754"/>
      <c r="IX1155" s="754"/>
      <c r="IY1155" s="754"/>
      <c r="IZ1155" s="754"/>
      <c r="JA1155" s="754"/>
      <c r="JB1155" s="754"/>
      <c r="JC1155" s="754"/>
      <c r="JD1155" s="754"/>
      <c r="JE1155" s="754"/>
      <c r="JF1155" s="754"/>
      <c r="JG1155" s="754"/>
      <c r="JH1155" s="754"/>
      <c r="JI1155" s="754"/>
      <c r="JJ1155" s="754"/>
      <c r="JK1155" s="754"/>
      <c r="JL1155" s="754"/>
      <c r="JM1155" s="754"/>
      <c r="JN1155" s="754"/>
      <c r="JO1155" s="754"/>
      <c r="JP1155" s="754"/>
      <c r="JQ1155" s="754"/>
      <c r="JR1155" s="754"/>
      <c r="JS1155" s="754"/>
      <c r="JT1155" s="754"/>
      <c r="JU1155" s="754"/>
      <c r="JV1155" s="754"/>
      <c r="JW1155" s="754"/>
      <c r="JX1155" s="754"/>
      <c r="JY1155" s="754"/>
      <c r="JZ1155" s="754"/>
      <c r="KA1155" s="754"/>
      <c r="KB1155" s="754"/>
      <c r="KC1155" s="754"/>
      <c r="KD1155" s="754"/>
      <c r="KE1155" s="754"/>
      <c r="KF1155" s="754"/>
      <c r="KG1155" s="754"/>
      <c r="KH1155" s="754"/>
      <c r="KI1155" s="754"/>
      <c r="KJ1155" s="754"/>
      <c r="KK1155" s="754"/>
      <c r="KL1155" s="754"/>
      <c r="KM1155" s="754"/>
      <c r="KN1155" s="754"/>
      <c r="KO1155" s="754"/>
      <c r="KP1155" s="754"/>
      <c r="KQ1155" s="754"/>
      <c r="KR1155" s="754"/>
      <c r="KS1155" s="754"/>
      <c r="KT1155" s="754"/>
      <c r="KU1155" s="754"/>
      <c r="KV1155" s="754"/>
      <c r="KW1155" s="754"/>
      <c r="KX1155" s="754"/>
      <c r="KY1155" s="754"/>
      <c r="KZ1155" s="754"/>
      <c r="LA1155" s="754"/>
      <c r="LB1155" s="754"/>
      <c r="LC1155" s="754"/>
      <c r="LD1155" s="754"/>
      <c r="LE1155" s="754"/>
      <c r="LF1155" s="754"/>
      <c r="LG1155" s="754"/>
      <c r="LH1155" s="754"/>
      <c r="LI1155" s="754"/>
      <c r="LJ1155" s="754"/>
      <c r="LK1155" s="754"/>
      <c r="LL1155" s="754"/>
      <c r="LM1155" s="754"/>
      <c r="LN1155" s="754"/>
      <c r="LO1155" s="754"/>
      <c r="LP1155" s="754"/>
      <c r="LQ1155" s="754"/>
      <c r="LR1155" s="754"/>
      <c r="LS1155" s="754"/>
      <c r="LT1155" s="754"/>
      <c r="LU1155" s="754"/>
      <c r="LV1155" s="754"/>
      <c r="LW1155" s="754"/>
      <c r="LX1155" s="754"/>
      <c r="LY1155" s="754"/>
      <c r="LZ1155" s="754"/>
      <c r="MA1155" s="754"/>
      <c r="MB1155" s="754"/>
      <c r="MC1155" s="754"/>
      <c r="MD1155" s="754"/>
      <c r="ME1155" s="754"/>
      <c r="MF1155" s="754"/>
      <c r="MG1155" s="754"/>
      <c r="MH1155" s="754"/>
      <c r="MI1155" s="754"/>
      <c r="MJ1155" s="754"/>
      <c r="MK1155" s="754"/>
      <c r="ML1155" s="754"/>
      <c r="MM1155" s="754"/>
      <c r="MN1155" s="754"/>
      <c r="MO1155" s="754"/>
      <c r="MP1155" s="754"/>
      <c r="MQ1155" s="754"/>
      <c r="MR1155" s="754"/>
      <c r="MS1155" s="754"/>
      <c r="MT1155" s="754"/>
      <c r="MU1155" s="754"/>
      <c r="MV1155" s="754"/>
      <c r="MW1155" s="754"/>
      <c r="MX1155" s="754"/>
      <c r="MY1155" s="754"/>
      <c r="MZ1155" s="754"/>
      <c r="NA1155" s="754"/>
      <c r="NB1155" s="754"/>
      <c r="NC1155" s="754"/>
      <c r="ND1155" s="754"/>
      <c r="NE1155" s="754"/>
      <c r="NF1155" s="754"/>
      <c r="NG1155" s="754"/>
      <c r="NH1155" s="754"/>
      <c r="NI1155" s="754"/>
      <c r="NJ1155" s="754"/>
      <c r="NK1155" s="754"/>
      <c r="NL1155" s="754"/>
      <c r="NM1155" s="754"/>
      <c r="NN1155" s="754"/>
      <c r="NO1155" s="754"/>
      <c r="NP1155" s="754"/>
      <c r="NQ1155" s="754"/>
      <c r="NR1155" s="754"/>
      <c r="NS1155" s="754"/>
      <c r="NT1155" s="754"/>
      <c r="NU1155" s="754"/>
      <c r="NV1155" s="754"/>
      <c r="NW1155" s="754"/>
      <c r="NX1155" s="754"/>
      <c r="NY1155" s="754"/>
      <c r="NZ1155" s="754"/>
      <c r="OA1155" s="754"/>
      <c r="OB1155" s="754"/>
      <c r="OC1155" s="754"/>
      <c r="OD1155" s="754"/>
      <c r="OE1155" s="754"/>
      <c r="OF1155" s="754"/>
      <c r="OG1155" s="754"/>
      <c r="OH1155" s="754"/>
      <c r="OI1155" s="754"/>
      <c r="OJ1155" s="754"/>
      <c r="OK1155" s="754"/>
      <c r="OL1155" s="754"/>
      <c r="OM1155" s="754"/>
      <c r="ON1155" s="754"/>
      <c r="OO1155" s="754"/>
      <c r="OP1155" s="754"/>
      <c r="OQ1155" s="754"/>
      <c r="OR1155" s="754"/>
      <c r="OS1155" s="754"/>
      <c r="OT1155" s="754"/>
      <c r="OU1155" s="754"/>
      <c r="OV1155" s="754"/>
      <c r="OW1155" s="754"/>
      <c r="OX1155" s="754"/>
      <c r="OY1155" s="754"/>
      <c r="OZ1155" s="754"/>
      <c r="PA1155" s="754"/>
      <c r="PB1155" s="754"/>
      <c r="PC1155" s="754"/>
      <c r="PD1155" s="754"/>
      <c r="PE1155" s="754"/>
      <c r="PF1155" s="754"/>
      <c r="PG1155" s="754"/>
      <c r="PH1155" s="754"/>
      <c r="PI1155" s="754"/>
      <c r="PJ1155" s="754"/>
      <c r="PK1155" s="754"/>
      <c r="PL1155" s="754"/>
      <c r="PM1155" s="754"/>
      <c r="PN1155" s="754"/>
      <c r="PO1155" s="754"/>
      <c r="PP1155" s="754"/>
      <c r="PQ1155" s="754"/>
      <c r="PR1155" s="754"/>
      <c r="PS1155" s="754"/>
      <c r="PT1155" s="754"/>
      <c r="PU1155" s="754"/>
      <c r="PV1155" s="754"/>
      <c r="PW1155" s="754"/>
      <c r="PX1155" s="754"/>
      <c r="PY1155" s="754"/>
      <c r="PZ1155" s="754"/>
      <c r="QA1155" s="754"/>
      <c r="QB1155" s="754"/>
      <c r="QC1155" s="754"/>
      <c r="QD1155" s="754"/>
      <c r="QE1155" s="754"/>
      <c r="QF1155" s="754"/>
      <c r="QG1155" s="754"/>
      <c r="QH1155" s="754"/>
      <c r="QI1155" s="754"/>
      <c r="QJ1155" s="754"/>
      <c r="QK1155" s="754"/>
      <c r="QL1155" s="754"/>
      <c r="QM1155" s="754"/>
      <c r="QN1155" s="754"/>
      <c r="QO1155" s="754"/>
      <c r="QP1155" s="754"/>
      <c r="QQ1155" s="754"/>
      <c r="QR1155" s="754"/>
      <c r="QS1155" s="754"/>
      <c r="QT1155" s="754"/>
      <c r="QU1155" s="754"/>
      <c r="QV1155" s="754"/>
      <c r="QW1155" s="754"/>
      <c r="QX1155" s="754"/>
      <c r="QY1155" s="754"/>
      <c r="QZ1155" s="754"/>
      <c r="RA1155" s="754"/>
      <c r="RB1155" s="754"/>
      <c r="RC1155" s="754"/>
      <c r="RD1155" s="754"/>
      <c r="RE1155" s="754"/>
      <c r="RF1155" s="754"/>
      <c r="RG1155" s="754"/>
      <c r="RH1155" s="754"/>
      <c r="RI1155" s="754"/>
      <c r="RJ1155" s="754"/>
      <c r="RK1155" s="754"/>
      <c r="RL1155" s="754"/>
      <c r="RM1155" s="754"/>
      <c r="RN1155" s="754"/>
      <c r="RO1155" s="754"/>
      <c r="RP1155" s="754"/>
      <c r="RQ1155" s="754"/>
      <c r="RR1155" s="754"/>
      <c r="RS1155" s="754"/>
      <c r="RT1155" s="754"/>
      <c r="RU1155" s="754"/>
      <c r="RV1155" s="754"/>
      <c r="RW1155" s="754"/>
      <c r="RX1155" s="754"/>
      <c r="RY1155" s="754"/>
      <c r="RZ1155" s="754"/>
      <c r="SA1155" s="754"/>
      <c r="SB1155" s="754"/>
      <c r="SC1155" s="754"/>
      <c r="SD1155" s="754"/>
      <c r="SE1155" s="754"/>
      <c r="SF1155" s="754"/>
      <c r="SG1155" s="754"/>
      <c r="SH1155" s="754"/>
      <c r="SI1155" s="754"/>
      <c r="SJ1155" s="754"/>
      <c r="SK1155" s="754"/>
      <c r="SL1155" s="754"/>
      <c r="SM1155" s="754"/>
      <c r="SN1155" s="754"/>
      <c r="SO1155" s="754"/>
      <c r="SP1155" s="754"/>
      <c r="SQ1155" s="754"/>
      <c r="SR1155" s="754"/>
      <c r="SS1155" s="754"/>
      <c r="ST1155" s="754"/>
      <c r="SU1155" s="754"/>
      <c r="SV1155" s="754"/>
      <c r="SW1155" s="754"/>
      <c r="SX1155" s="754"/>
      <c r="SY1155" s="754"/>
      <c r="SZ1155" s="754"/>
      <c r="TA1155" s="754"/>
      <c r="TB1155" s="754"/>
      <c r="TC1155" s="754"/>
      <c r="TD1155" s="754"/>
      <c r="TE1155" s="754"/>
      <c r="TF1155" s="754"/>
      <c r="TG1155" s="754"/>
      <c r="TH1155" s="754"/>
      <c r="TI1155" s="754"/>
      <c r="TJ1155" s="754"/>
      <c r="TK1155" s="754"/>
      <c r="TL1155" s="754"/>
      <c r="TM1155" s="754"/>
      <c r="TN1155" s="754"/>
      <c r="TO1155" s="754"/>
      <c r="TP1155" s="754"/>
      <c r="TQ1155" s="754"/>
      <c r="TR1155" s="754"/>
      <c r="TS1155" s="754"/>
      <c r="TT1155" s="754"/>
      <c r="TU1155" s="754"/>
      <c r="TV1155" s="754"/>
      <c r="TW1155" s="754"/>
      <c r="TX1155" s="754"/>
      <c r="TY1155" s="754"/>
      <c r="TZ1155" s="754"/>
      <c r="UA1155" s="754"/>
      <c r="UB1155" s="754"/>
      <c r="UC1155" s="754"/>
      <c r="UD1155" s="754"/>
      <c r="UE1155" s="754"/>
      <c r="UF1155" s="754"/>
      <c r="UG1155" s="754"/>
      <c r="UH1155" s="754"/>
      <c r="UI1155" s="754"/>
      <c r="UJ1155" s="754"/>
      <c r="UK1155" s="754"/>
      <c r="UL1155" s="754"/>
      <c r="UM1155" s="754"/>
      <c r="UN1155" s="754"/>
      <c r="UO1155" s="754"/>
      <c r="UP1155" s="754"/>
      <c r="UQ1155" s="754"/>
      <c r="UR1155" s="754"/>
      <c r="US1155" s="754"/>
      <c r="UT1155" s="754"/>
      <c r="UU1155" s="754"/>
      <c r="UV1155" s="754"/>
      <c r="UW1155" s="754"/>
      <c r="UX1155" s="754"/>
      <c r="UY1155" s="754"/>
      <c r="UZ1155" s="754"/>
      <c r="VA1155" s="754"/>
      <c r="VB1155" s="754"/>
      <c r="VC1155" s="754"/>
      <c r="VD1155" s="754"/>
      <c r="VE1155" s="754"/>
      <c r="VF1155" s="754"/>
      <c r="VG1155" s="754"/>
      <c r="VH1155" s="754"/>
      <c r="VI1155" s="754"/>
      <c r="VJ1155" s="754"/>
      <c r="VK1155" s="754"/>
      <c r="VL1155" s="754"/>
      <c r="VM1155" s="754"/>
      <c r="VN1155" s="754"/>
      <c r="VO1155" s="754"/>
      <c r="VP1155" s="754"/>
      <c r="VQ1155" s="754"/>
      <c r="VR1155" s="754"/>
      <c r="VS1155" s="754"/>
      <c r="VT1155" s="754"/>
      <c r="VU1155" s="754"/>
      <c r="VV1155" s="754"/>
      <c r="VW1155" s="754"/>
      <c r="VX1155" s="754"/>
      <c r="VY1155" s="754"/>
      <c r="VZ1155" s="754"/>
      <c r="WA1155" s="754"/>
      <c r="WB1155" s="754"/>
      <c r="WC1155" s="754"/>
      <c r="WD1155" s="754"/>
      <c r="WE1155" s="754"/>
      <c r="WF1155" s="754"/>
      <c r="WG1155" s="754"/>
      <c r="WH1155" s="754"/>
      <c r="WI1155" s="754"/>
      <c r="WJ1155" s="754"/>
      <c r="WK1155" s="754"/>
      <c r="WL1155" s="754"/>
      <c r="WM1155" s="754"/>
      <c r="WN1155" s="754"/>
      <c r="WO1155" s="754"/>
      <c r="WP1155" s="754"/>
      <c r="WQ1155" s="754"/>
      <c r="WR1155" s="754"/>
      <c r="WS1155" s="754"/>
      <c r="WT1155" s="754"/>
      <c r="WU1155" s="754"/>
      <c r="WV1155" s="754"/>
      <c r="WW1155" s="754"/>
      <c r="WX1155" s="754"/>
      <c r="WY1155" s="754"/>
      <c r="WZ1155" s="754"/>
      <c r="XA1155" s="754"/>
      <c r="XB1155" s="754"/>
      <c r="XC1155" s="754"/>
      <c r="XD1155" s="754"/>
      <c r="XE1155" s="754"/>
      <c r="XF1155" s="754"/>
      <c r="XG1155" s="754"/>
      <c r="XH1155" s="754"/>
      <c r="XI1155" s="754"/>
      <c r="XJ1155" s="754"/>
      <c r="XK1155" s="754"/>
      <c r="XL1155" s="754"/>
      <c r="XM1155" s="754"/>
      <c r="XN1155" s="754"/>
      <c r="XO1155" s="754"/>
      <c r="XP1155" s="754"/>
      <c r="XQ1155" s="754"/>
      <c r="XR1155" s="754"/>
      <c r="XS1155" s="754"/>
      <c r="XT1155" s="754"/>
      <c r="XU1155" s="754"/>
      <c r="XV1155" s="754"/>
      <c r="XW1155" s="754"/>
      <c r="XX1155" s="754"/>
      <c r="XY1155" s="754"/>
      <c r="XZ1155" s="754"/>
      <c r="YA1155" s="754"/>
      <c r="YB1155" s="754"/>
      <c r="YC1155" s="754"/>
      <c r="YD1155" s="754"/>
      <c r="YE1155" s="754"/>
      <c r="YF1155" s="754"/>
      <c r="YG1155" s="754"/>
      <c r="YH1155" s="754"/>
      <c r="YI1155" s="754"/>
      <c r="YJ1155" s="754"/>
      <c r="YK1155" s="754"/>
      <c r="YL1155" s="754"/>
      <c r="YM1155" s="754"/>
      <c r="YN1155" s="754"/>
      <c r="YO1155" s="754"/>
      <c r="YP1155" s="754"/>
      <c r="YQ1155" s="754"/>
      <c r="YR1155" s="754"/>
      <c r="YS1155" s="754"/>
      <c r="YT1155" s="754"/>
      <c r="YU1155" s="754"/>
      <c r="YV1155" s="754"/>
      <c r="YW1155" s="754"/>
      <c r="YX1155" s="754"/>
      <c r="YY1155" s="754"/>
      <c r="YZ1155" s="754"/>
      <c r="ZA1155" s="754"/>
      <c r="ZB1155" s="754"/>
      <c r="ZC1155" s="754"/>
      <c r="ZD1155" s="754"/>
      <c r="ZE1155" s="754"/>
      <c r="ZF1155" s="754"/>
      <c r="ZG1155" s="754"/>
      <c r="ZH1155" s="754"/>
      <c r="ZI1155" s="754"/>
      <c r="ZJ1155" s="754"/>
      <c r="ZK1155" s="754"/>
      <c r="ZL1155" s="754"/>
      <c r="ZM1155" s="754"/>
      <c r="ZN1155" s="754"/>
      <c r="ZO1155" s="754"/>
      <c r="ZP1155" s="754"/>
      <c r="ZQ1155" s="754"/>
      <c r="ZR1155" s="754"/>
      <c r="ZS1155" s="754"/>
      <c r="ZT1155" s="754"/>
      <c r="ZU1155" s="754"/>
      <c r="ZV1155" s="754"/>
      <c r="ZW1155" s="754"/>
      <c r="ZX1155" s="754"/>
      <c r="ZY1155" s="754"/>
      <c r="ZZ1155" s="754"/>
      <c r="AAA1155" s="754"/>
      <c r="AAB1155" s="754"/>
      <c r="AAC1155" s="754"/>
      <c r="AAD1155" s="754"/>
      <c r="AAE1155" s="754"/>
      <c r="AAF1155" s="754"/>
      <c r="AAG1155" s="754"/>
      <c r="AAH1155" s="754"/>
      <c r="AAI1155" s="754"/>
      <c r="AAJ1155" s="754"/>
      <c r="AAK1155" s="754"/>
      <c r="AAL1155" s="754"/>
      <c r="AAM1155" s="754"/>
      <c r="AAN1155" s="754"/>
      <c r="AAO1155" s="754"/>
      <c r="AAP1155" s="754"/>
      <c r="AAQ1155" s="754"/>
      <c r="AAR1155" s="754"/>
      <c r="AAS1155" s="754"/>
      <c r="AAT1155" s="754"/>
      <c r="AAU1155" s="754"/>
      <c r="AAV1155" s="754"/>
      <c r="AAW1155" s="754"/>
      <c r="AAX1155" s="754"/>
      <c r="AAY1155" s="754"/>
      <c r="AAZ1155" s="754"/>
      <c r="ABA1155" s="754"/>
      <c r="ABB1155" s="754"/>
      <c r="ABC1155" s="754"/>
      <c r="ABD1155" s="754"/>
      <c r="ABE1155" s="754"/>
      <c r="ABF1155" s="754"/>
      <c r="ABG1155" s="754"/>
      <c r="ABH1155" s="754"/>
      <c r="ABI1155" s="754"/>
      <c r="ABJ1155" s="754"/>
      <c r="ABK1155" s="754"/>
      <c r="ABL1155" s="754"/>
      <c r="ABM1155" s="754"/>
      <c r="ABN1155" s="754"/>
      <c r="ABO1155" s="754"/>
      <c r="ABP1155" s="754"/>
      <c r="ABQ1155" s="754"/>
      <c r="ABR1155" s="754"/>
      <c r="ABS1155" s="754"/>
      <c r="ABT1155" s="754"/>
      <c r="ABU1155" s="754"/>
      <c r="ABV1155" s="754"/>
      <c r="ABW1155" s="754"/>
      <c r="ABX1155" s="754"/>
      <c r="ABY1155" s="754"/>
      <c r="ABZ1155" s="754"/>
      <c r="ACA1155" s="754"/>
      <c r="ACB1155" s="754"/>
      <c r="ACC1155" s="754"/>
      <c r="ACD1155" s="754"/>
      <c r="ACE1155" s="754"/>
      <c r="ACF1155" s="754"/>
      <c r="ACG1155" s="754"/>
      <c r="ACH1155" s="754"/>
      <c r="ACI1155" s="754"/>
      <c r="ACJ1155" s="754"/>
      <c r="ACK1155" s="754"/>
      <c r="ACL1155" s="754"/>
      <c r="ACM1155" s="754"/>
      <c r="ACN1155" s="754"/>
      <c r="ACO1155" s="754"/>
      <c r="ACP1155" s="754"/>
      <c r="ACQ1155" s="754"/>
      <c r="ACR1155" s="754"/>
      <c r="ACS1155" s="754"/>
      <c r="ACT1155" s="754"/>
      <c r="ACU1155" s="754"/>
      <c r="ACV1155" s="754"/>
      <c r="ACW1155" s="754"/>
      <c r="ACX1155" s="754"/>
      <c r="ACY1155" s="754"/>
      <c r="ACZ1155" s="754"/>
      <c r="ADA1155" s="754"/>
      <c r="ADB1155" s="754"/>
      <c r="ADC1155" s="754"/>
      <c r="ADD1155" s="754"/>
      <c r="ADE1155" s="754"/>
      <c r="ADF1155" s="754"/>
      <c r="ADG1155" s="754"/>
      <c r="ADH1155" s="754"/>
      <c r="ADI1155" s="754"/>
      <c r="ADJ1155" s="754"/>
      <c r="ADK1155" s="754"/>
      <c r="ADL1155" s="754"/>
      <c r="ADM1155" s="754"/>
      <c r="ADN1155" s="754"/>
      <c r="ADO1155" s="754"/>
      <c r="ADP1155" s="754"/>
      <c r="ADQ1155" s="754"/>
      <c r="ADR1155" s="754"/>
      <c r="ADS1155" s="754"/>
      <c r="ADT1155" s="754"/>
      <c r="ADU1155" s="754"/>
      <c r="ADV1155" s="754"/>
      <c r="ADW1155" s="754"/>
      <c r="ADX1155" s="754"/>
      <c r="ADY1155" s="754"/>
      <c r="ADZ1155" s="754"/>
      <c r="AEA1155" s="754"/>
      <c r="AEB1155" s="754"/>
      <c r="AEC1155" s="754"/>
      <c r="AED1155" s="754"/>
      <c r="AEE1155" s="754"/>
      <c r="AEF1155" s="754"/>
      <c r="AEG1155" s="754"/>
      <c r="AEH1155" s="754"/>
      <c r="AEI1155" s="754"/>
      <c r="AEJ1155" s="754"/>
      <c r="AEK1155" s="754"/>
      <c r="AEL1155" s="754"/>
      <c r="AEM1155" s="754"/>
      <c r="AEN1155" s="754"/>
      <c r="AEO1155" s="754"/>
      <c r="AEP1155" s="754"/>
      <c r="AEQ1155" s="754"/>
      <c r="AER1155" s="754"/>
      <c r="AES1155" s="754"/>
      <c r="AET1155" s="754"/>
      <c r="AEU1155" s="754"/>
      <c r="AEV1155" s="754"/>
      <c r="AEW1155" s="754"/>
      <c r="AEX1155" s="754"/>
      <c r="AEY1155" s="754"/>
      <c r="AEZ1155" s="754"/>
      <c r="AFA1155" s="754"/>
      <c r="AFB1155" s="754"/>
      <c r="AFC1155" s="754"/>
      <c r="AFD1155" s="754"/>
      <c r="AFE1155" s="754"/>
      <c r="AFF1155" s="754"/>
      <c r="AFG1155" s="754"/>
      <c r="AFH1155" s="754"/>
      <c r="AFI1155" s="754"/>
      <c r="AFJ1155" s="754"/>
      <c r="AFK1155" s="754"/>
      <c r="AFL1155" s="754"/>
      <c r="AFM1155" s="754"/>
      <c r="AFN1155" s="754"/>
      <c r="AFO1155" s="754"/>
      <c r="AFP1155" s="754"/>
      <c r="AFQ1155" s="754"/>
      <c r="AFR1155" s="754"/>
      <c r="AFS1155" s="754"/>
      <c r="AFT1155" s="754"/>
      <c r="AFU1155" s="754"/>
      <c r="AFV1155" s="754"/>
      <c r="AFW1155" s="754"/>
      <c r="AFX1155" s="754"/>
      <c r="AFY1155" s="754"/>
      <c r="AFZ1155" s="754"/>
      <c r="AGA1155" s="754"/>
      <c r="AGB1155" s="754"/>
      <c r="AGC1155" s="754"/>
      <c r="AGD1155" s="754"/>
      <c r="AGE1155" s="754"/>
      <c r="AGF1155" s="754"/>
      <c r="AGG1155" s="754"/>
      <c r="AGH1155" s="754"/>
      <c r="AGI1155" s="754"/>
      <c r="AGJ1155" s="754"/>
      <c r="AGK1155" s="754"/>
      <c r="AGL1155" s="754"/>
      <c r="AGM1155" s="754"/>
      <c r="AGN1155" s="754"/>
      <c r="AGO1155" s="754"/>
      <c r="AGP1155" s="754"/>
      <c r="AGQ1155" s="754"/>
      <c r="AGR1155" s="754"/>
      <c r="AGS1155" s="754"/>
      <c r="AGT1155" s="754"/>
      <c r="AGU1155" s="754"/>
      <c r="AGV1155" s="754"/>
      <c r="AGW1155" s="754"/>
      <c r="AGX1155" s="754"/>
      <c r="AGY1155" s="754"/>
      <c r="AGZ1155" s="754"/>
      <c r="AHA1155" s="754"/>
      <c r="AHB1155" s="754"/>
      <c r="AHC1155" s="754"/>
      <c r="AHD1155" s="754"/>
      <c r="AHE1155" s="754"/>
      <c r="AHF1155" s="754"/>
      <c r="AHG1155" s="754"/>
      <c r="AHH1155" s="754"/>
      <c r="AHI1155" s="754"/>
      <c r="AHJ1155" s="754"/>
      <c r="AHK1155" s="754"/>
      <c r="AHL1155" s="754"/>
      <c r="AHM1155" s="754"/>
      <c r="AHN1155" s="754"/>
      <c r="AHO1155" s="754"/>
      <c r="AHP1155" s="754"/>
      <c r="AHQ1155" s="754"/>
      <c r="AHR1155" s="754"/>
      <c r="AHS1155" s="754"/>
      <c r="AHT1155" s="754"/>
      <c r="AHU1155" s="754"/>
      <c r="AHV1155" s="754"/>
      <c r="AHW1155" s="754"/>
      <c r="AHX1155" s="754"/>
      <c r="AHY1155" s="754"/>
      <c r="AHZ1155" s="754"/>
      <c r="AIA1155" s="754"/>
      <c r="AIB1155" s="754"/>
      <c r="AIC1155" s="754"/>
      <c r="AID1155" s="754"/>
      <c r="AIE1155" s="754"/>
      <c r="AIF1155" s="754"/>
      <c r="AIG1155" s="754"/>
      <c r="AIH1155" s="754"/>
      <c r="AII1155" s="754"/>
      <c r="AIJ1155" s="754"/>
      <c r="AIK1155" s="754"/>
      <c r="AIL1155" s="754"/>
      <c r="AIM1155" s="754"/>
      <c r="AIN1155" s="754"/>
      <c r="AIO1155" s="754"/>
      <c r="AIP1155" s="754"/>
      <c r="AIQ1155" s="754"/>
      <c r="AIR1155" s="754"/>
      <c r="AIS1155" s="754"/>
      <c r="AIT1155" s="754"/>
      <c r="AIU1155" s="754"/>
      <c r="AIV1155" s="754"/>
      <c r="AIW1155" s="754"/>
      <c r="AIX1155" s="754"/>
      <c r="AIY1155" s="754"/>
      <c r="AIZ1155" s="754"/>
      <c r="AJA1155" s="754"/>
      <c r="AJB1155" s="754"/>
      <c r="AJC1155" s="754"/>
      <c r="AJD1155" s="754"/>
      <c r="AJE1155" s="754"/>
      <c r="AJF1155" s="754"/>
      <c r="AJG1155" s="754"/>
      <c r="AJH1155" s="754"/>
      <c r="AJI1155" s="754"/>
      <c r="AJJ1155" s="754"/>
      <c r="AJK1155" s="754"/>
      <c r="AJL1155" s="754"/>
      <c r="AJM1155" s="754"/>
      <c r="AJN1155" s="754"/>
      <c r="AJO1155" s="754"/>
      <c r="AJP1155" s="754"/>
      <c r="AJQ1155" s="754"/>
      <c r="AJR1155" s="754"/>
      <c r="AJS1155" s="754"/>
      <c r="AJT1155" s="754"/>
      <c r="AJU1155" s="754"/>
      <c r="AJV1155" s="754"/>
      <c r="AJW1155" s="754"/>
      <c r="AJX1155" s="754"/>
      <c r="AJY1155" s="754"/>
      <c r="AJZ1155" s="754"/>
      <c r="AKA1155" s="754"/>
      <c r="AKB1155" s="754"/>
      <c r="AKC1155" s="754"/>
      <c r="AKD1155" s="754"/>
      <c r="AKE1155" s="754"/>
      <c r="AKF1155" s="754"/>
      <c r="AKG1155" s="754"/>
      <c r="AKH1155" s="754"/>
      <c r="AKI1155" s="754"/>
      <c r="AKJ1155" s="754"/>
      <c r="AKK1155" s="754"/>
      <c r="AKL1155" s="754"/>
      <c r="AKM1155" s="754"/>
      <c r="AKN1155" s="754"/>
      <c r="AKO1155" s="754"/>
      <c r="AKP1155" s="754"/>
      <c r="AKQ1155" s="754"/>
      <c r="AKR1155" s="754"/>
      <c r="AKS1155" s="754"/>
      <c r="AKT1155" s="754"/>
      <c r="AKU1155" s="754"/>
      <c r="AKV1155" s="754"/>
      <c r="AKW1155" s="754"/>
      <c r="AKX1155" s="754"/>
      <c r="AKY1155" s="754"/>
      <c r="AKZ1155" s="754"/>
      <c r="ALA1155" s="754"/>
      <c r="ALB1155" s="754"/>
      <c r="ALC1155" s="754"/>
      <c r="ALD1155" s="754"/>
      <c r="ALE1155" s="754"/>
      <c r="ALF1155" s="754"/>
      <c r="ALG1155" s="754"/>
      <c r="ALH1155" s="754"/>
      <c r="ALI1155" s="754"/>
      <c r="ALJ1155" s="754"/>
      <c r="ALK1155" s="754"/>
      <c r="ALL1155" s="754"/>
      <c r="ALM1155" s="754"/>
      <c r="ALN1155" s="754"/>
      <c r="ALO1155" s="754"/>
      <c r="ALP1155" s="754"/>
      <c r="ALQ1155" s="754"/>
      <c r="ALR1155" s="754"/>
      <c r="ALS1155" s="754"/>
      <c r="ALT1155" s="754"/>
      <c r="ALU1155" s="754"/>
      <c r="ALV1155" s="754"/>
      <c r="ALW1155" s="754"/>
      <c r="ALX1155" s="754"/>
      <c r="ALY1155" s="754"/>
      <c r="ALZ1155" s="754"/>
      <c r="AMA1155" s="754"/>
      <c r="AMB1155" s="754"/>
      <c r="AMC1155" s="754"/>
      <c r="AMD1155" s="754"/>
      <c r="AME1155" s="754"/>
      <c r="AMF1155" s="754"/>
      <c r="AMG1155" s="754"/>
      <c r="AMH1155" s="754"/>
      <c r="AMI1155" s="754"/>
      <c r="AMJ1155" s="754"/>
      <c r="AMK1155" s="754"/>
      <c r="AML1155" s="754"/>
      <c r="AMM1155" s="754"/>
      <c r="AMN1155" s="754"/>
      <c r="AMO1155" s="754"/>
      <c r="AMP1155" s="754"/>
      <c r="AMQ1155" s="754"/>
      <c r="AMR1155" s="754"/>
      <c r="AMS1155" s="754"/>
      <c r="AMT1155" s="754"/>
      <c r="AMU1155" s="754"/>
      <c r="AMV1155" s="754"/>
      <c r="AMW1155" s="754"/>
      <c r="AMX1155" s="754"/>
      <c r="AMY1155" s="754"/>
      <c r="AMZ1155" s="754"/>
      <c r="ANA1155" s="754"/>
      <c r="ANB1155" s="754"/>
      <c r="ANC1155" s="754"/>
      <c r="AND1155" s="754"/>
      <c r="ANE1155" s="754"/>
      <c r="ANF1155" s="754"/>
      <c r="ANG1155" s="754"/>
      <c r="ANH1155" s="754"/>
      <c r="ANI1155" s="754"/>
      <c r="ANJ1155" s="754"/>
      <c r="ANK1155" s="754"/>
      <c r="ANL1155" s="754"/>
      <c r="ANM1155" s="754"/>
      <c r="ANN1155" s="754"/>
      <c r="ANO1155" s="754"/>
      <c r="ANP1155" s="754"/>
      <c r="ANQ1155" s="754"/>
      <c r="ANR1155" s="754"/>
      <c r="ANS1155" s="754"/>
      <c r="ANT1155" s="754"/>
      <c r="ANU1155" s="754"/>
      <c r="ANV1155" s="754"/>
      <c r="ANW1155" s="754"/>
      <c r="ANX1155" s="754"/>
      <c r="ANY1155" s="754"/>
      <c r="ANZ1155" s="754"/>
      <c r="AOA1155" s="754"/>
      <c r="AOB1155" s="754"/>
      <c r="AOC1155" s="754"/>
      <c r="AOD1155" s="754"/>
      <c r="AOE1155" s="754"/>
      <c r="AOF1155" s="754"/>
      <c r="AOG1155" s="754"/>
      <c r="AOH1155" s="754"/>
      <c r="AOI1155" s="754"/>
      <c r="AOJ1155" s="754"/>
      <c r="AOK1155" s="754"/>
      <c r="AOL1155" s="754"/>
      <c r="AOM1155" s="754"/>
      <c r="AON1155" s="754"/>
      <c r="AOO1155" s="754"/>
      <c r="AOP1155" s="754"/>
      <c r="AOQ1155" s="754"/>
      <c r="AOR1155" s="754"/>
      <c r="AOS1155" s="754"/>
      <c r="AOT1155" s="754"/>
      <c r="AOU1155" s="754"/>
      <c r="AOV1155" s="754"/>
      <c r="AOW1155" s="754"/>
      <c r="AOX1155" s="754"/>
      <c r="AOY1155" s="754"/>
      <c r="AOZ1155" s="754"/>
      <c r="APA1155" s="754"/>
      <c r="APB1155" s="754"/>
      <c r="APC1155" s="754"/>
      <c r="APD1155" s="754"/>
      <c r="APE1155" s="754"/>
      <c r="APF1155" s="754"/>
      <c r="APG1155" s="754"/>
      <c r="APH1155" s="754"/>
      <c r="API1155" s="754"/>
      <c r="APJ1155" s="754"/>
      <c r="APK1155" s="754"/>
      <c r="APL1155" s="754"/>
      <c r="APM1155" s="754"/>
      <c r="APN1155" s="754"/>
      <c r="APO1155" s="754"/>
      <c r="APP1155" s="754"/>
      <c r="APQ1155" s="754"/>
      <c r="APR1155" s="754"/>
      <c r="APS1155" s="754"/>
      <c r="APT1155" s="754"/>
      <c r="APU1155" s="754"/>
      <c r="APV1155" s="754"/>
      <c r="APW1155" s="754"/>
      <c r="APX1155" s="754"/>
      <c r="APY1155" s="754"/>
      <c r="APZ1155" s="754"/>
      <c r="AQA1155" s="754"/>
      <c r="AQB1155" s="754"/>
      <c r="AQC1155" s="754"/>
      <c r="AQD1155" s="754"/>
      <c r="AQE1155" s="754"/>
      <c r="AQF1155" s="754"/>
      <c r="AQG1155" s="754"/>
      <c r="AQH1155" s="754"/>
      <c r="AQI1155" s="754"/>
      <c r="AQJ1155" s="754"/>
      <c r="AQK1155" s="754"/>
      <c r="AQL1155" s="754"/>
      <c r="AQM1155" s="754"/>
      <c r="AQN1155" s="754"/>
      <c r="AQO1155" s="754"/>
      <c r="AQP1155" s="754"/>
      <c r="AQQ1155" s="754"/>
      <c r="AQR1155" s="754"/>
      <c r="AQS1155" s="754"/>
      <c r="AQT1155" s="754"/>
      <c r="AQU1155" s="754"/>
      <c r="AQV1155" s="754"/>
      <c r="AQW1155" s="754"/>
      <c r="AQX1155" s="754"/>
      <c r="AQY1155" s="754"/>
      <c r="AQZ1155" s="754"/>
      <c r="ARA1155" s="754"/>
      <c r="ARB1155" s="754"/>
      <c r="ARC1155" s="754"/>
      <c r="ARD1155" s="754"/>
      <c r="ARE1155" s="754"/>
      <c r="ARF1155" s="754"/>
      <c r="ARG1155" s="754"/>
      <c r="ARH1155" s="754"/>
      <c r="ARI1155" s="754"/>
      <c r="ARJ1155" s="754"/>
      <c r="ARK1155" s="754"/>
      <c r="ARL1155" s="754"/>
      <c r="ARM1155" s="754"/>
      <c r="ARN1155" s="754"/>
      <c r="ARO1155" s="754"/>
      <c r="ARP1155" s="754"/>
      <c r="ARQ1155" s="754"/>
      <c r="ARR1155" s="754"/>
      <c r="ARS1155" s="754"/>
      <c r="ART1155" s="754"/>
      <c r="ARU1155" s="754"/>
      <c r="ARV1155" s="754"/>
      <c r="ARW1155" s="754"/>
      <c r="ARX1155" s="754"/>
      <c r="ARY1155" s="754"/>
      <c r="ARZ1155" s="754"/>
      <c r="ASA1155" s="754"/>
      <c r="ASB1155" s="754"/>
      <c r="ASC1155" s="754"/>
      <c r="ASD1155" s="754"/>
      <c r="ASE1155" s="754"/>
      <c r="ASF1155" s="754"/>
      <c r="ASG1155" s="754"/>
      <c r="ASH1155" s="754"/>
      <c r="ASI1155" s="754"/>
      <c r="ASJ1155" s="754"/>
      <c r="ASK1155" s="754"/>
      <c r="ASL1155" s="754"/>
      <c r="ASM1155" s="754"/>
      <c r="ASN1155" s="754"/>
      <c r="ASO1155" s="754"/>
      <c r="ASP1155" s="754"/>
      <c r="ASQ1155" s="754"/>
      <c r="ASR1155" s="754"/>
      <c r="ASS1155" s="754"/>
      <c r="AST1155" s="754"/>
      <c r="ASU1155" s="754"/>
      <c r="ASV1155" s="754"/>
      <c r="ASW1155" s="754"/>
      <c r="ASX1155" s="754"/>
      <c r="ASY1155" s="754"/>
      <c r="ASZ1155" s="754"/>
      <c r="ATA1155" s="754"/>
      <c r="ATB1155" s="754"/>
      <c r="ATC1155" s="754"/>
      <c r="ATD1155" s="754"/>
      <c r="ATE1155" s="754"/>
      <c r="ATF1155" s="754"/>
      <c r="ATG1155" s="754"/>
      <c r="ATH1155" s="754"/>
      <c r="ATI1155" s="754"/>
      <c r="ATJ1155" s="754"/>
      <c r="ATK1155" s="754"/>
      <c r="ATL1155" s="754"/>
      <c r="ATM1155" s="754"/>
      <c r="ATN1155" s="754"/>
      <c r="ATO1155" s="754"/>
      <c r="ATP1155" s="754"/>
      <c r="ATQ1155" s="754"/>
      <c r="ATR1155" s="754"/>
      <c r="ATS1155" s="754"/>
      <c r="ATT1155" s="754"/>
      <c r="ATU1155" s="754"/>
      <c r="ATV1155" s="754"/>
      <c r="ATW1155" s="754"/>
      <c r="ATX1155" s="754"/>
      <c r="ATY1155" s="754"/>
      <c r="ATZ1155" s="754"/>
      <c r="AUA1155" s="754"/>
      <c r="AUB1155" s="754"/>
      <c r="AUC1155" s="754"/>
      <c r="AUD1155" s="754"/>
      <c r="AUE1155" s="754"/>
      <c r="AUF1155" s="754"/>
      <c r="AUG1155" s="754"/>
      <c r="AUH1155" s="754"/>
      <c r="AUI1155" s="754"/>
      <c r="AUJ1155" s="754"/>
      <c r="AUK1155" s="754"/>
      <c r="AUL1155" s="754"/>
      <c r="AUM1155" s="754"/>
      <c r="AUN1155" s="754"/>
      <c r="AUO1155" s="754"/>
      <c r="AUP1155" s="754"/>
      <c r="AUQ1155" s="754"/>
      <c r="AUR1155" s="754"/>
      <c r="AUS1155" s="754"/>
      <c r="AUT1155" s="754"/>
      <c r="AUU1155" s="754"/>
      <c r="AUV1155" s="754"/>
      <c r="AUW1155" s="754"/>
      <c r="AUX1155" s="754"/>
      <c r="AUY1155" s="754"/>
      <c r="AUZ1155" s="754"/>
      <c r="AVA1155" s="754"/>
      <c r="AVB1155" s="754"/>
      <c r="AVC1155" s="754"/>
      <c r="AVD1155" s="754"/>
      <c r="AVE1155" s="754"/>
      <c r="AVF1155" s="754"/>
      <c r="AVG1155" s="754"/>
      <c r="AVH1155" s="754"/>
      <c r="AVI1155" s="754"/>
      <c r="AVJ1155" s="754"/>
      <c r="AVK1155" s="754"/>
      <c r="AVL1155" s="754"/>
      <c r="AVM1155" s="754"/>
      <c r="AVN1155" s="754"/>
      <c r="AVO1155" s="754"/>
      <c r="AVP1155" s="754"/>
      <c r="AVQ1155" s="754"/>
      <c r="AVR1155" s="754"/>
      <c r="AVS1155" s="754"/>
      <c r="AVT1155" s="754"/>
      <c r="AVU1155" s="754"/>
      <c r="AVV1155" s="754"/>
      <c r="AVW1155" s="754"/>
      <c r="AVX1155" s="754"/>
      <c r="AVY1155" s="754"/>
      <c r="AVZ1155" s="754"/>
      <c r="AWA1155" s="754"/>
      <c r="AWB1155" s="754"/>
      <c r="AWC1155" s="754"/>
      <c r="AWD1155" s="754"/>
      <c r="AWE1155" s="754"/>
      <c r="AWF1155" s="754"/>
      <c r="AWG1155" s="754"/>
      <c r="AWH1155" s="754"/>
      <c r="AWI1155" s="754"/>
      <c r="AWJ1155" s="754"/>
      <c r="AWK1155" s="754"/>
      <c r="AWL1155" s="754"/>
      <c r="AWM1155" s="754"/>
      <c r="AWN1155" s="754"/>
      <c r="AWO1155" s="754"/>
      <c r="AWP1155" s="754"/>
      <c r="AWQ1155" s="754"/>
      <c r="AWR1155" s="754"/>
      <c r="AWS1155" s="754"/>
      <c r="AWT1155" s="754"/>
      <c r="AWU1155" s="754"/>
      <c r="AWV1155" s="754"/>
      <c r="AWW1155" s="754"/>
      <c r="AWX1155" s="754"/>
      <c r="AWY1155" s="754"/>
      <c r="AWZ1155" s="754"/>
      <c r="AXA1155" s="754"/>
      <c r="AXB1155" s="754"/>
      <c r="AXC1155" s="754"/>
      <c r="AXD1155" s="754"/>
      <c r="AXE1155" s="754"/>
      <c r="AXF1155" s="754"/>
      <c r="AXG1155" s="754"/>
      <c r="AXH1155" s="754"/>
      <c r="AXI1155" s="754"/>
      <c r="AXJ1155" s="754"/>
      <c r="AXK1155" s="754"/>
      <c r="AXL1155" s="754"/>
      <c r="AXM1155" s="754"/>
      <c r="AXN1155" s="754"/>
      <c r="AXO1155" s="754"/>
      <c r="AXP1155" s="754"/>
      <c r="AXQ1155" s="754"/>
      <c r="AXR1155" s="754"/>
      <c r="AXS1155" s="754"/>
      <c r="AXT1155" s="754"/>
      <c r="AXU1155" s="754"/>
      <c r="AXV1155" s="754"/>
      <c r="AXW1155" s="754"/>
      <c r="AXX1155" s="754"/>
      <c r="AXY1155" s="754"/>
      <c r="AXZ1155" s="754"/>
      <c r="AYA1155" s="754"/>
      <c r="AYB1155" s="754"/>
      <c r="AYC1155" s="754"/>
      <c r="AYD1155" s="754"/>
      <c r="AYE1155" s="754"/>
      <c r="AYF1155" s="754"/>
      <c r="AYG1155" s="754"/>
      <c r="AYH1155" s="754"/>
      <c r="AYI1155" s="754"/>
      <c r="AYJ1155" s="754"/>
      <c r="AYK1155" s="754"/>
      <c r="AYL1155" s="754"/>
      <c r="AYM1155" s="754"/>
      <c r="AYN1155" s="754"/>
      <c r="AYO1155" s="754"/>
      <c r="AYP1155" s="754"/>
      <c r="AYQ1155" s="754"/>
      <c r="AYR1155" s="754"/>
      <c r="AYS1155" s="754"/>
      <c r="AYT1155" s="754"/>
      <c r="AYU1155" s="754"/>
      <c r="AYV1155" s="754"/>
      <c r="AYW1155" s="754"/>
      <c r="AYX1155" s="754"/>
      <c r="AYY1155" s="754"/>
      <c r="AYZ1155" s="754"/>
      <c r="AZA1155" s="754"/>
      <c r="AZB1155" s="754"/>
      <c r="AZC1155" s="754"/>
      <c r="AZD1155" s="754"/>
      <c r="AZE1155" s="754"/>
      <c r="AZF1155" s="754"/>
      <c r="AZG1155" s="754"/>
      <c r="AZH1155" s="754"/>
      <c r="AZI1155" s="754"/>
      <c r="AZJ1155" s="754"/>
      <c r="AZK1155" s="754"/>
      <c r="AZL1155" s="754"/>
      <c r="AZM1155" s="754"/>
      <c r="AZN1155" s="754"/>
      <c r="AZO1155" s="754"/>
      <c r="AZP1155" s="754"/>
      <c r="AZQ1155" s="754"/>
      <c r="AZR1155" s="754"/>
      <c r="AZS1155" s="754"/>
      <c r="AZT1155" s="754"/>
      <c r="AZU1155" s="754"/>
      <c r="AZV1155" s="754"/>
      <c r="AZW1155" s="754"/>
      <c r="AZX1155" s="754"/>
      <c r="AZY1155" s="754"/>
      <c r="AZZ1155" s="754"/>
      <c r="BAA1155" s="754"/>
      <c r="BAB1155" s="754"/>
      <c r="BAC1155" s="754"/>
      <c r="BAD1155" s="754"/>
      <c r="BAE1155" s="754"/>
      <c r="BAF1155" s="754"/>
      <c r="BAG1155" s="754"/>
      <c r="BAH1155" s="754"/>
      <c r="BAI1155" s="754"/>
      <c r="BAJ1155" s="754"/>
      <c r="BAK1155" s="754"/>
      <c r="BAL1155" s="754"/>
      <c r="BAM1155" s="754"/>
      <c r="BAN1155" s="754"/>
      <c r="BAO1155" s="754"/>
      <c r="BAP1155" s="754"/>
      <c r="BAQ1155" s="754"/>
      <c r="BAR1155" s="754"/>
      <c r="BAS1155" s="754"/>
      <c r="BAT1155" s="754"/>
      <c r="BAU1155" s="754"/>
      <c r="BAV1155" s="754"/>
      <c r="BAW1155" s="754"/>
      <c r="BAX1155" s="754"/>
      <c r="BAY1155" s="754"/>
      <c r="BAZ1155" s="754"/>
      <c r="BBA1155" s="754"/>
      <c r="BBB1155" s="754"/>
      <c r="BBC1155" s="754"/>
      <c r="BBD1155" s="754"/>
      <c r="BBE1155" s="754"/>
      <c r="BBF1155" s="754"/>
      <c r="BBG1155" s="754"/>
      <c r="BBH1155" s="754"/>
      <c r="BBI1155" s="754"/>
      <c r="BBJ1155" s="754"/>
      <c r="BBK1155" s="754"/>
      <c r="BBL1155" s="754"/>
      <c r="BBM1155" s="754"/>
      <c r="BBN1155" s="754"/>
      <c r="BBO1155" s="754"/>
      <c r="BBP1155" s="754"/>
      <c r="BBQ1155" s="754"/>
      <c r="BBR1155" s="754"/>
      <c r="BBS1155" s="754"/>
      <c r="BBT1155" s="754"/>
      <c r="BBU1155" s="754"/>
      <c r="BBV1155" s="754"/>
      <c r="BBW1155" s="754"/>
      <c r="BBX1155" s="754"/>
      <c r="BBY1155" s="754"/>
      <c r="BBZ1155" s="754"/>
      <c r="BCA1155" s="754"/>
      <c r="BCB1155" s="754"/>
      <c r="BCC1155" s="754"/>
      <c r="BCD1155" s="754"/>
      <c r="BCE1155" s="754"/>
      <c r="BCF1155" s="754"/>
      <c r="BCG1155" s="754"/>
      <c r="BCH1155" s="754"/>
      <c r="BCI1155" s="754"/>
      <c r="BCJ1155" s="754"/>
      <c r="BCK1155" s="754"/>
      <c r="BCL1155" s="754"/>
      <c r="BCM1155" s="754"/>
      <c r="BCN1155" s="754"/>
      <c r="BCO1155" s="754"/>
      <c r="BCP1155" s="754"/>
      <c r="BCQ1155" s="754"/>
      <c r="BCR1155" s="754"/>
      <c r="BCS1155" s="754"/>
      <c r="BCT1155" s="754"/>
      <c r="BCU1155" s="754"/>
      <c r="BCV1155" s="754"/>
      <c r="BCW1155" s="754"/>
      <c r="BCX1155" s="754"/>
      <c r="BCY1155" s="754"/>
      <c r="BCZ1155" s="754"/>
      <c r="BDA1155" s="754"/>
      <c r="BDB1155" s="754"/>
      <c r="BDC1155" s="754"/>
      <c r="BDD1155" s="754"/>
      <c r="BDE1155" s="754"/>
      <c r="BDF1155" s="754"/>
      <c r="BDG1155" s="754"/>
      <c r="BDH1155" s="754"/>
      <c r="BDI1155" s="754"/>
      <c r="BDJ1155" s="754"/>
      <c r="BDK1155" s="754"/>
      <c r="BDL1155" s="754"/>
      <c r="BDM1155" s="754"/>
      <c r="BDN1155" s="754"/>
      <c r="BDO1155" s="754"/>
      <c r="BDP1155" s="754"/>
      <c r="BDQ1155" s="754"/>
      <c r="BDR1155" s="754"/>
      <c r="BDS1155" s="754"/>
      <c r="BDT1155" s="754"/>
      <c r="BDU1155" s="754"/>
      <c r="BDV1155" s="754"/>
      <c r="BDW1155" s="754"/>
      <c r="BDX1155" s="754"/>
      <c r="BDY1155" s="754"/>
      <c r="BDZ1155" s="754"/>
      <c r="BEA1155" s="754"/>
      <c r="BEB1155" s="754"/>
      <c r="BEC1155" s="754"/>
      <c r="BED1155" s="754"/>
      <c r="BEE1155" s="754"/>
      <c r="BEF1155" s="754"/>
      <c r="BEG1155" s="754"/>
      <c r="BEH1155" s="754"/>
      <c r="BEI1155" s="754"/>
      <c r="BEJ1155" s="754"/>
      <c r="BEK1155" s="754"/>
      <c r="BEL1155" s="754"/>
      <c r="BEM1155" s="754"/>
      <c r="BEN1155" s="754"/>
      <c r="BEO1155" s="754"/>
      <c r="BEP1155" s="754"/>
      <c r="BEQ1155" s="754"/>
      <c r="BER1155" s="754"/>
      <c r="BES1155" s="754"/>
      <c r="BET1155" s="754"/>
      <c r="BEU1155" s="754"/>
      <c r="BEV1155" s="754"/>
      <c r="BEW1155" s="754"/>
      <c r="BEX1155" s="754"/>
      <c r="BEY1155" s="754"/>
      <c r="BEZ1155" s="754"/>
      <c r="BFA1155" s="754"/>
      <c r="BFB1155" s="754"/>
      <c r="BFC1155" s="754"/>
      <c r="BFD1155" s="754"/>
      <c r="BFE1155" s="754"/>
      <c r="BFF1155" s="754"/>
      <c r="BFG1155" s="754"/>
      <c r="BFH1155" s="754"/>
      <c r="BFI1155" s="754"/>
      <c r="BFJ1155" s="754"/>
      <c r="BFK1155" s="754"/>
      <c r="BFL1155" s="754"/>
      <c r="BFM1155" s="754"/>
      <c r="BFN1155" s="754"/>
      <c r="BFO1155" s="754"/>
      <c r="BFP1155" s="754"/>
      <c r="BFQ1155" s="754"/>
      <c r="BFR1155" s="754"/>
      <c r="BFS1155" s="754"/>
      <c r="BFT1155" s="754"/>
      <c r="BFU1155" s="754"/>
      <c r="BFV1155" s="754"/>
      <c r="BFW1155" s="754"/>
      <c r="BFX1155" s="754"/>
      <c r="BFY1155" s="754"/>
      <c r="BFZ1155" s="754"/>
      <c r="BGA1155" s="754"/>
      <c r="BGB1155" s="754"/>
      <c r="BGC1155" s="754"/>
      <c r="BGD1155" s="754"/>
      <c r="BGE1155" s="754"/>
      <c r="BGF1155" s="754"/>
      <c r="BGG1155" s="754"/>
      <c r="BGH1155" s="754"/>
      <c r="BGI1155" s="754"/>
      <c r="BGJ1155" s="754"/>
      <c r="BGK1155" s="754"/>
      <c r="BGL1155" s="754"/>
      <c r="BGM1155" s="754"/>
      <c r="BGN1155" s="754"/>
      <c r="BGO1155" s="754"/>
      <c r="BGP1155" s="754"/>
      <c r="BGQ1155" s="754"/>
      <c r="BGR1155" s="754"/>
      <c r="BGS1155" s="754"/>
      <c r="BGT1155" s="754"/>
      <c r="BGU1155" s="754"/>
      <c r="BGV1155" s="754"/>
      <c r="BGW1155" s="754"/>
      <c r="BGX1155" s="754"/>
      <c r="BGY1155" s="754"/>
      <c r="BGZ1155" s="754"/>
      <c r="BHA1155" s="754"/>
      <c r="BHB1155" s="754"/>
      <c r="BHC1155" s="754"/>
      <c r="BHD1155" s="754"/>
      <c r="BHE1155" s="754"/>
      <c r="BHF1155" s="754"/>
      <c r="BHG1155" s="754"/>
      <c r="BHH1155" s="754"/>
      <c r="BHI1155" s="754"/>
      <c r="BHJ1155" s="754"/>
      <c r="BHK1155" s="754"/>
      <c r="BHL1155" s="754"/>
      <c r="BHM1155" s="754"/>
      <c r="BHN1155" s="754"/>
      <c r="BHO1155" s="754"/>
      <c r="BHP1155" s="754"/>
      <c r="BHQ1155" s="754"/>
      <c r="BHR1155" s="754"/>
      <c r="BHS1155" s="754"/>
      <c r="BHT1155" s="754"/>
      <c r="BHU1155" s="754"/>
      <c r="BHV1155" s="754"/>
      <c r="BHW1155" s="754"/>
      <c r="BHX1155" s="754"/>
      <c r="BHY1155" s="754"/>
      <c r="BHZ1155" s="754"/>
      <c r="BIA1155" s="754"/>
      <c r="BIB1155" s="754"/>
      <c r="BIC1155" s="754"/>
      <c r="BID1155" s="754"/>
      <c r="BIE1155" s="754"/>
      <c r="BIF1155" s="754"/>
      <c r="BIG1155" s="754"/>
      <c r="BIH1155" s="754"/>
      <c r="BII1155" s="754"/>
      <c r="BIJ1155" s="754"/>
      <c r="BIK1155" s="754"/>
      <c r="BIL1155" s="754"/>
      <c r="BIM1155" s="754"/>
      <c r="BIN1155" s="754"/>
      <c r="BIO1155" s="754"/>
      <c r="BIP1155" s="754"/>
      <c r="BIQ1155" s="754"/>
      <c r="BIR1155" s="754"/>
      <c r="BIS1155" s="754"/>
      <c r="BIT1155" s="754"/>
      <c r="BIU1155" s="754"/>
      <c r="BIV1155" s="754"/>
      <c r="BIW1155" s="754"/>
      <c r="BIX1155" s="754"/>
      <c r="BIY1155" s="754"/>
      <c r="BIZ1155" s="754"/>
      <c r="BJA1155" s="754"/>
      <c r="BJB1155" s="754"/>
      <c r="BJC1155" s="754"/>
      <c r="BJD1155" s="754"/>
      <c r="BJE1155" s="754"/>
      <c r="BJF1155" s="754"/>
      <c r="BJG1155" s="754"/>
      <c r="BJH1155" s="754"/>
      <c r="BJI1155" s="754"/>
      <c r="BJJ1155" s="754"/>
      <c r="BJK1155" s="754"/>
      <c r="BJL1155" s="754"/>
      <c r="BJM1155" s="754"/>
      <c r="BJN1155" s="754"/>
      <c r="BJO1155" s="754"/>
      <c r="BJP1155" s="754"/>
      <c r="BJQ1155" s="754"/>
      <c r="BJR1155" s="754"/>
      <c r="BJS1155" s="754"/>
      <c r="BJT1155" s="754"/>
      <c r="BJU1155" s="754"/>
      <c r="BJV1155" s="754"/>
      <c r="BJW1155" s="754"/>
      <c r="BJX1155" s="754"/>
      <c r="BJY1155" s="754"/>
      <c r="BJZ1155" s="754"/>
      <c r="BKA1155" s="754"/>
      <c r="BKB1155" s="754"/>
      <c r="BKC1155" s="754"/>
      <c r="BKD1155" s="754"/>
      <c r="BKE1155" s="754"/>
      <c r="BKF1155" s="754"/>
      <c r="BKG1155" s="754"/>
      <c r="BKH1155" s="754"/>
      <c r="BKI1155" s="754"/>
      <c r="BKJ1155" s="754"/>
      <c r="BKK1155" s="754"/>
      <c r="BKL1155" s="754"/>
      <c r="BKM1155" s="754"/>
      <c r="BKN1155" s="754"/>
      <c r="BKO1155" s="754"/>
      <c r="BKP1155" s="754"/>
      <c r="BKQ1155" s="754"/>
      <c r="BKR1155" s="754"/>
      <c r="BKS1155" s="754"/>
      <c r="BKT1155" s="754"/>
      <c r="BKU1155" s="754"/>
      <c r="BKV1155" s="754"/>
      <c r="BKW1155" s="754"/>
      <c r="BKX1155" s="754"/>
      <c r="BKY1155" s="754"/>
      <c r="BKZ1155" s="754"/>
      <c r="BLA1155" s="754"/>
      <c r="BLB1155" s="754"/>
      <c r="BLC1155" s="754"/>
      <c r="BLD1155" s="754"/>
      <c r="BLE1155" s="754"/>
      <c r="BLF1155" s="754"/>
      <c r="BLG1155" s="754"/>
      <c r="BLH1155" s="754"/>
      <c r="BLI1155" s="754"/>
      <c r="BLJ1155" s="754"/>
      <c r="BLK1155" s="754"/>
      <c r="BLL1155" s="754"/>
      <c r="BLM1155" s="754"/>
      <c r="BLN1155" s="754"/>
      <c r="BLO1155" s="754"/>
      <c r="BLP1155" s="754"/>
      <c r="BLQ1155" s="754"/>
      <c r="BLR1155" s="754"/>
      <c r="BLS1155" s="754"/>
      <c r="BLT1155" s="754"/>
      <c r="BLU1155" s="754"/>
      <c r="BLV1155" s="754"/>
      <c r="BLW1155" s="754"/>
      <c r="BLX1155" s="754"/>
      <c r="BLY1155" s="754"/>
      <c r="BLZ1155" s="754"/>
      <c r="BMA1155" s="754"/>
      <c r="BMB1155" s="754"/>
      <c r="BMC1155" s="754"/>
      <c r="BMD1155" s="754"/>
      <c r="BME1155" s="754"/>
      <c r="BMF1155" s="754"/>
      <c r="BMG1155" s="754"/>
      <c r="BMH1155" s="754"/>
      <c r="BMI1155" s="754"/>
      <c r="BMJ1155" s="754"/>
      <c r="BMK1155" s="754"/>
      <c r="BML1155" s="754"/>
      <c r="BMM1155" s="754"/>
      <c r="BMN1155" s="754"/>
      <c r="BMO1155" s="754"/>
      <c r="BMP1155" s="754"/>
      <c r="BMQ1155" s="754"/>
      <c r="BMR1155" s="754"/>
      <c r="BMS1155" s="754"/>
      <c r="BMT1155" s="754"/>
      <c r="BMU1155" s="754"/>
      <c r="BMV1155" s="754"/>
      <c r="BMW1155" s="754"/>
      <c r="BMX1155" s="754"/>
      <c r="BMY1155" s="754"/>
      <c r="BMZ1155" s="754"/>
      <c r="BNA1155" s="754"/>
      <c r="BNB1155" s="754"/>
      <c r="BNC1155" s="754"/>
      <c r="BND1155" s="754"/>
      <c r="BNE1155" s="754"/>
      <c r="BNF1155" s="754"/>
      <c r="BNG1155" s="754"/>
      <c r="BNH1155" s="754"/>
      <c r="BNI1155" s="754"/>
      <c r="BNJ1155" s="754"/>
      <c r="BNK1155" s="754"/>
      <c r="BNL1155" s="754"/>
      <c r="BNM1155" s="754"/>
      <c r="BNN1155" s="754"/>
      <c r="BNO1155" s="754"/>
      <c r="BNP1155" s="754"/>
      <c r="BNQ1155" s="754"/>
      <c r="BNR1155" s="754"/>
      <c r="BNS1155" s="754"/>
      <c r="BNT1155" s="754"/>
      <c r="BNU1155" s="754"/>
      <c r="BNV1155" s="754"/>
      <c r="BNW1155" s="754"/>
      <c r="BNX1155" s="754"/>
      <c r="BNY1155" s="754"/>
      <c r="BNZ1155" s="754"/>
      <c r="BOA1155" s="754"/>
      <c r="BOB1155" s="754"/>
      <c r="BOC1155" s="754"/>
      <c r="BOD1155" s="754"/>
      <c r="BOE1155" s="754"/>
      <c r="BOF1155" s="754"/>
      <c r="BOG1155" s="754"/>
      <c r="BOH1155" s="754"/>
      <c r="BOI1155" s="754"/>
      <c r="BOJ1155" s="754"/>
      <c r="BOK1155" s="754"/>
      <c r="BOL1155" s="754"/>
      <c r="BOM1155" s="754"/>
      <c r="BON1155" s="754"/>
      <c r="BOO1155" s="754"/>
      <c r="BOP1155" s="754"/>
      <c r="BOQ1155" s="754"/>
      <c r="BOR1155" s="754"/>
      <c r="BOS1155" s="754"/>
      <c r="BOT1155" s="754"/>
      <c r="BOU1155" s="754"/>
      <c r="BOV1155" s="754"/>
      <c r="BOW1155" s="754"/>
      <c r="BOX1155" s="754"/>
      <c r="BOY1155" s="754"/>
      <c r="BOZ1155" s="754"/>
      <c r="BPA1155" s="754"/>
      <c r="BPB1155" s="754"/>
      <c r="BPC1155" s="754"/>
      <c r="BPD1155" s="754"/>
      <c r="BPE1155" s="754"/>
      <c r="BPF1155" s="754"/>
      <c r="BPG1155" s="754"/>
      <c r="BPH1155" s="754"/>
      <c r="BPI1155" s="754"/>
      <c r="BPJ1155" s="754"/>
      <c r="BPK1155" s="754"/>
      <c r="BPL1155" s="754"/>
      <c r="BPM1155" s="754"/>
      <c r="BPN1155" s="754"/>
      <c r="BPO1155" s="754"/>
      <c r="BPP1155" s="754"/>
      <c r="BPQ1155" s="754"/>
      <c r="BPR1155" s="754"/>
      <c r="BPS1155" s="754"/>
      <c r="BPT1155" s="754"/>
      <c r="BPU1155" s="754"/>
      <c r="BPV1155" s="754"/>
      <c r="BPW1155" s="754"/>
      <c r="BPX1155" s="754"/>
      <c r="BPY1155" s="754"/>
      <c r="BPZ1155" s="754"/>
      <c r="BQA1155" s="754"/>
      <c r="BQB1155" s="754"/>
      <c r="BQC1155" s="754"/>
      <c r="BQD1155" s="754"/>
      <c r="BQE1155" s="754"/>
      <c r="BQF1155" s="754"/>
      <c r="BQG1155" s="754"/>
      <c r="BQH1155" s="754"/>
      <c r="BQI1155" s="754"/>
      <c r="BQJ1155" s="754"/>
      <c r="BQK1155" s="754"/>
      <c r="BQL1155" s="754"/>
      <c r="BQM1155" s="754"/>
      <c r="BQN1155" s="754"/>
      <c r="BQO1155" s="754"/>
      <c r="BQP1155" s="754"/>
      <c r="BQQ1155" s="754"/>
      <c r="BQR1155" s="754"/>
      <c r="BQS1155" s="754"/>
      <c r="BQT1155" s="754"/>
      <c r="BQU1155" s="754"/>
      <c r="BQV1155" s="754"/>
      <c r="BQW1155" s="754"/>
      <c r="BQX1155" s="754"/>
      <c r="BQY1155" s="754"/>
      <c r="BQZ1155" s="754"/>
      <c r="BRA1155" s="754"/>
      <c r="BRB1155" s="754"/>
      <c r="BRC1155" s="754"/>
      <c r="BRD1155" s="754"/>
      <c r="BRE1155" s="754"/>
      <c r="BRF1155" s="754"/>
      <c r="BRG1155" s="754"/>
      <c r="BRH1155" s="754"/>
      <c r="BRI1155" s="754"/>
      <c r="BRJ1155" s="754"/>
      <c r="BRK1155" s="754"/>
      <c r="BRL1155" s="754"/>
      <c r="BRM1155" s="754"/>
      <c r="BRN1155" s="754"/>
      <c r="BRO1155" s="754"/>
      <c r="BRP1155" s="754"/>
      <c r="BRQ1155" s="754"/>
      <c r="BRR1155" s="754"/>
      <c r="BRS1155" s="754"/>
      <c r="BRT1155" s="754"/>
      <c r="BRU1155" s="754"/>
      <c r="BRV1155" s="754"/>
      <c r="BRW1155" s="754"/>
      <c r="BRX1155" s="754"/>
      <c r="BRY1155" s="754"/>
      <c r="BRZ1155" s="754"/>
      <c r="BSA1155" s="754"/>
      <c r="BSB1155" s="754"/>
      <c r="BSC1155" s="754"/>
      <c r="BSD1155" s="754"/>
      <c r="BSE1155" s="754"/>
      <c r="BSF1155" s="754"/>
      <c r="BSG1155" s="754"/>
      <c r="BSH1155" s="754"/>
      <c r="BSI1155" s="754"/>
      <c r="BSJ1155" s="754"/>
      <c r="BSK1155" s="754"/>
      <c r="BSL1155" s="754"/>
      <c r="BSM1155" s="754"/>
      <c r="BSN1155" s="754"/>
      <c r="BSO1155" s="754"/>
      <c r="BSP1155" s="754"/>
      <c r="BSQ1155" s="754"/>
      <c r="BSR1155" s="754"/>
      <c r="BSS1155" s="754"/>
      <c r="BST1155" s="754"/>
      <c r="BSU1155" s="754"/>
      <c r="BSV1155" s="754"/>
      <c r="BSW1155" s="754"/>
      <c r="BSX1155" s="754"/>
      <c r="BSY1155" s="754"/>
      <c r="BSZ1155" s="754"/>
      <c r="BTA1155" s="754"/>
      <c r="BTB1155" s="754"/>
      <c r="BTC1155" s="754"/>
      <c r="BTD1155" s="754"/>
      <c r="BTE1155" s="754"/>
      <c r="BTF1155" s="754"/>
      <c r="BTG1155" s="754"/>
      <c r="BTH1155" s="754"/>
      <c r="BTI1155" s="754"/>
      <c r="BTJ1155" s="754"/>
      <c r="BTK1155" s="754"/>
      <c r="BTL1155" s="754"/>
      <c r="BTM1155" s="754"/>
      <c r="BTN1155" s="754"/>
      <c r="BTO1155" s="754"/>
      <c r="BTP1155" s="754"/>
      <c r="BTQ1155" s="754"/>
      <c r="BTR1155" s="754"/>
      <c r="BTS1155" s="754"/>
      <c r="BTT1155" s="754"/>
      <c r="BTU1155" s="754"/>
      <c r="BTV1155" s="754"/>
      <c r="BTW1155" s="754"/>
      <c r="BTX1155" s="754"/>
      <c r="BTY1155" s="754"/>
      <c r="BTZ1155" s="754"/>
      <c r="BUA1155" s="754"/>
      <c r="BUB1155" s="754"/>
      <c r="BUC1155" s="754"/>
      <c r="BUD1155" s="754"/>
      <c r="BUE1155" s="754"/>
      <c r="BUF1155" s="754"/>
      <c r="BUG1155" s="754"/>
      <c r="BUH1155" s="754"/>
      <c r="BUI1155" s="754"/>
      <c r="BUJ1155" s="754"/>
      <c r="BUK1155" s="754"/>
      <c r="BUL1155" s="754"/>
      <c r="BUM1155" s="754"/>
      <c r="BUN1155" s="754"/>
      <c r="BUO1155" s="754"/>
      <c r="BUP1155" s="754"/>
      <c r="BUQ1155" s="754"/>
      <c r="BUR1155" s="754"/>
      <c r="BUS1155" s="754"/>
      <c r="BUT1155" s="754"/>
      <c r="BUU1155" s="754"/>
      <c r="BUV1155" s="754"/>
      <c r="BUW1155" s="754"/>
      <c r="BUX1155" s="754"/>
      <c r="BUY1155" s="754"/>
      <c r="BUZ1155" s="754"/>
      <c r="BVA1155" s="754"/>
      <c r="BVB1155" s="754"/>
      <c r="BVC1155" s="754"/>
      <c r="BVD1155" s="754"/>
      <c r="BVE1155" s="754"/>
      <c r="BVF1155" s="754"/>
      <c r="BVG1155" s="754"/>
      <c r="BVH1155" s="754"/>
      <c r="BVI1155" s="754"/>
      <c r="BVJ1155" s="754"/>
      <c r="BVK1155" s="754"/>
      <c r="BVL1155" s="754"/>
      <c r="BVM1155" s="754"/>
      <c r="BVN1155" s="754"/>
      <c r="BVO1155" s="754"/>
      <c r="BVP1155" s="754"/>
      <c r="BVQ1155" s="754"/>
      <c r="BVR1155" s="754"/>
      <c r="BVS1155" s="754"/>
      <c r="BVT1155" s="754"/>
      <c r="BVU1155" s="754"/>
      <c r="BVV1155" s="754"/>
      <c r="BVW1155" s="754"/>
      <c r="BVX1155" s="754"/>
      <c r="BVY1155" s="754"/>
      <c r="BVZ1155" s="754"/>
      <c r="BWA1155" s="754"/>
      <c r="BWB1155" s="754"/>
      <c r="BWC1155" s="754"/>
      <c r="BWD1155" s="754"/>
      <c r="BWE1155" s="754"/>
      <c r="BWF1155" s="754"/>
      <c r="BWG1155" s="754"/>
      <c r="BWH1155" s="754"/>
      <c r="BWI1155" s="754"/>
      <c r="BWJ1155" s="754"/>
      <c r="BWK1155" s="754"/>
      <c r="BWL1155" s="754"/>
      <c r="BWM1155" s="754"/>
      <c r="BWN1155" s="754"/>
      <c r="BWO1155" s="754"/>
      <c r="BWP1155" s="754"/>
      <c r="BWQ1155" s="754"/>
      <c r="BWR1155" s="754"/>
      <c r="BWS1155" s="754"/>
      <c r="BWT1155" s="754"/>
      <c r="BWU1155" s="754"/>
      <c r="BWV1155" s="754"/>
      <c r="BWW1155" s="754"/>
      <c r="BWX1155" s="754"/>
      <c r="BWY1155" s="754"/>
      <c r="BWZ1155" s="754"/>
      <c r="BXA1155" s="754"/>
      <c r="BXB1155" s="754"/>
      <c r="BXC1155" s="754"/>
      <c r="BXD1155" s="754"/>
      <c r="BXE1155" s="754"/>
      <c r="BXF1155" s="754"/>
      <c r="BXG1155" s="754"/>
      <c r="BXH1155" s="754"/>
      <c r="BXI1155" s="754"/>
      <c r="BXJ1155" s="754"/>
      <c r="BXK1155" s="754"/>
      <c r="BXL1155" s="754"/>
      <c r="BXM1155" s="754"/>
      <c r="BXN1155" s="754"/>
      <c r="BXO1155" s="754"/>
      <c r="BXP1155" s="754"/>
      <c r="BXQ1155" s="754"/>
      <c r="BXR1155" s="754"/>
      <c r="BXS1155" s="754"/>
      <c r="BXT1155" s="754"/>
      <c r="BXU1155" s="754"/>
      <c r="BXV1155" s="754"/>
      <c r="BXW1155" s="754"/>
      <c r="BXX1155" s="754"/>
      <c r="BXY1155" s="754"/>
      <c r="BXZ1155" s="754"/>
      <c r="BYA1155" s="754"/>
      <c r="BYB1155" s="754"/>
      <c r="BYC1155" s="754"/>
      <c r="BYD1155" s="754"/>
      <c r="BYE1155" s="754"/>
      <c r="BYF1155" s="754"/>
      <c r="BYG1155" s="754"/>
      <c r="BYH1155" s="754"/>
      <c r="BYI1155" s="754"/>
      <c r="BYJ1155" s="754"/>
      <c r="BYK1155" s="754"/>
      <c r="BYL1155" s="754"/>
      <c r="BYM1155" s="754"/>
      <c r="BYN1155" s="754"/>
      <c r="BYO1155" s="754"/>
      <c r="BYP1155" s="754"/>
      <c r="BYQ1155" s="754"/>
      <c r="BYR1155" s="754"/>
      <c r="BYS1155" s="754"/>
      <c r="BYT1155" s="754"/>
      <c r="BYU1155" s="754"/>
      <c r="BYV1155" s="754"/>
      <c r="BYW1155" s="754"/>
      <c r="BYX1155" s="754"/>
      <c r="BYY1155" s="754"/>
      <c r="BYZ1155" s="754"/>
      <c r="BZA1155" s="754"/>
      <c r="BZB1155" s="754"/>
      <c r="BZC1155" s="754"/>
      <c r="BZD1155" s="754"/>
      <c r="BZE1155" s="754"/>
      <c r="BZF1155" s="754"/>
      <c r="BZG1155" s="754"/>
      <c r="BZH1155" s="754"/>
      <c r="BZI1155" s="754"/>
      <c r="BZJ1155" s="754"/>
      <c r="BZK1155" s="754"/>
      <c r="BZL1155" s="754"/>
      <c r="BZM1155" s="754"/>
      <c r="BZN1155" s="754"/>
      <c r="BZO1155" s="754"/>
      <c r="BZP1155" s="754"/>
      <c r="BZQ1155" s="754"/>
      <c r="BZR1155" s="754"/>
      <c r="BZS1155" s="754"/>
      <c r="BZT1155" s="754"/>
      <c r="BZU1155" s="754"/>
      <c r="BZV1155" s="754"/>
      <c r="BZW1155" s="754"/>
      <c r="BZX1155" s="754"/>
      <c r="BZY1155" s="754"/>
      <c r="BZZ1155" s="754"/>
      <c r="CAA1155" s="754"/>
      <c r="CAB1155" s="754"/>
      <c r="CAC1155" s="754"/>
      <c r="CAD1155" s="754"/>
      <c r="CAE1155" s="754"/>
      <c r="CAF1155" s="754"/>
      <c r="CAG1155" s="754"/>
      <c r="CAH1155" s="754"/>
      <c r="CAI1155" s="754"/>
      <c r="CAJ1155" s="754"/>
      <c r="CAK1155" s="754"/>
      <c r="CAL1155" s="754"/>
      <c r="CAM1155" s="754"/>
      <c r="CAN1155" s="754"/>
      <c r="CAO1155" s="754"/>
      <c r="CAP1155" s="754"/>
      <c r="CAQ1155" s="754"/>
      <c r="CAR1155" s="754"/>
      <c r="CAS1155" s="754"/>
      <c r="CAT1155" s="754"/>
      <c r="CAU1155" s="754"/>
      <c r="CAV1155" s="754"/>
      <c r="CAW1155" s="754"/>
      <c r="CAX1155" s="754"/>
      <c r="CAY1155" s="754"/>
      <c r="CAZ1155" s="754"/>
      <c r="CBA1155" s="754"/>
      <c r="CBB1155" s="754"/>
      <c r="CBC1155" s="754"/>
      <c r="CBD1155" s="754"/>
      <c r="CBE1155" s="754"/>
      <c r="CBF1155" s="754"/>
      <c r="CBG1155" s="754"/>
      <c r="CBH1155" s="754"/>
      <c r="CBI1155" s="754"/>
      <c r="CBJ1155" s="754"/>
      <c r="CBK1155" s="754"/>
      <c r="CBL1155" s="754"/>
      <c r="CBM1155" s="754"/>
      <c r="CBN1155" s="754"/>
      <c r="CBO1155" s="754"/>
      <c r="CBP1155" s="754"/>
      <c r="CBQ1155" s="754"/>
      <c r="CBR1155" s="754"/>
      <c r="CBS1155" s="754"/>
      <c r="CBT1155" s="754"/>
      <c r="CBU1155" s="754"/>
      <c r="CBV1155" s="754"/>
      <c r="CBW1155" s="754"/>
      <c r="CBX1155" s="754"/>
      <c r="CBY1155" s="754"/>
      <c r="CBZ1155" s="754"/>
      <c r="CCA1155" s="754"/>
      <c r="CCB1155" s="754"/>
      <c r="CCC1155" s="754"/>
      <c r="CCD1155" s="754"/>
      <c r="CCE1155" s="754"/>
      <c r="CCF1155" s="754"/>
      <c r="CCG1155" s="754"/>
      <c r="CCH1155" s="754"/>
      <c r="CCI1155" s="754"/>
      <c r="CCJ1155" s="754"/>
      <c r="CCK1155" s="754"/>
      <c r="CCL1155" s="754"/>
      <c r="CCM1155" s="754"/>
      <c r="CCN1155" s="754"/>
      <c r="CCO1155" s="754"/>
      <c r="CCP1155" s="754"/>
      <c r="CCQ1155" s="754"/>
      <c r="CCR1155" s="754"/>
      <c r="CCS1155" s="754"/>
      <c r="CCT1155" s="754"/>
      <c r="CCU1155" s="754"/>
      <c r="CCV1155" s="754"/>
      <c r="CCW1155" s="754"/>
      <c r="CCX1155" s="754"/>
      <c r="CCY1155" s="754"/>
      <c r="CCZ1155" s="754"/>
      <c r="CDA1155" s="754"/>
      <c r="CDB1155" s="754"/>
      <c r="CDC1155" s="754"/>
      <c r="CDD1155" s="754"/>
      <c r="CDE1155" s="754"/>
      <c r="CDF1155" s="754"/>
      <c r="CDG1155" s="754"/>
      <c r="CDH1155" s="754"/>
      <c r="CDI1155" s="754"/>
      <c r="CDJ1155" s="754"/>
      <c r="CDK1155" s="754"/>
      <c r="CDL1155" s="754"/>
      <c r="CDM1155" s="754"/>
      <c r="CDN1155" s="754"/>
      <c r="CDO1155" s="754"/>
      <c r="CDP1155" s="754"/>
      <c r="CDQ1155" s="754"/>
      <c r="CDR1155" s="754"/>
      <c r="CDS1155" s="754"/>
      <c r="CDT1155" s="754"/>
      <c r="CDU1155" s="754"/>
      <c r="CDV1155" s="754"/>
      <c r="CDW1155" s="754"/>
      <c r="CDX1155" s="754"/>
      <c r="CDY1155" s="754"/>
      <c r="CDZ1155" s="754"/>
      <c r="CEA1155" s="754"/>
      <c r="CEB1155" s="754"/>
      <c r="CEC1155" s="754"/>
      <c r="CED1155" s="754"/>
      <c r="CEE1155" s="754"/>
      <c r="CEF1155" s="754"/>
      <c r="CEG1155" s="754"/>
      <c r="CEH1155" s="754"/>
      <c r="CEI1155" s="754"/>
      <c r="CEJ1155" s="754"/>
      <c r="CEK1155" s="754"/>
      <c r="CEL1155" s="754"/>
      <c r="CEM1155" s="754"/>
      <c r="CEN1155" s="754"/>
      <c r="CEO1155" s="754"/>
      <c r="CEP1155" s="754"/>
      <c r="CEQ1155" s="754"/>
      <c r="CER1155" s="754"/>
      <c r="CES1155" s="754"/>
      <c r="CET1155" s="754"/>
      <c r="CEU1155" s="754"/>
      <c r="CEV1155" s="754"/>
      <c r="CEW1155" s="754"/>
      <c r="CEX1155" s="754"/>
      <c r="CEY1155" s="754"/>
      <c r="CEZ1155" s="754"/>
      <c r="CFA1155" s="754"/>
      <c r="CFB1155" s="754"/>
      <c r="CFC1155" s="754"/>
      <c r="CFD1155" s="754"/>
      <c r="CFE1155" s="754"/>
      <c r="CFF1155" s="754"/>
      <c r="CFG1155" s="754"/>
      <c r="CFH1155" s="754"/>
      <c r="CFI1155" s="754"/>
      <c r="CFJ1155" s="754"/>
      <c r="CFK1155" s="754"/>
      <c r="CFL1155" s="754"/>
      <c r="CFM1155" s="754"/>
      <c r="CFN1155" s="754"/>
      <c r="CFO1155" s="754"/>
      <c r="CFP1155" s="754"/>
      <c r="CFQ1155" s="754"/>
      <c r="CFR1155" s="754"/>
      <c r="CFS1155" s="754"/>
      <c r="CFT1155" s="754"/>
      <c r="CFU1155" s="754"/>
      <c r="CFV1155" s="754"/>
      <c r="CFW1155" s="754"/>
      <c r="CFX1155" s="754"/>
      <c r="CFY1155" s="754"/>
      <c r="CFZ1155" s="754"/>
      <c r="CGA1155" s="754"/>
      <c r="CGB1155" s="754"/>
      <c r="CGC1155" s="754"/>
      <c r="CGD1155" s="754"/>
      <c r="CGE1155" s="754"/>
      <c r="CGF1155" s="754"/>
      <c r="CGG1155" s="754"/>
      <c r="CGH1155" s="754"/>
      <c r="CGI1155" s="754"/>
      <c r="CGJ1155" s="754"/>
      <c r="CGK1155" s="754"/>
      <c r="CGL1155" s="754"/>
      <c r="CGM1155" s="754"/>
      <c r="CGN1155" s="754"/>
      <c r="CGO1155" s="754"/>
      <c r="CGP1155" s="754"/>
      <c r="CGQ1155" s="754"/>
      <c r="CGR1155" s="754"/>
      <c r="CGS1155" s="754"/>
      <c r="CGT1155" s="754"/>
      <c r="CGU1155" s="754"/>
      <c r="CGV1155" s="754"/>
      <c r="CGW1155" s="754"/>
      <c r="CGX1155" s="754"/>
      <c r="CGY1155" s="754"/>
      <c r="CGZ1155" s="754"/>
      <c r="CHA1155" s="754"/>
      <c r="CHB1155" s="754"/>
      <c r="CHC1155" s="754"/>
      <c r="CHD1155" s="754"/>
      <c r="CHE1155" s="754"/>
      <c r="CHF1155" s="754"/>
      <c r="CHG1155" s="754"/>
      <c r="CHH1155" s="754"/>
      <c r="CHI1155" s="754"/>
      <c r="CHJ1155" s="754"/>
      <c r="CHK1155" s="754"/>
      <c r="CHL1155" s="754"/>
      <c r="CHM1155" s="754"/>
      <c r="CHN1155" s="754"/>
      <c r="CHO1155" s="754"/>
      <c r="CHP1155" s="754"/>
      <c r="CHQ1155" s="754"/>
      <c r="CHR1155" s="754"/>
      <c r="CHS1155" s="754"/>
      <c r="CHT1155" s="754"/>
      <c r="CHU1155" s="754"/>
      <c r="CHV1155" s="754"/>
      <c r="CHW1155" s="754"/>
      <c r="CHX1155" s="754"/>
      <c r="CHY1155" s="754"/>
      <c r="CHZ1155" s="754"/>
      <c r="CIA1155" s="754"/>
      <c r="CIB1155" s="754"/>
      <c r="CIC1155" s="754"/>
      <c r="CID1155" s="754"/>
      <c r="CIE1155" s="754"/>
      <c r="CIF1155" s="754"/>
      <c r="CIG1155" s="754"/>
      <c r="CIH1155" s="754"/>
      <c r="CII1155" s="754"/>
      <c r="CIJ1155" s="754"/>
      <c r="CIK1155" s="754"/>
      <c r="CIL1155" s="754"/>
      <c r="CIM1155" s="754"/>
      <c r="CIN1155" s="754"/>
      <c r="CIO1155" s="754"/>
      <c r="CIP1155" s="754"/>
      <c r="CIQ1155" s="754"/>
      <c r="CIR1155" s="754"/>
      <c r="CIS1155" s="754"/>
      <c r="CIT1155" s="754"/>
      <c r="CIU1155" s="754"/>
      <c r="CIV1155" s="754"/>
      <c r="CIW1155" s="754"/>
      <c r="CIX1155" s="754"/>
      <c r="CIY1155" s="754"/>
      <c r="CIZ1155" s="754"/>
      <c r="CJA1155" s="754"/>
      <c r="CJB1155" s="754"/>
      <c r="CJC1155" s="754"/>
      <c r="CJD1155" s="754"/>
      <c r="CJE1155" s="754"/>
      <c r="CJF1155" s="754"/>
      <c r="CJG1155" s="754"/>
      <c r="CJH1155" s="754"/>
      <c r="CJI1155" s="754"/>
      <c r="CJJ1155" s="754"/>
      <c r="CJK1155" s="754"/>
      <c r="CJL1155" s="754"/>
      <c r="CJM1155" s="754"/>
      <c r="CJN1155" s="754"/>
      <c r="CJO1155" s="754"/>
      <c r="CJP1155" s="754"/>
      <c r="CJQ1155" s="754"/>
      <c r="CJR1155" s="754"/>
      <c r="CJS1155" s="754"/>
      <c r="CJT1155" s="754"/>
      <c r="CJU1155" s="754"/>
      <c r="CJV1155" s="754"/>
      <c r="CJW1155" s="754"/>
      <c r="CJX1155" s="754"/>
      <c r="CJY1155" s="754"/>
      <c r="CJZ1155" s="754"/>
      <c r="CKA1155" s="754"/>
      <c r="CKB1155" s="754"/>
      <c r="CKC1155" s="754"/>
      <c r="CKD1155" s="754"/>
      <c r="CKE1155" s="754"/>
      <c r="CKF1155" s="754"/>
      <c r="CKG1155" s="754"/>
      <c r="CKH1155" s="754"/>
      <c r="CKI1155" s="754"/>
      <c r="CKJ1155" s="754"/>
      <c r="CKK1155" s="754"/>
      <c r="CKL1155" s="754"/>
      <c r="CKM1155" s="754"/>
      <c r="CKN1155" s="754"/>
      <c r="CKO1155" s="754"/>
      <c r="CKP1155" s="754"/>
      <c r="CKQ1155" s="754"/>
      <c r="CKR1155" s="754"/>
      <c r="CKS1155" s="754"/>
      <c r="CKT1155" s="754"/>
      <c r="CKU1155" s="754"/>
      <c r="CKV1155" s="754"/>
      <c r="CKW1155" s="754"/>
      <c r="CKX1155" s="754"/>
      <c r="CKY1155" s="754"/>
      <c r="CKZ1155" s="754"/>
      <c r="CLA1155" s="754"/>
      <c r="CLB1155" s="754"/>
      <c r="CLC1155" s="754"/>
      <c r="CLD1155" s="754"/>
      <c r="CLE1155" s="754"/>
      <c r="CLF1155" s="754"/>
      <c r="CLG1155" s="754"/>
      <c r="CLH1155" s="754"/>
      <c r="CLI1155" s="754"/>
      <c r="CLJ1155" s="754"/>
      <c r="CLK1155" s="754"/>
      <c r="CLL1155" s="754"/>
      <c r="CLM1155" s="754"/>
      <c r="CLN1155" s="754"/>
      <c r="CLO1155" s="754"/>
      <c r="CLP1155" s="754"/>
      <c r="CLQ1155" s="754"/>
      <c r="CLR1155" s="754"/>
      <c r="CLS1155" s="754"/>
      <c r="CLT1155" s="754"/>
      <c r="CLU1155" s="754"/>
      <c r="CLV1155" s="754"/>
      <c r="CLW1155" s="754"/>
      <c r="CLX1155" s="754"/>
      <c r="CLY1155" s="754"/>
      <c r="CLZ1155" s="754"/>
      <c r="CMA1155" s="754"/>
      <c r="CMB1155" s="754"/>
      <c r="CMC1155" s="754"/>
      <c r="CMD1155" s="754"/>
      <c r="CME1155" s="754"/>
      <c r="CMF1155" s="754"/>
      <c r="CMG1155" s="754"/>
      <c r="CMH1155" s="754"/>
      <c r="CMI1155" s="754"/>
      <c r="CMJ1155" s="754"/>
      <c r="CMK1155" s="754"/>
      <c r="CML1155" s="754"/>
      <c r="CMM1155" s="754"/>
      <c r="CMN1155" s="754"/>
      <c r="CMO1155" s="754"/>
      <c r="CMP1155" s="754"/>
      <c r="CMQ1155" s="754"/>
      <c r="CMR1155" s="754"/>
      <c r="CMS1155" s="754"/>
      <c r="CMT1155" s="754"/>
      <c r="CMU1155" s="754"/>
      <c r="CMV1155" s="754"/>
      <c r="CMW1155" s="754"/>
      <c r="CMX1155" s="754"/>
      <c r="CMY1155" s="754"/>
      <c r="CMZ1155" s="754"/>
      <c r="CNA1155" s="754"/>
      <c r="CNB1155" s="754"/>
      <c r="CNC1155" s="754"/>
      <c r="CND1155" s="754"/>
      <c r="CNE1155" s="754"/>
      <c r="CNF1155" s="754"/>
      <c r="CNG1155" s="754"/>
      <c r="CNH1155" s="754"/>
      <c r="CNI1155" s="754"/>
      <c r="CNJ1155" s="754"/>
      <c r="CNK1155" s="754"/>
      <c r="CNL1155" s="754"/>
      <c r="CNM1155" s="754"/>
      <c r="CNN1155" s="754"/>
      <c r="CNO1155" s="754"/>
      <c r="CNP1155" s="754"/>
      <c r="CNQ1155" s="754"/>
      <c r="CNR1155" s="754"/>
      <c r="CNS1155" s="754"/>
      <c r="CNT1155" s="754"/>
      <c r="CNU1155" s="754"/>
      <c r="CNV1155" s="754"/>
      <c r="CNW1155" s="754"/>
      <c r="CNX1155" s="754"/>
      <c r="CNY1155" s="754"/>
      <c r="CNZ1155" s="754"/>
      <c r="COA1155" s="754"/>
      <c r="COB1155" s="754"/>
      <c r="COC1155" s="754"/>
      <c r="COD1155" s="754"/>
      <c r="COE1155" s="754"/>
      <c r="COF1155" s="754"/>
      <c r="COG1155" s="754"/>
      <c r="COH1155" s="754"/>
      <c r="COI1155" s="754"/>
      <c r="COJ1155" s="754"/>
      <c r="COK1155" s="754"/>
      <c r="COL1155" s="754"/>
      <c r="COM1155" s="754"/>
      <c r="CON1155" s="754"/>
      <c r="COO1155" s="754"/>
      <c r="COP1155" s="754"/>
      <c r="COQ1155" s="754"/>
      <c r="COR1155" s="754"/>
      <c r="COS1155" s="754"/>
      <c r="COT1155" s="754"/>
      <c r="COU1155" s="754"/>
      <c r="COV1155" s="754"/>
      <c r="COW1155" s="754"/>
      <c r="COX1155" s="754"/>
      <c r="COY1155" s="754"/>
      <c r="COZ1155" s="754"/>
      <c r="CPA1155" s="754"/>
      <c r="CPB1155" s="754"/>
      <c r="CPC1155" s="754"/>
      <c r="CPD1155" s="754"/>
      <c r="CPE1155" s="754"/>
      <c r="CPF1155" s="754"/>
      <c r="CPG1155" s="754"/>
      <c r="CPH1155" s="754"/>
      <c r="CPI1155" s="754"/>
      <c r="CPJ1155" s="754"/>
      <c r="CPK1155" s="754"/>
      <c r="CPL1155" s="754"/>
      <c r="CPM1155" s="754"/>
      <c r="CPN1155" s="754"/>
      <c r="CPO1155" s="754"/>
      <c r="CPP1155" s="754"/>
      <c r="CPQ1155" s="754"/>
      <c r="CPR1155" s="754"/>
      <c r="CPS1155" s="754"/>
      <c r="CPT1155" s="754"/>
      <c r="CPU1155" s="754"/>
      <c r="CPV1155" s="754"/>
      <c r="CPW1155" s="754"/>
      <c r="CPX1155" s="754"/>
      <c r="CPY1155" s="754"/>
      <c r="CPZ1155" s="754"/>
      <c r="CQA1155" s="754"/>
      <c r="CQB1155" s="754"/>
      <c r="CQC1155" s="754"/>
      <c r="CQD1155" s="754"/>
      <c r="CQE1155" s="754"/>
      <c r="CQF1155" s="754"/>
      <c r="CQG1155" s="754"/>
      <c r="CQH1155" s="754"/>
      <c r="CQI1155" s="754"/>
      <c r="CQJ1155" s="754"/>
      <c r="CQK1155" s="754"/>
      <c r="CQL1155" s="754"/>
      <c r="CQM1155" s="754"/>
      <c r="CQN1155" s="754"/>
      <c r="CQO1155" s="754"/>
      <c r="CQP1155" s="754"/>
      <c r="CQQ1155" s="754"/>
      <c r="CQR1155" s="754"/>
      <c r="CQS1155" s="754"/>
      <c r="CQT1155" s="754"/>
      <c r="CQU1155" s="754"/>
      <c r="CQV1155" s="754"/>
      <c r="CQW1155" s="754"/>
      <c r="CQX1155" s="754"/>
      <c r="CQY1155" s="754"/>
      <c r="CQZ1155" s="754"/>
      <c r="CRA1155" s="754"/>
      <c r="CRB1155" s="754"/>
      <c r="CRC1155" s="754"/>
      <c r="CRD1155" s="754"/>
      <c r="CRE1155" s="754"/>
      <c r="CRF1155" s="754"/>
      <c r="CRG1155" s="754"/>
      <c r="CRH1155" s="754"/>
      <c r="CRI1155" s="754"/>
      <c r="CRJ1155" s="754"/>
      <c r="CRK1155" s="754"/>
      <c r="CRL1155" s="754"/>
      <c r="CRM1155" s="754"/>
      <c r="CRN1155" s="754"/>
      <c r="CRO1155" s="754"/>
      <c r="CRP1155" s="754"/>
      <c r="CRQ1155" s="754"/>
      <c r="CRR1155" s="754"/>
      <c r="CRS1155" s="754"/>
      <c r="CRT1155" s="754"/>
      <c r="CRU1155" s="754"/>
      <c r="CRV1155" s="754"/>
      <c r="CRW1155" s="754"/>
      <c r="CRX1155" s="754"/>
      <c r="CRY1155" s="754"/>
      <c r="CRZ1155" s="754"/>
      <c r="CSA1155" s="754"/>
      <c r="CSB1155" s="754"/>
      <c r="CSC1155" s="754"/>
      <c r="CSD1155" s="754"/>
      <c r="CSE1155" s="754"/>
      <c r="CSF1155" s="754"/>
      <c r="CSG1155" s="754"/>
      <c r="CSH1155" s="754"/>
      <c r="CSI1155" s="754"/>
      <c r="CSJ1155" s="754"/>
      <c r="CSK1155" s="754"/>
      <c r="CSL1155" s="754"/>
      <c r="CSM1155" s="754"/>
      <c r="CSN1155" s="754"/>
      <c r="CSO1155" s="754"/>
      <c r="CSP1155" s="754"/>
      <c r="CSQ1155" s="754"/>
      <c r="CSR1155" s="754"/>
      <c r="CSS1155" s="754"/>
      <c r="CST1155" s="754"/>
      <c r="CSU1155" s="754"/>
      <c r="CSV1155" s="754"/>
      <c r="CSW1155" s="754"/>
      <c r="CSX1155" s="754"/>
      <c r="CSY1155" s="754"/>
      <c r="CSZ1155" s="754"/>
      <c r="CTA1155" s="754"/>
      <c r="CTB1155" s="754"/>
      <c r="CTC1155" s="754"/>
      <c r="CTD1155" s="754"/>
      <c r="CTE1155" s="754"/>
      <c r="CTF1155" s="754"/>
      <c r="CTG1155" s="754"/>
      <c r="CTH1155" s="754"/>
      <c r="CTI1155" s="754"/>
      <c r="CTJ1155" s="754"/>
      <c r="CTK1155" s="754"/>
      <c r="CTL1155" s="754"/>
      <c r="CTM1155" s="754"/>
      <c r="CTN1155" s="754"/>
      <c r="CTO1155" s="754"/>
      <c r="CTP1155" s="754"/>
      <c r="CTQ1155" s="754"/>
      <c r="CTR1155" s="754"/>
      <c r="CTS1155" s="754"/>
      <c r="CTT1155" s="754"/>
      <c r="CTU1155" s="754"/>
      <c r="CTV1155" s="754"/>
      <c r="CTW1155" s="754"/>
      <c r="CTX1155" s="754"/>
      <c r="CTY1155" s="754"/>
      <c r="CTZ1155" s="754"/>
      <c r="CUA1155" s="754"/>
      <c r="CUB1155" s="754"/>
      <c r="CUC1155" s="754"/>
      <c r="CUD1155" s="754"/>
      <c r="CUE1155" s="754"/>
      <c r="CUF1155" s="754"/>
      <c r="CUG1155" s="754"/>
      <c r="CUH1155" s="754"/>
      <c r="CUI1155" s="754"/>
      <c r="CUJ1155" s="754"/>
      <c r="CUK1155" s="754"/>
      <c r="CUL1155" s="754"/>
      <c r="CUM1155" s="754"/>
      <c r="CUN1155" s="754"/>
      <c r="CUO1155" s="754"/>
      <c r="CUP1155" s="754"/>
      <c r="CUQ1155" s="754"/>
      <c r="CUR1155" s="754"/>
      <c r="CUS1155" s="754"/>
      <c r="CUT1155" s="754"/>
      <c r="CUU1155" s="754"/>
      <c r="CUV1155" s="754"/>
      <c r="CUW1155" s="754"/>
      <c r="CUX1155" s="754"/>
      <c r="CUY1155" s="754"/>
      <c r="CUZ1155" s="754"/>
      <c r="CVA1155" s="754"/>
      <c r="CVB1155" s="754"/>
      <c r="CVC1155" s="754"/>
      <c r="CVD1155" s="754"/>
      <c r="CVE1155" s="754"/>
      <c r="CVF1155" s="754"/>
      <c r="CVG1155" s="754"/>
      <c r="CVH1155" s="754"/>
      <c r="CVI1155" s="754"/>
      <c r="CVJ1155" s="754"/>
      <c r="CVK1155" s="754"/>
      <c r="CVL1155" s="754"/>
      <c r="CVM1155" s="754"/>
      <c r="CVN1155" s="754"/>
      <c r="CVO1155" s="754"/>
      <c r="CVP1155" s="754"/>
      <c r="CVQ1155" s="754"/>
      <c r="CVR1155" s="754"/>
      <c r="CVS1155" s="754"/>
      <c r="CVT1155" s="754"/>
      <c r="CVU1155" s="754"/>
      <c r="CVV1155" s="754"/>
      <c r="CVW1155" s="754"/>
      <c r="CVX1155" s="754"/>
      <c r="CVY1155" s="754"/>
      <c r="CVZ1155" s="754"/>
      <c r="CWA1155" s="754"/>
      <c r="CWB1155" s="754"/>
      <c r="CWC1155" s="754"/>
      <c r="CWD1155" s="754"/>
      <c r="CWE1155" s="754"/>
      <c r="CWF1155" s="754"/>
      <c r="CWG1155" s="754"/>
      <c r="CWH1155" s="754"/>
      <c r="CWI1155" s="754"/>
      <c r="CWJ1155" s="754"/>
      <c r="CWK1155" s="754"/>
      <c r="CWL1155" s="754"/>
      <c r="CWM1155" s="754"/>
      <c r="CWN1155" s="754"/>
      <c r="CWO1155" s="754"/>
      <c r="CWP1155" s="754"/>
      <c r="CWQ1155" s="754"/>
      <c r="CWR1155" s="754"/>
      <c r="CWS1155" s="754"/>
      <c r="CWT1155" s="754"/>
      <c r="CWU1155" s="754"/>
      <c r="CWV1155" s="754"/>
      <c r="CWW1155" s="754"/>
      <c r="CWX1155" s="754"/>
      <c r="CWY1155" s="754"/>
      <c r="CWZ1155" s="754"/>
      <c r="CXA1155" s="754"/>
      <c r="CXB1155" s="754"/>
      <c r="CXC1155" s="754"/>
      <c r="CXD1155" s="754"/>
      <c r="CXE1155" s="754"/>
      <c r="CXF1155" s="754"/>
      <c r="CXG1155" s="754"/>
      <c r="CXH1155" s="754"/>
      <c r="CXI1155" s="754"/>
      <c r="CXJ1155" s="754"/>
      <c r="CXK1155" s="754"/>
      <c r="CXL1155" s="754"/>
      <c r="CXM1155" s="754"/>
      <c r="CXN1155" s="754"/>
      <c r="CXO1155" s="754"/>
      <c r="CXP1155" s="754"/>
      <c r="CXQ1155" s="754"/>
      <c r="CXR1155" s="754"/>
      <c r="CXS1155" s="754"/>
      <c r="CXT1155" s="754"/>
      <c r="CXU1155" s="754"/>
      <c r="CXV1155" s="754"/>
      <c r="CXW1155" s="754"/>
      <c r="CXX1155" s="754"/>
      <c r="CXY1155" s="754"/>
      <c r="CXZ1155" s="754"/>
      <c r="CYA1155" s="754"/>
      <c r="CYB1155" s="754"/>
      <c r="CYC1155" s="754"/>
      <c r="CYD1155" s="754"/>
      <c r="CYE1155" s="754"/>
      <c r="CYF1155" s="754"/>
      <c r="CYG1155" s="754"/>
      <c r="CYH1155" s="754"/>
      <c r="CYI1155" s="754"/>
      <c r="CYJ1155" s="754"/>
      <c r="CYK1155" s="754"/>
      <c r="CYL1155" s="754"/>
      <c r="CYM1155" s="754"/>
      <c r="CYN1155" s="754"/>
      <c r="CYO1155" s="754"/>
      <c r="CYP1155" s="754"/>
      <c r="CYQ1155" s="754"/>
      <c r="CYR1155" s="754"/>
      <c r="CYS1155" s="754"/>
      <c r="CYT1155" s="754"/>
      <c r="CYU1155" s="754"/>
      <c r="CYV1155" s="754"/>
      <c r="CYW1155" s="754"/>
      <c r="CYX1155" s="754"/>
      <c r="CYY1155" s="754"/>
      <c r="CYZ1155" s="754"/>
      <c r="CZA1155" s="754"/>
      <c r="CZB1155" s="754"/>
      <c r="CZC1155" s="754"/>
      <c r="CZD1155" s="754"/>
      <c r="CZE1155" s="754"/>
      <c r="CZF1155" s="754"/>
      <c r="CZG1155" s="754"/>
      <c r="CZH1155" s="754"/>
      <c r="CZI1155" s="754"/>
      <c r="CZJ1155" s="754"/>
      <c r="CZK1155" s="754"/>
      <c r="CZL1155" s="754"/>
      <c r="CZM1155" s="754"/>
      <c r="CZN1155" s="754"/>
      <c r="CZO1155" s="754"/>
      <c r="CZP1155" s="754"/>
      <c r="CZQ1155" s="754"/>
      <c r="CZR1155" s="754"/>
      <c r="CZS1155" s="754"/>
      <c r="CZT1155" s="754"/>
      <c r="CZU1155" s="754"/>
      <c r="CZV1155" s="754"/>
      <c r="CZW1155" s="754"/>
      <c r="CZX1155" s="754"/>
      <c r="CZY1155" s="754"/>
      <c r="CZZ1155" s="754"/>
      <c r="DAA1155" s="754"/>
      <c r="DAB1155" s="754"/>
      <c r="DAC1155" s="754"/>
      <c r="DAD1155" s="754"/>
      <c r="DAE1155" s="754"/>
      <c r="DAF1155" s="754"/>
      <c r="DAG1155" s="754"/>
      <c r="DAH1155" s="754"/>
      <c r="DAI1155" s="754"/>
      <c r="DAJ1155" s="754"/>
      <c r="DAK1155" s="754"/>
      <c r="DAL1155" s="754"/>
      <c r="DAM1155" s="754"/>
      <c r="DAN1155" s="754"/>
      <c r="DAO1155" s="754"/>
      <c r="DAP1155" s="754"/>
      <c r="DAQ1155" s="754"/>
      <c r="DAR1155" s="754"/>
      <c r="DAS1155" s="754"/>
      <c r="DAT1155" s="754"/>
      <c r="DAU1155" s="754"/>
      <c r="DAV1155" s="754"/>
      <c r="DAW1155" s="754"/>
      <c r="DAX1155" s="754"/>
      <c r="DAY1155" s="754"/>
      <c r="DAZ1155" s="754"/>
      <c r="DBA1155" s="754"/>
      <c r="DBB1155" s="754"/>
      <c r="DBC1155" s="754"/>
      <c r="DBD1155" s="754"/>
      <c r="DBE1155" s="754"/>
      <c r="DBF1155" s="754"/>
      <c r="DBG1155" s="754"/>
      <c r="DBH1155" s="754"/>
      <c r="DBI1155" s="754"/>
      <c r="DBJ1155" s="754"/>
      <c r="DBK1155" s="754"/>
      <c r="DBL1155" s="754"/>
      <c r="DBM1155" s="754"/>
      <c r="DBN1155" s="754"/>
      <c r="DBO1155" s="754"/>
      <c r="DBP1155" s="754"/>
      <c r="DBQ1155" s="754"/>
      <c r="DBR1155" s="754"/>
      <c r="DBS1155" s="754"/>
      <c r="DBT1155" s="754"/>
      <c r="DBU1155" s="754"/>
      <c r="DBV1155" s="754"/>
      <c r="DBW1155" s="754"/>
      <c r="DBX1155" s="754"/>
      <c r="DBY1155" s="754"/>
      <c r="DBZ1155" s="754"/>
      <c r="DCA1155" s="754"/>
      <c r="DCB1155" s="754"/>
      <c r="DCC1155" s="754"/>
      <c r="DCD1155" s="754"/>
      <c r="DCE1155" s="754"/>
      <c r="DCF1155" s="754"/>
      <c r="DCG1155" s="754"/>
      <c r="DCH1155" s="754"/>
      <c r="DCI1155" s="754"/>
      <c r="DCJ1155" s="754"/>
      <c r="DCK1155" s="754"/>
      <c r="DCL1155" s="754"/>
      <c r="DCM1155" s="754"/>
      <c r="DCN1155" s="754"/>
      <c r="DCO1155" s="754"/>
      <c r="DCP1155" s="754"/>
      <c r="DCQ1155" s="754"/>
      <c r="DCR1155" s="754"/>
      <c r="DCS1155" s="754"/>
      <c r="DCT1155" s="754"/>
      <c r="DCU1155" s="754"/>
      <c r="DCV1155" s="754"/>
      <c r="DCW1155" s="754"/>
      <c r="DCX1155" s="754"/>
      <c r="DCY1155" s="754"/>
      <c r="DCZ1155" s="754"/>
      <c r="DDA1155" s="754"/>
      <c r="DDB1155" s="754"/>
      <c r="DDC1155" s="754"/>
      <c r="DDD1155" s="754"/>
      <c r="DDE1155" s="754"/>
      <c r="DDF1155" s="754"/>
      <c r="DDG1155" s="754"/>
      <c r="DDH1155" s="754"/>
      <c r="DDI1155" s="754"/>
      <c r="DDJ1155" s="754"/>
      <c r="DDK1155" s="754"/>
      <c r="DDL1155" s="754"/>
      <c r="DDM1155" s="754"/>
      <c r="DDN1155" s="754"/>
      <c r="DDO1155" s="754"/>
      <c r="DDP1155" s="754"/>
      <c r="DDQ1155" s="754"/>
      <c r="DDR1155" s="754"/>
      <c r="DDS1155" s="754"/>
      <c r="DDT1155" s="754"/>
      <c r="DDU1155" s="754"/>
      <c r="DDV1155" s="754"/>
      <c r="DDW1155" s="754"/>
      <c r="DDX1155" s="754"/>
      <c r="DDY1155" s="754"/>
      <c r="DDZ1155" s="754"/>
      <c r="DEA1155" s="754"/>
      <c r="DEB1155" s="754"/>
      <c r="DEC1155" s="754"/>
      <c r="DED1155" s="754"/>
      <c r="DEE1155" s="754"/>
      <c r="DEF1155" s="754"/>
      <c r="DEG1155" s="754"/>
      <c r="DEH1155" s="754"/>
      <c r="DEI1155" s="754"/>
      <c r="DEJ1155" s="754"/>
      <c r="DEK1155" s="754"/>
      <c r="DEL1155" s="754"/>
      <c r="DEM1155" s="754"/>
      <c r="DEN1155" s="754"/>
      <c r="DEO1155" s="754"/>
      <c r="DEP1155" s="754"/>
      <c r="DEQ1155" s="754"/>
      <c r="DER1155" s="754"/>
      <c r="DES1155" s="754"/>
      <c r="DET1155" s="754"/>
      <c r="DEU1155" s="754"/>
      <c r="DEV1155" s="754"/>
      <c r="DEW1155" s="754"/>
      <c r="DEX1155" s="754"/>
      <c r="DEY1155" s="754"/>
      <c r="DEZ1155" s="754"/>
      <c r="DFA1155" s="754"/>
      <c r="DFB1155" s="754"/>
      <c r="DFC1155" s="754"/>
      <c r="DFD1155" s="754"/>
      <c r="DFE1155" s="754"/>
      <c r="DFF1155" s="754"/>
      <c r="DFG1155" s="754"/>
      <c r="DFH1155" s="754"/>
      <c r="DFI1155" s="754"/>
      <c r="DFJ1155" s="754"/>
      <c r="DFK1155" s="754"/>
      <c r="DFL1155" s="754"/>
      <c r="DFM1155" s="754"/>
      <c r="DFN1155" s="754"/>
      <c r="DFO1155" s="754"/>
      <c r="DFP1155" s="754"/>
      <c r="DFQ1155" s="754"/>
      <c r="DFR1155" s="754"/>
      <c r="DFS1155" s="754"/>
      <c r="DFT1155" s="754"/>
      <c r="DFU1155" s="754"/>
      <c r="DFV1155" s="754"/>
      <c r="DFW1155" s="754"/>
      <c r="DFX1155" s="754"/>
      <c r="DFY1155" s="754"/>
      <c r="DFZ1155" s="754"/>
      <c r="DGA1155" s="754"/>
      <c r="DGB1155" s="754"/>
      <c r="DGC1155" s="754"/>
      <c r="DGD1155" s="754"/>
      <c r="DGE1155" s="754"/>
      <c r="DGF1155" s="754"/>
      <c r="DGG1155" s="754"/>
      <c r="DGH1155" s="754"/>
      <c r="DGI1155" s="754"/>
      <c r="DGJ1155" s="754"/>
      <c r="DGK1155" s="754"/>
      <c r="DGL1155" s="754"/>
      <c r="DGM1155" s="754"/>
      <c r="DGN1155" s="754"/>
      <c r="DGO1155" s="754"/>
      <c r="DGP1155" s="754"/>
      <c r="DGQ1155" s="754"/>
      <c r="DGR1155" s="754"/>
      <c r="DGS1155" s="754"/>
      <c r="DGT1155" s="754"/>
      <c r="DGU1155" s="754"/>
      <c r="DGV1155" s="754"/>
      <c r="DGW1155" s="754"/>
      <c r="DGX1155" s="754"/>
      <c r="DGY1155" s="754"/>
      <c r="DGZ1155" s="754"/>
      <c r="DHA1155" s="754"/>
      <c r="DHB1155" s="754"/>
      <c r="DHC1155" s="754"/>
      <c r="DHD1155" s="754"/>
      <c r="DHE1155" s="754"/>
      <c r="DHF1155" s="754"/>
      <c r="DHG1155" s="754"/>
      <c r="DHH1155" s="754"/>
      <c r="DHI1155" s="754"/>
      <c r="DHJ1155" s="754"/>
      <c r="DHK1155" s="754"/>
      <c r="DHL1155" s="754"/>
      <c r="DHM1155" s="754"/>
      <c r="DHN1155" s="754"/>
      <c r="DHO1155" s="754"/>
      <c r="DHP1155" s="754"/>
      <c r="DHQ1155" s="754"/>
      <c r="DHR1155" s="754"/>
      <c r="DHS1155" s="754"/>
      <c r="DHT1155" s="754"/>
      <c r="DHU1155" s="754"/>
      <c r="DHV1155" s="754"/>
      <c r="DHW1155" s="754"/>
      <c r="DHX1155" s="754"/>
      <c r="DHY1155" s="754"/>
      <c r="DHZ1155" s="754"/>
      <c r="DIA1155" s="754"/>
      <c r="DIB1155" s="754"/>
      <c r="DIC1155" s="754"/>
      <c r="DID1155" s="754"/>
      <c r="DIE1155" s="754"/>
      <c r="DIF1155" s="754"/>
      <c r="DIG1155" s="754"/>
      <c r="DIH1155" s="754"/>
      <c r="DII1155" s="754"/>
      <c r="DIJ1155" s="754"/>
      <c r="DIK1155" s="754"/>
      <c r="DIL1155" s="754"/>
      <c r="DIM1155" s="754"/>
      <c r="DIN1155" s="754"/>
      <c r="DIO1155" s="754"/>
      <c r="DIP1155" s="754"/>
      <c r="DIQ1155" s="754"/>
      <c r="DIR1155" s="754"/>
      <c r="DIS1155" s="754"/>
      <c r="DIT1155" s="754"/>
      <c r="DIU1155" s="754"/>
      <c r="DIV1155" s="754"/>
      <c r="DIW1155" s="754"/>
      <c r="DIX1155" s="754"/>
      <c r="DIY1155" s="754"/>
      <c r="DIZ1155" s="754"/>
      <c r="DJA1155" s="754"/>
      <c r="DJB1155" s="754"/>
      <c r="DJC1155" s="754"/>
      <c r="DJD1155" s="754"/>
      <c r="DJE1155" s="754"/>
      <c r="DJF1155" s="754"/>
      <c r="DJG1155" s="754"/>
      <c r="DJH1155" s="754"/>
      <c r="DJI1155" s="754"/>
      <c r="DJJ1155" s="754"/>
      <c r="DJK1155" s="754"/>
      <c r="DJL1155" s="754"/>
      <c r="DJM1155" s="754"/>
      <c r="DJN1155" s="754"/>
      <c r="DJO1155" s="754"/>
      <c r="DJP1155" s="754"/>
      <c r="DJQ1155" s="754"/>
      <c r="DJR1155" s="754"/>
      <c r="DJS1155" s="754"/>
      <c r="DJT1155" s="754"/>
      <c r="DJU1155" s="754"/>
      <c r="DJV1155" s="754"/>
      <c r="DJW1155" s="754"/>
      <c r="DJX1155" s="754"/>
      <c r="DJY1155" s="754"/>
      <c r="DJZ1155" s="754"/>
      <c r="DKA1155" s="754"/>
      <c r="DKB1155" s="754"/>
      <c r="DKC1155" s="754"/>
      <c r="DKD1155" s="754"/>
      <c r="DKE1155" s="754"/>
      <c r="DKF1155" s="754"/>
      <c r="DKG1155" s="754"/>
      <c r="DKH1155" s="754"/>
      <c r="DKI1155" s="754"/>
      <c r="DKJ1155" s="754"/>
      <c r="DKK1155" s="754"/>
      <c r="DKL1155" s="754"/>
      <c r="DKM1155" s="754"/>
      <c r="DKN1155" s="754"/>
      <c r="DKO1155" s="754"/>
      <c r="DKP1155" s="754"/>
      <c r="DKQ1155" s="754"/>
      <c r="DKR1155" s="754"/>
      <c r="DKS1155" s="754"/>
      <c r="DKT1155" s="754"/>
      <c r="DKU1155" s="754"/>
      <c r="DKV1155" s="754"/>
      <c r="DKW1155" s="754"/>
      <c r="DKX1155" s="754"/>
      <c r="DKY1155" s="754"/>
      <c r="DKZ1155" s="754"/>
      <c r="DLA1155" s="754"/>
      <c r="DLB1155" s="754"/>
      <c r="DLC1155" s="754"/>
      <c r="DLD1155" s="754"/>
      <c r="DLE1155" s="754"/>
      <c r="DLF1155" s="754"/>
      <c r="DLG1155" s="754"/>
      <c r="DLH1155" s="754"/>
      <c r="DLI1155" s="754"/>
      <c r="DLJ1155" s="754"/>
      <c r="DLK1155" s="754"/>
      <c r="DLL1155" s="754"/>
      <c r="DLM1155" s="754"/>
      <c r="DLN1155" s="754"/>
      <c r="DLO1155" s="754"/>
      <c r="DLP1155" s="754"/>
      <c r="DLQ1155" s="754"/>
      <c r="DLR1155" s="754"/>
      <c r="DLS1155" s="754"/>
      <c r="DLT1155" s="754"/>
      <c r="DLU1155" s="754"/>
      <c r="DLV1155" s="754"/>
      <c r="DLW1155" s="754"/>
      <c r="DLX1155" s="754"/>
      <c r="DLY1155" s="754"/>
      <c r="DLZ1155" s="754"/>
      <c r="DMA1155" s="754"/>
      <c r="DMB1155" s="754"/>
      <c r="DMC1155" s="754"/>
      <c r="DMD1155" s="754"/>
      <c r="DME1155" s="754"/>
      <c r="DMF1155" s="754"/>
      <c r="DMG1155" s="754"/>
      <c r="DMH1155" s="754"/>
      <c r="DMI1155" s="754"/>
      <c r="DMJ1155" s="754"/>
      <c r="DMK1155" s="754"/>
      <c r="DML1155" s="754"/>
      <c r="DMM1155" s="754"/>
      <c r="DMN1155" s="754"/>
      <c r="DMO1155" s="754"/>
      <c r="DMP1155" s="754"/>
      <c r="DMQ1155" s="754"/>
      <c r="DMR1155" s="754"/>
      <c r="DMS1155" s="754"/>
      <c r="DMT1155" s="754"/>
      <c r="DMU1155" s="754"/>
      <c r="DMV1155" s="754"/>
      <c r="DMW1155" s="754"/>
      <c r="DMX1155" s="754"/>
      <c r="DMY1155" s="754"/>
      <c r="DMZ1155" s="754"/>
      <c r="DNA1155" s="754"/>
      <c r="DNB1155" s="754"/>
      <c r="DNC1155" s="754"/>
      <c r="DND1155" s="754"/>
      <c r="DNE1155" s="754"/>
      <c r="DNF1155" s="754"/>
      <c r="DNG1155" s="754"/>
      <c r="DNH1155" s="754"/>
      <c r="DNI1155" s="754"/>
      <c r="DNJ1155" s="754"/>
      <c r="DNK1155" s="754"/>
      <c r="DNL1155" s="754"/>
      <c r="DNM1155" s="754"/>
      <c r="DNN1155" s="754"/>
      <c r="DNO1155" s="754"/>
      <c r="DNP1155" s="754"/>
      <c r="DNQ1155" s="754"/>
      <c r="DNR1155" s="754"/>
      <c r="DNS1155" s="754"/>
      <c r="DNT1155" s="754"/>
      <c r="DNU1155" s="754"/>
      <c r="DNV1155" s="754"/>
      <c r="DNW1155" s="754"/>
      <c r="DNX1155" s="754"/>
      <c r="DNY1155" s="754"/>
      <c r="DNZ1155" s="754"/>
      <c r="DOA1155" s="754"/>
      <c r="DOB1155" s="754"/>
      <c r="DOC1155" s="754"/>
      <c r="DOD1155" s="754"/>
      <c r="DOE1155" s="754"/>
      <c r="DOF1155" s="754"/>
      <c r="DOG1155" s="754"/>
      <c r="DOH1155" s="754"/>
      <c r="DOI1155" s="754"/>
      <c r="DOJ1155" s="754"/>
      <c r="DOK1155" s="754"/>
      <c r="DOL1155" s="754"/>
      <c r="DOM1155" s="754"/>
      <c r="DON1155" s="754"/>
      <c r="DOO1155" s="754"/>
      <c r="DOP1155" s="754"/>
      <c r="DOQ1155" s="754"/>
      <c r="DOR1155" s="754"/>
      <c r="DOS1155" s="754"/>
      <c r="DOT1155" s="754"/>
      <c r="DOU1155" s="754"/>
      <c r="DOV1155" s="754"/>
      <c r="DOW1155" s="754"/>
      <c r="DOX1155" s="754"/>
      <c r="DOY1155" s="754"/>
      <c r="DOZ1155" s="754"/>
      <c r="DPA1155" s="754"/>
      <c r="DPB1155" s="754"/>
      <c r="DPC1155" s="754"/>
      <c r="DPD1155" s="754"/>
      <c r="DPE1155" s="754"/>
      <c r="DPF1155" s="754"/>
      <c r="DPG1155" s="754"/>
      <c r="DPH1155" s="754"/>
      <c r="DPI1155" s="754"/>
      <c r="DPJ1155" s="754"/>
      <c r="DPK1155" s="754"/>
      <c r="DPL1155" s="754"/>
      <c r="DPM1155" s="754"/>
      <c r="DPN1155" s="754"/>
      <c r="DPO1155" s="754"/>
      <c r="DPP1155" s="754"/>
      <c r="DPQ1155" s="754"/>
      <c r="DPR1155" s="754"/>
      <c r="DPS1155" s="754"/>
      <c r="DPT1155" s="754"/>
      <c r="DPU1155" s="754"/>
      <c r="DPV1155" s="754"/>
      <c r="DPW1155" s="754"/>
      <c r="DPX1155" s="754"/>
      <c r="DPY1155" s="754"/>
      <c r="DPZ1155" s="754"/>
      <c r="DQA1155" s="754"/>
      <c r="DQB1155" s="754"/>
      <c r="DQC1155" s="754"/>
      <c r="DQD1155" s="754"/>
      <c r="DQE1155" s="754"/>
      <c r="DQF1155" s="754"/>
      <c r="DQG1155" s="754"/>
      <c r="DQH1155" s="754"/>
      <c r="DQI1155" s="754"/>
      <c r="DQJ1155" s="754"/>
      <c r="DQK1155" s="754"/>
      <c r="DQL1155" s="754"/>
      <c r="DQM1155" s="754"/>
      <c r="DQN1155" s="754"/>
      <c r="DQO1155" s="754"/>
      <c r="DQP1155" s="754"/>
      <c r="DQQ1155" s="754"/>
      <c r="DQR1155" s="754"/>
      <c r="DQS1155" s="754"/>
      <c r="DQT1155" s="754"/>
      <c r="DQU1155" s="754"/>
      <c r="DQV1155" s="754"/>
      <c r="DQW1155" s="754"/>
      <c r="DQX1155" s="754"/>
      <c r="DQY1155" s="754"/>
      <c r="DQZ1155" s="754"/>
      <c r="DRA1155" s="754"/>
      <c r="DRB1155" s="754"/>
      <c r="DRC1155" s="754"/>
      <c r="DRD1155" s="754"/>
      <c r="DRE1155" s="754"/>
      <c r="DRF1155" s="754"/>
      <c r="DRG1155" s="754"/>
      <c r="DRH1155" s="754"/>
      <c r="DRI1155" s="754"/>
      <c r="DRJ1155" s="754"/>
      <c r="DRK1155" s="754"/>
      <c r="DRL1155" s="754"/>
      <c r="DRM1155" s="754"/>
      <c r="DRN1155" s="754"/>
      <c r="DRO1155" s="754"/>
      <c r="DRP1155" s="754"/>
      <c r="DRQ1155" s="754"/>
      <c r="DRR1155" s="754"/>
      <c r="DRS1155" s="754"/>
      <c r="DRT1155" s="754"/>
      <c r="DRU1155" s="754"/>
      <c r="DRV1155" s="754"/>
      <c r="DRW1155" s="754"/>
      <c r="DRX1155" s="754"/>
      <c r="DRY1155" s="754"/>
      <c r="DRZ1155" s="754"/>
      <c r="DSA1155" s="754"/>
      <c r="DSB1155" s="754"/>
      <c r="DSC1155" s="754"/>
      <c r="DSD1155" s="754"/>
      <c r="DSE1155" s="754"/>
      <c r="DSF1155" s="754"/>
      <c r="DSG1155" s="754"/>
      <c r="DSH1155" s="754"/>
      <c r="DSI1155" s="754"/>
      <c r="DSJ1155" s="754"/>
      <c r="DSK1155" s="754"/>
      <c r="DSL1155" s="754"/>
      <c r="DSM1155" s="754"/>
      <c r="DSN1155" s="754"/>
      <c r="DSO1155" s="754"/>
      <c r="DSP1155" s="754"/>
      <c r="DSQ1155" s="754"/>
      <c r="DSR1155" s="754"/>
      <c r="DSS1155" s="754"/>
      <c r="DST1155" s="754"/>
      <c r="DSU1155" s="754"/>
      <c r="DSV1155" s="754"/>
      <c r="DSW1155" s="754"/>
      <c r="DSX1155" s="754"/>
      <c r="DSY1155" s="754"/>
      <c r="DSZ1155" s="754"/>
      <c r="DTA1155" s="754"/>
      <c r="DTB1155" s="754"/>
      <c r="DTC1155" s="754"/>
      <c r="DTD1155" s="754"/>
      <c r="DTE1155" s="754"/>
      <c r="DTF1155" s="754"/>
      <c r="DTG1155" s="754"/>
      <c r="DTH1155" s="754"/>
      <c r="DTI1155" s="754"/>
      <c r="DTJ1155" s="754"/>
      <c r="DTK1155" s="754"/>
      <c r="DTL1155" s="754"/>
      <c r="DTM1155" s="754"/>
      <c r="DTN1155" s="754"/>
      <c r="DTO1155" s="754"/>
      <c r="DTP1155" s="754"/>
      <c r="DTQ1155" s="754"/>
      <c r="DTR1155" s="754"/>
      <c r="DTS1155" s="754"/>
      <c r="DTT1155" s="754"/>
      <c r="DTU1155" s="754"/>
      <c r="DTV1155" s="754"/>
      <c r="DTW1155" s="754"/>
      <c r="DTX1155" s="754"/>
      <c r="DTY1155" s="754"/>
      <c r="DTZ1155" s="754"/>
      <c r="DUA1155" s="754"/>
      <c r="DUB1155" s="754"/>
      <c r="DUC1155" s="754"/>
      <c r="DUD1155" s="754"/>
      <c r="DUE1155" s="754"/>
      <c r="DUF1155" s="754"/>
      <c r="DUG1155" s="754"/>
      <c r="DUH1155" s="754"/>
      <c r="DUI1155" s="754"/>
      <c r="DUJ1155" s="754"/>
      <c r="DUK1155" s="754"/>
      <c r="DUL1155" s="754"/>
      <c r="DUM1155" s="754"/>
      <c r="DUN1155" s="754"/>
      <c r="DUO1155" s="754"/>
      <c r="DUP1155" s="754"/>
      <c r="DUQ1155" s="754"/>
      <c r="DUR1155" s="754"/>
      <c r="DUS1155" s="754"/>
      <c r="DUT1155" s="754"/>
      <c r="DUU1155" s="754"/>
      <c r="DUV1155" s="754"/>
      <c r="DUW1155" s="754"/>
      <c r="DUX1155" s="754"/>
      <c r="DUY1155" s="754"/>
      <c r="DUZ1155" s="754"/>
      <c r="DVA1155" s="754"/>
      <c r="DVB1155" s="754"/>
      <c r="DVC1155" s="754"/>
      <c r="DVD1155" s="754"/>
      <c r="DVE1155" s="754"/>
      <c r="DVF1155" s="754"/>
      <c r="DVG1155" s="754"/>
      <c r="DVH1155" s="754"/>
      <c r="DVI1155" s="754"/>
      <c r="DVJ1155" s="754"/>
      <c r="DVK1155" s="754"/>
      <c r="DVL1155" s="754"/>
      <c r="DVM1155" s="754"/>
      <c r="DVN1155" s="754"/>
      <c r="DVO1155" s="754"/>
      <c r="DVP1155" s="754"/>
      <c r="DVQ1155" s="754"/>
      <c r="DVR1155" s="754"/>
      <c r="DVS1155" s="754"/>
      <c r="DVT1155" s="754"/>
      <c r="DVU1155" s="754"/>
      <c r="DVV1155" s="754"/>
      <c r="DVW1155" s="754"/>
      <c r="DVX1155" s="754"/>
      <c r="DVY1155" s="754"/>
      <c r="DVZ1155" s="754"/>
      <c r="DWA1155" s="754"/>
      <c r="DWB1155" s="754"/>
      <c r="DWC1155" s="754"/>
      <c r="DWD1155" s="754"/>
      <c r="DWE1155" s="754"/>
      <c r="DWF1155" s="754"/>
      <c r="DWG1155" s="754"/>
      <c r="DWH1155" s="754"/>
      <c r="DWI1155" s="754"/>
      <c r="DWJ1155" s="754"/>
      <c r="DWK1155" s="754"/>
      <c r="DWL1155" s="754"/>
      <c r="DWM1155" s="754"/>
      <c r="DWN1155" s="754"/>
      <c r="DWO1155" s="754"/>
      <c r="DWP1155" s="754"/>
      <c r="DWQ1155" s="754"/>
      <c r="DWR1155" s="754"/>
      <c r="DWS1155" s="754"/>
      <c r="DWT1155" s="754"/>
      <c r="DWU1155" s="754"/>
      <c r="DWV1155" s="754"/>
      <c r="DWW1155" s="754"/>
      <c r="DWX1155" s="754"/>
      <c r="DWY1155" s="754"/>
      <c r="DWZ1155" s="754"/>
      <c r="DXA1155" s="754"/>
      <c r="DXB1155" s="754"/>
      <c r="DXC1155" s="754"/>
      <c r="DXD1155" s="754"/>
      <c r="DXE1155" s="754"/>
      <c r="DXF1155" s="754"/>
      <c r="DXG1155" s="754"/>
      <c r="DXH1155" s="754"/>
      <c r="DXI1155" s="754"/>
      <c r="DXJ1155" s="754"/>
      <c r="DXK1155" s="754"/>
      <c r="DXL1155" s="754"/>
      <c r="DXM1155" s="754"/>
      <c r="DXN1155" s="754"/>
      <c r="DXO1155" s="754"/>
      <c r="DXP1155" s="754"/>
      <c r="DXQ1155" s="754"/>
      <c r="DXR1155" s="754"/>
      <c r="DXS1155" s="754"/>
      <c r="DXT1155" s="754"/>
      <c r="DXU1155" s="754"/>
      <c r="DXV1155" s="754"/>
      <c r="DXW1155" s="754"/>
      <c r="DXX1155" s="754"/>
      <c r="DXY1155" s="754"/>
      <c r="DXZ1155" s="754"/>
      <c r="DYA1155" s="754"/>
      <c r="DYB1155" s="754"/>
      <c r="DYC1155" s="754"/>
      <c r="DYD1155" s="754"/>
      <c r="DYE1155" s="754"/>
      <c r="DYF1155" s="754"/>
      <c r="DYG1155" s="754"/>
      <c r="DYH1155" s="754"/>
      <c r="DYI1155" s="754"/>
      <c r="DYJ1155" s="754"/>
      <c r="DYK1155" s="754"/>
      <c r="DYL1155" s="754"/>
      <c r="DYM1155" s="754"/>
      <c r="DYN1155" s="754"/>
      <c r="DYO1155" s="754"/>
      <c r="DYP1155" s="754"/>
      <c r="DYQ1155" s="754"/>
      <c r="DYR1155" s="754"/>
      <c r="DYS1155" s="754"/>
      <c r="DYT1155" s="754"/>
      <c r="DYU1155" s="754"/>
      <c r="DYV1155" s="754"/>
      <c r="DYW1155" s="754"/>
      <c r="DYX1155" s="754"/>
      <c r="DYY1155" s="754"/>
      <c r="DYZ1155" s="754"/>
      <c r="DZA1155" s="754"/>
      <c r="DZB1155" s="754"/>
      <c r="DZC1155" s="754"/>
      <c r="DZD1155" s="754"/>
      <c r="DZE1155" s="754"/>
      <c r="DZF1155" s="754"/>
      <c r="DZG1155" s="754"/>
      <c r="DZH1155" s="754"/>
      <c r="DZI1155" s="754"/>
      <c r="DZJ1155" s="754"/>
      <c r="DZK1155" s="754"/>
      <c r="DZL1155" s="754"/>
      <c r="DZM1155" s="754"/>
      <c r="DZN1155" s="754"/>
      <c r="DZO1155" s="754"/>
      <c r="DZP1155" s="754"/>
      <c r="DZQ1155" s="754"/>
      <c r="DZR1155" s="754"/>
      <c r="DZS1155" s="754"/>
      <c r="DZT1155" s="754"/>
      <c r="DZU1155" s="754"/>
      <c r="DZV1155" s="754"/>
      <c r="DZW1155" s="754"/>
      <c r="DZX1155" s="754"/>
      <c r="DZY1155" s="754"/>
      <c r="DZZ1155" s="754"/>
      <c r="EAA1155" s="754"/>
      <c r="EAB1155" s="754"/>
      <c r="EAC1155" s="754"/>
      <c r="EAD1155" s="754"/>
      <c r="EAE1155" s="754"/>
      <c r="EAF1155" s="754"/>
      <c r="EAG1155" s="754"/>
      <c r="EAH1155" s="754"/>
      <c r="EAI1155" s="754"/>
      <c r="EAJ1155" s="754"/>
      <c r="EAK1155" s="754"/>
      <c r="EAL1155" s="754"/>
      <c r="EAM1155" s="754"/>
      <c r="EAN1155" s="754"/>
      <c r="EAO1155" s="754"/>
      <c r="EAP1155" s="754"/>
      <c r="EAQ1155" s="754"/>
      <c r="EAR1155" s="754"/>
      <c r="EAS1155" s="754"/>
      <c r="EAT1155" s="754"/>
      <c r="EAU1155" s="754"/>
      <c r="EAV1155" s="754"/>
      <c r="EAW1155" s="754"/>
      <c r="EAX1155" s="754"/>
      <c r="EAY1155" s="754"/>
      <c r="EAZ1155" s="754"/>
      <c r="EBA1155" s="754"/>
      <c r="EBB1155" s="754"/>
      <c r="EBC1155" s="754"/>
      <c r="EBD1155" s="754"/>
      <c r="EBE1155" s="754"/>
      <c r="EBF1155" s="754"/>
      <c r="EBG1155" s="754"/>
      <c r="EBH1155" s="754"/>
      <c r="EBI1155" s="754"/>
      <c r="EBJ1155" s="754"/>
      <c r="EBK1155" s="754"/>
      <c r="EBL1155" s="754"/>
      <c r="EBM1155" s="754"/>
      <c r="EBN1155" s="754"/>
      <c r="EBO1155" s="754"/>
      <c r="EBP1155" s="754"/>
      <c r="EBQ1155" s="754"/>
      <c r="EBR1155" s="754"/>
      <c r="EBS1155" s="754"/>
      <c r="EBT1155" s="754"/>
      <c r="EBU1155" s="754"/>
      <c r="EBV1155" s="754"/>
      <c r="EBW1155" s="754"/>
      <c r="EBX1155" s="754"/>
      <c r="EBY1155" s="754"/>
      <c r="EBZ1155" s="754"/>
      <c r="ECA1155" s="754"/>
      <c r="ECB1155" s="754"/>
      <c r="ECC1155" s="754"/>
      <c r="ECD1155" s="754"/>
      <c r="ECE1155" s="754"/>
      <c r="ECF1155" s="754"/>
      <c r="ECG1155" s="754"/>
      <c r="ECH1155" s="754"/>
      <c r="ECI1155" s="754"/>
      <c r="ECJ1155" s="754"/>
      <c r="ECK1155" s="754"/>
      <c r="ECL1155" s="754"/>
      <c r="ECM1155" s="754"/>
      <c r="ECN1155" s="754"/>
      <c r="ECO1155" s="754"/>
      <c r="ECP1155" s="754"/>
      <c r="ECQ1155" s="754"/>
      <c r="ECR1155" s="754"/>
      <c r="ECS1155" s="754"/>
      <c r="ECT1155" s="754"/>
      <c r="ECU1155" s="754"/>
      <c r="ECV1155" s="754"/>
      <c r="ECW1155" s="754"/>
      <c r="ECX1155" s="754"/>
      <c r="ECY1155" s="754"/>
      <c r="ECZ1155" s="754"/>
      <c r="EDA1155" s="754"/>
      <c r="EDB1155" s="754"/>
      <c r="EDC1155" s="754"/>
      <c r="EDD1155" s="754"/>
      <c r="EDE1155" s="754"/>
      <c r="EDF1155" s="754"/>
      <c r="EDG1155" s="754"/>
      <c r="EDH1155" s="754"/>
      <c r="EDI1155" s="754"/>
      <c r="EDJ1155" s="754"/>
      <c r="EDK1155" s="754"/>
      <c r="EDL1155" s="754"/>
      <c r="EDM1155" s="754"/>
      <c r="EDN1155" s="754"/>
      <c r="EDO1155" s="754"/>
      <c r="EDP1155" s="754"/>
      <c r="EDQ1155" s="754"/>
      <c r="EDR1155" s="754"/>
      <c r="EDS1155" s="754"/>
      <c r="EDT1155" s="754"/>
      <c r="EDU1155" s="754"/>
      <c r="EDV1155" s="754"/>
      <c r="EDW1155" s="754"/>
      <c r="EDX1155" s="754"/>
      <c r="EDY1155" s="754"/>
      <c r="EDZ1155" s="754"/>
      <c r="EEA1155" s="754"/>
      <c r="EEB1155" s="754"/>
      <c r="EEC1155" s="754"/>
      <c r="EED1155" s="754"/>
      <c r="EEE1155" s="754"/>
      <c r="EEF1155" s="754"/>
      <c r="EEG1155" s="754"/>
      <c r="EEH1155" s="754"/>
      <c r="EEI1155" s="754"/>
      <c r="EEJ1155" s="754"/>
      <c r="EEK1155" s="754"/>
      <c r="EEL1155" s="754"/>
      <c r="EEM1155" s="754"/>
      <c r="EEN1155" s="754"/>
      <c r="EEO1155" s="754"/>
      <c r="EEP1155" s="754"/>
      <c r="EEQ1155" s="754"/>
      <c r="EER1155" s="754"/>
      <c r="EES1155" s="754"/>
      <c r="EET1155" s="754"/>
      <c r="EEU1155" s="754"/>
      <c r="EEV1155" s="754"/>
      <c r="EEW1155" s="754"/>
      <c r="EEX1155" s="754"/>
      <c r="EEY1155" s="754"/>
      <c r="EEZ1155" s="754"/>
      <c r="EFA1155" s="754"/>
      <c r="EFB1155" s="754"/>
      <c r="EFC1155" s="754"/>
      <c r="EFD1155" s="754"/>
      <c r="EFE1155" s="754"/>
      <c r="EFF1155" s="754"/>
      <c r="EFG1155" s="754"/>
      <c r="EFH1155" s="754"/>
      <c r="EFI1155" s="754"/>
      <c r="EFJ1155" s="754"/>
      <c r="EFK1155" s="754"/>
      <c r="EFL1155" s="754"/>
      <c r="EFM1155" s="754"/>
      <c r="EFN1155" s="754"/>
      <c r="EFO1155" s="754"/>
      <c r="EFP1155" s="754"/>
      <c r="EFQ1155" s="754"/>
      <c r="EFR1155" s="754"/>
      <c r="EFS1155" s="754"/>
      <c r="EFT1155" s="754"/>
      <c r="EFU1155" s="754"/>
      <c r="EFV1155" s="754"/>
      <c r="EFW1155" s="754"/>
      <c r="EFX1155" s="754"/>
      <c r="EFY1155" s="754"/>
      <c r="EFZ1155" s="754"/>
      <c r="EGA1155" s="754"/>
      <c r="EGB1155" s="754"/>
      <c r="EGC1155" s="754"/>
      <c r="EGD1155" s="754"/>
      <c r="EGE1155" s="754"/>
      <c r="EGF1155" s="754"/>
      <c r="EGG1155" s="754"/>
      <c r="EGH1155" s="754"/>
      <c r="EGI1155" s="754"/>
      <c r="EGJ1155" s="754"/>
      <c r="EGK1155" s="754"/>
      <c r="EGL1155" s="754"/>
      <c r="EGM1155" s="754"/>
      <c r="EGN1155" s="754"/>
      <c r="EGO1155" s="754"/>
      <c r="EGP1155" s="754"/>
      <c r="EGQ1155" s="754"/>
      <c r="EGR1155" s="754"/>
      <c r="EGS1155" s="754"/>
      <c r="EGT1155" s="754"/>
      <c r="EGU1155" s="754"/>
      <c r="EGV1155" s="754"/>
      <c r="EGW1155" s="754"/>
      <c r="EGX1155" s="754"/>
      <c r="EGY1155" s="754"/>
      <c r="EGZ1155" s="754"/>
      <c r="EHA1155" s="754"/>
      <c r="EHB1155" s="754"/>
      <c r="EHC1155" s="754"/>
      <c r="EHD1155" s="754"/>
      <c r="EHE1155" s="754"/>
      <c r="EHF1155" s="754"/>
      <c r="EHG1155" s="754"/>
      <c r="EHH1155" s="754"/>
      <c r="EHI1155" s="754"/>
      <c r="EHJ1155" s="754"/>
      <c r="EHK1155" s="754"/>
      <c r="EHL1155" s="754"/>
      <c r="EHM1155" s="754"/>
      <c r="EHN1155" s="754"/>
      <c r="EHO1155" s="754"/>
      <c r="EHP1155" s="754"/>
      <c r="EHQ1155" s="754"/>
      <c r="EHR1155" s="754"/>
      <c r="EHS1155" s="754"/>
      <c r="EHT1155" s="754"/>
      <c r="EHU1155" s="754"/>
      <c r="EHV1155" s="754"/>
      <c r="EHW1155" s="754"/>
      <c r="EHX1155" s="754"/>
      <c r="EHY1155" s="754"/>
      <c r="EHZ1155" s="754"/>
      <c r="EIA1155" s="754"/>
      <c r="EIB1155" s="754"/>
      <c r="EIC1155" s="754"/>
      <c r="EID1155" s="754"/>
      <c r="EIE1155" s="754"/>
      <c r="EIF1155" s="754"/>
      <c r="EIG1155" s="754"/>
      <c r="EIH1155" s="754"/>
      <c r="EII1155" s="754"/>
      <c r="EIJ1155" s="754"/>
      <c r="EIK1155" s="754"/>
      <c r="EIL1155" s="754"/>
      <c r="EIM1155" s="754"/>
      <c r="EIN1155" s="754"/>
      <c r="EIO1155" s="754"/>
      <c r="EIP1155" s="754"/>
      <c r="EIQ1155" s="754"/>
      <c r="EIR1155" s="754"/>
      <c r="EIS1155" s="754"/>
      <c r="EIT1155" s="754"/>
      <c r="EIU1155" s="754"/>
      <c r="EIV1155" s="754"/>
      <c r="EIW1155" s="754"/>
      <c r="EIX1155" s="754"/>
      <c r="EIY1155" s="754"/>
      <c r="EIZ1155" s="754"/>
      <c r="EJA1155" s="754"/>
      <c r="EJB1155" s="754"/>
      <c r="EJC1155" s="754"/>
      <c r="EJD1155" s="754"/>
      <c r="EJE1155" s="754"/>
      <c r="EJF1155" s="754"/>
      <c r="EJG1155" s="754"/>
      <c r="EJH1155" s="754"/>
      <c r="EJI1155" s="754"/>
      <c r="EJJ1155" s="754"/>
      <c r="EJK1155" s="754"/>
      <c r="EJL1155" s="754"/>
      <c r="EJM1155" s="754"/>
      <c r="EJN1155" s="754"/>
      <c r="EJO1155" s="754"/>
      <c r="EJP1155" s="754"/>
      <c r="EJQ1155" s="754"/>
      <c r="EJR1155" s="754"/>
      <c r="EJS1155" s="754"/>
      <c r="EJT1155" s="754"/>
      <c r="EJU1155" s="754"/>
      <c r="EJV1155" s="754"/>
      <c r="EJW1155" s="754"/>
      <c r="EJX1155" s="754"/>
      <c r="EJY1155" s="754"/>
      <c r="EJZ1155" s="754"/>
      <c r="EKA1155" s="754"/>
      <c r="EKB1155" s="754"/>
      <c r="EKC1155" s="754"/>
      <c r="EKD1155" s="754"/>
      <c r="EKE1155" s="754"/>
      <c r="EKF1155" s="754"/>
      <c r="EKG1155" s="754"/>
      <c r="EKH1155" s="754"/>
      <c r="EKI1155" s="754"/>
      <c r="EKJ1155" s="754"/>
      <c r="EKK1155" s="754"/>
      <c r="EKL1155" s="754"/>
      <c r="EKM1155" s="754"/>
      <c r="EKN1155" s="754"/>
      <c r="EKO1155" s="754"/>
      <c r="EKP1155" s="754"/>
      <c r="EKQ1155" s="754"/>
      <c r="EKR1155" s="754"/>
      <c r="EKS1155" s="754"/>
      <c r="EKT1155" s="754"/>
      <c r="EKU1155" s="754"/>
      <c r="EKV1155" s="754"/>
      <c r="EKW1155" s="754"/>
      <c r="EKX1155" s="754"/>
      <c r="EKY1155" s="754"/>
      <c r="EKZ1155" s="754"/>
      <c r="ELA1155" s="754"/>
      <c r="ELB1155" s="754"/>
      <c r="ELC1155" s="754"/>
      <c r="ELD1155" s="754"/>
      <c r="ELE1155" s="754"/>
      <c r="ELF1155" s="754"/>
      <c r="ELG1155" s="754"/>
      <c r="ELH1155" s="754"/>
      <c r="ELI1155" s="754"/>
      <c r="ELJ1155" s="754"/>
      <c r="ELK1155" s="754"/>
      <c r="ELL1155" s="754"/>
      <c r="ELM1155" s="754"/>
      <c r="ELN1155" s="754"/>
      <c r="ELO1155" s="754"/>
      <c r="ELP1155" s="754"/>
      <c r="ELQ1155" s="754"/>
      <c r="ELR1155" s="754"/>
      <c r="ELS1155" s="754"/>
      <c r="ELT1155" s="754"/>
      <c r="ELU1155" s="754"/>
      <c r="ELV1155" s="754"/>
      <c r="ELW1155" s="754"/>
      <c r="ELX1155" s="754"/>
      <c r="ELY1155" s="754"/>
      <c r="ELZ1155" s="754"/>
      <c r="EMA1155" s="754"/>
      <c r="EMB1155" s="754"/>
      <c r="EMC1155" s="754"/>
      <c r="EMD1155" s="754"/>
      <c r="EME1155" s="754"/>
      <c r="EMF1155" s="754"/>
      <c r="EMG1155" s="754"/>
      <c r="EMH1155" s="754"/>
      <c r="EMI1155" s="754"/>
      <c r="EMJ1155" s="754"/>
      <c r="EMK1155" s="754"/>
      <c r="EML1155" s="754"/>
      <c r="EMM1155" s="754"/>
      <c r="EMN1155" s="754"/>
      <c r="EMO1155" s="754"/>
      <c r="EMP1155" s="754"/>
      <c r="EMQ1155" s="754"/>
      <c r="EMR1155" s="754"/>
      <c r="EMS1155" s="754"/>
      <c r="EMT1155" s="754"/>
      <c r="EMU1155" s="754"/>
      <c r="EMV1155" s="754"/>
      <c r="EMW1155" s="754"/>
      <c r="EMX1155" s="754"/>
      <c r="EMY1155" s="754"/>
      <c r="EMZ1155" s="754"/>
      <c r="ENA1155" s="754"/>
      <c r="ENB1155" s="754"/>
      <c r="ENC1155" s="754"/>
      <c r="END1155" s="754"/>
      <c r="ENE1155" s="754"/>
      <c r="ENF1155" s="754"/>
      <c r="ENG1155" s="754"/>
      <c r="ENH1155" s="754"/>
      <c r="ENI1155" s="754"/>
      <c r="ENJ1155" s="754"/>
      <c r="ENK1155" s="754"/>
      <c r="ENL1155" s="754"/>
      <c r="ENM1155" s="754"/>
      <c r="ENN1155" s="754"/>
      <c r="ENO1155" s="754"/>
      <c r="ENP1155" s="754"/>
      <c r="ENQ1155" s="754"/>
      <c r="ENR1155" s="754"/>
      <c r="ENS1155" s="754"/>
      <c r="ENT1155" s="754"/>
      <c r="ENU1155" s="754"/>
      <c r="ENV1155" s="754"/>
      <c r="ENW1155" s="754"/>
      <c r="ENX1155" s="754"/>
      <c r="ENY1155" s="754"/>
      <c r="ENZ1155" s="754"/>
      <c r="EOA1155" s="754"/>
      <c r="EOB1155" s="754"/>
      <c r="EOC1155" s="754"/>
      <c r="EOD1155" s="754"/>
      <c r="EOE1155" s="754"/>
      <c r="EOF1155" s="754"/>
      <c r="EOG1155" s="754"/>
      <c r="EOH1155" s="754"/>
      <c r="EOI1155" s="754"/>
      <c r="EOJ1155" s="754"/>
      <c r="EOK1155" s="754"/>
      <c r="EOL1155" s="754"/>
      <c r="EOM1155" s="754"/>
      <c r="EON1155" s="754"/>
      <c r="EOO1155" s="754"/>
      <c r="EOP1155" s="754"/>
      <c r="EOQ1155" s="754"/>
      <c r="EOR1155" s="754"/>
      <c r="EOS1155" s="754"/>
      <c r="EOT1155" s="754"/>
      <c r="EOU1155" s="754"/>
      <c r="EOV1155" s="754"/>
      <c r="EOW1155" s="754"/>
      <c r="EOX1155" s="754"/>
      <c r="EOY1155" s="754"/>
      <c r="EOZ1155" s="754"/>
      <c r="EPA1155" s="754"/>
      <c r="EPB1155" s="754"/>
      <c r="EPC1155" s="754"/>
      <c r="EPD1155" s="754"/>
      <c r="EPE1155" s="754"/>
      <c r="EPF1155" s="754"/>
      <c r="EPG1155" s="754"/>
      <c r="EPH1155" s="754"/>
      <c r="EPI1155" s="754"/>
      <c r="EPJ1155" s="754"/>
      <c r="EPK1155" s="754"/>
      <c r="EPL1155" s="754"/>
      <c r="EPM1155" s="754"/>
      <c r="EPN1155" s="754"/>
      <c r="EPO1155" s="754"/>
      <c r="EPP1155" s="754"/>
      <c r="EPQ1155" s="754"/>
      <c r="EPR1155" s="754"/>
      <c r="EPS1155" s="754"/>
      <c r="EPT1155" s="754"/>
      <c r="EPU1155" s="754"/>
      <c r="EPV1155" s="754"/>
      <c r="EPW1155" s="754"/>
      <c r="EPX1155" s="754"/>
      <c r="EPY1155" s="754"/>
      <c r="EPZ1155" s="754"/>
      <c r="EQA1155" s="754"/>
      <c r="EQB1155" s="754"/>
      <c r="EQC1155" s="754"/>
      <c r="EQD1155" s="754"/>
      <c r="EQE1155" s="754"/>
      <c r="EQF1155" s="754"/>
      <c r="EQG1155" s="754"/>
      <c r="EQH1155" s="754"/>
      <c r="EQI1155" s="754"/>
      <c r="EQJ1155" s="754"/>
      <c r="EQK1155" s="754"/>
      <c r="EQL1155" s="754"/>
      <c r="EQM1155" s="754"/>
      <c r="EQN1155" s="754"/>
      <c r="EQO1155" s="754"/>
      <c r="EQP1155" s="754"/>
      <c r="EQQ1155" s="754"/>
      <c r="EQR1155" s="754"/>
      <c r="EQS1155" s="754"/>
      <c r="EQT1155" s="754"/>
      <c r="EQU1155" s="754"/>
      <c r="EQV1155" s="754"/>
      <c r="EQW1155" s="754"/>
      <c r="EQX1155" s="754"/>
      <c r="EQY1155" s="754"/>
      <c r="EQZ1155" s="754"/>
      <c r="ERA1155" s="754"/>
      <c r="ERB1155" s="754"/>
      <c r="ERC1155" s="754"/>
      <c r="ERD1155" s="754"/>
      <c r="ERE1155" s="754"/>
      <c r="ERF1155" s="754"/>
      <c r="ERG1155" s="754"/>
      <c r="ERH1155" s="754"/>
      <c r="ERI1155" s="754"/>
      <c r="ERJ1155" s="754"/>
      <c r="ERK1155" s="754"/>
      <c r="ERL1155" s="754"/>
      <c r="ERM1155" s="754"/>
      <c r="ERN1155" s="754"/>
      <c r="ERO1155" s="754"/>
      <c r="ERP1155" s="754"/>
      <c r="ERQ1155" s="754"/>
      <c r="ERR1155" s="754"/>
      <c r="ERS1155" s="754"/>
      <c r="ERT1155" s="754"/>
      <c r="ERU1155" s="754"/>
      <c r="ERV1155" s="754"/>
      <c r="ERW1155" s="754"/>
      <c r="ERX1155" s="754"/>
      <c r="ERY1155" s="754"/>
      <c r="ERZ1155" s="754"/>
      <c r="ESA1155" s="754"/>
      <c r="ESB1155" s="754"/>
      <c r="ESC1155" s="754"/>
      <c r="ESD1155" s="754"/>
      <c r="ESE1155" s="754"/>
      <c r="ESF1155" s="754"/>
      <c r="ESG1155" s="754"/>
      <c r="ESH1155" s="754"/>
      <c r="ESI1155" s="754"/>
      <c r="ESJ1155" s="754"/>
      <c r="ESK1155" s="754"/>
      <c r="ESL1155" s="754"/>
      <c r="ESM1155" s="754"/>
      <c r="ESN1155" s="754"/>
      <c r="ESO1155" s="754"/>
      <c r="ESP1155" s="754"/>
      <c r="ESQ1155" s="754"/>
      <c r="ESR1155" s="754"/>
      <c r="ESS1155" s="754"/>
      <c r="EST1155" s="754"/>
      <c r="ESU1155" s="754"/>
      <c r="ESV1155" s="754"/>
      <c r="ESW1155" s="754"/>
      <c r="ESX1155" s="754"/>
      <c r="ESY1155" s="754"/>
      <c r="ESZ1155" s="754"/>
      <c r="ETA1155" s="754"/>
      <c r="ETB1155" s="754"/>
      <c r="ETC1155" s="754"/>
      <c r="ETD1155" s="754"/>
      <c r="ETE1155" s="754"/>
      <c r="ETF1155" s="754"/>
      <c r="ETG1155" s="754"/>
      <c r="ETH1155" s="754"/>
      <c r="ETI1155" s="754"/>
      <c r="ETJ1155" s="754"/>
      <c r="ETK1155" s="754"/>
      <c r="ETL1155" s="754"/>
      <c r="ETM1155" s="754"/>
      <c r="ETN1155" s="754"/>
      <c r="ETO1155" s="754"/>
      <c r="ETP1155" s="754"/>
      <c r="ETQ1155" s="754"/>
      <c r="ETR1155" s="754"/>
      <c r="ETS1155" s="754"/>
      <c r="ETT1155" s="754"/>
      <c r="ETU1155" s="754"/>
      <c r="ETV1155" s="754"/>
      <c r="ETW1155" s="754"/>
      <c r="ETX1155" s="754"/>
      <c r="ETY1155" s="754"/>
      <c r="ETZ1155" s="754"/>
      <c r="EUA1155" s="754"/>
      <c r="EUB1155" s="754"/>
      <c r="EUC1155" s="754"/>
      <c r="EUD1155" s="754"/>
      <c r="EUE1155" s="754"/>
      <c r="EUF1155" s="754"/>
      <c r="EUG1155" s="754"/>
      <c r="EUH1155" s="754"/>
      <c r="EUI1155" s="754"/>
      <c r="EUJ1155" s="754"/>
      <c r="EUK1155" s="754"/>
      <c r="EUL1155" s="754"/>
      <c r="EUM1155" s="754"/>
      <c r="EUN1155" s="754"/>
      <c r="EUO1155" s="754"/>
      <c r="EUP1155" s="754"/>
      <c r="EUQ1155" s="754"/>
      <c r="EUR1155" s="754"/>
      <c r="EUS1155" s="754"/>
      <c r="EUT1155" s="754"/>
      <c r="EUU1155" s="754"/>
      <c r="EUV1155" s="754"/>
      <c r="EUW1155" s="754"/>
      <c r="EUX1155" s="754"/>
      <c r="EUY1155" s="754"/>
      <c r="EUZ1155" s="754"/>
      <c r="EVA1155" s="754"/>
      <c r="EVB1155" s="754"/>
      <c r="EVC1155" s="754"/>
      <c r="EVD1155" s="754"/>
      <c r="EVE1155" s="754"/>
      <c r="EVF1155" s="754"/>
      <c r="EVG1155" s="754"/>
      <c r="EVH1155" s="754"/>
      <c r="EVI1155" s="754"/>
      <c r="EVJ1155" s="754"/>
      <c r="EVK1155" s="754"/>
      <c r="EVL1155" s="754"/>
      <c r="EVM1155" s="754"/>
      <c r="EVN1155" s="754"/>
      <c r="EVO1155" s="754"/>
      <c r="EVP1155" s="754"/>
      <c r="EVQ1155" s="754"/>
      <c r="EVR1155" s="754"/>
      <c r="EVS1155" s="754"/>
      <c r="EVT1155" s="754"/>
      <c r="EVU1155" s="754"/>
      <c r="EVV1155" s="754"/>
      <c r="EVW1155" s="754"/>
      <c r="EVX1155" s="754"/>
      <c r="EVY1155" s="754"/>
      <c r="EVZ1155" s="754"/>
      <c r="EWA1155" s="754"/>
      <c r="EWB1155" s="754"/>
      <c r="EWC1155" s="754"/>
      <c r="EWD1155" s="754"/>
      <c r="EWE1155" s="754"/>
      <c r="EWF1155" s="754"/>
      <c r="EWG1155" s="754"/>
      <c r="EWH1155" s="754"/>
      <c r="EWI1155" s="754"/>
      <c r="EWJ1155" s="754"/>
      <c r="EWK1155" s="754"/>
      <c r="EWL1155" s="754"/>
      <c r="EWM1155" s="754"/>
      <c r="EWN1155" s="754"/>
      <c r="EWO1155" s="754"/>
      <c r="EWP1155" s="754"/>
      <c r="EWQ1155" s="754"/>
      <c r="EWR1155" s="754"/>
      <c r="EWS1155" s="754"/>
      <c r="EWT1155" s="754"/>
      <c r="EWU1155" s="754"/>
      <c r="EWV1155" s="754"/>
      <c r="EWW1155" s="754"/>
      <c r="EWX1155" s="754"/>
      <c r="EWY1155" s="754"/>
      <c r="EWZ1155" s="754"/>
      <c r="EXA1155" s="754"/>
      <c r="EXB1155" s="754"/>
      <c r="EXC1155" s="754"/>
      <c r="EXD1155" s="754"/>
      <c r="EXE1155" s="754"/>
      <c r="EXF1155" s="754"/>
      <c r="EXG1155" s="754"/>
      <c r="EXH1155" s="754"/>
      <c r="EXI1155" s="754"/>
      <c r="EXJ1155" s="754"/>
      <c r="EXK1155" s="754"/>
      <c r="EXL1155" s="754"/>
      <c r="EXM1155" s="754"/>
      <c r="EXN1155" s="754"/>
      <c r="EXO1155" s="754"/>
      <c r="EXP1155" s="754"/>
      <c r="EXQ1155" s="754"/>
      <c r="EXR1155" s="754"/>
      <c r="EXS1155" s="754"/>
      <c r="EXT1155" s="754"/>
      <c r="EXU1155" s="754"/>
      <c r="EXV1155" s="754"/>
      <c r="EXW1155" s="754"/>
      <c r="EXX1155" s="754"/>
      <c r="EXY1155" s="754"/>
      <c r="EXZ1155" s="754"/>
      <c r="EYA1155" s="754"/>
      <c r="EYB1155" s="754"/>
      <c r="EYC1155" s="754"/>
      <c r="EYD1155" s="754"/>
      <c r="EYE1155" s="754"/>
      <c r="EYF1155" s="754"/>
      <c r="EYG1155" s="754"/>
      <c r="EYH1155" s="754"/>
      <c r="EYI1155" s="754"/>
      <c r="EYJ1155" s="754"/>
      <c r="EYK1155" s="754"/>
      <c r="EYL1155" s="754"/>
      <c r="EYM1155" s="754"/>
      <c r="EYN1155" s="754"/>
      <c r="EYO1155" s="754"/>
      <c r="EYP1155" s="754"/>
      <c r="EYQ1155" s="754"/>
      <c r="EYR1155" s="754"/>
      <c r="EYS1155" s="754"/>
      <c r="EYT1155" s="754"/>
      <c r="EYU1155" s="754"/>
      <c r="EYV1155" s="754"/>
      <c r="EYW1155" s="754"/>
      <c r="EYX1155" s="754"/>
      <c r="EYY1155" s="754"/>
      <c r="EYZ1155" s="754"/>
      <c r="EZA1155" s="754"/>
      <c r="EZB1155" s="754"/>
      <c r="EZC1155" s="754"/>
      <c r="EZD1155" s="754"/>
      <c r="EZE1155" s="754"/>
      <c r="EZF1155" s="754"/>
      <c r="EZG1155" s="754"/>
      <c r="EZH1155" s="754"/>
      <c r="EZI1155" s="754"/>
      <c r="EZJ1155" s="754"/>
      <c r="EZK1155" s="754"/>
      <c r="EZL1155" s="754"/>
      <c r="EZM1155" s="754"/>
      <c r="EZN1155" s="754"/>
      <c r="EZO1155" s="754"/>
      <c r="EZP1155" s="754"/>
      <c r="EZQ1155" s="754"/>
      <c r="EZR1155" s="754"/>
      <c r="EZS1155" s="754"/>
      <c r="EZT1155" s="754"/>
      <c r="EZU1155" s="754"/>
      <c r="EZV1155" s="754"/>
      <c r="EZW1155" s="754"/>
      <c r="EZX1155" s="754"/>
      <c r="EZY1155" s="754"/>
      <c r="EZZ1155" s="754"/>
      <c r="FAA1155" s="754"/>
      <c r="FAB1155" s="754"/>
      <c r="FAC1155" s="754"/>
      <c r="FAD1155" s="754"/>
      <c r="FAE1155" s="754"/>
      <c r="FAF1155" s="754"/>
      <c r="FAG1155" s="754"/>
      <c r="FAH1155" s="754"/>
      <c r="FAI1155" s="754"/>
      <c r="FAJ1155" s="754"/>
      <c r="FAK1155" s="754"/>
      <c r="FAL1155" s="754"/>
      <c r="FAM1155" s="754"/>
      <c r="FAN1155" s="754"/>
      <c r="FAO1155" s="754"/>
      <c r="FAP1155" s="754"/>
      <c r="FAQ1155" s="754"/>
      <c r="FAR1155" s="754"/>
      <c r="FAS1155" s="754"/>
      <c r="FAT1155" s="754"/>
      <c r="FAU1155" s="754"/>
      <c r="FAV1155" s="754"/>
      <c r="FAW1155" s="754"/>
      <c r="FAX1155" s="754"/>
      <c r="FAY1155" s="754"/>
      <c r="FAZ1155" s="754"/>
      <c r="FBA1155" s="754"/>
      <c r="FBB1155" s="754"/>
      <c r="FBC1155" s="754"/>
      <c r="FBD1155" s="754"/>
      <c r="FBE1155" s="754"/>
      <c r="FBF1155" s="754"/>
      <c r="FBG1155" s="754"/>
      <c r="FBH1155" s="754"/>
      <c r="FBI1155" s="754"/>
      <c r="FBJ1155" s="754"/>
      <c r="FBK1155" s="754"/>
      <c r="FBL1155" s="754"/>
      <c r="FBM1155" s="754"/>
      <c r="FBN1155" s="754"/>
      <c r="FBO1155" s="754"/>
      <c r="FBP1155" s="754"/>
      <c r="FBQ1155" s="754"/>
      <c r="FBR1155" s="754"/>
      <c r="FBS1155" s="754"/>
      <c r="FBT1155" s="754"/>
      <c r="FBU1155" s="754"/>
      <c r="FBV1155" s="754"/>
      <c r="FBW1155" s="754"/>
      <c r="FBX1155" s="754"/>
      <c r="FBY1155" s="754"/>
      <c r="FBZ1155" s="754"/>
      <c r="FCA1155" s="754"/>
      <c r="FCB1155" s="754"/>
      <c r="FCC1155" s="754"/>
      <c r="FCD1155" s="754"/>
      <c r="FCE1155" s="754"/>
      <c r="FCF1155" s="754"/>
      <c r="FCG1155" s="754"/>
      <c r="FCH1155" s="754"/>
      <c r="FCI1155" s="754"/>
      <c r="FCJ1155" s="754"/>
      <c r="FCK1155" s="754"/>
      <c r="FCL1155" s="754"/>
      <c r="FCM1155" s="754"/>
      <c r="FCN1155" s="754"/>
      <c r="FCO1155" s="754"/>
      <c r="FCP1155" s="754"/>
      <c r="FCQ1155" s="754"/>
      <c r="FCR1155" s="754"/>
      <c r="FCS1155" s="754"/>
      <c r="FCT1155" s="754"/>
      <c r="FCU1155" s="754"/>
      <c r="FCV1155" s="754"/>
      <c r="FCW1155" s="754"/>
      <c r="FCX1155" s="754"/>
      <c r="FCY1155" s="754"/>
      <c r="FCZ1155" s="754"/>
      <c r="FDA1155" s="754"/>
      <c r="FDB1155" s="754"/>
      <c r="FDC1155" s="754"/>
      <c r="FDD1155" s="754"/>
      <c r="FDE1155" s="754"/>
      <c r="FDF1155" s="754"/>
      <c r="FDG1155" s="754"/>
      <c r="FDH1155" s="754"/>
      <c r="FDI1155" s="754"/>
      <c r="FDJ1155" s="754"/>
      <c r="FDK1155" s="754"/>
      <c r="FDL1155" s="754"/>
      <c r="FDM1155" s="754"/>
      <c r="FDN1155" s="754"/>
      <c r="FDO1155" s="754"/>
      <c r="FDP1155" s="754"/>
      <c r="FDQ1155" s="754"/>
      <c r="FDR1155" s="754"/>
      <c r="FDS1155" s="754"/>
      <c r="FDT1155" s="754"/>
      <c r="FDU1155" s="754"/>
      <c r="FDV1155" s="754"/>
      <c r="FDW1155" s="754"/>
      <c r="FDX1155" s="754"/>
      <c r="FDY1155" s="754"/>
      <c r="FDZ1155" s="754"/>
      <c r="FEA1155" s="754"/>
      <c r="FEB1155" s="754"/>
      <c r="FEC1155" s="754"/>
      <c r="FED1155" s="754"/>
      <c r="FEE1155" s="754"/>
      <c r="FEF1155" s="754"/>
      <c r="FEG1155" s="754"/>
      <c r="FEH1155" s="754"/>
      <c r="FEI1155" s="754"/>
      <c r="FEJ1155" s="754"/>
      <c r="FEK1155" s="754"/>
      <c r="FEL1155" s="754"/>
      <c r="FEM1155" s="754"/>
      <c r="FEN1155" s="754"/>
      <c r="FEO1155" s="754"/>
      <c r="FEP1155" s="754"/>
      <c r="FEQ1155" s="754"/>
      <c r="FER1155" s="754"/>
      <c r="FES1155" s="754"/>
      <c r="FET1155" s="754"/>
      <c r="FEU1155" s="754"/>
      <c r="FEV1155" s="754"/>
      <c r="FEW1155" s="754"/>
      <c r="FEX1155" s="754"/>
      <c r="FEY1155" s="754"/>
      <c r="FEZ1155" s="754"/>
      <c r="FFA1155" s="754"/>
      <c r="FFB1155" s="754"/>
      <c r="FFC1155" s="754"/>
      <c r="FFD1155" s="754"/>
      <c r="FFE1155" s="754"/>
      <c r="FFF1155" s="754"/>
      <c r="FFG1155" s="754"/>
      <c r="FFH1155" s="754"/>
      <c r="FFI1155" s="754"/>
      <c r="FFJ1155" s="754"/>
      <c r="FFK1155" s="754"/>
      <c r="FFL1155" s="754"/>
      <c r="FFM1155" s="754"/>
      <c r="FFN1155" s="754"/>
      <c r="FFO1155" s="754"/>
      <c r="FFP1155" s="754"/>
      <c r="FFQ1155" s="754"/>
      <c r="FFR1155" s="754"/>
      <c r="FFS1155" s="754"/>
      <c r="FFT1155" s="754"/>
      <c r="FFU1155" s="754"/>
      <c r="FFV1155" s="754"/>
      <c r="FFW1155" s="754"/>
      <c r="FFX1155" s="754"/>
      <c r="FFY1155" s="754"/>
      <c r="FFZ1155" s="754"/>
      <c r="FGA1155" s="754"/>
      <c r="FGB1155" s="754"/>
      <c r="FGC1155" s="754"/>
      <c r="FGD1155" s="754"/>
      <c r="FGE1155" s="754"/>
      <c r="FGF1155" s="754"/>
      <c r="FGG1155" s="754"/>
      <c r="FGH1155" s="754"/>
      <c r="FGI1155" s="754"/>
      <c r="FGJ1155" s="754"/>
      <c r="FGK1155" s="754"/>
      <c r="FGL1155" s="754"/>
      <c r="FGM1155" s="754"/>
      <c r="FGN1155" s="754"/>
      <c r="FGO1155" s="754"/>
      <c r="FGP1155" s="754"/>
      <c r="FGQ1155" s="754"/>
      <c r="FGR1155" s="754"/>
      <c r="FGS1155" s="754"/>
      <c r="FGT1155" s="754"/>
      <c r="FGU1155" s="754"/>
      <c r="FGV1155" s="754"/>
      <c r="FGW1155" s="754"/>
      <c r="FGX1155" s="754"/>
      <c r="FGY1155" s="754"/>
      <c r="FGZ1155" s="754"/>
      <c r="FHA1155" s="754"/>
      <c r="FHB1155" s="754"/>
      <c r="FHC1155" s="754"/>
      <c r="FHD1155" s="754"/>
      <c r="FHE1155" s="754"/>
      <c r="FHF1155" s="754"/>
      <c r="FHG1155" s="754"/>
      <c r="FHH1155" s="754"/>
      <c r="FHI1155" s="754"/>
      <c r="FHJ1155" s="754"/>
      <c r="FHK1155" s="754"/>
      <c r="FHL1155" s="754"/>
      <c r="FHM1155" s="754"/>
      <c r="FHN1155" s="754"/>
      <c r="FHO1155" s="754"/>
      <c r="FHP1155" s="754"/>
      <c r="FHQ1155" s="754"/>
      <c r="FHR1155" s="754"/>
      <c r="FHS1155" s="754"/>
      <c r="FHT1155" s="754"/>
      <c r="FHU1155" s="754"/>
      <c r="FHV1155" s="754"/>
      <c r="FHW1155" s="754"/>
      <c r="FHX1155" s="754"/>
      <c r="FHY1155" s="754"/>
      <c r="FHZ1155" s="754"/>
      <c r="FIA1155" s="754"/>
      <c r="FIB1155" s="754"/>
      <c r="FIC1155" s="754"/>
      <c r="FID1155" s="754"/>
      <c r="FIE1155" s="754"/>
      <c r="FIF1155" s="754"/>
      <c r="FIG1155" s="754"/>
      <c r="FIH1155" s="754"/>
      <c r="FII1155" s="754"/>
      <c r="FIJ1155" s="754"/>
      <c r="FIK1155" s="754"/>
      <c r="FIL1155" s="754"/>
      <c r="FIM1155" s="754"/>
      <c r="FIN1155" s="754"/>
      <c r="FIO1155" s="754"/>
      <c r="FIP1155" s="754"/>
      <c r="FIQ1155" s="754"/>
      <c r="FIR1155" s="754"/>
      <c r="FIS1155" s="754"/>
      <c r="FIT1155" s="754"/>
      <c r="FIU1155" s="754"/>
      <c r="FIV1155" s="754"/>
      <c r="FIW1155" s="754"/>
      <c r="FIX1155" s="754"/>
      <c r="FIY1155" s="754"/>
      <c r="FIZ1155" s="754"/>
      <c r="FJA1155" s="754"/>
      <c r="FJB1155" s="754"/>
      <c r="FJC1155" s="754"/>
      <c r="FJD1155" s="754"/>
      <c r="FJE1155" s="754"/>
      <c r="FJF1155" s="754"/>
      <c r="FJG1155" s="754"/>
      <c r="FJH1155" s="754"/>
      <c r="FJI1155" s="754"/>
      <c r="FJJ1155" s="754"/>
      <c r="FJK1155" s="754"/>
      <c r="FJL1155" s="754"/>
      <c r="FJM1155" s="754"/>
      <c r="FJN1155" s="754"/>
      <c r="FJO1155" s="754"/>
      <c r="FJP1155" s="754"/>
      <c r="FJQ1155" s="754"/>
      <c r="FJR1155" s="754"/>
      <c r="FJS1155" s="754"/>
      <c r="FJT1155" s="754"/>
      <c r="FJU1155" s="754"/>
      <c r="FJV1155" s="754"/>
      <c r="FJW1155" s="754"/>
      <c r="FJX1155" s="754"/>
      <c r="FJY1155" s="754"/>
      <c r="FJZ1155" s="754"/>
      <c r="FKA1155" s="754"/>
      <c r="FKB1155" s="754"/>
      <c r="FKC1155" s="754"/>
      <c r="FKD1155" s="754"/>
      <c r="FKE1155" s="754"/>
      <c r="FKF1155" s="754"/>
      <c r="FKG1155" s="754"/>
      <c r="FKH1155" s="754"/>
      <c r="FKI1155" s="754"/>
      <c r="FKJ1155" s="754"/>
      <c r="FKK1155" s="754"/>
      <c r="FKL1155" s="754"/>
      <c r="FKM1155" s="754"/>
      <c r="FKN1155" s="754"/>
      <c r="FKO1155" s="754"/>
      <c r="FKP1155" s="754"/>
      <c r="FKQ1155" s="754"/>
      <c r="FKR1155" s="754"/>
      <c r="FKS1155" s="754"/>
      <c r="FKT1155" s="754"/>
      <c r="FKU1155" s="754"/>
      <c r="FKV1155" s="754"/>
      <c r="FKW1155" s="754"/>
      <c r="FKX1155" s="754"/>
      <c r="FKY1155" s="754"/>
      <c r="FKZ1155" s="754"/>
      <c r="FLA1155" s="754"/>
      <c r="FLB1155" s="754"/>
      <c r="FLC1155" s="754"/>
      <c r="FLD1155" s="754"/>
      <c r="FLE1155" s="754"/>
      <c r="FLF1155" s="754"/>
      <c r="FLG1155" s="754"/>
      <c r="FLH1155" s="754"/>
      <c r="FLI1155" s="754"/>
      <c r="FLJ1155" s="754"/>
      <c r="FLK1155" s="754"/>
      <c r="FLL1155" s="754"/>
      <c r="FLM1155" s="754"/>
      <c r="FLN1155" s="754"/>
      <c r="FLO1155" s="754"/>
      <c r="FLP1155" s="754"/>
      <c r="FLQ1155" s="754"/>
      <c r="FLR1155" s="754"/>
      <c r="FLS1155" s="754"/>
      <c r="FLT1155" s="754"/>
      <c r="FLU1155" s="754"/>
      <c r="FLV1155" s="754"/>
      <c r="FLW1155" s="754"/>
      <c r="FLX1155" s="754"/>
      <c r="FLY1155" s="754"/>
      <c r="FLZ1155" s="754"/>
      <c r="FMA1155" s="754"/>
      <c r="FMB1155" s="754"/>
      <c r="FMC1155" s="754"/>
      <c r="FMD1155" s="754"/>
      <c r="FME1155" s="754"/>
      <c r="FMF1155" s="754"/>
      <c r="FMG1155" s="754"/>
      <c r="FMH1155" s="754"/>
      <c r="FMI1155" s="754"/>
      <c r="FMJ1155" s="754"/>
      <c r="FMK1155" s="754"/>
      <c r="FML1155" s="754"/>
      <c r="FMM1155" s="754"/>
      <c r="FMN1155" s="754"/>
      <c r="FMO1155" s="754"/>
      <c r="FMP1155" s="754"/>
      <c r="FMQ1155" s="754"/>
      <c r="FMR1155" s="754"/>
      <c r="FMS1155" s="754"/>
      <c r="FMT1155" s="754"/>
      <c r="FMU1155" s="754"/>
      <c r="FMV1155" s="754"/>
      <c r="FMW1155" s="754"/>
      <c r="FMX1155" s="754"/>
      <c r="FMY1155" s="754"/>
      <c r="FMZ1155" s="754"/>
      <c r="FNA1155" s="754"/>
      <c r="FNB1155" s="754"/>
      <c r="FNC1155" s="754"/>
      <c r="FND1155" s="754"/>
      <c r="FNE1155" s="754"/>
      <c r="FNF1155" s="754"/>
      <c r="FNG1155" s="754"/>
      <c r="FNH1155" s="754"/>
      <c r="FNI1155" s="754"/>
      <c r="FNJ1155" s="754"/>
      <c r="FNK1155" s="754"/>
      <c r="FNL1155" s="754"/>
      <c r="FNM1155" s="754"/>
      <c r="FNN1155" s="754"/>
      <c r="FNO1155" s="754"/>
      <c r="FNP1155" s="754"/>
      <c r="FNQ1155" s="754"/>
      <c r="FNR1155" s="754"/>
      <c r="FNS1155" s="754"/>
      <c r="FNT1155" s="754"/>
      <c r="FNU1155" s="754"/>
      <c r="FNV1155" s="754"/>
      <c r="FNW1155" s="754"/>
      <c r="FNX1155" s="754"/>
      <c r="FNY1155" s="754"/>
      <c r="FNZ1155" s="754"/>
      <c r="FOA1155" s="754"/>
      <c r="FOB1155" s="754"/>
      <c r="FOC1155" s="754"/>
      <c r="FOD1155" s="754"/>
      <c r="FOE1155" s="754"/>
      <c r="FOF1155" s="754"/>
      <c r="FOG1155" s="754"/>
      <c r="FOH1155" s="754"/>
      <c r="FOI1155" s="754"/>
      <c r="FOJ1155" s="754"/>
      <c r="FOK1155" s="754"/>
      <c r="FOL1155" s="754"/>
      <c r="FOM1155" s="754"/>
      <c r="FON1155" s="754"/>
      <c r="FOO1155" s="754"/>
      <c r="FOP1155" s="754"/>
      <c r="FOQ1155" s="754"/>
      <c r="FOR1155" s="754"/>
      <c r="FOS1155" s="754"/>
      <c r="FOT1155" s="754"/>
      <c r="FOU1155" s="754"/>
      <c r="FOV1155" s="754"/>
      <c r="FOW1155" s="754"/>
      <c r="FOX1155" s="754"/>
      <c r="FOY1155" s="754"/>
      <c r="FOZ1155" s="754"/>
      <c r="FPA1155" s="754"/>
      <c r="FPB1155" s="754"/>
      <c r="FPC1155" s="754"/>
      <c r="FPD1155" s="754"/>
      <c r="FPE1155" s="754"/>
      <c r="FPF1155" s="754"/>
      <c r="FPG1155" s="754"/>
      <c r="FPH1155" s="754"/>
      <c r="FPI1155" s="754"/>
      <c r="FPJ1155" s="754"/>
      <c r="FPK1155" s="754"/>
      <c r="FPL1155" s="754"/>
      <c r="FPM1155" s="754"/>
      <c r="FPN1155" s="754"/>
      <c r="FPO1155" s="754"/>
      <c r="FPP1155" s="754"/>
      <c r="FPQ1155" s="754"/>
      <c r="FPR1155" s="754"/>
      <c r="FPS1155" s="754"/>
      <c r="FPT1155" s="754"/>
      <c r="FPU1155" s="754"/>
      <c r="FPV1155" s="754"/>
      <c r="FPW1155" s="754"/>
      <c r="FPX1155" s="754"/>
      <c r="FPY1155" s="754"/>
      <c r="FPZ1155" s="754"/>
      <c r="FQA1155" s="754"/>
      <c r="FQB1155" s="754"/>
      <c r="FQC1155" s="754"/>
      <c r="FQD1155" s="754"/>
      <c r="FQE1155" s="754"/>
      <c r="FQF1155" s="754"/>
      <c r="FQG1155" s="754"/>
      <c r="FQH1155" s="754"/>
      <c r="FQI1155" s="754"/>
      <c r="FQJ1155" s="754"/>
      <c r="FQK1155" s="754"/>
      <c r="FQL1155" s="754"/>
      <c r="FQM1155" s="754"/>
      <c r="FQN1155" s="754"/>
      <c r="FQO1155" s="754"/>
      <c r="FQP1155" s="754"/>
      <c r="FQQ1155" s="754"/>
      <c r="FQR1155" s="754"/>
      <c r="FQS1155" s="754"/>
      <c r="FQT1155" s="754"/>
      <c r="FQU1155" s="754"/>
      <c r="FQV1155" s="754"/>
      <c r="FQW1155" s="754"/>
      <c r="FQX1155" s="754"/>
      <c r="FQY1155" s="754"/>
      <c r="FQZ1155" s="754"/>
      <c r="FRA1155" s="754"/>
      <c r="FRB1155" s="754"/>
      <c r="FRC1155" s="754"/>
      <c r="FRD1155" s="754"/>
      <c r="FRE1155" s="754"/>
      <c r="FRF1155" s="754"/>
      <c r="FRG1155" s="754"/>
      <c r="FRH1155" s="754"/>
      <c r="FRI1155" s="754"/>
      <c r="FRJ1155" s="754"/>
      <c r="FRK1155" s="754"/>
      <c r="FRL1155" s="754"/>
      <c r="FRM1155" s="754"/>
      <c r="FRN1155" s="754"/>
      <c r="FRO1155" s="754"/>
      <c r="FRP1155" s="754"/>
      <c r="FRQ1155" s="754"/>
      <c r="FRR1155" s="754"/>
      <c r="FRS1155" s="754"/>
      <c r="FRT1155" s="754"/>
      <c r="FRU1155" s="754"/>
      <c r="FRV1155" s="754"/>
      <c r="FRW1155" s="754"/>
      <c r="FRX1155" s="754"/>
      <c r="FRY1155" s="754"/>
      <c r="FRZ1155" s="754"/>
      <c r="FSA1155" s="754"/>
      <c r="FSB1155" s="754"/>
      <c r="FSC1155" s="754"/>
      <c r="FSD1155" s="754"/>
      <c r="FSE1155" s="754"/>
      <c r="FSF1155" s="754"/>
      <c r="FSG1155" s="754"/>
      <c r="FSH1155" s="754"/>
      <c r="FSI1155" s="754"/>
      <c r="FSJ1155" s="754"/>
      <c r="FSK1155" s="754"/>
      <c r="FSL1155" s="754"/>
      <c r="FSM1155" s="754"/>
      <c r="FSN1155" s="754"/>
      <c r="FSO1155" s="754"/>
      <c r="FSP1155" s="754"/>
      <c r="FSQ1155" s="754"/>
      <c r="FSR1155" s="754"/>
      <c r="FSS1155" s="754"/>
      <c r="FST1155" s="754"/>
      <c r="FSU1155" s="754"/>
      <c r="FSV1155" s="754"/>
      <c r="FSW1155" s="754"/>
      <c r="FSX1155" s="754"/>
      <c r="FSY1155" s="754"/>
      <c r="FSZ1155" s="754"/>
      <c r="FTA1155" s="754"/>
      <c r="FTB1155" s="754"/>
      <c r="FTC1155" s="754"/>
      <c r="FTD1155" s="754"/>
      <c r="FTE1155" s="754"/>
      <c r="FTF1155" s="754"/>
      <c r="FTG1155" s="754"/>
      <c r="FTH1155" s="754"/>
      <c r="FTI1155" s="754"/>
      <c r="FTJ1155" s="754"/>
      <c r="FTK1155" s="754"/>
      <c r="FTL1155" s="754"/>
      <c r="FTM1155" s="754"/>
      <c r="FTN1155" s="754"/>
      <c r="FTO1155" s="754"/>
      <c r="FTP1155" s="754"/>
      <c r="FTQ1155" s="754"/>
      <c r="FTR1155" s="754"/>
      <c r="FTS1155" s="754"/>
      <c r="FTT1155" s="754"/>
      <c r="FTU1155" s="754"/>
      <c r="FTV1155" s="754"/>
      <c r="FTW1155" s="754"/>
      <c r="FTX1155" s="754"/>
      <c r="FTY1155" s="754"/>
      <c r="FTZ1155" s="754"/>
      <c r="FUA1155" s="754"/>
      <c r="FUB1155" s="754"/>
      <c r="FUC1155" s="754"/>
      <c r="FUD1155" s="754"/>
      <c r="FUE1155" s="754"/>
      <c r="FUF1155" s="754"/>
      <c r="FUG1155" s="754"/>
      <c r="FUH1155" s="754"/>
      <c r="FUI1155" s="754"/>
      <c r="FUJ1155" s="754"/>
      <c r="FUK1155" s="754"/>
      <c r="FUL1155" s="754"/>
      <c r="FUM1155" s="754"/>
      <c r="FUN1155" s="754"/>
      <c r="FUO1155" s="754"/>
      <c r="FUP1155" s="754"/>
      <c r="FUQ1155" s="754"/>
      <c r="FUR1155" s="754"/>
      <c r="FUS1155" s="754"/>
      <c r="FUT1155" s="754"/>
      <c r="FUU1155" s="754"/>
      <c r="FUV1155" s="754"/>
      <c r="FUW1155" s="754"/>
      <c r="FUX1155" s="754"/>
      <c r="FUY1155" s="754"/>
      <c r="FUZ1155" s="754"/>
      <c r="FVA1155" s="754"/>
      <c r="FVB1155" s="754"/>
      <c r="FVC1155" s="754"/>
      <c r="FVD1155" s="754"/>
      <c r="FVE1155" s="754"/>
      <c r="FVF1155" s="754"/>
      <c r="FVG1155" s="754"/>
      <c r="FVH1155" s="754"/>
      <c r="FVI1155" s="754"/>
      <c r="FVJ1155" s="754"/>
      <c r="FVK1155" s="754"/>
      <c r="FVL1155" s="754"/>
      <c r="FVM1155" s="754"/>
      <c r="FVN1155" s="754"/>
      <c r="FVO1155" s="754"/>
      <c r="FVP1155" s="754"/>
      <c r="FVQ1155" s="754"/>
      <c r="FVR1155" s="754"/>
      <c r="FVS1155" s="754"/>
      <c r="FVT1155" s="754"/>
      <c r="FVU1155" s="754"/>
      <c r="FVV1155" s="754"/>
      <c r="FVW1155" s="754"/>
      <c r="FVX1155" s="754"/>
      <c r="FVY1155" s="754"/>
      <c r="FVZ1155" s="754"/>
      <c r="FWA1155" s="754"/>
      <c r="FWB1155" s="754"/>
      <c r="FWC1155" s="754"/>
      <c r="FWD1155" s="754"/>
      <c r="FWE1155" s="754"/>
      <c r="FWF1155" s="754"/>
      <c r="FWG1155" s="754"/>
      <c r="FWH1155" s="754"/>
      <c r="FWI1155" s="754"/>
      <c r="FWJ1155" s="754"/>
      <c r="FWK1155" s="754"/>
      <c r="FWL1155" s="754"/>
      <c r="FWM1155" s="754"/>
      <c r="FWN1155" s="754"/>
      <c r="FWO1155" s="754"/>
      <c r="FWP1155" s="754"/>
      <c r="FWQ1155" s="754"/>
      <c r="FWR1155" s="754"/>
      <c r="FWS1155" s="754"/>
      <c r="FWT1155" s="754"/>
      <c r="FWU1155" s="754"/>
      <c r="FWV1155" s="754"/>
      <c r="FWW1155" s="754"/>
      <c r="FWX1155" s="754"/>
      <c r="FWY1155" s="754"/>
      <c r="FWZ1155" s="754"/>
      <c r="FXA1155" s="754"/>
      <c r="FXB1155" s="754"/>
      <c r="FXC1155" s="754"/>
      <c r="FXD1155" s="754"/>
      <c r="FXE1155" s="754"/>
      <c r="FXF1155" s="754"/>
      <c r="FXG1155" s="754"/>
      <c r="FXH1155" s="754"/>
      <c r="FXI1155" s="754"/>
      <c r="FXJ1155" s="754"/>
      <c r="FXK1155" s="754"/>
      <c r="FXL1155" s="754"/>
      <c r="FXM1155" s="754"/>
      <c r="FXN1155" s="754"/>
      <c r="FXO1155" s="754"/>
      <c r="FXP1155" s="754"/>
      <c r="FXQ1155" s="754"/>
      <c r="FXR1155" s="754"/>
      <c r="FXS1155" s="754"/>
      <c r="FXT1155" s="754"/>
      <c r="FXU1155" s="754"/>
      <c r="FXV1155" s="754"/>
      <c r="FXW1155" s="754"/>
      <c r="FXX1155" s="754"/>
      <c r="FXY1155" s="754"/>
      <c r="FXZ1155" s="754"/>
      <c r="FYA1155" s="754"/>
      <c r="FYB1155" s="754"/>
      <c r="FYC1155" s="754"/>
      <c r="FYD1155" s="754"/>
      <c r="FYE1155" s="754"/>
      <c r="FYF1155" s="754"/>
      <c r="FYG1155" s="754"/>
      <c r="FYH1155" s="754"/>
      <c r="FYI1155" s="754"/>
      <c r="FYJ1155" s="754"/>
      <c r="FYK1155" s="754"/>
      <c r="FYL1155" s="754"/>
      <c r="FYM1155" s="754"/>
      <c r="FYN1155" s="754"/>
      <c r="FYO1155" s="754"/>
      <c r="FYP1155" s="754"/>
      <c r="FYQ1155" s="754"/>
      <c r="FYR1155" s="754"/>
      <c r="FYS1155" s="754"/>
      <c r="FYT1155" s="754"/>
      <c r="FYU1155" s="754"/>
      <c r="FYV1155" s="754"/>
      <c r="FYW1155" s="754"/>
      <c r="FYX1155" s="754"/>
      <c r="FYY1155" s="754"/>
      <c r="FYZ1155" s="754"/>
      <c r="FZA1155" s="754"/>
      <c r="FZB1155" s="754"/>
      <c r="FZC1155" s="754"/>
      <c r="FZD1155" s="754"/>
      <c r="FZE1155" s="754"/>
      <c r="FZF1155" s="754"/>
      <c r="FZG1155" s="754"/>
      <c r="FZH1155" s="754"/>
      <c r="FZI1155" s="754"/>
      <c r="FZJ1155" s="754"/>
      <c r="FZK1155" s="754"/>
      <c r="FZL1155" s="754"/>
      <c r="FZM1155" s="754"/>
      <c r="FZN1155" s="754"/>
      <c r="FZO1155" s="754"/>
      <c r="FZP1155" s="754"/>
      <c r="FZQ1155" s="754"/>
      <c r="FZR1155" s="754"/>
      <c r="FZS1155" s="754"/>
      <c r="FZT1155" s="754"/>
      <c r="FZU1155" s="754"/>
      <c r="FZV1155" s="754"/>
      <c r="FZW1155" s="754"/>
      <c r="FZX1155" s="754"/>
      <c r="FZY1155" s="754"/>
      <c r="FZZ1155" s="754"/>
      <c r="GAA1155" s="754"/>
      <c r="GAB1155" s="754"/>
      <c r="GAC1155" s="754"/>
      <c r="GAD1155" s="754"/>
      <c r="GAE1155" s="754"/>
      <c r="GAF1155" s="754"/>
      <c r="GAG1155" s="754"/>
      <c r="GAH1155" s="754"/>
      <c r="GAI1155" s="754"/>
      <c r="GAJ1155" s="754"/>
      <c r="GAK1155" s="754"/>
      <c r="GAL1155" s="754"/>
      <c r="GAM1155" s="754"/>
      <c r="GAN1155" s="754"/>
      <c r="GAO1155" s="754"/>
      <c r="GAP1155" s="754"/>
      <c r="GAQ1155" s="754"/>
      <c r="GAR1155" s="754"/>
      <c r="GAS1155" s="754"/>
      <c r="GAT1155" s="754"/>
      <c r="GAU1155" s="754"/>
      <c r="GAV1155" s="754"/>
      <c r="GAW1155" s="754"/>
      <c r="GAX1155" s="754"/>
      <c r="GAY1155" s="754"/>
      <c r="GAZ1155" s="754"/>
      <c r="GBA1155" s="754"/>
      <c r="GBB1155" s="754"/>
      <c r="GBC1155" s="754"/>
      <c r="GBD1155" s="754"/>
      <c r="GBE1155" s="754"/>
      <c r="GBF1155" s="754"/>
      <c r="GBG1155" s="754"/>
      <c r="GBH1155" s="754"/>
      <c r="GBI1155" s="754"/>
      <c r="GBJ1155" s="754"/>
      <c r="GBK1155" s="754"/>
      <c r="GBL1155" s="754"/>
      <c r="GBM1155" s="754"/>
      <c r="GBN1155" s="754"/>
      <c r="GBO1155" s="754"/>
      <c r="GBP1155" s="754"/>
      <c r="GBQ1155" s="754"/>
      <c r="GBR1155" s="754"/>
      <c r="GBS1155" s="754"/>
      <c r="GBT1155" s="754"/>
      <c r="GBU1155" s="754"/>
      <c r="GBV1155" s="754"/>
      <c r="GBW1155" s="754"/>
      <c r="GBX1155" s="754"/>
      <c r="GBY1155" s="754"/>
      <c r="GBZ1155" s="754"/>
      <c r="GCA1155" s="754"/>
      <c r="GCB1155" s="754"/>
      <c r="GCC1155" s="754"/>
      <c r="GCD1155" s="754"/>
      <c r="GCE1155" s="754"/>
      <c r="GCF1155" s="754"/>
      <c r="GCG1155" s="754"/>
      <c r="GCH1155" s="754"/>
      <c r="GCI1155" s="754"/>
      <c r="GCJ1155" s="754"/>
      <c r="GCK1155" s="754"/>
      <c r="GCL1155" s="754"/>
      <c r="GCM1155" s="754"/>
      <c r="GCN1155" s="754"/>
      <c r="GCO1155" s="754"/>
      <c r="GCP1155" s="754"/>
      <c r="GCQ1155" s="754"/>
      <c r="GCR1155" s="754"/>
      <c r="GCS1155" s="754"/>
      <c r="GCT1155" s="754"/>
      <c r="GCU1155" s="754"/>
      <c r="GCV1155" s="754"/>
      <c r="GCW1155" s="754"/>
      <c r="GCX1155" s="754"/>
      <c r="GCY1155" s="754"/>
      <c r="GCZ1155" s="754"/>
      <c r="GDA1155" s="754"/>
      <c r="GDB1155" s="754"/>
      <c r="GDC1155" s="754"/>
      <c r="GDD1155" s="754"/>
      <c r="GDE1155" s="754"/>
      <c r="GDF1155" s="754"/>
      <c r="GDG1155" s="754"/>
      <c r="GDH1155" s="754"/>
      <c r="GDI1155" s="754"/>
      <c r="GDJ1155" s="754"/>
      <c r="GDK1155" s="754"/>
      <c r="GDL1155" s="754"/>
      <c r="GDM1155" s="754"/>
      <c r="GDN1155" s="754"/>
      <c r="GDO1155" s="754"/>
      <c r="GDP1155" s="754"/>
      <c r="GDQ1155" s="754"/>
      <c r="GDR1155" s="754"/>
      <c r="GDS1155" s="754"/>
      <c r="GDT1155" s="754"/>
      <c r="GDU1155" s="754"/>
      <c r="GDV1155" s="754"/>
      <c r="GDW1155" s="754"/>
      <c r="GDX1155" s="754"/>
      <c r="GDY1155" s="754"/>
      <c r="GDZ1155" s="754"/>
      <c r="GEA1155" s="754"/>
      <c r="GEB1155" s="754"/>
      <c r="GEC1155" s="754"/>
      <c r="GED1155" s="754"/>
      <c r="GEE1155" s="754"/>
      <c r="GEF1155" s="754"/>
      <c r="GEG1155" s="754"/>
      <c r="GEH1155" s="754"/>
      <c r="GEI1155" s="754"/>
      <c r="GEJ1155" s="754"/>
      <c r="GEK1155" s="754"/>
      <c r="GEL1155" s="754"/>
      <c r="GEM1155" s="754"/>
      <c r="GEN1155" s="754"/>
      <c r="GEO1155" s="754"/>
      <c r="GEP1155" s="754"/>
      <c r="GEQ1155" s="754"/>
      <c r="GER1155" s="754"/>
      <c r="GES1155" s="754"/>
      <c r="GET1155" s="754"/>
      <c r="GEU1155" s="754"/>
      <c r="GEV1155" s="754"/>
      <c r="GEW1155" s="754"/>
      <c r="GEX1155" s="754"/>
      <c r="GEY1155" s="754"/>
      <c r="GEZ1155" s="754"/>
      <c r="GFA1155" s="754"/>
      <c r="GFB1155" s="754"/>
      <c r="GFC1155" s="754"/>
      <c r="GFD1155" s="754"/>
      <c r="GFE1155" s="754"/>
      <c r="GFF1155" s="754"/>
      <c r="GFG1155" s="754"/>
      <c r="GFH1155" s="754"/>
      <c r="GFI1155" s="754"/>
      <c r="GFJ1155" s="754"/>
      <c r="GFK1155" s="754"/>
      <c r="GFL1155" s="754"/>
      <c r="GFM1155" s="754"/>
      <c r="GFN1155" s="754"/>
      <c r="GFO1155" s="754"/>
      <c r="GFP1155" s="754"/>
      <c r="GFQ1155" s="754"/>
      <c r="GFR1155" s="754"/>
      <c r="GFS1155" s="754"/>
      <c r="GFT1155" s="754"/>
      <c r="GFU1155" s="754"/>
      <c r="GFV1155" s="754"/>
      <c r="GFW1155" s="754"/>
      <c r="GFX1155" s="754"/>
      <c r="GFY1155" s="754"/>
      <c r="GFZ1155" s="754"/>
      <c r="GGA1155" s="754"/>
      <c r="GGB1155" s="754"/>
      <c r="GGC1155" s="754"/>
      <c r="GGD1155" s="754"/>
      <c r="GGE1155" s="754"/>
      <c r="GGF1155" s="754"/>
      <c r="GGG1155" s="754"/>
      <c r="GGH1155" s="754"/>
      <c r="GGI1155" s="754"/>
      <c r="GGJ1155" s="754"/>
      <c r="GGK1155" s="754"/>
      <c r="GGL1155" s="754"/>
      <c r="GGM1155" s="754"/>
      <c r="GGN1155" s="754"/>
      <c r="GGO1155" s="754"/>
      <c r="GGP1155" s="754"/>
      <c r="GGQ1155" s="754"/>
      <c r="GGR1155" s="754"/>
      <c r="GGS1155" s="754"/>
      <c r="GGT1155" s="754"/>
      <c r="GGU1155" s="754"/>
      <c r="GGV1155" s="754"/>
      <c r="GGW1155" s="754"/>
      <c r="GGX1155" s="754"/>
      <c r="GGY1155" s="754"/>
      <c r="GGZ1155" s="754"/>
      <c r="GHA1155" s="754"/>
      <c r="GHB1155" s="754"/>
      <c r="GHC1155" s="754"/>
      <c r="GHD1155" s="754"/>
      <c r="GHE1155" s="754"/>
      <c r="GHF1155" s="754"/>
      <c r="GHG1155" s="754"/>
      <c r="GHH1155" s="754"/>
      <c r="GHI1155" s="754"/>
      <c r="GHJ1155" s="754"/>
      <c r="GHK1155" s="754"/>
      <c r="GHL1155" s="754"/>
      <c r="GHM1155" s="754"/>
      <c r="GHN1155" s="754"/>
      <c r="GHO1155" s="754"/>
      <c r="GHP1155" s="754"/>
      <c r="GHQ1155" s="754"/>
      <c r="GHR1155" s="754"/>
      <c r="GHS1155" s="754"/>
      <c r="GHT1155" s="754"/>
      <c r="GHU1155" s="754"/>
      <c r="GHV1155" s="754"/>
      <c r="GHW1155" s="754"/>
      <c r="GHX1155" s="754"/>
      <c r="GHY1155" s="754"/>
      <c r="GHZ1155" s="754"/>
      <c r="GIA1155" s="754"/>
      <c r="GIB1155" s="754"/>
      <c r="GIC1155" s="754"/>
      <c r="GID1155" s="754"/>
      <c r="GIE1155" s="754"/>
      <c r="GIF1155" s="754"/>
      <c r="GIG1155" s="754"/>
      <c r="GIH1155" s="754"/>
      <c r="GII1155" s="754"/>
      <c r="GIJ1155" s="754"/>
      <c r="GIK1155" s="754"/>
      <c r="GIL1155" s="754"/>
      <c r="GIM1155" s="754"/>
      <c r="GIN1155" s="754"/>
      <c r="GIO1155" s="754"/>
      <c r="GIP1155" s="754"/>
      <c r="GIQ1155" s="754"/>
      <c r="GIR1155" s="754"/>
      <c r="GIS1155" s="754"/>
      <c r="GIT1155" s="754"/>
      <c r="GIU1155" s="754"/>
      <c r="GIV1155" s="754"/>
      <c r="GIW1155" s="754"/>
      <c r="GIX1155" s="754"/>
      <c r="GIY1155" s="754"/>
      <c r="GIZ1155" s="754"/>
      <c r="GJA1155" s="754"/>
      <c r="GJB1155" s="754"/>
      <c r="GJC1155" s="754"/>
      <c r="GJD1155" s="754"/>
      <c r="GJE1155" s="754"/>
      <c r="GJF1155" s="754"/>
      <c r="GJG1155" s="754"/>
      <c r="GJH1155" s="754"/>
      <c r="GJI1155" s="754"/>
      <c r="GJJ1155" s="754"/>
      <c r="GJK1155" s="754"/>
      <c r="GJL1155" s="754"/>
      <c r="GJM1155" s="754"/>
      <c r="GJN1155" s="754"/>
      <c r="GJO1155" s="754"/>
      <c r="GJP1155" s="754"/>
      <c r="GJQ1155" s="754"/>
      <c r="GJR1155" s="754"/>
      <c r="GJS1155" s="754"/>
      <c r="GJT1155" s="754"/>
      <c r="GJU1155" s="754"/>
      <c r="GJV1155" s="754"/>
      <c r="GJW1155" s="754"/>
      <c r="GJX1155" s="754"/>
      <c r="GJY1155" s="754"/>
      <c r="GJZ1155" s="754"/>
      <c r="GKA1155" s="754"/>
      <c r="GKB1155" s="754"/>
      <c r="GKC1155" s="754"/>
      <c r="GKD1155" s="754"/>
      <c r="GKE1155" s="754"/>
      <c r="GKF1155" s="754"/>
      <c r="GKG1155" s="754"/>
      <c r="GKH1155" s="754"/>
      <c r="GKI1155" s="754"/>
      <c r="GKJ1155" s="754"/>
      <c r="GKK1155" s="754"/>
      <c r="GKL1155" s="754"/>
      <c r="GKM1155" s="754"/>
      <c r="GKN1155" s="754"/>
      <c r="GKO1155" s="754"/>
      <c r="GKP1155" s="754"/>
      <c r="GKQ1155" s="754"/>
      <c r="GKR1155" s="754"/>
      <c r="GKS1155" s="754"/>
      <c r="GKT1155" s="754"/>
      <c r="GKU1155" s="754"/>
      <c r="GKV1155" s="754"/>
      <c r="GKW1155" s="754"/>
      <c r="GKX1155" s="754"/>
      <c r="GKY1155" s="754"/>
      <c r="GKZ1155" s="754"/>
      <c r="GLA1155" s="754"/>
      <c r="GLB1155" s="754"/>
      <c r="GLC1155" s="754"/>
      <c r="GLD1155" s="754"/>
      <c r="GLE1155" s="754"/>
      <c r="GLF1155" s="754"/>
      <c r="GLG1155" s="754"/>
      <c r="GLH1155" s="754"/>
      <c r="GLI1155" s="754"/>
      <c r="GLJ1155" s="754"/>
      <c r="GLK1155" s="754"/>
      <c r="GLL1155" s="754"/>
      <c r="GLM1155" s="754"/>
      <c r="GLN1155" s="754"/>
      <c r="GLO1155" s="754"/>
      <c r="GLP1155" s="754"/>
      <c r="GLQ1155" s="754"/>
      <c r="GLR1155" s="754"/>
      <c r="GLS1155" s="754"/>
      <c r="GLT1155" s="754"/>
      <c r="GLU1155" s="754"/>
      <c r="GLV1155" s="754"/>
      <c r="GLW1155" s="754"/>
      <c r="GLX1155" s="754"/>
      <c r="GLY1155" s="754"/>
      <c r="GLZ1155" s="754"/>
      <c r="GMA1155" s="754"/>
      <c r="GMB1155" s="754"/>
      <c r="GMC1155" s="754"/>
      <c r="GMD1155" s="754"/>
      <c r="GME1155" s="754"/>
      <c r="GMF1155" s="754"/>
      <c r="GMG1155" s="754"/>
      <c r="GMH1155" s="754"/>
      <c r="GMI1155" s="754"/>
      <c r="GMJ1155" s="754"/>
      <c r="GMK1155" s="754"/>
      <c r="GML1155" s="754"/>
      <c r="GMM1155" s="754"/>
      <c r="GMN1155" s="754"/>
      <c r="GMO1155" s="754"/>
      <c r="GMP1155" s="754"/>
      <c r="GMQ1155" s="754"/>
      <c r="GMR1155" s="754"/>
      <c r="GMS1155" s="754"/>
      <c r="GMT1155" s="754"/>
      <c r="GMU1155" s="754"/>
      <c r="GMV1155" s="754"/>
      <c r="GMW1155" s="754"/>
      <c r="GMX1155" s="754"/>
      <c r="GMY1155" s="754"/>
      <c r="GMZ1155" s="754"/>
      <c r="GNA1155" s="754"/>
      <c r="GNB1155" s="754"/>
      <c r="GNC1155" s="754"/>
      <c r="GND1155" s="754"/>
      <c r="GNE1155" s="754"/>
      <c r="GNF1155" s="754"/>
      <c r="GNG1155" s="754"/>
      <c r="GNH1155" s="754"/>
      <c r="GNI1155" s="754"/>
      <c r="GNJ1155" s="754"/>
      <c r="GNK1155" s="754"/>
      <c r="GNL1155" s="754"/>
      <c r="GNM1155" s="754"/>
      <c r="GNN1155" s="754"/>
      <c r="GNO1155" s="754"/>
      <c r="GNP1155" s="754"/>
      <c r="GNQ1155" s="754"/>
      <c r="GNR1155" s="754"/>
      <c r="GNS1155" s="754"/>
      <c r="GNT1155" s="754"/>
      <c r="GNU1155" s="754"/>
      <c r="GNV1155" s="754"/>
      <c r="GNW1155" s="754"/>
      <c r="GNX1155" s="754"/>
      <c r="GNY1155" s="754"/>
      <c r="GNZ1155" s="754"/>
      <c r="GOA1155" s="754"/>
      <c r="GOB1155" s="754"/>
      <c r="GOC1155" s="754"/>
      <c r="GOD1155" s="754"/>
      <c r="GOE1155" s="754"/>
      <c r="GOF1155" s="754"/>
      <c r="GOG1155" s="754"/>
      <c r="GOH1155" s="754"/>
      <c r="GOI1155" s="754"/>
      <c r="GOJ1155" s="754"/>
      <c r="GOK1155" s="754"/>
      <c r="GOL1155" s="754"/>
      <c r="GOM1155" s="754"/>
      <c r="GON1155" s="754"/>
      <c r="GOO1155" s="754"/>
      <c r="GOP1155" s="754"/>
      <c r="GOQ1155" s="754"/>
      <c r="GOR1155" s="754"/>
      <c r="GOS1155" s="754"/>
      <c r="GOT1155" s="754"/>
      <c r="GOU1155" s="754"/>
      <c r="GOV1155" s="754"/>
      <c r="GOW1155" s="754"/>
      <c r="GOX1155" s="754"/>
      <c r="GOY1155" s="754"/>
      <c r="GOZ1155" s="754"/>
      <c r="GPA1155" s="754"/>
      <c r="GPB1155" s="754"/>
      <c r="GPC1155" s="754"/>
      <c r="GPD1155" s="754"/>
      <c r="GPE1155" s="754"/>
      <c r="GPF1155" s="754"/>
      <c r="GPG1155" s="754"/>
      <c r="GPH1155" s="754"/>
      <c r="GPI1155" s="754"/>
      <c r="GPJ1155" s="754"/>
      <c r="GPK1155" s="754"/>
      <c r="GPL1155" s="754"/>
      <c r="GPM1155" s="754"/>
      <c r="GPN1155" s="754"/>
      <c r="GPO1155" s="754"/>
      <c r="GPP1155" s="754"/>
      <c r="GPQ1155" s="754"/>
      <c r="GPR1155" s="754"/>
      <c r="GPS1155" s="754"/>
      <c r="GPT1155" s="754"/>
      <c r="GPU1155" s="754"/>
      <c r="GPV1155" s="754"/>
      <c r="GPW1155" s="754"/>
      <c r="GPX1155" s="754"/>
      <c r="GPY1155" s="754"/>
      <c r="GPZ1155" s="754"/>
      <c r="GQA1155" s="754"/>
      <c r="GQB1155" s="754"/>
      <c r="GQC1155" s="754"/>
      <c r="GQD1155" s="754"/>
      <c r="GQE1155" s="754"/>
      <c r="GQF1155" s="754"/>
      <c r="GQG1155" s="754"/>
      <c r="GQH1155" s="754"/>
      <c r="GQI1155" s="754"/>
      <c r="GQJ1155" s="754"/>
      <c r="GQK1155" s="754"/>
      <c r="GQL1155" s="754"/>
      <c r="GQM1155" s="754"/>
      <c r="GQN1155" s="754"/>
      <c r="GQO1155" s="754"/>
      <c r="GQP1155" s="754"/>
      <c r="GQQ1155" s="754"/>
      <c r="GQR1155" s="754"/>
      <c r="GQS1155" s="754"/>
      <c r="GQT1155" s="754"/>
      <c r="GQU1155" s="754"/>
      <c r="GQV1155" s="754"/>
      <c r="GQW1155" s="754"/>
      <c r="GQX1155" s="754"/>
      <c r="GQY1155" s="754"/>
      <c r="GQZ1155" s="754"/>
      <c r="GRA1155" s="754"/>
      <c r="GRB1155" s="754"/>
      <c r="GRC1155" s="754"/>
      <c r="GRD1155" s="754"/>
      <c r="GRE1155" s="754"/>
      <c r="GRF1155" s="754"/>
      <c r="GRG1155" s="754"/>
      <c r="GRH1155" s="754"/>
      <c r="GRI1155" s="754"/>
      <c r="GRJ1155" s="754"/>
      <c r="GRK1155" s="754"/>
      <c r="GRL1155" s="754"/>
      <c r="GRM1155" s="754"/>
      <c r="GRN1155" s="754"/>
      <c r="GRO1155" s="754"/>
      <c r="GRP1155" s="754"/>
      <c r="GRQ1155" s="754"/>
      <c r="GRR1155" s="754"/>
      <c r="GRS1155" s="754"/>
      <c r="GRT1155" s="754"/>
      <c r="GRU1155" s="754"/>
      <c r="GRV1155" s="754"/>
      <c r="GRW1155" s="754"/>
      <c r="GRX1155" s="754"/>
      <c r="GRY1155" s="754"/>
      <c r="GRZ1155" s="754"/>
      <c r="GSA1155" s="754"/>
      <c r="GSB1155" s="754"/>
      <c r="GSC1155" s="754"/>
      <c r="GSD1155" s="754"/>
      <c r="GSE1155" s="754"/>
      <c r="GSF1155" s="754"/>
      <c r="GSG1155" s="754"/>
      <c r="GSH1155" s="754"/>
      <c r="GSI1155" s="754"/>
      <c r="GSJ1155" s="754"/>
      <c r="GSK1155" s="754"/>
      <c r="GSL1155" s="754"/>
      <c r="GSM1155" s="754"/>
      <c r="GSN1155" s="754"/>
      <c r="GSO1155" s="754"/>
      <c r="GSP1155" s="754"/>
      <c r="GSQ1155" s="754"/>
      <c r="GSR1155" s="754"/>
      <c r="GSS1155" s="754"/>
      <c r="GST1155" s="754"/>
      <c r="GSU1155" s="754"/>
      <c r="GSV1155" s="754"/>
      <c r="GSW1155" s="754"/>
      <c r="GSX1155" s="754"/>
      <c r="GSY1155" s="754"/>
      <c r="GSZ1155" s="754"/>
      <c r="GTA1155" s="754"/>
      <c r="GTB1155" s="754"/>
      <c r="GTC1155" s="754"/>
      <c r="GTD1155" s="754"/>
      <c r="GTE1155" s="754"/>
      <c r="GTF1155" s="754"/>
      <c r="GTG1155" s="754"/>
      <c r="GTH1155" s="754"/>
      <c r="GTI1155" s="754"/>
      <c r="GTJ1155" s="754"/>
      <c r="GTK1155" s="754"/>
      <c r="GTL1155" s="754"/>
      <c r="GTM1155" s="754"/>
      <c r="GTN1155" s="754"/>
      <c r="GTO1155" s="754"/>
      <c r="GTP1155" s="754"/>
      <c r="GTQ1155" s="754"/>
      <c r="GTR1155" s="754"/>
      <c r="GTS1155" s="754"/>
      <c r="GTT1155" s="754"/>
      <c r="GTU1155" s="754"/>
      <c r="GTV1155" s="754"/>
      <c r="GTW1155" s="754"/>
      <c r="GTX1155" s="754"/>
      <c r="GTY1155" s="754"/>
      <c r="GTZ1155" s="754"/>
      <c r="GUA1155" s="754"/>
      <c r="GUB1155" s="754"/>
      <c r="GUC1155" s="754"/>
      <c r="GUD1155" s="754"/>
      <c r="GUE1155" s="754"/>
      <c r="GUF1155" s="754"/>
      <c r="GUG1155" s="754"/>
      <c r="GUH1155" s="754"/>
      <c r="GUI1155" s="754"/>
      <c r="GUJ1155" s="754"/>
      <c r="GUK1155" s="754"/>
      <c r="GUL1155" s="754"/>
      <c r="GUM1155" s="754"/>
      <c r="GUN1155" s="754"/>
      <c r="GUO1155" s="754"/>
      <c r="GUP1155" s="754"/>
      <c r="GUQ1155" s="754"/>
      <c r="GUR1155" s="754"/>
      <c r="GUS1155" s="754"/>
      <c r="GUT1155" s="754"/>
      <c r="GUU1155" s="754"/>
      <c r="GUV1155" s="754"/>
      <c r="GUW1155" s="754"/>
      <c r="GUX1155" s="754"/>
      <c r="GUY1155" s="754"/>
      <c r="GUZ1155" s="754"/>
      <c r="GVA1155" s="754"/>
      <c r="GVB1155" s="754"/>
      <c r="GVC1155" s="754"/>
      <c r="GVD1155" s="754"/>
      <c r="GVE1155" s="754"/>
      <c r="GVF1155" s="754"/>
      <c r="GVG1155" s="754"/>
      <c r="GVH1155" s="754"/>
      <c r="GVI1155" s="754"/>
      <c r="GVJ1155" s="754"/>
      <c r="GVK1155" s="754"/>
      <c r="GVL1155" s="754"/>
      <c r="GVM1155" s="754"/>
      <c r="GVN1155" s="754"/>
      <c r="GVO1155" s="754"/>
      <c r="GVP1155" s="754"/>
      <c r="GVQ1155" s="754"/>
      <c r="GVR1155" s="754"/>
      <c r="GVS1155" s="754"/>
      <c r="GVT1155" s="754"/>
      <c r="GVU1155" s="754"/>
      <c r="GVV1155" s="754"/>
      <c r="GVW1155" s="754"/>
      <c r="GVX1155" s="754"/>
      <c r="GVY1155" s="754"/>
      <c r="GVZ1155" s="754"/>
      <c r="GWA1155" s="754"/>
      <c r="GWB1155" s="754"/>
      <c r="GWC1155" s="754"/>
      <c r="GWD1155" s="754"/>
      <c r="GWE1155" s="754"/>
      <c r="GWF1155" s="754"/>
      <c r="GWG1155" s="754"/>
      <c r="GWH1155" s="754"/>
      <c r="GWI1155" s="754"/>
      <c r="GWJ1155" s="754"/>
      <c r="GWK1155" s="754"/>
      <c r="GWL1155" s="754"/>
      <c r="GWM1155" s="754"/>
      <c r="GWN1155" s="754"/>
      <c r="GWO1155" s="754"/>
      <c r="GWP1155" s="754"/>
      <c r="GWQ1155" s="754"/>
      <c r="GWR1155" s="754"/>
      <c r="GWS1155" s="754"/>
      <c r="GWT1155" s="754"/>
      <c r="GWU1155" s="754"/>
      <c r="GWV1155" s="754"/>
      <c r="GWW1155" s="754"/>
      <c r="GWX1155" s="754"/>
      <c r="GWY1155" s="754"/>
      <c r="GWZ1155" s="754"/>
      <c r="GXA1155" s="754"/>
      <c r="GXB1155" s="754"/>
      <c r="GXC1155" s="754"/>
      <c r="GXD1155" s="754"/>
      <c r="GXE1155" s="754"/>
      <c r="GXF1155" s="754"/>
      <c r="GXG1155" s="754"/>
      <c r="GXH1155" s="754"/>
      <c r="GXI1155" s="754"/>
      <c r="GXJ1155" s="754"/>
      <c r="GXK1155" s="754"/>
      <c r="GXL1155" s="754"/>
      <c r="GXM1155" s="754"/>
      <c r="GXN1155" s="754"/>
      <c r="GXO1155" s="754"/>
      <c r="GXP1155" s="754"/>
      <c r="GXQ1155" s="754"/>
      <c r="GXR1155" s="754"/>
      <c r="GXS1155" s="754"/>
      <c r="GXT1155" s="754"/>
      <c r="GXU1155" s="754"/>
      <c r="GXV1155" s="754"/>
      <c r="GXW1155" s="754"/>
      <c r="GXX1155" s="754"/>
      <c r="GXY1155" s="754"/>
      <c r="GXZ1155" s="754"/>
      <c r="GYA1155" s="754"/>
      <c r="GYB1155" s="754"/>
      <c r="GYC1155" s="754"/>
      <c r="GYD1155" s="754"/>
      <c r="GYE1155" s="754"/>
      <c r="GYF1155" s="754"/>
      <c r="GYG1155" s="754"/>
      <c r="GYH1155" s="754"/>
      <c r="GYI1155" s="754"/>
      <c r="GYJ1155" s="754"/>
      <c r="GYK1155" s="754"/>
      <c r="GYL1155" s="754"/>
      <c r="GYM1155" s="754"/>
      <c r="GYN1155" s="754"/>
      <c r="GYO1155" s="754"/>
      <c r="GYP1155" s="754"/>
      <c r="GYQ1155" s="754"/>
      <c r="GYR1155" s="754"/>
      <c r="GYS1155" s="754"/>
      <c r="GYT1155" s="754"/>
      <c r="GYU1155" s="754"/>
      <c r="GYV1155" s="754"/>
      <c r="GYW1155" s="754"/>
      <c r="GYX1155" s="754"/>
      <c r="GYY1155" s="754"/>
      <c r="GYZ1155" s="754"/>
      <c r="GZA1155" s="754"/>
      <c r="GZB1155" s="754"/>
      <c r="GZC1155" s="754"/>
      <c r="GZD1155" s="754"/>
      <c r="GZE1155" s="754"/>
      <c r="GZF1155" s="754"/>
      <c r="GZG1155" s="754"/>
      <c r="GZH1155" s="754"/>
      <c r="GZI1155" s="754"/>
      <c r="GZJ1155" s="754"/>
      <c r="GZK1155" s="754"/>
      <c r="GZL1155" s="754"/>
      <c r="GZM1155" s="754"/>
      <c r="GZN1155" s="754"/>
      <c r="GZO1155" s="754"/>
      <c r="GZP1155" s="754"/>
      <c r="GZQ1155" s="754"/>
      <c r="GZR1155" s="754"/>
      <c r="GZS1155" s="754"/>
      <c r="GZT1155" s="754"/>
      <c r="GZU1155" s="754"/>
      <c r="GZV1155" s="754"/>
      <c r="GZW1155" s="754"/>
      <c r="GZX1155" s="754"/>
      <c r="GZY1155" s="754"/>
      <c r="GZZ1155" s="754"/>
      <c r="HAA1155" s="754"/>
      <c r="HAB1155" s="754"/>
      <c r="HAC1155" s="754"/>
      <c r="HAD1155" s="754"/>
      <c r="HAE1155" s="754"/>
      <c r="HAF1155" s="754"/>
      <c r="HAG1155" s="754"/>
      <c r="HAH1155" s="754"/>
      <c r="HAI1155" s="754"/>
      <c r="HAJ1155" s="754"/>
      <c r="HAK1155" s="754"/>
      <c r="HAL1155" s="754"/>
      <c r="HAM1155" s="754"/>
      <c r="HAN1155" s="754"/>
      <c r="HAO1155" s="754"/>
      <c r="HAP1155" s="754"/>
      <c r="HAQ1155" s="754"/>
      <c r="HAR1155" s="754"/>
      <c r="HAS1155" s="754"/>
      <c r="HAT1155" s="754"/>
      <c r="HAU1155" s="754"/>
      <c r="HAV1155" s="754"/>
      <c r="HAW1155" s="754"/>
      <c r="HAX1155" s="754"/>
      <c r="HAY1155" s="754"/>
      <c r="HAZ1155" s="754"/>
      <c r="HBA1155" s="754"/>
      <c r="HBB1155" s="754"/>
      <c r="HBC1155" s="754"/>
      <c r="HBD1155" s="754"/>
      <c r="HBE1155" s="754"/>
      <c r="HBF1155" s="754"/>
      <c r="HBG1155" s="754"/>
      <c r="HBH1155" s="754"/>
      <c r="HBI1155" s="754"/>
      <c r="HBJ1155" s="754"/>
      <c r="HBK1155" s="754"/>
      <c r="HBL1155" s="754"/>
      <c r="HBM1155" s="754"/>
      <c r="HBN1155" s="754"/>
      <c r="HBO1155" s="754"/>
      <c r="HBP1155" s="754"/>
      <c r="HBQ1155" s="754"/>
      <c r="HBR1155" s="754"/>
      <c r="HBS1155" s="754"/>
      <c r="HBT1155" s="754"/>
      <c r="HBU1155" s="754"/>
      <c r="HBV1155" s="754"/>
      <c r="HBW1155" s="754"/>
      <c r="HBX1155" s="754"/>
      <c r="HBY1155" s="754"/>
      <c r="HBZ1155" s="754"/>
      <c r="HCA1155" s="754"/>
      <c r="HCB1155" s="754"/>
      <c r="HCC1155" s="754"/>
      <c r="HCD1155" s="754"/>
      <c r="HCE1155" s="754"/>
      <c r="HCF1155" s="754"/>
      <c r="HCG1155" s="754"/>
      <c r="HCH1155" s="754"/>
      <c r="HCI1155" s="754"/>
      <c r="HCJ1155" s="754"/>
      <c r="HCK1155" s="754"/>
      <c r="HCL1155" s="754"/>
      <c r="HCM1155" s="754"/>
      <c r="HCN1155" s="754"/>
      <c r="HCO1155" s="754"/>
      <c r="HCP1155" s="754"/>
      <c r="HCQ1155" s="754"/>
      <c r="HCR1155" s="754"/>
      <c r="HCS1155" s="754"/>
      <c r="HCT1155" s="754"/>
      <c r="HCU1155" s="754"/>
      <c r="HCV1155" s="754"/>
      <c r="HCW1155" s="754"/>
      <c r="HCX1155" s="754"/>
      <c r="HCY1155" s="754"/>
      <c r="HCZ1155" s="754"/>
      <c r="HDA1155" s="754"/>
      <c r="HDB1155" s="754"/>
      <c r="HDC1155" s="754"/>
      <c r="HDD1155" s="754"/>
      <c r="HDE1155" s="754"/>
      <c r="HDF1155" s="754"/>
      <c r="HDG1155" s="754"/>
      <c r="HDH1155" s="754"/>
      <c r="HDI1155" s="754"/>
      <c r="HDJ1155" s="754"/>
      <c r="HDK1155" s="754"/>
      <c r="HDL1155" s="754"/>
      <c r="HDM1155" s="754"/>
      <c r="HDN1155" s="754"/>
      <c r="HDO1155" s="754"/>
      <c r="HDP1155" s="754"/>
      <c r="HDQ1155" s="754"/>
      <c r="HDR1155" s="754"/>
      <c r="HDS1155" s="754"/>
      <c r="HDT1155" s="754"/>
      <c r="HDU1155" s="754"/>
      <c r="HDV1155" s="754"/>
      <c r="HDW1155" s="754"/>
      <c r="HDX1155" s="754"/>
      <c r="HDY1155" s="754"/>
      <c r="HDZ1155" s="754"/>
      <c r="HEA1155" s="754"/>
      <c r="HEB1155" s="754"/>
      <c r="HEC1155" s="754"/>
      <c r="HED1155" s="754"/>
      <c r="HEE1155" s="754"/>
      <c r="HEF1155" s="754"/>
      <c r="HEG1155" s="754"/>
      <c r="HEH1155" s="754"/>
      <c r="HEI1155" s="754"/>
      <c r="HEJ1155" s="754"/>
      <c r="HEK1155" s="754"/>
      <c r="HEL1155" s="754"/>
      <c r="HEM1155" s="754"/>
      <c r="HEN1155" s="754"/>
      <c r="HEO1155" s="754"/>
      <c r="HEP1155" s="754"/>
      <c r="HEQ1155" s="754"/>
      <c r="HER1155" s="754"/>
      <c r="HES1155" s="754"/>
      <c r="HET1155" s="754"/>
      <c r="HEU1155" s="754"/>
      <c r="HEV1155" s="754"/>
      <c r="HEW1155" s="754"/>
      <c r="HEX1155" s="754"/>
      <c r="HEY1155" s="754"/>
      <c r="HEZ1155" s="754"/>
      <c r="HFA1155" s="754"/>
      <c r="HFB1155" s="754"/>
      <c r="HFC1155" s="754"/>
      <c r="HFD1155" s="754"/>
      <c r="HFE1155" s="754"/>
      <c r="HFF1155" s="754"/>
      <c r="HFG1155" s="754"/>
      <c r="HFH1155" s="754"/>
      <c r="HFI1155" s="754"/>
      <c r="HFJ1155" s="754"/>
      <c r="HFK1155" s="754"/>
      <c r="HFL1155" s="754"/>
      <c r="HFM1155" s="754"/>
      <c r="HFN1155" s="754"/>
      <c r="HFO1155" s="754"/>
      <c r="HFP1155" s="754"/>
      <c r="HFQ1155" s="754"/>
      <c r="HFR1155" s="754"/>
      <c r="HFS1155" s="754"/>
      <c r="HFT1155" s="754"/>
      <c r="HFU1155" s="754"/>
      <c r="HFV1155" s="754"/>
      <c r="HFW1155" s="754"/>
      <c r="HFX1155" s="754"/>
      <c r="HFY1155" s="754"/>
      <c r="HFZ1155" s="754"/>
      <c r="HGA1155" s="754"/>
      <c r="HGB1155" s="754"/>
      <c r="HGC1155" s="754"/>
      <c r="HGD1155" s="754"/>
      <c r="HGE1155" s="754"/>
      <c r="HGF1155" s="754"/>
      <c r="HGG1155" s="754"/>
      <c r="HGH1155" s="754"/>
      <c r="HGI1155" s="754"/>
      <c r="HGJ1155" s="754"/>
      <c r="HGK1155" s="754"/>
      <c r="HGL1155" s="754"/>
      <c r="HGM1155" s="754"/>
      <c r="HGN1155" s="754"/>
      <c r="HGO1155" s="754"/>
      <c r="HGP1155" s="754"/>
      <c r="HGQ1155" s="754"/>
      <c r="HGR1155" s="754"/>
      <c r="HGS1155" s="754"/>
      <c r="HGT1155" s="754"/>
      <c r="HGU1155" s="754"/>
      <c r="HGV1155" s="754"/>
      <c r="HGW1155" s="754"/>
      <c r="HGX1155" s="754"/>
      <c r="HGY1155" s="754"/>
      <c r="HGZ1155" s="754"/>
      <c r="HHA1155" s="754"/>
      <c r="HHB1155" s="754"/>
      <c r="HHC1155" s="754"/>
      <c r="HHD1155" s="754"/>
      <c r="HHE1155" s="754"/>
      <c r="HHF1155" s="754"/>
      <c r="HHG1155" s="754"/>
      <c r="HHH1155" s="754"/>
      <c r="HHI1155" s="754"/>
      <c r="HHJ1155" s="754"/>
      <c r="HHK1155" s="754"/>
      <c r="HHL1155" s="754"/>
      <c r="HHM1155" s="754"/>
      <c r="HHN1155" s="754"/>
      <c r="HHO1155" s="754"/>
      <c r="HHP1155" s="754"/>
      <c r="HHQ1155" s="754"/>
      <c r="HHR1155" s="754"/>
      <c r="HHS1155" s="754"/>
      <c r="HHT1155" s="754"/>
      <c r="HHU1155" s="754"/>
      <c r="HHV1155" s="754"/>
      <c r="HHW1155" s="754"/>
      <c r="HHX1155" s="754"/>
      <c r="HHY1155" s="754"/>
      <c r="HHZ1155" s="754"/>
      <c r="HIA1155" s="754"/>
      <c r="HIB1155" s="754"/>
      <c r="HIC1155" s="754"/>
      <c r="HID1155" s="754"/>
      <c r="HIE1155" s="754"/>
      <c r="HIF1155" s="754"/>
      <c r="HIG1155" s="754"/>
      <c r="HIH1155" s="754"/>
      <c r="HII1155" s="754"/>
      <c r="HIJ1155" s="754"/>
      <c r="HIK1155" s="754"/>
      <c r="HIL1155" s="754"/>
      <c r="HIM1155" s="754"/>
      <c r="HIN1155" s="754"/>
      <c r="HIO1155" s="754"/>
      <c r="HIP1155" s="754"/>
      <c r="HIQ1155" s="754"/>
      <c r="HIR1155" s="754"/>
      <c r="HIS1155" s="754"/>
      <c r="HIT1155" s="754"/>
      <c r="HIU1155" s="754"/>
      <c r="HIV1155" s="754"/>
      <c r="HIW1155" s="754"/>
      <c r="HIX1155" s="754"/>
      <c r="HIY1155" s="754"/>
      <c r="HIZ1155" s="754"/>
      <c r="HJA1155" s="754"/>
      <c r="HJB1155" s="754"/>
      <c r="HJC1155" s="754"/>
      <c r="HJD1155" s="754"/>
      <c r="HJE1155" s="754"/>
      <c r="HJF1155" s="754"/>
      <c r="HJG1155" s="754"/>
      <c r="HJH1155" s="754"/>
      <c r="HJI1155" s="754"/>
      <c r="HJJ1155" s="754"/>
      <c r="HJK1155" s="754"/>
      <c r="HJL1155" s="754"/>
      <c r="HJM1155" s="754"/>
      <c r="HJN1155" s="754"/>
      <c r="HJO1155" s="754"/>
      <c r="HJP1155" s="754"/>
      <c r="HJQ1155" s="754"/>
      <c r="HJR1155" s="754"/>
      <c r="HJS1155" s="754"/>
      <c r="HJT1155" s="754"/>
      <c r="HJU1155" s="754"/>
      <c r="HJV1155" s="754"/>
      <c r="HJW1155" s="754"/>
      <c r="HJX1155" s="754"/>
      <c r="HJY1155" s="754"/>
      <c r="HJZ1155" s="754"/>
      <c r="HKA1155" s="754"/>
      <c r="HKB1155" s="754"/>
      <c r="HKC1155" s="754"/>
      <c r="HKD1155" s="754"/>
      <c r="HKE1155" s="754"/>
      <c r="HKF1155" s="754"/>
      <c r="HKG1155" s="754"/>
      <c r="HKH1155" s="754"/>
      <c r="HKI1155" s="754"/>
      <c r="HKJ1155" s="754"/>
      <c r="HKK1155" s="754"/>
      <c r="HKL1155" s="754"/>
      <c r="HKM1155" s="754"/>
      <c r="HKN1155" s="754"/>
      <c r="HKO1155" s="754"/>
      <c r="HKP1155" s="754"/>
      <c r="HKQ1155" s="754"/>
      <c r="HKR1155" s="754"/>
      <c r="HKS1155" s="754"/>
      <c r="HKT1155" s="754"/>
      <c r="HKU1155" s="754"/>
      <c r="HKV1155" s="754"/>
      <c r="HKW1155" s="754"/>
      <c r="HKX1155" s="754"/>
      <c r="HKY1155" s="754"/>
      <c r="HKZ1155" s="754"/>
      <c r="HLA1155" s="754"/>
      <c r="HLB1155" s="754"/>
      <c r="HLC1155" s="754"/>
      <c r="HLD1155" s="754"/>
      <c r="HLE1155" s="754"/>
      <c r="HLF1155" s="754"/>
      <c r="HLG1155" s="754"/>
      <c r="HLH1155" s="754"/>
      <c r="HLI1155" s="754"/>
      <c r="HLJ1155" s="754"/>
      <c r="HLK1155" s="754"/>
      <c r="HLL1155" s="754"/>
      <c r="HLM1155" s="754"/>
      <c r="HLN1155" s="754"/>
      <c r="HLO1155" s="754"/>
      <c r="HLP1155" s="754"/>
      <c r="HLQ1155" s="754"/>
      <c r="HLR1155" s="754"/>
      <c r="HLS1155" s="754"/>
      <c r="HLT1155" s="754"/>
      <c r="HLU1155" s="754"/>
      <c r="HLV1155" s="754"/>
      <c r="HLW1155" s="754"/>
      <c r="HLX1155" s="754"/>
      <c r="HLY1155" s="754"/>
      <c r="HLZ1155" s="754"/>
      <c r="HMA1155" s="754"/>
      <c r="HMB1155" s="754"/>
      <c r="HMC1155" s="754"/>
      <c r="HMD1155" s="754"/>
      <c r="HME1155" s="754"/>
      <c r="HMF1155" s="754"/>
      <c r="HMG1155" s="754"/>
      <c r="HMH1155" s="754"/>
      <c r="HMI1155" s="754"/>
      <c r="HMJ1155" s="754"/>
      <c r="HMK1155" s="754"/>
      <c r="HML1155" s="754"/>
      <c r="HMM1155" s="754"/>
      <c r="HMN1155" s="754"/>
      <c r="HMO1155" s="754"/>
      <c r="HMP1155" s="754"/>
      <c r="HMQ1155" s="754"/>
      <c r="HMR1155" s="754"/>
      <c r="HMS1155" s="754"/>
      <c r="HMT1155" s="754"/>
      <c r="HMU1155" s="754"/>
      <c r="HMV1155" s="754"/>
      <c r="HMW1155" s="754"/>
      <c r="HMX1155" s="754"/>
      <c r="HMY1155" s="754"/>
      <c r="HMZ1155" s="754"/>
      <c r="HNA1155" s="754"/>
      <c r="HNB1155" s="754"/>
      <c r="HNC1155" s="754"/>
      <c r="HND1155" s="754"/>
      <c r="HNE1155" s="754"/>
      <c r="HNF1155" s="754"/>
      <c r="HNG1155" s="754"/>
      <c r="HNH1155" s="754"/>
      <c r="HNI1155" s="754"/>
      <c r="HNJ1155" s="754"/>
      <c r="HNK1155" s="754"/>
      <c r="HNL1155" s="754"/>
      <c r="HNM1155" s="754"/>
      <c r="HNN1155" s="754"/>
      <c r="HNO1155" s="754"/>
      <c r="HNP1155" s="754"/>
      <c r="HNQ1155" s="754"/>
      <c r="HNR1155" s="754"/>
      <c r="HNS1155" s="754"/>
      <c r="HNT1155" s="754"/>
      <c r="HNU1155" s="754"/>
      <c r="HNV1155" s="754"/>
      <c r="HNW1155" s="754"/>
      <c r="HNX1155" s="754"/>
      <c r="HNY1155" s="754"/>
      <c r="HNZ1155" s="754"/>
      <c r="HOA1155" s="754"/>
      <c r="HOB1155" s="754"/>
      <c r="HOC1155" s="754"/>
      <c r="HOD1155" s="754"/>
      <c r="HOE1155" s="754"/>
      <c r="HOF1155" s="754"/>
      <c r="HOG1155" s="754"/>
      <c r="HOH1155" s="754"/>
      <c r="HOI1155" s="754"/>
      <c r="HOJ1155" s="754"/>
      <c r="HOK1155" s="754"/>
      <c r="HOL1155" s="754"/>
      <c r="HOM1155" s="754"/>
      <c r="HON1155" s="754"/>
      <c r="HOO1155" s="754"/>
      <c r="HOP1155" s="754"/>
      <c r="HOQ1155" s="754"/>
      <c r="HOR1155" s="754"/>
      <c r="HOS1155" s="754"/>
      <c r="HOT1155" s="754"/>
      <c r="HOU1155" s="754"/>
      <c r="HOV1155" s="754"/>
      <c r="HOW1155" s="754"/>
      <c r="HOX1155" s="754"/>
      <c r="HOY1155" s="754"/>
      <c r="HOZ1155" s="754"/>
      <c r="HPA1155" s="754"/>
      <c r="HPB1155" s="754"/>
      <c r="HPC1155" s="754"/>
      <c r="HPD1155" s="754"/>
      <c r="HPE1155" s="754"/>
      <c r="HPF1155" s="754"/>
      <c r="HPG1155" s="754"/>
      <c r="HPH1155" s="754"/>
      <c r="HPI1155" s="754"/>
      <c r="HPJ1155" s="754"/>
      <c r="HPK1155" s="754"/>
      <c r="HPL1155" s="754"/>
      <c r="HPM1155" s="754"/>
      <c r="HPN1155" s="754"/>
      <c r="HPO1155" s="754"/>
      <c r="HPP1155" s="754"/>
      <c r="HPQ1155" s="754"/>
      <c r="HPR1155" s="754"/>
      <c r="HPS1155" s="754"/>
      <c r="HPT1155" s="754"/>
      <c r="HPU1155" s="754"/>
      <c r="HPV1155" s="754"/>
      <c r="HPW1155" s="754"/>
      <c r="HPX1155" s="754"/>
      <c r="HPY1155" s="754"/>
      <c r="HPZ1155" s="754"/>
      <c r="HQA1155" s="754"/>
      <c r="HQB1155" s="754"/>
      <c r="HQC1155" s="754"/>
      <c r="HQD1155" s="754"/>
      <c r="HQE1155" s="754"/>
      <c r="HQF1155" s="754"/>
      <c r="HQG1155" s="754"/>
      <c r="HQH1155" s="754"/>
      <c r="HQI1155" s="754"/>
      <c r="HQJ1155" s="754"/>
      <c r="HQK1155" s="754"/>
      <c r="HQL1155" s="754"/>
      <c r="HQM1155" s="754"/>
      <c r="HQN1155" s="754"/>
      <c r="HQO1155" s="754"/>
      <c r="HQP1155" s="754"/>
      <c r="HQQ1155" s="754"/>
      <c r="HQR1155" s="754"/>
      <c r="HQS1155" s="754"/>
      <c r="HQT1155" s="754"/>
      <c r="HQU1155" s="754"/>
      <c r="HQV1155" s="754"/>
      <c r="HQW1155" s="754"/>
      <c r="HQX1155" s="754"/>
      <c r="HQY1155" s="754"/>
      <c r="HQZ1155" s="754"/>
      <c r="HRA1155" s="754"/>
      <c r="HRB1155" s="754"/>
      <c r="HRC1155" s="754"/>
      <c r="HRD1155" s="754"/>
      <c r="HRE1155" s="754"/>
      <c r="HRF1155" s="754"/>
      <c r="HRG1155" s="754"/>
      <c r="HRH1155" s="754"/>
      <c r="HRI1155" s="754"/>
      <c r="HRJ1155" s="754"/>
      <c r="HRK1155" s="754"/>
      <c r="HRL1155" s="754"/>
      <c r="HRM1155" s="754"/>
      <c r="HRN1155" s="754"/>
      <c r="HRO1155" s="754"/>
      <c r="HRP1155" s="754"/>
      <c r="HRQ1155" s="754"/>
      <c r="HRR1155" s="754"/>
      <c r="HRS1155" s="754"/>
      <c r="HRT1155" s="754"/>
      <c r="HRU1155" s="754"/>
      <c r="HRV1155" s="754"/>
      <c r="HRW1155" s="754"/>
      <c r="HRX1155" s="754"/>
      <c r="HRY1155" s="754"/>
      <c r="HRZ1155" s="754"/>
      <c r="HSA1155" s="754"/>
      <c r="HSB1155" s="754"/>
      <c r="HSC1155" s="754"/>
      <c r="HSD1155" s="754"/>
      <c r="HSE1155" s="754"/>
      <c r="HSF1155" s="754"/>
      <c r="HSG1155" s="754"/>
      <c r="HSH1155" s="754"/>
      <c r="HSI1155" s="754"/>
      <c r="HSJ1155" s="754"/>
      <c r="HSK1155" s="754"/>
      <c r="HSL1155" s="754"/>
      <c r="HSM1155" s="754"/>
      <c r="HSN1155" s="754"/>
      <c r="HSO1155" s="754"/>
      <c r="HSP1155" s="754"/>
      <c r="HSQ1155" s="754"/>
      <c r="HSR1155" s="754"/>
      <c r="HSS1155" s="754"/>
      <c r="HST1155" s="754"/>
      <c r="HSU1155" s="754"/>
      <c r="HSV1155" s="754"/>
      <c r="HSW1155" s="754"/>
      <c r="HSX1155" s="754"/>
      <c r="HSY1155" s="754"/>
      <c r="HSZ1155" s="754"/>
      <c r="HTA1155" s="754"/>
      <c r="HTB1155" s="754"/>
      <c r="HTC1155" s="754"/>
      <c r="HTD1155" s="754"/>
      <c r="HTE1155" s="754"/>
      <c r="HTF1155" s="754"/>
      <c r="HTG1155" s="754"/>
      <c r="HTH1155" s="754"/>
      <c r="HTI1155" s="754"/>
      <c r="HTJ1155" s="754"/>
      <c r="HTK1155" s="754"/>
      <c r="HTL1155" s="754"/>
      <c r="HTM1155" s="754"/>
      <c r="HTN1155" s="754"/>
      <c r="HTO1155" s="754"/>
      <c r="HTP1155" s="754"/>
      <c r="HTQ1155" s="754"/>
      <c r="HTR1155" s="754"/>
      <c r="HTS1155" s="754"/>
      <c r="HTT1155" s="754"/>
      <c r="HTU1155" s="754"/>
      <c r="HTV1155" s="754"/>
      <c r="HTW1155" s="754"/>
      <c r="HTX1155" s="754"/>
      <c r="HTY1155" s="754"/>
      <c r="HTZ1155" s="754"/>
      <c r="HUA1155" s="754"/>
      <c r="HUB1155" s="754"/>
      <c r="HUC1155" s="754"/>
      <c r="HUD1155" s="754"/>
      <c r="HUE1155" s="754"/>
      <c r="HUF1155" s="754"/>
      <c r="HUG1155" s="754"/>
      <c r="HUH1155" s="754"/>
      <c r="HUI1155" s="754"/>
      <c r="HUJ1155" s="754"/>
      <c r="HUK1155" s="754"/>
      <c r="HUL1155" s="754"/>
      <c r="HUM1155" s="754"/>
      <c r="HUN1155" s="754"/>
      <c r="HUO1155" s="754"/>
      <c r="HUP1155" s="754"/>
      <c r="HUQ1155" s="754"/>
      <c r="HUR1155" s="754"/>
      <c r="HUS1155" s="754"/>
      <c r="HUT1155" s="754"/>
      <c r="HUU1155" s="754"/>
      <c r="HUV1155" s="754"/>
      <c r="HUW1155" s="754"/>
      <c r="HUX1155" s="754"/>
      <c r="HUY1155" s="754"/>
      <c r="HUZ1155" s="754"/>
      <c r="HVA1155" s="754"/>
      <c r="HVB1155" s="754"/>
      <c r="HVC1155" s="754"/>
      <c r="HVD1155" s="754"/>
      <c r="HVE1155" s="754"/>
      <c r="HVF1155" s="754"/>
      <c r="HVG1155" s="754"/>
      <c r="HVH1155" s="754"/>
      <c r="HVI1155" s="754"/>
      <c r="HVJ1155" s="754"/>
      <c r="HVK1155" s="754"/>
      <c r="HVL1155" s="754"/>
      <c r="HVM1155" s="754"/>
      <c r="HVN1155" s="754"/>
      <c r="HVO1155" s="754"/>
      <c r="HVP1155" s="754"/>
      <c r="HVQ1155" s="754"/>
      <c r="HVR1155" s="754"/>
      <c r="HVS1155" s="754"/>
      <c r="HVT1155" s="754"/>
      <c r="HVU1155" s="754"/>
      <c r="HVV1155" s="754"/>
      <c r="HVW1155" s="754"/>
      <c r="HVX1155" s="754"/>
      <c r="HVY1155" s="754"/>
      <c r="HVZ1155" s="754"/>
      <c r="HWA1155" s="754"/>
      <c r="HWB1155" s="754"/>
      <c r="HWC1155" s="754"/>
      <c r="HWD1155" s="754"/>
      <c r="HWE1155" s="754"/>
      <c r="HWF1155" s="754"/>
      <c r="HWG1155" s="754"/>
      <c r="HWH1155" s="754"/>
      <c r="HWI1155" s="754"/>
      <c r="HWJ1155" s="754"/>
      <c r="HWK1155" s="754"/>
      <c r="HWL1155" s="754"/>
      <c r="HWM1155" s="754"/>
      <c r="HWN1155" s="754"/>
      <c r="HWO1155" s="754"/>
      <c r="HWP1155" s="754"/>
      <c r="HWQ1155" s="754"/>
      <c r="HWR1155" s="754"/>
      <c r="HWS1155" s="754"/>
      <c r="HWT1155" s="754"/>
      <c r="HWU1155" s="754"/>
      <c r="HWV1155" s="754"/>
      <c r="HWW1155" s="754"/>
      <c r="HWX1155" s="754"/>
      <c r="HWY1155" s="754"/>
      <c r="HWZ1155" s="754"/>
      <c r="HXA1155" s="754"/>
      <c r="HXB1155" s="754"/>
      <c r="HXC1155" s="754"/>
      <c r="HXD1155" s="754"/>
      <c r="HXE1155" s="754"/>
      <c r="HXF1155" s="754"/>
      <c r="HXG1155" s="754"/>
      <c r="HXH1155" s="754"/>
      <c r="HXI1155" s="754"/>
      <c r="HXJ1155" s="754"/>
      <c r="HXK1155" s="754"/>
      <c r="HXL1155" s="754"/>
      <c r="HXM1155" s="754"/>
      <c r="HXN1155" s="754"/>
      <c r="HXO1155" s="754"/>
      <c r="HXP1155" s="754"/>
      <c r="HXQ1155" s="754"/>
      <c r="HXR1155" s="754"/>
      <c r="HXS1155" s="754"/>
      <c r="HXT1155" s="754"/>
      <c r="HXU1155" s="754"/>
      <c r="HXV1155" s="754"/>
      <c r="HXW1155" s="754"/>
      <c r="HXX1155" s="754"/>
      <c r="HXY1155" s="754"/>
      <c r="HXZ1155" s="754"/>
      <c r="HYA1155" s="754"/>
      <c r="HYB1155" s="754"/>
      <c r="HYC1155" s="754"/>
      <c r="HYD1155" s="754"/>
      <c r="HYE1155" s="754"/>
      <c r="HYF1155" s="754"/>
      <c r="HYG1155" s="754"/>
      <c r="HYH1155" s="754"/>
      <c r="HYI1155" s="754"/>
      <c r="HYJ1155" s="754"/>
      <c r="HYK1155" s="754"/>
      <c r="HYL1155" s="754"/>
      <c r="HYM1155" s="754"/>
      <c r="HYN1155" s="754"/>
      <c r="HYO1155" s="754"/>
      <c r="HYP1155" s="754"/>
      <c r="HYQ1155" s="754"/>
      <c r="HYR1155" s="754"/>
      <c r="HYS1155" s="754"/>
      <c r="HYT1155" s="754"/>
      <c r="HYU1155" s="754"/>
      <c r="HYV1155" s="754"/>
      <c r="HYW1155" s="754"/>
      <c r="HYX1155" s="754"/>
      <c r="HYY1155" s="754"/>
      <c r="HYZ1155" s="754"/>
      <c r="HZA1155" s="754"/>
      <c r="HZB1155" s="754"/>
      <c r="HZC1155" s="754"/>
      <c r="HZD1155" s="754"/>
      <c r="HZE1155" s="754"/>
      <c r="HZF1155" s="754"/>
      <c r="HZG1155" s="754"/>
      <c r="HZH1155" s="754"/>
      <c r="HZI1155" s="754"/>
      <c r="HZJ1155" s="754"/>
      <c r="HZK1155" s="754"/>
      <c r="HZL1155" s="754"/>
      <c r="HZM1155" s="754"/>
      <c r="HZN1155" s="754"/>
      <c r="HZO1155" s="754"/>
      <c r="HZP1155" s="754"/>
      <c r="HZQ1155" s="754"/>
      <c r="HZR1155" s="754"/>
      <c r="HZS1155" s="754"/>
      <c r="HZT1155" s="754"/>
      <c r="HZU1155" s="754"/>
      <c r="HZV1155" s="754"/>
      <c r="HZW1155" s="754"/>
      <c r="HZX1155" s="754"/>
      <c r="HZY1155" s="754"/>
      <c r="HZZ1155" s="754"/>
      <c r="IAA1155" s="754"/>
      <c r="IAB1155" s="754"/>
      <c r="IAC1155" s="754"/>
      <c r="IAD1155" s="754"/>
      <c r="IAE1155" s="754"/>
      <c r="IAF1155" s="754"/>
      <c r="IAG1155" s="754"/>
      <c r="IAH1155" s="754"/>
      <c r="IAI1155" s="754"/>
      <c r="IAJ1155" s="754"/>
      <c r="IAK1155" s="754"/>
      <c r="IAL1155" s="754"/>
      <c r="IAM1155" s="754"/>
      <c r="IAN1155" s="754"/>
      <c r="IAO1155" s="754"/>
      <c r="IAP1155" s="754"/>
      <c r="IAQ1155" s="754"/>
      <c r="IAR1155" s="754"/>
      <c r="IAS1155" s="754"/>
      <c r="IAT1155" s="754"/>
      <c r="IAU1155" s="754"/>
      <c r="IAV1155" s="754"/>
      <c r="IAW1155" s="754"/>
      <c r="IAX1155" s="754"/>
      <c r="IAY1155" s="754"/>
      <c r="IAZ1155" s="754"/>
      <c r="IBA1155" s="754"/>
      <c r="IBB1155" s="754"/>
      <c r="IBC1155" s="754"/>
      <c r="IBD1155" s="754"/>
      <c r="IBE1155" s="754"/>
      <c r="IBF1155" s="754"/>
      <c r="IBG1155" s="754"/>
      <c r="IBH1155" s="754"/>
      <c r="IBI1155" s="754"/>
      <c r="IBJ1155" s="754"/>
      <c r="IBK1155" s="754"/>
      <c r="IBL1155" s="754"/>
      <c r="IBM1155" s="754"/>
      <c r="IBN1155" s="754"/>
      <c r="IBO1155" s="754"/>
      <c r="IBP1155" s="754"/>
      <c r="IBQ1155" s="754"/>
      <c r="IBR1155" s="754"/>
      <c r="IBS1155" s="754"/>
      <c r="IBT1155" s="754"/>
      <c r="IBU1155" s="754"/>
      <c r="IBV1155" s="754"/>
      <c r="IBW1155" s="754"/>
      <c r="IBX1155" s="754"/>
      <c r="IBY1155" s="754"/>
      <c r="IBZ1155" s="754"/>
      <c r="ICA1155" s="754"/>
      <c r="ICB1155" s="754"/>
      <c r="ICC1155" s="754"/>
      <c r="ICD1155" s="754"/>
      <c r="ICE1155" s="754"/>
      <c r="ICF1155" s="754"/>
      <c r="ICG1155" s="754"/>
      <c r="ICH1155" s="754"/>
      <c r="ICI1155" s="754"/>
      <c r="ICJ1155" s="754"/>
      <c r="ICK1155" s="754"/>
      <c r="ICL1155" s="754"/>
      <c r="ICM1155" s="754"/>
      <c r="ICN1155" s="754"/>
      <c r="ICO1155" s="754"/>
      <c r="ICP1155" s="754"/>
      <c r="ICQ1155" s="754"/>
      <c r="ICR1155" s="754"/>
      <c r="ICS1155" s="754"/>
      <c r="ICT1155" s="754"/>
      <c r="ICU1155" s="754"/>
      <c r="ICV1155" s="754"/>
      <c r="ICW1155" s="754"/>
      <c r="ICX1155" s="754"/>
      <c r="ICY1155" s="754"/>
      <c r="ICZ1155" s="754"/>
      <c r="IDA1155" s="754"/>
      <c r="IDB1155" s="754"/>
      <c r="IDC1155" s="754"/>
      <c r="IDD1155" s="754"/>
      <c r="IDE1155" s="754"/>
      <c r="IDF1155" s="754"/>
      <c r="IDG1155" s="754"/>
      <c r="IDH1155" s="754"/>
      <c r="IDI1155" s="754"/>
      <c r="IDJ1155" s="754"/>
      <c r="IDK1155" s="754"/>
      <c r="IDL1155" s="754"/>
      <c r="IDM1155" s="754"/>
      <c r="IDN1155" s="754"/>
      <c r="IDO1155" s="754"/>
      <c r="IDP1155" s="754"/>
      <c r="IDQ1155" s="754"/>
      <c r="IDR1155" s="754"/>
      <c r="IDS1155" s="754"/>
      <c r="IDT1155" s="754"/>
      <c r="IDU1155" s="754"/>
      <c r="IDV1155" s="754"/>
      <c r="IDW1155" s="754"/>
      <c r="IDX1155" s="754"/>
      <c r="IDY1155" s="754"/>
      <c r="IDZ1155" s="754"/>
      <c r="IEA1155" s="754"/>
      <c r="IEB1155" s="754"/>
      <c r="IEC1155" s="754"/>
      <c r="IED1155" s="754"/>
      <c r="IEE1155" s="754"/>
      <c r="IEF1155" s="754"/>
      <c r="IEG1155" s="754"/>
      <c r="IEH1155" s="754"/>
      <c r="IEI1155" s="754"/>
      <c r="IEJ1155" s="754"/>
      <c r="IEK1155" s="754"/>
      <c r="IEL1155" s="754"/>
      <c r="IEM1155" s="754"/>
      <c r="IEN1155" s="754"/>
      <c r="IEO1155" s="754"/>
      <c r="IEP1155" s="754"/>
      <c r="IEQ1155" s="754"/>
      <c r="IER1155" s="754"/>
      <c r="IES1155" s="754"/>
      <c r="IET1155" s="754"/>
      <c r="IEU1155" s="754"/>
      <c r="IEV1155" s="754"/>
      <c r="IEW1155" s="754"/>
      <c r="IEX1155" s="754"/>
      <c r="IEY1155" s="754"/>
      <c r="IEZ1155" s="754"/>
      <c r="IFA1155" s="754"/>
      <c r="IFB1155" s="754"/>
      <c r="IFC1155" s="754"/>
      <c r="IFD1155" s="754"/>
      <c r="IFE1155" s="754"/>
      <c r="IFF1155" s="754"/>
      <c r="IFG1155" s="754"/>
      <c r="IFH1155" s="754"/>
      <c r="IFI1155" s="754"/>
      <c r="IFJ1155" s="754"/>
      <c r="IFK1155" s="754"/>
      <c r="IFL1155" s="754"/>
      <c r="IFM1155" s="754"/>
      <c r="IFN1155" s="754"/>
      <c r="IFO1155" s="754"/>
      <c r="IFP1155" s="754"/>
      <c r="IFQ1155" s="754"/>
      <c r="IFR1155" s="754"/>
      <c r="IFS1155" s="754"/>
      <c r="IFT1155" s="754"/>
      <c r="IFU1155" s="754"/>
      <c r="IFV1155" s="754"/>
      <c r="IFW1155" s="754"/>
      <c r="IFX1155" s="754"/>
      <c r="IFY1155" s="754"/>
      <c r="IFZ1155" s="754"/>
      <c r="IGA1155" s="754"/>
      <c r="IGB1155" s="754"/>
      <c r="IGC1155" s="754"/>
      <c r="IGD1155" s="754"/>
      <c r="IGE1155" s="754"/>
      <c r="IGF1155" s="754"/>
      <c r="IGG1155" s="754"/>
      <c r="IGH1155" s="754"/>
      <c r="IGI1155" s="754"/>
      <c r="IGJ1155" s="754"/>
      <c r="IGK1155" s="754"/>
      <c r="IGL1155" s="754"/>
      <c r="IGM1155" s="754"/>
      <c r="IGN1155" s="754"/>
      <c r="IGO1155" s="754"/>
      <c r="IGP1155" s="754"/>
      <c r="IGQ1155" s="754"/>
      <c r="IGR1155" s="754"/>
      <c r="IGS1155" s="754"/>
      <c r="IGT1155" s="754"/>
      <c r="IGU1155" s="754"/>
      <c r="IGV1155" s="754"/>
      <c r="IGW1155" s="754"/>
      <c r="IGX1155" s="754"/>
      <c r="IGY1155" s="754"/>
      <c r="IGZ1155" s="754"/>
      <c r="IHA1155" s="754"/>
      <c r="IHB1155" s="754"/>
      <c r="IHC1155" s="754"/>
      <c r="IHD1155" s="754"/>
      <c r="IHE1155" s="754"/>
      <c r="IHF1155" s="754"/>
      <c r="IHG1155" s="754"/>
      <c r="IHH1155" s="754"/>
      <c r="IHI1155" s="754"/>
      <c r="IHJ1155" s="754"/>
      <c r="IHK1155" s="754"/>
      <c r="IHL1155" s="754"/>
      <c r="IHM1155" s="754"/>
      <c r="IHN1155" s="754"/>
      <c r="IHO1155" s="754"/>
      <c r="IHP1155" s="754"/>
      <c r="IHQ1155" s="754"/>
      <c r="IHR1155" s="754"/>
      <c r="IHS1155" s="754"/>
      <c r="IHT1155" s="754"/>
      <c r="IHU1155" s="754"/>
      <c r="IHV1155" s="754"/>
      <c r="IHW1155" s="754"/>
      <c r="IHX1155" s="754"/>
      <c r="IHY1155" s="754"/>
      <c r="IHZ1155" s="754"/>
      <c r="IIA1155" s="754"/>
      <c r="IIB1155" s="754"/>
      <c r="IIC1155" s="754"/>
      <c r="IID1155" s="754"/>
      <c r="IIE1155" s="754"/>
      <c r="IIF1155" s="754"/>
      <c r="IIG1155" s="754"/>
      <c r="IIH1155" s="754"/>
      <c r="III1155" s="754"/>
      <c r="IIJ1155" s="754"/>
      <c r="IIK1155" s="754"/>
      <c r="IIL1155" s="754"/>
      <c r="IIM1155" s="754"/>
      <c r="IIN1155" s="754"/>
      <c r="IIO1155" s="754"/>
      <c r="IIP1155" s="754"/>
      <c r="IIQ1155" s="754"/>
      <c r="IIR1155" s="754"/>
      <c r="IIS1155" s="754"/>
      <c r="IIT1155" s="754"/>
      <c r="IIU1155" s="754"/>
      <c r="IIV1155" s="754"/>
      <c r="IIW1155" s="754"/>
      <c r="IIX1155" s="754"/>
      <c r="IIY1155" s="754"/>
      <c r="IIZ1155" s="754"/>
      <c r="IJA1155" s="754"/>
      <c r="IJB1155" s="754"/>
      <c r="IJC1155" s="754"/>
      <c r="IJD1155" s="754"/>
      <c r="IJE1155" s="754"/>
      <c r="IJF1155" s="754"/>
      <c r="IJG1155" s="754"/>
      <c r="IJH1155" s="754"/>
      <c r="IJI1155" s="754"/>
      <c r="IJJ1155" s="754"/>
      <c r="IJK1155" s="754"/>
      <c r="IJL1155" s="754"/>
      <c r="IJM1155" s="754"/>
      <c r="IJN1155" s="754"/>
      <c r="IJO1155" s="754"/>
      <c r="IJP1155" s="754"/>
      <c r="IJQ1155" s="754"/>
      <c r="IJR1155" s="754"/>
      <c r="IJS1155" s="754"/>
      <c r="IJT1155" s="754"/>
      <c r="IJU1155" s="754"/>
      <c r="IJV1155" s="754"/>
      <c r="IJW1155" s="754"/>
      <c r="IJX1155" s="754"/>
      <c r="IJY1155" s="754"/>
      <c r="IJZ1155" s="754"/>
      <c r="IKA1155" s="754"/>
      <c r="IKB1155" s="754"/>
      <c r="IKC1155" s="754"/>
      <c r="IKD1155" s="754"/>
      <c r="IKE1155" s="754"/>
      <c r="IKF1155" s="754"/>
      <c r="IKG1155" s="754"/>
      <c r="IKH1155" s="754"/>
      <c r="IKI1155" s="754"/>
      <c r="IKJ1155" s="754"/>
      <c r="IKK1155" s="754"/>
      <c r="IKL1155" s="754"/>
      <c r="IKM1155" s="754"/>
      <c r="IKN1155" s="754"/>
      <c r="IKO1155" s="754"/>
      <c r="IKP1155" s="754"/>
      <c r="IKQ1155" s="754"/>
      <c r="IKR1155" s="754"/>
      <c r="IKS1155" s="754"/>
      <c r="IKT1155" s="754"/>
      <c r="IKU1155" s="754"/>
      <c r="IKV1155" s="754"/>
      <c r="IKW1155" s="754"/>
      <c r="IKX1155" s="754"/>
      <c r="IKY1155" s="754"/>
      <c r="IKZ1155" s="754"/>
      <c r="ILA1155" s="754"/>
      <c r="ILB1155" s="754"/>
      <c r="ILC1155" s="754"/>
      <c r="ILD1155" s="754"/>
      <c r="ILE1155" s="754"/>
      <c r="ILF1155" s="754"/>
      <c r="ILG1155" s="754"/>
      <c r="ILH1155" s="754"/>
      <c r="ILI1155" s="754"/>
      <c r="ILJ1155" s="754"/>
      <c r="ILK1155" s="754"/>
      <c r="ILL1155" s="754"/>
      <c r="ILM1155" s="754"/>
      <c r="ILN1155" s="754"/>
      <c r="ILO1155" s="754"/>
      <c r="ILP1155" s="754"/>
      <c r="ILQ1155" s="754"/>
      <c r="ILR1155" s="754"/>
      <c r="ILS1155" s="754"/>
      <c r="ILT1155" s="754"/>
      <c r="ILU1155" s="754"/>
      <c r="ILV1155" s="754"/>
      <c r="ILW1155" s="754"/>
      <c r="ILX1155" s="754"/>
      <c r="ILY1155" s="754"/>
      <c r="ILZ1155" s="754"/>
      <c r="IMA1155" s="754"/>
      <c r="IMB1155" s="754"/>
      <c r="IMC1155" s="754"/>
      <c r="IMD1155" s="754"/>
      <c r="IME1155" s="754"/>
      <c r="IMF1155" s="754"/>
      <c r="IMG1155" s="754"/>
      <c r="IMH1155" s="754"/>
      <c r="IMI1155" s="754"/>
      <c r="IMJ1155" s="754"/>
      <c r="IMK1155" s="754"/>
      <c r="IML1155" s="754"/>
      <c r="IMM1155" s="754"/>
      <c r="IMN1155" s="754"/>
      <c r="IMO1155" s="754"/>
      <c r="IMP1155" s="754"/>
      <c r="IMQ1155" s="754"/>
      <c r="IMR1155" s="754"/>
      <c r="IMS1155" s="754"/>
      <c r="IMT1155" s="754"/>
      <c r="IMU1155" s="754"/>
      <c r="IMV1155" s="754"/>
      <c r="IMW1155" s="754"/>
      <c r="IMX1155" s="754"/>
      <c r="IMY1155" s="754"/>
      <c r="IMZ1155" s="754"/>
      <c r="INA1155" s="754"/>
      <c r="INB1155" s="754"/>
      <c r="INC1155" s="754"/>
      <c r="IND1155" s="754"/>
      <c r="INE1155" s="754"/>
      <c r="INF1155" s="754"/>
      <c r="ING1155" s="754"/>
      <c r="INH1155" s="754"/>
      <c r="INI1155" s="754"/>
      <c r="INJ1155" s="754"/>
      <c r="INK1155" s="754"/>
      <c r="INL1155" s="754"/>
      <c r="INM1155" s="754"/>
      <c r="INN1155" s="754"/>
      <c r="INO1155" s="754"/>
      <c r="INP1155" s="754"/>
      <c r="INQ1155" s="754"/>
      <c r="INR1155" s="754"/>
      <c r="INS1155" s="754"/>
      <c r="INT1155" s="754"/>
      <c r="INU1155" s="754"/>
      <c r="INV1155" s="754"/>
      <c r="INW1155" s="754"/>
      <c r="INX1155" s="754"/>
      <c r="INY1155" s="754"/>
      <c r="INZ1155" s="754"/>
      <c r="IOA1155" s="754"/>
      <c r="IOB1155" s="754"/>
      <c r="IOC1155" s="754"/>
      <c r="IOD1155" s="754"/>
      <c r="IOE1155" s="754"/>
      <c r="IOF1155" s="754"/>
      <c r="IOG1155" s="754"/>
      <c r="IOH1155" s="754"/>
      <c r="IOI1155" s="754"/>
      <c r="IOJ1155" s="754"/>
      <c r="IOK1155" s="754"/>
      <c r="IOL1155" s="754"/>
      <c r="IOM1155" s="754"/>
      <c r="ION1155" s="754"/>
      <c r="IOO1155" s="754"/>
      <c r="IOP1155" s="754"/>
      <c r="IOQ1155" s="754"/>
      <c r="IOR1155" s="754"/>
      <c r="IOS1155" s="754"/>
      <c r="IOT1155" s="754"/>
      <c r="IOU1155" s="754"/>
      <c r="IOV1155" s="754"/>
      <c r="IOW1155" s="754"/>
      <c r="IOX1155" s="754"/>
      <c r="IOY1155" s="754"/>
      <c r="IOZ1155" s="754"/>
      <c r="IPA1155" s="754"/>
      <c r="IPB1155" s="754"/>
      <c r="IPC1155" s="754"/>
      <c r="IPD1155" s="754"/>
      <c r="IPE1155" s="754"/>
      <c r="IPF1155" s="754"/>
      <c r="IPG1155" s="754"/>
      <c r="IPH1155" s="754"/>
      <c r="IPI1155" s="754"/>
      <c r="IPJ1155" s="754"/>
      <c r="IPK1155" s="754"/>
      <c r="IPL1155" s="754"/>
      <c r="IPM1155" s="754"/>
      <c r="IPN1155" s="754"/>
      <c r="IPO1155" s="754"/>
      <c r="IPP1155" s="754"/>
      <c r="IPQ1155" s="754"/>
      <c r="IPR1155" s="754"/>
      <c r="IPS1155" s="754"/>
      <c r="IPT1155" s="754"/>
      <c r="IPU1155" s="754"/>
      <c r="IPV1155" s="754"/>
      <c r="IPW1155" s="754"/>
      <c r="IPX1155" s="754"/>
      <c r="IPY1155" s="754"/>
      <c r="IPZ1155" s="754"/>
      <c r="IQA1155" s="754"/>
      <c r="IQB1155" s="754"/>
      <c r="IQC1155" s="754"/>
      <c r="IQD1155" s="754"/>
      <c r="IQE1155" s="754"/>
      <c r="IQF1155" s="754"/>
      <c r="IQG1155" s="754"/>
      <c r="IQH1155" s="754"/>
      <c r="IQI1155" s="754"/>
      <c r="IQJ1155" s="754"/>
      <c r="IQK1155" s="754"/>
      <c r="IQL1155" s="754"/>
      <c r="IQM1155" s="754"/>
      <c r="IQN1155" s="754"/>
      <c r="IQO1155" s="754"/>
      <c r="IQP1155" s="754"/>
      <c r="IQQ1155" s="754"/>
      <c r="IQR1155" s="754"/>
      <c r="IQS1155" s="754"/>
      <c r="IQT1155" s="754"/>
      <c r="IQU1155" s="754"/>
      <c r="IQV1155" s="754"/>
      <c r="IQW1155" s="754"/>
      <c r="IQX1155" s="754"/>
      <c r="IQY1155" s="754"/>
      <c r="IQZ1155" s="754"/>
      <c r="IRA1155" s="754"/>
      <c r="IRB1155" s="754"/>
      <c r="IRC1155" s="754"/>
      <c r="IRD1155" s="754"/>
      <c r="IRE1155" s="754"/>
      <c r="IRF1155" s="754"/>
      <c r="IRG1155" s="754"/>
      <c r="IRH1155" s="754"/>
      <c r="IRI1155" s="754"/>
      <c r="IRJ1155" s="754"/>
      <c r="IRK1155" s="754"/>
      <c r="IRL1155" s="754"/>
      <c r="IRM1155" s="754"/>
      <c r="IRN1155" s="754"/>
      <c r="IRO1155" s="754"/>
      <c r="IRP1155" s="754"/>
      <c r="IRQ1155" s="754"/>
      <c r="IRR1155" s="754"/>
      <c r="IRS1155" s="754"/>
      <c r="IRT1155" s="754"/>
      <c r="IRU1155" s="754"/>
      <c r="IRV1155" s="754"/>
      <c r="IRW1155" s="754"/>
      <c r="IRX1155" s="754"/>
      <c r="IRY1155" s="754"/>
      <c r="IRZ1155" s="754"/>
      <c r="ISA1155" s="754"/>
      <c r="ISB1155" s="754"/>
      <c r="ISC1155" s="754"/>
      <c r="ISD1155" s="754"/>
      <c r="ISE1155" s="754"/>
      <c r="ISF1155" s="754"/>
      <c r="ISG1155" s="754"/>
      <c r="ISH1155" s="754"/>
      <c r="ISI1155" s="754"/>
      <c r="ISJ1155" s="754"/>
      <c r="ISK1155" s="754"/>
      <c r="ISL1155" s="754"/>
      <c r="ISM1155" s="754"/>
      <c r="ISN1155" s="754"/>
      <c r="ISO1155" s="754"/>
      <c r="ISP1155" s="754"/>
      <c r="ISQ1155" s="754"/>
      <c r="ISR1155" s="754"/>
      <c r="ISS1155" s="754"/>
      <c r="IST1155" s="754"/>
      <c r="ISU1155" s="754"/>
      <c r="ISV1155" s="754"/>
      <c r="ISW1155" s="754"/>
      <c r="ISX1155" s="754"/>
      <c r="ISY1155" s="754"/>
      <c r="ISZ1155" s="754"/>
      <c r="ITA1155" s="754"/>
      <c r="ITB1155" s="754"/>
      <c r="ITC1155" s="754"/>
      <c r="ITD1155" s="754"/>
      <c r="ITE1155" s="754"/>
      <c r="ITF1155" s="754"/>
      <c r="ITG1155" s="754"/>
      <c r="ITH1155" s="754"/>
      <c r="ITI1155" s="754"/>
      <c r="ITJ1155" s="754"/>
      <c r="ITK1155" s="754"/>
      <c r="ITL1155" s="754"/>
      <c r="ITM1155" s="754"/>
      <c r="ITN1155" s="754"/>
      <c r="ITO1155" s="754"/>
      <c r="ITP1155" s="754"/>
      <c r="ITQ1155" s="754"/>
      <c r="ITR1155" s="754"/>
      <c r="ITS1155" s="754"/>
      <c r="ITT1155" s="754"/>
      <c r="ITU1155" s="754"/>
      <c r="ITV1155" s="754"/>
      <c r="ITW1155" s="754"/>
      <c r="ITX1155" s="754"/>
      <c r="ITY1155" s="754"/>
      <c r="ITZ1155" s="754"/>
      <c r="IUA1155" s="754"/>
      <c r="IUB1155" s="754"/>
      <c r="IUC1155" s="754"/>
      <c r="IUD1155" s="754"/>
      <c r="IUE1155" s="754"/>
      <c r="IUF1155" s="754"/>
      <c r="IUG1155" s="754"/>
      <c r="IUH1155" s="754"/>
      <c r="IUI1155" s="754"/>
      <c r="IUJ1155" s="754"/>
      <c r="IUK1155" s="754"/>
      <c r="IUL1155" s="754"/>
      <c r="IUM1155" s="754"/>
      <c r="IUN1155" s="754"/>
      <c r="IUO1155" s="754"/>
      <c r="IUP1155" s="754"/>
      <c r="IUQ1155" s="754"/>
      <c r="IUR1155" s="754"/>
      <c r="IUS1155" s="754"/>
      <c r="IUT1155" s="754"/>
      <c r="IUU1155" s="754"/>
      <c r="IUV1155" s="754"/>
      <c r="IUW1155" s="754"/>
      <c r="IUX1155" s="754"/>
      <c r="IUY1155" s="754"/>
      <c r="IUZ1155" s="754"/>
      <c r="IVA1155" s="754"/>
      <c r="IVB1155" s="754"/>
      <c r="IVC1155" s="754"/>
      <c r="IVD1155" s="754"/>
      <c r="IVE1155" s="754"/>
      <c r="IVF1155" s="754"/>
      <c r="IVG1155" s="754"/>
      <c r="IVH1155" s="754"/>
      <c r="IVI1155" s="754"/>
      <c r="IVJ1155" s="754"/>
      <c r="IVK1155" s="754"/>
      <c r="IVL1155" s="754"/>
      <c r="IVM1155" s="754"/>
      <c r="IVN1155" s="754"/>
      <c r="IVO1155" s="754"/>
      <c r="IVP1155" s="754"/>
      <c r="IVQ1155" s="754"/>
      <c r="IVR1155" s="754"/>
      <c r="IVS1155" s="754"/>
      <c r="IVT1155" s="754"/>
      <c r="IVU1155" s="754"/>
      <c r="IVV1155" s="754"/>
      <c r="IVW1155" s="754"/>
      <c r="IVX1155" s="754"/>
      <c r="IVY1155" s="754"/>
      <c r="IVZ1155" s="754"/>
      <c r="IWA1155" s="754"/>
      <c r="IWB1155" s="754"/>
      <c r="IWC1155" s="754"/>
      <c r="IWD1155" s="754"/>
      <c r="IWE1155" s="754"/>
      <c r="IWF1155" s="754"/>
      <c r="IWG1155" s="754"/>
      <c r="IWH1155" s="754"/>
      <c r="IWI1155" s="754"/>
      <c r="IWJ1155" s="754"/>
      <c r="IWK1155" s="754"/>
      <c r="IWL1155" s="754"/>
      <c r="IWM1155" s="754"/>
      <c r="IWN1155" s="754"/>
      <c r="IWO1155" s="754"/>
      <c r="IWP1155" s="754"/>
      <c r="IWQ1155" s="754"/>
      <c r="IWR1155" s="754"/>
      <c r="IWS1155" s="754"/>
      <c r="IWT1155" s="754"/>
      <c r="IWU1155" s="754"/>
      <c r="IWV1155" s="754"/>
      <c r="IWW1155" s="754"/>
      <c r="IWX1155" s="754"/>
      <c r="IWY1155" s="754"/>
      <c r="IWZ1155" s="754"/>
      <c r="IXA1155" s="754"/>
      <c r="IXB1155" s="754"/>
      <c r="IXC1155" s="754"/>
      <c r="IXD1155" s="754"/>
      <c r="IXE1155" s="754"/>
      <c r="IXF1155" s="754"/>
      <c r="IXG1155" s="754"/>
      <c r="IXH1155" s="754"/>
      <c r="IXI1155" s="754"/>
      <c r="IXJ1155" s="754"/>
      <c r="IXK1155" s="754"/>
      <c r="IXL1155" s="754"/>
      <c r="IXM1155" s="754"/>
      <c r="IXN1155" s="754"/>
      <c r="IXO1155" s="754"/>
      <c r="IXP1155" s="754"/>
      <c r="IXQ1155" s="754"/>
      <c r="IXR1155" s="754"/>
      <c r="IXS1155" s="754"/>
      <c r="IXT1155" s="754"/>
      <c r="IXU1155" s="754"/>
      <c r="IXV1155" s="754"/>
      <c r="IXW1155" s="754"/>
      <c r="IXX1155" s="754"/>
      <c r="IXY1155" s="754"/>
      <c r="IXZ1155" s="754"/>
      <c r="IYA1155" s="754"/>
      <c r="IYB1155" s="754"/>
      <c r="IYC1155" s="754"/>
      <c r="IYD1155" s="754"/>
      <c r="IYE1155" s="754"/>
      <c r="IYF1155" s="754"/>
      <c r="IYG1155" s="754"/>
      <c r="IYH1155" s="754"/>
      <c r="IYI1155" s="754"/>
      <c r="IYJ1155" s="754"/>
      <c r="IYK1155" s="754"/>
      <c r="IYL1155" s="754"/>
      <c r="IYM1155" s="754"/>
      <c r="IYN1155" s="754"/>
      <c r="IYO1155" s="754"/>
      <c r="IYP1155" s="754"/>
      <c r="IYQ1155" s="754"/>
      <c r="IYR1155" s="754"/>
      <c r="IYS1155" s="754"/>
      <c r="IYT1155" s="754"/>
      <c r="IYU1155" s="754"/>
      <c r="IYV1155" s="754"/>
      <c r="IYW1155" s="754"/>
      <c r="IYX1155" s="754"/>
      <c r="IYY1155" s="754"/>
      <c r="IYZ1155" s="754"/>
      <c r="IZA1155" s="754"/>
      <c r="IZB1155" s="754"/>
      <c r="IZC1155" s="754"/>
      <c r="IZD1155" s="754"/>
      <c r="IZE1155" s="754"/>
      <c r="IZF1155" s="754"/>
      <c r="IZG1155" s="754"/>
      <c r="IZH1155" s="754"/>
      <c r="IZI1155" s="754"/>
      <c r="IZJ1155" s="754"/>
      <c r="IZK1155" s="754"/>
      <c r="IZL1155" s="754"/>
      <c r="IZM1155" s="754"/>
      <c r="IZN1155" s="754"/>
      <c r="IZO1155" s="754"/>
      <c r="IZP1155" s="754"/>
      <c r="IZQ1155" s="754"/>
      <c r="IZR1155" s="754"/>
      <c r="IZS1155" s="754"/>
      <c r="IZT1155" s="754"/>
      <c r="IZU1155" s="754"/>
      <c r="IZV1155" s="754"/>
      <c r="IZW1155" s="754"/>
      <c r="IZX1155" s="754"/>
      <c r="IZY1155" s="754"/>
      <c r="IZZ1155" s="754"/>
      <c r="JAA1155" s="754"/>
      <c r="JAB1155" s="754"/>
      <c r="JAC1155" s="754"/>
      <c r="JAD1155" s="754"/>
      <c r="JAE1155" s="754"/>
      <c r="JAF1155" s="754"/>
      <c r="JAG1155" s="754"/>
      <c r="JAH1155" s="754"/>
      <c r="JAI1155" s="754"/>
      <c r="JAJ1155" s="754"/>
      <c r="JAK1155" s="754"/>
      <c r="JAL1155" s="754"/>
      <c r="JAM1155" s="754"/>
      <c r="JAN1155" s="754"/>
      <c r="JAO1155" s="754"/>
      <c r="JAP1155" s="754"/>
      <c r="JAQ1155" s="754"/>
      <c r="JAR1155" s="754"/>
      <c r="JAS1155" s="754"/>
      <c r="JAT1155" s="754"/>
      <c r="JAU1155" s="754"/>
      <c r="JAV1155" s="754"/>
      <c r="JAW1155" s="754"/>
      <c r="JAX1155" s="754"/>
      <c r="JAY1155" s="754"/>
      <c r="JAZ1155" s="754"/>
      <c r="JBA1155" s="754"/>
      <c r="JBB1155" s="754"/>
      <c r="JBC1155" s="754"/>
      <c r="JBD1155" s="754"/>
      <c r="JBE1155" s="754"/>
      <c r="JBF1155" s="754"/>
      <c r="JBG1155" s="754"/>
      <c r="JBH1155" s="754"/>
      <c r="JBI1155" s="754"/>
      <c r="JBJ1155" s="754"/>
      <c r="JBK1155" s="754"/>
      <c r="JBL1155" s="754"/>
      <c r="JBM1155" s="754"/>
      <c r="JBN1155" s="754"/>
      <c r="JBO1155" s="754"/>
      <c r="JBP1155" s="754"/>
      <c r="JBQ1155" s="754"/>
      <c r="JBR1155" s="754"/>
      <c r="JBS1155" s="754"/>
      <c r="JBT1155" s="754"/>
      <c r="JBU1155" s="754"/>
      <c r="JBV1155" s="754"/>
      <c r="JBW1155" s="754"/>
      <c r="JBX1155" s="754"/>
      <c r="JBY1155" s="754"/>
      <c r="JBZ1155" s="754"/>
      <c r="JCA1155" s="754"/>
      <c r="JCB1155" s="754"/>
      <c r="JCC1155" s="754"/>
      <c r="JCD1155" s="754"/>
      <c r="JCE1155" s="754"/>
      <c r="JCF1155" s="754"/>
      <c r="JCG1155" s="754"/>
      <c r="JCH1155" s="754"/>
      <c r="JCI1155" s="754"/>
      <c r="JCJ1155" s="754"/>
      <c r="JCK1155" s="754"/>
      <c r="JCL1155" s="754"/>
      <c r="JCM1155" s="754"/>
      <c r="JCN1155" s="754"/>
      <c r="JCO1155" s="754"/>
      <c r="JCP1155" s="754"/>
      <c r="JCQ1155" s="754"/>
      <c r="JCR1155" s="754"/>
      <c r="JCS1155" s="754"/>
      <c r="JCT1155" s="754"/>
      <c r="JCU1155" s="754"/>
      <c r="JCV1155" s="754"/>
      <c r="JCW1155" s="754"/>
      <c r="JCX1155" s="754"/>
      <c r="JCY1155" s="754"/>
      <c r="JCZ1155" s="754"/>
      <c r="JDA1155" s="754"/>
      <c r="JDB1155" s="754"/>
      <c r="JDC1155" s="754"/>
      <c r="JDD1155" s="754"/>
      <c r="JDE1155" s="754"/>
      <c r="JDF1155" s="754"/>
      <c r="JDG1155" s="754"/>
      <c r="JDH1155" s="754"/>
      <c r="JDI1155" s="754"/>
      <c r="JDJ1155" s="754"/>
      <c r="JDK1155" s="754"/>
      <c r="JDL1155" s="754"/>
      <c r="JDM1155" s="754"/>
      <c r="JDN1155" s="754"/>
      <c r="JDO1155" s="754"/>
      <c r="JDP1155" s="754"/>
      <c r="JDQ1155" s="754"/>
      <c r="JDR1155" s="754"/>
      <c r="JDS1155" s="754"/>
      <c r="JDT1155" s="754"/>
      <c r="JDU1155" s="754"/>
      <c r="JDV1155" s="754"/>
      <c r="JDW1155" s="754"/>
      <c r="JDX1155" s="754"/>
      <c r="JDY1155" s="754"/>
      <c r="JDZ1155" s="754"/>
      <c r="JEA1155" s="754"/>
      <c r="JEB1155" s="754"/>
      <c r="JEC1155" s="754"/>
      <c r="JED1155" s="754"/>
      <c r="JEE1155" s="754"/>
      <c r="JEF1155" s="754"/>
      <c r="JEG1155" s="754"/>
      <c r="JEH1155" s="754"/>
      <c r="JEI1155" s="754"/>
      <c r="JEJ1155" s="754"/>
      <c r="JEK1155" s="754"/>
      <c r="JEL1155" s="754"/>
      <c r="JEM1155" s="754"/>
      <c r="JEN1155" s="754"/>
      <c r="JEO1155" s="754"/>
      <c r="JEP1155" s="754"/>
      <c r="JEQ1155" s="754"/>
      <c r="JER1155" s="754"/>
      <c r="JES1155" s="754"/>
      <c r="JET1155" s="754"/>
      <c r="JEU1155" s="754"/>
      <c r="JEV1155" s="754"/>
      <c r="JEW1155" s="754"/>
      <c r="JEX1155" s="754"/>
      <c r="JEY1155" s="754"/>
      <c r="JEZ1155" s="754"/>
      <c r="JFA1155" s="754"/>
      <c r="JFB1155" s="754"/>
      <c r="JFC1155" s="754"/>
      <c r="JFD1155" s="754"/>
      <c r="JFE1155" s="754"/>
      <c r="JFF1155" s="754"/>
      <c r="JFG1155" s="754"/>
      <c r="JFH1155" s="754"/>
      <c r="JFI1155" s="754"/>
      <c r="JFJ1155" s="754"/>
      <c r="JFK1155" s="754"/>
      <c r="JFL1155" s="754"/>
      <c r="JFM1155" s="754"/>
      <c r="JFN1155" s="754"/>
      <c r="JFO1155" s="754"/>
      <c r="JFP1155" s="754"/>
      <c r="JFQ1155" s="754"/>
      <c r="JFR1155" s="754"/>
      <c r="JFS1155" s="754"/>
      <c r="JFT1155" s="754"/>
      <c r="JFU1155" s="754"/>
      <c r="JFV1155" s="754"/>
      <c r="JFW1155" s="754"/>
      <c r="JFX1155" s="754"/>
      <c r="JFY1155" s="754"/>
      <c r="JFZ1155" s="754"/>
      <c r="JGA1155" s="754"/>
      <c r="JGB1155" s="754"/>
      <c r="JGC1155" s="754"/>
      <c r="JGD1155" s="754"/>
      <c r="JGE1155" s="754"/>
      <c r="JGF1155" s="754"/>
      <c r="JGG1155" s="754"/>
      <c r="JGH1155" s="754"/>
      <c r="JGI1155" s="754"/>
      <c r="JGJ1155" s="754"/>
      <c r="JGK1155" s="754"/>
      <c r="JGL1155" s="754"/>
      <c r="JGM1155" s="754"/>
      <c r="JGN1155" s="754"/>
      <c r="JGO1155" s="754"/>
      <c r="JGP1155" s="754"/>
      <c r="JGQ1155" s="754"/>
      <c r="JGR1155" s="754"/>
      <c r="JGS1155" s="754"/>
      <c r="JGT1155" s="754"/>
      <c r="JGU1155" s="754"/>
      <c r="JGV1155" s="754"/>
      <c r="JGW1155" s="754"/>
      <c r="JGX1155" s="754"/>
      <c r="JGY1155" s="754"/>
      <c r="JGZ1155" s="754"/>
      <c r="JHA1155" s="754"/>
      <c r="JHB1155" s="754"/>
      <c r="JHC1155" s="754"/>
      <c r="JHD1155" s="754"/>
      <c r="JHE1155" s="754"/>
      <c r="JHF1155" s="754"/>
      <c r="JHG1155" s="754"/>
      <c r="JHH1155" s="754"/>
      <c r="JHI1155" s="754"/>
      <c r="JHJ1155" s="754"/>
      <c r="JHK1155" s="754"/>
      <c r="JHL1155" s="754"/>
      <c r="JHM1155" s="754"/>
      <c r="JHN1155" s="754"/>
      <c r="JHO1155" s="754"/>
      <c r="JHP1155" s="754"/>
      <c r="JHQ1155" s="754"/>
      <c r="JHR1155" s="754"/>
      <c r="JHS1155" s="754"/>
      <c r="JHT1155" s="754"/>
      <c r="JHU1155" s="754"/>
      <c r="JHV1155" s="754"/>
      <c r="JHW1155" s="754"/>
      <c r="JHX1155" s="754"/>
      <c r="JHY1155" s="754"/>
      <c r="JHZ1155" s="754"/>
      <c r="JIA1155" s="754"/>
      <c r="JIB1155" s="754"/>
      <c r="JIC1155" s="754"/>
      <c r="JID1155" s="754"/>
      <c r="JIE1155" s="754"/>
      <c r="JIF1155" s="754"/>
      <c r="JIG1155" s="754"/>
      <c r="JIH1155" s="754"/>
      <c r="JII1155" s="754"/>
      <c r="JIJ1155" s="754"/>
      <c r="JIK1155" s="754"/>
      <c r="JIL1155" s="754"/>
      <c r="JIM1155" s="754"/>
      <c r="JIN1155" s="754"/>
      <c r="JIO1155" s="754"/>
      <c r="JIP1155" s="754"/>
      <c r="JIQ1155" s="754"/>
      <c r="JIR1155" s="754"/>
      <c r="JIS1155" s="754"/>
      <c r="JIT1155" s="754"/>
      <c r="JIU1155" s="754"/>
      <c r="JIV1155" s="754"/>
      <c r="JIW1155" s="754"/>
      <c r="JIX1155" s="754"/>
      <c r="JIY1155" s="754"/>
      <c r="JIZ1155" s="754"/>
      <c r="JJA1155" s="754"/>
      <c r="JJB1155" s="754"/>
      <c r="JJC1155" s="754"/>
      <c r="JJD1155" s="754"/>
      <c r="JJE1155" s="754"/>
      <c r="JJF1155" s="754"/>
      <c r="JJG1155" s="754"/>
      <c r="JJH1155" s="754"/>
      <c r="JJI1155" s="754"/>
      <c r="JJJ1155" s="754"/>
      <c r="JJK1155" s="754"/>
      <c r="JJL1155" s="754"/>
      <c r="JJM1155" s="754"/>
      <c r="JJN1155" s="754"/>
      <c r="JJO1155" s="754"/>
      <c r="JJP1155" s="754"/>
      <c r="JJQ1155" s="754"/>
      <c r="JJR1155" s="754"/>
      <c r="JJS1155" s="754"/>
      <c r="JJT1155" s="754"/>
      <c r="JJU1155" s="754"/>
      <c r="JJV1155" s="754"/>
      <c r="JJW1155" s="754"/>
      <c r="JJX1155" s="754"/>
      <c r="JJY1155" s="754"/>
      <c r="JJZ1155" s="754"/>
      <c r="JKA1155" s="754"/>
      <c r="JKB1155" s="754"/>
      <c r="JKC1155" s="754"/>
      <c r="JKD1155" s="754"/>
      <c r="JKE1155" s="754"/>
      <c r="JKF1155" s="754"/>
      <c r="JKG1155" s="754"/>
      <c r="JKH1155" s="754"/>
      <c r="JKI1155" s="754"/>
      <c r="JKJ1155" s="754"/>
      <c r="JKK1155" s="754"/>
      <c r="JKL1155" s="754"/>
      <c r="JKM1155" s="754"/>
      <c r="JKN1155" s="754"/>
      <c r="JKO1155" s="754"/>
      <c r="JKP1155" s="754"/>
      <c r="JKQ1155" s="754"/>
      <c r="JKR1155" s="754"/>
      <c r="JKS1155" s="754"/>
      <c r="JKT1155" s="754"/>
      <c r="JKU1155" s="754"/>
      <c r="JKV1155" s="754"/>
      <c r="JKW1155" s="754"/>
      <c r="JKX1155" s="754"/>
      <c r="JKY1155" s="754"/>
      <c r="JKZ1155" s="754"/>
      <c r="JLA1155" s="754"/>
      <c r="JLB1155" s="754"/>
      <c r="JLC1155" s="754"/>
      <c r="JLD1155" s="754"/>
      <c r="JLE1155" s="754"/>
      <c r="JLF1155" s="754"/>
      <c r="JLG1155" s="754"/>
      <c r="JLH1155" s="754"/>
      <c r="JLI1155" s="754"/>
      <c r="JLJ1155" s="754"/>
      <c r="JLK1155" s="754"/>
      <c r="JLL1155" s="754"/>
      <c r="JLM1155" s="754"/>
      <c r="JLN1155" s="754"/>
      <c r="JLO1155" s="754"/>
      <c r="JLP1155" s="754"/>
      <c r="JLQ1155" s="754"/>
      <c r="JLR1155" s="754"/>
      <c r="JLS1155" s="754"/>
      <c r="JLT1155" s="754"/>
      <c r="JLU1155" s="754"/>
      <c r="JLV1155" s="754"/>
      <c r="JLW1155" s="754"/>
      <c r="JLX1155" s="754"/>
      <c r="JLY1155" s="754"/>
      <c r="JLZ1155" s="754"/>
      <c r="JMA1155" s="754"/>
      <c r="JMB1155" s="754"/>
      <c r="JMC1155" s="754"/>
      <c r="JMD1155" s="754"/>
      <c r="JME1155" s="754"/>
      <c r="JMF1155" s="754"/>
      <c r="JMG1155" s="754"/>
      <c r="JMH1155" s="754"/>
      <c r="JMI1155" s="754"/>
      <c r="JMJ1155" s="754"/>
      <c r="JMK1155" s="754"/>
      <c r="JML1155" s="754"/>
      <c r="JMM1155" s="754"/>
      <c r="JMN1155" s="754"/>
      <c r="JMO1155" s="754"/>
      <c r="JMP1155" s="754"/>
      <c r="JMQ1155" s="754"/>
      <c r="JMR1155" s="754"/>
      <c r="JMS1155" s="754"/>
      <c r="JMT1155" s="754"/>
      <c r="JMU1155" s="754"/>
      <c r="JMV1155" s="754"/>
      <c r="JMW1155" s="754"/>
      <c r="JMX1155" s="754"/>
      <c r="JMY1155" s="754"/>
      <c r="JMZ1155" s="754"/>
      <c r="JNA1155" s="754"/>
      <c r="JNB1155" s="754"/>
      <c r="JNC1155" s="754"/>
      <c r="JND1155" s="754"/>
      <c r="JNE1155" s="754"/>
      <c r="JNF1155" s="754"/>
      <c r="JNG1155" s="754"/>
      <c r="JNH1155" s="754"/>
      <c r="JNI1155" s="754"/>
      <c r="JNJ1155" s="754"/>
      <c r="JNK1155" s="754"/>
      <c r="JNL1155" s="754"/>
      <c r="JNM1155" s="754"/>
      <c r="JNN1155" s="754"/>
      <c r="JNO1155" s="754"/>
      <c r="JNP1155" s="754"/>
      <c r="JNQ1155" s="754"/>
      <c r="JNR1155" s="754"/>
      <c r="JNS1155" s="754"/>
      <c r="JNT1155" s="754"/>
      <c r="JNU1155" s="754"/>
      <c r="JNV1155" s="754"/>
      <c r="JNW1155" s="754"/>
      <c r="JNX1155" s="754"/>
      <c r="JNY1155" s="754"/>
      <c r="JNZ1155" s="754"/>
      <c r="JOA1155" s="754"/>
      <c r="JOB1155" s="754"/>
      <c r="JOC1155" s="754"/>
      <c r="JOD1155" s="754"/>
      <c r="JOE1155" s="754"/>
      <c r="JOF1155" s="754"/>
      <c r="JOG1155" s="754"/>
      <c r="JOH1155" s="754"/>
      <c r="JOI1155" s="754"/>
      <c r="JOJ1155" s="754"/>
      <c r="JOK1155" s="754"/>
      <c r="JOL1155" s="754"/>
      <c r="JOM1155" s="754"/>
      <c r="JON1155" s="754"/>
      <c r="JOO1155" s="754"/>
      <c r="JOP1155" s="754"/>
      <c r="JOQ1155" s="754"/>
      <c r="JOR1155" s="754"/>
      <c r="JOS1155" s="754"/>
      <c r="JOT1155" s="754"/>
      <c r="JOU1155" s="754"/>
      <c r="JOV1155" s="754"/>
      <c r="JOW1155" s="754"/>
      <c r="JOX1155" s="754"/>
      <c r="JOY1155" s="754"/>
      <c r="JOZ1155" s="754"/>
      <c r="JPA1155" s="754"/>
      <c r="JPB1155" s="754"/>
      <c r="JPC1155" s="754"/>
      <c r="JPD1155" s="754"/>
      <c r="JPE1155" s="754"/>
      <c r="JPF1155" s="754"/>
      <c r="JPG1155" s="754"/>
      <c r="JPH1155" s="754"/>
      <c r="JPI1155" s="754"/>
      <c r="JPJ1155" s="754"/>
      <c r="JPK1155" s="754"/>
      <c r="JPL1155" s="754"/>
      <c r="JPM1155" s="754"/>
      <c r="JPN1155" s="754"/>
      <c r="JPO1155" s="754"/>
      <c r="JPP1155" s="754"/>
      <c r="JPQ1155" s="754"/>
      <c r="JPR1155" s="754"/>
      <c r="JPS1155" s="754"/>
      <c r="JPT1155" s="754"/>
      <c r="JPU1155" s="754"/>
      <c r="JPV1155" s="754"/>
      <c r="JPW1155" s="754"/>
      <c r="JPX1155" s="754"/>
      <c r="JPY1155" s="754"/>
      <c r="JPZ1155" s="754"/>
      <c r="JQA1155" s="754"/>
      <c r="JQB1155" s="754"/>
      <c r="JQC1155" s="754"/>
      <c r="JQD1155" s="754"/>
      <c r="JQE1155" s="754"/>
      <c r="JQF1155" s="754"/>
      <c r="JQG1155" s="754"/>
      <c r="JQH1155" s="754"/>
      <c r="JQI1155" s="754"/>
      <c r="JQJ1155" s="754"/>
      <c r="JQK1155" s="754"/>
      <c r="JQL1155" s="754"/>
      <c r="JQM1155" s="754"/>
      <c r="JQN1155" s="754"/>
      <c r="JQO1155" s="754"/>
      <c r="JQP1155" s="754"/>
      <c r="JQQ1155" s="754"/>
      <c r="JQR1155" s="754"/>
      <c r="JQS1155" s="754"/>
      <c r="JQT1155" s="754"/>
      <c r="JQU1155" s="754"/>
      <c r="JQV1155" s="754"/>
      <c r="JQW1155" s="754"/>
      <c r="JQX1155" s="754"/>
      <c r="JQY1155" s="754"/>
      <c r="JQZ1155" s="754"/>
      <c r="JRA1155" s="754"/>
      <c r="JRB1155" s="754"/>
      <c r="JRC1155" s="754"/>
      <c r="JRD1155" s="754"/>
      <c r="JRE1155" s="754"/>
      <c r="JRF1155" s="754"/>
      <c r="JRG1155" s="754"/>
      <c r="JRH1155" s="754"/>
      <c r="JRI1155" s="754"/>
      <c r="JRJ1155" s="754"/>
      <c r="JRK1155" s="754"/>
      <c r="JRL1155" s="754"/>
      <c r="JRM1155" s="754"/>
      <c r="JRN1155" s="754"/>
      <c r="JRO1155" s="754"/>
      <c r="JRP1155" s="754"/>
      <c r="JRQ1155" s="754"/>
      <c r="JRR1155" s="754"/>
      <c r="JRS1155" s="754"/>
      <c r="JRT1155" s="754"/>
      <c r="JRU1155" s="754"/>
      <c r="JRV1155" s="754"/>
      <c r="JRW1155" s="754"/>
      <c r="JRX1155" s="754"/>
      <c r="JRY1155" s="754"/>
      <c r="JRZ1155" s="754"/>
      <c r="JSA1155" s="754"/>
      <c r="JSB1155" s="754"/>
      <c r="JSC1155" s="754"/>
      <c r="JSD1155" s="754"/>
      <c r="JSE1155" s="754"/>
      <c r="JSF1155" s="754"/>
      <c r="JSG1155" s="754"/>
      <c r="JSH1155" s="754"/>
      <c r="JSI1155" s="754"/>
      <c r="JSJ1155" s="754"/>
      <c r="JSK1155" s="754"/>
      <c r="JSL1155" s="754"/>
      <c r="JSM1155" s="754"/>
      <c r="JSN1155" s="754"/>
      <c r="JSO1155" s="754"/>
      <c r="JSP1155" s="754"/>
      <c r="JSQ1155" s="754"/>
      <c r="JSR1155" s="754"/>
      <c r="JSS1155" s="754"/>
      <c r="JST1155" s="754"/>
      <c r="JSU1155" s="754"/>
      <c r="JSV1155" s="754"/>
      <c r="JSW1155" s="754"/>
      <c r="JSX1155" s="754"/>
      <c r="JSY1155" s="754"/>
      <c r="JSZ1155" s="754"/>
      <c r="JTA1155" s="754"/>
      <c r="JTB1155" s="754"/>
      <c r="JTC1155" s="754"/>
      <c r="JTD1155" s="754"/>
      <c r="JTE1155" s="754"/>
      <c r="JTF1155" s="754"/>
      <c r="JTG1155" s="754"/>
      <c r="JTH1155" s="754"/>
      <c r="JTI1155" s="754"/>
      <c r="JTJ1155" s="754"/>
      <c r="JTK1155" s="754"/>
      <c r="JTL1155" s="754"/>
      <c r="JTM1155" s="754"/>
      <c r="JTN1155" s="754"/>
      <c r="JTO1155" s="754"/>
      <c r="JTP1155" s="754"/>
      <c r="JTQ1155" s="754"/>
      <c r="JTR1155" s="754"/>
      <c r="JTS1155" s="754"/>
      <c r="JTT1155" s="754"/>
      <c r="JTU1155" s="754"/>
      <c r="JTV1155" s="754"/>
      <c r="JTW1155" s="754"/>
      <c r="JTX1155" s="754"/>
      <c r="JTY1155" s="754"/>
      <c r="JTZ1155" s="754"/>
      <c r="JUA1155" s="754"/>
      <c r="JUB1155" s="754"/>
      <c r="JUC1155" s="754"/>
      <c r="JUD1155" s="754"/>
      <c r="JUE1155" s="754"/>
      <c r="JUF1155" s="754"/>
      <c r="JUG1155" s="754"/>
      <c r="JUH1155" s="754"/>
      <c r="JUI1155" s="754"/>
      <c r="JUJ1155" s="754"/>
      <c r="JUK1155" s="754"/>
      <c r="JUL1155" s="754"/>
      <c r="JUM1155" s="754"/>
      <c r="JUN1155" s="754"/>
      <c r="JUO1155" s="754"/>
      <c r="JUP1155" s="754"/>
      <c r="JUQ1155" s="754"/>
      <c r="JUR1155" s="754"/>
      <c r="JUS1155" s="754"/>
      <c r="JUT1155" s="754"/>
      <c r="JUU1155" s="754"/>
      <c r="JUV1155" s="754"/>
      <c r="JUW1155" s="754"/>
      <c r="JUX1155" s="754"/>
      <c r="JUY1155" s="754"/>
      <c r="JUZ1155" s="754"/>
      <c r="JVA1155" s="754"/>
      <c r="JVB1155" s="754"/>
      <c r="JVC1155" s="754"/>
      <c r="JVD1155" s="754"/>
      <c r="JVE1155" s="754"/>
      <c r="JVF1155" s="754"/>
      <c r="JVG1155" s="754"/>
      <c r="JVH1155" s="754"/>
      <c r="JVI1155" s="754"/>
      <c r="JVJ1155" s="754"/>
      <c r="JVK1155" s="754"/>
      <c r="JVL1155" s="754"/>
      <c r="JVM1155" s="754"/>
      <c r="JVN1155" s="754"/>
      <c r="JVO1155" s="754"/>
      <c r="JVP1155" s="754"/>
      <c r="JVQ1155" s="754"/>
      <c r="JVR1155" s="754"/>
      <c r="JVS1155" s="754"/>
      <c r="JVT1155" s="754"/>
      <c r="JVU1155" s="754"/>
      <c r="JVV1155" s="754"/>
      <c r="JVW1155" s="754"/>
      <c r="JVX1155" s="754"/>
      <c r="JVY1155" s="754"/>
      <c r="JVZ1155" s="754"/>
      <c r="JWA1155" s="754"/>
      <c r="JWB1155" s="754"/>
      <c r="JWC1155" s="754"/>
      <c r="JWD1155" s="754"/>
      <c r="JWE1155" s="754"/>
      <c r="JWF1155" s="754"/>
      <c r="JWG1155" s="754"/>
      <c r="JWH1155" s="754"/>
      <c r="JWI1155" s="754"/>
      <c r="JWJ1155" s="754"/>
      <c r="JWK1155" s="754"/>
      <c r="JWL1155" s="754"/>
      <c r="JWM1155" s="754"/>
      <c r="JWN1155" s="754"/>
      <c r="JWO1155" s="754"/>
      <c r="JWP1155" s="754"/>
      <c r="JWQ1155" s="754"/>
      <c r="JWR1155" s="754"/>
      <c r="JWS1155" s="754"/>
      <c r="JWT1155" s="754"/>
      <c r="JWU1155" s="754"/>
      <c r="JWV1155" s="754"/>
      <c r="JWW1155" s="754"/>
      <c r="JWX1155" s="754"/>
      <c r="JWY1155" s="754"/>
      <c r="JWZ1155" s="754"/>
      <c r="JXA1155" s="754"/>
      <c r="JXB1155" s="754"/>
      <c r="JXC1155" s="754"/>
      <c r="JXD1155" s="754"/>
      <c r="JXE1155" s="754"/>
      <c r="JXF1155" s="754"/>
      <c r="JXG1155" s="754"/>
      <c r="JXH1155" s="754"/>
      <c r="JXI1155" s="754"/>
      <c r="JXJ1155" s="754"/>
      <c r="JXK1155" s="754"/>
      <c r="JXL1155" s="754"/>
      <c r="JXM1155" s="754"/>
      <c r="JXN1155" s="754"/>
      <c r="JXO1155" s="754"/>
      <c r="JXP1155" s="754"/>
      <c r="JXQ1155" s="754"/>
      <c r="JXR1155" s="754"/>
      <c r="JXS1155" s="754"/>
      <c r="JXT1155" s="754"/>
      <c r="JXU1155" s="754"/>
      <c r="JXV1155" s="754"/>
      <c r="JXW1155" s="754"/>
      <c r="JXX1155" s="754"/>
      <c r="JXY1155" s="754"/>
      <c r="JXZ1155" s="754"/>
      <c r="JYA1155" s="754"/>
      <c r="JYB1155" s="754"/>
      <c r="JYC1155" s="754"/>
      <c r="JYD1155" s="754"/>
      <c r="JYE1155" s="754"/>
      <c r="JYF1155" s="754"/>
      <c r="JYG1155" s="754"/>
      <c r="JYH1155" s="754"/>
      <c r="JYI1155" s="754"/>
      <c r="JYJ1155" s="754"/>
      <c r="JYK1155" s="754"/>
      <c r="JYL1155" s="754"/>
      <c r="JYM1155" s="754"/>
      <c r="JYN1155" s="754"/>
      <c r="JYO1155" s="754"/>
      <c r="JYP1155" s="754"/>
      <c r="JYQ1155" s="754"/>
      <c r="JYR1155" s="754"/>
      <c r="JYS1155" s="754"/>
      <c r="JYT1155" s="754"/>
      <c r="JYU1155" s="754"/>
      <c r="JYV1155" s="754"/>
      <c r="JYW1155" s="754"/>
      <c r="JYX1155" s="754"/>
      <c r="JYY1155" s="754"/>
      <c r="JYZ1155" s="754"/>
      <c r="JZA1155" s="754"/>
      <c r="JZB1155" s="754"/>
      <c r="JZC1155" s="754"/>
      <c r="JZD1155" s="754"/>
      <c r="JZE1155" s="754"/>
      <c r="JZF1155" s="754"/>
      <c r="JZG1155" s="754"/>
      <c r="JZH1155" s="754"/>
      <c r="JZI1155" s="754"/>
      <c r="JZJ1155" s="754"/>
      <c r="JZK1155" s="754"/>
      <c r="JZL1155" s="754"/>
      <c r="JZM1155" s="754"/>
      <c r="JZN1155" s="754"/>
      <c r="JZO1155" s="754"/>
      <c r="JZP1155" s="754"/>
      <c r="JZQ1155" s="754"/>
      <c r="JZR1155" s="754"/>
      <c r="JZS1155" s="754"/>
      <c r="JZT1155" s="754"/>
      <c r="JZU1155" s="754"/>
      <c r="JZV1155" s="754"/>
      <c r="JZW1155" s="754"/>
      <c r="JZX1155" s="754"/>
      <c r="JZY1155" s="754"/>
      <c r="JZZ1155" s="754"/>
      <c r="KAA1155" s="754"/>
      <c r="KAB1155" s="754"/>
      <c r="KAC1155" s="754"/>
      <c r="KAD1155" s="754"/>
      <c r="KAE1155" s="754"/>
      <c r="KAF1155" s="754"/>
      <c r="KAG1155" s="754"/>
      <c r="KAH1155" s="754"/>
      <c r="KAI1155" s="754"/>
      <c r="KAJ1155" s="754"/>
      <c r="KAK1155" s="754"/>
      <c r="KAL1155" s="754"/>
      <c r="KAM1155" s="754"/>
      <c r="KAN1155" s="754"/>
      <c r="KAO1155" s="754"/>
      <c r="KAP1155" s="754"/>
      <c r="KAQ1155" s="754"/>
      <c r="KAR1155" s="754"/>
      <c r="KAS1155" s="754"/>
      <c r="KAT1155" s="754"/>
      <c r="KAU1155" s="754"/>
      <c r="KAV1155" s="754"/>
      <c r="KAW1155" s="754"/>
      <c r="KAX1155" s="754"/>
      <c r="KAY1155" s="754"/>
      <c r="KAZ1155" s="754"/>
      <c r="KBA1155" s="754"/>
      <c r="KBB1155" s="754"/>
      <c r="KBC1155" s="754"/>
      <c r="KBD1155" s="754"/>
      <c r="KBE1155" s="754"/>
      <c r="KBF1155" s="754"/>
      <c r="KBG1155" s="754"/>
      <c r="KBH1155" s="754"/>
      <c r="KBI1155" s="754"/>
      <c r="KBJ1155" s="754"/>
      <c r="KBK1155" s="754"/>
      <c r="KBL1155" s="754"/>
      <c r="KBM1155" s="754"/>
      <c r="KBN1155" s="754"/>
      <c r="KBO1155" s="754"/>
      <c r="KBP1155" s="754"/>
      <c r="KBQ1155" s="754"/>
      <c r="KBR1155" s="754"/>
      <c r="KBS1155" s="754"/>
      <c r="KBT1155" s="754"/>
      <c r="KBU1155" s="754"/>
      <c r="KBV1155" s="754"/>
      <c r="KBW1155" s="754"/>
      <c r="KBX1155" s="754"/>
      <c r="KBY1155" s="754"/>
      <c r="KBZ1155" s="754"/>
      <c r="KCA1155" s="754"/>
      <c r="KCB1155" s="754"/>
      <c r="KCC1155" s="754"/>
      <c r="KCD1155" s="754"/>
      <c r="KCE1155" s="754"/>
      <c r="KCF1155" s="754"/>
      <c r="KCG1155" s="754"/>
      <c r="KCH1155" s="754"/>
      <c r="KCI1155" s="754"/>
      <c r="KCJ1155" s="754"/>
      <c r="KCK1155" s="754"/>
      <c r="KCL1155" s="754"/>
      <c r="KCM1155" s="754"/>
      <c r="KCN1155" s="754"/>
      <c r="KCO1155" s="754"/>
      <c r="KCP1155" s="754"/>
      <c r="KCQ1155" s="754"/>
      <c r="KCR1155" s="754"/>
      <c r="KCS1155" s="754"/>
      <c r="KCT1155" s="754"/>
      <c r="KCU1155" s="754"/>
      <c r="KCV1155" s="754"/>
      <c r="KCW1155" s="754"/>
      <c r="KCX1155" s="754"/>
      <c r="KCY1155" s="754"/>
      <c r="KCZ1155" s="754"/>
      <c r="KDA1155" s="754"/>
      <c r="KDB1155" s="754"/>
      <c r="KDC1155" s="754"/>
      <c r="KDD1155" s="754"/>
      <c r="KDE1155" s="754"/>
      <c r="KDF1155" s="754"/>
      <c r="KDG1155" s="754"/>
      <c r="KDH1155" s="754"/>
      <c r="KDI1155" s="754"/>
      <c r="KDJ1155" s="754"/>
      <c r="KDK1155" s="754"/>
      <c r="KDL1155" s="754"/>
      <c r="KDM1155" s="754"/>
      <c r="KDN1155" s="754"/>
      <c r="KDO1155" s="754"/>
      <c r="KDP1155" s="754"/>
      <c r="KDQ1155" s="754"/>
      <c r="KDR1155" s="754"/>
      <c r="KDS1155" s="754"/>
      <c r="KDT1155" s="754"/>
      <c r="KDU1155" s="754"/>
      <c r="KDV1155" s="754"/>
      <c r="KDW1155" s="754"/>
      <c r="KDX1155" s="754"/>
      <c r="KDY1155" s="754"/>
      <c r="KDZ1155" s="754"/>
      <c r="KEA1155" s="754"/>
      <c r="KEB1155" s="754"/>
      <c r="KEC1155" s="754"/>
      <c r="KED1155" s="754"/>
      <c r="KEE1155" s="754"/>
      <c r="KEF1155" s="754"/>
      <c r="KEG1155" s="754"/>
      <c r="KEH1155" s="754"/>
      <c r="KEI1155" s="754"/>
      <c r="KEJ1155" s="754"/>
      <c r="KEK1155" s="754"/>
      <c r="KEL1155" s="754"/>
      <c r="KEM1155" s="754"/>
      <c r="KEN1155" s="754"/>
      <c r="KEO1155" s="754"/>
      <c r="KEP1155" s="754"/>
      <c r="KEQ1155" s="754"/>
      <c r="KER1155" s="754"/>
      <c r="KES1155" s="754"/>
      <c r="KET1155" s="754"/>
      <c r="KEU1155" s="754"/>
      <c r="KEV1155" s="754"/>
      <c r="KEW1155" s="754"/>
      <c r="KEX1155" s="754"/>
      <c r="KEY1155" s="754"/>
      <c r="KEZ1155" s="754"/>
      <c r="KFA1155" s="754"/>
      <c r="KFB1155" s="754"/>
      <c r="KFC1155" s="754"/>
      <c r="KFD1155" s="754"/>
      <c r="KFE1155" s="754"/>
      <c r="KFF1155" s="754"/>
      <c r="KFG1155" s="754"/>
      <c r="KFH1155" s="754"/>
      <c r="KFI1155" s="754"/>
      <c r="KFJ1155" s="754"/>
      <c r="KFK1155" s="754"/>
      <c r="KFL1155" s="754"/>
      <c r="KFM1155" s="754"/>
      <c r="KFN1155" s="754"/>
      <c r="KFO1155" s="754"/>
      <c r="KFP1155" s="754"/>
      <c r="KFQ1155" s="754"/>
      <c r="KFR1155" s="754"/>
      <c r="KFS1155" s="754"/>
      <c r="KFT1155" s="754"/>
      <c r="KFU1155" s="754"/>
      <c r="KFV1155" s="754"/>
      <c r="KFW1155" s="754"/>
      <c r="KFX1155" s="754"/>
      <c r="KFY1155" s="754"/>
      <c r="KFZ1155" s="754"/>
      <c r="KGA1155" s="754"/>
      <c r="KGB1155" s="754"/>
      <c r="KGC1155" s="754"/>
      <c r="KGD1155" s="754"/>
      <c r="KGE1155" s="754"/>
      <c r="KGF1155" s="754"/>
      <c r="KGG1155" s="754"/>
      <c r="KGH1155" s="754"/>
      <c r="KGI1155" s="754"/>
      <c r="KGJ1155" s="754"/>
      <c r="KGK1155" s="754"/>
      <c r="KGL1155" s="754"/>
      <c r="KGM1155" s="754"/>
      <c r="KGN1155" s="754"/>
      <c r="KGO1155" s="754"/>
      <c r="KGP1155" s="754"/>
      <c r="KGQ1155" s="754"/>
      <c r="KGR1155" s="754"/>
      <c r="KGS1155" s="754"/>
      <c r="KGT1155" s="754"/>
      <c r="KGU1155" s="754"/>
      <c r="KGV1155" s="754"/>
      <c r="KGW1155" s="754"/>
      <c r="KGX1155" s="754"/>
      <c r="KGY1155" s="754"/>
      <c r="KGZ1155" s="754"/>
      <c r="KHA1155" s="754"/>
      <c r="KHB1155" s="754"/>
      <c r="KHC1155" s="754"/>
      <c r="KHD1155" s="754"/>
      <c r="KHE1155" s="754"/>
      <c r="KHF1155" s="754"/>
      <c r="KHG1155" s="754"/>
      <c r="KHH1155" s="754"/>
      <c r="KHI1155" s="754"/>
      <c r="KHJ1155" s="754"/>
      <c r="KHK1155" s="754"/>
      <c r="KHL1155" s="754"/>
      <c r="KHM1155" s="754"/>
      <c r="KHN1155" s="754"/>
      <c r="KHO1155" s="754"/>
      <c r="KHP1155" s="754"/>
      <c r="KHQ1155" s="754"/>
      <c r="KHR1155" s="754"/>
      <c r="KHS1155" s="754"/>
      <c r="KHT1155" s="754"/>
      <c r="KHU1155" s="754"/>
      <c r="KHV1155" s="754"/>
      <c r="KHW1155" s="754"/>
      <c r="KHX1155" s="754"/>
      <c r="KHY1155" s="754"/>
      <c r="KHZ1155" s="754"/>
      <c r="KIA1155" s="754"/>
      <c r="KIB1155" s="754"/>
      <c r="KIC1155" s="754"/>
      <c r="KID1155" s="754"/>
      <c r="KIE1155" s="754"/>
      <c r="KIF1155" s="754"/>
      <c r="KIG1155" s="754"/>
      <c r="KIH1155" s="754"/>
      <c r="KII1155" s="754"/>
      <c r="KIJ1155" s="754"/>
      <c r="KIK1155" s="754"/>
      <c r="KIL1155" s="754"/>
      <c r="KIM1155" s="754"/>
      <c r="KIN1155" s="754"/>
      <c r="KIO1155" s="754"/>
      <c r="KIP1155" s="754"/>
      <c r="KIQ1155" s="754"/>
      <c r="KIR1155" s="754"/>
      <c r="KIS1155" s="754"/>
      <c r="KIT1155" s="754"/>
      <c r="KIU1155" s="754"/>
      <c r="KIV1155" s="754"/>
      <c r="KIW1155" s="754"/>
      <c r="KIX1155" s="754"/>
      <c r="KIY1155" s="754"/>
      <c r="KIZ1155" s="754"/>
      <c r="KJA1155" s="754"/>
      <c r="KJB1155" s="754"/>
      <c r="KJC1155" s="754"/>
      <c r="KJD1155" s="754"/>
      <c r="KJE1155" s="754"/>
      <c r="KJF1155" s="754"/>
      <c r="KJG1155" s="754"/>
      <c r="KJH1155" s="754"/>
      <c r="KJI1155" s="754"/>
      <c r="KJJ1155" s="754"/>
      <c r="KJK1155" s="754"/>
      <c r="KJL1155" s="754"/>
      <c r="KJM1155" s="754"/>
      <c r="KJN1155" s="754"/>
      <c r="KJO1155" s="754"/>
      <c r="KJP1155" s="754"/>
      <c r="KJQ1155" s="754"/>
      <c r="KJR1155" s="754"/>
      <c r="KJS1155" s="754"/>
      <c r="KJT1155" s="754"/>
      <c r="KJU1155" s="754"/>
      <c r="KJV1155" s="754"/>
      <c r="KJW1155" s="754"/>
      <c r="KJX1155" s="754"/>
      <c r="KJY1155" s="754"/>
      <c r="KJZ1155" s="754"/>
      <c r="KKA1155" s="754"/>
      <c r="KKB1155" s="754"/>
      <c r="KKC1155" s="754"/>
      <c r="KKD1155" s="754"/>
      <c r="KKE1155" s="754"/>
      <c r="KKF1155" s="754"/>
      <c r="KKG1155" s="754"/>
      <c r="KKH1155" s="754"/>
      <c r="KKI1155" s="754"/>
      <c r="KKJ1155" s="754"/>
      <c r="KKK1155" s="754"/>
      <c r="KKL1155" s="754"/>
      <c r="KKM1155" s="754"/>
      <c r="KKN1155" s="754"/>
      <c r="KKO1155" s="754"/>
      <c r="KKP1155" s="754"/>
      <c r="KKQ1155" s="754"/>
      <c r="KKR1155" s="754"/>
      <c r="KKS1155" s="754"/>
      <c r="KKT1155" s="754"/>
      <c r="KKU1155" s="754"/>
      <c r="KKV1155" s="754"/>
      <c r="KKW1155" s="754"/>
      <c r="KKX1155" s="754"/>
      <c r="KKY1155" s="754"/>
      <c r="KKZ1155" s="754"/>
      <c r="KLA1155" s="754"/>
      <c r="KLB1155" s="754"/>
      <c r="KLC1155" s="754"/>
      <c r="KLD1155" s="754"/>
      <c r="KLE1155" s="754"/>
      <c r="KLF1155" s="754"/>
      <c r="KLG1155" s="754"/>
      <c r="KLH1155" s="754"/>
      <c r="KLI1155" s="754"/>
      <c r="KLJ1155" s="754"/>
      <c r="KLK1155" s="754"/>
      <c r="KLL1155" s="754"/>
      <c r="KLM1155" s="754"/>
      <c r="KLN1155" s="754"/>
      <c r="KLO1155" s="754"/>
      <c r="KLP1155" s="754"/>
      <c r="KLQ1155" s="754"/>
      <c r="KLR1155" s="754"/>
      <c r="KLS1155" s="754"/>
      <c r="KLT1155" s="754"/>
      <c r="KLU1155" s="754"/>
      <c r="KLV1155" s="754"/>
      <c r="KLW1155" s="754"/>
      <c r="KLX1155" s="754"/>
      <c r="KLY1155" s="754"/>
      <c r="KLZ1155" s="754"/>
      <c r="KMA1155" s="754"/>
      <c r="KMB1155" s="754"/>
      <c r="KMC1155" s="754"/>
      <c r="KMD1155" s="754"/>
      <c r="KME1155" s="754"/>
      <c r="KMF1155" s="754"/>
      <c r="KMG1155" s="754"/>
      <c r="KMH1155" s="754"/>
      <c r="KMI1155" s="754"/>
      <c r="KMJ1155" s="754"/>
      <c r="KMK1155" s="754"/>
      <c r="KML1155" s="754"/>
      <c r="KMM1155" s="754"/>
      <c r="KMN1155" s="754"/>
      <c r="KMO1155" s="754"/>
      <c r="KMP1155" s="754"/>
      <c r="KMQ1155" s="754"/>
      <c r="KMR1155" s="754"/>
      <c r="KMS1155" s="754"/>
      <c r="KMT1155" s="754"/>
      <c r="KMU1155" s="754"/>
      <c r="KMV1155" s="754"/>
      <c r="KMW1155" s="754"/>
      <c r="KMX1155" s="754"/>
      <c r="KMY1155" s="754"/>
      <c r="KMZ1155" s="754"/>
      <c r="KNA1155" s="754"/>
      <c r="KNB1155" s="754"/>
      <c r="KNC1155" s="754"/>
      <c r="KND1155" s="754"/>
      <c r="KNE1155" s="754"/>
      <c r="KNF1155" s="754"/>
      <c r="KNG1155" s="754"/>
      <c r="KNH1155" s="754"/>
      <c r="KNI1155" s="754"/>
      <c r="KNJ1155" s="754"/>
      <c r="KNK1155" s="754"/>
      <c r="KNL1155" s="754"/>
      <c r="KNM1155" s="754"/>
      <c r="KNN1155" s="754"/>
      <c r="KNO1155" s="754"/>
      <c r="KNP1155" s="754"/>
      <c r="KNQ1155" s="754"/>
      <c r="KNR1155" s="754"/>
      <c r="KNS1155" s="754"/>
      <c r="KNT1155" s="754"/>
      <c r="KNU1155" s="754"/>
      <c r="KNV1155" s="754"/>
      <c r="KNW1155" s="754"/>
      <c r="KNX1155" s="754"/>
      <c r="KNY1155" s="754"/>
      <c r="KNZ1155" s="754"/>
      <c r="KOA1155" s="754"/>
      <c r="KOB1155" s="754"/>
      <c r="KOC1155" s="754"/>
      <c r="KOD1155" s="754"/>
      <c r="KOE1155" s="754"/>
      <c r="KOF1155" s="754"/>
      <c r="KOG1155" s="754"/>
      <c r="KOH1155" s="754"/>
      <c r="KOI1155" s="754"/>
      <c r="KOJ1155" s="754"/>
      <c r="KOK1155" s="754"/>
      <c r="KOL1155" s="754"/>
      <c r="KOM1155" s="754"/>
      <c r="KON1155" s="754"/>
      <c r="KOO1155" s="754"/>
      <c r="KOP1155" s="754"/>
      <c r="KOQ1155" s="754"/>
      <c r="KOR1155" s="754"/>
      <c r="KOS1155" s="754"/>
      <c r="KOT1155" s="754"/>
      <c r="KOU1155" s="754"/>
      <c r="KOV1155" s="754"/>
      <c r="KOW1155" s="754"/>
      <c r="KOX1155" s="754"/>
      <c r="KOY1155" s="754"/>
      <c r="KOZ1155" s="754"/>
      <c r="KPA1155" s="754"/>
      <c r="KPB1155" s="754"/>
      <c r="KPC1155" s="754"/>
      <c r="KPD1155" s="754"/>
      <c r="KPE1155" s="754"/>
      <c r="KPF1155" s="754"/>
      <c r="KPG1155" s="754"/>
      <c r="KPH1155" s="754"/>
      <c r="KPI1155" s="754"/>
      <c r="KPJ1155" s="754"/>
      <c r="KPK1155" s="754"/>
      <c r="KPL1155" s="754"/>
      <c r="KPM1155" s="754"/>
      <c r="KPN1155" s="754"/>
      <c r="KPO1155" s="754"/>
      <c r="KPP1155" s="754"/>
      <c r="KPQ1155" s="754"/>
      <c r="KPR1155" s="754"/>
      <c r="KPS1155" s="754"/>
      <c r="KPT1155" s="754"/>
      <c r="KPU1155" s="754"/>
      <c r="KPV1155" s="754"/>
      <c r="KPW1155" s="754"/>
      <c r="KPX1155" s="754"/>
      <c r="KPY1155" s="754"/>
      <c r="KPZ1155" s="754"/>
      <c r="KQA1155" s="754"/>
      <c r="KQB1155" s="754"/>
      <c r="KQC1155" s="754"/>
      <c r="KQD1155" s="754"/>
      <c r="KQE1155" s="754"/>
      <c r="KQF1155" s="754"/>
      <c r="KQG1155" s="754"/>
      <c r="KQH1155" s="754"/>
      <c r="KQI1155" s="754"/>
      <c r="KQJ1155" s="754"/>
      <c r="KQK1155" s="754"/>
      <c r="KQL1155" s="754"/>
      <c r="KQM1155" s="754"/>
      <c r="KQN1155" s="754"/>
      <c r="KQO1155" s="754"/>
      <c r="KQP1155" s="754"/>
      <c r="KQQ1155" s="754"/>
      <c r="KQR1155" s="754"/>
      <c r="KQS1155" s="754"/>
      <c r="KQT1155" s="754"/>
      <c r="KQU1155" s="754"/>
      <c r="KQV1155" s="754"/>
      <c r="KQW1155" s="754"/>
      <c r="KQX1155" s="754"/>
      <c r="KQY1155" s="754"/>
      <c r="KQZ1155" s="754"/>
      <c r="KRA1155" s="754"/>
      <c r="KRB1155" s="754"/>
      <c r="KRC1155" s="754"/>
      <c r="KRD1155" s="754"/>
      <c r="KRE1155" s="754"/>
      <c r="KRF1155" s="754"/>
      <c r="KRG1155" s="754"/>
      <c r="KRH1155" s="754"/>
      <c r="KRI1155" s="754"/>
      <c r="KRJ1155" s="754"/>
      <c r="KRK1155" s="754"/>
      <c r="KRL1155" s="754"/>
      <c r="KRM1155" s="754"/>
      <c r="KRN1155" s="754"/>
      <c r="KRO1155" s="754"/>
      <c r="KRP1155" s="754"/>
      <c r="KRQ1155" s="754"/>
      <c r="KRR1155" s="754"/>
      <c r="KRS1155" s="754"/>
      <c r="KRT1155" s="754"/>
      <c r="KRU1155" s="754"/>
      <c r="KRV1155" s="754"/>
      <c r="KRW1155" s="754"/>
      <c r="KRX1155" s="754"/>
      <c r="KRY1155" s="754"/>
      <c r="KRZ1155" s="754"/>
      <c r="KSA1155" s="754"/>
      <c r="KSB1155" s="754"/>
      <c r="KSC1155" s="754"/>
      <c r="KSD1155" s="754"/>
      <c r="KSE1155" s="754"/>
      <c r="KSF1155" s="754"/>
      <c r="KSG1155" s="754"/>
      <c r="KSH1155" s="754"/>
      <c r="KSI1155" s="754"/>
      <c r="KSJ1155" s="754"/>
      <c r="KSK1155" s="754"/>
      <c r="KSL1155" s="754"/>
      <c r="KSM1155" s="754"/>
      <c r="KSN1155" s="754"/>
      <c r="KSO1155" s="754"/>
      <c r="KSP1155" s="754"/>
      <c r="KSQ1155" s="754"/>
      <c r="KSR1155" s="754"/>
      <c r="KSS1155" s="754"/>
      <c r="KST1155" s="754"/>
      <c r="KSU1155" s="754"/>
      <c r="KSV1155" s="754"/>
      <c r="KSW1155" s="754"/>
      <c r="KSX1155" s="754"/>
      <c r="KSY1155" s="754"/>
      <c r="KSZ1155" s="754"/>
      <c r="KTA1155" s="754"/>
      <c r="KTB1155" s="754"/>
      <c r="KTC1155" s="754"/>
      <c r="KTD1155" s="754"/>
      <c r="KTE1155" s="754"/>
      <c r="KTF1155" s="754"/>
      <c r="KTG1155" s="754"/>
      <c r="KTH1155" s="754"/>
      <c r="KTI1155" s="754"/>
      <c r="KTJ1155" s="754"/>
      <c r="KTK1155" s="754"/>
      <c r="KTL1155" s="754"/>
      <c r="KTM1155" s="754"/>
      <c r="KTN1155" s="754"/>
      <c r="KTO1155" s="754"/>
      <c r="KTP1155" s="754"/>
      <c r="KTQ1155" s="754"/>
      <c r="KTR1155" s="754"/>
      <c r="KTS1155" s="754"/>
      <c r="KTT1155" s="754"/>
      <c r="KTU1155" s="754"/>
      <c r="KTV1155" s="754"/>
      <c r="KTW1155" s="754"/>
      <c r="KTX1155" s="754"/>
      <c r="KTY1155" s="754"/>
      <c r="KTZ1155" s="754"/>
      <c r="KUA1155" s="754"/>
      <c r="KUB1155" s="754"/>
      <c r="KUC1155" s="754"/>
      <c r="KUD1155" s="754"/>
      <c r="KUE1155" s="754"/>
      <c r="KUF1155" s="754"/>
      <c r="KUG1155" s="754"/>
      <c r="KUH1155" s="754"/>
      <c r="KUI1155" s="754"/>
      <c r="KUJ1155" s="754"/>
      <c r="KUK1155" s="754"/>
      <c r="KUL1155" s="754"/>
      <c r="KUM1155" s="754"/>
      <c r="KUN1155" s="754"/>
      <c r="KUO1155" s="754"/>
      <c r="KUP1155" s="754"/>
      <c r="KUQ1155" s="754"/>
      <c r="KUR1155" s="754"/>
      <c r="KUS1155" s="754"/>
      <c r="KUT1155" s="754"/>
      <c r="KUU1155" s="754"/>
      <c r="KUV1155" s="754"/>
      <c r="KUW1155" s="754"/>
      <c r="KUX1155" s="754"/>
      <c r="KUY1155" s="754"/>
      <c r="KUZ1155" s="754"/>
      <c r="KVA1155" s="754"/>
      <c r="KVB1155" s="754"/>
      <c r="KVC1155" s="754"/>
      <c r="KVD1155" s="754"/>
      <c r="KVE1155" s="754"/>
      <c r="KVF1155" s="754"/>
      <c r="KVG1155" s="754"/>
      <c r="KVH1155" s="754"/>
      <c r="KVI1155" s="754"/>
      <c r="KVJ1155" s="754"/>
      <c r="KVK1155" s="754"/>
      <c r="KVL1155" s="754"/>
      <c r="KVM1155" s="754"/>
      <c r="KVN1155" s="754"/>
      <c r="KVO1155" s="754"/>
      <c r="KVP1155" s="754"/>
      <c r="KVQ1155" s="754"/>
      <c r="KVR1155" s="754"/>
      <c r="KVS1155" s="754"/>
      <c r="KVT1155" s="754"/>
      <c r="KVU1155" s="754"/>
      <c r="KVV1155" s="754"/>
      <c r="KVW1155" s="754"/>
      <c r="KVX1155" s="754"/>
      <c r="KVY1155" s="754"/>
      <c r="KVZ1155" s="754"/>
      <c r="KWA1155" s="754"/>
      <c r="KWB1155" s="754"/>
      <c r="KWC1155" s="754"/>
      <c r="KWD1155" s="754"/>
      <c r="KWE1155" s="754"/>
      <c r="KWF1155" s="754"/>
      <c r="KWG1155" s="754"/>
      <c r="KWH1155" s="754"/>
      <c r="KWI1155" s="754"/>
      <c r="KWJ1155" s="754"/>
      <c r="KWK1155" s="754"/>
      <c r="KWL1155" s="754"/>
      <c r="KWM1155" s="754"/>
      <c r="KWN1155" s="754"/>
      <c r="KWO1155" s="754"/>
      <c r="KWP1155" s="754"/>
      <c r="KWQ1155" s="754"/>
      <c r="KWR1155" s="754"/>
      <c r="KWS1155" s="754"/>
      <c r="KWT1155" s="754"/>
      <c r="KWU1155" s="754"/>
      <c r="KWV1155" s="754"/>
      <c r="KWW1155" s="754"/>
      <c r="KWX1155" s="754"/>
      <c r="KWY1155" s="754"/>
      <c r="KWZ1155" s="754"/>
      <c r="KXA1155" s="754"/>
      <c r="KXB1155" s="754"/>
      <c r="KXC1155" s="754"/>
      <c r="KXD1155" s="754"/>
      <c r="KXE1155" s="754"/>
      <c r="KXF1155" s="754"/>
      <c r="KXG1155" s="754"/>
      <c r="KXH1155" s="754"/>
      <c r="KXI1155" s="754"/>
      <c r="KXJ1155" s="754"/>
      <c r="KXK1155" s="754"/>
      <c r="KXL1155" s="754"/>
      <c r="KXM1155" s="754"/>
      <c r="KXN1155" s="754"/>
      <c r="KXO1155" s="754"/>
      <c r="KXP1155" s="754"/>
      <c r="KXQ1155" s="754"/>
      <c r="KXR1155" s="754"/>
      <c r="KXS1155" s="754"/>
      <c r="KXT1155" s="754"/>
      <c r="KXU1155" s="754"/>
      <c r="KXV1155" s="754"/>
      <c r="KXW1155" s="754"/>
      <c r="KXX1155" s="754"/>
      <c r="KXY1155" s="754"/>
      <c r="KXZ1155" s="754"/>
      <c r="KYA1155" s="754"/>
      <c r="KYB1155" s="754"/>
      <c r="KYC1155" s="754"/>
      <c r="KYD1155" s="754"/>
      <c r="KYE1155" s="754"/>
      <c r="KYF1155" s="754"/>
      <c r="KYG1155" s="754"/>
      <c r="KYH1155" s="754"/>
      <c r="KYI1155" s="754"/>
      <c r="KYJ1155" s="754"/>
      <c r="KYK1155" s="754"/>
      <c r="KYL1155" s="754"/>
      <c r="KYM1155" s="754"/>
      <c r="KYN1155" s="754"/>
      <c r="KYO1155" s="754"/>
      <c r="KYP1155" s="754"/>
      <c r="KYQ1155" s="754"/>
      <c r="KYR1155" s="754"/>
      <c r="KYS1155" s="754"/>
      <c r="KYT1155" s="754"/>
      <c r="KYU1155" s="754"/>
      <c r="KYV1155" s="754"/>
      <c r="KYW1155" s="754"/>
      <c r="KYX1155" s="754"/>
      <c r="KYY1155" s="754"/>
      <c r="KYZ1155" s="754"/>
      <c r="KZA1155" s="754"/>
      <c r="KZB1155" s="754"/>
      <c r="KZC1155" s="754"/>
      <c r="KZD1155" s="754"/>
      <c r="KZE1155" s="754"/>
      <c r="KZF1155" s="754"/>
      <c r="KZG1155" s="754"/>
      <c r="KZH1155" s="754"/>
      <c r="KZI1155" s="754"/>
      <c r="KZJ1155" s="754"/>
      <c r="KZK1155" s="754"/>
      <c r="KZL1155" s="754"/>
      <c r="KZM1155" s="754"/>
      <c r="KZN1155" s="754"/>
      <c r="KZO1155" s="754"/>
      <c r="KZP1155" s="754"/>
      <c r="KZQ1155" s="754"/>
      <c r="KZR1155" s="754"/>
      <c r="KZS1155" s="754"/>
      <c r="KZT1155" s="754"/>
      <c r="KZU1155" s="754"/>
      <c r="KZV1155" s="754"/>
      <c r="KZW1155" s="754"/>
      <c r="KZX1155" s="754"/>
      <c r="KZY1155" s="754"/>
      <c r="KZZ1155" s="754"/>
      <c r="LAA1155" s="754"/>
      <c r="LAB1155" s="754"/>
      <c r="LAC1155" s="754"/>
      <c r="LAD1155" s="754"/>
      <c r="LAE1155" s="754"/>
      <c r="LAF1155" s="754"/>
      <c r="LAG1155" s="754"/>
      <c r="LAH1155" s="754"/>
      <c r="LAI1155" s="754"/>
      <c r="LAJ1155" s="754"/>
      <c r="LAK1155" s="754"/>
      <c r="LAL1155" s="754"/>
      <c r="LAM1155" s="754"/>
      <c r="LAN1155" s="754"/>
      <c r="LAO1155" s="754"/>
      <c r="LAP1155" s="754"/>
      <c r="LAQ1155" s="754"/>
      <c r="LAR1155" s="754"/>
      <c r="LAS1155" s="754"/>
      <c r="LAT1155" s="754"/>
      <c r="LAU1155" s="754"/>
      <c r="LAV1155" s="754"/>
      <c r="LAW1155" s="754"/>
      <c r="LAX1155" s="754"/>
      <c r="LAY1155" s="754"/>
      <c r="LAZ1155" s="754"/>
      <c r="LBA1155" s="754"/>
      <c r="LBB1155" s="754"/>
      <c r="LBC1155" s="754"/>
      <c r="LBD1155" s="754"/>
      <c r="LBE1155" s="754"/>
      <c r="LBF1155" s="754"/>
      <c r="LBG1155" s="754"/>
      <c r="LBH1155" s="754"/>
      <c r="LBI1155" s="754"/>
      <c r="LBJ1155" s="754"/>
      <c r="LBK1155" s="754"/>
      <c r="LBL1155" s="754"/>
      <c r="LBM1155" s="754"/>
      <c r="LBN1155" s="754"/>
      <c r="LBO1155" s="754"/>
      <c r="LBP1155" s="754"/>
      <c r="LBQ1155" s="754"/>
      <c r="LBR1155" s="754"/>
      <c r="LBS1155" s="754"/>
      <c r="LBT1155" s="754"/>
      <c r="LBU1155" s="754"/>
      <c r="LBV1155" s="754"/>
      <c r="LBW1155" s="754"/>
      <c r="LBX1155" s="754"/>
      <c r="LBY1155" s="754"/>
      <c r="LBZ1155" s="754"/>
      <c r="LCA1155" s="754"/>
      <c r="LCB1155" s="754"/>
      <c r="LCC1155" s="754"/>
      <c r="LCD1155" s="754"/>
      <c r="LCE1155" s="754"/>
      <c r="LCF1155" s="754"/>
      <c r="LCG1155" s="754"/>
      <c r="LCH1155" s="754"/>
      <c r="LCI1155" s="754"/>
      <c r="LCJ1155" s="754"/>
      <c r="LCK1155" s="754"/>
      <c r="LCL1155" s="754"/>
      <c r="LCM1155" s="754"/>
      <c r="LCN1155" s="754"/>
      <c r="LCO1155" s="754"/>
      <c r="LCP1155" s="754"/>
      <c r="LCQ1155" s="754"/>
      <c r="LCR1155" s="754"/>
      <c r="LCS1155" s="754"/>
      <c r="LCT1155" s="754"/>
      <c r="LCU1155" s="754"/>
      <c r="LCV1155" s="754"/>
      <c r="LCW1155" s="754"/>
      <c r="LCX1155" s="754"/>
      <c r="LCY1155" s="754"/>
      <c r="LCZ1155" s="754"/>
      <c r="LDA1155" s="754"/>
      <c r="LDB1155" s="754"/>
      <c r="LDC1155" s="754"/>
      <c r="LDD1155" s="754"/>
      <c r="LDE1155" s="754"/>
      <c r="LDF1155" s="754"/>
      <c r="LDG1155" s="754"/>
      <c r="LDH1155" s="754"/>
      <c r="LDI1155" s="754"/>
      <c r="LDJ1155" s="754"/>
      <c r="LDK1155" s="754"/>
      <c r="LDL1155" s="754"/>
      <c r="LDM1155" s="754"/>
      <c r="LDN1155" s="754"/>
      <c r="LDO1155" s="754"/>
      <c r="LDP1155" s="754"/>
      <c r="LDQ1155" s="754"/>
      <c r="LDR1155" s="754"/>
      <c r="LDS1155" s="754"/>
      <c r="LDT1155" s="754"/>
      <c r="LDU1155" s="754"/>
      <c r="LDV1155" s="754"/>
      <c r="LDW1155" s="754"/>
      <c r="LDX1155" s="754"/>
      <c r="LDY1155" s="754"/>
      <c r="LDZ1155" s="754"/>
      <c r="LEA1155" s="754"/>
      <c r="LEB1155" s="754"/>
      <c r="LEC1155" s="754"/>
      <c r="LED1155" s="754"/>
      <c r="LEE1155" s="754"/>
      <c r="LEF1155" s="754"/>
      <c r="LEG1155" s="754"/>
      <c r="LEH1155" s="754"/>
      <c r="LEI1155" s="754"/>
      <c r="LEJ1155" s="754"/>
      <c r="LEK1155" s="754"/>
      <c r="LEL1155" s="754"/>
      <c r="LEM1155" s="754"/>
      <c r="LEN1155" s="754"/>
      <c r="LEO1155" s="754"/>
      <c r="LEP1155" s="754"/>
      <c r="LEQ1155" s="754"/>
      <c r="LER1155" s="754"/>
      <c r="LES1155" s="754"/>
      <c r="LET1155" s="754"/>
      <c r="LEU1155" s="754"/>
      <c r="LEV1155" s="754"/>
      <c r="LEW1155" s="754"/>
      <c r="LEX1155" s="754"/>
      <c r="LEY1155" s="754"/>
      <c r="LEZ1155" s="754"/>
      <c r="LFA1155" s="754"/>
      <c r="LFB1155" s="754"/>
      <c r="LFC1155" s="754"/>
      <c r="LFD1155" s="754"/>
      <c r="LFE1155" s="754"/>
      <c r="LFF1155" s="754"/>
      <c r="LFG1155" s="754"/>
      <c r="LFH1155" s="754"/>
      <c r="LFI1155" s="754"/>
      <c r="LFJ1155" s="754"/>
      <c r="LFK1155" s="754"/>
      <c r="LFL1155" s="754"/>
      <c r="LFM1155" s="754"/>
      <c r="LFN1155" s="754"/>
      <c r="LFO1155" s="754"/>
      <c r="LFP1155" s="754"/>
      <c r="LFQ1155" s="754"/>
      <c r="LFR1155" s="754"/>
      <c r="LFS1155" s="754"/>
      <c r="LFT1155" s="754"/>
      <c r="LFU1155" s="754"/>
      <c r="LFV1155" s="754"/>
      <c r="LFW1155" s="754"/>
      <c r="LFX1155" s="754"/>
      <c r="LFY1155" s="754"/>
      <c r="LFZ1155" s="754"/>
      <c r="LGA1155" s="754"/>
      <c r="LGB1155" s="754"/>
      <c r="LGC1155" s="754"/>
      <c r="LGD1155" s="754"/>
      <c r="LGE1155" s="754"/>
      <c r="LGF1155" s="754"/>
      <c r="LGG1155" s="754"/>
      <c r="LGH1155" s="754"/>
      <c r="LGI1155" s="754"/>
      <c r="LGJ1155" s="754"/>
      <c r="LGK1155" s="754"/>
      <c r="LGL1155" s="754"/>
      <c r="LGM1155" s="754"/>
      <c r="LGN1155" s="754"/>
      <c r="LGO1155" s="754"/>
      <c r="LGP1155" s="754"/>
      <c r="LGQ1155" s="754"/>
      <c r="LGR1155" s="754"/>
      <c r="LGS1155" s="754"/>
      <c r="LGT1155" s="754"/>
      <c r="LGU1155" s="754"/>
      <c r="LGV1155" s="754"/>
      <c r="LGW1155" s="754"/>
      <c r="LGX1155" s="754"/>
      <c r="LGY1155" s="754"/>
      <c r="LGZ1155" s="754"/>
      <c r="LHA1155" s="754"/>
      <c r="LHB1155" s="754"/>
      <c r="LHC1155" s="754"/>
      <c r="LHD1155" s="754"/>
      <c r="LHE1155" s="754"/>
      <c r="LHF1155" s="754"/>
      <c r="LHG1155" s="754"/>
      <c r="LHH1155" s="754"/>
      <c r="LHI1155" s="754"/>
      <c r="LHJ1155" s="754"/>
      <c r="LHK1155" s="754"/>
      <c r="LHL1155" s="754"/>
      <c r="LHM1155" s="754"/>
      <c r="LHN1155" s="754"/>
      <c r="LHO1155" s="754"/>
      <c r="LHP1155" s="754"/>
      <c r="LHQ1155" s="754"/>
      <c r="LHR1155" s="754"/>
      <c r="LHS1155" s="754"/>
      <c r="LHT1155" s="754"/>
      <c r="LHU1155" s="754"/>
      <c r="LHV1155" s="754"/>
      <c r="LHW1155" s="754"/>
      <c r="LHX1155" s="754"/>
      <c r="LHY1155" s="754"/>
      <c r="LHZ1155" s="754"/>
      <c r="LIA1155" s="754"/>
      <c r="LIB1155" s="754"/>
      <c r="LIC1155" s="754"/>
      <c r="LID1155" s="754"/>
      <c r="LIE1155" s="754"/>
      <c r="LIF1155" s="754"/>
      <c r="LIG1155" s="754"/>
      <c r="LIH1155" s="754"/>
      <c r="LII1155" s="754"/>
      <c r="LIJ1155" s="754"/>
      <c r="LIK1155" s="754"/>
      <c r="LIL1155" s="754"/>
      <c r="LIM1155" s="754"/>
      <c r="LIN1155" s="754"/>
      <c r="LIO1155" s="754"/>
      <c r="LIP1155" s="754"/>
      <c r="LIQ1155" s="754"/>
      <c r="LIR1155" s="754"/>
      <c r="LIS1155" s="754"/>
      <c r="LIT1155" s="754"/>
      <c r="LIU1155" s="754"/>
      <c r="LIV1155" s="754"/>
      <c r="LIW1155" s="754"/>
      <c r="LIX1155" s="754"/>
      <c r="LIY1155" s="754"/>
      <c r="LIZ1155" s="754"/>
      <c r="LJA1155" s="754"/>
      <c r="LJB1155" s="754"/>
      <c r="LJC1155" s="754"/>
      <c r="LJD1155" s="754"/>
      <c r="LJE1155" s="754"/>
      <c r="LJF1155" s="754"/>
      <c r="LJG1155" s="754"/>
      <c r="LJH1155" s="754"/>
      <c r="LJI1155" s="754"/>
      <c r="LJJ1155" s="754"/>
      <c r="LJK1155" s="754"/>
      <c r="LJL1155" s="754"/>
      <c r="LJM1155" s="754"/>
      <c r="LJN1155" s="754"/>
      <c r="LJO1155" s="754"/>
      <c r="LJP1155" s="754"/>
      <c r="LJQ1155" s="754"/>
      <c r="LJR1155" s="754"/>
      <c r="LJS1155" s="754"/>
      <c r="LJT1155" s="754"/>
      <c r="LJU1155" s="754"/>
      <c r="LJV1155" s="754"/>
      <c r="LJW1155" s="754"/>
      <c r="LJX1155" s="754"/>
      <c r="LJY1155" s="754"/>
      <c r="LJZ1155" s="754"/>
      <c r="LKA1155" s="754"/>
      <c r="LKB1155" s="754"/>
      <c r="LKC1155" s="754"/>
      <c r="LKD1155" s="754"/>
      <c r="LKE1155" s="754"/>
      <c r="LKF1155" s="754"/>
      <c r="LKG1155" s="754"/>
      <c r="LKH1155" s="754"/>
      <c r="LKI1155" s="754"/>
      <c r="LKJ1155" s="754"/>
      <c r="LKK1155" s="754"/>
      <c r="LKL1155" s="754"/>
      <c r="LKM1155" s="754"/>
      <c r="LKN1155" s="754"/>
      <c r="LKO1155" s="754"/>
      <c r="LKP1155" s="754"/>
      <c r="LKQ1155" s="754"/>
      <c r="LKR1155" s="754"/>
      <c r="LKS1155" s="754"/>
      <c r="LKT1155" s="754"/>
      <c r="LKU1155" s="754"/>
      <c r="LKV1155" s="754"/>
      <c r="LKW1155" s="754"/>
      <c r="LKX1155" s="754"/>
      <c r="LKY1155" s="754"/>
      <c r="LKZ1155" s="754"/>
      <c r="LLA1155" s="754"/>
      <c r="LLB1155" s="754"/>
      <c r="LLC1155" s="754"/>
      <c r="LLD1155" s="754"/>
      <c r="LLE1155" s="754"/>
      <c r="LLF1155" s="754"/>
      <c r="LLG1155" s="754"/>
      <c r="LLH1155" s="754"/>
      <c r="LLI1155" s="754"/>
      <c r="LLJ1155" s="754"/>
      <c r="LLK1155" s="754"/>
      <c r="LLL1155" s="754"/>
      <c r="LLM1155" s="754"/>
      <c r="LLN1155" s="754"/>
      <c r="LLO1155" s="754"/>
      <c r="LLP1155" s="754"/>
      <c r="LLQ1155" s="754"/>
      <c r="LLR1155" s="754"/>
      <c r="LLS1155" s="754"/>
      <c r="LLT1155" s="754"/>
      <c r="LLU1155" s="754"/>
      <c r="LLV1155" s="754"/>
      <c r="LLW1155" s="754"/>
      <c r="LLX1155" s="754"/>
      <c r="LLY1155" s="754"/>
      <c r="LLZ1155" s="754"/>
      <c r="LMA1155" s="754"/>
      <c r="LMB1155" s="754"/>
      <c r="LMC1155" s="754"/>
      <c r="LMD1155" s="754"/>
      <c r="LME1155" s="754"/>
      <c r="LMF1155" s="754"/>
      <c r="LMG1155" s="754"/>
      <c r="LMH1155" s="754"/>
      <c r="LMI1155" s="754"/>
      <c r="LMJ1155" s="754"/>
      <c r="LMK1155" s="754"/>
      <c r="LML1155" s="754"/>
      <c r="LMM1155" s="754"/>
      <c r="LMN1155" s="754"/>
      <c r="LMO1155" s="754"/>
      <c r="LMP1155" s="754"/>
      <c r="LMQ1155" s="754"/>
      <c r="LMR1155" s="754"/>
      <c r="LMS1155" s="754"/>
      <c r="LMT1155" s="754"/>
      <c r="LMU1155" s="754"/>
      <c r="LMV1155" s="754"/>
      <c r="LMW1155" s="754"/>
      <c r="LMX1155" s="754"/>
      <c r="LMY1155" s="754"/>
      <c r="LMZ1155" s="754"/>
      <c r="LNA1155" s="754"/>
      <c r="LNB1155" s="754"/>
      <c r="LNC1155" s="754"/>
      <c r="LND1155" s="754"/>
      <c r="LNE1155" s="754"/>
      <c r="LNF1155" s="754"/>
      <c r="LNG1155" s="754"/>
      <c r="LNH1155" s="754"/>
      <c r="LNI1155" s="754"/>
      <c r="LNJ1155" s="754"/>
      <c r="LNK1155" s="754"/>
      <c r="LNL1155" s="754"/>
      <c r="LNM1155" s="754"/>
      <c r="LNN1155" s="754"/>
      <c r="LNO1155" s="754"/>
      <c r="LNP1155" s="754"/>
      <c r="LNQ1155" s="754"/>
      <c r="LNR1155" s="754"/>
      <c r="LNS1155" s="754"/>
      <c r="LNT1155" s="754"/>
      <c r="LNU1155" s="754"/>
      <c r="LNV1155" s="754"/>
      <c r="LNW1155" s="754"/>
      <c r="LNX1155" s="754"/>
      <c r="LNY1155" s="754"/>
      <c r="LNZ1155" s="754"/>
      <c r="LOA1155" s="754"/>
      <c r="LOB1155" s="754"/>
      <c r="LOC1155" s="754"/>
      <c r="LOD1155" s="754"/>
      <c r="LOE1155" s="754"/>
      <c r="LOF1155" s="754"/>
      <c r="LOG1155" s="754"/>
      <c r="LOH1155" s="754"/>
      <c r="LOI1155" s="754"/>
      <c r="LOJ1155" s="754"/>
      <c r="LOK1155" s="754"/>
      <c r="LOL1155" s="754"/>
      <c r="LOM1155" s="754"/>
      <c r="LON1155" s="754"/>
      <c r="LOO1155" s="754"/>
      <c r="LOP1155" s="754"/>
      <c r="LOQ1155" s="754"/>
      <c r="LOR1155" s="754"/>
      <c r="LOS1155" s="754"/>
      <c r="LOT1155" s="754"/>
      <c r="LOU1155" s="754"/>
      <c r="LOV1155" s="754"/>
      <c r="LOW1155" s="754"/>
      <c r="LOX1155" s="754"/>
      <c r="LOY1155" s="754"/>
      <c r="LOZ1155" s="754"/>
      <c r="LPA1155" s="754"/>
      <c r="LPB1155" s="754"/>
      <c r="LPC1155" s="754"/>
      <c r="LPD1155" s="754"/>
      <c r="LPE1155" s="754"/>
      <c r="LPF1155" s="754"/>
      <c r="LPG1155" s="754"/>
      <c r="LPH1155" s="754"/>
      <c r="LPI1155" s="754"/>
      <c r="LPJ1155" s="754"/>
      <c r="LPK1155" s="754"/>
      <c r="LPL1155" s="754"/>
      <c r="LPM1155" s="754"/>
      <c r="LPN1155" s="754"/>
      <c r="LPO1155" s="754"/>
      <c r="LPP1155" s="754"/>
      <c r="LPQ1155" s="754"/>
      <c r="LPR1155" s="754"/>
      <c r="LPS1155" s="754"/>
      <c r="LPT1155" s="754"/>
      <c r="LPU1155" s="754"/>
      <c r="LPV1155" s="754"/>
      <c r="LPW1155" s="754"/>
      <c r="LPX1155" s="754"/>
      <c r="LPY1155" s="754"/>
      <c r="LPZ1155" s="754"/>
      <c r="LQA1155" s="754"/>
      <c r="LQB1155" s="754"/>
      <c r="LQC1155" s="754"/>
      <c r="LQD1155" s="754"/>
      <c r="LQE1155" s="754"/>
      <c r="LQF1155" s="754"/>
      <c r="LQG1155" s="754"/>
      <c r="LQH1155" s="754"/>
      <c r="LQI1155" s="754"/>
      <c r="LQJ1155" s="754"/>
      <c r="LQK1155" s="754"/>
      <c r="LQL1155" s="754"/>
      <c r="LQM1155" s="754"/>
      <c r="LQN1155" s="754"/>
      <c r="LQO1155" s="754"/>
      <c r="LQP1155" s="754"/>
      <c r="LQQ1155" s="754"/>
      <c r="LQR1155" s="754"/>
      <c r="LQS1155" s="754"/>
      <c r="LQT1155" s="754"/>
      <c r="LQU1155" s="754"/>
      <c r="LQV1155" s="754"/>
      <c r="LQW1155" s="754"/>
      <c r="LQX1155" s="754"/>
      <c r="LQY1155" s="754"/>
      <c r="LQZ1155" s="754"/>
      <c r="LRA1155" s="754"/>
      <c r="LRB1155" s="754"/>
      <c r="LRC1155" s="754"/>
      <c r="LRD1155" s="754"/>
      <c r="LRE1155" s="754"/>
      <c r="LRF1155" s="754"/>
      <c r="LRG1155" s="754"/>
      <c r="LRH1155" s="754"/>
      <c r="LRI1155" s="754"/>
      <c r="LRJ1155" s="754"/>
      <c r="LRK1155" s="754"/>
      <c r="LRL1155" s="754"/>
      <c r="LRM1155" s="754"/>
      <c r="LRN1155" s="754"/>
      <c r="LRO1155" s="754"/>
      <c r="LRP1155" s="754"/>
      <c r="LRQ1155" s="754"/>
      <c r="LRR1155" s="754"/>
      <c r="LRS1155" s="754"/>
      <c r="LRT1155" s="754"/>
      <c r="LRU1155" s="754"/>
      <c r="LRV1155" s="754"/>
      <c r="LRW1155" s="754"/>
      <c r="LRX1155" s="754"/>
      <c r="LRY1155" s="754"/>
      <c r="LRZ1155" s="754"/>
      <c r="LSA1155" s="754"/>
      <c r="LSB1155" s="754"/>
      <c r="LSC1155" s="754"/>
      <c r="LSD1155" s="754"/>
      <c r="LSE1155" s="754"/>
      <c r="LSF1155" s="754"/>
      <c r="LSG1155" s="754"/>
      <c r="LSH1155" s="754"/>
      <c r="LSI1155" s="754"/>
      <c r="LSJ1155" s="754"/>
      <c r="LSK1155" s="754"/>
      <c r="LSL1155" s="754"/>
      <c r="LSM1155" s="754"/>
      <c r="LSN1155" s="754"/>
      <c r="LSO1155" s="754"/>
      <c r="LSP1155" s="754"/>
      <c r="LSQ1155" s="754"/>
      <c r="LSR1155" s="754"/>
      <c r="LSS1155" s="754"/>
      <c r="LST1155" s="754"/>
      <c r="LSU1155" s="754"/>
      <c r="LSV1155" s="754"/>
      <c r="LSW1155" s="754"/>
      <c r="LSX1155" s="754"/>
      <c r="LSY1155" s="754"/>
      <c r="LSZ1155" s="754"/>
      <c r="LTA1155" s="754"/>
      <c r="LTB1155" s="754"/>
      <c r="LTC1155" s="754"/>
      <c r="LTD1155" s="754"/>
      <c r="LTE1155" s="754"/>
      <c r="LTF1155" s="754"/>
      <c r="LTG1155" s="754"/>
      <c r="LTH1155" s="754"/>
      <c r="LTI1155" s="754"/>
      <c r="LTJ1155" s="754"/>
      <c r="LTK1155" s="754"/>
      <c r="LTL1155" s="754"/>
      <c r="LTM1155" s="754"/>
      <c r="LTN1155" s="754"/>
      <c r="LTO1155" s="754"/>
      <c r="LTP1155" s="754"/>
      <c r="LTQ1155" s="754"/>
      <c r="LTR1155" s="754"/>
      <c r="LTS1155" s="754"/>
      <c r="LTT1155" s="754"/>
      <c r="LTU1155" s="754"/>
      <c r="LTV1155" s="754"/>
      <c r="LTW1155" s="754"/>
      <c r="LTX1155" s="754"/>
      <c r="LTY1155" s="754"/>
      <c r="LTZ1155" s="754"/>
      <c r="LUA1155" s="754"/>
      <c r="LUB1155" s="754"/>
      <c r="LUC1155" s="754"/>
      <c r="LUD1155" s="754"/>
      <c r="LUE1155" s="754"/>
      <c r="LUF1155" s="754"/>
      <c r="LUG1155" s="754"/>
      <c r="LUH1155" s="754"/>
      <c r="LUI1155" s="754"/>
      <c r="LUJ1155" s="754"/>
      <c r="LUK1155" s="754"/>
      <c r="LUL1155" s="754"/>
      <c r="LUM1155" s="754"/>
      <c r="LUN1155" s="754"/>
      <c r="LUO1155" s="754"/>
      <c r="LUP1155" s="754"/>
      <c r="LUQ1155" s="754"/>
      <c r="LUR1155" s="754"/>
      <c r="LUS1155" s="754"/>
      <c r="LUT1155" s="754"/>
      <c r="LUU1155" s="754"/>
      <c r="LUV1155" s="754"/>
      <c r="LUW1155" s="754"/>
      <c r="LUX1155" s="754"/>
      <c r="LUY1155" s="754"/>
      <c r="LUZ1155" s="754"/>
      <c r="LVA1155" s="754"/>
      <c r="LVB1155" s="754"/>
      <c r="LVC1155" s="754"/>
      <c r="LVD1155" s="754"/>
      <c r="LVE1155" s="754"/>
      <c r="LVF1155" s="754"/>
      <c r="LVG1155" s="754"/>
      <c r="LVH1155" s="754"/>
      <c r="LVI1155" s="754"/>
      <c r="LVJ1155" s="754"/>
      <c r="LVK1155" s="754"/>
      <c r="LVL1155" s="754"/>
      <c r="LVM1155" s="754"/>
      <c r="LVN1155" s="754"/>
      <c r="LVO1155" s="754"/>
      <c r="LVP1155" s="754"/>
      <c r="LVQ1155" s="754"/>
      <c r="LVR1155" s="754"/>
      <c r="LVS1155" s="754"/>
      <c r="LVT1155" s="754"/>
      <c r="LVU1155" s="754"/>
      <c r="LVV1155" s="754"/>
      <c r="LVW1155" s="754"/>
      <c r="LVX1155" s="754"/>
      <c r="LVY1155" s="754"/>
      <c r="LVZ1155" s="754"/>
      <c r="LWA1155" s="754"/>
      <c r="LWB1155" s="754"/>
      <c r="LWC1155" s="754"/>
      <c r="LWD1155" s="754"/>
      <c r="LWE1155" s="754"/>
      <c r="LWF1155" s="754"/>
      <c r="LWG1155" s="754"/>
      <c r="LWH1155" s="754"/>
      <c r="LWI1155" s="754"/>
      <c r="LWJ1155" s="754"/>
      <c r="LWK1155" s="754"/>
      <c r="LWL1155" s="754"/>
      <c r="LWM1155" s="754"/>
      <c r="LWN1155" s="754"/>
      <c r="LWO1155" s="754"/>
      <c r="LWP1155" s="754"/>
      <c r="LWQ1155" s="754"/>
      <c r="LWR1155" s="754"/>
      <c r="LWS1155" s="754"/>
      <c r="LWT1155" s="754"/>
      <c r="LWU1155" s="754"/>
      <c r="LWV1155" s="754"/>
      <c r="LWW1155" s="754"/>
      <c r="LWX1155" s="754"/>
      <c r="LWY1155" s="754"/>
      <c r="LWZ1155" s="754"/>
      <c r="LXA1155" s="754"/>
      <c r="LXB1155" s="754"/>
      <c r="LXC1155" s="754"/>
      <c r="LXD1155" s="754"/>
      <c r="LXE1155" s="754"/>
      <c r="LXF1155" s="754"/>
      <c r="LXG1155" s="754"/>
      <c r="LXH1155" s="754"/>
      <c r="LXI1155" s="754"/>
      <c r="LXJ1155" s="754"/>
      <c r="LXK1155" s="754"/>
      <c r="LXL1155" s="754"/>
      <c r="LXM1155" s="754"/>
      <c r="LXN1155" s="754"/>
      <c r="LXO1155" s="754"/>
      <c r="LXP1155" s="754"/>
      <c r="LXQ1155" s="754"/>
      <c r="LXR1155" s="754"/>
      <c r="LXS1155" s="754"/>
      <c r="LXT1155" s="754"/>
      <c r="LXU1155" s="754"/>
      <c r="LXV1155" s="754"/>
      <c r="LXW1155" s="754"/>
      <c r="LXX1155" s="754"/>
      <c r="LXY1155" s="754"/>
      <c r="LXZ1155" s="754"/>
      <c r="LYA1155" s="754"/>
      <c r="LYB1155" s="754"/>
      <c r="LYC1155" s="754"/>
      <c r="LYD1155" s="754"/>
      <c r="LYE1155" s="754"/>
      <c r="LYF1155" s="754"/>
      <c r="LYG1155" s="754"/>
      <c r="LYH1155" s="754"/>
      <c r="LYI1155" s="754"/>
      <c r="LYJ1155" s="754"/>
      <c r="LYK1155" s="754"/>
      <c r="LYL1155" s="754"/>
      <c r="LYM1155" s="754"/>
      <c r="LYN1155" s="754"/>
      <c r="LYO1155" s="754"/>
      <c r="LYP1155" s="754"/>
      <c r="LYQ1155" s="754"/>
      <c r="LYR1155" s="754"/>
      <c r="LYS1155" s="754"/>
      <c r="LYT1155" s="754"/>
      <c r="LYU1155" s="754"/>
      <c r="LYV1155" s="754"/>
      <c r="LYW1155" s="754"/>
      <c r="LYX1155" s="754"/>
      <c r="LYY1155" s="754"/>
      <c r="LYZ1155" s="754"/>
      <c r="LZA1155" s="754"/>
      <c r="LZB1155" s="754"/>
      <c r="LZC1155" s="754"/>
      <c r="LZD1155" s="754"/>
      <c r="LZE1155" s="754"/>
      <c r="LZF1155" s="754"/>
      <c r="LZG1155" s="754"/>
      <c r="LZH1155" s="754"/>
      <c r="LZI1155" s="754"/>
      <c r="LZJ1155" s="754"/>
      <c r="LZK1155" s="754"/>
      <c r="LZL1155" s="754"/>
      <c r="LZM1155" s="754"/>
      <c r="LZN1155" s="754"/>
      <c r="LZO1155" s="754"/>
      <c r="LZP1155" s="754"/>
      <c r="LZQ1155" s="754"/>
      <c r="LZR1155" s="754"/>
      <c r="LZS1155" s="754"/>
      <c r="LZT1155" s="754"/>
      <c r="LZU1155" s="754"/>
      <c r="LZV1155" s="754"/>
      <c r="LZW1155" s="754"/>
      <c r="LZX1155" s="754"/>
      <c r="LZY1155" s="754"/>
      <c r="LZZ1155" s="754"/>
      <c r="MAA1155" s="754"/>
      <c r="MAB1155" s="754"/>
      <c r="MAC1155" s="754"/>
      <c r="MAD1155" s="754"/>
      <c r="MAE1155" s="754"/>
      <c r="MAF1155" s="754"/>
      <c r="MAG1155" s="754"/>
      <c r="MAH1155" s="754"/>
      <c r="MAI1155" s="754"/>
      <c r="MAJ1155" s="754"/>
      <c r="MAK1155" s="754"/>
      <c r="MAL1155" s="754"/>
      <c r="MAM1155" s="754"/>
      <c r="MAN1155" s="754"/>
      <c r="MAO1155" s="754"/>
      <c r="MAP1155" s="754"/>
      <c r="MAQ1155" s="754"/>
      <c r="MAR1155" s="754"/>
      <c r="MAS1155" s="754"/>
      <c r="MAT1155" s="754"/>
      <c r="MAU1155" s="754"/>
      <c r="MAV1155" s="754"/>
      <c r="MAW1155" s="754"/>
      <c r="MAX1155" s="754"/>
      <c r="MAY1155" s="754"/>
      <c r="MAZ1155" s="754"/>
      <c r="MBA1155" s="754"/>
      <c r="MBB1155" s="754"/>
      <c r="MBC1155" s="754"/>
      <c r="MBD1155" s="754"/>
      <c r="MBE1155" s="754"/>
      <c r="MBF1155" s="754"/>
      <c r="MBG1155" s="754"/>
      <c r="MBH1155" s="754"/>
      <c r="MBI1155" s="754"/>
      <c r="MBJ1155" s="754"/>
      <c r="MBK1155" s="754"/>
      <c r="MBL1155" s="754"/>
      <c r="MBM1155" s="754"/>
      <c r="MBN1155" s="754"/>
      <c r="MBO1155" s="754"/>
      <c r="MBP1155" s="754"/>
      <c r="MBQ1155" s="754"/>
      <c r="MBR1155" s="754"/>
      <c r="MBS1155" s="754"/>
      <c r="MBT1155" s="754"/>
      <c r="MBU1155" s="754"/>
      <c r="MBV1155" s="754"/>
      <c r="MBW1155" s="754"/>
      <c r="MBX1155" s="754"/>
      <c r="MBY1155" s="754"/>
      <c r="MBZ1155" s="754"/>
      <c r="MCA1155" s="754"/>
      <c r="MCB1155" s="754"/>
      <c r="MCC1155" s="754"/>
      <c r="MCD1155" s="754"/>
      <c r="MCE1155" s="754"/>
      <c r="MCF1155" s="754"/>
      <c r="MCG1155" s="754"/>
      <c r="MCH1155" s="754"/>
      <c r="MCI1155" s="754"/>
      <c r="MCJ1155" s="754"/>
      <c r="MCK1155" s="754"/>
      <c r="MCL1155" s="754"/>
      <c r="MCM1155" s="754"/>
      <c r="MCN1155" s="754"/>
      <c r="MCO1155" s="754"/>
      <c r="MCP1155" s="754"/>
      <c r="MCQ1155" s="754"/>
      <c r="MCR1155" s="754"/>
      <c r="MCS1155" s="754"/>
      <c r="MCT1155" s="754"/>
      <c r="MCU1155" s="754"/>
      <c r="MCV1155" s="754"/>
      <c r="MCW1155" s="754"/>
      <c r="MCX1155" s="754"/>
      <c r="MCY1155" s="754"/>
      <c r="MCZ1155" s="754"/>
      <c r="MDA1155" s="754"/>
      <c r="MDB1155" s="754"/>
      <c r="MDC1155" s="754"/>
      <c r="MDD1155" s="754"/>
      <c r="MDE1155" s="754"/>
      <c r="MDF1155" s="754"/>
      <c r="MDG1155" s="754"/>
      <c r="MDH1155" s="754"/>
      <c r="MDI1155" s="754"/>
      <c r="MDJ1155" s="754"/>
      <c r="MDK1155" s="754"/>
      <c r="MDL1155" s="754"/>
      <c r="MDM1155" s="754"/>
      <c r="MDN1155" s="754"/>
      <c r="MDO1155" s="754"/>
      <c r="MDP1155" s="754"/>
      <c r="MDQ1155" s="754"/>
      <c r="MDR1155" s="754"/>
      <c r="MDS1155" s="754"/>
      <c r="MDT1155" s="754"/>
      <c r="MDU1155" s="754"/>
      <c r="MDV1155" s="754"/>
      <c r="MDW1155" s="754"/>
      <c r="MDX1155" s="754"/>
      <c r="MDY1155" s="754"/>
      <c r="MDZ1155" s="754"/>
      <c r="MEA1155" s="754"/>
      <c r="MEB1155" s="754"/>
      <c r="MEC1155" s="754"/>
      <c r="MED1155" s="754"/>
      <c r="MEE1155" s="754"/>
      <c r="MEF1155" s="754"/>
      <c r="MEG1155" s="754"/>
      <c r="MEH1155" s="754"/>
      <c r="MEI1155" s="754"/>
      <c r="MEJ1155" s="754"/>
      <c r="MEK1155" s="754"/>
      <c r="MEL1155" s="754"/>
      <c r="MEM1155" s="754"/>
      <c r="MEN1155" s="754"/>
      <c r="MEO1155" s="754"/>
      <c r="MEP1155" s="754"/>
      <c r="MEQ1155" s="754"/>
      <c r="MER1155" s="754"/>
      <c r="MES1155" s="754"/>
      <c r="MET1155" s="754"/>
      <c r="MEU1155" s="754"/>
      <c r="MEV1155" s="754"/>
      <c r="MEW1155" s="754"/>
      <c r="MEX1155" s="754"/>
      <c r="MEY1155" s="754"/>
      <c r="MEZ1155" s="754"/>
      <c r="MFA1155" s="754"/>
      <c r="MFB1155" s="754"/>
      <c r="MFC1155" s="754"/>
      <c r="MFD1155" s="754"/>
      <c r="MFE1155" s="754"/>
      <c r="MFF1155" s="754"/>
      <c r="MFG1155" s="754"/>
      <c r="MFH1155" s="754"/>
      <c r="MFI1155" s="754"/>
      <c r="MFJ1155" s="754"/>
      <c r="MFK1155" s="754"/>
      <c r="MFL1155" s="754"/>
      <c r="MFM1155" s="754"/>
      <c r="MFN1155" s="754"/>
      <c r="MFO1155" s="754"/>
      <c r="MFP1155" s="754"/>
      <c r="MFQ1155" s="754"/>
      <c r="MFR1155" s="754"/>
      <c r="MFS1155" s="754"/>
      <c r="MFT1155" s="754"/>
      <c r="MFU1155" s="754"/>
      <c r="MFV1155" s="754"/>
      <c r="MFW1155" s="754"/>
      <c r="MFX1155" s="754"/>
      <c r="MFY1155" s="754"/>
      <c r="MFZ1155" s="754"/>
      <c r="MGA1155" s="754"/>
      <c r="MGB1155" s="754"/>
      <c r="MGC1155" s="754"/>
      <c r="MGD1155" s="754"/>
      <c r="MGE1155" s="754"/>
      <c r="MGF1155" s="754"/>
      <c r="MGG1155" s="754"/>
      <c r="MGH1155" s="754"/>
      <c r="MGI1155" s="754"/>
      <c r="MGJ1155" s="754"/>
      <c r="MGK1155" s="754"/>
      <c r="MGL1155" s="754"/>
      <c r="MGM1155" s="754"/>
      <c r="MGN1155" s="754"/>
      <c r="MGO1155" s="754"/>
      <c r="MGP1155" s="754"/>
      <c r="MGQ1155" s="754"/>
      <c r="MGR1155" s="754"/>
      <c r="MGS1155" s="754"/>
      <c r="MGT1155" s="754"/>
      <c r="MGU1155" s="754"/>
      <c r="MGV1155" s="754"/>
      <c r="MGW1155" s="754"/>
      <c r="MGX1155" s="754"/>
      <c r="MGY1155" s="754"/>
      <c r="MGZ1155" s="754"/>
      <c r="MHA1155" s="754"/>
      <c r="MHB1155" s="754"/>
      <c r="MHC1155" s="754"/>
      <c r="MHD1155" s="754"/>
      <c r="MHE1155" s="754"/>
      <c r="MHF1155" s="754"/>
      <c r="MHG1155" s="754"/>
      <c r="MHH1155" s="754"/>
      <c r="MHI1155" s="754"/>
      <c r="MHJ1155" s="754"/>
      <c r="MHK1155" s="754"/>
      <c r="MHL1155" s="754"/>
      <c r="MHM1155" s="754"/>
      <c r="MHN1155" s="754"/>
      <c r="MHO1155" s="754"/>
      <c r="MHP1155" s="754"/>
      <c r="MHQ1155" s="754"/>
      <c r="MHR1155" s="754"/>
      <c r="MHS1155" s="754"/>
      <c r="MHT1155" s="754"/>
      <c r="MHU1155" s="754"/>
      <c r="MHV1155" s="754"/>
      <c r="MHW1155" s="754"/>
      <c r="MHX1155" s="754"/>
      <c r="MHY1155" s="754"/>
      <c r="MHZ1155" s="754"/>
      <c r="MIA1155" s="754"/>
      <c r="MIB1155" s="754"/>
      <c r="MIC1155" s="754"/>
      <c r="MID1155" s="754"/>
      <c r="MIE1155" s="754"/>
      <c r="MIF1155" s="754"/>
      <c r="MIG1155" s="754"/>
      <c r="MIH1155" s="754"/>
      <c r="MII1155" s="754"/>
      <c r="MIJ1155" s="754"/>
      <c r="MIK1155" s="754"/>
      <c r="MIL1155" s="754"/>
      <c r="MIM1155" s="754"/>
      <c r="MIN1155" s="754"/>
      <c r="MIO1155" s="754"/>
      <c r="MIP1155" s="754"/>
      <c r="MIQ1155" s="754"/>
      <c r="MIR1155" s="754"/>
      <c r="MIS1155" s="754"/>
      <c r="MIT1155" s="754"/>
      <c r="MIU1155" s="754"/>
      <c r="MIV1155" s="754"/>
      <c r="MIW1155" s="754"/>
      <c r="MIX1155" s="754"/>
      <c r="MIY1155" s="754"/>
      <c r="MIZ1155" s="754"/>
      <c r="MJA1155" s="754"/>
      <c r="MJB1155" s="754"/>
      <c r="MJC1155" s="754"/>
      <c r="MJD1155" s="754"/>
      <c r="MJE1155" s="754"/>
      <c r="MJF1155" s="754"/>
      <c r="MJG1155" s="754"/>
      <c r="MJH1155" s="754"/>
      <c r="MJI1155" s="754"/>
      <c r="MJJ1155" s="754"/>
      <c r="MJK1155" s="754"/>
      <c r="MJL1155" s="754"/>
      <c r="MJM1155" s="754"/>
      <c r="MJN1155" s="754"/>
      <c r="MJO1155" s="754"/>
      <c r="MJP1155" s="754"/>
      <c r="MJQ1155" s="754"/>
      <c r="MJR1155" s="754"/>
      <c r="MJS1155" s="754"/>
      <c r="MJT1155" s="754"/>
      <c r="MJU1155" s="754"/>
      <c r="MJV1155" s="754"/>
      <c r="MJW1155" s="754"/>
      <c r="MJX1155" s="754"/>
      <c r="MJY1155" s="754"/>
      <c r="MJZ1155" s="754"/>
      <c r="MKA1155" s="754"/>
      <c r="MKB1155" s="754"/>
      <c r="MKC1155" s="754"/>
      <c r="MKD1155" s="754"/>
      <c r="MKE1155" s="754"/>
      <c r="MKF1155" s="754"/>
      <c r="MKG1155" s="754"/>
      <c r="MKH1155" s="754"/>
      <c r="MKI1155" s="754"/>
      <c r="MKJ1155" s="754"/>
      <c r="MKK1155" s="754"/>
      <c r="MKL1155" s="754"/>
      <c r="MKM1155" s="754"/>
      <c r="MKN1155" s="754"/>
      <c r="MKO1155" s="754"/>
      <c r="MKP1155" s="754"/>
      <c r="MKQ1155" s="754"/>
      <c r="MKR1155" s="754"/>
      <c r="MKS1155" s="754"/>
      <c r="MKT1155" s="754"/>
      <c r="MKU1155" s="754"/>
      <c r="MKV1155" s="754"/>
      <c r="MKW1155" s="754"/>
      <c r="MKX1155" s="754"/>
      <c r="MKY1155" s="754"/>
      <c r="MKZ1155" s="754"/>
      <c r="MLA1155" s="754"/>
      <c r="MLB1155" s="754"/>
      <c r="MLC1155" s="754"/>
      <c r="MLD1155" s="754"/>
      <c r="MLE1155" s="754"/>
      <c r="MLF1155" s="754"/>
      <c r="MLG1155" s="754"/>
      <c r="MLH1155" s="754"/>
      <c r="MLI1155" s="754"/>
      <c r="MLJ1155" s="754"/>
      <c r="MLK1155" s="754"/>
      <c r="MLL1155" s="754"/>
      <c r="MLM1155" s="754"/>
      <c r="MLN1155" s="754"/>
      <c r="MLO1155" s="754"/>
      <c r="MLP1155" s="754"/>
      <c r="MLQ1155" s="754"/>
      <c r="MLR1155" s="754"/>
      <c r="MLS1155" s="754"/>
      <c r="MLT1155" s="754"/>
      <c r="MLU1155" s="754"/>
      <c r="MLV1155" s="754"/>
      <c r="MLW1155" s="754"/>
      <c r="MLX1155" s="754"/>
      <c r="MLY1155" s="754"/>
      <c r="MLZ1155" s="754"/>
      <c r="MMA1155" s="754"/>
      <c r="MMB1155" s="754"/>
      <c r="MMC1155" s="754"/>
      <c r="MMD1155" s="754"/>
      <c r="MME1155" s="754"/>
      <c r="MMF1155" s="754"/>
      <c r="MMG1155" s="754"/>
      <c r="MMH1155" s="754"/>
      <c r="MMI1155" s="754"/>
      <c r="MMJ1155" s="754"/>
      <c r="MMK1155" s="754"/>
      <c r="MML1155" s="754"/>
      <c r="MMM1155" s="754"/>
      <c r="MMN1155" s="754"/>
      <c r="MMO1155" s="754"/>
      <c r="MMP1155" s="754"/>
      <c r="MMQ1155" s="754"/>
      <c r="MMR1155" s="754"/>
      <c r="MMS1155" s="754"/>
      <c r="MMT1155" s="754"/>
      <c r="MMU1155" s="754"/>
      <c r="MMV1155" s="754"/>
      <c r="MMW1155" s="754"/>
      <c r="MMX1155" s="754"/>
      <c r="MMY1155" s="754"/>
      <c r="MMZ1155" s="754"/>
      <c r="MNA1155" s="754"/>
      <c r="MNB1155" s="754"/>
      <c r="MNC1155" s="754"/>
      <c r="MND1155" s="754"/>
      <c r="MNE1155" s="754"/>
      <c r="MNF1155" s="754"/>
      <c r="MNG1155" s="754"/>
      <c r="MNH1155" s="754"/>
      <c r="MNI1155" s="754"/>
      <c r="MNJ1155" s="754"/>
      <c r="MNK1155" s="754"/>
      <c r="MNL1155" s="754"/>
      <c r="MNM1155" s="754"/>
      <c r="MNN1155" s="754"/>
      <c r="MNO1155" s="754"/>
      <c r="MNP1155" s="754"/>
      <c r="MNQ1155" s="754"/>
      <c r="MNR1155" s="754"/>
      <c r="MNS1155" s="754"/>
      <c r="MNT1155" s="754"/>
      <c r="MNU1155" s="754"/>
      <c r="MNV1155" s="754"/>
      <c r="MNW1155" s="754"/>
      <c r="MNX1155" s="754"/>
      <c r="MNY1155" s="754"/>
      <c r="MNZ1155" s="754"/>
      <c r="MOA1155" s="754"/>
      <c r="MOB1155" s="754"/>
      <c r="MOC1155" s="754"/>
      <c r="MOD1155" s="754"/>
      <c r="MOE1155" s="754"/>
      <c r="MOF1155" s="754"/>
      <c r="MOG1155" s="754"/>
      <c r="MOH1155" s="754"/>
      <c r="MOI1155" s="754"/>
      <c r="MOJ1155" s="754"/>
      <c r="MOK1155" s="754"/>
      <c r="MOL1155" s="754"/>
      <c r="MOM1155" s="754"/>
      <c r="MON1155" s="754"/>
      <c r="MOO1155" s="754"/>
      <c r="MOP1155" s="754"/>
      <c r="MOQ1155" s="754"/>
      <c r="MOR1155" s="754"/>
      <c r="MOS1155" s="754"/>
      <c r="MOT1155" s="754"/>
      <c r="MOU1155" s="754"/>
      <c r="MOV1155" s="754"/>
      <c r="MOW1155" s="754"/>
      <c r="MOX1155" s="754"/>
      <c r="MOY1155" s="754"/>
      <c r="MOZ1155" s="754"/>
      <c r="MPA1155" s="754"/>
      <c r="MPB1155" s="754"/>
      <c r="MPC1155" s="754"/>
      <c r="MPD1155" s="754"/>
      <c r="MPE1155" s="754"/>
      <c r="MPF1155" s="754"/>
      <c r="MPG1155" s="754"/>
      <c r="MPH1155" s="754"/>
      <c r="MPI1155" s="754"/>
      <c r="MPJ1155" s="754"/>
      <c r="MPK1155" s="754"/>
      <c r="MPL1155" s="754"/>
      <c r="MPM1155" s="754"/>
      <c r="MPN1155" s="754"/>
      <c r="MPO1155" s="754"/>
      <c r="MPP1155" s="754"/>
      <c r="MPQ1155" s="754"/>
      <c r="MPR1155" s="754"/>
      <c r="MPS1155" s="754"/>
      <c r="MPT1155" s="754"/>
      <c r="MPU1155" s="754"/>
      <c r="MPV1155" s="754"/>
      <c r="MPW1155" s="754"/>
      <c r="MPX1155" s="754"/>
      <c r="MPY1155" s="754"/>
      <c r="MPZ1155" s="754"/>
      <c r="MQA1155" s="754"/>
      <c r="MQB1155" s="754"/>
      <c r="MQC1155" s="754"/>
      <c r="MQD1155" s="754"/>
      <c r="MQE1155" s="754"/>
      <c r="MQF1155" s="754"/>
      <c r="MQG1155" s="754"/>
      <c r="MQH1155" s="754"/>
      <c r="MQI1155" s="754"/>
      <c r="MQJ1155" s="754"/>
      <c r="MQK1155" s="754"/>
      <c r="MQL1155" s="754"/>
      <c r="MQM1155" s="754"/>
      <c r="MQN1155" s="754"/>
      <c r="MQO1155" s="754"/>
      <c r="MQP1155" s="754"/>
      <c r="MQQ1155" s="754"/>
      <c r="MQR1155" s="754"/>
      <c r="MQS1155" s="754"/>
      <c r="MQT1155" s="754"/>
      <c r="MQU1155" s="754"/>
      <c r="MQV1155" s="754"/>
      <c r="MQW1155" s="754"/>
      <c r="MQX1155" s="754"/>
      <c r="MQY1155" s="754"/>
      <c r="MQZ1155" s="754"/>
      <c r="MRA1155" s="754"/>
      <c r="MRB1155" s="754"/>
      <c r="MRC1155" s="754"/>
      <c r="MRD1155" s="754"/>
      <c r="MRE1155" s="754"/>
      <c r="MRF1155" s="754"/>
      <c r="MRG1155" s="754"/>
      <c r="MRH1155" s="754"/>
      <c r="MRI1155" s="754"/>
      <c r="MRJ1155" s="754"/>
      <c r="MRK1155" s="754"/>
      <c r="MRL1155" s="754"/>
      <c r="MRM1155" s="754"/>
      <c r="MRN1155" s="754"/>
      <c r="MRO1155" s="754"/>
      <c r="MRP1155" s="754"/>
      <c r="MRQ1155" s="754"/>
      <c r="MRR1155" s="754"/>
      <c r="MRS1155" s="754"/>
      <c r="MRT1155" s="754"/>
      <c r="MRU1155" s="754"/>
      <c r="MRV1155" s="754"/>
      <c r="MRW1155" s="754"/>
      <c r="MRX1155" s="754"/>
      <c r="MRY1155" s="754"/>
      <c r="MRZ1155" s="754"/>
      <c r="MSA1155" s="754"/>
      <c r="MSB1155" s="754"/>
      <c r="MSC1155" s="754"/>
      <c r="MSD1155" s="754"/>
      <c r="MSE1155" s="754"/>
      <c r="MSF1155" s="754"/>
      <c r="MSG1155" s="754"/>
      <c r="MSH1155" s="754"/>
      <c r="MSI1155" s="754"/>
      <c r="MSJ1155" s="754"/>
      <c r="MSK1155" s="754"/>
      <c r="MSL1155" s="754"/>
      <c r="MSM1155" s="754"/>
      <c r="MSN1155" s="754"/>
      <c r="MSO1155" s="754"/>
      <c r="MSP1155" s="754"/>
      <c r="MSQ1155" s="754"/>
      <c r="MSR1155" s="754"/>
      <c r="MSS1155" s="754"/>
      <c r="MST1155" s="754"/>
      <c r="MSU1155" s="754"/>
      <c r="MSV1155" s="754"/>
      <c r="MSW1155" s="754"/>
      <c r="MSX1155" s="754"/>
      <c r="MSY1155" s="754"/>
      <c r="MSZ1155" s="754"/>
      <c r="MTA1155" s="754"/>
      <c r="MTB1155" s="754"/>
      <c r="MTC1155" s="754"/>
      <c r="MTD1155" s="754"/>
      <c r="MTE1155" s="754"/>
      <c r="MTF1155" s="754"/>
      <c r="MTG1155" s="754"/>
      <c r="MTH1155" s="754"/>
      <c r="MTI1155" s="754"/>
      <c r="MTJ1155" s="754"/>
      <c r="MTK1155" s="754"/>
      <c r="MTL1155" s="754"/>
      <c r="MTM1155" s="754"/>
      <c r="MTN1155" s="754"/>
      <c r="MTO1155" s="754"/>
      <c r="MTP1155" s="754"/>
      <c r="MTQ1155" s="754"/>
      <c r="MTR1155" s="754"/>
      <c r="MTS1155" s="754"/>
      <c r="MTT1155" s="754"/>
      <c r="MTU1155" s="754"/>
      <c r="MTV1155" s="754"/>
      <c r="MTW1155" s="754"/>
      <c r="MTX1155" s="754"/>
      <c r="MTY1155" s="754"/>
      <c r="MTZ1155" s="754"/>
      <c r="MUA1155" s="754"/>
      <c r="MUB1155" s="754"/>
      <c r="MUC1155" s="754"/>
      <c r="MUD1155" s="754"/>
      <c r="MUE1155" s="754"/>
      <c r="MUF1155" s="754"/>
      <c r="MUG1155" s="754"/>
      <c r="MUH1155" s="754"/>
      <c r="MUI1155" s="754"/>
      <c r="MUJ1155" s="754"/>
      <c r="MUK1155" s="754"/>
      <c r="MUL1155" s="754"/>
      <c r="MUM1155" s="754"/>
      <c r="MUN1155" s="754"/>
      <c r="MUO1155" s="754"/>
      <c r="MUP1155" s="754"/>
      <c r="MUQ1155" s="754"/>
      <c r="MUR1155" s="754"/>
      <c r="MUS1155" s="754"/>
      <c r="MUT1155" s="754"/>
      <c r="MUU1155" s="754"/>
      <c r="MUV1155" s="754"/>
      <c r="MUW1155" s="754"/>
      <c r="MUX1155" s="754"/>
      <c r="MUY1155" s="754"/>
      <c r="MUZ1155" s="754"/>
      <c r="MVA1155" s="754"/>
      <c r="MVB1155" s="754"/>
      <c r="MVC1155" s="754"/>
      <c r="MVD1155" s="754"/>
      <c r="MVE1155" s="754"/>
      <c r="MVF1155" s="754"/>
      <c r="MVG1155" s="754"/>
      <c r="MVH1155" s="754"/>
      <c r="MVI1155" s="754"/>
      <c r="MVJ1155" s="754"/>
      <c r="MVK1155" s="754"/>
      <c r="MVL1155" s="754"/>
      <c r="MVM1155" s="754"/>
      <c r="MVN1155" s="754"/>
      <c r="MVO1155" s="754"/>
      <c r="MVP1155" s="754"/>
      <c r="MVQ1155" s="754"/>
      <c r="MVR1155" s="754"/>
      <c r="MVS1155" s="754"/>
      <c r="MVT1155" s="754"/>
      <c r="MVU1155" s="754"/>
      <c r="MVV1155" s="754"/>
      <c r="MVW1155" s="754"/>
      <c r="MVX1155" s="754"/>
      <c r="MVY1155" s="754"/>
      <c r="MVZ1155" s="754"/>
      <c r="MWA1155" s="754"/>
      <c r="MWB1155" s="754"/>
      <c r="MWC1155" s="754"/>
      <c r="MWD1155" s="754"/>
      <c r="MWE1155" s="754"/>
      <c r="MWF1155" s="754"/>
      <c r="MWG1155" s="754"/>
      <c r="MWH1155" s="754"/>
      <c r="MWI1155" s="754"/>
      <c r="MWJ1155" s="754"/>
      <c r="MWK1155" s="754"/>
      <c r="MWL1155" s="754"/>
      <c r="MWM1155" s="754"/>
      <c r="MWN1155" s="754"/>
      <c r="MWO1155" s="754"/>
      <c r="MWP1155" s="754"/>
      <c r="MWQ1155" s="754"/>
      <c r="MWR1155" s="754"/>
      <c r="MWS1155" s="754"/>
      <c r="MWT1155" s="754"/>
      <c r="MWU1155" s="754"/>
      <c r="MWV1155" s="754"/>
      <c r="MWW1155" s="754"/>
      <c r="MWX1155" s="754"/>
      <c r="MWY1155" s="754"/>
      <c r="MWZ1155" s="754"/>
      <c r="MXA1155" s="754"/>
      <c r="MXB1155" s="754"/>
      <c r="MXC1155" s="754"/>
      <c r="MXD1155" s="754"/>
      <c r="MXE1155" s="754"/>
      <c r="MXF1155" s="754"/>
      <c r="MXG1155" s="754"/>
      <c r="MXH1155" s="754"/>
      <c r="MXI1155" s="754"/>
      <c r="MXJ1155" s="754"/>
      <c r="MXK1155" s="754"/>
      <c r="MXL1155" s="754"/>
      <c r="MXM1155" s="754"/>
      <c r="MXN1155" s="754"/>
      <c r="MXO1155" s="754"/>
      <c r="MXP1155" s="754"/>
      <c r="MXQ1155" s="754"/>
      <c r="MXR1155" s="754"/>
      <c r="MXS1155" s="754"/>
      <c r="MXT1155" s="754"/>
      <c r="MXU1155" s="754"/>
      <c r="MXV1155" s="754"/>
      <c r="MXW1155" s="754"/>
      <c r="MXX1155" s="754"/>
      <c r="MXY1155" s="754"/>
      <c r="MXZ1155" s="754"/>
      <c r="MYA1155" s="754"/>
      <c r="MYB1155" s="754"/>
      <c r="MYC1155" s="754"/>
      <c r="MYD1155" s="754"/>
      <c r="MYE1155" s="754"/>
      <c r="MYF1155" s="754"/>
      <c r="MYG1155" s="754"/>
      <c r="MYH1155" s="754"/>
      <c r="MYI1155" s="754"/>
      <c r="MYJ1155" s="754"/>
      <c r="MYK1155" s="754"/>
      <c r="MYL1155" s="754"/>
      <c r="MYM1155" s="754"/>
      <c r="MYN1155" s="754"/>
      <c r="MYO1155" s="754"/>
      <c r="MYP1155" s="754"/>
      <c r="MYQ1155" s="754"/>
      <c r="MYR1155" s="754"/>
      <c r="MYS1155" s="754"/>
      <c r="MYT1155" s="754"/>
      <c r="MYU1155" s="754"/>
      <c r="MYV1155" s="754"/>
      <c r="MYW1155" s="754"/>
      <c r="MYX1155" s="754"/>
      <c r="MYY1155" s="754"/>
      <c r="MYZ1155" s="754"/>
      <c r="MZA1155" s="754"/>
      <c r="MZB1155" s="754"/>
      <c r="MZC1155" s="754"/>
      <c r="MZD1155" s="754"/>
      <c r="MZE1155" s="754"/>
      <c r="MZF1155" s="754"/>
      <c r="MZG1155" s="754"/>
      <c r="MZH1155" s="754"/>
      <c r="MZI1155" s="754"/>
      <c r="MZJ1155" s="754"/>
      <c r="MZK1155" s="754"/>
      <c r="MZL1155" s="754"/>
      <c r="MZM1155" s="754"/>
      <c r="MZN1155" s="754"/>
      <c r="MZO1155" s="754"/>
      <c r="MZP1155" s="754"/>
      <c r="MZQ1155" s="754"/>
      <c r="MZR1155" s="754"/>
      <c r="MZS1155" s="754"/>
      <c r="MZT1155" s="754"/>
      <c r="MZU1155" s="754"/>
      <c r="MZV1155" s="754"/>
      <c r="MZW1155" s="754"/>
      <c r="MZX1155" s="754"/>
      <c r="MZY1155" s="754"/>
      <c r="MZZ1155" s="754"/>
      <c r="NAA1155" s="754"/>
      <c r="NAB1155" s="754"/>
      <c r="NAC1155" s="754"/>
      <c r="NAD1155" s="754"/>
      <c r="NAE1155" s="754"/>
      <c r="NAF1155" s="754"/>
      <c r="NAG1155" s="754"/>
      <c r="NAH1155" s="754"/>
      <c r="NAI1155" s="754"/>
      <c r="NAJ1155" s="754"/>
      <c r="NAK1155" s="754"/>
      <c r="NAL1155" s="754"/>
      <c r="NAM1155" s="754"/>
      <c r="NAN1155" s="754"/>
      <c r="NAO1155" s="754"/>
      <c r="NAP1155" s="754"/>
      <c r="NAQ1155" s="754"/>
      <c r="NAR1155" s="754"/>
      <c r="NAS1155" s="754"/>
      <c r="NAT1155" s="754"/>
      <c r="NAU1155" s="754"/>
      <c r="NAV1155" s="754"/>
      <c r="NAW1155" s="754"/>
      <c r="NAX1155" s="754"/>
      <c r="NAY1155" s="754"/>
      <c r="NAZ1155" s="754"/>
      <c r="NBA1155" s="754"/>
      <c r="NBB1155" s="754"/>
      <c r="NBC1155" s="754"/>
      <c r="NBD1155" s="754"/>
      <c r="NBE1155" s="754"/>
      <c r="NBF1155" s="754"/>
      <c r="NBG1155" s="754"/>
      <c r="NBH1155" s="754"/>
      <c r="NBI1155" s="754"/>
      <c r="NBJ1155" s="754"/>
      <c r="NBK1155" s="754"/>
      <c r="NBL1155" s="754"/>
      <c r="NBM1155" s="754"/>
      <c r="NBN1155" s="754"/>
      <c r="NBO1155" s="754"/>
      <c r="NBP1155" s="754"/>
      <c r="NBQ1155" s="754"/>
      <c r="NBR1155" s="754"/>
      <c r="NBS1155" s="754"/>
      <c r="NBT1155" s="754"/>
      <c r="NBU1155" s="754"/>
      <c r="NBV1155" s="754"/>
      <c r="NBW1155" s="754"/>
      <c r="NBX1155" s="754"/>
      <c r="NBY1155" s="754"/>
      <c r="NBZ1155" s="754"/>
      <c r="NCA1155" s="754"/>
      <c r="NCB1155" s="754"/>
      <c r="NCC1155" s="754"/>
      <c r="NCD1155" s="754"/>
      <c r="NCE1155" s="754"/>
      <c r="NCF1155" s="754"/>
      <c r="NCG1155" s="754"/>
      <c r="NCH1155" s="754"/>
      <c r="NCI1155" s="754"/>
      <c r="NCJ1155" s="754"/>
      <c r="NCK1155" s="754"/>
      <c r="NCL1155" s="754"/>
      <c r="NCM1155" s="754"/>
      <c r="NCN1155" s="754"/>
      <c r="NCO1155" s="754"/>
      <c r="NCP1155" s="754"/>
      <c r="NCQ1155" s="754"/>
      <c r="NCR1155" s="754"/>
      <c r="NCS1155" s="754"/>
      <c r="NCT1155" s="754"/>
      <c r="NCU1155" s="754"/>
      <c r="NCV1155" s="754"/>
      <c r="NCW1155" s="754"/>
      <c r="NCX1155" s="754"/>
      <c r="NCY1155" s="754"/>
      <c r="NCZ1155" s="754"/>
      <c r="NDA1155" s="754"/>
      <c r="NDB1155" s="754"/>
      <c r="NDC1155" s="754"/>
      <c r="NDD1155" s="754"/>
      <c r="NDE1155" s="754"/>
      <c r="NDF1155" s="754"/>
      <c r="NDG1155" s="754"/>
      <c r="NDH1155" s="754"/>
      <c r="NDI1155" s="754"/>
      <c r="NDJ1155" s="754"/>
      <c r="NDK1155" s="754"/>
      <c r="NDL1155" s="754"/>
      <c r="NDM1155" s="754"/>
      <c r="NDN1155" s="754"/>
      <c r="NDO1155" s="754"/>
      <c r="NDP1155" s="754"/>
      <c r="NDQ1155" s="754"/>
      <c r="NDR1155" s="754"/>
      <c r="NDS1155" s="754"/>
      <c r="NDT1155" s="754"/>
      <c r="NDU1155" s="754"/>
      <c r="NDV1155" s="754"/>
      <c r="NDW1155" s="754"/>
      <c r="NDX1155" s="754"/>
      <c r="NDY1155" s="754"/>
      <c r="NDZ1155" s="754"/>
      <c r="NEA1155" s="754"/>
      <c r="NEB1155" s="754"/>
      <c r="NEC1155" s="754"/>
      <c r="NED1155" s="754"/>
      <c r="NEE1155" s="754"/>
      <c r="NEF1155" s="754"/>
      <c r="NEG1155" s="754"/>
      <c r="NEH1155" s="754"/>
      <c r="NEI1155" s="754"/>
      <c r="NEJ1155" s="754"/>
      <c r="NEK1155" s="754"/>
      <c r="NEL1155" s="754"/>
      <c r="NEM1155" s="754"/>
      <c r="NEN1155" s="754"/>
      <c r="NEO1155" s="754"/>
      <c r="NEP1155" s="754"/>
      <c r="NEQ1155" s="754"/>
      <c r="NER1155" s="754"/>
      <c r="NES1155" s="754"/>
      <c r="NET1155" s="754"/>
      <c r="NEU1155" s="754"/>
      <c r="NEV1155" s="754"/>
      <c r="NEW1155" s="754"/>
      <c r="NEX1155" s="754"/>
      <c r="NEY1155" s="754"/>
      <c r="NEZ1155" s="754"/>
      <c r="NFA1155" s="754"/>
      <c r="NFB1155" s="754"/>
      <c r="NFC1155" s="754"/>
      <c r="NFD1155" s="754"/>
      <c r="NFE1155" s="754"/>
      <c r="NFF1155" s="754"/>
      <c r="NFG1155" s="754"/>
      <c r="NFH1155" s="754"/>
      <c r="NFI1155" s="754"/>
      <c r="NFJ1155" s="754"/>
      <c r="NFK1155" s="754"/>
      <c r="NFL1155" s="754"/>
      <c r="NFM1155" s="754"/>
      <c r="NFN1155" s="754"/>
      <c r="NFO1155" s="754"/>
      <c r="NFP1155" s="754"/>
      <c r="NFQ1155" s="754"/>
      <c r="NFR1155" s="754"/>
      <c r="NFS1155" s="754"/>
      <c r="NFT1155" s="754"/>
      <c r="NFU1155" s="754"/>
      <c r="NFV1155" s="754"/>
      <c r="NFW1155" s="754"/>
      <c r="NFX1155" s="754"/>
      <c r="NFY1155" s="754"/>
      <c r="NFZ1155" s="754"/>
      <c r="NGA1155" s="754"/>
      <c r="NGB1155" s="754"/>
      <c r="NGC1155" s="754"/>
      <c r="NGD1155" s="754"/>
      <c r="NGE1155" s="754"/>
      <c r="NGF1155" s="754"/>
      <c r="NGG1155" s="754"/>
      <c r="NGH1155" s="754"/>
      <c r="NGI1155" s="754"/>
      <c r="NGJ1155" s="754"/>
      <c r="NGK1155" s="754"/>
      <c r="NGL1155" s="754"/>
      <c r="NGM1155" s="754"/>
      <c r="NGN1155" s="754"/>
      <c r="NGO1155" s="754"/>
      <c r="NGP1155" s="754"/>
      <c r="NGQ1155" s="754"/>
      <c r="NGR1155" s="754"/>
      <c r="NGS1155" s="754"/>
      <c r="NGT1155" s="754"/>
      <c r="NGU1155" s="754"/>
      <c r="NGV1155" s="754"/>
      <c r="NGW1155" s="754"/>
      <c r="NGX1155" s="754"/>
      <c r="NGY1155" s="754"/>
      <c r="NGZ1155" s="754"/>
      <c r="NHA1155" s="754"/>
      <c r="NHB1155" s="754"/>
      <c r="NHC1155" s="754"/>
      <c r="NHD1155" s="754"/>
      <c r="NHE1155" s="754"/>
      <c r="NHF1155" s="754"/>
      <c r="NHG1155" s="754"/>
      <c r="NHH1155" s="754"/>
      <c r="NHI1155" s="754"/>
      <c r="NHJ1155" s="754"/>
      <c r="NHK1155" s="754"/>
      <c r="NHL1155" s="754"/>
      <c r="NHM1155" s="754"/>
      <c r="NHN1155" s="754"/>
      <c r="NHO1155" s="754"/>
      <c r="NHP1155" s="754"/>
      <c r="NHQ1155" s="754"/>
      <c r="NHR1155" s="754"/>
      <c r="NHS1155" s="754"/>
      <c r="NHT1155" s="754"/>
      <c r="NHU1155" s="754"/>
      <c r="NHV1155" s="754"/>
      <c r="NHW1155" s="754"/>
      <c r="NHX1155" s="754"/>
      <c r="NHY1155" s="754"/>
      <c r="NHZ1155" s="754"/>
      <c r="NIA1155" s="754"/>
      <c r="NIB1155" s="754"/>
      <c r="NIC1155" s="754"/>
      <c r="NID1155" s="754"/>
      <c r="NIE1155" s="754"/>
      <c r="NIF1155" s="754"/>
      <c r="NIG1155" s="754"/>
      <c r="NIH1155" s="754"/>
      <c r="NII1155" s="754"/>
      <c r="NIJ1155" s="754"/>
      <c r="NIK1155" s="754"/>
      <c r="NIL1155" s="754"/>
      <c r="NIM1155" s="754"/>
      <c r="NIN1155" s="754"/>
      <c r="NIO1155" s="754"/>
      <c r="NIP1155" s="754"/>
      <c r="NIQ1155" s="754"/>
      <c r="NIR1155" s="754"/>
      <c r="NIS1155" s="754"/>
      <c r="NIT1155" s="754"/>
      <c r="NIU1155" s="754"/>
      <c r="NIV1155" s="754"/>
      <c r="NIW1155" s="754"/>
      <c r="NIX1155" s="754"/>
      <c r="NIY1155" s="754"/>
      <c r="NIZ1155" s="754"/>
      <c r="NJA1155" s="754"/>
      <c r="NJB1155" s="754"/>
      <c r="NJC1155" s="754"/>
      <c r="NJD1155" s="754"/>
      <c r="NJE1155" s="754"/>
      <c r="NJF1155" s="754"/>
      <c r="NJG1155" s="754"/>
      <c r="NJH1155" s="754"/>
      <c r="NJI1155" s="754"/>
      <c r="NJJ1155" s="754"/>
      <c r="NJK1155" s="754"/>
      <c r="NJL1155" s="754"/>
      <c r="NJM1155" s="754"/>
      <c r="NJN1155" s="754"/>
      <c r="NJO1155" s="754"/>
      <c r="NJP1155" s="754"/>
      <c r="NJQ1155" s="754"/>
      <c r="NJR1155" s="754"/>
      <c r="NJS1155" s="754"/>
      <c r="NJT1155" s="754"/>
      <c r="NJU1155" s="754"/>
      <c r="NJV1155" s="754"/>
      <c r="NJW1155" s="754"/>
      <c r="NJX1155" s="754"/>
      <c r="NJY1155" s="754"/>
      <c r="NJZ1155" s="754"/>
      <c r="NKA1155" s="754"/>
      <c r="NKB1155" s="754"/>
      <c r="NKC1155" s="754"/>
      <c r="NKD1155" s="754"/>
      <c r="NKE1155" s="754"/>
      <c r="NKF1155" s="754"/>
      <c r="NKG1155" s="754"/>
      <c r="NKH1155" s="754"/>
      <c r="NKI1155" s="754"/>
      <c r="NKJ1155" s="754"/>
      <c r="NKK1155" s="754"/>
      <c r="NKL1155" s="754"/>
      <c r="NKM1155" s="754"/>
      <c r="NKN1155" s="754"/>
      <c r="NKO1155" s="754"/>
      <c r="NKP1155" s="754"/>
      <c r="NKQ1155" s="754"/>
      <c r="NKR1155" s="754"/>
      <c r="NKS1155" s="754"/>
      <c r="NKT1155" s="754"/>
      <c r="NKU1155" s="754"/>
      <c r="NKV1155" s="754"/>
      <c r="NKW1155" s="754"/>
      <c r="NKX1155" s="754"/>
      <c r="NKY1155" s="754"/>
      <c r="NKZ1155" s="754"/>
      <c r="NLA1155" s="754"/>
      <c r="NLB1155" s="754"/>
      <c r="NLC1155" s="754"/>
      <c r="NLD1155" s="754"/>
      <c r="NLE1155" s="754"/>
      <c r="NLF1155" s="754"/>
      <c r="NLG1155" s="754"/>
      <c r="NLH1155" s="754"/>
      <c r="NLI1155" s="754"/>
      <c r="NLJ1155" s="754"/>
      <c r="NLK1155" s="754"/>
      <c r="NLL1155" s="754"/>
      <c r="NLM1155" s="754"/>
      <c r="NLN1155" s="754"/>
      <c r="NLO1155" s="754"/>
      <c r="NLP1155" s="754"/>
      <c r="NLQ1155" s="754"/>
      <c r="NLR1155" s="754"/>
      <c r="NLS1155" s="754"/>
      <c r="NLT1155" s="754"/>
      <c r="NLU1155" s="754"/>
      <c r="NLV1155" s="754"/>
      <c r="NLW1155" s="754"/>
      <c r="NLX1155" s="754"/>
      <c r="NLY1155" s="754"/>
      <c r="NLZ1155" s="754"/>
      <c r="NMA1155" s="754"/>
      <c r="NMB1155" s="754"/>
      <c r="NMC1155" s="754"/>
      <c r="NMD1155" s="754"/>
      <c r="NME1155" s="754"/>
      <c r="NMF1155" s="754"/>
      <c r="NMG1155" s="754"/>
      <c r="NMH1155" s="754"/>
      <c r="NMI1155" s="754"/>
      <c r="NMJ1155" s="754"/>
      <c r="NMK1155" s="754"/>
      <c r="NML1155" s="754"/>
      <c r="NMM1155" s="754"/>
      <c r="NMN1155" s="754"/>
      <c r="NMO1155" s="754"/>
      <c r="NMP1155" s="754"/>
      <c r="NMQ1155" s="754"/>
      <c r="NMR1155" s="754"/>
      <c r="NMS1155" s="754"/>
      <c r="NMT1155" s="754"/>
      <c r="NMU1155" s="754"/>
      <c r="NMV1155" s="754"/>
      <c r="NMW1155" s="754"/>
      <c r="NMX1155" s="754"/>
      <c r="NMY1155" s="754"/>
      <c r="NMZ1155" s="754"/>
      <c r="NNA1155" s="754"/>
      <c r="NNB1155" s="754"/>
      <c r="NNC1155" s="754"/>
      <c r="NND1155" s="754"/>
      <c r="NNE1155" s="754"/>
      <c r="NNF1155" s="754"/>
      <c r="NNG1155" s="754"/>
      <c r="NNH1155" s="754"/>
      <c r="NNI1155" s="754"/>
      <c r="NNJ1155" s="754"/>
      <c r="NNK1155" s="754"/>
      <c r="NNL1155" s="754"/>
      <c r="NNM1155" s="754"/>
      <c r="NNN1155" s="754"/>
      <c r="NNO1155" s="754"/>
      <c r="NNP1155" s="754"/>
      <c r="NNQ1155" s="754"/>
      <c r="NNR1155" s="754"/>
      <c r="NNS1155" s="754"/>
      <c r="NNT1155" s="754"/>
      <c r="NNU1155" s="754"/>
      <c r="NNV1155" s="754"/>
      <c r="NNW1155" s="754"/>
      <c r="NNX1155" s="754"/>
      <c r="NNY1155" s="754"/>
      <c r="NNZ1155" s="754"/>
      <c r="NOA1155" s="754"/>
      <c r="NOB1155" s="754"/>
      <c r="NOC1155" s="754"/>
      <c r="NOD1155" s="754"/>
      <c r="NOE1155" s="754"/>
      <c r="NOF1155" s="754"/>
      <c r="NOG1155" s="754"/>
      <c r="NOH1155" s="754"/>
      <c r="NOI1155" s="754"/>
      <c r="NOJ1155" s="754"/>
      <c r="NOK1155" s="754"/>
      <c r="NOL1155" s="754"/>
      <c r="NOM1155" s="754"/>
      <c r="NON1155" s="754"/>
      <c r="NOO1155" s="754"/>
      <c r="NOP1155" s="754"/>
      <c r="NOQ1155" s="754"/>
      <c r="NOR1155" s="754"/>
      <c r="NOS1155" s="754"/>
      <c r="NOT1155" s="754"/>
      <c r="NOU1155" s="754"/>
      <c r="NOV1155" s="754"/>
      <c r="NOW1155" s="754"/>
      <c r="NOX1155" s="754"/>
      <c r="NOY1155" s="754"/>
      <c r="NOZ1155" s="754"/>
      <c r="NPA1155" s="754"/>
      <c r="NPB1155" s="754"/>
      <c r="NPC1155" s="754"/>
      <c r="NPD1155" s="754"/>
      <c r="NPE1155" s="754"/>
      <c r="NPF1155" s="754"/>
      <c r="NPG1155" s="754"/>
      <c r="NPH1155" s="754"/>
      <c r="NPI1155" s="754"/>
      <c r="NPJ1155" s="754"/>
      <c r="NPK1155" s="754"/>
      <c r="NPL1155" s="754"/>
      <c r="NPM1155" s="754"/>
      <c r="NPN1155" s="754"/>
      <c r="NPO1155" s="754"/>
      <c r="NPP1155" s="754"/>
      <c r="NPQ1155" s="754"/>
      <c r="NPR1155" s="754"/>
      <c r="NPS1155" s="754"/>
      <c r="NPT1155" s="754"/>
      <c r="NPU1155" s="754"/>
      <c r="NPV1155" s="754"/>
      <c r="NPW1155" s="754"/>
      <c r="NPX1155" s="754"/>
      <c r="NPY1155" s="754"/>
      <c r="NPZ1155" s="754"/>
      <c r="NQA1155" s="754"/>
      <c r="NQB1155" s="754"/>
      <c r="NQC1155" s="754"/>
      <c r="NQD1155" s="754"/>
      <c r="NQE1155" s="754"/>
      <c r="NQF1155" s="754"/>
      <c r="NQG1155" s="754"/>
      <c r="NQH1155" s="754"/>
      <c r="NQI1155" s="754"/>
      <c r="NQJ1155" s="754"/>
      <c r="NQK1155" s="754"/>
      <c r="NQL1155" s="754"/>
      <c r="NQM1155" s="754"/>
      <c r="NQN1155" s="754"/>
      <c r="NQO1155" s="754"/>
      <c r="NQP1155" s="754"/>
      <c r="NQQ1155" s="754"/>
      <c r="NQR1155" s="754"/>
      <c r="NQS1155" s="754"/>
      <c r="NQT1155" s="754"/>
      <c r="NQU1155" s="754"/>
      <c r="NQV1155" s="754"/>
      <c r="NQW1155" s="754"/>
      <c r="NQX1155" s="754"/>
      <c r="NQY1155" s="754"/>
      <c r="NQZ1155" s="754"/>
      <c r="NRA1155" s="754"/>
      <c r="NRB1155" s="754"/>
      <c r="NRC1155" s="754"/>
      <c r="NRD1155" s="754"/>
      <c r="NRE1155" s="754"/>
      <c r="NRF1155" s="754"/>
      <c r="NRG1155" s="754"/>
      <c r="NRH1155" s="754"/>
      <c r="NRI1155" s="754"/>
      <c r="NRJ1155" s="754"/>
      <c r="NRK1155" s="754"/>
      <c r="NRL1155" s="754"/>
      <c r="NRM1155" s="754"/>
      <c r="NRN1155" s="754"/>
      <c r="NRO1155" s="754"/>
      <c r="NRP1155" s="754"/>
      <c r="NRQ1155" s="754"/>
      <c r="NRR1155" s="754"/>
      <c r="NRS1155" s="754"/>
      <c r="NRT1155" s="754"/>
      <c r="NRU1155" s="754"/>
      <c r="NRV1155" s="754"/>
      <c r="NRW1155" s="754"/>
      <c r="NRX1155" s="754"/>
      <c r="NRY1155" s="754"/>
      <c r="NRZ1155" s="754"/>
      <c r="NSA1155" s="754"/>
      <c r="NSB1155" s="754"/>
      <c r="NSC1155" s="754"/>
      <c r="NSD1155" s="754"/>
      <c r="NSE1155" s="754"/>
      <c r="NSF1155" s="754"/>
      <c r="NSG1155" s="754"/>
      <c r="NSH1155" s="754"/>
      <c r="NSI1155" s="754"/>
      <c r="NSJ1155" s="754"/>
      <c r="NSK1155" s="754"/>
      <c r="NSL1155" s="754"/>
      <c r="NSM1155" s="754"/>
      <c r="NSN1155" s="754"/>
      <c r="NSO1155" s="754"/>
      <c r="NSP1155" s="754"/>
      <c r="NSQ1155" s="754"/>
      <c r="NSR1155" s="754"/>
      <c r="NSS1155" s="754"/>
      <c r="NST1155" s="754"/>
      <c r="NSU1155" s="754"/>
      <c r="NSV1155" s="754"/>
      <c r="NSW1155" s="754"/>
      <c r="NSX1155" s="754"/>
      <c r="NSY1155" s="754"/>
      <c r="NSZ1155" s="754"/>
      <c r="NTA1155" s="754"/>
      <c r="NTB1155" s="754"/>
      <c r="NTC1155" s="754"/>
      <c r="NTD1155" s="754"/>
      <c r="NTE1155" s="754"/>
      <c r="NTF1155" s="754"/>
      <c r="NTG1155" s="754"/>
      <c r="NTH1155" s="754"/>
      <c r="NTI1155" s="754"/>
      <c r="NTJ1155" s="754"/>
      <c r="NTK1155" s="754"/>
      <c r="NTL1155" s="754"/>
      <c r="NTM1155" s="754"/>
      <c r="NTN1155" s="754"/>
      <c r="NTO1155" s="754"/>
      <c r="NTP1155" s="754"/>
      <c r="NTQ1155" s="754"/>
      <c r="NTR1155" s="754"/>
      <c r="NTS1155" s="754"/>
      <c r="NTT1155" s="754"/>
      <c r="NTU1155" s="754"/>
      <c r="NTV1155" s="754"/>
      <c r="NTW1155" s="754"/>
      <c r="NTX1155" s="754"/>
      <c r="NTY1155" s="754"/>
      <c r="NTZ1155" s="754"/>
      <c r="NUA1155" s="754"/>
      <c r="NUB1155" s="754"/>
      <c r="NUC1155" s="754"/>
      <c r="NUD1155" s="754"/>
      <c r="NUE1155" s="754"/>
      <c r="NUF1155" s="754"/>
      <c r="NUG1155" s="754"/>
      <c r="NUH1155" s="754"/>
      <c r="NUI1155" s="754"/>
      <c r="NUJ1155" s="754"/>
      <c r="NUK1155" s="754"/>
      <c r="NUL1155" s="754"/>
      <c r="NUM1155" s="754"/>
      <c r="NUN1155" s="754"/>
      <c r="NUO1155" s="754"/>
      <c r="NUP1155" s="754"/>
      <c r="NUQ1155" s="754"/>
      <c r="NUR1155" s="754"/>
      <c r="NUS1155" s="754"/>
      <c r="NUT1155" s="754"/>
      <c r="NUU1155" s="754"/>
      <c r="NUV1155" s="754"/>
      <c r="NUW1155" s="754"/>
      <c r="NUX1155" s="754"/>
      <c r="NUY1155" s="754"/>
      <c r="NUZ1155" s="754"/>
      <c r="NVA1155" s="754"/>
      <c r="NVB1155" s="754"/>
      <c r="NVC1155" s="754"/>
      <c r="NVD1155" s="754"/>
      <c r="NVE1155" s="754"/>
      <c r="NVF1155" s="754"/>
      <c r="NVG1155" s="754"/>
      <c r="NVH1155" s="754"/>
      <c r="NVI1155" s="754"/>
      <c r="NVJ1155" s="754"/>
      <c r="NVK1155" s="754"/>
      <c r="NVL1155" s="754"/>
      <c r="NVM1155" s="754"/>
      <c r="NVN1155" s="754"/>
      <c r="NVO1155" s="754"/>
      <c r="NVP1155" s="754"/>
      <c r="NVQ1155" s="754"/>
      <c r="NVR1155" s="754"/>
      <c r="NVS1155" s="754"/>
      <c r="NVT1155" s="754"/>
      <c r="NVU1155" s="754"/>
      <c r="NVV1155" s="754"/>
      <c r="NVW1155" s="754"/>
      <c r="NVX1155" s="754"/>
      <c r="NVY1155" s="754"/>
      <c r="NVZ1155" s="754"/>
      <c r="NWA1155" s="754"/>
      <c r="NWB1155" s="754"/>
      <c r="NWC1155" s="754"/>
      <c r="NWD1155" s="754"/>
      <c r="NWE1155" s="754"/>
      <c r="NWF1155" s="754"/>
      <c r="NWG1155" s="754"/>
      <c r="NWH1155" s="754"/>
      <c r="NWI1155" s="754"/>
      <c r="NWJ1155" s="754"/>
      <c r="NWK1155" s="754"/>
      <c r="NWL1155" s="754"/>
      <c r="NWM1155" s="754"/>
      <c r="NWN1155" s="754"/>
      <c r="NWO1155" s="754"/>
      <c r="NWP1155" s="754"/>
      <c r="NWQ1155" s="754"/>
      <c r="NWR1155" s="754"/>
      <c r="NWS1155" s="754"/>
      <c r="NWT1155" s="754"/>
      <c r="NWU1155" s="754"/>
      <c r="NWV1155" s="754"/>
      <c r="NWW1155" s="754"/>
      <c r="NWX1155" s="754"/>
      <c r="NWY1155" s="754"/>
      <c r="NWZ1155" s="754"/>
      <c r="NXA1155" s="754"/>
      <c r="NXB1155" s="754"/>
      <c r="NXC1155" s="754"/>
      <c r="NXD1155" s="754"/>
      <c r="NXE1155" s="754"/>
      <c r="NXF1155" s="754"/>
      <c r="NXG1155" s="754"/>
      <c r="NXH1155" s="754"/>
      <c r="NXI1155" s="754"/>
      <c r="NXJ1155" s="754"/>
      <c r="NXK1155" s="754"/>
      <c r="NXL1155" s="754"/>
      <c r="NXM1155" s="754"/>
      <c r="NXN1155" s="754"/>
      <c r="NXO1155" s="754"/>
      <c r="NXP1155" s="754"/>
      <c r="NXQ1155" s="754"/>
      <c r="NXR1155" s="754"/>
      <c r="NXS1155" s="754"/>
      <c r="NXT1155" s="754"/>
      <c r="NXU1155" s="754"/>
      <c r="NXV1155" s="754"/>
      <c r="NXW1155" s="754"/>
      <c r="NXX1155" s="754"/>
      <c r="NXY1155" s="754"/>
      <c r="NXZ1155" s="754"/>
      <c r="NYA1155" s="754"/>
      <c r="NYB1155" s="754"/>
      <c r="NYC1155" s="754"/>
      <c r="NYD1155" s="754"/>
      <c r="NYE1155" s="754"/>
      <c r="NYF1155" s="754"/>
      <c r="NYG1155" s="754"/>
      <c r="NYH1155" s="754"/>
      <c r="NYI1155" s="754"/>
      <c r="NYJ1155" s="754"/>
      <c r="NYK1155" s="754"/>
      <c r="NYL1155" s="754"/>
      <c r="NYM1155" s="754"/>
      <c r="NYN1155" s="754"/>
      <c r="NYO1155" s="754"/>
      <c r="NYP1155" s="754"/>
      <c r="NYQ1155" s="754"/>
      <c r="NYR1155" s="754"/>
      <c r="NYS1155" s="754"/>
      <c r="NYT1155" s="754"/>
      <c r="NYU1155" s="754"/>
      <c r="NYV1155" s="754"/>
      <c r="NYW1155" s="754"/>
      <c r="NYX1155" s="754"/>
      <c r="NYY1155" s="754"/>
      <c r="NYZ1155" s="754"/>
      <c r="NZA1155" s="754"/>
      <c r="NZB1155" s="754"/>
      <c r="NZC1155" s="754"/>
      <c r="NZD1155" s="754"/>
      <c r="NZE1155" s="754"/>
      <c r="NZF1155" s="754"/>
      <c r="NZG1155" s="754"/>
      <c r="NZH1155" s="754"/>
      <c r="NZI1155" s="754"/>
      <c r="NZJ1155" s="754"/>
      <c r="NZK1155" s="754"/>
      <c r="NZL1155" s="754"/>
      <c r="NZM1155" s="754"/>
      <c r="NZN1155" s="754"/>
      <c r="NZO1155" s="754"/>
      <c r="NZP1155" s="754"/>
      <c r="NZQ1155" s="754"/>
      <c r="NZR1155" s="754"/>
      <c r="NZS1155" s="754"/>
      <c r="NZT1155" s="754"/>
      <c r="NZU1155" s="754"/>
      <c r="NZV1155" s="754"/>
      <c r="NZW1155" s="754"/>
      <c r="NZX1155" s="754"/>
      <c r="NZY1155" s="754"/>
      <c r="NZZ1155" s="754"/>
      <c r="OAA1155" s="754"/>
      <c r="OAB1155" s="754"/>
      <c r="OAC1155" s="754"/>
      <c r="OAD1155" s="754"/>
      <c r="OAE1155" s="754"/>
      <c r="OAF1155" s="754"/>
      <c r="OAG1155" s="754"/>
      <c r="OAH1155" s="754"/>
      <c r="OAI1155" s="754"/>
      <c r="OAJ1155" s="754"/>
      <c r="OAK1155" s="754"/>
      <c r="OAL1155" s="754"/>
      <c r="OAM1155" s="754"/>
      <c r="OAN1155" s="754"/>
      <c r="OAO1155" s="754"/>
      <c r="OAP1155" s="754"/>
      <c r="OAQ1155" s="754"/>
      <c r="OAR1155" s="754"/>
      <c r="OAS1155" s="754"/>
      <c r="OAT1155" s="754"/>
      <c r="OAU1155" s="754"/>
      <c r="OAV1155" s="754"/>
      <c r="OAW1155" s="754"/>
      <c r="OAX1155" s="754"/>
      <c r="OAY1155" s="754"/>
      <c r="OAZ1155" s="754"/>
      <c r="OBA1155" s="754"/>
      <c r="OBB1155" s="754"/>
      <c r="OBC1155" s="754"/>
      <c r="OBD1155" s="754"/>
      <c r="OBE1155" s="754"/>
      <c r="OBF1155" s="754"/>
      <c r="OBG1155" s="754"/>
      <c r="OBH1155" s="754"/>
      <c r="OBI1155" s="754"/>
      <c r="OBJ1155" s="754"/>
      <c r="OBK1155" s="754"/>
      <c r="OBL1155" s="754"/>
      <c r="OBM1155" s="754"/>
      <c r="OBN1155" s="754"/>
      <c r="OBO1155" s="754"/>
      <c r="OBP1155" s="754"/>
      <c r="OBQ1155" s="754"/>
      <c r="OBR1155" s="754"/>
      <c r="OBS1155" s="754"/>
      <c r="OBT1155" s="754"/>
      <c r="OBU1155" s="754"/>
      <c r="OBV1155" s="754"/>
      <c r="OBW1155" s="754"/>
      <c r="OBX1155" s="754"/>
      <c r="OBY1155" s="754"/>
      <c r="OBZ1155" s="754"/>
      <c r="OCA1155" s="754"/>
      <c r="OCB1155" s="754"/>
      <c r="OCC1155" s="754"/>
      <c r="OCD1155" s="754"/>
      <c r="OCE1155" s="754"/>
      <c r="OCF1155" s="754"/>
      <c r="OCG1155" s="754"/>
      <c r="OCH1155" s="754"/>
      <c r="OCI1155" s="754"/>
      <c r="OCJ1155" s="754"/>
      <c r="OCK1155" s="754"/>
      <c r="OCL1155" s="754"/>
      <c r="OCM1155" s="754"/>
      <c r="OCN1155" s="754"/>
      <c r="OCO1155" s="754"/>
      <c r="OCP1155" s="754"/>
      <c r="OCQ1155" s="754"/>
      <c r="OCR1155" s="754"/>
      <c r="OCS1155" s="754"/>
      <c r="OCT1155" s="754"/>
      <c r="OCU1155" s="754"/>
      <c r="OCV1155" s="754"/>
      <c r="OCW1155" s="754"/>
      <c r="OCX1155" s="754"/>
      <c r="OCY1155" s="754"/>
      <c r="OCZ1155" s="754"/>
      <c r="ODA1155" s="754"/>
      <c r="ODB1155" s="754"/>
      <c r="ODC1155" s="754"/>
      <c r="ODD1155" s="754"/>
      <c r="ODE1155" s="754"/>
      <c r="ODF1155" s="754"/>
      <c r="ODG1155" s="754"/>
      <c r="ODH1155" s="754"/>
      <c r="ODI1155" s="754"/>
      <c r="ODJ1155" s="754"/>
      <c r="ODK1155" s="754"/>
      <c r="ODL1155" s="754"/>
      <c r="ODM1155" s="754"/>
      <c r="ODN1155" s="754"/>
      <c r="ODO1155" s="754"/>
      <c r="ODP1155" s="754"/>
      <c r="ODQ1155" s="754"/>
      <c r="ODR1155" s="754"/>
      <c r="ODS1155" s="754"/>
      <c r="ODT1155" s="754"/>
      <c r="ODU1155" s="754"/>
      <c r="ODV1155" s="754"/>
      <c r="ODW1155" s="754"/>
      <c r="ODX1155" s="754"/>
      <c r="ODY1155" s="754"/>
      <c r="ODZ1155" s="754"/>
      <c r="OEA1155" s="754"/>
      <c r="OEB1155" s="754"/>
      <c r="OEC1155" s="754"/>
      <c r="OED1155" s="754"/>
      <c r="OEE1155" s="754"/>
      <c r="OEF1155" s="754"/>
      <c r="OEG1155" s="754"/>
      <c r="OEH1155" s="754"/>
      <c r="OEI1155" s="754"/>
      <c r="OEJ1155" s="754"/>
      <c r="OEK1155" s="754"/>
      <c r="OEL1155" s="754"/>
      <c r="OEM1155" s="754"/>
      <c r="OEN1155" s="754"/>
      <c r="OEO1155" s="754"/>
      <c r="OEP1155" s="754"/>
      <c r="OEQ1155" s="754"/>
      <c r="OER1155" s="754"/>
      <c r="OES1155" s="754"/>
      <c r="OET1155" s="754"/>
      <c r="OEU1155" s="754"/>
      <c r="OEV1155" s="754"/>
      <c r="OEW1155" s="754"/>
      <c r="OEX1155" s="754"/>
      <c r="OEY1155" s="754"/>
      <c r="OEZ1155" s="754"/>
      <c r="OFA1155" s="754"/>
      <c r="OFB1155" s="754"/>
      <c r="OFC1155" s="754"/>
      <c r="OFD1155" s="754"/>
      <c r="OFE1155" s="754"/>
      <c r="OFF1155" s="754"/>
      <c r="OFG1155" s="754"/>
      <c r="OFH1155" s="754"/>
      <c r="OFI1155" s="754"/>
      <c r="OFJ1155" s="754"/>
      <c r="OFK1155" s="754"/>
      <c r="OFL1155" s="754"/>
      <c r="OFM1155" s="754"/>
      <c r="OFN1155" s="754"/>
      <c r="OFO1155" s="754"/>
      <c r="OFP1155" s="754"/>
      <c r="OFQ1155" s="754"/>
      <c r="OFR1155" s="754"/>
      <c r="OFS1155" s="754"/>
      <c r="OFT1155" s="754"/>
      <c r="OFU1155" s="754"/>
      <c r="OFV1155" s="754"/>
      <c r="OFW1155" s="754"/>
      <c r="OFX1155" s="754"/>
      <c r="OFY1155" s="754"/>
      <c r="OFZ1155" s="754"/>
      <c r="OGA1155" s="754"/>
      <c r="OGB1155" s="754"/>
      <c r="OGC1155" s="754"/>
      <c r="OGD1155" s="754"/>
      <c r="OGE1155" s="754"/>
      <c r="OGF1155" s="754"/>
      <c r="OGG1155" s="754"/>
      <c r="OGH1155" s="754"/>
      <c r="OGI1155" s="754"/>
      <c r="OGJ1155" s="754"/>
      <c r="OGK1155" s="754"/>
      <c r="OGL1155" s="754"/>
      <c r="OGM1155" s="754"/>
      <c r="OGN1155" s="754"/>
      <c r="OGO1155" s="754"/>
      <c r="OGP1155" s="754"/>
      <c r="OGQ1155" s="754"/>
      <c r="OGR1155" s="754"/>
      <c r="OGS1155" s="754"/>
      <c r="OGT1155" s="754"/>
      <c r="OGU1155" s="754"/>
      <c r="OGV1155" s="754"/>
      <c r="OGW1155" s="754"/>
      <c r="OGX1155" s="754"/>
      <c r="OGY1155" s="754"/>
      <c r="OGZ1155" s="754"/>
      <c r="OHA1155" s="754"/>
      <c r="OHB1155" s="754"/>
      <c r="OHC1155" s="754"/>
      <c r="OHD1155" s="754"/>
      <c r="OHE1155" s="754"/>
      <c r="OHF1155" s="754"/>
      <c r="OHG1155" s="754"/>
      <c r="OHH1155" s="754"/>
      <c r="OHI1155" s="754"/>
      <c r="OHJ1155" s="754"/>
      <c r="OHK1155" s="754"/>
      <c r="OHL1155" s="754"/>
      <c r="OHM1155" s="754"/>
      <c r="OHN1155" s="754"/>
      <c r="OHO1155" s="754"/>
      <c r="OHP1155" s="754"/>
      <c r="OHQ1155" s="754"/>
      <c r="OHR1155" s="754"/>
      <c r="OHS1155" s="754"/>
      <c r="OHT1155" s="754"/>
      <c r="OHU1155" s="754"/>
      <c r="OHV1155" s="754"/>
      <c r="OHW1155" s="754"/>
      <c r="OHX1155" s="754"/>
      <c r="OHY1155" s="754"/>
      <c r="OHZ1155" s="754"/>
      <c r="OIA1155" s="754"/>
      <c r="OIB1155" s="754"/>
      <c r="OIC1155" s="754"/>
      <c r="OID1155" s="754"/>
      <c r="OIE1155" s="754"/>
      <c r="OIF1155" s="754"/>
      <c r="OIG1155" s="754"/>
      <c r="OIH1155" s="754"/>
      <c r="OII1155" s="754"/>
      <c r="OIJ1155" s="754"/>
      <c r="OIK1155" s="754"/>
      <c r="OIL1155" s="754"/>
      <c r="OIM1155" s="754"/>
      <c r="OIN1155" s="754"/>
      <c r="OIO1155" s="754"/>
      <c r="OIP1155" s="754"/>
      <c r="OIQ1155" s="754"/>
      <c r="OIR1155" s="754"/>
      <c r="OIS1155" s="754"/>
      <c r="OIT1155" s="754"/>
      <c r="OIU1155" s="754"/>
      <c r="OIV1155" s="754"/>
      <c r="OIW1155" s="754"/>
      <c r="OIX1155" s="754"/>
      <c r="OIY1155" s="754"/>
      <c r="OIZ1155" s="754"/>
      <c r="OJA1155" s="754"/>
      <c r="OJB1155" s="754"/>
      <c r="OJC1155" s="754"/>
      <c r="OJD1155" s="754"/>
      <c r="OJE1155" s="754"/>
      <c r="OJF1155" s="754"/>
      <c r="OJG1155" s="754"/>
      <c r="OJH1155" s="754"/>
      <c r="OJI1155" s="754"/>
      <c r="OJJ1155" s="754"/>
      <c r="OJK1155" s="754"/>
      <c r="OJL1155" s="754"/>
      <c r="OJM1155" s="754"/>
      <c r="OJN1155" s="754"/>
      <c r="OJO1155" s="754"/>
      <c r="OJP1155" s="754"/>
      <c r="OJQ1155" s="754"/>
      <c r="OJR1155" s="754"/>
      <c r="OJS1155" s="754"/>
      <c r="OJT1155" s="754"/>
      <c r="OJU1155" s="754"/>
      <c r="OJV1155" s="754"/>
      <c r="OJW1155" s="754"/>
      <c r="OJX1155" s="754"/>
      <c r="OJY1155" s="754"/>
      <c r="OJZ1155" s="754"/>
      <c r="OKA1155" s="754"/>
      <c r="OKB1155" s="754"/>
      <c r="OKC1155" s="754"/>
      <c r="OKD1155" s="754"/>
      <c r="OKE1155" s="754"/>
      <c r="OKF1155" s="754"/>
      <c r="OKG1155" s="754"/>
      <c r="OKH1155" s="754"/>
      <c r="OKI1155" s="754"/>
      <c r="OKJ1155" s="754"/>
      <c r="OKK1155" s="754"/>
      <c r="OKL1155" s="754"/>
      <c r="OKM1155" s="754"/>
      <c r="OKN1155" s="754"/>
      <c r="OKO1155" s="754"/>
      <c r="OKP1155" s="754"/>
      <c r="OKQ1155" s="754"/>
      <c r="OKR1155" s="754"/>
      <c r="OKS1155" s="754"/>
      <c r="OKT1155" s="754"/>
      <c r="OKU1155" s="754"/>
      <c r="OKV1155" s="754"/>
      <c r="OKW1155" s="754"/>
      <c r="OKX1155" s="754"/>
      <c r="OKY1155" s="754"/>
      <c r="OKZ1155" s="754"/>
      <c r="OLA1155" s="754"/>
      <c r="OLB1155" s="754"/>
      <c r="OLC1155" s="754"/>
      <c r="OLD1155" s="754"/>
      <c r="OLE1155" s="754"/>
      <c r="OLF1155" s="754"/>
      <c r="OLG1155" s="754"/>
      <c r="OLH1155" s="754"/>
      <c r="OLI1155" s="754"/>
      <c r="OLJ1155" s="754"/>
      <c r="OLK1155" s="754"/>
      <c r="OLL1155" s="754"/>
      <c r="OLM1155" s="754"/>
      <c r="OLN1155" s="754"/>
      <c r="OLO1155" s="754"/>
      <c r="OLP1155" s="754"/>
      <c r="OLQ1155" s="754"/>
      <c r="OLR1155" s="754"/>
      <c r="OLS1155" s="754"/>
      <c r="OLT1155" s="754"/>
      <c r="OLU1155" s="754"/>
      <c r="OLV1155" s="754"/>
      <c r="OLW1155" s="754"/>
      <c r="OLX1155" s="754"/>
      <c r="OLY1155" s="754"/>
      <c r="OLZ1155" s="754"/>
      <c r="OMA1155" s="754"/>
      <c r="OMB1155" s="754"/>
      <c r="OMC1155" s="754"/>
      <c r="OMD1155" s="754"/>
      <c r="OME1155" s="754"/>
      <c r="OMF1155" s="754"/>
      <c r="OMG1155" s="754"/>
      <c r="OMH1155" s="754"/>
      <c r="OMI1155" s="754"/>
      <c r="OMJ1155" s="754"/>
      <c r="OMK1155" s="754"/>
      <c r="OML1155" s="754"/>
      <c r="OMM1155" s="754"/>
      <c r="OMN1155" s="754"/>
      <c r="OMO1155" s="754"/>
      <c r="OMP1155" s="754"/>
      <c r="OMQ1155" s="754"/>
      <c r="OMR1155" s="754"/>
      <c r="OMS1155" s="754"/>
      <c r="OMT1155" s="754"/>
      <c r="OMU1155" s="754"/>
      <c r="OMV1155" s="754"/>
      <c r="OMW1155" s="754"/>
      <c r="OMX1155" s="754"/>
      <c r="OMY1155" s="754"/>
      <c r="OMZ1155" s="754"/>
      <c r="ONA1155" s="754"/>
      <c r="ONB1155" s="754"/>
      <c r="ONC1155" s="754"/>
      <c r="OND1155" s="754"/>
      <c r="ONE1155" s="754"/>
      <c r="ONF1155" s="754"/>
      <c r="ONG1155" s="754"/>
      <c r="ONH1155" s="754"/>
      <c r="ONI1155" s="754"/>
      <c r="ONJ1155" s="754"/>
      <c r="ONK1155" s="754"/>
      <c r="ONL1155" s="754"/>
      <c r="ONM1155" s="754"/>
      <c r="ONN1155" s="754"/>
      <c r="ONO1155" s="754"/>
      <c r="ONP1155" s="754"/>
      <c r="ONQ1155" s="754"/>
      <c r="ONR1155" s="754"/>
      <c r="ONS1155" s="754"/>
      <c r="ONT1155" s="754"/>
      <c r="ONU1155" s="754"/>
      <c r="ONV1155" s="754"/>
      <c r="ONW1155" s="754"/>
      <c r="ONX1155" s="754"/>
      <c r="ONY1155" s="754"/>
      <c r="ONZ1155" s="754"/>
      <c r="OOA1155" s="754"/>
      <c r="OOB1155" s="754"/>
      <c r="OOC1155" s="754"/>
      <c r="OOD1155" s="754"/>
      <c r="OOE1155" s="754"/>
      <c r="OOF1155" s="754"/>
      <c r="OOG1155" s="754"/>
      <c r="OOH1155" s="754"/>
      <c r="OOI1155" s="754"/>
      <c r="OOJ1155" s="754"/>
      <c r="OOK1155" s="754"/>
      <c r="OOL1155" s="754"/>
      <c r="OOM1155" s="754"/>
      <c r="OON1155" s="754"/>
      <c r="OOO1155" s="754"/>
      <c r="OOP1155" s="754"/>
      <c r="OOQ1155" s="754"/>
      <c r="OOR1155" s="754"/>
      <c r="OOS1155" s="754"/>
      <c r="OOT1155" s="754"/>
      <c r="OOU1155" s="754"/>
      <c r="OOV1155" s="754"/>
      <c r="OOW1155" s="754"/>
      <c r="OOX1155" s="754"/>
      <c r="OOY1155" s="754"/>
      <c r="OOZ1155" s="754"/>
      <c r="OPA1155" s="754"/>
      <c r="OPB1155" s="754"/>
      <c r="OPC1155" s="754"/>
      <c r="OPD1155" s="754"/>
      <c r="OPE1155" s="754"/>
      <c r="OPF1155" s="754"/>
      <c r="OPG1155" s="754"/>
      <c r="OPH1155" s="754"/>
      <c r="OPI1155" s="754"/>
      <c r="OPJ1155" s="754"/>
      <c r="OPK1155" s="754"/>
      <c r="OPL1155" s="754"/>
      <c r="OPM1155" s="754"/>
      <c r="OPN1155" s="754"/>
      <c r="OPO1155" s="754"/>
      <c r="OPP1155" s="754"/>
      <c r="OPQ1155" s="754"/>
      <c r="OPR1155" s="754"/>
      <c r="OPS1155" s="754"/>
      <c r="OPT1155" s="754"/>
      <c r="OPU1155" s="754"/>
      <c r="OPV1155" s="754"/>
      <c r="OPW1155" s="754"/>
      <c r="OPX1155" s="754"/>
      <c r="OPY1155" s="754"/>
      <c r="OPZ1155" s="754"/>
      <c r="OQA1155" s="754"/>
      <c r="OQB1155" s="754"/>
      <c r="OQC1155" s="754"/>
      <c r="OQD1155" s="754"/>
      <c r="OQE1155" s="754"/>
      <c r="OQF1155" s="754"/>
      <c r="OQG1155" s="754"/>
      <c r="OQH1155" s="754"/>
      <c r="OQI1155" s="754"/>
      <c r="OQJ1155" s="754"/>
      <c r="OQK1155" s="754"/>
      <c r="OQL1155" s="754"/>
      <c r="OQM1155" s="754"/>
      <c r="OQN1155" s="754"/>
      <c r="OQO1155" s="754"/>
      <c r="OQP1155" s="754"/>
      <c r="OQQ1155" s="754"/>
      <c r="OQR1155" s="754"/>
      <c r="OQS1155" s="754"/>
      <c r="OQT1155" s="754"/>
      <c r="OQU1155" s="754"/>
      <c r="OQV1155" s="754"/>
      <c r="OQW1155" s="754"/>
      <c r="OQX1155" s="754"/>
      <c r="OQY1155" s="754"/>
      <c r="OQZ1155" s="754"/>
      <c r="ORA1155" s="754"/>
      <c r="ORB1155" s="754"/>
      <c r="ORC1155" s="754"/>
      <c r="ORD1155" s="754"/>
      <c r="ORE1155" s="754"/>
      <c r="ORF1155" s="754"/>
      <c r="ORG1155" s="754"/>
      <c r="ORH1155" s="754"/>
      <c r="ORI1155" s="754"/>
      <c r="ORJ1155" s="754"/>
      <c r="ORK1155" s="754"/>
      <c r="ORL1155" s="754"/>
      <c r="ORM1155" s="754"/>
      <c r="ORN1155" s="754"/>
      <c r="ORO1155" s="754"/>
      <c r="ORP1155" s="754"/>
      <c r="ORQ1155" s="754"/>
      <c r="ORR1155" s="754"/>
      <c r="ORS1155" s="754"/>
      <c r="ORT1155" s="754"/>
      <c r="ORU1155" s="754"/>
      <c r="ORV1155" s="754"/>
      <c r="ORW1155" s="754"/>
      <c r="ORX1155" s="754"/>
      <c r="ORY1155" s="754"/>
      <c r="ORZ1155" s="754"/>
      <c r="OSA1155" s="754"/>
      <c r="OSB1155" s="754"/>
      <c r="OSC1155" s="754"/>
      <c r="OSD1155" s="754"/>
      <c r="OSE1155" s="754"/>
      <c r="OSF1155" s="754"/>
      <c r="OSG1155" s="754"/>
      <c r="OSH1155" s="754"/>
      <c r="OSI1155" s="754"/>
      <c r="OSJ1155" s="754"/>
      <c r="OSK1155" s="754"/>
      <c r="OSL1155" s="754"/>
      <c r="OSM1155" s="754"/>
      <c r="OSN1155" s="754"/>
      <c r="OSO1155" s="754"/>
      <c r="OSP1155" s="754"/>
      <c r="OSQ1155" s="754"/>
      <c r="OSR1155" s="754"/>
      <c r="OSS1155" s="754"/>
      <c r="OST1155" s="754"/>
      <c r="OSU1155" s="754"/>
      <c r="OSV1155" s="754"/>
      <c r="OSW1155" s="754"/>
      <c r="OSX1155" s="754"/>
      <c r="OSY1155" s="754"/>
      <c r="OSZ1155" s="754"/>
      <c r="OTA1155" s="754"/>
      <c r="OTB1155" s="754"/>
      <c r="OTC1155" s="754"/>
      <c r="OTD1155" s="754"/>
      <c r="OTE1155" s="754"/>
      <c r="OTF1155" s="754"/>
      <c r="OTG1155" s="754"/>
      <c r="OTH1155" s="754"/>
      <c r="OTI1155" s="754"/>
      <c r="OTJ1155" s="754"/>
      <c r="OTK1155" s="754"/>
      <c r="OTL1155" s="754"/>
      <c r="OTM1155" s="754"/>
      <c r="OTN1155" s="754"/>
      <c r="OTO1155" s="754"/>
      <c r="OTP1155" s="754"/>
      <c r="OTQ1155" s="754"/>
      <c r="OTR1155" s="754"/>
      <c r="OTS1155" s="754"/>
      <c r="OTT1155" s="754"/>
      <c r="OTU1155" s="754"/>
      <c r="OTV1155" s="754"/>
      <c r="OTW1155" s="754"/>
      <c r="OTX1155" s="754"/>
      <c r="OTY1155" s="754"/>
      <c r="OTZ1155" s="754"/>
      <c r="OUA1155" s="754"/>
      <c r="OUB1155" s="754"/>
      <c r="OUC1155" s="754"/>
      <c r="OUD1155" s="754"/>
      <c r="OUE1155" s="754"/>
      <c r="OUF1155" s="754"/>
      <c r="OUG1155" s="754"/>
      <c r="OUH1155" s="754"/>
      <c r="OUI1155" s="754"/>
      <c r="OUJ1155" s="754"/>
      <c r="OUK1155" s="754"/>
      <c r="OUL1155" s="754"/>
      <c r="OUM1155" s="754"/>
      <c r="OUN1155" s="754"/>
      <c r="OUO1155" s="754"/>
      <c r="OUP1155" s="754"/>
      <c r="OUQ1155" s="754"/>
      <c r="OUR1155" s="754"/>
      <c r="OUS1155" s="754"/>
      <c r="OUT1155" s="754"/>
      <c r="OUU1155" s="754"/>
      <c r="OUV1155" s="754"/>
      <c r="OUW1155" s="754"/>
      <c r="OUX1155" s="754"/>
      <c r="OUY1155" s="754"/>
      <c r="OUZ1155" s="754"/>
      <c r="OVA1155" s="754"/>
      <c r="OVB1155" s="754"/>
      <c r="OVC1155" s="754"/>
      <c r="OVD1155" s="754"/>
      <c r="OVE1155" s="754"/>
      <c r="OVF1155" s="754"/>
      <c r="OVG1155" s="754"/>
      <c r="OVH1155" s="754"/>
      <c r="OVI1155" s="754"/>
      <c r="OVJ1155" s="754"/>
      <c r="OVK1155" s="754"/>
      <c r="OVL1155" s="754"/>
      <c r="OVM1155" s="754"/>
      <c r="OVN1155" s="754"/>
      <c r="OVO1155" s="754"/>
      <c r="OVP1155" s="754"/>
      <c r="OVQ1155" s="754"/>
      <c r="OVR1155" s="754"/>
      <c r="OVS1155" s="754"/>
      <c r="OVT1155" s="754"/>
      <c r="OVU1155" s="754"/>
      <c r="OVV1155" s="754"/>
      <c r="OVW1155" s="754"/>
      <c r="OVX1155" s="754"/>
      <c r="OVY1155" s="754"/>
      <c r="OVZ1155" s="754"/>
      <c r="OWA1155" s="754"/>
      <c r="OWB1155" s="754"/>
      <c r="OWC1155" s="754"/>
      <c r="OWD1155" s="754"/>
      <c r="OWE1155" s="754"/>
      <c r="OWF1155" s="754"/>
      <c r="OWG1155" s="754"/>
      <c r="OWH1155" s="754"/>
      <c r="OWI1155" s="754"/>
      <c r="OWJ1155" s="754"/>
      <c r="OWK1155" s="754"/>
      <c r="OWL1155" s="754"/>
      <c r="OWM1155" s="754"/>
      <c r="OWN1155" s="754"/>
      <c r="OWO1155" s="754"/>
      <c r="OWP1155" s="754"/>
      <c r="OWQ1155" s="754"/>
      <c r="OWR1155" s="754"/>
      <c r="OWS1155" s="754"/>
      <c r="OWT1155" s="754"/>
      <c r="OWU1155" s="754"/>
      <c r="OWV1155" s="754"/>
      <c r="OWW1155" s="754"/>
      <c r="OWX1155" s="754"/>
      <c r="OWY1155" s="754"/>
      <c r="OWZ1155" s="754"/>
      <c r="OXA1155" s="754"/>
      <c r="OXB1155" s="754"/>
      <c r="OXC1155" s="754"/>
      <c r="OXD1155" s="754"/>
      <c r="OXE1155" s="754"/>
      <c r="OXF1155" s="754"/>
      <c r="OXG1155" s="754"/>
      <c r="OXH1155" s="754"/>
      <c r="OXI1155" s="754"/>
      <c r="OXJ1155" s="754"/>
      <c r="OXK1155" s="754"/>
      <c r="OXL1155" s="754"/>
      <c r="OXM1155" s="754"/>
      <c r="OXN1155" s="754"/>
      <c r="OXO1155" s="754"/>
      <c r="OXP1155" s="754"/>
      <c r="OXQ1155" s="754"/>
      <c r="OXR1155" s="754"/>
      <c r="OXS1155" s="754"/>
      <c r="OXT1155" s="754"/>
      <c r="OXU1155" s="754"/>
      <c r="OXV1155" s="754"/>
      <c r="OXW1155" s="754"/>
      <c r="OXX1155" s="754"/>
      <c r="OXY1155" s="754"/>
      <c r="OXZ1155" s="754"/>
      <c r="OYA1155" s="754"/>
      <c r="OYB1155" s="754"/>
      <c r="OYC1155" s="754"/>
      <c r="OYD1155" s="754"/>
      <c r="OYE1155" s="754"/>
      <c r="OYF1155" s="754"/>
      <c r="OYG1155" s="754"/>
      <c r="OYH1155" s="754"/>
      <c r="OYI1155" s="754"/>
      <c r="OYJ1155" s="754"/>
      <c r="OYK1155" s="754"/>
      <c r="OYL1155" s="754"/>
      <c r="OYM1155" s="754"/>
      <c r="OYN1155" s="754"/>
      <c r="OYO1155" s="754"/>
      <c r="OYP1155" s="754"/>
      <c r="OYQ1155" s="754"/>
      <c r="OYR1155" s="754"/>
      <c r="OYS1155" s="754"/>
      <c r="OYT1155" s="754"/>
      <c r="OYU1155" s="754"/>
      <c r="OYV1155" s="754"/>
      <c r="OYW1155" s="754"/>
      <c r="OYX1155" s="754"/>
      <c r="OYY1155" s="754"/>
      <c r="OYZ1155" s="754"/>
      <c r="OZA1155" s="754"/>
      <c r="OZB1155" s="754"/>
      <c r="OZC1155" s="754"/>
      <c r="OZD1155" s="754"/>
      <c r="OZE1155" s="754"/>
      <c r="OZF1155" s="754"/>
      <c r="OZG1155" s="754"/>
      <c r="OZH1155" s="754"/>
      <c r="OZI1155" s="754"/>
      <c r="OZJ1155" s="754"/>
      <c r="OZK1155" s="754"/>
      <c r="OZL1155" s="754"/>
      <c r="OZM1155" s="754"/>
      <c r="OZN1155" s="754"/>
      <c r="OZO1155" s="754"/>
      <c r="OZP1155" s="754"/>
      <c r="OZQ1155" s="754"/>
      <c r="OZR1155" s="754"/>
      <c r="OZS1155" s="754"/>
      <c r="OZT1155" s="754"/>
      <c r="OZU1155" s="754"/>
      <c r="OZV1155" s="754"/>
      <c r="OZW1155" s="754"/>
      <c r="OZX1155" s="754"/>
      <c r="OZY1155" s="754"/>
      <c r="OZZ1155" s="754"/>
      <c r="PAA1155" s="754"/>
      <c r="PAB1155" s="754"/>
      <c r="PAC1155" s="754"/>
      <c r="PAD1155" s="754"/>
      <c r="PAE1155" s="754"/>
      <c r="PAF1155" s="754"/>
      <c r="PAG1155" s="754"/>
      <c r="PAH1155" s="754"/>
      <c r="PAI1155" s="754"/>
      <c r="PAJ1155" s="754"/>
      <c r="PAK1155" s="754"/>
      <c r="PAL1155" s="754"/>
      <c r="PAM1155" s="754"/>
      <c r="PAN1155" s="754"/>
      <c r="PAO1155" s="754"/>
      <c r="PAP1155" s="754"/>
      <c r="PAQ1155" s="754"/>
      <c r="PAR1155" s="754"/>
      <c r="PAS1155" s="754"/>
      <c r="PAT1155" s="754"/>
      <c r="PAU1155" s="754"/>
      <c r="PAV1155" s="754"/>
      <c r="PAW1155" s="754"/>
      <c r="PAX1155" s="754"/>
      <c r="PAY1155" s="754"/>
      <c r="PAZ1155" s="754"/>
      <c r="PBA1155" s="754"/>
      <c r="PBB1155" s="754"/>
      <c r="PBC1155" s="754"/>
      <c r="PBD1155" s="754"/>
      <c r="PBE1155" s="754"/>
      <c r="PBF1155" s="754"/>
      <c r="PBG1155" s="754"/>
      <c r="PBH1155" s="754"/>
      <c r="PBI1155" s="754"/>
      <c r="PBJ1155" s="754"/>
      <c r="PBK1155" s="754"/>
      <c r="PBL1155" s="754"/>
      <c r="PBM1155" s="754"/>
      <c r="PBN1155" s="754"/>
      <c r="PBO1155" s="754"/>
      <c r="PBP1155" s="754"/>
      <c r="PBQ1155" s="754"/>
      <c r="PBR1155" s="754"/>
      <c r="PBS1155" s="754"/>
      <c r="PBT1155" s="754"/>
      <c r="PBU1155" s="754"/>
      <c r="PBV1155" s="754"/>
      <c r="PBW1155" s="754"/>
      <c r="PBX1155" s="754"/>
      <c r="PBY1155" s="754"/>
      <c r="PBZ1155" s="754"/>
      <c r="PCA1155" s="754"/>
      <c r="PCB1155" s="754"/>
      <c r="PCC1155" s="754"/>
      <c r="PCD1155" s="754"/>
      <c r="PCE1155" s="754"/>
      <c r="PCF1155" s="754"/>
      <c r="PCG1155" s="754"/>
      <c r="PCH1155" s="754"/>
      <c r="PCI1155" s="754"/>
      <c r="PCJ1155" s="754"/>
      <c r="PCK1155" s="754"/>
      <c r="PCL1155" s="754"/>
      <c r="PCM1155" s="754"/>
      <c r="PCN1155" s="754"/>
      <c r="PCO1155" s="754"/>
      <c r="PCP1155" s="754"/>
      <c r="PCQ1155" s="754"/>
      <c r="PCR1155" s="754"/>
      <c r="PCS1155" s="754"/>
      <c r="PCT1155" s="754"/>
      <c r="PCU1155" s="754"/>
      <c r="PCV1155" s="754"/>
      <c r="PCW1155" s="754"/>
      <c r="PCX1155" s="754"/>
      <c r="PCY1155" s="754"/>
      <c r="PCZ1155" s="754"/>
      <c r="PDA1155" s="754"/>
      <c r="PDB1155" s="754"/>
      <c r="PDC1155" s="754"/>
      <c r="PDD1155" s="754"/>
      <c r="PDE1155" s="754"/>
      <c r="PDF1155" s="754"/>
      <c r="PDG1155" s="754"/>
      <c r="PDH1155" s="754"/>
      <c r="PDI1155" s="754"/>
      <c r="PDJ1155" s="754"/>
      <c r="PDK1155" s="754"/>
      <c r="PDL1155" s="754"/>
      <c r="PDM1155" s="754"/>
      <c r="PDN1155" s="754"/>
      <c r="PDO1155" s="754"/>
      <c r="PDP1155" s="754"/>
      <c r="PDQ1155" s="754"/>
      <c r="PDR1155" s="754"/>
      <c r="PDS1155" s="754"/>
      <c r="PDT1155" s="754"/>
      <c r="PDU1155" s="754"/>
      <c r="PDV1155" s="754"/>
      <c r="PDW1155" s="754"/>
      <c r="PDX1155" s="754"/>
      <c r="PDY1155" s="754"/>
      <c r="PDZ1155" s="754"/>
      <c r="PEA1155" s="754"/>
      <c r="PEB1155" s="754"/>
      <c r="PEC1155" s="754"/>
      <c r="PED1155" s="754"/>
      <c r="PEE1155" s="754"/>
      <c r="PEF1155" s="754"/>
      <c r="PEG1155" s="754"/>
      <c r="PEH1155" s="754"/>
      <c r="PEI1155" s="754"/>
      <c r="PEJ1155" s="754"/>
      <c r="PEK1155" s="754"/>
      <c r="PEL1155" s="754"/>
      <c r="PEM1155" s="754"/>
      <c r="PEN1155" s="754"/>
      <c r="PEO1155" s="754"/>
      <c r="PEP1155" s="754"/>
      <c r="PEQ1155" s="754"/>
      <c r="PER1155" s="754"/>
      <c r="PES1155" s="754"/>
      <c r="PET1155" s="754"/>
      <c r="PEU1155" s="754"/>
      <c r="PEV1155" s="754"/>
      <c r="PEW1155" s="754"/>
      <c r="PEX1155" s="754"/>
      <c r="PEY1155" s="754"/>
      <c r="PEZ1155" s="754"/>
      <c r="PFA1155" s="754"/>
      <c r="PFB1155" s="754"/>
      <c r="PFC1155" s="754"/>
      <c r="PFD1155" s="754"/>
      <c r="PFE1155" s="754"/>
      <c r="PFF1155" s="754"/>
      <c r="PFG1155" s="754"/>
      <c r="PFH1155" s="754"/>
      <c r="PFI1155" s="754"/>
      <c r="PFJ1155" s="754"/>
      <c r="PFK1155" s="754"/>
      <c r="PFL1155" s="754"/>
      <c r="PFM1155" s="754"/>
      <c r="PFN1155" s="754"/>
      <c r="PFO1155" s="754"/>
      <c r="PFP1155" s="754"/>
      <c r="PFQ1155" s="754"/>
      <c r="PFR1155" s="754"/>
      <c r="PFS1155" s="754"/>
      <c r="PFT1155" s="754"/>
      <c r="PFU1155" s="754"/>
      <c r="PFV1155" s="754"/>
      <c r="PFW1155" s="754"/>
      <c r="PFX1155" s="754"/>
      <c r="PFY1155" s="754"/>
      <c r="PFZ1155" s="754"/>
      <c r="PGA1155" s="754"/>
      <c r="PGB1155" s="754"/>
      <c r="PGC1155" s="754"/>
      <c r="PGD1155" s="754"/>
      <c r="PGE1155" s="754"/>
      <c r="PGF1155" s="754"/>
      <c r="PGG1155" s="754"/>
      <c r="PGH1155" s="754"/>
      <c r="PGI1155" s="754"/>
      <c r="PGJ1155" s="754"/>
      <c r="PGK1155" s="754"/>
      <c r="PGL1155" s="754"/>
      <c r="PGM1155" s="754"/>
      <c r="PGN1155" s="754"/>
      <c r="PGO1155" s="754"/>
      <c r="PGP1155" s="754"/>
      <c r="PGQ1155" s="754"/>
      <c r="PGR1155" s="754"/>
      <c r="PGS1155" s="754"/>
      <c r="PGT1155" s="754"/>
      <c r="PGU1155" s="754"/>
      <c r="PGV1155" s="754"/>
      <c r="PGW1155" s="754"/>
      <c r="PGX1155" s="754"/>
      <c r="PGY1155" s="754"/>
      <c r="PGZ1155" s="754"/>
      <c r="PHA1155" s="754"/>
      <c r="PHB1155" s="754"/>
      <c r="PHC1155" s="754"/>
      <c r="PHD1155" s="754"/>
      <c r="PHE1155" s="754"/>
      <c r="PHF1155" s="754"/>
      <c r="PHG1155" s="754"/>
      <c r="PHH1155" s="754"/>
      <c r="PHI1155" s="754"/>
      <c r="PHJ1155" s="754"/>
      <c r="PHK1155" s="754"/>
      <c r="PHL1155" s="754"/>
      <c r="PHM1155" s="754"/>
      <c r="PHN1155" s="754"/>
      <c r="PHO1155" s="754"/>
      <c r="PHP1155" s="754"/>
      <c r="PHQ1155" s="754"/>
      <c r="PHR1155" s="754"/>
      <c r="PHS1155" s="754"/>
      <c r="PHT1155" s="754"/>
      <c r="PHU1155" s="754"/>
      <c r="PHV1155" s="754"/>
      <c r="PHW1155" s="754"/>
      <c r="PHX1155" s="754"/>
      <c r="PHY1155" s="754"/>
      <c r="PHZ1155" s="754"/>
      <c r="PIA1155" s="754"/>
      <c r="PIB1155" s="754"/>
      <c r="PIC1155" s="754"/>
      <c r="PID1155" s="754"/>
      <c r="PIE1155" s="754"/>
      <c r="PIF1155" s="754"/>
      <c r="PIG1155" s="754"/>
      <c r="PIH1155" s="754"/>
      <c r="PII1155" s="754"/>
      <c r="PIJ1155" s="754"/>
      <c r="PIK1155" s="754"/>
      <c r="PIL1155" s="754"/>
      <c r="PIM1155" s="754"/>
      <c r="PIN1155" s="754"/>
      <c r="PIO1155" s="754"/>
      <c r="PIP1155" s="754"/>
      <c r="PIQ1155" s="754"/>
      <c r="PIR1155" s="754"/>
      <c r="PIS1155" s="754"/>
      <c r="PIT1155" s="754"/>
      <c r="PIU1155" s="754"/>
      <c r="PIV1155" s="754"/>
      <c r="PIW1155" s="754"/>
      <c r="PIX1155" s="754"/>
      <c r="PIY1155" s="754"/>
      <c r="PIZ1155" s="754"/>
      <c r="PJA1155" s="754"/>
      <c r="PJB1155" s="754"/>
      <c r="PJC1155" s="754"/>
      <c r="PJD1155" s="754"/>
      <c r="PJE1155" s="754"/>
      <c r="PJF1155" s="754"/>
      <c r="PJG1155" s="754"/>
      <c r="PJH1155" s="754"/>
      <c r="PJI1155" s="754"/>
      <c r="PJJ1155" s="754"/>
      <c r="PJK1155" s="754"/>
      <c r="PJL1155" s="754"/>
      <c r="PJM1155" s="754"/>
      <c r="PJN1155" s="754"/>
      <c r="PJO1155" s="754"/>
      <c r="PJP1155" s="754"/>
      <c r="PJQ1155" s="754"/>
      <c r="PJR1155" s="754"/>
      <c r="PJS1155" s="754"/>
      <c r="PJT1155" s="754"/>
      <c r="PJU1155" s="754"/>
      <c r="PJV1155" s="754"/>
      <c r="PJW1155" s="754"/>
      <c r="PJX1155" s="754"/>
      <c r="PJY1155" s="754"/>
      <c r="PJZ1155" s="754"/>
      <c r="PKA1155" s="754"/>
      <c r="PKB1155" s="754"/>
      <c r="PKC1155" s="754"/>
      <c r="PKD1155" s="754"/>
      <c r="PKE1155" s="754"/>
      <c r="PKF1155" s="754"/>
      <c r="PKG1155" s="754"/>
      <c r="PKH1155" s="754"/>
      <c r="PKI1155" s="754"/>
      <c r="PKJ1155" s="754"/>
      <c r="PKK1155" s="754"/>
      <c r="PKL1155" s="754"/>
      <c r="PKM1155" s="754"/>
      <c r="PKN1155" s="754"/>
      <c r="PKO1155" s="754"/>
      <c r="PKP1155" s="754"/>
      <c r="PKQ1155" s="754"/>
      <c r="PKR1155" s="754"/>
      <c r="PKS1155" s="754"/>
      <c r="PKT1155" s="754"/>
      <c r="PKU1155" s="754"/>
      <c r="PKV1155" s="754"/>
      <c r="PKW1155" s="754"/>
      <c r="PKX1155" s="754"/>
      <c r="PKY1155" s="754"/>
      <c r="PKZ1155" s="754"/>
      <c r="PLA1155" s="754"/>
      <c r="PLB1155" s="754"/>
      <c r="PLC1155" s="754"/>
      <c r="PLD1155" s="754"/>
      <c r="PLE1155" s="754"/>
      <c r="PLF1155" s="754"/>
      <c r="PLG1155" s="754"/>
      <c r="PLH1155" s="754"/>
      <c r="PLI1155" s="754"/>
      <c r="PLJ1155" s="754"/>
      <c r="PLK1155" s="754"/>
      <c r="PLL1155" s="754"/>
      <c r="PLM1155" s="754"/>
      <c r="PLN1155" s="754"/>
      <c r="PLO1155" s="754"/>
      <c r="PLP1155" s="754"/>
      <c r="PLQ1155" s="754"/>
      <c r="PLR1155" s="754"/>
      <c r="PLS1155" s="754"/>
      <c r="PLT1155" s="754"/>
      <c r="PLU1155" s="754"/>
      <c r="PLV1155" s="754"/>
      <c r="PLW1155" s="754"/>
      <c r="PLX1155" s="754"/>
      <c r="PLY1155" s="754"/>
      <c r="PLZ1155" s="754"/>
      <c r="PMA1155" s="754"/>
      <c r="PMB1155" s="754"/>
      <c r="PMC1155" s="754"/>
      <c r="PMD1155" s="754"/>
      <c r="PME1155" s="754"/>
      <c r="PMF1155" s="754"/>
      <c r="PMG1155" s="754"/>
      <c r="PMH1155" s="754"/>
      <c r="PMI1155" s="754"/>
      <c r="PMJ1155" s="754"/>
      <c r="PMK1155" s="754"/>
      <c r="PML1155" s="754"/>
      <c r="PMM1155" s="754"/>
      <c r="PMN1155" s="754"/>
      <c r="PMO1155" s="754"/>
      <c r="PMP1155" s="754"/>
      <c r="PMQ1155" s="754"/>
      <c r="PMR1155" s="754"/>
      <c r="PMS1155" s="754"/>
      <c r="PMT1155" s="754"/>
      <c r="PMU1155" s="754"/>
      <c r="PMV1155" s="754"/>
      <c r="PMW1155" s="754"/>
      <c r="PMX1155" s="754"/>
      <c r="PMY1155" s="754"/>
      <c r="PMZ1155" s="754"/>
      <c r="PNA1155" s="754"/>
      <c r="PNB1155" s="754"/>
      <c r="PNC1155" s="754"/>
      <c r="PND1155" s="754"/>
      <c r="PNE1155" s="754"/>
      <c r="PNF1155" s="754"/>
      <c r="PNG1155" s="754"/>
      <c r="PNH1155" s="754"/>
      <c r="PNI1155" s="754"/>
      <c r="PNJ1155" s="754"/>
      <c r="PNK1155" s="754"/>
      <c r="PNL1155" s="754"/>
      <c r="PNM1155" s="754"/>
      <c r="PNN1155" s="754"/>
      <c r="PNO1155" s="754"/>
      <c r="PNP1155" s="754"/>
      <c r="PNQ1155" s="754"/>
      <c r="PNR1155" s="754"/>
      <c r="PNS1155" s="754"/>
      <c r="PNT1155" s="754"/>
      <c r="PNU1155" s="754"/>
      <c r="PNV1155" s="754"/>
      <c r="PNW1155" s="754"/>
      <c r="PNX1155" s="754"/>
      <c r="PNY1155" s="754"/>
      <c r="PNZ1155" s="754"/>
      <c r="POA1155" s="754"/>
      <c r="POB1155" s="754"/>
      <c r="POC1155" s="754"/>
      <c r="POD1155" s="754"/>
      <c r="POE1155" s="754"/>
      <c r="POF1155" s="754"/>
      <c r="POG1155" s="754"/>
      <c r="POH1155" s="754"/>
      <c r="POI1155" s="754"/>
      <c r="POJ1155" s="754"/>
      <c r="POK1155" s="754"/>
      <c r="POL1155" s="754"/>
      <c r="POM1155" s="754"/>
      <c r="PON1155" s="754"/>
      <c r="POO1155" s="754"/>
      <c r="POP1155" s="754"/>
      <c r="POQ1155" s="754"/>
      <c r="POR1155" s="754"/>
      <c r="POS1155" s="754"/>
      <c r="POT1155" s="754"/>
      <c r="POU1155" s="754"/>
      <c r="POV1155" s="754"/>
      <c r="POW1155" s="754"/>
      <c r="POX1155" s="754"/>
      <c r="POY1155" s="754"/>
      <c r="POZ1155" s="754"/>
      <c r="PPA1155" s="754"/>
      <c r="PPB1155" s="754"/>
      <c r="PPC1155" s="754"/>
      <c r="PPD1155" s="754"/>
      <c r="PPE1155" s="754"/>
      <c r="PPF1155" s="754"/>
      <c r="PPG1155" s="754"/>
      <c r="PPH1155" s="754"/>
      <c r="PPI1155" s="754"/>
      <c r="PPJ1155" s="754"/>
      <c r="PPK1155" s="754"/>
      <c r="PPL1155" s="754"/>
      <c r="PPM1155" s="754"/>
      <c r="PPN1155" s="754"/>
      <c r="PPO1155" s="754"/>
      <c r="PPP1155" s="754"/>
      <c r="PPQ1155" s="754"/>
      <c r="PPR1155" s="754"/>
      <c r="PPS1155" s="754"/>
      <c r="PPT1155" s="754"/>
      <c r="PPU1155" s="754"/>
      <c r="PPV1155" s="754"/>
      <c r="PPW1155" s="754"/>
      <c r="PPX1155" s="754"/>
      <c r="PPY1155" s="754"/>
      <c r="PPZ1155" s="754"/>
      <c r="PQA1155" s="754"/>
      <c r="PQB1155" s="754"/>
      <c r="PQC1155" s="754"/>
      <c r="PQD1155" s="754"/>
      <c r="PQE1155" s="754"/>
      <c r="PQF1155" s="754"/>
      <c r="PQG1155" s="754"/>
      <c r="PQH1155" s="754"/>
      <c r="PQI1155" s="754"/>
      <c r="PQJ1155" s="754"/>
      <c r="PQK1155" s="754"/>
      <c r="PQL1155" s="754"/>
      <c r="PQM1155" s="754"/>
      <c r="PQN1155" s="754"/>
      <c r="PQO1155" s="754"/>
      <c r="PQP1155" s="754"/>
      <c r="PQQ1155" s="754"/>
      <c r="PQR1155" s="754"/>
      <c r="PQS1155" s="754"/>
      <c r="PQT1155" s="754"/>
      <c r="PQU1155" s="754"/>
      <c r="PQV1155" s="754"/>
      <c r="PQW1155" s="754"/>
      <c r="PQX1155" s="754"/>
      <c r="PQY1155" s="754"/>
      <c r="PQZ1155" s="754"/>
      <c r="PRA1155" s="754"/>
      <c r="PRB1155" s="754"/>
      <c r="PRC1155" s="754"/>
      <c r="PRD1155" s="754"/>
      <c r="PRE1155" s="754"/>
      <c r="PRF1155" s="754"/>
      <c r="PRG1155" s="754"/>
      <c r="PRH1155" s="754"/>
      <c r="PRI1155" s="754"/>
      <c r="PRJ1155" s="754"/>
      <c r="PRK1155" s="754"/>
      <c r="PRL1155" s="754"/>
      <c r="PRM1155" s="754"/>
      <c r="PRN1155" s="754"/>
      <c r="PRO1155" s="754"/>
      <c r="PRP1155" s="754"/>
      <c r="PRQ1155" s="754"/>
      <c r="PRR1155" s="754"/>
      <c r="PRS1155" s="754"/>
      <c r="PRT1155" s="754"/>
      <c r="PRU1155" s="754"/>
      <c r="PRV1155" s="754"/>
      <c r="PRW1155" s="754"/>
      <c r="PRX1155" s="754"/>
      <c r="PRY1155" s="754"/>
      <c r="PRZ1155" s="754"/>
      <c r="PSA1155" s="754"/>
      <c r="PSB1155" s="754"/>
      <c r="PSC1155" s="754"/>
      <c r="PSD1155" s="754"/>
      <c r="PSE1155" s="754"/>
      <c r="PSF1155" s="754"/>
      <c r="PSG1155" s="754"/>
      <c r="PSH1155" s="754"/>
      <c r="PSI1155" s="754"/>
      <c r="PSJ1155" s="754"/>
      <c r="PSK1155" s="754"/>
      <c r="PSL1155" s="754"/>
      <c r="PSM1155" s="754"/>
      <c r="PSN1155" s="754"/>
      <c r="PSO1155" s="754"/>
      <c r="PSP1155" s="754"/>
      <c r="PSQ1155" s="754"/>
      <c r="PSR1155" s="754"/>
      <c r="PSS1155" s="754"/>
      <c r="PST1155" s="754"/>
      <c r="PSU1155" s="754"/>
      <c r="PSV1155" s="754"/>
      <c r="PSW1155" s="754"/>
      <c r="PSX1155" s="754"/>
      <c r="PSY1155" s="754"/>
      <c r="PSZ1155" s="754"/>
      <c r="PTA1155" s="754"/>
      <c r="PTB1155" s="754"/>
      <c r="PTC1155" s="754"/>
      <c r="PTD1155" s="754"/>
      <c r="PTE1155" s="754"/>
      <c r="PTF1155" s="754"/>
      <c r="PTG1155" s="754"/>
      <c r="PTH1155" s="754"/>
      <c r="PTI1155" s="754"/>
      <c r="PTJ1155" s="754"/>
      <c r="PTK1155" s="754"/>
      <c r="PTL1155" s="754"/>
      <c r="PTM1155" s="754"/>
      <c r="PTN1155" s="754"/>
      <c r="PTO1155" s="754"/>
      <c r="PTP1155" s="754"/>
      <c r="PTQ1155" s="754"/>
      <c r="PTR1155" s="754"/>
      <c r="PTS1155" s="754"/>
      <c r="PTT1155" s="754"/>
      <c r="PTU1155" s="754"/>
      <c r="PTV1155" s="754"/>
      <c r="PTW1155" s="754"/>
      <c r="PTX1155" s="754"/>
      <c r="PTY1155" s="754"/>
      <c r="PTZ1155" s="754"/>
      <c r="PUA1155" s="754"/>
      <c r="PUB1155" s="754"/>
      <c r="PUC1155" s="754"/>
      <c r="PUD1155" s="754"/>
      <c r="PUE1155" s="754"/>
      <c r="PUF1155" s="754"/>
      <c r="PUG1155" s="754"/>
      <c r="PUH1155" s="754"/>
      <c r="PUI1155" s="754"/>
      <c r="PUJ1155" s="754"/>
      <c r="PUK1155" s="754"/>
      <c r="PUL1155" s="754"/>
      <c r="PUM1155" s="754"/>
      <c r="PUN1155" s="754"/>
      <c r="PUO1155" s="754"/>
      <c r="PUP1155" s="754"/>
      <c r="PUQ1155" s="754"/>
      <c r="PUR1155" s="754"/>
      <c r="PUS1155" s="754"/>
      <c r="PUT1155" s="754"/>
      <c r="PUU1155" s="754"/>
      <c r="PUV1155" s="754"/>
      <c r="PUW1155" s="754"/>
      <c r="PUX1155" s="754"/>
      <c r="PUY1155" s="754"/>
      <c r="PUZ1155" s="754"/>
      <c r="PVA1155" s="754"/>
      <c r="PVB1155" s="754"/>
      <c r="PVC1155" s="754"/>
      <c r="PVD1155" s="754"/>
      <c r="PVE1155" s="754"/>
      <c r="PVF1155" s="754"/>
      <c r="PVG1155" s="754"/>
      <c r="PVH1155" s="754"/>
      <c r="PVI1155" s="754"/>
      <c r="PVJ1155" s="754"/>
      <c r="PVK1155" s="754"/>
      <c r="PVL1155" s="754"/>
      <c r="PVM1155" s="754"/>
      <c r="PVN1155" s="754"/>
      <c r="PVO1155" s="754"/>
      <c r="PVP1155" s="754"/>
      <c r="PVQ1155" s="754"/>
      <c r="PVR1155" s="754"/>
      <c r="PVS1155" s="754"/>
      <c r="PVT1155" s="754"/>
      <c r="PVU1155" s="754"/>
      <c r="PVV1155" s="754"/>
      <c r="PVW1155" s="754"/>
      <c r="PVX1155" s="754"/>
      <c r="PVY1155" s="754"/>
      <c r="PVZ1155" s="754"/>
      <c r="PWA1155" s="754"/>
      <c r="PWB1155" s="754"/>
      <c r="PWC1155" s="754"/>
      <c r="PWD1155" s="754"/>
      <c r="PWE1155" s="754"/>
      <c r="PWF1155" s="754"/>
      <c r="PWG1155" s="754"/>
      <c r="PWH1155" s="754"/>
      <c r="PWI1155" s="754"/>
      <c r="PWJ1155" s="754"/>
      <c r="PWK1155" s="754"/>
      <c r="PWL1155" s="754"/>
      <c r="PWM1155" s="754"/>
      <c r="PWN1155" s="754"/>
      <c r="PWO1155" s="754"/>
      <c r="PWP1155" s="754"/>
      <c r="PWQ1155" s="754"/>
      <c r="PWR1155" s="754"/>
      <c r="PWS1155" s="754"/>
      <c r="PWT1155" s="754"/>
      <c r="PWU1155" s="754"/>
      <c r="PWV1155" s="754"/>
      <c r="PWW1155" s="754"/>
      <c r="PWX1155" s="754"/>
      <c r="PWY1155" s="754"/>
      <c r="PWZ1155" s="754"/>
      <c r="PXA1155" s="754"/>
      <c r="PXB1155" s="754"/>
      <c r="PXC1155" s="754"/>
      <c r="PXD1155" s="754"/>
      <c r="PXE1155" s="754"/>
      <c r="PXF1155" s="754"/>
      <c r="PXG1155" s="754"/>
      <c r="PXH1155" s="754"/>
      <c r="PXI1155" s="754"/>
      <c r="PXJ1155" s="754"/>
      <c r="PXK1155" s="754"/>
      <c r="PXL1155" s="754"/>
      <c r="PXM1155" s="754"/>
      <c r="PXN1155" s="754"/>
      <c r="PXO1155" s="754"/>
      <c r="PXP1155" s="754"/>
      <c r="PXQ1155" s="754"/>
      <c r="PXR1155" s="754"/>
      <c r="PXS1155" s="754"/>
      <c r="PXT1155" s="754"/>
      <c r="PXU1155" s="754"/>
      <c r="PXV1155" s="754"/>
      <c r="PXW1155" s="754"/>
      <c r="PXX1155" s="754"/>
      <c r="PXY1155" s="754"/>
      <c r="PXZ1155" s="754"/>
      <c r="PYA1155" s="754"/>
      <c r="PYB1155" s="754"/>
      <c r="PYC1155" s="754"/>
      <c r="PYD1155" s="754"/>
      <c r="PYE1155" s="754"/>
      <c r="PYF1155" s="754"/>
      <c r="PYG1155" s="754"/>
      <c r="PYH1155" s="754"/>
      <c r="PYI1155" s="754"/>
      <c r="PYJ1155" s="754"/>
      <c r="PYK1155" s="754"/>
      <c r="PYL1155" s="754"/>
      <c r="PYM1155" s="754"/>
      <c r="PYN1155" s="754"/>
      <c r="PYO1155" s="754"/>
      <c r="PYP1155" s="754"/>
      <c r="PYQ1155" s="754"/>
      <c r="PYR1155" s="754"/>
      <c r="PYS1155" s="754"/>
      <c r="PYT1155" s="754"/>
      <c r="PYU1155" s="754"/>
      <c r="PYV1155" s="754"/>
      <c r="PYW1155" s="754"/>
      <c r="PYX1155" s="754"/>
      <c r="PYY1155" s="754"/>
      <c r="PYZ1155" s="754"/>
      <c r="PZA1155" s="754"/>
      <c r="PZB1155" s="754"/>
      <c r="PZC1155" s="754"/>
      <c r="PZD1155" s="754"/>
      <c r="PZE1155" s="754"/>
      <c r="PZF1155" s="754"/>
      <c r="PZG1155" s="754"/>
      <c r="PZH1155" s="754"/>
      <c r="PZI1155" s="754"/>
      <c r="PZJ1155" s="754"/>
      <c r="PZK1155" s="754"/>
      <c r="PZL1155" s="754"/>
      <c r="PZM1155" s="754"/>
      <c r="PZN1155" s="754"/>
      <c r="PZO1155" s="754"/>
      <c r="PZP1155" s="754"/>
      <c r="PZQ1155" s="754"/>
      <c r="PZR1155" s="754"/>
      <c r="PZS1155" s="754"/>
      <c r="PZT1155" s="754"/>
      <c r="PZU1155" s="754"/>
      <c r="PZV1155" s="754"/>
      <c r="PZW1155" s="754"/>
      <c r="PZX1155" s="754"/>
      <c r="PZY1155" s="754"/>
      <c r="PZZ1155" s="754"/>
      <c r="QAA1155" s="754"/>
      <c r="QAB1155" s="754"/>
      <c r="QAC1155" s="754"/>
      <c r="QAD1155" s="754"/>
      <c r="QAE1155" s="754"/>
      <c r="QAF1155" s="754"/>
      <c r="QAG1155" s="754"/>
      <c r="QAH1155" s="754"/>
      <c r="QAI1155" s="754"/>
      <c r="QAJ1155" s="754"/>
      <c r="QAK1155" s="754"/>
      <c r="QAL1155" s="754"/>
      <c r="QAM1155" s="754"/>
      <c r="QAN1155" s="754"/>
      <c r="QAO1155" s="754"/>
      <c r="QAP1155" s="754"/>
      <c r="QAQ1155" s="754"/>
      <c r="QAR1155" s="754"/>
      <c r="QAS1155" s="754"/>
      <c r="QAT1155" s="754"/>
      <c r="QAU1155" s="754"/>
      <c r="QAV1155" s="754"/>
      <c r="QAW1155" s="754"/>
      <c r="QAX1155" s="754"/>
      <c r="QAY1155" s="754"/>
      <c r="QAZ1155" s="754"/>
      <c r="QBA1155" s="754"/>
      <c r="QBB1155" s="754"/>
      <c r="QBC1155" s="754"/>
      <c r="QBD1155" s="754"/>
      <c r="QBE1155" s="754"/>
      <c r="QBF1155" s="754"/>
      <c r="QBG1155" s="754"/>
      <c r="QBH1155" s="754"/>
      <c r="QBI1155" s="754"/>
      <c r="QBJ1155" s="754"/>
      <c r="QBK1155" s="754"/>
      <c r="QBL1155" s="754"/>
      <c r="QBM1155" s="754"/>
      <c r="QBN1155" s="754"/>
      <c r="QBO1155" s="754"/>
      <c r="QBP1155" s="754"/>
      <c r="QBQ1155" s="754"/>
      <c r="QBR1155" s="754"/>
      <c r="QBS1155" s="754"/>
      <c r="QBT1155" s="754"/>
      <c r="QBU1155" s="754"/>
      <c r="QBV1155" s="754"/>
      <c r="QBW1155" s="754"/>
      <c r="QBX1155" s="754"/>
      <c r="QBY1155" s="754"/>
      <c r="QBZ1155" s="754"/>
      <c r="QCA1155" s="754"/>
      <c r="QCB1155" s="754"/>
      <c r="QCC1155" s="754"/>
      <c r="QCD1155" s="754"/>
      <c r="QCE1155" s="754"/>
      <c r="QCF1155" s="754"/>
      <c r="QCG1155" s="754"/>
      <c r="QCH1155" s="754"/>
      <c r="QCI1155" s="754"/>
      <c r="QCJ1155" s="754"/>
      <c r="QCK1155" s="754"/>
      <c r="QCL1155" s="754"/>
      <c r="QCM1155" s="754"/>
      <c r="QCN1155" s="754"/>
      <c r="QCO1155" s="754"/>
      <c r="QCP1155" s="754"/>
      <c r="QCQ1155" s="754"/>
      <c r="QCR1155" s="754"/>
      <c r="QCS1155" s="754"/>
      <c r="QCT1155" s="754"/>
      <c r="QCU1155" s="754"/>
      <c r="QCV1155" s="754"/>
      <c r="QCW1155" s="754"/>
      <c r="QCX1155" s="754"/>
      <c r="QCY1155" s="754"/>
      <c r="QCZ1155" s="754"/>
      <c r="QDA1155" s="754"/>
      <c r="QDB1155" s="754"/>
      <c r="QDC1155" s="754"/>
      <c r="QDD1155" s="754"/>
      <c r="QDE1155" s="754"/>
      <c r="QDF1155" s="754"/>
      <c r="QDG1155" s="754"/>
      <c r="QDH1155" s="754"/>
      <c r="QDI1155" s="754"/>
      <c r="QDJ1155" s="754"/>
      <c r="QDK1155" s="754"/>
      <c r="QDL1155" s="754"/>
      <c r="QDM1155" s="754"/>
      <c r="QDN1155" s="754"/>
      <c r="QDO1155" s="754"/>
      <c r="QDP1155" s="754"/>
      <c r="QDQ1155" s="754"/>
      <c r="QDR1155" s="754"/>
      <c r="QDS1155" s="754"/>
      <c r="QDT1155" s="754"/>
      <c r="QDU1155" s="754"/>
      <c r="QDV1155" s="754"/>
      <c r="QDW1155" s="754"/>
      <c r="QDX1155" s="754"/>
      <c r="QDY1155" s="754"/>
      <c r="QDZ1155" s="754"/>
      <c r="QEA1155" s="754"/>
      <c r="QEB1155" s="754"/>
      <c r="QEC1155" s="754"/>
      <c r="QED1155" s="754"/>
      <c r="QEE1155" s="754"/>
      <c r="QEF1155" s="754"/>
      <c r="QEG1155" s="754"/>
      <c r="QEH1155" s="754"/>
      <c r="QEI1155" s="754"/>
      <c r="QEJ1155" s="754"/>
      <c r="QEK1155" s="754"/>
      <c r="QEL1155" s="754"/>
      <c r="QEM1155" s="754"/>
      <c r="QEN1155" s="754"/>
      <c r="QEO1155" s="754"/>
      <c r="QEP1155" s="754"/>
      <c r="QEQ1155" s="754"/>
      <c r="QER1155" s="754"/>
      <c r="QES1155" s="754"/>
      <c r="QET1155" s="754"/>
      <c r="QEU1155" s="754"/>
      <c r="QEV1155" s="754"/>
      <c r="QEW1155" s="754"/>
      <c r="QEX1155" s="754"/>
      <c r="QEY1155" s="754"/>
      <c r="QEZ1155" s="754"/>
      <c r="QFA1155" s="754"/>
      <c r="QFB1155" s="754"/>
      <c r="QFC1155" s="754"/>
      <c r="QFD1155" s="754"/>
      <c r="QFE1155" s="754"/>
      <c r="QFF1155" s="754"/>
      <c r="QFG1155" s="754"/>
      <c r="QFH1155" s="754"/>
      <c r="QFI1155" s="754"/>
      <c r="QFJ1155" s="754"/>
      <c r="QFK1155" s="754"/>
      <c r="QFL1155" s="754"/>
      <c r="QFM1155" s="754"/>
      <c r="QFN1155" s="754"/>
      <c r="QFO1155" s="754"/>
      <c r="QFP1155" s="754"/>
      <c r="QFQ1155" s="754"/>
      <c r="QFR1155" s="754"/>
      <c r="QFS1155" s="754"/>
      <c r="QFT1155" s="754"/>
      <c r="QFU1155" s="754"/>
      <c r="QFV1155" s="754"/>
      <c r="QFW1155" s="754"/>
      <c r="QFX1155" s="754"/>
      <c r="QFY1155" s="754"/>
      <c r="QFZ1155" s="754"/>
      <c r="QGA1155" s="754"/>
      <c r="QGB1155" s="754"/>
      <c r="QGC1155" s="754"/>
      <c r="QGD1155" s="754"/>
      <c r="QGE1155" s="754"/>
      <c r="QGF1155" s="754"/>
      <c r="QGG1155" s="754"/>
      <c r="QGH1155" s="754"/>
      <c r="QGI1155" s="754"/>
      <c r="QGJ1155" s="754"/>
      <c r="QGK1155" s="754"/>
      <c r="QGL1155" s="754"/>
      <c r="QGM1155" s="754"/>
      <c r="QGN1155" s="754"/>
      <c r="QGO1155" s="754"/>
      <c r="QGP1155" s="754"/>
      <c r="QGQ1155" s="754"/>
      <c r="QGR1155" s="754"/>
      <c r="QGS1155" s="754"/>
      <c r="QGT1155" s="754"/>
      <c r="QGU1155" s="754"/>
      <c r="QGV1155" s="754"/>
      <c r="QGW1155" s="754"/>
      <c r="QGX1155" s="754"/>
      <c r="QGY1155" s="754"/>
      <c r="QGZ1155" s="754"/>
      <c r="QHA1155" s="754"/>
      <c r="QHB1155" s="754"/>
      <c r="QHC1155" s="754"/>
      <c r="QHD1155" s="754"/>
      <c r="QHE1155" s="754"/>
      <c r="QHF1155" s="754"/>
      <c r="QHG1155" s="754"/>
      <c r="QHH1155" s="754"/>
      <c r="QHI1155" s="754"/>
      <c r="QHJ1155" s="754"/>
      <c r="QHK1155" s="754"/>
      <c r="QHL1155" s="754"/>
      <c r="QHM1155" s="754"/>
      <c r="QHN1155" s="754"/>
      <c r="QHO1155" s="754"/>
      <c r="QHP1155" s="754"/>
      <c r="QHQ1155" s="754"/>
      <c r="QHR1155" s="754"/>
      <c r="QHS1155" s="754"/>
      <c r="QHT1155" s="754"/>
      <c r="QHU1155" s="754"/>
      <c r="QHV1155" s="754"/>
      <c r="QHW1155" s="754"/>
      <c r="QHX1155" s="754"/>
      <c r="QHY1155" s="754"/>
      <c r="QHZ1155" s="754"/>
      <c r="QIA1155" s="754"/>
      <c r="QIB1155" s="754"/>
      <c r="QIC1155" s="754"/>
      <c r="QID1155" s="754"/>
      <c r="QIE1155" s="754"/>
      <c r="QIF1155" s="754"/>
      <c r="QIG1155" s="754"/>
      <c r="QIH1155" s="754"/>
      <c r="QII1155" s="754"/>
      <c r="QIJ1155" s="754"/>
      <c r="QIK1155" s="754"/>
      <c r="QIL1155" s="754"/>
      <c r="QIM1155" s="754"/>
      <c r="QIN1155" s="754"/>
      <c r="QIO1155" s="754"/>
      <c r="QIP1155" s="754"/>
      <c r="QIQ1155" s="754"/>
      <c r="QIR1155" s="754"/>
      <c r="QIS1155" s="754"/>
      <c r="QIT1155" s="754"/>
      <c r="QIU1155" s="754"/>
      <c r="QIV1155" s="754"/>
      <c r="QIW1155" s="754"/>
      <c r="QIX1155" s="754"/>
      <c r="QIY1155" s="754"/>
      <c r="QIZ1155" s="754"/>
      <c r="QJA1155" s="754"/>
      <c r="QJB1155" s="754"/>
      <c r="QJC1155" s="754"/>
      <c r="QJD1155" s="754"/>
      <c r="QJE1155" s="754"/>
      <c r="QJF1155" s="754"/>
      <c r="QJG1155" s="754"/>
      <c r="QJH1155" s="754"/>
      <c r="QJI1155" s="754"/>
      <c r="QJJ1155" s="754"/>
      <c r="QJK1155" s="754"/>
      <c r="QJL1155" s="754"/>
      <c r="QJM1155" s="754"/>
      <c r="QJN1155" s="754"/>
      <c r="QJO1155" s="754"/>
      <c r="QJP1155" s="754"/>
      <c r="QJQ1155" s="754"/>
      <c r="QJR1155" s="754"/>
      <c r="QJS1155" s="754"/>
      <c r="QJT1155" s="754"/>
      <c r="QJU1155" s="754"/>
      <c r="QJV1155" s="754"/>
      <c r="QJW1155" s="754"/>
      <c r="QJX1155" s="754"/>
      <c r="QJY1155" s="754"/>
      <c r="QJZ1155" s="754"/>
      <c r="QKA1155" s="754"/>
      <c r="QKB1155" s="754"/>
      <c r="QKC1155" s="754"/>
      <c r="QKD1155" s="754"/>
      <c r="QKE1155" s="754"/>
      <c r="QKF1155" s="754"/>
      <c r="QKG1155" s="754"/>
      <c r="QKH1155" s="754"/>
      <c r="QKI1155" s="754"/>
      <c r="QKJ1155" s="754"/>
      <c r="QKK1155" s="754"/>
      <c r="QKL1155" s="754"/>
      <c r="QKM1155" s="754"/>
      <c r="QKN1155" s="754"/>
      <c r="QKO1155" s="754"/>
      <c r="QKP1155" s="754"/>
      <c r="QKQ1155" s="754"/>
      <c r="QKR1155" s="754"/>
      <c r="QKS1155" s="754"/>
      <c r="QKT1155" s="754"/>
      <c r="QKU1155" s="754"/>
      <c r="QKV1155" s="754"/>
      <c r="QKW1155" s="754"/>
      <c r="QKX1155" s="754"/>
      <c r="QKY1155" s="754"/>
      <c r="QKZ1155" s="754"/>
      <c r="QLA1155" s="754"/>
      <c r="QLB1155" s="754"/>
      <c r="QLC1155" s="754"/>
      <c r="QLD1155" s="754"/>
      <c r="QLE1155" s="754"/>
      <c r="QLF1155" s="754"/>
      <c r="QLG1155" s="754"/>
      <c r="QLH1155" s="754"/>
      <c r="QLI1155" s="754"/>
      <c r="QLJ1155" s="754"/>
      <c r="QLK1155" s="754"/>
      <c r="QLL1155" s="754"/>
      <c r="QLM1155" s="754"/>
      <c r="QLN1155" s="754"/>
      <c r="QLO1155" s="754"/>
      <c r="QLP1155" s="754"/>
      <c r="QLQ1155" s="754"/>
      <c r="QLR1155" s="754"/>
      <c r="QLS1155" s="754"/>
      <c r="QLT1155" s="754"/>
      <c r="QLU1155" s="754"/>
      <c r="QLV1155" s="754"/>
      <c r="QLW1155" s="754"/>
      <c r="QLX1155" s="754"/>
      <c r="QLY1155" s="754"/>
      <c r="QLZ1155" s="754"/>
      <c r="QMA1155" s="754"/>
      <c r="QMB1155" s="754"/>
      <c r="QMC1155" s="754"/>
      <c r="QMD1155" s="754"/>
      <c r="QME1155" s="754"/>
      <c r="QMF1155" s="754"/>
      <c r="QMG1155" s="754"/>
      <c r="QMH1155" s="754"/>
      <c r="QMI1155" s="754"/>
      <c r="QMJ1155" s="754"/>
      <c r="QMK1155" s="754"/>
      <c r="QML1155" s="754"/>
      <c r="QMM1155" s="754"/>
      <c r="QMN1155" s="754"/>
      <c r="QMO1155" s="754"/>
      <c r="QMP1155" s="754"/>
      <c r="QMQ1155" s="754"/>
      <c r="QMR1155" s="754"/>
      <c r="QMS1155" s="754"/>
      <c r="QMT1155" s="754"/>
      <c r="QMU1155" s="754"/>
      <c r="QMV1155" s="754"/>
      <c r="QMW1155" s="754"/>
      <c r="QMX1155" s="754"/>
      <c r="QMY1155" s="754"/>
      <c r="QMZ1155" s="754"/>
      <c r="QNA1155" s="754"/>
      <c r="QNB1155" s="754"/>
      <c r="QNC1155" s="754"/>
      <c r="QND1155" s="754"/>
      <c r="QNE1155" s="754"/>
      <c r="QNF1155" s="754"/>
      <c r="QNG1155" s="754"/>
      <c r="QNH1155" s="754"/>
      <c r="QNI1155" s="754"/>
      <c r="QNJ1155" s="754"/>
      <c r="QNK1155" s="754"/>
      <c r="QNL1155" s="754"/>
      <c r="QNM1155" s="754"/>
      <c r="QNN1155" s="754"/>
      <c r="QNO1155" s="754"/>
      <c r="QNP1155" s="754"/>
      <c r="QNQ1155" s="754"/>
      <c r="QNR1155" s="754"/>
      <c r="QNS1155" s="754"/>
      <c r="QNT1155" s="754"/>
      <c r="QNU1155" s="754"/>
      <c r="QNV1155" s="754"/>
      <c r="QNW1155" s="754"/>
      <c r="QNX1155" s="754"/>
      <c r="QNY1155" s="754"/>
      <c r="QNZ1155" s="754"/>
      <c r="QOA1155" s="754"/>
      <c r="QOB1155" s="754"/>
      <c r="QOC1155" s="754"/>
      <c r="QOD1155" s="754"/>
      <c r="QOE1155" s="754"/>
      <c r="QOF1155" s="754"/>
      <c r="QOG1155" s="754"/>
      <c r="QOH1155" s="754"/>
      <c r="QOI1155" s="754"/>
      <c r="QOJ1155" s="754"/>
      <c r="QOK1155" s="754"/>
      <c r="QOL1155" s="754"/>
      <c r="QOM1155" s="754"/>
      <c r="QON1155" s="754"/>
      <c r="QOO1155" s="754"/>
      <c r="QOP1155" s="754"/>
      <c r="QOQ1155" s="754"/>
      <c r="QOR1155" s="754"/>
      <c r="QOS1155" s="754"/>
      <c r="QOT1155" s="754"/>
      <c r="QOU1155" s="754"/>
      <c r="QOV1155" s="754"/>
      <c r="QOW1155" s="754"/>
      <c r="QOX1155" s="754"/>
      <c r="QOY1155" s="754"/>
      <c r="QOZ1155" s="754"/>
      <c r="QPA1155" s="754"/>
      <c r="QPB1155" s="754"/>
      <c r="QPC1155" s="754"/>
      <c r="QPD1155" s="754"/>
      <c r="QPE1155" s="754"/>
      <c r="QPF1155" s="754"/>
      <c r="QPG1155" s="754"/>
      <c r="QPH1155" s="754"/>
      <c r="QPI1155" s="754"/>
      <c r="QPJ1155" s="754"/>
      <c r="QPK1155" s="754"/>
      <c r="QPL1155" s="754"/>
      <c r="QPM1155" s="754"/>
      <c r="QPN1155" s="754"/>
      <c r="QPO1155" s="754"/>
      <c r="QPP1155" s="754"/>
      <c r="QPQ1155" s="754"/>
      <c r="QPR1155" s="754"/>
      <c r="QPS1155" s="754"/>
      <c r="QPT1155" s="754"/>
      <c r="QPU1155" s="754"/>
      <c r="QPV1155" s="754"/>
      <c r="QPW1155" s="754"/>
      <c r="QPX1155" s="754"/>
      <c r="QPY1155" s="754"/>
      <c r="QPZ1155" s="754"/>
      <c r="QQA1155" s="754"/>
      <c r="QQB1155" s="754"/>
      <c r="QQC1155" s="754"/>
      <c r="QQD1155" s="754"/>
      <c r="QQE1155" s="754"/>
      <c r="QQF1155" s="754"/>
      <c r="QQG1155" s="754"/>
      <c r="QQH1155" s="754"/>
      <c r="QQI1155" s="754"/>
      <c r="QQJ1155" s="754"/>
      <c r="QQK1155" s="754"/>
      <c r="QQL1155" s="754"/>
      <c r="QQM1155" s="754"/>
      <c r="QQN1155" s="754"/>
      <c r="QQO1155" s="754"/>
      <c r="QQP1155" s="754"/>
      <c r="QQQ1155" s="754"/>
      <c r="QQR1155" s="754"/>
      <c r="QQS1155" s="754"/>
      <c r="QQT1155" s="754"/>
      <c r="QQU1155" s="754"/>
      <c r="QQV1155" s="754"/>
      <c r="QQW1155" s="754"/>
      <c r="QQX1155" s="754"/>
      <c r="QQY1155" s="754"/>
      <c r="QQZ1155" s="754"/>
      <c r="QRA1155" s="754"/>
      <c r="QRB1155" s="754"/>
      <c r="QRC1155" s="754"/>
      <c r="QRD1155" s="754"/>
      <c r="QRE1155" s="754"/>
      <c r="QRF1155" s="754"/>
      <c r="QRG1155" s="754"/>
      <c r="QRH1155" s="754"/>
      <c r="QRI1155" s="754"/>
      <c r="QRJ1155" s="754"/>
      <c r="QRK1155" s="754"/>
      <c r="QRL1155" s="754"/>
      <c r="QRM1155" s="754"/>
      <c r="QRN1155" s="754"/>
      <c r="QRO1155" s="754"/>
      <c r="QRP1155" s="754"/>
      <c r="QRQ1155" s="754"/>
      <c r="QRR1155" s="754"/>
      <c r="QRS1155" s="754"/>
      <c r="QRT1155" s="754"/>
      <c r="QRU1155" s="754"/>
      <c r="QRV1155" s="754"/>
      <c r="QRW1155" s="754"/>
      <c r="QRX1155" s="754"/>
      <c r="QRY1155" s="754"/>
      <c r="QRZ1155" s="754"/>
      <c r="QSA1155" s="754"/>
      <c r="QSB1155" s="754"/>
      <c r="QSC1155" s="754"/>
      <c r="QSD1155" s="754"/>
      <c r="QSE1155" s="754"/>
      <c r="QSF1155" s="754"/>
      <c r="QSG1155" s="754"/>
      <c r="QSH1155" s="754"/>
      <c r="QSI1155" s="754"/>
      <c r="QSJ1155" s="754"/>
      <c r="QSK1155" s="754"/>
      <c r="QSL1155" s="754"/>
      <c r="QSM1155" s="754"/>
      <c r="QSN1155" s="754"/>
      <c r="QSO1155" s="754"/>
      <c r="QSP1155" s="754"/>
      <c r="QSQ1155" s="754"/>
      <c r="QSR1155" s="754"/>
      <c r="QSS1155" s="754"/>
      <c r="QST1155" s="754"/>
      <c r="QSU1155" s="754"/>
      <c r="QSV1155" s="754"/>
      <c r="QSW1155" s="754"/>
      <c r="QSX1155" s="754"/>
      <c r="QSY1155" s="754"/>
      <c r="QSZ1155" s="754"/>
      <c r="QTA1155" s="754"/>
      <c r="QTB1155" s="754"/>
      <c r="QTC1155" s="754"/>
      <c r="QTD1155" s="754"/>
      <c r="QTE1155" s="754"/>
      <c r="QTF1155" s="754"/>
      <c r="QTG1155" s="754"/>
      <c r="QTH1155" s="754"/>
      <c r="QTI1155" s="754"/>
      <c r="QTJ1155" s="754"/>
      <c r="QTK1155" s="754"/>
      <c r="QTL1155" s="754"/>
      <c r="QTM1155" s="754"/>
      <c r="QTN1155" s="754"/>
      <c r="QTO1155" s="754"/>
      <c r="QTP1155" s="754"/>
      <c r="QTQ1155" s="754"/>
      <c r="QTR1155" s="754"/>
      <c r="QTS1155" s="754"/>
      <c r="QTT1155" s="754"/>
      <c r="QTU1155" s="754"/>
      <c r="QTV1155" s="754"/>
      <c r="QTW1155" s="754"/>
      <c r="QTX1155" s="754"/>
      <c r="QTY1155" s="754"/>
      <c r="QTZ1155" s="754"/>
      <c r="QUA1155" s="754"/>
      <c r="QUB1155" s="754"/>
      <c r="QUC1155" s="754"/>
      <c r="QUD1155" s="754"/>
      <c r="QUE1155" s="754"/>
      <c r="QUF1155" s="754"/>
      <c r="QUG1155" s="754"/>
      <c r="QUH1155" s="754"/>
      <c r="QUI1155" s="754"/>
      <c r="QUJ1155" s="754"/>
      <c r="QUK1155" s="754"/>
      <c r="QUL1155" s="754"/>
      <c r="QUM1155" s="754"/>
      <c r="QUN1155" s="754"/>
      <c r="QUO1155" s="754"/>
      <c r="QUP1155" s="754"/>
      <c r="QUQ1155" s="754"/>
      <c r="QUR1155" s="754"/>
      <c r="QUS1155" s="754"/>
      <c r="QUT1155" s="754"/>
      <c r="QUU1155" s="754"/>
      <c r="QUV1155" s="754"/>
      <c r="QUW1155" s="754"/>
      <c r="QUX1155" s="754"/>
      <c r="QUY1155" s="754"/>
      <c r="QUZ1155" s="754"/>
      <c r="QVA1155" s="754"/>
      <c r="QVB1155" s="754"/>
      <c r="QVC1155" s="754"/>
      <c r="QVD1155" s="754"/>
      <c r="QVE1155" s="754"/>
      <c r="QVF1155" s="754"/>
      <c r="QVG1155" s="754"/>
      <c r="QVH1155" s="754"/>
      <c r="QVI1155" s="754"/>
      <c r="QVJ1155" s="754"/>
      <c r="QVK1155" s="754"/>
      <c r="QVL1155" s="754"/>
      <c r="QVM1155" s="754"/>
      <c r="QVN1155" s="754"/>
      <c r="QVO1155" s="754"/>
      <c r="QVP1155" s="754"/>
      <c r="QVQ1155" s="754"/>
      <c r="QVR1155" s="754"/>
      <c r="QVS1155" s="754"/>
      <c r="QVT1155" s="754"/>
      <c r="QVU1155" s="754"/>
      <c r="QVV1155" s="754"/>
      <c r="QVW1155" s="754"/>
      <c r="QVX1155" s="754"/>
      <c r="QVY1155" s="754"/>
      <c r="QVZ1155" s="754"/>
      <c r="QWA1155" s="754"/>
      <c r="QWB1155" s="754"/>
      <c r="QWC1155" s="754"/>
      <c r="QWD1155" s="754"/>
      <c r="QWE1155" s="754"/>
      <c r="QWF1155" s="754"/>
      <c r="QWG1155" s="754"/>
      <c r="QWH1155" s="754"/>
      <c r="QWI1155" s="754"/>
      <c r="QWJ1155" s="754"/>
      <c r="QWK1155" s="754"/>
      <c r="QWL1155" s="754"/>
      <c r="QWM1155" s="754"/>
      <c r="QWN1155" s="754"/>
      <c r="QWO1155" s="754"/>
      <c r="QWP1155" s="754"/>
      <c r="QWQ1155" s="754"/>
      <c r="QWR1155" s="754"/>
      <c r="QWS1155" s="754"/>
      <c r="QWT1155" s="754"/>
      <c r="QWU1155" s="754"/>
      <c r="QWV1155" s="754"/>
      <c r="QWW1155" s="754"/>
      <c r="QWX1155" s="754"/>
      <c r="QWY1155" s="754"/>
      <c r="QWZ1155" s="754"/>
      <c r="QXA1155" s="754"/>
      <c r="QXB1155" s="754"/>
      <c r="QXC1155" s="754"/>
      <c r="QXD1155" s="754"/>
      <c r="QXE1155" s="754"/>
      <c r="QXF1155" s="754"/>
      <c r="QXG1155" s="754"/>
      <c r="QXH1155" s="754"/>
      <c r="QXI1155" s="754"/>
      <c r="QXJ1155" s="754"/>
      <c r="QXK1155" s="754"/>
      <c r="QXL1155" s="754"/>
      <c r="QXM1155" s="754"/>
      <c r="QXN1155" s="754"/>
      <c r="QXO1155" s="754"/>
      <c r="QXP1155" s="754"/>
      <c r="QXQ1155" s="754"/>
      <c r="QXR1155" s="754"/>
      <c r="QXS1155" s="754"/>
      <c r="QXT1155" s="754"/>
      <c r="QXU1155" s="754"/>
      <c r="QXV1155" s="754"/>
      <c r="QXW1155" s="754"/>
      <c r="QXX1155" s="754"/>
      <c r="QXY1155" s="754"/>
      <c r="QXZ1155" s="754"/>
      <c r="QYA1155" s="754"/>
      <c r="QYB1155" s="754"/>
      <c r="QYC1155" s="754"/>
      <c r="QYD1155" s="754"/>
      <c r="QYE1155" s="754"/>
      <c r="QYF1155" s="754"/>
      <c r="QYG1155" s="754"/>
      <c r="QYH1155" s="754"/>
      <c r="QYI1155" s="754"/>
      <c r="QYJ1155" s="754"/>
      <c r="QYK1155" s="754"/>
      <c r="QYL1155" s="754"/>
      <c r="QYM1155" s="754"/>
      <c r="QYN1155" s="754"/>
      <c r="QYO1155" s="754"/>
      <c r="QYP1155" s="754"/>
      <c r="QYQ1155" s="754"/>
      <c r="QYR1155" s="754"/>
      <c r="QYS1155" s="754"/>
      <c r="QYT1155" s="754"/>
      <c r="QYU1155" s="754"/>
      <c r="QYV1155" s="754"/>
      <c r="QYW1155" s="754"/>
      <c r="QYX1155" s="754"/>
      <c r="QYY1155" s="754"/>
      <c r="QYZ1155" s="754"/>
      <c r="QZA1155" s="754"/>
      <c r="QZB1155" s="754"/>
      <c r="QZC1155" s="754"/>
      <c r="QZD1155" s="754"/>
      <c r="QZE1155" s="754"/>
      <c r="QZF1155" s="754"/>
      <c r="QZG1155" s="754"/>
      <c r="QZH1155" s="754"/>
      <c r="QZI1155" s="754"/>
      <c r="QZJ1155" s="754"/>
      <c r="QZK1155" s="754"/>
      <c r="QZL1155" s="754"/>
      <c r="QZM1155" s="754"/>
      <c r="QZN1155" s="754"/>
      <c r="QZO1155" s="754"/>
      <c r="QZP1155" s="754"/>
      <c r="QZQ1155" s="754"/>
      <c r="QZR1155" s="754"/>
      <c r="QZS1155" s="754"/>
      <c r="QZT1155" s="754"/>
      <c r="QZU1155" s="754"/>
      <c r="QZV1155" s="754"/>
      <c r="QZW1155" s="754"/>
      <c r="QZX1155" s="754"/>
      <c r="QZY1155" s="754"/>
      <c r="QZZ1155" s="754"/>
      <c r="RAA1155" s="754"/>
      <c r="RAB1155" s="754"/>
      <c r="RAC1155" s="754"/>
      <c r="RAD1155" s="754"/>
      <c r="RAE1155" s="754"/>
      <c r="RAF1155" s="754"/>
      <c r="RAG1155" s="754"/>
      <c r="RAH1155" s="754"/>
      <c r="RAI1155" s="754"/>
      <c r="RAJ1155" s="754"/>
      <c r="RAK1155" s="754"/>
      <c r="RAL1155" s="754"/>
      <c r="RAM1155" s="754"/>
      <c r="RAN1155" s="754"/>
      <c r="RAO1155" s="754"/>
      <c r="RAP1155" s="754"/>
      <c r="RAQ1155" s="754"/>
      <c r="RAR1155" s="754"/>
      <c r="RAS1155" s="754"/>
      <c r="RAT1155" s="754"/>
      <c r="RAU1155" s="754"/>
      <c r="RAV1155" s="754"/>
      <c r="RAW1155" s="754"/>
      <c r="RAX1155" s="754"/>
      <c r="RAY1155" s="754"/>
      <c r="RAZ1155" s="754"/>
      <c r="RBA1155" s="754"/>
      <c r="RBB1155" s="754"/>
      <c r="RBC1155" s="754"/>
      <c r="RBD1155" s="754"/>
      <c r="RBE1155" s="754"/>
      <c r="RBF1155" s="754"/>
      <c r="RBG1155" s="754"/>
      <c r="RBH1155" s="754"/>
      <c r="RBI1155" s="754"/>
      <c r="RBJ1155" s="754"/>
      <c r="RBK1155" s="754"/>
      <c r="RBL1155" s="754"/>
      <c r="RBM1155" s="754"/>
      <c r="RBN1155" s="754"/>
      <c r="RBO1155" s="754"/>
      <c r="RBP1155" s="754"/>
      <c r="RBQ1155" s="754"/>
      <c r="RBR1155" s="754"/>
      <c r="RBS1155" s="754"/>
      <c r="RBT1155" s="754"/>
      <c r="RBU1155" s="754"/>
      <c r="RBV1155" s="754"/>
      <c r="RBW1155" s="754"/>
      <c r="RBX1155" s="754"/>
      <c r="RBY1155" s="754"/>
      <c r="RBZ1155" s="754"/>
      <c r="RCA1155" s="754"/>
      <c r="RCB1155" s="754"/>
      <c r="RCC1155" s="754"/>
      <c r="RCD1155" s="754"/>
      <c r="RCE1155" s="754"/>
      <c r="RCF1155" s="754"/>
      <c r="RCG1155" s="754"/>
      <c r="RCH1155" s="754"/>
      <c r="RCI1155" s="754"/>
      <c r="RCJ1155" s="754"/>
      <c r="RCK1155" s="754"/>
      <c r="RCL1155" s="754"/>
      <c r="RCM1155" s="754"/>
      <c r="RCN1155" s="754"/>
      <c r="RCO1155" s="754"/>
      <c r="RCP1155" s="754"/>
      <c r="RCQ1155" s="754"/>
      <c r="RCR1155" s="754"/>
      <c r="RCS1155" s="754"/>
      <c r="RCT1155" s="754"/>
      <c r="RCU1155" s="754"/>
      <c r="RCV1155" s="754"/>
      <c r="RCW1155" s="754"/>
      <c r="RCX1155" s="754"/>
      <c r="RCY1155" s="754"/>
      <c r="RCZ1155" s="754"/>
      <c r="RDA1155" s="754"/>
      <c r="RDB1155" s="754"/>
      <c r="RDC1155" s="754"/>
      <c r="RDD1155" s="754"/>
      <c r="RDE1155" s="754"/>
      <c r="RDF1155" s="754"/>
      <c r="RDG1155" s="754"/>
      <c r="RDH1155" s="754"/>
      <c r="RDI1155" s="754"/>
      <c r="RDJ1155" s="754"/>
      <c r="RDK1155" s="754"/>
      <c r="RDL1155" s="754"/>
      <c r="RDM1155" s="754"/>
      <c r="RDN1155" s="754"/>
      <c r="RDO1155" s="754"/>
      <c r="RDP1155" s="754"/>
      <c r="RDQ1155" s="754"/>
      <c r="RDR1155" s="754"/>
      <c r="RDS1155" s="754"/>
      <c r="RDT1155" s="754"/>
      <c r="RDU1155" s="754"/>
      <c r="RDV1155" s="754"/>
      <c r="RDW1155" s="754"/>
      <c r="RDX1155" s="754"/>
      <c r="RDY1155" s="754"/>
      <c r="RDZ1155" s="754"/>
      <c r="REA1155" s="754"/>
      <c r="REB1155" s="754"/>
      <c r="REC1155" s="754"/>
      <c r="RED1155" s="754"/>
      <c r="REE1155" s="754"/>
      <c r="REF1155" s="754"/>
      <c r="REG1155" s="754"/>
      <c r="REH1155" s="754"/>
      <c r="REI1155" s="754"/>
      <c r="REJ1155" s="754"/>
      <c r="REK1155" s="754"/>
      <c r="REL1155" s="754"/>
      <c r="REM1155" s="754"/>
      <c r="REN1155" s="754"/>
      <c r="REO1155" s="754"/>
      <c r="REP1155" s="754"/>
      <c r="REQ1155" s="754"/>
      <c r="RER1155" s="754"/>
      <c r="RES1155" s="754"/>
      <c r="RET1155" s="754"/>
      <c r="REU1155" s="754"/>
      <c r="REV1155" s="754"/>
      <c r="REW1155" s="754"/>
      <c r="REX1155" s="754"/>
      <c r="REY1155" s="754"/>
      <c r="REZ1155" s="754"/>
      <c r="RFA1155" s="754"/>
      <c r="RFB1155" s="754"/>
      <c r="RFC1155" s="754"/>
      <c r="RFD1155" s="754"/>
      <c r="RFE1155" s="754"/>
      <c r="RFF1155" s="754"/>
      <c r="RFG1155" s="754"/>
      <c r="RFH1155" s="754"/>
      <c r="RFI1155" s="754"/>
      <c r="RFJ1155" s="754"/>
      <c r="RFK1155" s="754"/>
      <c r="RFL1155" s="754"/>
      <c r="RFM1155" s="754"/>
      <c r="RFN1155" s="754"/>
      <c r="RFO1155" s="754"/>
      <c r="RFP1155" s="754"/>
      <c r="RFQ1155" s="754"/>
      <c r="RFR1155" s="754"/>
      <c r="RFS1155" s="754"/>
      <c r="RFT1155" s="754"/>
      <c r="RFU1155" s="754"/>
      <c r="RFV1155" s="754"/>
      <c r="RFW1155" s="754"/>
      <c r="RFX1155" s="754"/>
      <c r="RFY1155" s="754"/>
      <c r="RFZ1155" s="754"/>
      <c r="RGA1155" s="754"/>
      <c r="RGB1155" s="754"/>
      <c r="RGC1155" s="754"/>
      <c r="RGD1155" s="754"/>
      <c r="RGE1155" s="754"/>
      <c r="RGF1155" s="754"/>
      <c r="RGG1155" s="754"/>
      <c r="RGH1155" s="754"/>
      <c r="RGI1155" s="754"/>
      <c r="RGJ1155" s="754"/>
      <c r="RGK1155" s="754"/>
      <c r="RGL1155" s="754"/>
      <c r="RGM1155" s="754"/>
      <c r="RGN1155" s="754"/>
      <c r="RGO1155" s="754"/>
      <c r="RGP1155" s="754"/>
      <c r="RGQ1155" s="754"/>
      <c r="RGR1155" s="754"/>
      <c r="RGS1155" s="754"/>
      <c r="RGT1155" s="754"/>
      <c r="RGU1155" s="754"/>
      <c r="RGV1155" s="754"/>
      <c r="RGW1155" s="754"/>
      <c r="RGX1155" s="754"/>
      <c r="RGY1155" s="754"/>
      <c r="RGZ1155" s="754"/>
      <c r="RHA1155" s="754"/>
      <c r="RHB1155" s="754"/>
      <c r="RHC1155" s="754"/>
      <c r="RHD1155" s="754"/>
      <c r="RHE1155" s="754"/>
      <c r="RHF1155" s="754"/>
      <c r="RHG1155" s="754"/>
      <c r="RHH1155" s="754"/>
      <c r="RHI1155" s="754"/>
      <c r="RHJ1155" s="754"/>
      <c r="RHK1155" s="754"/>
      <c r="RHL1155" s="754"/>
      <c r="RHM1155" s="754"/>
      <c r="RHN1155" s="754"/>
      <c r="RHO1155" s="754"/>
      <c r="RHP1155" s="754"/>
      <c r="RHQ1155" s="754"/>
      <c r="RHR1155" s="754"/>
      <c r="RHS1155" s="754"/>
      <c r="RHT1155" s="754"/>
      <c r="RHU1155" s="754"/>
      <c r="RHV1155" s="754"/>
      <c r="RHW1155" s="754"/>
      <c r="RHX1155" s="754"/>
      <c r="RHY1155" s="754"/>
      <c r="RHZ1155" s="754"/>
      <c r="RIA1155" s="754"/>
      <c r="RIB1155" s="754"/>
      <c r="RIC1155" s="754"/>
      <c r="RID1155" s="754"/>
      <c r="RIE1155" s="754"/>
      <c r="RIF1155" s="754"/>
      <c r="RIG1155" s="754"/>
      <c r="RIH1155" s="754"/>
      <c r="RII1155" s="754"/>
      <c r="RIJ1155" s="754"/>
      <c r="RIK1155" s="754"/>
      <c r="RIL1155" s="754"/>
      <c r="RIM1155" s="754"/>
      <c r="RIN1155" s="754"/>
      <c r="RIO1155" s="754"/>
      <c r="RIP1155" s="754"/>
      <c r="RIQ1155" s="754"/>
      <c r="RIR1155" s="754"/>
      <c r="RIS1155" s="754"/>
      <c r="RIT1155" s="754"/>
      <c r="RIU1155" s="754"/>
      <c r="RIV1155" s="754"/>
      <c r="RIW1155" s="754"/>
      <c r="RIX1155" s="754"/>
      <c r="RIY1155" s="754"/>
      <c r="RIZ1155" s="754"/>
      <c r="RJA1155" s="754"/>
      <c r="RJB1155" s="754"/>
      <c r="RJC1155" s="754"/>
      <c r="RJD1155" s="754"/>
      <c r="RJE1155" s="754"/>
      <c r="RJF1155" s="754"/>
      <c r="RJG1155" s="754"/>
      <c r="RJH1155" s="754"/>
      <c r="RJI1155" s="754"/>
      <c r="RJJ1155" s="754"/>
      <c r="RJK1155" s="754"/>
      <c r="RJL1155" s="754"/>
      <c r="RJM1155" s="754"/>
      <c r="RJN1155" s="754"/>
      <c r="RJO1155" s="754"/>
      <c r="RJP1155" s="754"/>
      <c r="RJQ1155" s="754"/>
      <c r="RJR1155" s="754"/>
      <c r="RJS1155" s="754"/>
      <c r="RJT1155" s="754"/>
      <c r="RJU1155" s="754"/>
      <c r="RJV1155" s="754"/>
      <c r="RJW1155" s="754"/>
      <c r="RJX1155" s="754"/>
      <c r="RJY1155" s="754"/>
      <c r="RJZ1155" s="754"/>
      <c r="RKA1155" s="754"/>
      <c r="RKB1155" s="754"/>
      <c r="RKC1155" s="754"/>
      <c r="RKD1155" s="754"/>
      <c r="RKE1155" s="754"/>
      <c r="RKF1155" s="754"/>
      <c r="RKG1155" s="754"/>
      <c r="RKH1155" s="754"/>
      <c r="RKI1155" s="754"/>
      <c r="RKJ1155" s="754"/>
      <c r="RKK1155" s="754"/>
      <c r="RKL1155" s="754"/>
      <c r="RKM1155" s="754"/>
      <c r="RKN1155" s="754"/>
      <c r="RKO1155" s="754"/>
      <c r="RKP1155" s="754"/>
      <c r="RKQ1155" s="754"/>
      <c r="RKR1155" s="754"/>
      <c r="RKS1155" s="754"/>
      <c r="RKT1155" s="754"/>
      <c r="RKU1155" s="754"/>
      <c r="RKV1155" s="754"/>
      <c r="RKW1155" s="754"/>
      <c r="RKX1155" s="754"/>
      <c r="RKY1155" s="754"/>
      <c r="RKZ1155" s="754"/>
      <c r="RLA1155" s="754"/>
      <c r="RLB1155" s="754"/>
      <c r="RLC1155" s="754"/>
      <c r="RLD1155" s="754"/>
      <c r="RLE1155" s="754"/>
      <c r="RLF1155" s="754"/>
      <c r="RLG1155" s="754"/>
      <c r="RLH1155" s="754"/>
      <c r="RLI1155" s="754"/>
      <c r="RLJ1155" s="754"/>
      <c r="RLK1155" s="754"/>
      <c r="RLL1155" s="754"/>
      <c r="RLM1155" s="754"/>
      <c r="RLN1155" s="754"/>
      <c r="RLO1155" s="754"/>
      <c r="RLP1155" s="754"/>
      <c r="RLQ1155" s="754"/>
      <c r="RLR1155" s="754"/>
      <c r="RLS1155" s="754"/>
      <c r="RLT1155" s="754"/>
      <c r="RLU1155" s="754"/>
      <c r="RLV1155" s="754"/>
      <c r="RLW1155" s="754"/>
      <c r="RLX1155" s="754"/>
      <c r="RLY1155" s="754"/>
      <c r="RLZ1155" s="754"/>
      <c r="RMA1155" s="754"/>
      <c r="RMB1155" s="754"/>
      <c r="RMC1155" s="754"/>
      <c r="RMD1155" s="754"/>
      <c r="RME1155" s="754"/>
      <c r="RMF1155" s="754"/>
      <c r="RMG1155" s="754"/>
      <c r="RMH1155" s="754"/>
      <c r="RMI1155" s="754"/>
      <c r="RMJ1155" s="754"/>
      <c r="RMK1155" s="754"/>
      <c r="RML1155" s="754"/>
      <c r="RMM1155" s="754"/>
      <c r="RMN1155" s="754"/>
      <c r="RMO1155" s="754"/>
      <c r="RMP1155" s="754"/>
      <c r="RMQ1155" s="754"/>
      <c r="RMR1155" s="754"/>
      <c r="RMS1155" s="754"/>
      <c r="RMT1155" s="754"/>
      <c r="RMU1155" s="754"/>
      <c r="RMV1155" s="754"/>
      <c r="RMW1155" s="754"/>
      <c r="RMX1155" s="754"/>
      <c r="RMY1155" s="754"/>
      <c r="RMZ1155" s="754"/>
      <c r="RNA1155" s="754"/>
      <c r="RNB1155" s="754"/>
      <c r="RNC1155" s="754"/>
      <c r="RND1155" s="754"/>
      <c r="RNE1155" s="754"/>
      <c r="RNF1155" s="754"/>
      <c r="RNG1155" s="754"/>
      <c r="RNH1155" s="754"/>
      <c r="RNI1155" s="754"/>
      <c r="RNJ1155" s="754"/>
      <c r="RNK1155" s="754"/>
      <c r="RNL1155" s="754"/>
      <c r="RNM1155" s="754"/>
      <c r="RNN1155" s="754"/>
      <c r="RNO1155" s="754"/>
      <c r="RNP1155" s="754"/>
      <c r="RNQ1155" s="754"/>
      <c r="RNR1155" s="754"/>
      <c r="RNS1155" s="754"/>
      <c r="RNT1155" s="754"/>
      <c r="RNU1155" s="754"/>
      <c r="RNV1155" s="754"/>
      <c r="RNW1155" s="754"/>
      <c r="RNX1155" s="754"/>
      <c r="RNY1155" s="754"/>
      <c r="RNZ1155" s="754"/>
      <c r="ROA1155" s="754"/>
      <c r="ROB1155" s="754"/>
      <c r="ROC1155" s="754"/>
      <c r="ROD1155" s="754"/>
      <c r="ROE1155" s="754"/>
      <c r="ROF1155" s="754"/>
      <c r="ROG1155" s="754"/>
      <c r="ROH1155" s="754"/>
      <c r="ROI1155" s="754"/>
      <c r="ROJ1155" s="754"/>
      <c r="ROK1155" s="754"/>
      <c r="ROL1155" s="754"/>
      <c r="ROM1155" s="754"/>
      <c r="RON1155" s="754"/>
      <c r="ROO1155" s="754"/>
      <c r="ROP1155" s="754"/>
      <c r="ROQ1155" s="754"/>
      <c r="ROR1155" s="754"/>
      <c r="ROS1155" s="754"/>
      <c r="ROT1155" s="754"/>
      <c r="ROU1155" s="754"/>
      <c r="ROV1155" s="754"/>
      <c r="ROW1155" s="754"/>
      <c r="ROX1155" s="754"/>
      <c r="ROY1155" s="754"/>
      <c r="ROZ1155" s="754"/>
      <c r="RPA1155" s="754"/>
      <c r="RPB1155" s="754"/>
      <c r="RPC1155" s="754"/>
      <c r="RPD1155" s="754"/>
      <c r="RPE1155" s="754"/>
      <c r="RPF1155" s="754"/>
      <c r="RPG1155" s="754"/>
      <c r="RPH1155" s="754"/>
      <c r="RPI1155" s="754"/>
      <c r="RPJ1155" s="754"/>
      <c r="RPK1155" s="754"/>
      <c r="RPL1155" s="754"/>
      <c r="RPM1155" s="754"/>
      <c r="RPN1155" s="754"/>
      <c r="RPO1155" s="754"/>
      <c r="RPP1155" s="754"/>
      <c r="RPQ1155" s="754"/>
      <c r="RPR1155" s="754"/>
      <c r="RPS1155" s="754"/>
      <c r="RPT1155" s="754"/>
      <c r="RPU1155" s="754"/>
      <c r="RPV1155" s="754"/>
      <c r="RPW1155" s="754"/>
      <c r="RPX1155" s="754"/>
      <c r="RPY1155" s="754"/>
      <c r="RPZ1155" s="754"/>
      <c r="RQA1155" s="754"/>
      <c r="RQB1155" s="754"/>
      <c r="RQC1155" s="754"/>
      <c r="RQD1155" s="754"/>
      <c r="RQE1155" s="754"/>
      <c r="RQF1155" s="754"/>
      <c r="RQG1155" s="754"/>
      <c r="RQH1155" s="754"/>
      <c r="RQI1155" s="754"/>
      <c r="RQJ1155" s="754"/>
      <c r="RQK1155" s="754"/>
      <c r="RQL1155" s="754"/>
      <c r="RQM1155" s="754"/>
      <c r="RQN1155" s="754"/>
      <c r="RQO1155" s="754"/>
      <c r="RQP1155" s="754"/>
      <c r="RQQ1155" s="754"/>
      <c r="RQR1155" s="754"/>
      <c r="RQS1155" s="754"/>
      <c r="RQT1155" s="754"/>
      <c r="RQU1155" s="754"/>
      <c r="RQV1155" s="754"/>
      <c r="RQW1155" s="754"/>
      <c r="RQX1155" s="754"/>
      <c r="RQY1155" s="754"/>
      <c r="RQZ1155" s="754"/>
      <c r="RRA1155" s="754"/>
      <c r="RRB1155" s="754"/>
      <c r="RRC1155" s="754"/>
      <c r="RRD1155" s="754"/>
      <c r="RRE1155" s="754"/>
      <c r="RRF1155" s="754"/>
      <c r="RRG1155" s="754"/>
      <c r="RRH1155" s="754"/>
      <c r="RRI1155" s="754"/>
      <c r="RRJ1155" s="754"/>
      <c r="RRK1155" s="754"/>
      <c r="RRL1155" s="754"/>
      <c r="RRM1155" s="754"/>
      <c r="RRN1155" s="754"/>
      <c r="RRO1155" s="754"/>
      <c r="RRP1155" s="754"/>
      <c r="RRQ1155" s="754"/>
      <c r="RRR1155" s="754"/>
      <c r="RRS1155" s="754"/>
      <c r="RRT1155" s="754"/>
      <c r="RRU1155" s="754"/>
      <c r="RRV1155" s="754"/>
      <c r="RRW1155" s="754"/>
      <c r="RRX1155" s="754"/>
      <c r="RRY1155" s="754"/>
      <c r="RRZ1155" s="754"/>
      <c r="RSA1155" s="754"/>
      <c r="RSB1155" s="754"/>
      <c r="RSC1155" s="754"/>
      <c r="RSD1155" s="754"/>
      <c r="RSE1155" s="754"/>
      <c r="RSF1155" s="754"/>
      <c r="RSG1155" s="754"/>
      <c r="RSH1155" s="754"/>
      <c r="RSI1155" s="754"/>
      <c r="RSJ1155" s="754"/>
      <c r="RSK1155" s="754"/>
      <c r="RSL1155" s="754"/>
      <c r="RSM1155" s="754"/>
      <c r="RSN1155" s="754"/>
      <c r="RSO1155" s="754"/>
      <c r="RSP1155" s="754"/>
      <c r="RSQ1155" s="754"/>
      <c r="RSR1155" s="754"/>
      <c r="RSS1155" s="754"/>
      <c r="RST1155" s="754"/>
      <c r="RSU1155" s="754"/>
      <c r="RSV1155" s="754"/>
      <c r="RSW1155" s="754"/>
      <c r="RSX1155" s="754"/>
      <c r="RSY1155" s="754"/>
      <c r="RSZ1155" s="754"/>
      <c r="RTA1155" s="754"/>
      <c r="RTB1155" s="754"/>
      <c r="RTC1155" s="754"/>
      <c r="RTD1155" s="754"/>
      <c r="RTE1155" s="754"/>
      <c r="RTF1155" s="754"/>
      <c r="RTG1155" s="754"/>
      <c r="RTH1155" s="754"/>
      <c r="RTI1155" s="754"/>
      <c r="RTJ1155" s="754"/>
      <c r="RTK1155" s="754"/>
      <c r="RTL1155" s="754"/>
      <c r="RTM1155" s="754"/>
      <c r="RTN1155" s="754"/>
      <c r="RTO1155" s="754"/>
      <c r="RTP1155" s="754"/>
      <c r="RTQ1155" s="754"/>
      <c r="RTR1155" s="754"/>
      <c r="RTS1155" s="754"/>
      <c r="RTT1155" s="754"/>
      <c r="RTU1155" s="754"/>
      <c r="RTV1155" s="754"/>
      <c r="RTW1155" s="754"/>
      <c r="RTX1155" s="754"/>
      <c r="RTY1155" s="754"/>
      <c r="RTZ1155" s="754"/>
      <c r="RUA1155" s="754"/>
      <c r="RUB1155" s="754"/>
      <c r="RUC1155" s="754"/>
      <c r="RUD1155" s="754"/>
      <c r="RUE1155" s="754"/>
      <c r="RUF1155" s="754"/>
      <c r="RUG1155" s="754"/>
      <c r="RUH1155" s="754"/>
      <c r="RUI1155" s="754"/>
      <c r="RUJ1155" s="754"/>
      <c r="RUK1155" s="754"/>
      <c r="RUL1155" s="754"/>
      <c r="RUM1155" s="754"/>
      <c r="RUN1155" s="754"/>
      <c r="RUO1155" s="754"/>
      <c r="RUP1155" s="754"/>
      <c r="RUQ1155" s="754"/>
      <c r="RUR1155" s="754"/>
      <c r="RUS1155" s="754"/>
      <c r="RUT1155" s="754"/>
      <c r="RUU1155" s="754"/>
      <c r="RUV1155" s="754"/>
      <c r="RUW1155" s="754"/>
      <c r="RUX1155" s="754"/>
      <c r="RUY1155" s="754"/>
      <c r="RUZ1155" s="754"/>
      <c r="RVA1155" s="754"/>
      <c r="RVB1155" s="754"/>
      <c r="RVC1155" s="754"/>
      <c r="RVD1155" s="754"/>
      <c r="RVE1155" s="754"/>
      <c r="RVF1155" s="754"/>
      <c r="RVG1155" s="754"/>
      <c r="RVH1155" s="754"/>
      <c r="RVI1155" s="754"/>
      <c r="RVJ1155" s="754"/>
      <c r="RVK1155" s="754"/>
      <c r="RVL1155" s="754"/>
      <c r="RVM1155" s="754"/>
      <c r="RVN1155" s="754"/>
      <c r="RVO1155" s="754"/>
      <c r="RVP1155" s="754"/>
      <c r="RVQ1155" s="754"/>
      <c r="RVR1155" s="754"/>
      <c r="RVS1155" s="754"/>
      <c r="RVT1155" s="754"/>
      <c r="RVU1155" s="754"/>
      <c r="RVV1155" s="754"/>
      <c r="RVW1155" s="754"/>
      <c r="RVX1155" s="754"/>
      <c r="RVY1155" s="754"/>
      <c r="RVZ1155" s="754"/>
      <c r="RWA1155" s="754"/>
      <c r="RWB1155" s="754"/>
      <c r="RWC1155" s="754"/>
      <c r="RWD1155" s="754"/>
      <c r="RWE1155" s="754"/>
      <c r="RWF1155" s="754"/>
      <c r="RWG1155" s="754"/>
      <c r="RWH1155" s="754"/>
      <c r="RWI1155" s="754"/>
      <c r="RWJ1155" s="754"/>
      <c r="RWK1155" s="754"/>
      <c r="RWL1155" s="754"/>
      <c r="RWM1155" s="754"/>
      <c r="RWN1155" s="754"/>
      <c r="RWO1155" s="754"/>
      <c r="RWP1155" s="754"/>
      <c r="RWQ1155" s="754"/>
      <c r="RWR1155" s="754"/>
      <c r="RWS1155" s="754"/>
      <c r="RWT1155" s="754"/>
      <c r="RWU1155" s="754"/>
      <c r="RWV1155" s="754"/>
      <c r="RWW1155" s="754"/>
      <c r="RWX1155" s="754"/>
      <c r="RWY1155" s="754"/>
      <c r="RWZ1155" s="754"/>
      <c r="RXA1155" s="754"/>
      <c r="RXB1155" s="754"/>
      <c r="RXC1155" s="754"/>
      <c r="RXD1155" s="754"/>
      <c r="RXE1155" s="754"/>
      <c r="RXF1155" s="754"/>
      <c r="RXG1155" s="754"/>
      <c r="RXH1155" s="754"/>
      <c r="RXI1155" s="754"/>
      <c r="RXJ1155" s="754"/>
      <c r="RXK1155" s="754"/>
      <c r="RXL1155" s="754"/>
      <c r="RXM1155" s="754"/>
      <c r="RXN1155" s="754"/>
      <c r="RXO1155" s="754"/>
      <c r="RXP1155" s="754"/>
      <c r="RXQ1155" s="754"/>
      <c r="RXR1155" s="754"/>
      <c r="RXS1155" s="754"/>
      <c r="RXT1155" s="754"/>
      <c r="RXU1155" s="754"/>
      <c r="RXV1155" s="754"/>
      <c r="RXW1155" s="754"/>
      <c r="RXX1155" s="754"/>
      <c r="RXY1155" s="754"/>
      <c r="RXZ1155" s="754"/>
      <c r="RYA1155" s="754"/>
      <c r="RYB1155" s="754"/>
      <c r="RYC1155" s="754"/>
      <c r="RYD1155" s="754"/>
      <c r="RYE1155" s="754"/>
      <c r="RYF1155" s="754"/>
      <c r="RYG1155" s="754"/>
      <c r="RYH1155" s="754"/>
      <c r="RYI1155" s="754"/>
      <c r="RYJ1155" s="754"/>
      <c r="RYK1155" s="754"/>
      <c r="RYL1155" s="754"/>
      <c r="RYM1155" s="754"/>
      <c r="RYN1155" s="754"/>
      <c r="RYO1155" s="754"/>
      <c r="RYP1155" s="754"/>
      <c r="RYQ1155" s="754"/>
      <c r="RYR1155" s="754"/>
      <c r="RYS1155" s="754"/>
      <c r="RYT1155" s="754"/>
      <c r="RYU1155" s="754"/>
      <c r="RYV1155" s="754"/>
      <c r="RYW1155" s="754"/>
      <c r="RYX1155" s="754"/>
      <c r="RYY1155" s="754"/>
      <c r="RYZ1155" s="754"/>
      <c r="RZA1155" s="754"/>
      <c r="RZB1155" s="754"/>
      <c r="RZC1155" s="754"/>
      <c r="RZD1155" s="754"/>
      <c r="RZE1155" s="754"/>
      <c r="RZF1155" s="754"/>
      <c r="RZG1155" s="754"/>
      <c r="RZH1155" s="754"/>
      <c r="RZI1155" s="754"/>
      <c r="RZJ1155" s="754"/>
      <c r="RZK1155" s="754"/>
      <c r="RZL1155" s="754"/>
      <c r="RZM1155" s="754"/>
      <c r="RZN1155" s="754"/>
      <c r="RZO1155" s="754"/>
      <c r="RZP1155" s="754"/>
      <c r="RZQ1155" s="754"/>
      <c r="RZR1155" s="754"/>
      <c r="RZS1155" s="754"/>
      <c r="RZT1155" s="754"/>
      <c r="RZU1155" s="754"/>
      <c r="RZV1155" s="754"/>
      <c r="RZW1155" s="754"/>
      <c r="RZX1155" s="754"/>
      <c r="RZY1155" s="754"/>
      <c r="RZZ1155" s="754"/>
      <c r="SAA1155" s="754"/>
      <c r="SAB1155" s="754"/>
      <c r="SAC1155" s="754"/>
      <c r="SAD1155" s="754"/>
      <c r="SAE1155" s="754"/>
      <c r="SAF1155" s="754"/>
      <c r="SAG1155" s="754"/>
      <c r="SAH1155" s="754"/>
      <c r="SAI1155" s="754"/>
      <c r="SAJ1155" s="754"/>
      <c r="SAK1155" s="754"/>
      <c r="SAL1155" s="754"/>
      <c r="SAM1155" s="754"/>
      <c r="SAN1155" s="754"/>
      <c r="SAO1155" s="754"/>
      <c r="SAP1155" s="754"/>
      <c r="SAQ1155" s="754"/>
      <c r="SAR1155" s="754"/>
      <c r="SAS1155" s="754"/>
      <c r="SAT1155" s="754"/>
      <c r="SAU1155" s="754"/>
      <c r="SAV1155" s="754"/>
      <c r="SAW1155" s="754"/>
      <c r="SAX1155" s="754"/>
      <c r="SAY1155" s="754"/>
      <c r="SAZ1155" s="754"/>
      <c r="SBA1155" s="754"/>
      <c r="SBB1155" s="754"/>
      <c r="SBC1155" s="754"/>
      <c r="SBD1155" s="754"/>
      <c r="SBE1155" s="754"/>
      <c r="SBF1155" s="754"/>
      <c r="SBG1155" s="754"/>
      <c r="SBH1155" s="754"/>
      <c r="SBI1155" s="754"/>
      <c r="SBJ1155" s="754"/>
      <c r="SBK1155" s="754"/>
      <c r="SBL1155" s="754"/>
      <c r="SBM1155" s="754"/>
      <c r="SBN1155" s="754"/>
      <c r="SBO1155" s="754"/>
      <c r="SBP1155" s="754"/>
      <c r="SBQ1155" s="754"/>
      <c r="SBR1155" s="754"/>
      <c r="SBS1155" s="754"/>
      <c r="SBT1155" s="754"/>
      <c r="SBU1155" s="754"/>
      <c r="SBV1155" s="754"/>
      <c r="SBW1155" s="754"/>
      <c r="SBX1155" s="754"/>
      <c r="SBY1155" s="754"/>
      <c r="SBZ1155" s="754"/>
      <c r="SCA1155" s="754"/>
      <c r="SCB1155" s="754"/>
      <c r="SCC1155" s="754"/>
      <c r="SCD1155" s="754"/>
      <c r="SCE1155" s="754"/>
      <c r="SCF1155" s="754"/>
      <c r="SCG1155" s="754"/>
      <c r="SCH1155" s="754"/>
      <c r="SCI1155" s="754"/>
      <c r="SCJ1155" s="754"/>
      <c r="SCK1155" s="754"/>
      <c r="SCL1155" s="754"/>
      <c r="SCM1155" s="754"/>
      <c r="SCN1155" s="754"/>
      <c r="SCO1155" s="754"/>
      <c r="SCP1155" s="754"/>
      <c r="SCQ1155" s="754"/>
      <c r="SCR1155" s="754"/>
      <c r="SCS1155" s="754"/>
      <c r="SCT1155" s="754"/>
      <c r="SCU1155" s="754"/>
      <c r="SCV1155" s="754"/>
      <c r="SCW1155" s="754"/>
      <c r="SCX1155" s="754"/>
      <c r="SCY1155" s="754"/>
      <c r="SCZ1155" s="754"/>
      <c r="SDA1155" s="754"/>
      <c r="SDB1155" s="754"/>
      <c r="SDC1155" s="754"/>
      <c r="SDD1155" s="754"/>
      <c r="SDE1155" s="754"/>
      <c r="SDF1155" s="754"/>
      <c r="SDG1155" s="754"/>
      <c r="SDH1155" s="754"/>
      <c r="SDI1155" s="754"/>
      <c r="SDJ1155" s="754"/>
      <c r="SDK1155" s="754"/>
      <c r="SDL1155" s="754"/>
      <c r="SDM1155" s="754"/>
      <c r="SDN1155" s="754"/>
      <c r="SDO1155" s="754"/>
      <c r="SDP1155" s="754"/>
      <c r="SDQ1155" s="754"/>
      <c r="SDR1155" s="754"/>
      <c r="SDS1155" s="754"/>
      <c r="SDT1155" s="754"/>
      <c r="SDU1155" s="754"/>
      <c r="SDV1155" s="754"/>
      <c r="SDW1155" s="754"/>
      <c r="SDX1155" s="754"/>
      <c r="SDY1155" s="754"/>
      <c r="SDZ1155" s="754"/>
      <c r="SEA1155" s="754"/>
      <c r="SEB1155" s="754"/>
      <c r="SEC1155" s="754"/>
      <c r="SED1155" s="754"/>
      <c r="SEE1155" s="754"/>
      <c r="SEF1155" s="754"/>
      <c r="SEG1155" s="754"/>
      <c r="SEH1155" s="754"/>
      <c r="SEI1155" s="754"/>
      <c r="SEJ1155" s="754"/>
      <c r="SEK1155" s="754"/>
      <c r="SEL1155" s="754"/>
      <c r="SEM1155" s="754"/>
      <c r="SEN1155" s="754"/>
      <c r="SEO1155" s="754"/>
      <c r="SEP1155" s="754"/>
      <c r="SEQ1155" s="754"/>
      <c r="SER1155" s="754"/>
      <c r="SES1155" s="754"/>
      <c r="SET1155" s="754"/>
      <c r="SEU1155" s="754"/>
      <c r="SEV1155" s="754"/>
      <c r="SEW1155" s="754"/>
      <c r="SEX1155" s="754"/>
      <c r="SEY1155" s="754"/>
      <c r="SEZ1155" s="754"/>
      <c r="SFA1155" s="754"/>
      <c r="SFB1155" s="754"/>
      <c r="SFC1155" s="754"/>
      <c r="SFD1155" s="754"/>
      <c r="SFE1155" s="754"/>
      <c r="SFF1155" s="754"/>
      <c r="SFG1155" s="754"/>
      <c r="SFH1155" s="754"/>
      <c r="SFI1155" s="754"/>
      <c r="SFJ1155" s="754"/>
      <c r="SFK1155" s="754"/>
      <c r="SFL1155" s="754"/>
      <c r="SFM1155" s="754"/>
      <c r="SFN1155" s="754"/>
      <c r="SFO1155" s="754"/>
      <c r="SFP1155" s="754"/>
      <c r="SFQ1155" s="754"/>
      <c r="SFR1155" s="754"/>
      <c r="SFS1155" s="754"/>
      <c r="SFT1155" s="754"/>
      <c r="SFU1155" s="754"/>
      <c r="SFV1155" s="754"/>
      <c r="SFW1155" s="754"/>
      <c r="SFX1155" s="754"/>
      <c r="SFY1155" s="754"/>
      <c r="SFZ1155" s="754"/>
      <c r="SGA1155" s="754"/>
      <c r="SGB1155" s="754"/>
      <c r="SGC1155" s="754"/>
      <c r="SGD1155" s="754"/>
      <c r="SGE1155" s="754"/>
      <c r="SGF1155" s="754"/>
      <c r="SGG1155" s="754"/>
      <c r="SGH1155" s="754"/>
      <c r="SGI1155" s="754"/>
      <c r="SGJ1155" s="754"/>
      <c r="SGK1155" s="754"/>
      <c r="SGL1155" s="754"/>
      <c r="SGM1155" s="754"/>
      <c r="SGN1155" s="754"/>
      <c r="SGO1155" s="754"/>
      <c r="SGP1155" s="754"/>
      <c r="SGQ1155" s="754"/>
      <c r="SGR1155" s="754"/>
      <c r="SGS1155" s="754"/>
      <c r="SGT1155" s="754"/>
      <c r="SGU1155" s="754"/>
      <c r="SGV1155" s="754"/>
      <c r="SGW1155" s="754"/>
      <c r="SGX1155" s="754"/>
      <c r="SGY1155" s="754"/>
      <c r="SGZ1155" s="754"/>
      <c r="SHA1155" s="754"/>
      <c r="SHB1155" s="754"/>
      <c r="SHC1155" s="754"/>
      <c r="SHD1155" s="754"/>
      <c r="SHE1155" s="754"/>
      <c r="SHF1155" s="754"/>
      <c r="SHG1155" s="754"/>
      <c r="SHH1155" s="754"/>
      <c r="SHI1155" s="754"/>
      <c r="SHJ1155" s="754"/>
      <c r="SHK1155" s="754"/>
      <c r="SHL1155" s="754"/>
      <c r="SHM1155" s="754"/>
      <c r="SHN1155" s="754"/>
      <c r="SHO1155" s="754"/>
      <c r="SHP1155" s="754"/>
      <c r="SHQ1155" s="754"/>
      <c r="SHR1155" s="754"/>
      <c r="SHS1155" s="754"/>
      <c r="SHT1155" s="754"/>
      <c r="SHU1155" s="754"/>
      <c r="SHV1155" s="754"/>
      <c r="SHW1155" s="754"/>
      <c r="SHX1155" s="754"/>
      <c r="SHY1155" s="754"/>
      <c r="SHZ1155" s="754"/>
      <c r="SIA1155" s="754"/>
      <c r="SIB1155" s="754"/>
      <c r="SIC1155" s="754"/>
      <c r="SID1155" s="754"/>
      <c r="SIE1155" s="754"/>
      <c r="SIF1155" s="754"/>
      <c r="SIG1155" s="754"/>
      <c r="SIH1155" s="754"/>
      <c r="SII1155" s="754"/>
      <c r="SIJ1155" s="754"/>
      <c r="SIK1155" s="754"/>
      <c r="SIL1155" s="754"/>
      <c r="SIM1155" s="754"/>
      <c r="SIN1155" s="754"/>
      <c r="SIO1155" s="754"/>
      <c r="SIP1155" s="754"/>
      <c r="SIQ1155" s="754"/>
      <c r="SIR1155" s="754"/>
      <c r="SIS1155" s="754"/>
      <c r="SIT1155" s="754"/>
      <c r="SIU1155" s="754"/>
      <c r="SIV1155" s="754"/>
      <c r="SIW1155" s="754"/>
      <c r="SIX1155" s="754"/>
      <c r="SIY1155" s="754"/>
      <c r="SIZ1155" s="754"/>
      <c r="SJA1155" s="754"/>
      <c r="SJB1155" s="754"/>
      <c r="SJC1155" s="754"/>
      <c r="SJD1155" s="754"/>
      <c r="SJE1155" s="754"/>
      <c r="SJF1155" s="754"/>
      <c r="SJG1155" s="754"/>
      <c r="SJH1155" s="754"/>
      <c r="SJI1155" s="754"/>
      <c r="SJJ1155" s="754"/>
      <c r="SJK1155" s="754"/>
      <c r="SJL1155" s="754"/>
      <c r="SJM1155" s="754"/>
      <c r="SJN1155" s="754"/>
      <c r="SJO1155" s="754"/>
      <c r="SJP1155" s="754"/>
      <c r="SJQ1155" s="754"/>
      <c r="SJR1155" s="754"/>
      <c r="SJS1155" s="754"/>
      <c r="SJT1155" s="754"/>
      <c r="SJU1155" s="754"/>
      <c r="SJV1155" s="754"/>
      <c r="SJW1155" s="754"/>
      <c r="SJX1155" s="754"/>
      <c r="SJY1155" s="754"/>
      <c r="SJZ1155" s="754"/>
      <c r="SKA1155" s="754"/>
      <c r="SKB1155" s="754"/>
      <c r="SKC1155" s="754"/>
      <c r="SKD1155" s="754"/>
      <c r="SKE1155" s="754"/>
      <c r="SKF1155" s="754"/>
      <c r="SKG1155" s="754"/>
      <c r="SKH1155" s="754"/>
      <c r="SKI1155" s="754"/>
      <c r="SKJ1155" s="754"/>
      <c r="SKK1155" s="754"/>
      <c r="SKL1155" s="754"/>
      <c r="SKM1155" s="754"/>
      <c r="SKN1155" s="754"/>
      <c r="SKO1155" s="754"/>
      <c r="SKP1155" s="754"/>
      <c r="SKQ1155" s="754"/>
      <c r="SKR1155" s="754"/>
      <c r="SKS1155" s="754"/>
      <c r="SKT1155" s="754"/>
      <c r="SKU1155" s="754"/>
      <c r="SKV1155" s="754"/>
      <c r="SKW1155" s="754"/>
      <c r="SKX1155" s="754"/>
      <c r="SKY1155" s="754"/>
      <c r="SKZ1155" s="754"/>
      <c r="SLA1155" s="754"/>
      <c r="SLB1155" s="754"/>
      <c r="SLC1155" s="754"/>
      <c r="SLD1155" s="754"/>
      <c r="SLE1155" s="754"/>
      <c r="SLF1155" s="754"/>
      <c r="SLG1155" s="754"/>
      <c r="SLH1155" s="754"/>
      <c r="SLI1155" s="754"/>
      <c r="SLJ1155" s="754"/>
      <c r="SLK1155" s="754"/>
      <c r="SLL1155" s="754"/>
      <c r="SLM1155" s="754"/>
      <c r="SLN1155" s="754"/>
      <c r="SLO1155" s="754"/>
      <c r="SLP1155" s="754"/>
      <c r="SLQ1155" s="754"/>
      <c r="SLR1155" s="754"/>
      <c r="SLS1155" s="754"/>
      <c r="SLT1155" s="754"/>
      <c r="SLU1155" s="754"/>
      <c r="SLV1155" s="754"/>
      <c r="SLW1155" s="754"/>
      <c r="SLX1155" s="754"/>
      <c r="SLY1155" s="754"/>
      <c r="SLZ1155" s="754"/>
      <c r="SMA1155" s="754"/>
      <c r="SMB1155" s="754"/>
      <c r="SMC1155" s="754"/>
      <c r="SMD1155" s="754"/>
      <c r="SME1155" s="754"/>
      <c r="SMF1155" s="754"/>
      <c r="SMG1155" s="754"/>
      <c r="SMH1155" s="754"/>
      <c r="SMI1155" s="754"/>
      <c r="SMJ1155" s="754"/>
      <c r="SMK1155" s="754"/>
      <c r="SML1155" s="754"/>
      <c r="SMM1155" s="754"/>
      <c r="SMN1155" s="754"/>
      <c r="SMO1155" s="754"/>
      <c r="SMP1155" s="754"/>
      <c r="SMQ1155" s="754"/>
      <c r="SMR1155" s="754"/>
      <c r="SMS1155" s="754"/>
      <c r="SMT1155" s="754"/>
      <c r="SMU1155" s="754"/>
      <c r="SMV1155" s="754"/>
      <c r="SMW1155" s="754"/>
      <c r="SMX1155" s="754"/>
      <c r="SMY1155" s="754"/>
      <c r="SMZ1155" s="754"/>
      <c r="SNA1155" s="754"/>
      <c r="SNB1155" s="754"/>
      <c r="SNC1155" s="754"/>
      <c r="SND1155" s="754"/>
      <c r="SNE1155" s="754"/>
      <c r="SNF1155" s="754"/>
      <c r="SNG1155" s="754"/>
      <c r="SNH1155" s="754"/>
      <c r="SNI1155" s="754"/>
      <c r="SNJ1155" s="754"/>
      <c r="SNK1155" s="754"/>
      <c r="SNL1155" s="754"/>
      <c r="SNM1155" s="754"/>
      <c r="SNN1155" s="754"/>
      <c r="SNO1155" s="754"/>
      <c r="SNP1155" s="754"/>
      <c r="SNQ1155" s="754"/>
      <c r="SNR1155" s="754"/>
      <c r="SNS1155" s="754"/>
      <c r="SNT1155" s="754"/>
      <c r="SNU1155" s="754"/>
      <c r="SNV1155" s="754"/>
      <c r="SNW1155" s="754"/>
      <c r="SNX1155" s="754"/>
      <c r="SNY1155" s="754"/>
      <c r="SNZ1155" s="754"/>
      <c r="SOA1155" s="754"/>
      <c r="SOB1155" s="754"/>
      <c r="SOC1155" s="754"/>
      <c r="SOD1155" s="754"/>
      <c r="SOE1155" s="754"/>
      <c r="SOF1155" s="754"/>
      <c r="SOG1155" s="754"/>
      <c r="SOH1155" s="754"/>
      <c r="SOI1155" s="754"/>
      <c r="SOJ1155" s="754"/>
      <c r="SOK1155" s="754"/>
      <c r="SOL1155" s="754"/>
      <c r="SOM1155" s="754"/>
      <c r="SON1155" s="754"/>
      <c r="SOO1155" s="754"/>
      <c r="SOP1155" s="754"/>
      <c r="SOQ1155" s="754"/>
      <c r="SOR1155" s="754"/>
      <c r="SOS1155" s="754"/>
      <c r="SOT1155" s="754"/>
      <c r="SOU1155" s="754"/>
      <c r="SOV1155" s="754"/>
      <c r="SOW1155" s="754"/>
      <c r="SOX1155" s="754"/>
      <c r="SOY1155" s="754"/>
      <c r="SOZ1155" s="754"/>
      <c r="SPA1155" s="754"/>
      <c r="SPB1155" s="754"/>
      <c r="SPC1155" s="754"/>
      <c r="SPD1155" s="754"/>
      <c r="SPE1155" s="754"/>
      <c r="SPF1155" s="754"/>
      <c r="SPG1155" s="754"/>
      <c r="SPH1155" s="754"/>
      <c r="SPI1155" s="754"/>
      <c r="SPJ1155" s="754"/>
      <c r="SPK1155" s="754"/>
      <c r="SPL1155" s="754"/>
      <c r="SPM1155" s="754"/>
      <c r="SPN1155" s="754"/>
      <c r="SPO1155" s="754"/>
      <c r="SPP1155" s="754"/>
      <c r="SPQ1155" s="754"/>
      <c r="SPR1155" s="754"/>
      <c r="SPS1155" s="754"/>
      <c r="SPT1155" s="754"/>
      <c r="SPU1155" s="754"/>
      <c r="SPV1155" s="754"/>
      <c r="SPW1155" s="754"/>
      <c r="SPX1155" s="754"/>
      <c r="SPY1155" s="754"/>
      <c r="SPZ1155" s="754"/>
      <c r="SQA1155" s="754"/>
      <c r="SQB1155" s="754"/>
      <c r="SQC1155" s="754"/>
      <c r="SQD1155" s="754"/>
      <c r="SQE1155" s="754"/>
      <c r="SQF1155" s="754"/>
      <c r="SQG1155" s="754"/>
      <c r="SQH1155" s="754"/>
      <c r="SQI1155" s="754"/>
      <c r="SQJ1155" s="754"/>
      <c r="SQK1155" s="754"/>
      <c r="SQL1155" s="754"/>
      <c r="SQM1155" s="754"/>
      <c r="SQN1155" s="754"/>
      <c r="SQO1155" s="754"/>
      <c r="SQP1155" s="754"/>
      <c r="SQQ1155" s="754"/>
      <c r="SQR1155" s="754"/>
      <c r="SQS1155" s="754"/>
      <c r="SQT1155" s="754"/>
      <c r="SQU1155" s="754"/>
      <c r="SQV1155" s="754"/>
      <c r="SQW1155" s="754"/>
      <c r="SQX1155" s="754"/>
      <c r="SQY1155" s="754"/>
      <c r="SQZ1155" s="754"/>
      <c r="SRA1155" s="754"/>
      <c r="SRB1155" s="754"/>
      <c r="SRC1155" s="754"/>
      <c r="SRD1155" s="754"/>
      <c r="SRE1155" s="754"/>
      <c r="SRF1155" s="754"/>
      <c r="SRG1155" s="754"/>
      <c r="SRH1155" s="754"/>
      <c r="SRI1155" s="754"/>
      <c r="SRJ1155" s="754"/>
      <c r="SRK1155" s="754"/>
      <c r="SRL1155" s="754"/>
      <c r="SRM1155" s="754"/>
      <c r="SRN1155" s="754"/>
      <c r="SRO1155" s="754"/>
      <c r="SRP1155" s="754"/>
      <c r="SRQ1155" s="754"/>
      <c r="SRR1155" s="754"/>
      <c r="SRS1155" s="754"/>
      <c r="SRT1155" s="754"/>
      <c r="SRU1155" s="754"/>
      <c r="SRV1155" s="754"/>
      <c r="SRW1155" s="754"/>
      <c r="SRX1155" s="754"/>
      <c r="SRY1155" s="754"/>
      <c r="SRZ1155" s="754"/>
      <c r="SSA1155" s="754"/>
      <c r="SSB1155" s="754"/>
      <c r="SSC1155" s="754"/>
      <c r="SSD1155" s="754"/>
      <c r="SSE1155" s="754"/>
      <c r="SSF1155" s="754"/>
      <c r="SSG1155" s="754"/>
      <c r="SSH1155" s="754"/>
      <c r="SSI1155" s="754"/>
      <c r="SSJ1155" s="754"/>
      <c r="SSK1155" s="754"/>
      <c r="SSL1155" s="754"/>
      <c r="SSM1155" s="754"/>
      <c r="SSN1155" s="754"/>
      <c r="SSO1155" s="754"/>
      <c r="SSP1155" s="754"/>
      <c r="SSQ1155" s="754"/>
      <c r="SSR1155" s="754"/>
      <c r="SSS1155" s="754"/>
      <c r="SST1155" s="754"/>
      <c r="SSU1155" s="754"/>
      <c r="SSV1155" s="754"/>
      <c r="SSW1155" s="754"/>
      <c r="SSX1155" s="754"/>
      <c r="SSY1155" s="754"/>
      <c r="SSZ1155" s="754"/>
      <c r="STA1155" s="754"/>
      <c r="STB1155" s="754"/>
      <c r="STC1155" s="754"/>
      <c r="STD1155" s="754"/>
      <c r="STE1155" s="754"/>
      <c r="STF1155" s="754"/>
      <c r="STG1155" s="754"/>
      <c r="STH1155" s="754"/>
      <c r="STI1155" s="754"/>
      <c r="STJ1155" s="754"/>
      <c r="STK1155" s="754"/>
      <c r="STL1155" s="754"/>
      <c r="STM1155" s="754"/>
      <c r="STN1155" s="754"/>
      <c r="STO1155" s="754"/>
      <c r="STP1155" s="754"/>
      <c r="STQ1155" s="754"/>
      <c r="STR1155" s="754"/>
      <c r="STS1155" s="754"/>
      <c r="STT1155" s="754"/>
      <c r="STU1155" s="754"/>
      <c r="STV1155" s="754"/>
      <c r="STW1155" s="754"/>
      <c r="STX1155" s="754"/>
      <c r="STY1155" s="754"/>
      <c r="STZ1155" s="754"/>
      <c r="SUA1155" s="754"/>
      <c r="SUB1155" s="754"/>
      <c r="SUC1155" s="754"/>
      <c r="SUD1155" s="754"/>
      <c r="SUE1155" s="754"/>
      <c r="SUF1155" s="754"/>
      <c r="SUG1155" s="754"/>
      <c r="SUH1155" s="754"/>
      <c r="SUI1155" s="754"/>
      <c r="SUJ1155" s="754"/>
      <c r="SUK1155" s="754"/>
      <c r="SUL1155" s="754"/>
      <c r="SUM1155" s="754"/>
      <c r="SUN1155" s="754"/>
      <c r="SUO1155" s="754"/>
      <c r="SUP1155" s="754"/>
      <c r="SUQ1155" s="754"/>
      <c r="SUR1155" s="754"/>
      <c r="SUS1155" s="754"/>
      <c r="SUT1155" s="754"/>
      <c r="SUU1155" s="754"/>
      <c r="SUV1155" s="754"/>
      <c r="SUW1155" s="754"/>
      <c r="SUX1155" s="754"/>
      <c r="SUY1155" s="754"/>
      <c r="SUZ1155" s="754"/>
      <c r="SVA1155" s="754"/>
      <c r="SVB1155" s="754"/>
      <c r="SVC1155" s="754"/>
      <c r="SVD1155" s="754"/>
      <c r="SVE1155" s="754"/>
      <c r="SVF1155" s="754"/>
      <c r="SVG1155" s="754"/>
      <c r="SVH1155" s="754"/>
      <c r="SVI1155" s="754"/>
      <c r="SVJ1155" s="754"/>
      <c r="SVK1155" s="754"/>
      <c r="SVL1155" s="754"/>
      <c r="SVM1155" s="754"/>
      <c r="SVN1155" s="754"/>
      <c r="SVO1155" s="754"/>
      <c r="SVP1155" s="754"/>
      <c r="SVQ1155" s="754"/>
      <c r="SVR1155" s="754"/>
      <c r="SVS1155" s="754"/>
      <c r="SVT1155" s="754"/>
      <c r="SVU1155" s="754"/>
      <c r="SVV1155" s="754"/>
      <c r="SVW1155" s="754"/>
      <c r="SVX1155" s="754"/>
      <c r="SVY1155" s="754"/>
      <c r="SVZ1155" s="754"/>
      <c r="SWA1155" s="754"/>
      <c r="SWB1155" s="754"/>
      <c r="SWC1155" s="754"/>
      <c r="SWD1155" s="754"/>
      <c r="SWE1155" s="754"/>
      <c r="SWF1155" s="754"/>
      <c r="SWG1155" s="754"/>
      <c r="SWH1155" s="754"/>
      <c r="SWI1155" s="754"/>
      <c r="SWJ1155" s="754"/>
      <c r="SWK1155" s="754"/>
      <c r="SWL1155" s="754"/>
      <c r="SWM1155" s="754"/>
      <c r="SWN1155" s="754"/>
      <c r="SWO1155" s="754"/>
      <c r="SWP1155" s="754"/>
      <c r="SWQ1155" s="754"/>
      <c r="SWR1155" s="754"/>
      <c r="SWS1155" s="754"/>
      <c r="SWT1155" s="754"/>
      <c r="SWU1155" s="754"/>
      <c r="SWV1155" s="754"/>
      <c r="SWW1155" s="754"/>
      <c r="SWX1155" s="754"/>
      <c r="SWY1155" s="754"/>
      <c r="SWZ1155" s="754"/>
      <c r="SXA1155" s="754"/>
      <c r="SXB1155" s="754"/>
      <c r="SXC1155" s="754"/>
      <c r="SXD1155" s="754"/>
      <c r="SXE1155" s="754"/>
      <c r="SXF1155" s="754"/>
      <c r="SXG1155" s="754"/>
      <c r="SXH1155" s="754"/>
      <c r="SXI1155" s="754"/>
      <c r="SXJ1155" s="754"/>
      <c r="SXK1155" s="754"/>
      <c r="SXL1155" s="754"/>
      <c r="SXM1155" s="754"/>
      <c r="SXN1155" s="754"/>
      <c r="SXO1155" s="754"/>
      <c r="SXP1155" s="754"/>
      <c r="SXQ1155" s="754"/>
      <c r="SXR1155" s="754"/>
      <c r="SXS1155" s="754"/>
      <c r="SXT1155" s="754"/>
      <c r="SXU1155" s="754"/>
      <c r="SXV1155" s="754"/>
      <c r="SXW1155" s="754"/>
      <c r="SXX1155" s="754"/>
      <c r="SXY1155" s="754"/>
      <c r="SXZ1155" s="754"/>
      <c r="SYA1155" s="754"/>
      <c r="SYB1155" s="754"/>
      <c r="SYC1155" s="754"/>
      <c r="SYD1155" s="754"/>
      <c r="SYE1155" s="754"/>
      <c r="SYF1155" s="754"/>
      <c r="SYG1155" s="754"/>
      <c r="SYH1155" s="754"/>
      <c r="SYI1155" s="754"/>
      <c r="SYJ1155" s="754"/>
      <c r="SYK1155" s="754"/>
      <c r="SYL1155" s="754"/>
      <c r="SYM1155" s="754"/>
      <c r="SYN1155" s="754"/>
      <c r="SYO1155" s="754"/>
      <c r="SYP1155" s="754"/>
      <c r="SYQ1155" s="754"/>
      <c r="SYR1155" s="754"/>
      <c r="SYS1155" s="754"/>
      <c r="SYT1155" s="754"/>
      <c r="SYU1155" s="754"/>
      <c r="SYV1155" s="754"/>
      <c r="SYW1155" s="754"/>
      <c r="SYX1155" s="754"/>
      <c r="SYY1155" s="754"/>
      <c r="SYZ1155" s="754"/>
      <c r="SZA1155" s="754"/>
      <c r="SZB1155" s="754"/>
      <c r="SZC1155" s="754"/>
      <c r="SZD1155" s="754"/>
      <c r="SZE1155" s="754"/>
      <c r="SZF1155" s="754"/>
      <c r="SZG1155" s="754"/>
      <c r="SZH1155" s="754"/>
      <c r="SZI1155" s="754"/>
      <c r="SZJ1155" s="754"/>
      <c r="SZK1155" s="754"/>
      <c r="SZL1155" s="754"/>
      <c r="SZM1155" s="754"/>
      <c r="SZN1155" s="754"/>
      <c r="SZO1155" s="754"/>
      <c r="SZP1155" s="754"/>
      <c r="SZQ1155" s="754"/>
      <c r="SZR1155" s="754"/>
      <c r="SZS1155" s="754"/>
      <c r="SZT1155" s="754"/>
      <c r="SZU1155" s="754"/>
      <c r="SZV1155" s="754"/>
      <c r="SZW1155" s="754"/>
      <c r="SZX1155" s="754"/>
      <c r="SZY1155" s="754"/>
      <c r="SZZ1155" s="754"/>
      <c r="TAA1155" s="754"/>
      <c r="TAB1155" s="754"/>
      <c r="TAC1155" s="754"/>
      <c r="TAD1155" s="754"/>
      <c r="TAE1155" s="754"/>
      <c r="TAF1155" s="754"/>
      <c r="TAG1155" s="754"/>
      <c r="TAH1155" s="754"/>
      <c r="TAI1155" s="754"/>
      <c r="TAJ1155" s="754"/>
      <c r="TAK1155" s="754"/>
      <c r="TAL1155" s="754"/>
      <c r="TAM1155" s="754"/>
      <c r="TAN1155" s="754"/>
      <c r="TAO1155" s="754"/>
      <c r="TAP1155" s="754"/>
      <c r="TAQ1155" s="754"/>
      <c r="TAR1155" s="754"/>
      <c r="TAS1155" s="754"/>
      <c r="TAT1155" s="754"/>
      <c r="TAU1155" s="754"/>
      <c r="TAV1155" s="754"/>
      <c r="TAW1155" s="754"/>
      <c r="TAX1155" s="754"/>
      <c r="TAY1155" s="754"/>
      <c r="TAZ1155" s="754"/>
      <c r="TBA1155" s="754"/>
      <c r="TBB1155" s="754"/>
      <c r="TBC1155" s="754"/>
      <c r="TBD1155" s="754"/>
      <c r="TBE1155" s="754"/>
      <c r="TBF1155" s="754"/>
      <c r="TBG1155" s="754"/>
      <c r="TBH1155" s="754"/>
      <c r="TBI1155" s="754"/>
      <c r="TBJ1155" s="754"/>
      <c r="TBK1155" s="754"/>
      <c r="TBL1155" s="754"/>
      <c r="TBM1155" s="754"/>
      <c r="TBN1155" s="754"/>
      <c r="TBO1155" s="754"/>
      <c r="TBP1155" s="754"/>
      <c r="TBQ1155" s="754"/>
      <c r="TBR1155" s="754"/>
      <c r="TBS1155" s="754"/>
      <c r="TBT1155" s="754"/>
      <c r="TBU1155" s="754"/>
      <c r="TBV1155" s="754"/>
      <c r="TBW1155" s="754"/>
      <c r="TBX1155" s="754"/>
      <c r="TBY1155" s="754"/>
      <c r="TBZ1155" s="754"/>
      <c r="TCA1155" s="754"/>
      <c r="TCB1155" s="754"/>
      <c r="TCC1155" s="754"/>
      <c r="TCD1155" s="754"/>
      <c r="TCE1155" s="754"/>
      <c r="TCF1155" s="754"/>
      <c r="TCG1155" s="754"/>
      <c r="TCH1155" s="754"/>
      <c r="TCI1155" s="754"/>
      <c r="TCJ1155" s="754"/>
      <c r="TCK1155" s="754"/>
      <c r="TCL1155" s="754"/>
      <c r="TCM1155" s="754"/>
      <c r="TCN1155" s="754"/>
      <c r="TCO1155" s="754"/>
      <c r="TCP1155" s="754"/>
      <c r="TCQ1155" s="754"/>
      <c r="TCR1155" s="754"/>
      <c r="TCS1155" s="754"/>
      <c r="TCT1155" s="754"/>
      <c r="TCU1155" s="754"/>
      <c r="TCV1155" s="754"/>
      <c r="TCW1155" s="754"/>
      <c r="TCX1155" s="754"/>
      <c r="TCY1155" s="754"/>
      <c r="TCZ1155" s="754"/>
      <c r="TDA1155" s="754"/>
      <c r="TDB1155" s="754"/>
      <c r="TDC1155" s="754"/>
      <c r="TDD1155" s="754"/>
      <c r="TDE1155" s="754"/>
      <c r="TDF1155" s="754"/>
      <c r="TDG1155" s="754"/>
      <c r="TDH1155" s="754"/>
      <c r="TDI1155" s="754"/>
      <c r="TDJ1155" s="754"/>
      <c r="TDK1155" s="754"/>
      <c r="TDL1155" s="754"/>
      <c r="TDM1155" s="754"/>
      <c r="TDN1155" s="754"/>
      <c r="TDO1155" s="754"/>
      <c r="TDP1155" s="754"/>
      <c r="TDQ1155" s="754"/>
      <c r="TDR1155" s="754"/>
      <c r="TDS1155" s="754"/>
      <c r="TDT1155" s="754"/>
      <c r="TDU1155" s="754"/>
      <c r="TDV1155" s="754"/>
      <c r="TDW1155" s="754"/>
      <c r="TDX1155" s="754"/>
      <c r="TDY1155" s="754"/>
      <c r="TDZ1155" s="754"/>
      <c r="TEA1155" s="754"/>
      <c r="TEB1155" s="754"/>
      <c r="TEC1155" s="754"/>
      <c r="TED1155" s="754"/>
      <c r="TEE1155" s="754"/>
      <c r="TEF1155" s="754"/>
      <c r="TEG1155" s="754"/>
      <c r="TEH1155" s="754"/>
      <c r="TEI1155" s="754"/>
      <c r="TEJ1155" s="754"/>
      <c r="TEK1155" s="754"/>
      <c r="TEL1155" s="754"/>
      <c r="TEM1155" s="754"/>
      <c r="TEN1155" s="754"/>
      <c r="TEO1155" s="754"/>
      <c r="TEP1155" s="754"/>
      <c r="TEQ1155" s="754"/>
      <c r="TER1155" s="754"/>
      <c r="TES1155" s="754"/>
      <c r="TET1155" s="754"/>
      <c r="TEU1155" s="754"/>
      <c r="TEV1155" s="754"/>
      <c r="TEW1155" s="754"/>
      <c r="TEX1155" s="754"/>
      <c r="TEY1155" s="754"/>
      <c r="TEZ1155" s="754"/>
      <c r="TFA1155" s="754"/>
      <c r="TFB1155" s="754"/>
      <c r="TFC1155" s="754"/>
      <c r="TFD1155" s="754"/>
      <c r="TFE1155" s="754"/>
      <c r="TFF1155" s="754"/>
      <c r="TFG1155" s="754"/>
      <c r="TFH1155" s="754"/>
      <c r="TFI1155" s="754"/>
      <c r="TFJ1155" s="754"/>
      <c r="TFK1155" s="754"/>
      <c r="TFL1155" s="754"/>
      <c r="TFM1155" s="754"/>
      <c r="TFN1155" s="754"/>
      <c r="TFO1155" s="754"/>
      <c r="TFP1155" s="754"/>
      <c r="TFQ1155" s="754"/>
      <c r="TFR1155" s="754"/>
      <c r="TFS1155" s="754"/>
      <c r="TFT1155" s="754"/>
      <c r="TFU1155" s="754"/>
      <c r="TFV1155" s="754"/>
      <c r="TFW1155" s="754"/>
      <c r="TFX1155" s="754"/>
      <c r="TFY1155" s="754"/>
      <c r="TFZ1155" s="754"/>
      <c r="TGA1155" s="754"/>
      <c r="TGB1155" s="754"/>
      <c r="TGC1155" s="754"/>
      <c r="TGD1155" s="754"/>
      <c r="TGE1155" s="754"/>
      <c r="TGF1155" s="754"/>
      <c r="TGG1155" s="754"/>
      <c r="TGH1155" s="754"/>
      <c r="TGI1155" s="754"/>
      <c r="TGJ1155" s="754"/>
      <c r="TGK1155" s="754"/>
      <c r="TGL1155" s="754"/>
      <c r="TGM1155" s="754"/>
      <c r="TGN1155" s="754"/>
      <c r="TGO1155" s="754"/>
      <c r="TGP1155" s="754"/>
      <c r="TGQ1155" s="754"/>
      <c r="TGR1155" s="754"/>
      <c r="TGS1155" s="754"/>
      <c r="TGT1155" s="754"/>
      <c r="TGU1155" s="754"/>
      <c r="TGV1155" s="754"/>
      <c r="TGW1155" s="754"/>
      <c r="TGX1155" s="754"/>
      <c r="TGY1155" s="754"/>
      <c r="TGZ1155" s="754"/>
      <c r="THA1155" s="754"/>
      <c r="THB1155" s="754"/>
      <c r="THC1155" s="754"/>
      <c r="THD1155" s="754"/>
      <c r="THE1155" s="754"/>
      <c r="THF1155" s="754"/>
      <c r="THG1155" s="754"/>
      <c r="THH1155" s="754"/>
      <c r="THI1155" s="754"/>
      <c r="THJ1155" s="754"/>
      <c r="THK1155" s="754"/>
      <c r="THL1155" s="754"/>
      <c r="THM1155" s="754"/>
      <c r="THN1155" s="754"/>
      <c r="THO1155" s="754"/>
      <c r="THP1155" s="754"/>
      <c r="THQ1155" s="754"/>
      <c r="THR1155" s="754"/>
      <c r="THS1155" s="754"/>
      <c r="THT1155" s="754"/>
      <c r="THU1155" s="754"/>
      <c r="THV1155" s="754"/>
      <c r="THW1155" s="754"/>
      <c r="THX1155" s="754"/>
      <c r="THY1155" s="754"/>
      <c r="THZ1155" s="754"/>
      <c r="TIA1155" s="754"/>
      <c r="TIB1155" s="754"/>
      <c r="TIC1155" s="754"/>
      <c r="TID1155" s="754"/>
      <c r="TIE1155" s="754"/>
      <c r="TIF1155" s="754"/>
      <c r="TIG1155" s="754"/>
      <c r="TIH1155" s="754"/>
      <c r="TII1155" s="754"/>
      <c r="TIJ1155" s="754"/>
      <c r="TIK1155" s="754"/>
      <c r="TIL1155" s="754"/>
      <c r="TIM1155" s="754"/>
      <c r="TIN1155" s="754"/>
      <c r="TIO1155" s="754"/>
      <c r="TIP1155" s="754"/>
      <c r="TIQ1155" s="754"/>
      <c r="TIR1155" s="754"/>
      <c r="TIS1155" s="754"/>
      <c r="TIT1155" s="754"/>
      <c r="TIU1155" s="754"/>
      <c r="TIV1155" s="754"/>
      <c r="TIW1155" s="754"/>
      <c r="TIX1155" s="754"/>
      <c r="TIY1155" s="754"/>
      <c r="TIZ1155" s="754"/>
      <c r="TJA1155" s="754"/>
      <c r="TJB1155" s="754"/>
      <c r="TJC1155" s="754"/>
      <c r="TJD1155" s="754"/>
      <c r="TJE1155" s="754"/>
      <c r="TJF1155" s="754"/>
      <c r="TJG1155" s="754"/>
      <c r="TJH1155" s="754"/>
      <c r="TJI1155" s="754"/>
      <c r="TJJ1155" s="754"/>
      <c r="TJK1155" s="754"/>
      <c r="TJL1155" s="754"/>
      <c r="TJM1155" s="754"/>
      <c r="TJN1155" s="754"/>
      <c r="TJO1155" s="754"/>
      <c r="TJP1155" s="754"/>
      <c r="TJQ1155" s="754"/>
      <c r="TJR1155" s="754"/>
      <c r="TJS1155" s="754"/>
      <c r="TJT1155" s="754"/>
      <c r="TJU1155" s="754"/>
      <c r="TJV1155" s="754"/>
      <c r="TJW1155" s="754"/>
      <c r="TJX1155" s="754"/>
      <c r="TJY1155" s="754"/>
      <c r="TJZ1155" s="754"/>
      <c r="TKA1155" s="754"/>
      <c r="TKB1155" s="754"/>
      <c r="TKC1155" s="754"/>
      <c r="TKD1155" s="754"/>
      <c r="TKE1155" s="754"/>
      <c r="TKF1155" s="754"/>
      <c r="TKG1155" s="754"/>
      <c r="TKH1155" s="754"/>
      <c r="TKI1155" s="754"/>
      <c r="TKJ1155" s="754"/>
      <c r="TKK1155" s="754"/>
      <c r="TKL1155" s="754"/>
      <c r="TKM1155" s="754"/>
      <c r="TKN1155" s="754"/>
      <c r="TKO1155" s="754"/>
      <c r="TKP1155" s="754"/>
      <c r="TKQ1155" s="754"/>
      <c r="TKR1155" s="754"/>
      <c r="TKS1155" s="754"/>
      <c r="TKT1155" s="754"/>
      <c r="TKU1155" s="754"/>
      <c r="TKV1155" s="754"/>
      <c r="TKW1155" s="754"/>
      <c r="TKX1155" s="754"/>
      <c r="TKY1155" s="754"/>
      <c r="TKZ1155" s="754"/>
      <c r="TLA1155" s="754"/>
      <c r="TLB1155" s="754"/>
      <c r="TLC1155" s="754"/>
      <c r="TLD1155" s="754"/>
      <c r="TLE1155" s="754"/>
      <c r="TLF1155" s="754"/>
      <c r="TLG1155" s="754"/>
      <c r="TLH1155" s="754"/>
      <c r="TLI1155" s="754"/>
      <c r="TLJ1155" s="754"/>
      <c r="TLK1155" s="754"/>
      <c r="TLL1155" s="754"/>
      <c r="TLM1155" s="754"/>
      <c r="TLN1155" s="754"/>
      <c r="TLO1155" s="754"/>
      <c r="TLP1155" s="754"/>
      <c r="TLQ1155" s="754"/>
      <c r="TLR1155" s="754"/>
      <c r="TLS1155" s="754"/>
      <c r="TLT1155" s="754"/>
      <c r="TLU1155" s="754"/>
      <c r="TLV1155" s="754"/>
      <c r="TLW1155" s="754"/>
      <c r="TLX1155" s="754"/>
      <c r="TLY1155" s="754"/>
      <c r="TLZ1155" s="754"/>
      <c r="TMA1155" s="754"/>
      <c r="TMB1155" s="754"/>
      <c r="TMC1155" s="754"/>
      <c r="TMD1155" s="754"/>
      <c r="TME1155" s="754"/>
      <c r="TMF1155" s="754"/>
      <c r="TMG1155" s="754"/>
      <c r="TMH1155" s="754"/>
      <c r="TMI1155" s="754"/>
      <c r="TMJ1155" s="754"/>
      <c r="TMK1155" s="754"/>
      <c r="TML1155" s="754"/>
      <c r="TMM1155" s="754"/>
      <c r="TMN1155" s="754"/>
      <c r="TMO1155" s="754"/>
      <c r="TMP1155" s="754"/>
      <c r="TMQ1155" s="754"/>
      <c r="TMR1155" s="754"/>
      <c r="TMS1155" s="754"/>
      <c r="TMT1155" s="754"/>
      <c r="TMU1155" s="754"/>
      <c r="TMV1155" s="754"/>
      <c r="TMW1155" s="754"/>
      <c r="TMX1155" s="754"/>
      <c r="TMY1155" s="754"/>
      <c r="TMZ1155" s="754"/>
      <c r="TNA1155" s="754"/>
      <c r="TNB1155" s="754"/>
      <c r="TNC1155" s="754"/>
      <c r="TND1155" s="754"/>
      <c r="TNE1155" s="754"/>
      <c r="TNF1155" s="754"/>
      <c r="TNG1155" s="754"/>
      <c r="TNH1155" s="754"/>
      <c r="TNI1155" s="754"/>
      <c r="TNJ1155" s="754"/>
      <c r="TNK1155" s="754"/>
      <c r="TNL1155" s="754"/>
      <c r="TNM1155" s="754"/>
      <c r="TNN1155" s="754"/>
      <c r="TNO1155" s="754"/>
      <c r="TNP1155" s="754"/>
      <c r="TNQ1155" s="754"/>
      <c r="TNR1155" s="754"/>
      <c r="TNS1155" s="754"/>
      <c r="TNT1155" s="754"/>
      <c r="TNU1155" s="754"/>
      <c r="TNV1155" s="754"/>
      <c r="TNW1155" s="754"/>
      <c r="TNX1155" s="754"/>
      <c r="TNY1155" s="754"/>
      <c r="TNZ1155" s="754"/>
      <c r="TOA1155" s="754"/>
      <c r="TOB1155" s="754"/>
      <c r="TOC1155" s="754"/>
      <c r="TOD1155" s="754"/>
      <c r="TOE1155" s="754"/>
      <c r="TOF1155" s="754"/>
      <c r="TOG1155" s="754"/>
      <c r="TOH1155" s="754"/>
      <c r="TOI1155" s="754"/>
      <c r="TOJ1155" s="754"/>
      <c r="TOK1155" s="754"/>
      <c r="TOL1155" s="754"/>
      <c r="TOM1155" s="754"/>
      <c r="TON1155" s="754"/>
      <c r="TOO1155" s="754"/>
      <c r="TOP1155" s="754"/>
      <c r="TOQ1155" s="754"/>
      <c r="TOR1155" s="754"/>
      <c r="TOS1155" s="754"/>
      <c r="TOT1155" s="754"/>
      <c r="TOU1155" s="754"/>
      <c r="TOV1155" s="754"/>
      <c r="TOW1155" s="754"/>
      <c r="TOX1155" s="754"/>
      <c r="TOY1155" s="754"/>
      <c r="TOZ1155" s="754"/>
      <c r="TPA1155" s="754"/>
      <c r="TPB1155" s="754"/>
      <c r="TPC1155" s="754"/>
      <c r="TPD1155" s="754"/>
      <c r="TPE1155" s="754"/>
      <c r="TPF1155" s="754"/>
      <c r="TPG1155" s="754"/>
      <c r="TPH1155" s="754"/>
      <c r="TPI1155" s="754"/>
      <c r="TPJ1155" s="754"/>
      <c r="TPK1155" s="754"/>
      <c r="TPL1155" s="754"/>
      <c r="TPM1155" s="754"/>
      <c r="TPN1155" s="754"/>
      <c r="TPO1155" s="754"/>
      <c r="TPP1155" s="754"/>
      <c r="TPQ1155" s="754"/>
      <c r="TPR1155" s="754"/>
      <c r="TPS1155" s="754"/>
      <c r="TPT1155" s="754"/>
      <c r="TPU1155" s="754"/>
      <c r="TPV1155" s="754"/>
      <c r="TPW1155" s="754"/>
      <c r="TPX1155" s="754"/>
      <c r="TPY1155" s="754"/>
      <c r="TPZ1155" s="754"/>
      <c r="TQA1155" s="754"/>
      <c r="TQB1155" s="754"/>
      <c r="TQC1155" s="754"/>
      <c r="TQD1155" s="754"/>
      <c r="TQE1155" s="754"/>
      <c r="TQF1155" s="754"/>
      <c r="TQG1155" s="754"/>
      <c r="TQH1155" s="754"/>
      <c r="TQI1155" s="754"/>
      <c r="TQJ1155" s="754"/>
      <c r="TQK1155" s="754"/>
      <c r="TQL1155" s="754"/>
      <c r="TQM1155" s="754"/>
      <c r="TQN1155" s="754"/>
      <c r="TQO1155" s="754"/>
      <c r="TQP1155" s="754"/>
      <c r="TQQ1155" s="754"/>
      <c r="TQR1155" s="754"/>
      <c r="TQS1155" s="754"/>
      <c r="TQT1155" s="754"/>
      <c r="TQU1155" s="754"/>
      <c r="TQV1155" s="754"/>
      <c r="TQW1155" s="754"/>
      <c r="TQX1155" s="754"/>
      <c r="TQY1155" s="754"/>
      <c r="TQZ1155" s="754"/>
      <c r="TRA1155" s="754"/>
      <c r="TRB1155" s="754"/>
      <c r="TRC1155" s="754"/>
      <c r="TRD1155" s="754"/>
      <c r="TRE1155" s="754"/>
      <c r="TRF1155" s="754"/>
      <c r="TRG1155" s="754"/>
      <c r="TRH1155" s="754"/>
      <c r="TRI1155" s="754"/>
      <c r="TRJ1155" s="754"/>
      <c r="TRK1155" s="754"/>
      <c r="TRL1155" s="754"/>
      <c r="TRM1155" s="754"/>
      <c r="TRN1155" s="754"/>
      <c r="TRO1155" s="754"/>
      <c r="TRP1155" s="754"/>
      <c r="TRQ1155" s="754"/>
      <c r="TRR1155" s="754"/>
      <c r="TRS1155" s="754"/>
      <c r="TRT1155" s="754"/>
      <c r="TRU1155" s="754"/>
      <c r="TRV1155" s="754"/>
      <c r="TRW1155" s="754"/>
      <c r="TRX1155" s="754"/>
      <c r="TRY1155" s="754"/>
      <c r="TRZ1155" s="754"/>
      <c r="TSA1155" s="754"/>
      <c r="TSB1155" s="754"/>
      <c r="TSC1155" s="754"/>
      <c r="TSD1155" s="754"/>
      <c r="TSE1155" s="754"/>
      <c r="TSF1155" s="754"/>
      <c r="TSG1155" s="754"/>
      <c r="TSH1155" s="754"/>
      <c r="TSI1155" s="754"/>
      <c r="TSJ1155" s="754"/>
      <c r="TSK1155" s="754"/>
      <c r="TSL1155" s="754"/>
      <c r="TSM1155" s="754"/>
      <c r="TSN1155" s="754"/>
      <c r="TSO1155" s="754"/>
      <c r="TSP1155" s="754"/>
      <c r="TSQ1155" s="754"/>
      <c r="TSR1155" s="754"/>
      <c r="TSS1155" s="754"/>
      <c r="TST1155" s="754"/>
      <c r="TSU1155" s="754"/>
      <c r="TSV1155" s="754"/>
      <c r="TSW1155" s="754"/>
      <c r="TSX1155" s="754"/>
      <c r="TSY1155" s="754"/>
      <c r="TSZ1155" s="754"/>
      <c r="TTA1155" s="754"/>
      <c r="TTB1155" s="754"/>
      <c r="TTC1155" s="754"/>
      <c r="TTD1155" s="754"/>
      <c r="TTE1155" s="754"/>
      <c r="TTF1155" s="754"/>
      <c r="TTG1155" s="754"/>
      <c r="TTH1155" s="754"/>
      <c r="TTI1155" s="754"/>
      <c r="TTJ1155" s="754"/>
      <c r="TTK1155" s="754"/>
      <c r="TTL1155" s="754"/>
      <c r="TTM1155" s="754"/>
      <c r="TTN1155" s="754"/>
      <c r="TTO1155" s="754"/>
      <c r="TTP1155" s="754"/>
      <c r="TTQ1155" s="754"/>
      <c r="TTR1155" s="754"/>
      <c r="TTS1155" s="754"/>
      <c r="TTT1155" s="754"/>
      <c r="TTU1155" s="754"/>
      <c r="TTV1155" s="754"/>
      <c r="TTW1155" s="754"/>
      <c r="TTX1155" s="754"/>
      <c r="TTY1155" s="754"/>
      <c r="TTZ1155" s="754"/>
      <c r="TUA1155" s="754"/>
      <c r="TUB1155" s="754"/>
      <c r="TUC1155" s="754"/>
      <c r="TUD1155" s="754"/>
      <c r="TUE1155" s="754"/>
      <c r="TUF1155" s="754"/>
      <c r="TUG1155" s="754"/>
      <c r="TUH1155" s="754"/>
      <c r="TUI1155" s="754"/>
      <c r="TUJ1155" s="754"/>
      <c r="TUK1155" s="754"/>
      <c r="TUL1155" s="754"/>
      <c r="TUM1155" s="754"/>
      <c r="TUN1155" s="754"/>
      <c r="TUO1155" s="754"/>
      <c r="TUP1155" s="754"/>
      <c r="TUQ1155" s="754"/>
      <c r="TUR1155" s="754"/>
      <c r="TUS1155" s="754"/>
      <c r="TUT1155" s="754"/>
      <c r="TUU1155" s="754"/>
      <c r="TUV1155" s="754"/>
      <c r="TUW1155" s="754"/>
      <c r="TUX1155" s="754"/>
      <c r="TUY1155" s="754"/>
      <c r="TUZ1155" s="754"/>
      <c r="TVA1155" s="754"/>
      <c r="TVB1155" s="754"/>
      <c r="TVC1155" s="754"/>
      <c r="TVD1155" s="754"/>
      <c r="TVE1155" s="754"/>
      <c r="TVF1155" s="754"/>
      <c r="TVG1155" s="754"/>
      <c r="TVH1155" s="754"/>
      <c r="TVI1155" s="754"/>
      <c r="TVJ1155" s="754"/>
      <c r="TVK1155" s="754"/>
      <c r="TVL1155" s="754"/>
      <c r="TVM1155" s="754"/>
      <c r="TVN1155" s="754"/>
      <c r="TVO1155" s="754"/>
      <c r="TVP1155" s="754"/>
      <c r="TVQ1155" s="754"/>
      <c r="TVR1155" s="754"/>
      <c r="TVS1155" s="754"/>
      <c r="TVT1155" s="754"/>
      <c r="TVU1155" s="754"/>
      <c r="TVV1155" s="754"/>
      <c r="TVW1155" s="754"/>
      <c r="TVX1155" s="754"/>
      <c r="TVY1155" s="754"/>
      <c r="TVZ1155" s="754"/>
      <c r="TWA1155" s="754"/>
      <c r="TWB1155" s="754"/>
      <c r="TWC1155" s="754"/>
      <c r="TWD1155" s="754"/>
      <c r="TWE1155" s="754"/>
      <c r="TWF1155" s="754"/>
      <c r="TWG1155" s="754"/>
      <c r="TWH1155" s="754"/>
      <c r="TWI1155" s="754"/>
      <c r="TWJ1155" s="754"/>
      <c r="TWK1155" s="754"/>
      <c r="TWL1155" s="754"/>
      <c r="TWM1155" s="754"/>
      <c r="TWN1155" s="754"/>
      <c r="TWO1155" s="754"/>
      <c r="TWP1155" s="754"/>
      <c r="TWQ1155" s="754"/>
      <c r="TWR1155" s="754"/>
      <c r="TWS1155" s="754"/>
      <c r="TWT1155" s="754"/>
      <c r="TWU1155" s="754"/>
      <c r="TWV1155" s="754"/>
      <c r="TWW1155" s="754"/>
      <c r="TWX1155" s="754"/>
      <c r="TWY1155" s="754"/>
      <c r="TWZ1155" s="754"/>
      <c r="TXA1155" s="754"/>
      <c r="TXB1155" s="754"/>
      <c r="TXC1155" s="754"/>
      <c r="TXD1155" s="754"/>
      <c r="TXE1155" s="754"/>
      <c r="TXF1155" s="754"/>
      <c r="TXG1155" s="754"/>
      <c r="TXH1155" s="754"/>
      <c r="TXI1155" s="754"/>
      <c r="TXJ1155" s="754"/>
      <c r="TXK1155" s="754"/>
      <c r="TXL1155" s="754"/>
      <c r="TXM1155" s="754"/>
      <c r="TXN1155" s="754"/>
      <c r="TXO1155" s="754"/>
      <c r="TXP1155" s="754"/>
      <c r="TXQ1155" s="754"/>
      <c r="TXR1155" s="754"/>
      <c r="TXS1155" s="754"/>
      <c r="TXT1155" s="754"/>
      <c r="TXU1155" s="754"/>
      <c r="TXV1155" s="754"/>
      <c r="TXW1155" s="754"/>
      <c r="TXX1155" s="754"/>
      <c r="TXY1155" s="754"/>
      <c r="TXZ1155" s="754"/>
      <c r="TYA1155" s="754"/>
      <c r="TYB1155" s="754"/>
      <c r="TYC1155" s="754"/>
      <c r="TYD1155" s="754"/>
      <c r="TYE1155" s="754"/>
      <c r="TYF1155" s="754"/>
      <c r="TYG1155" s="754"/>
      <c r="TYH1155" s="754"/>
      <c r="TYI1155" s="754"/>
      <c r="TYJ1155" s="754"/>
      <c r="TYK1155" s="754"/>
      <c r="TYL1155" s="754"/>
      <c r="TYM1155" s="754"/>
      <c r="TYN1155" s="754"/>
      <c r="TYO1155" s="754"/>
      <c r="TYP1155" s="754"/>
      <c r="TYQ1155" s="754"/>
      <c r="TYR1155" s="754"/>
      <c r="TYS1155" s="754"/>
      <c r="TYT1155" s="754"/>
      <c r="TYU1155" s="754"/>
      <c r="TYV1155" s="754"/>
      <c r="TYW1155" s="754"/>
      <c r="TYX1155" s="754"/>
      <c r="TYY1155" s="754"/>
      <c r="TYZ1155" s="754"/>
      <c r="TZA1155" s="754"/>
      <c r="TZB1155" s="754"/>
      <c r="TZC1155" s="754"/>
      <c r="TZD1155" s="754"/>
      <c r="TZE1155" s="754"/>
      <c r="TZF1155" s="754"/>
      <c r="TZG1155" s="754"/>
      <c r="TZH1155" s="754"/>
      <c r="TZI1155" s="754"/>
      <c r="TZJ1155" s="754"/>
      <c r="TZK1155" s="754"/>
      <c r="TZL1155" s="754"/>
      <c r="TZM1155" s="754"/>
      <c r="TZN1155" s="754"/>
      <c r="TZO1155" s="754"/>
      <c r="TZP1155" s="754"/>
      <c r="TZQ1155" s="754"/>
      <c r="TZR1155" s="754"/>
      <c r="TZS1155" s="754"/>
      <c r="TZT1155" s="754"/>
      <c r="TZU1155" s="754"/>
      <c r="TZV1155" s="754"/>
      <c r="TZW1155" s="754"/>
      <c r="TZX1155" s="754"/>
      <c r="TZY1155" s="754"/>
      <c r="TZZ1155" s="754"/>
      <c r="UAA1155" s="754"/>
      <c r="UAB1155" s="754"/>
      <c r="UAC1155" s="754"/>
      <c r="UAD1155" s="754"/>
      <c r="UAE1155" s="754"/>
      <c r="UAF1155" s="754"/>
      <c r="UAG1155" s="754"/>
      <c r="UAH1155" s="754"/>
      <c r="UAI1155" s="754"/>
      <c r="UAJ1155" s="754"/>
      <c r="UAK1155" s="754"/>
      <c r="UAL1155" s="754"/>
      <c r="UAM1155" s="754"/>
      <c r="UAN1155" s="754"/>
      <c r="UAO1155" s="754"/>
      <c r="UAP1155" s="754"/>
      <c r="UAQ1155" s="754"/>
      <c r="UAR1155" s="754"/>
      <c r="UAS1155" s="754"/>
      <c r="UAT1155" s="754"/>
      <c r="UAU1155" s="754"/>
      <c r="UAV1155" s="754"/>
      <c r="UAW1155" s="754"/>
      <c r="UAX1155" s="754"/>
      <c r="UAY1155" s="754"/>
      <c r="UAZ1155" s="754"/>
      <c r="UBA1155" s="754"/>
      <c r="UBB1155" s="754"/>
      <c r="UBC1155" s="754"/>
      <c r="UBD1155" s="754"/>
      <c r="UBE1155" s="754"/>
      <c r="UBF1155" s="754"/>
      <c r="UBG1155" s="754"/>
      <c r="UBH1155" s="754"/>
      <c r="UBI1155" s="754"/>
      <c r="UBJ1155" s="754"/>
      <c r="UBK1155" s="754"/>
      <c r="UBL1155" s="754"/>
      <c r="UBM1155" s="754"/>
      <c r="UBN1155" s="754"/>
      <c r="UBO1155" s="754"/>
      <c r="UBP1155" s="754"/>
      <c r="UBQ1155" s="754"/>
      <c r="UBR1155" s="754"/>
      <c r="UBS1155" s="754"/>
      <c r="UBT1155" s="754"/>
      <c r="UBU1155" s="754"/>
      <c r="UBV1155" s="754"/>
      <c r="UBW1155" s="754"/>
      <c r="UBX1155" s="754"/>
      <c r="UBY1155" s="754"/>
      <c r="UBZ1155" s="754"/>
      <c r="UCA1155" s="754"/>
      <c r="UCB1155" s="754"/>
      <c r="UCC1155" s="754"/>
      <c r="UCD1155" s="754"/>
      <c r="UCE1155" s="754"/>
      <c r="UCF1155" s="754"/>
      <c r="UCG1155" s="754"/>
      <c r="UCH1155" s="754"/>
      <c r="UCI1155" s="754"/>
      <c r="UCJ1155" s="754"/>
      <c r="UCK1155" s="754"/>
      <c r="UCL1155" s="754"/>
      <c r="UCM1155" s="754"/>
      <c r="UCN1155" s="754"/>
      <c r="UCO1155" s="754"/>
      <c r="UCP1155" s="754"/>
      <c r="UCQ1155" s="754"/>
      <c r="UCR1155" s="754"/>
      <c r="UCS1155" s="754"/>
      <c r="UCT1155" s="754"/>
      <c r="UCU1155" s="754"/>
      <c r="UCV1155" s="754"/>
      <c r="UCW1155" s="754"/>
      <c r="UCX1155" s="754"/>
      <c r="UCY1155" s="754"/>
      <c r="UCZ1155" s="754"/>
      <c r="UDA1155" s="754"/>
      <c r="UDB1155" s="754"/>
      <c r="UDC1155" s="754"/>
      <c r="UDD1155" s="754"/>
      <c r="UDE1155" s="754"/>
      <c r="UDF1155" s="754"/>
      <c r="UDG1155" s="754"/>
      <c r="UDH1155" s="754"/>
      <c r="UDI1155" s="754"/>
      <c r="UDJ1155" s="754"/>
      <c r="UDK1155" s="754"/>
      <c r="UDL1155" s="754"/>
      <c r="UDM1155" s="754"/>
      <c r="UDN1155" s="754"/>
      <c r="UDO1155" s="754"/>
      <c r="UDP1155" s="754"/>
      <c r="UDQ1155" s="754"/>
      <c r="UDR1155" s="754"/>
      <c r="UDS1155" s="754"/>
      <c r="UDT1155" s="754"/>
      <c r="UDU1155" s="754"/>
      <c r="UDV1155" s="754"/>
      <c r="UDW1155" s="754"/>
      <c r="UDX1155" s="754"/>
      <c r="UDY1155" s="754"/>
      <c r="UDZ1155" s="754"/>
      <c r="UEA1155" s="754"/>
      <c r="UEB1155" s="754"/>
      <c r="UEC1155" s="754"/>
      <c r="UED1155" s="754"/>
      <c r="UEE1155" s="754"/>
      <c r="UEF1155" s="754"/>
      <c r="UEG1155" s="754"/>
      <c r="UEH1155" s="754"/>
      <c r="UEI1155" s="754"/>
      <c r="UEJ1155" s="754"/>
      <c r="UEK1155" s="754"/>
      <c r="UEL1155" s="754"/>
      <c r="UEM1155" s="754"/>
      <c r="UEN1155" s="754"/>
      <c r="UEO1155" s="754"/>
      <c r="UEP1155" s="754"/>
      <c r="UEQ1155" s="754"/>
      <c r="UER1155" s="754"/>
      <c r="UES1155" s="754"/>
      <c r="UET1155" s="754"/>
      <c r="UEU1155" s="754"/>
      <c r="UEV1155" s="754"/>
      <c r="UEW1155" s="754"/>
      <c r="UEX1155" s="754"/>
      <c r="UEY1155" s="754"/>
      <c r="UEZ1155" s="754"/>
      <c r="UFA1155" s="754"/>
      <c r="UFB1155" s="754"/>
      <c r="UFC1155" s="754"/>
      <c r="UFD1155" s="754"/>
      <c r="UFE1155" s="754"/>
      <c r="UFF1155" s="754"/>
      <c r="UFG1155" s="754"/>
      <c r="UFH1155" s="754"/>
      <c r="UFI1155" s="754"/>
      <c r="UFJ1155" s="754"/>
      <c r="UFK1155" s="754"/>
      <c r="UFL1155" s="754"/>
      <c r="UFM1155" s="754"/>
      <c r="UFN1155" s="754"/>
      <c r="UFO1155" s="754"/>
      <c r="UFP1155" s="754"/>
      <c r="UFQ1155" s="754"/>
      <c r="UFR1155" s="754"/>
      <c r="UFS1155" s="754"/>
      <c r="UFT1155" s="754"/>
      <c r="UFU1155" s="754"/>
      <c r="UFV1155" s="754"/>
      <c r="UFW1155" s="754"/>
      <c r="UFX1155" s="754"/>
      <c r="UFY1155" s="754"/>
      <c r="UFZ1155" s="754"/>
      <c r="UGA1155" s="754"/>
      <c r="UGB1155" s="754"/>
      <c r="UGC1155" s="754"/>
      <c r="UGD1155" s="754"/>
      <c r="UGE1155" s="754"/>
      <c r="UGF1155" s="754"/>
      <c r="UGG1155" s="754"/>
      <c r="UGH1155" s="754"/>
      <c r="UGI1155" s="754"/>
      <c r="UGJ1155" s="754"/>
      <c r="UGK1155" s="754"/>
      <c r="UGL1155" s="754"/>
      <c r="UGM1155" s="754"/>
      <c r="UGN1155" s="754"/>
      <c r="UGO1155" s="754"/>
      <c r="UGP1155" s="754"/>
      <c r="UGQ1155" s="754"/>
      <c r="UGR1155" s="754"/>
      <c r="UGS1155" s="754"/>
      <c r="UGT1155" s="754"/>
      <c r="UGU1155" s="754"/>
      <c r="UGV1155" s="754"/>
      <c r="UGW1155" s="754"/>
      <c r="UGX1155" s="754"/>
      <c r="UGY1155" s="754"/>
      <c r="UGZ1155" s="754"/>
      <c r="UHA1155" s="754"/>
      <c r="UHB1155" s="754"/>
      <c r="UHC1155" s="754"/>
      <c r="UHD1155" s="754"/>
      <c r="UHE1155" s="754"/>
      <c r="UHF1155" s="754"/>
      <c r="UHG1155" s="754"/>
      <c r="UHH1155" s="754"/>
      <c r="UHI1155" s="754"/>
      <c r="UHJ1155" s="754"/>
      <c r="UHK1155" s="754"/>
      <c r="UHL1155" s="754"/>
      <c r="UHM1155" s="754"/>
      <c r="UHN1155" s="754"/>
      <c r="UHO1155" s="754"/>
      <c r="UHP1155" s="754"/>
      <c r="UHQ1155" s="754"/>
      <c r="UHR1155" s="754"/>
      <c r="UHS1155" s="754"/>
      <c r="UHT1155" s="754"/>
      <c r="UHU1155" s="754"/>
      <c r="UHV1155" s="754"/>
      <c r="UHW1155" s="754"/>
      <c r="UHX1155" s="754"/>
      <c r="UHY1155" s="754"/>
      <c r="UHZ1155" s="754"/>
      <c r="UIA1155" s="754"/>
      <c r="UIB1155" s="754"/>
      <c r="UIC1155" s="754"/>
      <c r="UID1155" s="754"/>
      <c r="UIE1155" s="754"/>
      <c r="UIF1155" s="754"/>
      <c r="UIG1155" s="754"/>
      <c r="UIH1155" s="754"/>
      <c r="UII1155" s="754"/>
      <c r="UIJ1155" s="754"/>
      <c r="UIK1155" s="754"/>
      <c r="UIL1155" s="754"/>
      <c r="UIM1155" s="754"/>
      <c r="UIN1155" s="754"/>
      <c r="UIO1155" s="754"/>
      <c r="UIP1155" s="754"/>
      <c r="UIQ1155" s="754"/>
      <c r="UIR1155" s="754"/>
      <c r="UIS1155" s="754"/>
      <c r="UIT1155" s="754"/>
      <c r="UIU1155" s="754"/>
      <c r="UIV1155" s="754"/>
      <c r="UIW1155" s="754"/>
      <c r="UIX1155" s="754"/>
      <c r="UIY1155" s="754"/>
      <c r="UIZ1155" s="754"/>
      <c r="UJA1155" s="754"/>
      <c r="UJB1155" s="754"/>
      <c r="UJC1155" s="754"/>
      <c r="UJD1155" s="754"/>
      <c r="UJE1155" s="754"/>
      <c r="UJF1155" s="754"/>
      <c r="UJG1155" s="754"/>
      <c r="UJH1155" s="754"/>
      <c r="UJI1155" s="754"/>
      <c r="UJJ1155" s="754"/>
      <c r="UJK1155" s="754"/>
      <c r="UJL1155" s="754"/>
      <c r="UJM1155" s="754"/>
      <c r="UJN1155" s="754"/>
      <c r="UJO1155" s="754"/>
      <c r="UJP1155" s="754"/>
      <c r="UJQ1155" s="754"/>
      <c r="UJR1155" s="754"/>
      <c r="UJS1155" s="754"/>
      <c r="UJT1155" s="754"/>
      <c r="UJU1155" s="754"/>
      <c r="UJV1155" s="754"/>
      <c r="UJW1155" s="754"/>
      <c r="UJX1155" s="754"/>
      <c r="UJY1155" s="754"/>
      <c r="UJZ1155" s="754"/>
      <c r="UKA1155" s="754"/>
      <c r="UKB1155" s="754"/>
      <c r="UKC1155" s="754"/>
      <c r="UKD1155" s="754"/>
      <c r="UKE1155" s="754"/>
      <c r="UKF1155" s="754"/>
      <c r="UKG1155" s="754"/>
      <c r="UKH1155" s="754"/>
      <c r="UKI1155" s="754"/>
      <c r="UKJ1155" s="754"/>
      <c r="UKK1155" s="754"/>
      <c r="UKL1155" s="754"/>
      <c r="UKM1155" s="754"/>
      <c r="UKN1155" s="754"/>
      <c r="UKO1155" s="754"/>
      <c r="UKP1155" s="754"/>
      <c r="UKQ1155" s="754"/>
      <c r="UKR1155" s="754"/>
      <c r="UKS1155" s="754"/>
      <c r="UKT1155" s="754"/>
      <c r="UKU1155" s="754"/>
      <c r="UKV1155" s="754"/>
      <c r="UKW1155" s="754"/>
      <c r="UKX1155" s="754"/>
      <c r="UKY1155" s="754"/>
      <c r="UKZ1155" s="754"/>
      <c r="ULA1155" s="754"/>
      <c r="ULB1155" s="754"/>
      <c r="ULC1155" s="754"/>
      <c r="ULD1155" s="754"/>
      <c r="ULE1155" s="754"/>
      <c r="ULF1155" s="754"/>
      <c r="ULG1155" s="754"/>
      <c r="ULH1155" s="754"/>
      <c r="ULI1155" s="754"/>
      <c r="ULJ1155" s="754"/>
      <c r="ULK1155" s="754"/>
      <c r="ULL1155" s="754"/>
      <c r="ULM1155" s="754"/>
      <c r="ULN1155" s="754"/>
      <c r="ULO1155" s="754"/>
      <c r="ULP1155" s="754"/>
      <c r="ULQ1155" s="754"/>
      <c r="ULR1155" s="754"/>
      <c r="ULS1155" s="754"/>
      <c r="ULT1155" s="754"/>
      <c r="ULU1155" s="754"/>
      <c r="ULV1155" s="754"/>
      <c r="ULW1155" s="754"/>
      <c r="ULX1155" s="754"/>
      <c r="ULY1155" s="754"/>
      <c r="ULZ1155" s="754"/>
      <c r="UMA1155" s="754"/>
      <c r="UMB1155" s="754"/>
      <c r="UMC1155" s="754"/>
      <c r="UMD1155" s="754"/>
      <c r="UME1155" s="754"/>
      <c r="UMF1155" s="754"/>
      <c r="UMG1155" s="754"/>
      <c r="UMH1155" s="754"/>
      <c r="UMI1155" s="754"/>
      <c r="UMJ1155" s="754"/>
      <c r="UMK1155" s="754"/>
      <c r="UML1155" s="754"/>
      <c r="UMM1155" s="754"/>
      <c r="UMN1155" s="754"/>
      <c r="UMO1155" s="754"/>
      <c r="UMP1155" s="754"/>
      <c r="UMQ1155" s="754"/>
      <c r="UMR1155" s="754"/>
      <c r="UMS1155" s="754"/>
      <c r="UMT1155" s="754"/>
      <c r="UMU1155" s="754"/>
      <c r="UMV1155" s="754"/>
      <c r="UMW1155" s="754"/>
      <c r="UMX1155" s="754"/>
      <c r="UMY1155" s="754"/>
      <c r="UMZ1155" s="754"/>
      <c r="UNA1155" s="754"/>
      <c r="UNB1155" s="754"/>
      <c r="UNC1155" s="754"/>
      <c r="UND1155" s="754"/>
      <c r="UNE1155" s="754"/>
      <c r="UNF1155" s="754"/>
      <c r="UNG1155" s="754"/>
      <c r="UNH1155" s="754"/>
      <c r="UNI1155" s="754"/>
      <c r="UNJ1155" s="754"/>
      <c r="UNK1155" s="754"/>
      <c r="UNL1155" s="754"/>
      <c r="UNM1155" s="754"/>
      <c r="UNN1155" s="754"/>
      <c r="UNO1155" s="754"/>
      <c r="UNP1155" s="754"/>
      <c r="UNQ1155" s="754"/>
      <c r="UNR1155" s="754"/>
      <c r="UNS1155" s="754"/>
      <c r="UNT1155" s="754"/>
      <c r="UNU1155" s="754"/>
      <c r="UNV1155" s="754"/>
      <c r="UNW1155" s="754"/>
      <c r="UNX1155" s="754"/>
      <c r="UNY1155" s="754"/>
      <c r="UNZ1155" s="754"/>
      <c r="UOA1155" s="754"/>
      <c r="UOB1155" s="754"/>
      <c r="UOC1155" s="754"/>
      <c r="UOD1155" s="754"/>
      <c r="UOE1155" s="754"/>
      <c r="UOF1155" s="754"/>
      <c r="UOG1155" s="754"/>
      <c r="UOH1155" s="754"/>
      <c r="UOI1155" s="754"/>
      <c r="UOJ1155" s="754"/>
      <c r="UOK1155" s="754"/>
      <c r="UOL1155" s="754"/>
      <c r="UOM1155" s="754"/>
      <c r="UON1155" s="754"/>
      <c r="UOO1155" s="754"/>
      <c r="UOP1155" s="754"/>
      <c r="UOQ1155" s="754"/>
      <c r="UOR1155" s="754"/>
      <c r="UOS1155" s="754"/>
      <c r="UOT1155" s="754"/>
      <c r="UOU1155" s="754"/>
      <c r="UOV1155" s="754"/>
      <c r="UOW1155" s="754"/>
      <c r="UOX1155" s="754"/>
      <c r="UOY1155" s="754"/>
      <c r="UOZ1155" s="754"/>
      <c r="UPA1155" s="754"/>
      <c r="UPB1155" s="754"/>
      <c r="UPC1155" s="754"/>
      <c r="UPD1155" s="754"/>
      <c r="UPE1155" s="754"/>
      <c r="UPF1155" s="754"/>
      <c r="UPG1155" s="754"/>
      <c r="UPH1155" s="754"/>
      <c r="UPI1155" s="754"/>
      <c r="UPJ1155" s="754"/>
      <c r="UPK1155" s="754"/>
      <c r="UPL1155" s="754"/>
      <c r="UPM1155" s="754"/>
      <c r="UPN1155" s="754"/>
      <c r="UPO1155" s="754"/>
      <c r="UPP1155" s="754"/>
      <c r="UPQ1155" s="754"/>
      <c r="UPR1155" s="754"/>
      <c r="UPS1155" s="754"/>
      <c r="UPT1155" s="754"/>
      <c r="UPU1155" s="754"/>
      <c r="UPV1155" s="754"/>
      <c r="UPW1155" s="754"/>
      <c r="UPX1155" s="754"/>
      <c r="UPY1155" s="754"/>
      <c r="UPZ1155" s="754"/>
      <c r="UQA1155" s="754"/>
      <c r="UQB1155" s="754"/>
      <c r="UQC1155" s="754"/>
      <c r="UQD1155" s="754"/>
      <c r="UQE1155" s="754"/>
      <c r="UQF1155" s="754"/>
      <c r="UQG1155" s="754"/>
      <c r="UQH1155" s="754"/>
      <c r="UQI1155" s="754"/>
      <c r="UQJ1155" s="754"/>
      <c r="UQK1155" s="754"/>
      <c r="UQL1155" s="754"/>
      <c r="UQM1155" s="754"/>
      <c r="UQN1155" s="754"/>
      <c r="UQO1155" s="754"/>
      <c r="UQP1155" s="754"/>
      <c r="UQQ1155" s="754"/>
      <c r="UQR1155" s="754"/>
      <c r="UQS1155" s="754"/>
      <c r="UQT1155" s="754"/>
      <c r="UQU1155" s="754"/>
      <c r="UQV1155" s="754"/>
      <c r="UQW1155" s="754"/>
      <c r="UQX1155" s="754"/>
      <c r="UQY1155" s="754"/>
      <c r="UQZ1155" s="754"/>
      <c r="URA1155" s="754"/>
      <c r="URB1155" s="754"/>
      <c r="URC1155" s="754"/>
      <c r="URD1155" s="754"/>
      <c r="URE1155" s="754"/>
      <c r="URF1155" s="754"/>
      <c r="URG1155" s="754"/>
      <c r="URH1155" s="754"/>
      <c r="URI1155" s="754"/>
      <c r="URJ1155" s="754"/>
      <c r="URK1155" s="754"/>
      <c r="URL1155" s="754"/>
      <c r="URM1155" s="754"/>
      <c r="URN1155" s="754"/>
      <c r="URO1155" s="754"/>
      <c r="URP1155" s="754"/>
      <c r="URQ1155" s="754"/>
      <c r="URR1155" s="754"/>
      <c r="URS1155" s="754"/>
      <c r="URT1155" s="754"/>
      <c r="URU1155" s="754"/>
      <c r="URV1155" s="754"/>
      <c r="URW1155" s="754"/>
      <c r="URX1155" s="754"/>
      <c r="URY1155" s="754"/>
      <c r="URZ1155" s="754"/>
      <c r="USA1155" s="754"/>
      <c r="USB1155" s="754"/>
      <c r="USC1155" s="754"/>
      <c r="USD1155" s="754"/>
      <c r="USE1155" s="754"/>
      <c r="USF1155" s="754"/>
      <c r="USG1155" s="754"/>
      <c r="USH1155" s="754"/>
      <c r="USI1155" s="754"/>
      <c r="USJ1155" s="754"/>
      <c r="USK1155" s="754"/>
      <c r="USL1155" s="754"/>
      <c r="USM1155" s="754"/>
      <c r="USN1155" s="754"/>
      <c r="USO1155" s="754"/>
      <c r="USP1155" s="754"/>
      <c r="USQ1155" s="754"/>
      <c r="USR1155" s="754"/>
      <c r="USS1155" s="754"/>
      <c r="UST1155" s="754"/>
      <c r="USU1155" s="754"/>
      <c r="USV1155" s="754"/>
      <c r="USW1155" s="754"/>
      <c r="USX1155" s="754"/>
      <c r="USY1155" s="754"/>
      <c r="USZ1155" s="754"/>
      <c r="UTA1155" s="754"/>
      <c r="UTB1155" s="754"/>
      <c r="UTC1155" s="754"/>
      <c r="UTD1155" s="754"/>
      <c r="UTE1155" s="754"/>
      <c r="UTF1155" s="754"/>
      <c r="UTG1155" s="754"/>
      <c r="UTH1155" s="754"/>
      <c r="UTI1155" s="754"/>
      <c r="UTJ1155" s="754"/>
      <c r="UTK1155" s="754"/>
      <c r="UTL1155" s="754"/>
      <c r="UTM1155" s="754"/>
      <c r="UTN1155" s="754"/>
      <c r="UTO1155" s="754"/>
      <c r="UTP1155" s="754"/>
      <c r="UTQ1155" s="754"/>
      <c r="UTR1155" s="754"/>
      <c r="UTS1155" s="754"/>
      <c r="UTT1155" s="754"/>
      <c r="UTU1155" s="754"/>
      <c r="UTV1155" s="754"/>
      <c r="UTW1155" s="754"/>
      <c r="UTX1155" s="754"/>
      <c r="UTY1155" s="754"/>
      <c r="UTZ1155" s="754"/>
      <c r="UUA1155" s="754"/>
      <c r="UUB1155" s="754"/>
      <c r="UUC1155" s="754"/>
      <c r="UUD1155" s="754"/>
      <c r="UUE1155" s="754"/>
      <c r="UUF1155" s="754"/>
      <c r="UUG1155" s="754"/>
      <c r="UUH1155" s="754"/>
      <c r="UUI1155" s="754"/>
      <c r="UUJ1155" s="754"/>
      <c r="UUK1155" s="754"/>
      <c r="UUL1155" s="754"/>
      <c r="UUM1155" s="754"/>
      <c r="UUN1155" s="754"/>
      <c r="UUO1155" s="754"/>
      <c r="UUP1155" s="754"/>
      <c r="UUQ1155" s="754"/>
      <c r="UUR1155" s="754"/>
      <c r="UUS1155" s="754"/>
      <c r="UUT1155" s="754"/>
      <c r="UUU1155" s="754"/>
      <c r="UUV1155" s="754"/>
      <c r="UUW1155" s="754"/>
      <c r="UUX1155" s="754"/>
      <c r="UUY1155" s="754"/>
      <c r="UUZ1155" s="754"/>
      <c r="UVA1155" s="754"/>
      <c r="UVB1155" s="754"/>
      <c r="UVC1155" s="754"/>
      <c r="UVD1155" s="754"/>
      <c r="UVE1155" s="754"/>
      <c r="UVF1155" s="754"/>
      <c r="UVG1155" s="754"/>
      <c r="UVH1155" s="754"/>
      <c r="UVI1155" s="754"/>
      <c r="UVJ1155" s="754"/>
      <c r="UVK1155" s="754"/>
      <c r="UVL1155" s="754"/>
      <c r="UVM1155" s="754"/>
      <c r="UVN1155" s="754"/>
      <c r="UVO1155" s="754"/>
      <c r="UVP1155" s="754"/>
      <c r="UVQ1155" s="754"/>
      <c r="UVR1155" s="754"/>
      <c r="UVS1155" s="754"/>
      <c r="UVT1155" s="754"/>
      <c r="UVU1155" s="754"/>
      <c r="UVV1155" s="754"/>
      <c r="UVW1155" s="754"/>
      <c r="UVX1155" s="754"/>
      <c r="UVY1155" s="754"/>
      <c r="UVZ1155" s="754"/>
      <c r="UWA1155" s="754"/>
      <c r="UWB1155" s="754"/>
      <c r="UWC1155" s="754"/>
      <c r="UWD1155" s="754"/>
      <c r="UWE1155" s="754"/>
      <c r="UWF1155" s="754"/>
      <c r="UWG1155" s="754"/>
      <c r="UWH1155" s="754"/>
      <c r="UWI1155" s="754"/>
      <c r="UWJ1155" s="754"/>
      <c r="UWK1155" s="754"/>
      <c r="UWL1155" s="754"/>
      <c r="UWM1155" s="754"/>
      <c r="UWN1155" s="754"/>
      <c r="UWO1155" s="754"/>
      <c r="UWP1155" s="754"/>
      <c r="UWQ1155" s="754"/>
      <c r="UWR1155" s="754"/>
      <c r="UWS1155" s="754"/>
      <c r="UWT1155" s="754"/>
      <c r="UWU1155" s="754"/>
      <c r="UWV1155" s="754"/>
      <c r="UWW1155" s="754"/>
      <c r="UWX1155" s="754"/>
      <c r="UWY1155" s="754"/>
      <c r="UWZ1155" s="754"/>
      <c r="UXA1155" s="754"/>
      <c r="UXB1155" s="754"/>
      <c r="UXC1155" s="754"/>
      <c r="UXD1155" s="754"/>
      <c r="UXE1155" s="754"/>
      <c r="UXF1155" s="754"/>
      <c r="UXG1155" s="754"/>
      <c r="UXH1155" s="754"/>
      <c r="UXI1155" s="754"/>
      <c r="UXJ1155" s="754"/>
      <c r="UXK1155" s="754"/>
      <c r="UXL1155" s="754"/>
      <c r="UXM1155" s="754"/>
      <c r="UXN1155" s="754"/>
      <c r="UXO1155" s="754"/>
      <c r="UXP1155" s="754"/>
      <c r="UXQ1155" s="754"/>
      <c r="UXR1155" s="754"/>
      <c r="UXS1155" s="754"/>
      <c r="UXT1155" s="754"/>
      <c r="UXU1155" s="754"/>
      <c r="UXV1155" s="754"/>
      <c r="UXW1155" s="754"/>
      <c r="UXX1155" s="754"/>
      <c r="UXY1155" s="754"/>
      <c r="UXZ1155" s="754"/>
      <c r="UYA1155" s="754"/>
      <c r="UYB1155" s="754"/>
      <c r="UYC1155" s="754"/>
      <c r="UYD1155" s="754"/>
      <c r="UYE1155" s="754"/>
      <c r="UYF1155" s="754"/>
      <c r="UYG1155" s="754"/>
      <c r="UYH1155" s="754"/>
      <c r="UYI1155" s="754"/>
      <c r="UYJ1155" s="754"/>
      <c r="UYK1155" s="754"/>
      <c r="UYL1155" s="754"/>
      <c r="UYM1155" s="754"/>
      <c r="UYN1155" s="754"/>
      <c r="UYO1155" s="754"/>
      <c r="UYP1155" s="754"/>
      <c r="UYQ1155" s="754"/>
      <c r="UYR1155" s="754"/>
      <c r="UYS1155" s="754"/>
      <c r="UYT1155" s="754"/>
      <c r="UYU1155" s="754"/>
      <c r="UYV1155" s="754"/>
      <c r="UYW1155" s="754"/>
      <c r="UYX1155" s="754"/>
      <c r="UYY1155" s="754"/>
      <c r="UYZ1155" s="754"/>
      <c r="UZA1155" s="754"/>
      <c r="UZB1155" s="754"/>
      <c r="UZC1155" s="754"/>
      <c r="UZD1155" s="754"/>
      <c r="UZE1155" s="754"/>
      <c r="UZF1155" s="754"/>
      <c r="UZG1155" s="754"/>
      <c r="UZH1155" s="754"/>
      <c r="UZI1155" s="754"/>
      <c r="UZJ1155" s="754"/>
      <c r="UZK1155" s="754"/>
      <c r="UZL1155" s="754"/>
      <c r="UZM1155" s="754"/>
      <c r="UZN1155" s="754"/>
      <c r="UZO1155" s="754"/>
      <c r="UZP1155" s="754"/>
      <c r="UZQ1155" s="754"/>
      <c r="UZR1155" s="754"/>
      <c r="UZS1155" s="754"/>
      <c r="UZT1155" s="754"/>
      <c r="UZU1155" s="754"/>
      <c r="UZV1155" s="754"/>
      <c r="UZW1155" s="754"/>
      <c r="UZX1155" s="754"/>
      <c r="UZY1155" s="754"/>
      <c r="UZZ1155" s="754"/>
      <c r="VAA1155" s="754"/>
      <c r="VAB1155" s="754"/>
      <c r="VAC1155" s="754"/>
      <c r="VAD1155" s="754"/>
      <c r="VAE1155" s="754"/>
      <c r="VAF1155" s="754"/>
      <c r="VAG1155" s="754"/>
      <c r="VAH1155" s="754"/>
      <c r="VAI1155" s="754"/>
      <c r="VAJ1155" s="754"/>
      <c r="VAK1155" s="754"/>
      <c r="VAL1155" s="754"/>
      <c r="VAM1155" s="754"/>
      <c r="VAN1155" s="754"/>
      <c r="VAO1155" s="754"/>
      <c r="VAP1155" s="754"/>
      <c r="VAQ1155" s="754"/>
      <c r="VAR1155" s="754"/>
      <c r="VAS1155" s="754"/>
      <c r="VAT1155" s="754"/>
      <c r="VAU1155" s="754"/>
      <c r="VAV1155" s="754"/>
      <c r="VAW1155" s="754"/>
      <c r="VAX1155" s="754"/>
      <c r="VAY1155" s="754"/>
      <c r="VAZ1155" s="754"/>
      <c r="VBA1155" s="754"/>
      <c r="VBB1155" s="754"/>
      <c r="VBC1155" s="754"/>
      <c r="VBD1155" s="754"/>
      <c r="VBE1155" s="754"/>
      <c r="VBF1155" s="754"/>
      <c r="VBG1155" s="754"/>
      <c r="VBH1155" s="754"/>
      <c r="VBI1155" s="754"/>
      <c r="VBJ1155" s="754"/>
      <c r="VBK1155" s="754"/>
      <c r="VBL1155" s="754"/>
      <c r="VBM1155" s="754"/>
      <c r="VBN1155" s="754"/>
      <c r="VBO1155" s="754"/>
      <c r="VBP1155" s="754"/>
      <c r="VBQ1155" s="754"/>
      <c r="VBR1155" s="754"/>
      <c r="VBS1155" s="754"/>
      <c r="VBT1155" s="754"/>
      <c r="VBU1155" s="754"/>
      <c r="VBV1155" s="754"/>
      <c r="VBW1155" s="754"/>
      <c r="VBX1155" s="754"/>
      <c r="VBY1155" s="754"/>
      <c r="VBZ1155" s="754"/>
      <c r="VCA1155" s="754"/>
      <c r="VCB1155" s="754"/>
      <c r="VCC1155" s="754"/>
      <c r="VCD1155" s="754"/>
      <c r="VCE1155" s="754"/>
      <c r="VCF1155" s="754"/>
      <c r="VCG1155" s="754"/>
      <c r="VCH1155" s="754"/>
      <c r="VCI1155" s="754"/>
      <c r="VCJ1155" s="754"/>
      <c r="VCK1155" s="754"/>
      <c r="VCL1155" s="754"/>
      <c r="VCM1155" s="754"/>
      <c r="VCN1155" s="754"/>
      <c r="VCO1155" s="754"/>
      <c r="VCP1155" s="754"/>
      <c r="VCQ1155" s="754"/>
      <c r="VCR1155" s="754"/>
      <c r="VCS1155" s="754"/>
      <c r="VCT1155" s="754"/>
      <c r="VCU1155" s="754"/>
      <c r="VCV1155" s="754"/>
      <c r="VCW1155" s="754"/>
      <c r="VCX1155" s="754"/>
      <c r="VCY1155" s="754"/>
      <c r="VCZ1155" s="754"/>
      <c r="VDA1155" s="754"/>
      <c r="VDB1155" s="754"/>
      <c r="VDC1155" s="754"/>
      <c r="VDD1155" s="754"/>
      <c r="VDE1155" s="754"/>
      <c r="VDF1155" s="754"/>
      <c r="VDG1155" s="754"/>
      <c r="VDH1155" s="754"/>
      <c r="VDI1155" s="754"/>
      <c r="VDJ1155" s="754"/>
      <c r="VDK1155" s="754"/>
      <c r="VDL1155" s="754"/>
      <c r="VDM1155" s="754"/>
      <c r="VDN1155" s="754"/>
      <c r="VDO1155" s="754"/>
      <c r="VDP1155" s="754"/>
      <c r="VDQ1155" s="754"/>
      <c r="VDR1155" s="754"/>
      <c r="VDS1155" s="754"/>
      <c r="VDT1155" s="754"/>
      <c r="VDU1155" s="754"/>
      <c r="VDV1155" s="754"/>
      <c r="VDW1155" s="754"/>
      <c r="VDX1155" s="754"/>
      <c r="VDY1155" s="754"/>
      <c r="VDZ1155" s="754"/>
      <c r="VEA1155" s="754"/>
      <c r="VEB1155" s="754"/>
      <c r="VEC1155" s="754"/>
      <c r="VED1155" s="754"/>
      <c r="VEE1155" s="754"/>
      <c r="VEF1155" s="754"/>
      <c r="VEG1155" s="754"/>
      <c r="VEH1155" s="754"/>
      <c r="VEI1155" s="754"/>
      <c r="VEJ1155" s="754"/>
      <c r="VEK1155" s="754"/>
      <c r="VEL1155" s="754"/>
      <c r="VEM1155" s="754"/>
      <c r="VEN1155" s="754"/>
      <c r="VEO1155" s="754"/>
      <c r="VEP1155" s="754"/>
      <c r="VEQ1155" s="754"/>
      <c r="VER1155" s="754"/>
      <c r="VES1155" s="754"/>
      <c r="VET1155" s="754"/>
      <c r="VEU1155" s="754"/>
      <c r="VEV1155" s="754"/>
      <c r="VEW1155" s="754"/>
      <c r="VEX1155" s="754"/>
      <c r="VEY1155" s="754"/>
      <c r="VEZ1155" s="754"/>
      <c r="VFA1155" s="754"/>
      <c r="VFB1155" s="754"/>
      <c r="VFC1155" s="754"/>
      <c r="VFD1155" s="754"/>
      <c r="VFE1155" s="754"/>
      <c r="VFF1155" s="754"/>
      <c r="VFG1155" s="754"/>
      <c r="VFH1155" s="754"/>
      <c r="VFI1155" s="754"/>
      <c r="VFJ1155" s="754"/>
      <c r="VFK1155" s="754"/>
      <c r="VFL1155" s="754"/>
      <c r="VFM1155" s="754"/>
      <c r="VFN1155" s="754"/>
      <c r="VFO1155" s="754"/>
      <c r="VFP1155" s="754"/>
      <c r="VFQ1155" s="754"/>
      <c r="VFR1155" s="754"/>
      <c r="VFS1155" s="754"/>
      <c r="VFT1155" s="754"/>
      <c r="VFU1155" s="754"/>
      <c r="VFV1155" s="754"/>
      <c r="VFW1155" s="754"/>
      <c r="VFX1155" s="754"/>
      <c r="VFY1155" s="754"/>
      <c r="VFZ1155" s="754"/>
      <c r="VGA1155" s="754"/>
      <c r="VGB1155" s="754"/>
      <c r="VGC1155" s="754"/>
      <c r="VGD1155" s="754"/>
      <c r="VGE1155" s="754"/>
      <c r="VGF1155" s="754"/>
      <c r="VGG1155" s="754"/>
      <c r="VGH1155" s="754"/>
      <c r="VGI1155" s="754"/>
      <c r="VGJ1155" s="754"/>
      <c r="VGK1155" s="754"/>
      <c r="VGL1155" s="754"/>
      <c r="VGM1155" s="754"/>
      <c r="VGN1155" s="754"/>
      <c r="VGO1155" s="754"/>
      <c r="VGP1155" s="754"/>
      <c r="VGQ1155" s="754"/>
      <c r="VGR1155" s="754"/>
      <c r="VGS1155" s="754"/>
      <c r="VGT1155" s="754"/>
      <c r="VGU1155" s="754"/>
      <c r="VGV1155" s="754"/>
      <c r="VGW1155" s="754"/>
      <c r="VGX1155" s="754"/>
      <c r="VGY1155" s="754"/>
      <c r="VGZ1155" s="754"/>
      <c r="VHA1155" s="754"/>
      <c r="VHB1155" s="754"/>
      <c r="VHC1155" s="754"/>
      <c r="VHD1155" s="754"/>
      <c r="VHE1155" s="754"/>
      <c r="VHF1155" s="754"/>
      <c r="VHG1155" s="754"/>
      <c r="VHH1155" s="754"/>
      <c r="VHI1155" s="754"/>
      <c r="VHJ1155" s="754"/>
      <c r="VHK1155" s="754"/>
      <c r="VHL1155" s="754"/>
      <c r="VHM1155" s="754"/>
      <c r="VHN1155" s="754"/>
      <c r="VHO1155" s="754"/>
      <c r="VHP1155" s="754"/>
      <c r="VHQ1155" s="754"/>
      <c r="VHR1155" s="754"/>
      <c r="VHS1155" s="754"/>
      <c r="VHT1155" s="754"/>
      <c r="VHU1155" s="754"/>
      <c r="VHV1155" s="754"/>
      <c r="VHW1155" s="754"/>
      <c r="VHX1155" s="754"/>
      <c r="VHY1155" s="754"/>
      <c r="VHZ1155" s="754"/>
      <c r="VIA1155" s="754"/>
      <c r="VIB1155" s="754"/>
      <c r="VIC1155" s="754"/>
      <c r="VID1155" s="754"/>
      <c r="VIE1155" s="754"/>
      <c r="VIF1155" s="754"/>
      <c r="VIG1155" s="754"/>
      <c r="VIH1155" s="754"/>
      <c r="VII1155" s="754"/>
      <c r="VIJ1155" s="754"/>
      <c r="VIK1155" s="754"/>
      <c r="VIL1155" s="754"/>
      <c r="VIM1155" s="754"/>
      <c r="VIN1155" s="754"/>
      <c r="VIO1155" s="754"/>
      <c r="VIP1155" s="754"/>
      <c r="VIQ1155" s="754"/>
      <c r="VIR1155" s="754"/>
      <c r="VIS1155" s="754"/>
      <c r="VIT1155" s="754"/>
      <c r="VIU1155" s="754"/>
      <c r="VIV1155" s="754"/>
      <c r="VIW1155" s="754"/>
      <c r="VIX1155" s="754"/>
      <c r="VIY1155" s="754"/>
      <c r="VIZ1155" s="754"/>
      <c r="VJA1155" s="754"/>
      <c r="VJB1155" s="754"/>
      <c r="VJC1155" s="754"/>
      <c r="VJD1155" s="754"/>
      <c r="VJE1155" s="754"/>
      <c r="VJF1155" s="754"/>
      <c r="VJG1155" s="754"/>
      <c r="VJH1155" s="754"/>
      <c r="VJI1155" s="754"/>
      <c r="VJJ1155" s="754"/>
      <c r="VJK1155" s="754"/>
      <c r="VJL1155" s="754"/>
      <c r="VJM1155" s="754"/>
      <c r="VJN1155" s="754"/>
      <c r="VJO1155" s="754"/>
      <c r="VJP1155" s="754"/>
      <c r="VJQ1155" s="754"/>
      <c r="VJR1155" s="754"/>
      <c r="VJS1155" s="754"/>
      <c r="VJT1155" s="754"/>
      <c r="VJU1155" s="754"/>
      <c r="VJV1155" s="754"/>
      <c r="VJW1155" s="754"/>
      <c r="VJX1155" s="754"/>
      <c r="VJY1155" s="754"/>
      <c r="VJZ1155" s="754"/>
      <c r="VKA1155" s="754"/>
      <c r="VKB1155" s="754"/>
      <c r="VKC1155" s="754"/>
      <c r="VKD1155" s="754"/>
      <c r="VKE1155" s="754"/>
      <c r="VKF1155" s="754"/>
      <c r="VKG1155" s="754"/>
      <c r="VKH1155" s="754"/>
      <c r="VKI1155" s="754"/>
      <c r="VKJ1155" s="754"/>
      <c r="VKK1155" s="754"/>
      <c r="VKL1155" s="754"/>
      <c r="VKM1155" s="754"/>
      <c r="VKN1155" s="754"/>
      <c r="VKO1155" s="754"/>
      <c r="VKP1155" s="754"/>
      <c r="VKQ1155" s="754"/>
      <c r="VKR1155" s="754"/>
      <c r="VKS1155" s="754"/>
      <c r="VKT1155" s="754"/>
      <c r="VKU1155" s="754"/>
      <c r="VKV1155" s="754"/>
      <c r="VKW1155" s="754"/>
      <c r="VKX1155" s="754"/>
      <c r="VKY1155" s="754"/>
      <c r="VKZ1155" s="754"/>
      <c r="VLA1155" s="754"/>
      <c r="VLB1155" s="754"/>
      <c r="VLC1155" s="754"/>
      <c r="VLD1155" s="754"/>
      <c r="VLE1155" s="754"/>
      <c r="VLF1155" s="754"/>
      <c r="VLG1155" s="754"/>
      <c r="VLH1155" s="754"/>
      <c r="VLI1155" s="754"/>
      <c r="VLJ1155" s="754"/>
      <c r="VLK1155" s="754"/>
      <c r="VLL1155" s="754"/>
      <c r="VLM1155" s="754"/>
      <c r="VLN1155" s="754"/>
      <c r="VLO1155" s="754"/>
      <c r="VLP1155" s="754"/>
      <c r="VLQ1155" s="754"/>
      <c r="VLR1155" s="754"/>
      <c r="VLS1155" s="754"/>
      <c r="VLT1155" s="754"/>
      <c r="VLU1155" s="754"/>
      <c r="VLV1155" s="754"/>
      <c r="VLW1155" s="754"/>
      <c r="VLX1155" s="754"/>
      <c r="VLY1155" s="754"/>
      <c r="VLZ1155" s="754"/>
      <c r="VMA1155" s="754"/>
      <c r="VMB1155" s="754"/>
      <c r="VMC1155" s="754"/>
      <c r="VMD1155" s="754"/>
      <c r="VME1155" s="754"/>
      <c r="VMF1155" s="754"/>
      <c r="VMG1155" s="754"/>
      <c r="VMH1155" s="754"/>
      <c r="VMI1155" s="754"/>
      <c r="VMJ1155" s="754"/>
      <c r="VMK1155" s="754"/>
      <c r="VML1155" s="754"/>
      <c r="VMM1155" s="754"/>
      <c r="VMN1155" s="754"/>
      <c r="VMO1155" s="754"/>
      <c r="VMP1155" s="754"/>
      <c r="VMQ1155" s="754"/>
      <c r="VMR1155" s="754"/>
      <c r="VMS1155" s="754"/>
      <c r="VMT1155" s="754"/>
      <c r="VMU1155" s="754"/>
      <c r="VMV1155" s="754"/>
      <c r="VMW1155" s="754"/>
      <c r="VMX1155" s="754"/>
      <c r="VMY1155" s="754"/>
      <c r="VMZ1155" s="754"/>
      <c r="VNA1155" s="754"/>
      <c r="VNB1155" s="754"/>
      <c r="VNC1155" s="754"/>
      <c r="VND1155" s="754"/>
      <c r="VNE1155" s="754"/>
      <c r="VNF1155" s="754"/>
      <c r="VNG1155" s="754"/>
      <c r="VNH1155" s="754"/>
      <c r="VNI1155" s="754"/>
      <c r="VNJ1155" s="754"/>
      <c r="VNK1155" s="754"/>
      <c r="VNL1155" s="754"/>
      <c r="VNM1155" s="754"/>
      <c r="VNN1155" s="754"/>
      <c r="VNO1155" s="754"/>
      <c r="VNP1155" s="754"/>
      <c r="VNQ1155" s="754"/>
      <c r="VNR1155" s="754"/>
      <c r="VNS1155" s="754"/>
      <c r="VNT1155" s="754"/>
      <c r="VNU1155" s="754"/>
      <c r="VNV1155" s="754"/>
      <c r="VNW1155" s="754"/>
      <c r="VNX1155" s="754"/>
      <c r="VNY1155" s="754"/>
      <c r="VNZ1155" s="754"/>
      <c r="VOA1155" s="754"/>
      <c r="VOB1155" s="754"/>
      <c r="VOC1155" s="754"/>
      <c r="VOD1155" s="754"/>
      <c r="VOE1155" s="754"/>
      <c r="VOF1155" s="754"/>
      <c r="VOG1155" s="754"/>
      <c r="VOH1155" s="754"/>
      <c r="VOI1155" s="754"/>
      <c r="VOJ1155" s="754"/>
      <c r="VOK1155" s="754"/>
      <c r="VOL1155" s="754"/>
      <c r="VOM1155" s="754"/>
      <c r="VON1155" s="754"/>
      <c r="VOO1155" s="754"/>
      <c r="VOP1155" s="754"/>
      <c r="VOQ1155" s="754"/>
      <c r="VOR1155" s="754"/>
      <c r="VOS1155" s="754"/>
      <c r="VOT1155" s="754"/>
      <c r="VOU1155" s="754"/>
      <c r="VOV1155" s="754"/>
      <c r="VOW1155" s="754"/>
      <c r="VOX1155" s="754"/>
      <c r="VOY1155" s="754"/>
      <c r="VOZ1155" s="754"/>
      <c r="VPA1155" s="754"/>
      <c r="VPB1155" s="754"/>
      <c r="VPC1155" s="754"/>
      <c r="VPD1155" s="754"/>
      <c r="VPE1155" s="754"/>
      <c r="VPF1155" s="754"/>
      <c r="VPG1155" s="754"/>
      <c r="VPH1155" s="754"/>
      <c r="VPI1155" s="754"/>
      <c r="VPJ1155" s="754"/>
      <c r="VPK1155" s="754"/>
      <c r="VPL1155" s="754"/>
      <c r="VPM1155" s="754"/>
      <c r="VPN1155" s="754"/>
      <c r="VPO1155" s="754"/>
      <c r="VPP1155" s="754"/>
      <c r="VPQ1155" s="754"/>
      <c r="VPR1155" s="754"/>
      <c r="VPS1155" s="754"/>
      <c r="VPT1155" s="754"/>
      <c r="VPU1155" s="754"/>
      <c r="VPV1155" s="754"/>
      <c r="VPW1155" s="754"/>
      <c r="VPX1155" s="754"/>
      <c r="VPY1155" s="754"/>
      <c r="VPZ1155" s="754"/>
      <c r="VQA1155" s="754"/>
      <c r="VQB1155" s="754"/>
      <c r="VQC1155" s="754"/>
      <c r="VQD1155" s="754"/>
      <c r="VQE1155" s="754"/>
      <c r="VQF1155" s="754"/>
      <c r="VQG1155" s="754"/>
      <c r="VQH1155" s="754"/>
      <c r="VQI1155" s="754"/>
      <c r="VQJ1155" s="754"/>
      <c r="VQK1155" s="754"/>
      <c r="VQL1155" s="754"/>
      <c r="VQM1155" s="754"/>
      <c r="VQN1155" s="754"/>
      <c r="VQO1155" s="754"/>
      <c r="VQP1155" s="754"/>
      <c r="VQQ1155" s="754"/>
      <c r="VQR1155" s="754"/>
      <c r="VQS1155" s="754"/>
      <c r="VQT1155" s="754"/>
      <c r="VQU1155" s="754"/>
      <c r="VQV1155" s="754"/>
      <c r="VQW1155" s="754"/>
      <c r="VQX1155" s="754"/>
      <c r="VQY1155" s="754"/>
      <c r="VQZ1155" s="754"/>
      <c r="VRA1155" s="754"/>
      <c r="VRB1155" s="754"/>
      <c r="VRC1155" s="754"/>
      <c r="VRD1155" s="754"/>
      <c r="VRE1155" s="754"/>
      <c r="VRF1155" s="754"/>
      <c r="VRG1155" s="754"/>
      <c r="VRH1155" s="754"/>
      <c r="VRI1155" s="754"/>
      <c r="VRJ1155" s="754"/>
      <c r="VRK1155" s="754"/>
      <c r="VRL1155" s="754"/>
      <c r="VRM1155" s="754"/>
      <c r="VRN1155" s="754"/>
      <c r="VRO1155" s="754"/>
      <c r="VRP1155" s="754"/>
      <c r="VRQ1155" s="754"/>
      <c r="VRR1155" s="754"/>
      <c r="VRS1155" s="754"/>
      <c r="VRT1155" s="754"/>
      <c r="VRU1155" s="754"/>
      <c r="VRV1155" s="754"/>
      <c r="VRW1155" s="754"/>
      <c r="VRX1155" s="754"/>
      <c r="VRY1155" s="754"/>
      <c r="VRZ1155" s="754"/>
      <c r="VSA1155" s="754"/>
      <c r="VSB1155" s="754"/>
      <c r="VSC1155" s="754"/>
      <c r="VSD1155" s="754"/>
      <c r="VSE1155" s="754"/>
      <c r="VSF1155" s="754"/>
      <c r="VSG1155" s="754"/>
      <c r="VSH1155" s="754"/>
      <c r="VSI1155" s="754"/>
      <c r="VSJ1155" s="754"/>
      <c r="VSK1155" s="754"/>
      <c r="VSL1155" s="754"/>
      <c r="VSM1155" s="754"/>
      <c r="VSN1155" s="754"/>
      <c r="VSO1155" s="754"/>
      <c r="VSP1155" s="754"/>
      <c r="VSQ1155" s="754"/>
      <c r="VSR1155" s="754"/>
      <c r="VSS1155" s="754"/>
      <c r="VST1155" s="754"/>
      <c r="VSU1155" s="754"/>
      <c r="VSV1155" s="754"/>
      <c r="VSW1155" s="754"/>
      <c r="VSX1155" s="754"/>
      <c r="VSY1155" s="754"/>
      <c r="VSZ1155" s="754"/>
      <c r="VTA1155" s="754"/>
      <c r="VTB1155" s="754"/>
      <c r="VTC1155" s="754"/>
      <c r="VTD1155" s="754"/>
      <c r="VTE1155" s="754"/>
      <c r="VTF1155" s="754"/>
      <c r="VTG1155" s="754"/>
      <c r="VTH1155" s="754"/>
      <c r="VTI1155" s="754"/>
      <c r="VTJ1155" s="754"/>
      <c r="VTK1155" s="754"/>
      <c r="VTL1155" s="754"/>
      <c r="VTM1155" s="754"/>
      <c r="VTN1155" s="754"/>
      <c r="VTO1155" s="754"/>
      <c r="VTP1155" s="754"/>
      <c r="VTQ1155" s="754"/>
      <c r="VTR1155" s="754"/>
      <c r="VTS1155" s="754"/>
      <c r="VTT1155" s="754"/>
      <c r="VTU1155" s="754"/>
      <c r="VTV1155" s="754"/>
      <c r="VTW1155" s="754"/>
      <c r="VTX1155" s="754"/>
      <c r="VTY1155" s="754"/>
      <c r="VTZ1155" s="754"/>
      <c r="VUA1155" s="754"/>
      <c r="VUB1155" s="754"/>
      <c r="VUC1155" s="754"/>
      <c r="VUD1155" s="754"/>
      <c r="VUE1155" s="754"/>
      <c r="VUF1155" s="754"/>
      <c r="VUG1155" s="754"/>
      <c r="VUH1155" s="754"/>
      <c r="VUI1155" s="754"/>
      <c r="VUJ1155" s="754"/>
      <c r="VUK1155" s="754"/>
      <c r="VUL1155" s="754"/>
      <c r="VUM1155" s="754"/>
      <c r="VUN1155" s="754"/>
      <c r="VUO1155" s="754"/>
      <c r="VUP1155" s="754"/>
      <c r="VUQ1155" s="754"/>
      <c r="VUR1155" s="754"/>
      <c r="VUS1155" s="754"/>
      <c r="VUT1155" s="754"/>
      <c r="VUU1155" s="754"/>
      <c r="VUV1155" s="754"/>
      <c r="VUW1155" s="754"/>
      <c r="VUX1155" s="754"/>
      <c r="VUY1155" s="754"/>
      <c r="VUZ1155" s="754"/>
      <c r="VVA1155" s="754"/>
      <c r="VVB1155" s="754"/>
      <c r="VVC1155" s="754"/>
      <c r="VVD1155" s="754"/>
      <c r="VVE1155" s="754"/>
      <c r="VVF1155" s="754"/>
      <c r="VVG1155" s="754"/>
      <c r="VVH1155" s="754"/>
      <c r="VVI1155" s="754"/>
      <c r="VVJ1155" s="754"/>
      <c r="VVK1155" s="754"/>
      <c r="VVL1155" s="754"/>
      <c r="VVM1155" s="754"/>
      <c r="VVN1155" s="754"/>
      <c r="VVO1155" s="754"/>
      <c r="VVP1155" s="754"/>
      <c r="VVQ1155" s="754"/>
      <c r="VVR1155" s="754"/>
      <c r="VVS1155" s="754"/>
      <c r="VVT1155" s="754"/>
      <c r="VVU1155" s="754"/>
      <c r="VVV1155" s="754"/>
      <c r="VVW1155" s="754"/>
      <c r="VVX1155" s="754"/>
      <c r="VVY1155" s="754"/>
      <c r="VVZ1155" s="754"/>
      <c r="VWA1155" s="754"/>
      <c r="VWB1155" s="754"/>
      <c r="VWC1155" s="754"/>
      <c r="VWD1155" s="754"/>
      <c r="VWE1155" s="754"/>
      <c r="VWF1155" s="754"/>
      <c r="VWG1155" s="754"/>
      <c r="VWH1155" s="754"/>
      <c r="VWI1155" s="754"/>
      <c r="VWJ1155" s="754"/>
      <c r="VWK1155" s="754"/>
      <c r="VWL1155" s="754"/>
      <c r="VWM1155" s="754"/>
      <c r="VWN1155" s="754"/>
      <c r="VWO1155" s="754"/>
      <c r="VWP1155" s="754"/>
      <c r="VWQ1155" s="754"/>
      <c r="VWR1155" s="754"/>
      <c r="VWS1155" s="754"/>
      <c r="VWT1155" s="754"/>
      <c r="VWU1155" s="754"/>
      <c r="VWV1155" s="754"/>
      <c r="VWW1155" s="754"/>
      <c r="VWX1155" s="754"/>
      <c r="VWY1155" s="754"/>
      <c r="VWZ1155" s="754"/>
      <c r="VXA1155" s="754"/>
      <c r="VXB1155" s="754"/>
      <c r="VXC1155" s="754"/>
      <c r="VXD1155" s="754"/>
      <c r="VXE1155" s="754"/>
      <c r="VXF1155" s="754"/>
      <c r="VXG1155" s="754"/>
      <c r="VXH1155" s="754"/>
      <c r="VXI1155" s="754"/>
      <c r="VXJ1155" s="754"/>
      <c r="VXK1155" s="754"/>
      <c r="VXL1155" s="754"/>
      <c r="VXM1155" s="754"/>
      <c r="VXN1155" s="754"/>
      <c r="VXO1155" s="754"/>
      <c r="VXP1155" s="754"/>
      <c r="VXQ1155" s="754"/>
      <c r="VXR1155" s="754"/>
      <c r="VXS1155" s="754"/>
      <c r="VXT1155" s="754"/>
      <c r="VXU1155" s="754"/>
      <c r="VXV1155" s="754"/>
      <c r="VXW1155" s="754"/>
      <c r="VXX1155" s="754"/>
      <c r="VXY1155" s="754"/>
      <c r="VXZ1155" s="754"/>
      <c r="VYA1155" s="754"/>
      <c r="VYB1155" s="754"/>
      <c r="VYC1155" s="754"/>
      <c r="VYD1155" s="754"/>
      <c r="VYE1155" s="754"/>
      <c r="VYF1155" s="754"/>
      <c r="VYG1155" s="754"/>
      <c r="VYH1155" s="754"/>
      <c r="VYI1155" s="754"/>
      <c r="VYJ1155" s="754"/>
      <c r="VYK1155" s="754"/>
      <c r="VYL1155" s="754"/>
      <c r="VYM1155" s="754"/>
      <c r="VYN1155" s="754"/>
      <c r="VYO1155" s="754"/>
      <c r="VYP1155" s="754"/>
      <c r="VYQ1155" s="754"/>
      <c r="VYR1155" s="754"/>
      <c r="VYS1155" s="754"/>
      <c r="VYT1155" s="754"/>
      <c r="VYU1155" s="754"/>
      <c r="VYV1155" s="754"/>
      <c r="VYW1155" s="754"/>
      <c r="VYX1155" s="754"/>
      <c r="VYY1155" s="754"/>
      <c r="VYZ1155" s="754"/>
      <c r="VZA1155" s="754"/>
      <c r="VZB1155" s="754"/>
      <c r="VZC1155" s="754"/>
      <c r="VZD1155" s="754"/>
      <c r="VZE1155" s="754"/>
      <c r="VZF1155" s="754"/>
      <c r="VZG1155" s="754"/>
      <c r="VZH1155" s="754"/>
      <c r="VZI1155" s="754"/>
      <c r="VZJ1155" s="754"/>
      <c r="VZK1155" s="754"/>
      <c r="VZL1155" s="754"/>
      <c r="VZM1155" s="754"/>
      <c r="VZN1155" s="754"/>
      <c r="VZO1155" s="754"/>
      <c r="VZP1155" s="754"/>
      <c r="VZQ1155" s="754"/>
      <c r="VZR1155" s="754"/>
      <c r="VZS1155" s="754"/>
      <c r="VZT1155" s="754"/>
      <c r="VZU1155" s="754"/>
      <c r="VZV1155" s="754"/>
      <c r="VZW1155" s="754"/>
      <c r="VZX1155" s="754"/>
      <c r="VZY1155" s="754"/>
      <c r="VZZ1155" s="754"/>
      <c r="WAA1155" s="754"/>
      <c r="WAB1155" s="754"/>
      <c r="WAC1155" s="754"/>
      <c r="WAD1155" s="754"/>
      <c r="WAE1155" s="754"/>
      <c r="WAF1155" s="754"/>
      <c r="WAG1155" s="754"/>
      <c r="WAH1155" s="754"/>
      <c r="WAI1155" s="754"/>
      <c r="WAJ1155" s="754"/>
      <c r="WAK1155" s="754"/>
      <c r="WAL1155" s="754"/>
      <c r="WAM1155" s="754"/>
      <c r="WAN1155" s="754"/>
      <c r="WAO1155" s="754"/>
      <c r="WAP1155" s="754"/>
      <c r="WAQ1155" s="754"/>
      <c r="WAR1155" s="754"/>
      <c r="WAS1155" s="754"/>
      <c r="WAT1155" s="754"/>
      <c r="WAU1155" s="754"/>
      <c r="WAV1155" s="754"/>
      <c r="WAW1155" s="754"/>
      <c r="WAX1155" s="754"/>
      <c r="WAY1155" s="754"/>
      <c r="WAZ1155" s="754"/>
      <c r="WBA1155" s="754"/>
      <c r="WBB1155" s="754"/>
      <c r="WBC1155" s="754"/>
      <c r="WBD1155" s="754"/>
      <c r="WBE1155" s="754"/>
      <c r="WBF1155" s="754"/>
      <c r="WBG1155" s="754"/>
      <c r="WBH1155" s="754"/>
      <c r="WBI1155" s="754"/>
      <c r="WBJ1155" s="754"/>
      <c r="WBK1155" s="754"/>
      <c r="WBL1155" s="754"/>
      <c r="WBM1155" s="754"/>
      <c r="WBN1155" s="754"/>
      <c r="WBO1155" s="754"/>
      <c r="WBP1155" s="754"/>
      <c r="WBQ1155" s="754"/>
      <c r="WBR1155" s="754"/>
      <c r="WBS1155" s="754"/>
      <c r="WBT1155" s="754"/>
      <c r="WBU1155" s="754"/>
      <c r="WBV1155" s="754"/>
      <c r="WBW1155" s="754"/>
      <c r="WBX1155" s="754"/>
      <c r="WBY1155" s="754"/>
      <c r="WBZ1155" s="754"/>
      <c r="WCA1155" s="754"/>
      <c r="WCB1155" s="754"/>
      <c r="WCC1155" s="754"/>
      <c r="WCD1155" s="754"/>
      <c r="WCE1155" s="754"/>
      <c r="WCF1155" s="754"/>
      <c r="WCG1155" s="754"/>
      <c r="WCH1155" s="754"/>
      <c r="WCI1155" s="754"/>
      <c r="WCJ1155" s="754"/>
      <c r="WCK1155" s="754"/>
      <c r="WCL1155" s="754"/>
      <c r="WCM1155" s="754"/>
      <c r="WCN1155" s="754"/>
      <c r="WCO1155" s="754"/>
      <c r="WCP1155" s="754"/>
      <c r="WCQ1155" s="754"/>
      <c r="WCR1155" s="754"/>
      <c r="WCS1155" s="754"/>
      <c r="WCT1155" s="754"/>
      <c r="WCU1155" s="754"/>
      <c r="WCV1155" s="754"/>
      <c r="WCW1155" s="754"/>
      <c r="WCX1155" s="754"/>
      <c r="WCY1155" s="754"/>
      <c r="WCZ1155" s="754"/>
      <c r="WDA1155" s="754"/>
      <c r="WDB1155" s="754"/>
      <c r="WDC1155" s="754"/>
      <c r="WDD1155" s="754"/>
      <c r="WDE1155" s="754"/>
      <c r="WDF1155" s="754"/>
      <c r="WDG1155" s="754"/>
      <c r="WDH1155" s="754"/>
      <c r="WDI1155" s="754"/>
      <c r="WDJ1155" s="754"/>
      <c r="WDK1155" s="754"/>
      <c r="WDL1155" s="754"/>
      <c r="WDM1155" s="754"/>
      <c r="WDN1155" s="754"/>
      <c r="WDO1155" s="754"/>
      <c r="WDP1155" s="754"/>
      <c r="WDQ1155" s="754"/>
      <c r="WDR1155" s="754"/>
      <c r="WDS1155" s="754"/>
      <c r="WDT1155" s="754"/>
      <c r="WDU1155" s="754"/>
      <c r="WDV1155" s="754"/>
      <c r="WDW1155" s="754"/>
      <c r="WDX1155" s="754"/>
      <c r="WDY1155" s="754"/>
      <c r="WDZ1155" s="754"/>
      <c r="WEA1155" s="754"/>
      <c r="WEB1155" s="754"/>
      <c r="WEC1155" s="754"/>
      <c r="WED1155" s="754"/>
      <c r="WEE1155" s="754"/>
      <c r="WEF1155" s="754"/>
      <c r="WEG1155" s="754"/>
      <c r="WEH1155" s="754"/>
      <c r="WEI1155" s="754"/>
      <c r="WEJ1155" s="754"/>
      <c r="WEK1155" s="754"/>
      <c r="WEL1155" s="754"/>
      <c r="WEM1155" s="754"/>
      <c r="WEN1155" s="754"/>
      <c r="WEO1155" s="754"/>
      <c r="WEP1155" s="754"/>
      <c r="WEQ1155" s="754"/>
      <c r="WER1155" s="754"/>
      <c r="WES1155" s="754"/>
      <c r="WET1155" s="754"/>
      <c r="WEU1155" s="754"/>
      <c r="WEV1155" s="754"/>
      <c r="WEW1155" s="754"/>
      <c r="WEX1155" s="754"/>
      <c r="WEY1155" s="754"/>
      <c r="WEZ1155" s="754"/>
      <c r="WFA1155" s="754"/>
      <c r="WFB1155" s="754"/>
      <c r="WFC1155" s="754"/>
      <c r="WFD1155" s="754"/>
      <c r="WFE1155" s="754"/>
      <c r="WFF1155" s="754"/>
      <c r="WFG1155" s="754"/>
      <c r="WFH1155" s="754"/>
      <c r="WFI1155" s="754"/>
      <c r="WFJ1155" s="754"/>
      <c r="WFK1155" s="754"/>
      <c r="WFL1155" s="754"/>
      <c r="WFM1155" s="754"/>
      <c r="WFN1155" s="754"/>
      <c r="WFO1155" s="754"/>
      <c r="WFP1155" s="754"/>
      <c r="WFQ1155" s="754"/>
      <c r="WFR1155" s="754"/>
      <c r="WFS1155" s="754"/>
      <c r="WFT1155" s="754"/>
      <c r="WFU1155" s="754"/>
      <c r="WFV1155" s="754"/>
      <c r="WFW1155" s="754"/>
      <c r="WFX1155" s="754"/>
      <c r="WFY1155" s="754"/>
      <c r="WFZ1155" s="754"/>
      <c r="WGA1155" s="754"/>
      <c r="WGB1155" s="754"/>
      <c r="WGC1155" s="754"/>
      <c r="WGD1155" s="754"/>
      <c r="WGE1155" s="754"/>
      <c r="WGF1155" s="754"/>
      <c r="WGG1155" s="754"/>
      <c r="WGH1155" s="754"/>
      <c r="WGI1155" s="754"/>
      <c r="WGJ1155" s="754"/>
      <c r="WGK1155" s="754"/>
      <c r="WGL1155" s="754"/>
      <c r="WGM1155" s="754"/>
      <c r="WGN1155" s="754"/>
      <c r="WGO1155" s="754"/>
      <c r="WGP1155" s="754"/>
      <c r="WGQ1155" s="754"/>
      <c r="WGR1155" s="754"/>
      <c r="WGS1155" s="754"/>
      <c r="WGT1155" s="754"/>
      <c r="WGU1155" s="754"/>
      <c r="WGV1155" s="754"/>
      <c r="WGW1155" s="754"/>
      <c r="WGX1155" s="754"/>
      <c r="WGY1155" s="754"/>
      <c r="WGZ1155" s="754"/>
      <c r="WHA1155" s="754"/>
      <c r="WHB1155" s="754"/>
      <c r="WHC1155" s="754"/>
      <c r="WHD1155" s="754"/>
      <c r="WHE1155" s="754"/>
      <c r="WHF1155" s="754"/>
      <c r="WHG1155" s="754"/>
      <c r="WHH1155" s="754"/>
      <c r="WHI1155" s="754"/>
      <c r="WHJ1155" s="754"/>
      <c r="WHK1155" s="754"/>
      <c r="WHL1155" s="754"/>
      <c r="WHM1155" s="754"/>
      <c r="WHN1155" s="754"/>
      <c r="WHO1155" s="754"/>
      <c r="WHP1155" s="754"/>
      <c r="WHQ1155" s="754"/>
      <c r="WHR1155" s="754"/>
      <c r="WHS1155" s="754"/>
      <c r="WHT1155" s="754"/>
      <c r="WHU1155" s="754"/>
      <c r="WHV1155" s="754"/>
      <c r="WHW1155" s="754"/>
      <c r="WHX1155" s="754"/>
      <c r="WHY1155" s="754"/>
      <c r="WHZ1155" s="754"/>
      <c r="WIA1155" s="754"/>
      <c r="WIB1155" s="754"/>
      <c r="WIC1155" s="754"/>
      <c r="WID1155" s="754"/>
      <c r="WIE1155" s="754"/>
      <c r="WIF1155" s="754"/>
      <c r="WIG1155" s="754"/>
      <c r="WIH1155" s="754"/>
      <c r="WII1155" s="754"/>
      <c r="WIJ1155" s="754"/>
      <c r="WIK1155" s="754"/>
      <c r="WIL1155" s="754"/>
      <c r="WIM1155" s="754"/>
      <c r="WIN1155" s="754"/>
      <c r="WIO1155" s="754"/>
      <c r="WIP1155" s="754"/>
      <c r="WIQ1155" s="754"/>
      <c r="WIR1155" s="754"/>
      <c r="WIS1155" s="754"/>
      <c r="WIT1155" s="754"/>
      <c r="WIU1155" s="754"/>
      <c r="WIV1155" s="754"/>
      <c r="WIW1155" s="754"/>
      <c r="WIX1155" s="754"/>
      <c r="WIY1155" s="754"/>
      <c r="WIZ1155" s="754"/>
      <c r="WJA1155" s="754"/>
      <c r="WJB1155" s="754"/>
      <c r="WJC1155" s="754"/>
      <c r="WJD1155" s="754"/>
      <c r="WJE1155" s="754"/>
      <c r="WJF1155" s="754"/>
      <c r="WJG1155" s="754"/>
      <c r="WJH1155" s="754"/>
      <c r="WJI1155" s="754"/>
      <c r="WJJ1155" s="754"/>
      <c r="WJK1155" s="754"/>
      <c r="WJL1155" s="754"/>
      <c r="WJM1155" s="754"/>
      <c r="WJN1155" s="754"/>
      <c r="WJO1155" s="754"/>
      <c r="WJP1155" s="754"/>
      <c r="WJQ1155" s="754"/>
      <c r="WJR1155" s="754"/>
      <c r="WJS1155" s="754"/>
      <c r="WJT1155" s="754"/>
      <c r="WJU1155" s="754"/>
      <c r="WJV1155" s="754"/>
      <c r="WJW1155" s="754"/>
      <c r="WJX1155" s="754"/>
      <c r="WJY1155" s="754"/>
      <c r="WJZ1155" s="754"/>
      <c r="WKA1155" s="754"/>
      <c r="WKB1155" s="754"/>
      <c r="WKC1155" s="754"/>
      <c r="WKD1155" s="754"/>
      <c r="WKE1155" s="754"/>
      <c r="WKF1155" s="754"/>
      <c r="WKG1155" s="754"/>
      <c r="WKH1155" s="754"/>
      <c r="WKI1155" s="754"/>
      <c r="WKJ1155" s="754"/>
      <c r="WKK1155" s="754"/>
      <c r="WKL1155" s="754"/>
      <c r="WKM1155" s="754"/>
      <c r="WKN1155" s="754"/>
      <c r="WKO1155" s="754"/>
      <c r="WKP1155" s="754"/>
      <c r="WKQ1155" s="754"/>
      <c r="WKR1155" s="754"/>
      <c r="WKS1155" s="754"/>
      <c r="WKT1155" s="754"/>
      <c r="WKU1155" s="754"/>
      <c r="WKV1155" s="754"/>
      <c r="WKW1155" s="754"/>
      <c r="WKX1155" s="754"/>
      <c r="WKY1155" s="754"/>
      <c r="WKZ1155" s="754"/>
      <c r="WLA1155" s="754"/>
      <c r="WLB1155" s="754"/>
      <c r="WLC1155" s="754"/>
      <c r="WLD1155" s="754"/>
      <c r="WLE1155" s="754"/>
      <c r="WLF1155" s="754"/>
      <c r="WLG1155" s="754"/>
      <c r="WLH1155" s="754"/>
      <c r="WLI1155" s="754"/>
      <c r="WLJ1155" s="754"/>
      <c r="WLK1155" s="754"/>
      <c r="WLL1155" s="754"/>
      <c r="WLM1155" s="754"/>
      <c r="WLN1155" s="754"/>
      <c r="WLO1155" s="754"/>
      <c r="WLP1155" s="754"/>
      <c r="WLQ1155" s="754"/>
      <c r="WLR1155" s="754"/>
      <c r="WLS1155" s="754"/>
      <c r="WLT1155" s="754"/>
      <c r="WLU1155" s="754"/>
      <c r="WLV1155" s="754"/>
      <c r="WLW1155" s="754"/>
      <c r="WLX1155" s="754"/>
      <c r="WLY1155" s="754"/>
      <c r="WLZ1155" s="754"/>
      <c r="WMA1155" s="754"/>
      <c r="WMB1155" s="754"/>
      <c r="WMC1155" s="754"/>
      <c r="WMD1155" s="754"/>
      <c r="WME1155" s="754"/>
      <c r="WMF1155" s="754"/>
      <c r="WMG1155" s="754"/>
      <c r="WMH1155" s="754"/>
      <c r="WMI1155" s="754"/>
      <c r="WMJ1155" s="754"/>
      <c r="WMK1155" s="754"/>
      <c r="WML1155" s="754"/>
      <c r="WMM1155" s="754"/>
      <c r="WMN1155" s="754"/>
      <c r="WMO1155" s="754"/>
      <c r="WMP1155" s="754"/>
      <c r="WMQ1155" s="754"/>
      <c r="WMR1155" s="754"/>
      <c r="WMS1155" s="754"/>
      <c r="WMT1155" s="754"/>
      <c r="WMU1155" s="754"/>
      <c r="WMV1155" s="754"/>
      <c r="WMW1155" s="754"/>
      <c r="WMX1155" s="754"/>
      <c r="WMY1155" s="754"/>
      <c r="WMZ1155" s="754"/>
      <c r="WNA1155" s="754"/>
      <c r="WNB1155" s="754"/>
      <c r="WNC1155" s="754"/>
      <c r="WND1155" s="754"/>
      <c r="WNE1155" s="754"/>
      <c r="WNF1155" s="754"/>
      <c r="WNG1155" s="754"/>
      <c r="WNH1155" s="754"/>
      <c r="WNI1155" s="754"/>
      <c r="WNJ1155" s="754"/>
      <c r="WNK1155" s="754"/>
      <c r="WNL1155" s="754"/>
      <c r="WNM1155" s="754"/>
      <c r="WNN1155" s="754"/>
      <c r="WNO1155" s="754"/>
      <c r="WNP1155" s="754"/>
      <c r="WNQ1155" s="754"/>
      <c r="WNR1155" s="754"/>
      <c r="WNS1155" s="754"/>
      <c r="WNT1155" s="754"/>
      <c r="WNU1155" s="754"/>
      <c r="WNV1155" s="754"/>
      <c r="WNW1155" s="754"/>
      <c r="WNX1155" s="754"/>
      <c r="WNY1155" s="754"/>
      <c r="WNZ1155" s="754"/>
      <c r="WOA1155" s="754"/>
      <c r="WOB1155" s="754"/>
      <c r="WOC1155" s="754"/>
      <c r="WOD1155" s="754"/>
      <c r="WOE1155" s="754"/>
      <c r="WOF1155" s="754"/>
      <c r="WOG1155" s="754"/>
      <c r="WOH1155" s="754"/>
      <c r="WOI1155" s="754"/>
      <c r="WOJ1155" s="754"/>
      <c r="WOK1155" s="754"/>
      <c r="WOL1155" s="754"/>
      <c r="WOM1155" s="754"/>
      <c r="WON1155" s="754"/>
      <c r="WOO1155" s="754"/>
      <c r="WOP1155" s="754"/>
      <c r="WOQ1155" s="754"/>
      <c r="WOR1155" s="754"/>
      <c r="WOS1155" s="754"/>
      <c r="WOT1155" s="754"/>
      <c r="WOU1155" s="754"/>
      <c r="WOV1155" s="754"/>
      <c r="WOW1155" s="754"/>
      <c r="WOX1155" s="754"/>
      <c r="WOY1155" s="754"/>
      <c r="WOZ1155" s="754"/>
      <c r="WPA1155" s="754"/>
      <c r="WPB1155" s="754"/>
      <c r="WPC1155" s="754"/>
      <c r="WPD1155" s="754"/>
      <c r="WPE1155" s="754"/>
      <c r="WPF1155" s="754"/>
      <c r="WPG1155" s="754"/>
      <c r="WPH1155" s="754"/>
      <c r="WPI1155" s="754"/>
      <c r="WPJ1155" s="754"/>
      <c r="WPK1155" s="754"/>
      <c r="WPL1155" s="754"/>
      <c r="WPM1155" s="754"/>
      <c r="WPN1155" s="754"/>
      <c r="WPO1155" s="754"/>
      <c r="WPP1155" s="754"/>
      <c r="WPQ1155" s="754"/>
      <c r="WPR1155" s="754"/>
      <c r="WPS1155" s="754"/>
      <c r="WPT1155" s="754"/>
      <c r="WPU1155" s="754"/>
      <c r="WPV1155" s="754"/>
      <c r="WPW1155" s="754"/>
      <c r="WPX1155" s="754"/>
      <c r="WPY1155" s="754"/>
      <c r="WPZ1155" s="754"/>
      <c r="WQA1155" s="754"/>
      <c r="WQB1155" s="754"/>
      <c r="WQC1155" s="754"/>
      <c r="WQD1155" s="754"/>
      <c r="WQE1155" s="754"/>
      <c r="WQF1155" s="754"/>
      <c r="WQG1155" s="754"/>
      <c r="WQH1155" s="754"/>
      <c r="WQI1155" s="754"/>
      <c r="WQJ1155" s="754"/>
      <c r="WQK1155" s="754"/>
      <c r="WQL1155" s="754"/>
      <c r="WQM1155" s="754"/>
      <c r="WQN1155" s="754"/>
      <c r="WQO1155" s="754"/>
      <c r="WQP1155" s="754"/>
      <c r="WQQ1155" s="754"/>
      <c r="WQR1155" s="754"/>
      <c r="WQS1155" s="754"/>
      <c r="WQT1155" s="754"/>
      <c r="WQU1155" s="754"/>
      <c r="WQV1155" s="754"/>
      <c r="WQW1155" s="754"/>
      <c r="WQX1155" s="754"/>
      <c r="WQY1155" s="754"/>
      <c r="WQZ1155" s="754"/>
      <c r="WRA1155" s="754"/>
      <c r="WRB1155" s="754"/>
      <c r="WRC1155" s="754"/>
      <c r="WRD1155" s="754"/>
      <c r="WRE1155" s="754"/>
      <c r="WRF1155" s="754"/>
      <c r="WRG1155" s="754"/>
      <c r="WRH1155" s="754"/>
      <c r="WRI1155" s="754"/>
      <c r="WRJ1155" s="754"/>
      <c r="WRK1155" s="754"/>
      <c r="WRL1155" s="754"/>
      <c r="WRM1155" s="754"/>
      <c r="WRN1155" s="754"/>
      <c r="WRO1155" s="754"/>
      <c r="WRP1155" s="754"/>
      <c r="WRQ1155" s="754"/>
      <c r="WRR1155" s="754"/>
      <c r="WRS1155" s="754"/>
      <c r="WRT1155" s="754"/>
      <c r="WRU1155" s="754"/>
      <c r="WRV1155" s="754"/>
      <c r="WRW1155" s="754"/>
      <c r="WRX1155" s="754"/>
      <c r="WRY1155" s="754"/>
      <c r="WRZ1155" s="754"/>
      <c r="WSA1155" s="754"/>
      <c r="WSB1155" s="754"/>
      <c r="WSC1155" s="754"/>
      <c r="WSD1155" s="754"/>
      <c r="WSE1155" s="754"/>
      <c r="WSF1155" s="754"/>
      <c r="WSG1155" s="754"/>
      <c r="WSH1155" s="754"/>
      <c r="WSI1155" s="754"/>
      <c r="WSJ1155" s="754"/>
      <c r="WSK1155" s="754"/>
      <c r="WSL1155" s="754"/>
      <c r="WSM1155" s="754"/>
      <c r="WSN1155" s="754"/>
      <c r="WSO1155" s="754"/>
      <c r="WSP1155" s="754"/>
      <c r="WSQ1155" s="754"/>
      <c r="WSR1155" s="754"/>
      <c r="WSS1155" s="754"/>
      <c r="WST1155" s="754"/>
      <c r="WSU1155" s="754"/>
      <c r="WSV1155" s="754"/>
      <c r="WSW1155" s="754"/>
      <c r="WSX1155" s="754"/>
      <c r="WSY1155" s="754"/>
      <c r="WSZ1155" s="754"/>
      <c r="WTA1155" s="754"/>
      <c r="WTB1155" s="754"/>
      <c r="WTC1155" s="754"/>
      <c r="WTD1155" s="754"/>
      <c r="WTE1155" s="754"/>
      <c r="WTF1155" s="754"/>
      <c r="WTG1155" s="754"/>
      <c r="WTH1155" s="754"/>
      <c r="WTI1155" s="754"/>
      <c r="WTJ1155" s="754"/>
      <c r="WTK1155" s="754"/>
      <c r="WTL1155" s="754"/>
      <c r="WTM1155" s="754"/>
      <c r="WTN1155" s="754"/>
      <c r="WTO1155" s="754"/>
      <c r="WTP1155" s="754"/>
      <c r="WTQ1155" s="754"/>
      <c r="WTR1155" s="754"/>
      <c r="WTS1155" s="754"/>
      <c r="WTT1155" s="754"/>
      <c r="WTU1155" s="754"/>
      <c r="WTV1155" s="754"/>
      <c r="WTW1155" s="754"/>
      <c r="WTX1155" s="754"/>
      <c r="WTY1155" s="754"/>
      <c r="WTZ1155" s="754"/>
      <c r="WUA1155" s="754"/>
      <c r="WUB1155" s="754"/>
      <c r="WUC1155" s="754"/>
      <c r="WUD1155" s="754"/>
      <c r="WUE1155" s="754"/>
      <c r="WUF1155" s="754"/>
      <c r="WUG1155" s="754"/>
      <c r="WUH1155" s="754"/>
      <c r="WUI1155" s="754"/>
      <c r="WUJ1155" s="754"/>
      <c r="WUK1155" s="754"/>
      <c r="WUL1155" s="754"/>
      <c r="WUM1155" s="754"/>
      <c r="WUN1155" s="754"/>
      <c r="WUO1155" s="754"/>
      <c r="WUP1155" s="754"/>
      <c r="WUQ1155" s="754"/>
      <c r="WUR1155" s="754"/>
      <c r="WUS1155" s="754"/>
      <c r="WUT1155" s="754"/>
      <c r="WUU1155" s="754"/>
      <c r="WUV1155" s="754"/>
      <c r="WUW1155" s="754"/>
      <c r="WUX1155" s="754"/>
      <c r="WUY1155" s="754"/>
      <c r="WUZ1155" s="754"/>
      <c r="WVA1155" s="754"/>
      <c r="WVB1155" s="754"/>
      <c r="WVC1155" s="754"/>
      <c r="WVD1155" s="754"/>
      <c r="WVE1155" s="754"/>
      <c r="WVF1155" s="754"/>
      <c r="WVG1155" s="754"/>
      <c r="WVH1155" s="754"/>
      <c r="WVI1155" s="754"/>
      <c r="WVJ1155" s="754"/>
      <c r="WVK1155" s="754"/>
      <c r="WVL1155" s="754"/>
      <c r="WVM1155" s="754"/>
      <c r="WVN1155" s="754"/>
      <c r="WVO1155" s="754"/>
      <c r="WVP1155" s="754"/>
      <c r="WVQ1155" s="754"/>
      <c r="WVR1155" s="754"/>
      <c r="WVS1155" s="754"/>
      <c r="WVT1155" s="754"/>
      <c r="WVU1155" s="754"/>
      <c r="WVV1155" s="754"/>
      <c r="WVW1155" s="754"/>
      <c r="WVX1155" s="754"/>
      <c r="WVY1155" s="754"/>
      <c r="WVZ1155" s="754"/>
      <c r="WWA1155" s="754"/>
      <c r="WWB1155" s="754"/>
      <c r="WWC1155" s="754"/>
      <c r="WWD1155" s="754"/>
      <c r="WWE1155" s="754"/>
      <c r="WWF1155" s="754"/>
      <c r="WWG1155" s="754"/>
      <c r="WWH1155" s="754"/>
      <c r="WWI1155" s="754"/>
      <c r="WWJ1155" s="754"/>
      <c r="WWK1155" s="754"/>
      <c r="WWL1155" s="754"/>
      <c r="WWM1155" s="754"/>
      <c r="WWN1155" s="754"/>
      <c r="WWO1155" s="754"/>
      <c r="WWP1155" s="754"/>
      <c r="WWQ1155" s="754"/>
      <c r="WWR1155" s="754"/>
      <c r="WWS1155" s="754"/>
      <c r="WWT1155" s="754"/>
      <c r="WWU1155" s="754"/>
      <c r="WWV1155" s="754"/>
      <c r="WWW1155" s="754"/>
      <c r="WWX1155" s="754"/>
      <c r="WWY1155" s="754"/>
      <c r="WWZ1155" s="754"/>
      <c r="WXA1155" s="754"/>
      <c r="WXB1155" s="754"/>
      <c r="WXC1155" s="754"/>
      <c r="WXD1155" s="754"/>
      <c r="WXE1155" s="754"/>
      <c r="WXF1155" s="754"/>
      <c r="WXG1155" s="754"/>
      <c r="WXH1155" s="754"/>
      <c r="WXI1155" s="754"/>
      <c r="WXJ1155" s="754"/>
      <c r="WXK1155" s="754"/>
      <c r="WXL1155" s="754"/>
      <c r="WXM1155" s="754"/>
      <c r="WXN1155" s="754"/>
      <c r="WXO1155" s="754"/>
      <c r="WXP1155" s="754"/>
      <c r="WXQ1155" s="754"/>
      <c r="WXR1155" s="754"/>
      <c r="WXS1155" s="754"/>
      <c r="WXT1155" s="754"/>
      <c r="WXU1155" s="754"/>
      <c r="WXV1155" s="754"/>
      <c r="WXW1155" s="754"/>
      <c r="WXX1155" s="754"/>
      <c r="WXY1155" s="754"/>
      <c r="WXZ1155" s="754"/>
      <c r="WYA1155" s="754"/>
      <c r="WYB1155" s="754"/>
      <c r="WYC1155" s="754"/>
      <c r="WYD1155" s="754"/>
      <c r="WYE1155" s="754"/>
      <c r="WYF1155" s="754"/>
      <c r="WYG1155" s="754"/>
      <c r="WYH1155" s="754"/>
      <c r="WYI1155" s="754"/>
      <c r="WYJ1155" s="754"/>
      <c r="WYK1155" s="754"/>
      <c r="WYL1155" s="754"/>
      <c r="WYM1155" s="754"/>
      <c r="WYN1155" s="754"/>
      <c r="WYO1155" s="754"/>
      <c r="WYP1155" s="754"/>
      <c r="WYQ1155" s="754"/>
      <c r="WYR1155" s="754"/>
      <c r="WYS1155" s="754"/>
      <c r="WYT1155" s="754"/>
      <c r="WYU1155" s="754"/>
      <c r="WYV1155" s="754"/>
      <c r="WYW1155" s="754"/>
      <c r="WYX1155" s="754"/>
      <c r="WYY1155" s="754"/>
      <c r="WYZ1155" s="754"/>
      <c r="WZA1155" s="754"/>
      <c r="WZB1155" s="754"/>
      <c r="WZC1155" s="754"/>
      <c r="WZD1155" s="754"/>
      <c r="WZE1155" s="754"/>
      <c r="WZF1155" s="754"/>
      <c r="WZG1155" s="754"/>
      <c r="WZH1155" s="754"/>
      <c r="WZI1155" s="754"/>
      <c r="WZJ1155" s="754"/>
      <c r="WZK1155" s="754"/>
      <c r="WZL1155" s="754"/>
      <c r="WZM1155" s="754"/>
      <c r="WZN1155" s="754"/>
      <c r="WZO1155" s="754"/>
      <c r="WZP1155" s="754"/>
      <c r="WZQ1155" s="754"/>
      <c r="WZR1155" s="754"/>
      <c r="WZS1155" s="754"/>
      <c r="WZT1155" s="754"/>
      <c r="WZU1155" s="754"/>
      <c r="WZV1155" s="754"/>
      <c r="WZW1155" s="754"/>
      <c r="WZX1155" s="754"/>
      <c r="WZY1155" s="754"/>
      <c r="WZZ1155" s="754"/>
      <c r="XAA1155" s="754"/>
      <c r="XAB1155" s="754"/>
      <c r="XAC1155" s="754"/>
      <c r="XAD1155" s="754"/>
      <c r="XAE1155" s="754"/>
      <c r="XAF1155" s="754"/>
      <c r="XAG1155" s="754"/>
      <c r="XAH1155" s="754"/>
      <c r="XAI1155" s="754"/>
      <c r="XAJ1155" s="754"/>
      <c r="XAK1155" s="754"/>
      <c r="XAL1155" s="754"/>
      <c r="XAM1155" s="754"/>
      <c r="XAN1155" s="754"/>
      <c r="XAO1155" s="754"/>
      <c r="XAP1155" s="754"/>
      <c r="XAQ1155" s="754"/>
      <c r="XAR1155" s="754"/>
      <c r="XAS1155" s="754"/>
      <c r="XAT1155" s="754"/>
      <c r="XAU1155" s="754"/>
      <c r="XAV1155" s="754"/>
      <c r="XAW1155" s="754"/>
      <c r="XAX1155" s="754"/>
      <c r="XAY1155" s="754"/>
      <c r="XAZ1155" s="754"/>
      <c r="XBA1155" s="754"/>
      <c r="XBB1155" s="754"/>
      <c r="XBC1155" s="754"/>
      <c r="XBD1155" s="754"/>
      <c r="XBE1155" s="754"/>
      <c r="XBF1155" s="754"/>
      <c r="XBG1155" s="754"/>
      <c r="XBH1155" s="754"/>
      <c r="XBI1155" s="754"/>
      <c r="XBJ1155" s="754"/>
      <c r="XBK1155" s="754"/>
      <c r="XBL1155" s="754"/>
      <c r="XBM1155" s="754"/>
      <c r="XBN1155" s="754"/>
      <c r="XBO1155" s="754"/>
      <c r="XBP1155" s="754"/>
      <c r="XBQ1155" s="754"/>
      <c r="XBR1155" s="754"/>
      <c r="XBS1155" s="754"/>
      <c r="XBT1155" s="754"/>
      <c r="XBU1155" s="754"/>
      <c r="XBV1155" s="754"/>
      <c r="XBW1155" s="754"/>
      <c r="XBX1155" s="754"/>
      <c r="XBY1155" s="754"/>
      <c r="XBZ1155" s="754"/>
      <c r="XCA1155" s="754"/>
      <c r="XCB1155" s="754"/>
      <c r="XCC1155" s="754"/>
      <c r="XCD1155" s="754"/>
      <c r="XCE1155" s="754"/>
      <c r="XCF1155" s="754"/>
      <c r="XCG1155" s="754"/>
      <c r="XCH1155" s="754"/>
      <c r="XCI1155" s="754"/>
      <c r="XCJ1155" s="754"/>
      <c r="XCK1155" s="754"/>
      <c r="XCL1155" s="754"/>
      <c r="XCM1155" s="754"/>
      <c r="XCN1155" s="754"/>
      <c r="XCO1155" s="754"/>
      <c r="XCP1155" s="754"/>
      <c r="XCQ1155" s="754"/>
      <c r="XCR1155" s="754"/>
      <c r="XCS1155" s="754"/>
      <c r="XCT1155" s="754"/>
      <c r="XCU1155" s="754"/>
      <c r="XCV1155" s="754"/>
      <c r="XCW1155" s="754"/>
      <c r="XCX1155" s="754"/>
      <c r="XCY1155" s="754"/>
      <c r="XCZ1155" s="754"/>
      <c r="XDA1155" s="754"/>
      <c r="XDB1155" s="754"/>
      <c r="XDC1155" s="754"/>
      <c r="XDD1155" s="754"/>
      <c r="XDE1155" s="754"/>
      <c r="XDF1155" s="754"/>
      <c r="XDG1155" s="754"/>
      <c r="XDH1155" s="754"/>
      <c r="XDI1155" s="754"/>
      <c r="XDJ1155" s="754"/>
      <c r="XDK1155" s="754"/>
      <c r="XDL1155" s="754"/>
      <c r="XDM1155" s="754"/>
      <c r="XDN1155" s="754"/>
      <c r="XDO1155" s="754"/>
      <c r="XDP1155" s="754"/>
      <c r="XDQ1155" s="754"/>
      <c r="XDR1155" s="754"/>
      <c r="XDS1155" s="754"/>
      <c r="XDT1155" s="754"/>
      <c r="XDU1155" s="754"/>
      <c r="XDV1155" s="754"/>
      <c r="XDW1155" s="754"/>
      <c r="XDX1155" s="754"/>
      <c r="XDY1155" s="754"/>
      <c r="XDZ1155" s="754"/>
      <c r="XEA1155" s="754"/>
      <c r="XEB1155" s="754"/>
      <c r="XEC1155" s="754"/>
      <c r="XED1155" s="754"/>
      <c r="XEE1155" s="754"/>
      <c r="XEF1155" s="754"/>
      <c r="XEG1155" s="754"/>
      <c r="XEH1155" s="754"/>
      <c r="XEI1155" s="754"/>
      <c r="XEJ1155" s="754"/>
      <c r="XEK1155" s="754"/>
      <c r="XEL1155" s="754"/>
      <c r="XEM1155" s="754"/>
      <c r="XEN1155" s="754"/>
      <c r="XEO1155" s="754"/>
      <c r="XEP1155" s="754"/>
      <c r="XEQ1155" s="754"/>
      <c r="XER1155" s="754"/>
      <c r="XES1155" s="754"/>
      <c r="XET1155" s="754"/>
      <c r="XEU1155" s="754"/>
      <c r="XEV1155" s="754"/>
      <c r="XEW1155" s="754"/>
      <c r="XEX1155" s="754"/>
      <c r="XEY1155" s="754"/>
      <c r="XEZ1155" s="754"/>
      <c r="XFA1155" s="754"/>
      <c r="XFB1155" s="754"/>
      <c r="XFC1155" s="754"/>
      <c r="XFD1155" s="754"/>
    </row>
    <row r="1156" spans="1:16384" ht="12.6" customHeight="1" x14ac:dyDescent="0.3">
      <c r="A1156" s="373"/>
      <c r="B1156" s="248"/>
      <c r="C1156" s="248"/>
      <c r="D1156" s="248"/>
      <c r="E1156" s="248"/>
      <c r="F1156" s="248"/>
      <c r="G1156" s="248"/>
      <c r="H1156" s="248"/>
      <c r="I1156" s="248"/>
      <c r="J1156" s="248"/>
      <c r="K1156" s="248"/>
      <c r="L1156" s="248"/>
      <c r="M1156" s="248"/>
      <c r="N1156" s="248"/>
      <c r="O1156" s="248"/>
      <c r="P1156" s="248"/>
      <c r="Q1156" s="248"/>
      <c r="R1156" s="248"/>
      <c r="S1156" s="248"/>
      <c r="T1156" s="248"/>
      <c r="U1156" s="248"/>
      <c r="V1156" s="248"/>
      <c r="W1156" s="248"/>
      <c r="X1156" s="248"/>
      <c r="Y1156" s="248"/>
      <c r="Z1156" s="248"/>
      <c r="AA1156" s="248"/>
      <c r="AB1156" s="248"/>
      <c r="AC1156" s="248"/>
      <c r="AD1156" s="248"/>
      <c r="AE1156" s="248"/>
      <c r="AF1156" s="248"/>
      <c r="AG1156" s="248"/>
      <c r="AH1156" s="248"/>
      <c r="AI1156" s="248"/>
      <c r="AJ1156" s="248"/>
      <c r="AK1156" s="248"/>
      <c r="AL1156" s="248"/>
      <c r="AM1156" s="248"/>
      <c r="AN1156" s="248"/>
      <c r="AO1156" s="248"/>
      <c r="AP1156" s="248"/>
      <c r="AQ1156" s="248"/>
      <c r="AR1156" s="248"/>
      <c r="AS1156" s="248"/>
      <c r="AT1156" s="248"/>
      <c r="AU1156" s="248"/>
      <c r="AV1156" s="248"/>
      <c r="AW1156" s="248"/>
      <c r="AX1156" s="248"/>
      <c r="AY1156" s="248"/>
      <c r="AZ1156" s="248"/>
      <c r="BA1156" s="248"/>
      <c r="BB1156" s="374"/>
    </row>
    <row r="1157" spans="1:16384" ht="12.6" customHeight="1" x14ac:dyDescent="0.3">
      <c r="A1157" s="378" t="s">
        <v>2887</v>
      </c>
      <c r="B1157" s="379"/>
      <c r="C1157" s="379"/>
      <c r="D1157" s="379"/>
      <c r="E1157" s="379"/>
      <c r="F1157" s="379"/>
      <c r="G1157" s="379"/>
      <c r="H1157" s="379"/>
      <c r="I1157" s="379"/>
      <c r="J1157" s="379"/>
      <c r="K1157" s="379"/>
      <c r="L1157" s="379"/>
      <c r="M1157" s="379"/>
      <c r="N1157" s="379"/>
      <c r="O1157" s="379"/>
      <c r="P1157" s="379"/>
      <c r="Q1157" s="379"/>
      <c r="R1157" s="379"/>
      <c r="S1157" s="379"/>
      <c r="T1157" s="379"/>
      <c r="U1157" s="379"/>
      <c r="V1157" s="379"/>
      <c r="W1157" s="379"/>
      <c r="X1157" s="379"/>
      <c r="Y1157" s="379"/>
      <c r="Z1157" s="379"/>
      <c r="AA1157" s="379"/>
      <c r="AB1157" s="379"/>
      <c r="AC1157" s="379"/>
      <c r="AD1157" s="379"/>
      <c r="AE1157" s="379"/>
      <c r="AF1157" s="379"/>
      <c r="AG1157" s="379"/>
      <c r="AH1157" s="379"/>
      <c r="AI1157" s="379"/>
      <c r="AJ1157" s="379"/>
      <c r="AK1157" s="379"/>
      <c r="AL1157" s="379"/>
      <c r="AM1157" s="379"/>
      <c r="AN1157" s="379"/>
      <c r="AO1157" s="379"/>
      <c r="AP1157" s="379"/>
      <c r="AQ1157" s="379"/>
      <c r="AR1157" s="379"/>
      <c r="AS1157" s="379"/>
      <c r="AT1157" s="379"/>
      <c r="AU1157" s="379"/>
      <c r="AV1157" s="379"/>
      <c r="AW1157" s="379"/>
      <c r="AX1157" s="379"/>
      <c r="AY1157" s="379"/>
      <c r="AZ1157" s="379"/>
      <c r="BA1157" s="379"/>
      <c r="BB1157" s="379"/>
    </row>
    <row r="1158" spans="1:16384" ht="12.6" customHeight="1" x14ac:dyDescent="0.3">
      <c r="A1158" s="754" t="s">
        <v>2888</v>
      </c>
      <c r="B1158" s="754"/>
      <c r="C1158" s="754"/>
      <c r="D1158" s="754"/>
      <c r="E1158" s="754"/>
      <c r="F1158" s="754"/>
      <c r="G1158" s="754"/>
      <c r="H1158" s="754"/>
      <c r="I1158" s="754"/>
      <c r="J1158" s="754"/>
      <c r="K1158" s="754"/>
      <c r="L1158" s="754"/>
      <c r="M1158" s="754"/>
      <c r="N1158" s="754"/>
      <c r="O1158" s="754"/>
      <c r="P1158" s="754"/>
      <c r="Q1158" s="754"/>
      <c r="R1158" s="754"/>
      <c r="S1158" s="754"/>
      <c r="T1158" s="754"/>
      <c r="U1158" s="754"/>
      <c r="V1158" s="754"/>
      <c r="W1158" s="754"/>
      <c r="X1158" s="754"/>
      <c r="Y1158" s="754"/>
      <c r="Z1158" s="754"/>
      <c r="AA1158" s="754"/>
      <c r="AB1158" s="754"/>
      <c r="AC1158" s="754"/>
      <c r="AD1158" s="754"/>
      <c r="AE1158" s="754"/>
      <c r="AF1158" s="754"/>
      <c r="AG1158" s="754"/>
      <c r="AH1158" s="754"/>
      <c r="AI1158" s="754"/>
      <c r="AJ1158" s="754"/>
      <c r="AK1158" s="754"/>
      <c r="AL1158" s="754"/>
      <c r="AM1158" s="754"/>
      <c r="AN1158" s="754"/>
      <c r="AO1158" s="754"/>
      <c r="AP1158" s="754"/>
      <c r="AQ1158" s="754"/>
      <c r="AR1158" s="754"/>
      <c r="AS1158" s="754"/>
      <c r="AT1158" s="754"/>
      <c r="AU1158" s="754"/>
      <c r="AV1158" s="754"/>
      <c r="AW1158" s="754"/>
      <c r="AX1158" s="754"/>
      <c r="AY1158" s="754"/>
      <c r="AZ1158" s="754"/>
      <c r="BA1158" s="754"/>
      <c r="BB1158" s="754"/>
      <c r="BC1158" s="754"/>
      <c r="BD1158" s="754"/>
      <c r="BE1158" s="754"/>
      <c r="BF1158" s="754"/>
      <c r="BG1158" s="754"/>
      <c r="BH1158" s="754"/>
      <c r="BI1158" s="754"/>
      <c r="BJ1158" s="754"/>
      <c r="BK1158" s="754"/>
      <c r="BL1158" s="754"/>
      <c r="BM1158" s="754"/>
      <c r="BN1158" s="754"/>
      <c r="BO1158" s="754"/>
      <c r="BP1158" s="754"/>
      <c r="BQ1158" s="754"/>
      <c r="BR1158" s="754"/>
      <c r="BS1158" s="754"/>
      <c r="BT1158" s="754"/>
      <c r="BU1158" s="754"/>
      <c r="BV1158" s="754"/>
      <c r="BW1158" s="754"/>
      <c r="BX1158" s="754"/>
      <c r="BY1158" s="754"/>
      <c r="BZ1158" s="754"/>
      <c r="CA1158" s="754"/>
      <c r="CB1158" s="754"/>
      <c r="CC1158" s="754"/>
      <c r="CD1158" s="754"/>
      <c r="CE1158" s="754"/>
      <c r="CF1158" s="754"/>
      <c r="CG1158" s="754"/>
      <c r="CH1158" s="754"/>
      <c r="CI1158" s="754"/>
      <c r="CJ1158" s="754"/>
      <c r="CK1158" s="754"/>
      <c r="CL1158" s="754"/>
      <c r="CM1158" s="754"/>
      <c r="CN1158" s="754"/>
      <c r="CO1158" s="754"/>
      <c r="CP1158" s="754"/>
      <c r="CQ1158" s="754"/>
      <c r="CR1158" s="754"/>
      <c r="CS1158" s="754"/>
      <c r="CT1158" s="754"/>
      <c r="CU1158" s="754"/>
      <c r="CV1158" s="754"/>
      <c r="CW1158" s="754"/>
      <c r="CX1158" s="754"/>
      <c r="CY1158" s="754"/>
      <c r="CZ1158" s="754"/>
      <c r="DA1158" s="754"/>
      <c r="DB1158" s="754"/>
      <c r="DC1158" s="754"/>
      <c r="DD1158" s="754"/>
      <c r="DE1158" s="754"/>
      <c r="DF1158" s="754"/>
      <c r="DG1158" s="754"/>
      <c r="DH1158" s="754"/>
      <c r="DI1158" s="754"/>
      <c r="DJ1158" s="754"/>
      <c r="DK1158" s="754"/>
      <c r="DL1158" s="754"/>
      <c r="DM1158" s="754"/>
      <c r="DN1158" s="754"/>
      <c r="DO1158" s="754"/>
      <c r="DP1158" s="754"/>
      <c r="DQ1158" s="754"/>
      <c r="DR1158" s="754"/>
      <c r="DS1158" s="754"/>
      <c r="DT1158" s="754"/>
      <c r="DU1158" s="754"/>
      <c r="DV1158" s="754"/>
      <c r="DW1158" s="754"/>
      <c r="DX1158" s="754"/>
      <c r="DY1158" s="754"/>
      <c r="DZ1158" s="754"/>
      <c r="EA1158" s="754"/>
      <c r="EB1158" s="754"/>
      <c r="EC1158" s="754"/>
      <c r="ED1158" s="754"/>
      <c r="EE1158" s="754"/>
      <c r="EF1158" s="754"/>
      <c r="EG1158" s="754"/>
      <c r="EH1158" s="754"/>
      <c r="EI1158" s="754"/>
      <c r="EJ1158" s="754"/>
      <c r="EK1158" s="754"/>
      <c r="EL1158" s="754"/>
      <c r="EM1158" s="754"/>
      <c r="EN1158" s="754"/>
      <c r="EO1158" s="754"/>
      <c r="EP1158" s="754"/>
      <c r="EQ1158" s="754"/>
      <c r="ER1158" s="754"/>
      <c r="ES1158" s="754"/>
      <c r="ET1158" s="754"/>
      <c r="EU1158" s="754"/>
      <c r="EV1158" s="754"/>
      <c r="EW1158" s="754"/>
      <c r="EX1158" s="754"/>
      <c r="EY1158" s="754"/>
      <c r="EZ1158" s="754"/>
      <c r="FA1158" s="754"/>
      <c r="FB1158" s="754"/>
      <c r="FC1158" s="754"/>
      <c r="FD1158" s="754"/>
      <c r="FE1158" s="754"/>
      <c r="FF1158" s="754"/>
      <c r="FG1158" s="754"/>
      <c r="FH1158" s="754"/>
      <c r="FI1158" s="754"/>
      <c r="FJ1158" s="754"/>
      <c r="FK1158" s="754"/>
      <c r="FL1158" s="754"/>
      <c r="FM1158" s="754"/>
      <c r="FN1158" s="754"/>
      <c r="FO1158" s="754"/>
      <c r="FP1158" s="754"/>
      <c r="FQ1158" s="754"/>
      <c r="FR1158" s="754"/>
      <c r="FS1158" s="754"/>
      <c r="FT1158" s="754"/>
      <c r="FU1158" s="754"/>
      <c r="FV1158" s="754"/>
      <c r="FW1158" s="754"/>
      <c r="FX1158" s="754"/>
      <c r="FY1158" s="754"/>
      <c r="FZ1158" s="754"/>
      <c r="GA1158" s="754"/>
      <c r="GB1158" s="754"/>
      <c r="GC1158" s="754"/>
      <c r="GD1158" s="754"/>
      <c r="GE1158" s="754"/>
      <c r="GF1158" s="754"/>
      <c r="GG1158" s="754"/>
      <c r="GH1158" s="754"/>
      <c r="GI1158" s="754"/>
      <c r="GJ1158" s="754"/>
      <c r="GK1158" s="754"/>
      <c r="GL1158" s="754"/>
      <c r="GM1158" s="754"/>
      <c r="GN1158" s="754"/>
      <c r="GO1158" s="754"/>
      <c r="GP1158" s="754"/>
      <c r="GQ1158" s="754"/>
      <c r="GR1158" s="754"/>
      <c r="GS1158" s="754"/>
      <c r="GT1158" s="754"/>
      <c r="GU1158" s="754"/>
      <c r="GV1158" s="754"/>
      <c r="GW1158" s="754"/>
      <c r="GX1158" s="754"/>
      <c r="GY1158" s="754"/>
      <c r="GZ1158" s="754"/>
      <c r="HA1158" s="754"/>
      <c r="HB1158" s="754"/>
      <c r="HC1158" s="754"/>
      <c r="HD1158" s="754"/>
      <c r="HE1158" s="754"/>
      <c r="HF1158" s="754"/>
      <c r="HG1158" s="754"/>
      <c r="HH1158" s="754"/>
      <c r="HI1158" s="754"/>
      <c r="HJ1158" s="754"/>
      <c r="HK1158" s="754"/>
      <c r="HL1158" s="754"/>
      <c r="HM1158" s="754"/>
      <c r="HN1158" s="754"/>
      <c r="HO1158" s="754"/>
      <c r="HP1158" s="754"/>
      <c r="HQ1158" s="754"/>
      <c r="HR1158" s="754"/>
      <c r="HS1158" s="754"/>
      <c r="HT1158" s="754"/>
      <c r="HU1158" s="754"/>
      <c r="HV1158" s="754"/>
      <c r="HW1158" s="754"/>
      <c r="HX1158" s="754"/>
      <c r="HY1158" s="754"/>
      <c r="HZ1158" s="754"/>
      <c r="IA1158" s="754"/>
      <c r="IB1158" s="754"/>
      <c r="IC1158" s="754"/>
      <c r="ID1158" s="754"/>
      <c r="IE1158" s="754"/>
      <c r="IF1158" s="754"/>
      <c r="IG1158" s="754"/>
      <c r="IH1158" s="754"/>
      <c r="II1158" s="754"/>
      <c r="IJ1158" s="754"/>
      <c r="IK1158" s="754"/>
      <c r="IL1158" s="754"/>
      <c r="IM1158" s="754"/>
      <c r="IN1158" s="754"/>
      <c r="IO1158" s="754"/>
      <c r="IP1158" s="754"/>
      <c r="IQ1158" s="754"/>
      <c r="IR1158" s="754"/>
      <c r="IS1158" s="754"/>
      <c r="IT1158" s="754"/>
      <c r="IU1158" s="754"/>
      <c r="IV1158" s="754"/>
      <c r="IW1158" s="754"/>
      <c r="IX1158" s="754"/>
      <c r="IY1158" s="754"/>
      <c r="IZ1158" s="754"/>
      <c r="JA1158" s="754"/>
      <c r="JB1158" s="754"/>
      <c r="JC1158" s="754"/>
      <c r="JD1158" s="754"/>
      <c r="JE1158" s="754"/>
      <c r="JF1158" s="754"/>
      <c r="JG1158" s="754"/>
      <c r="JH1158" s="754"/>
      <c r="JI1158" s="754"/>
      <c r="JJ1158" s="754"/>
      <c r="JK1158" s="754"/>
      <c r="JL1158" s="754"/>
      <c r="JM1158" s="754"/>
      <c r="JN1158" s="754"/>
      <c r="JO1158" s="754"/>
      <c r="JP1158" s="754"/>
      <c r="JQ1158" s="754"/>
      <c r="JR1158" s="754"/>
      <c r="JS1158" s="754"/>
      <c r="JT1158" s="754"/>
      <c r="JU1158" s="754"/>
      <c r="JV1158" s="754"/>
      <c r="JW1158" s="754"/>
      <c r="JX1158" s="754"/>
      <c r="JY1158" s="754"/>
      <c r="JZ1158" s="754"/>
      <c r="KA1158" s="754"/>
      <c r="KB1158" s="754"/>
      <c r="KC1158" s="754"/>
      <c r="KD1158" s="754"/>
      <c r="KE1158" s="754"/>
      <c r="KF1158" s="754"/>
      <c r="KG1158" s="754"/>
      <c r="KH1158" s="754"/>
      <c r="KI1158" s="754"/>
      <c r="KJ1158" s="754"/>
      <c r="KK1158" s="754"/>
      <c r="KL1158" s="754"/>
      <c r="KM1158" s="754"/>
      <c r="KN1158" s="754"/>
      <c r="KO1158" s="754"/>
      <c r="KP1158" s="754"/>
      <c r="KQ1158" s="754"/>
      <c r="KR1158" s="754"/>
      <c r="KS1158" s="754"/>
      <c r="KT1158" s="754"/>
      <c r="KU1158" s="754"/>
      <c r="KV1158" s="754"/>
      <c r="KW1158" s="754"/>
      <c r="KX1158" s="754"/>
      <c r="KY1158" s="754"/>
      <c r="KZ1158" s="754"/>
      <c r="LA1158" s="754"/>
      <c r="LB1158" s="754"/>
      <c r="LC1158" s="754"/>
      <c r="LD1158" s="754"/>
      <c r="LE1158" s="754"/>
      <c r="LF1158" s="754"/>
      <c r="LG1158" s="754"/>
      <c r="LH1158" s="754"/>
      <c r="LI1158" s="754"/>
      <c r="LJ1158" s="754"/>
      <c r="LK1158" s="754"/>
      <c r="LL1158" s="754"/>
      <c r="LM1158" s="754"/>
      <c r="LN1158" s="754"/>
      <c r="LO1158" s="754"/>
      <c r="LP1158" s="754"/>
      <c r="LQ1158" s="754"/>
      <c r="LR1158" s="754"/>
      <c r="LS1158" s="754"/>
      <c r="LT1158" s="754"/>
      <c r="LU1158" s="754"/>
      <c r="LV1158" s="754"/>
      <c r="LW1158" s="754"/>
      <c r="LX1158" s="754"/>
      <c r="LY1158" s="754"/>
      <c r="LZ1158" s="754"/>
      <c r="MA1158" s="754"/>
      <c r="MB1158" s="754"/>
      <c r="MC1158" s="754"/>
      <c r="MD1158" s="754"/>
      <c r="ME1158" s="754"/>
      <c r="MF1158" s="754"/>
      <c r="MG1158" s="754"/>
      <c r="MH1158" s="754"/>
      <c r="MI1158" s="754"/>
      <c r="MJ1158" s="754"/>
      <c r="MK1158" s="754"/>
      <c r="ML1158" s="754"/>
      <c r="MM1158" s="754"/>
      <c r="MN1158" s="754"/>
      <c r="MO1158" s="754"/>
      <c r="MP1158" s="754"/>
      <c r="MQ1158" s="754"/>
      <c r="MR1158" s="754"/>
      <c r="MS1158" s="754"/>
      <c r="MT1158" s="754"/>
      <c r="MU1158" s="754"/>
      <c r="MV1158" s="754"/>
      <c r="MW1158" s="754"/>
      <c r="MX1158" s="754"/>
      <c r="MY1158" s="754"/>
      <c r="MZ1158" s="754"/>
      <c r="NA1158" s="754"/>
      <c r="NB1158" s="754"/>
      <c r="NC1158" s="754"/>
      <c r="ND1158" s="754"/>
      <c r="NE1158" s="754"/>
      <c r="NF1158" s="754"/>
      <c r="NG1158" s="754"/>
      <c r="NH1158" s="754"/>
      <c r="NI1158" s="754"/>
      <c r="NJ1158" s="754"/>
      <c r="NK1158" s="754"/>
      <c r="NL1158" s="754"/>
      <c r="NM1158" s="754"/>
      <c r="NN1158" s="754"/>
      <c r="NO1158" s="754"/>
      <c r="NP1158" s="754"/>
      <c r="NQ1158" s="754"/>
      <c r="NR1158" s="754"/>
      <c r="NS1158" s="754"/>
      <c r="NT1158" s="754"/>
      <c r="NU1158" s="754"/>
      <c r="NV1158" s="754"/>
      <c r="NW1158" s="754"/>
      <c r="NX1158" s="754"/>
      <c r="NY1158" s="754"/>
      <c r="NZ1158" s="754"/>
      <c r="OA1158" s="754"/>
      <c r="OB1158" s="754"/>
      <c r="OC1158" s="754"/>
      <c r="OD1158" s="754"/>
      <c r="OE1158" s="754"/>
      <c r="OF1158" s="754"/>
      <c r="OG1158" s="754"/>
      <c r="OH1158" s="754"/>
      <c r="OI1158" s="754"/>
      <c r="OJ1158" s="754"/>
      <c r="OK1158" s="754"/>
      <c r="OL1158" s="754"/>
      <c r="OM1158" s="754"/>
      <c r="ON1158" s="754"/>
      <c r="OO1158" s="754"/>
      <c r="OP1158" s="754"/>
      <c r="OQ1158" s="754"/>
      <c r="OR1158" s="754"/>
      <c r="OS1158" s="754"/>
      <c r="OT1158" s="754"/>
      <c r="OU1158" s="754"/>
      <c r="OV1158" s="754"/>
      <c r="OW1158" s="754"/>
      <c r="OX1158" s="754"/>
      <c r="OY1158" s="754"/>
      <c r="OZ1158" s="754"/>
      <c r="PA1158" s="754"/>
      <c r="PB1158" s="754"/>
      <c r="PC1158" s="754"/>
      <c r="PD1158" s="754"/>
      <c r="PE1158" s="754"/>
      <c r="PF1158" s="754"/>
      <c r="PG1158" s="754"/>
      <c r="PH1158" s="754"/>
      <c r="PI1158" s="754"/>
      <c r="PJ1158" s="754"/>
      <c r="PK1158" s="754"/>
      <c r="PL1158" s="754"/>
      <c r="PM1158" s="754"/>
      <c r="PN1158" s="754"/>
      <c r="PO1158" s="754"/>
      <c r="PP1158" s="754"/>
      <c r="PQ1158" s="754"/>
      <c r="PR1158" s="754"/>
      <c r="PS1158" s="754"/>
      <c r="PT1158" s="754"/>
      <c r="PU1158" s="754"/>
      <c r="PV1158" s="754"/>
      <c r="PW1158" s="754"/>
      <c r="PX1158" s="754"/>
      <c r="PY1158" s="754"/>
      <c r="PZ1158" s="754"/>
      <c r="QA1158" s="754"/>
      <c r="QB1158" s="754"/>
      <c r="QC1158" s="754"/>
      <c r="QD1158" s="754"/>
      <c r="QE1158" s="754"/>
      <c r="QF1158" s="754"/>
      <c r="QG1158" s="754"/>
      <c r="QH1158" s="754"/>
      <c r="QI1158" s="754"/>
      <c r="QJ1158" s="754"/>
      <c r="QK1158" s="754"/>
      <c r="QL1158" s="754"/>
      <c r="QM1158" s="754"/>
      <c r="QN1158" s="754"/>
      <c r="QO1158" s="754"/>
      <c r="QP1158" s="754"/>
      <c r="QQ1158" s="754"/>
      <c r="QR1158" s="754"/>
      <c r="QS1158" s="754"/>
      <c r="QT1158" s="754"/>
      <c r="QU1158" s="754"/>
      <c r="QV1158" s="754"/>
      <c r="QW1158" s="754"/>
      <c r="QX1158" s="754"/>
      <c r="QY1158" s="754"/>
      <c r="QZ1158" s="754"/>
      <c r="RA1158" s="754"/>
      <c r="RB1158" s="754"/>
      <c r="RC1158" s="754"/>
      <c r="RD1158" s="754"/>
      <c r="RE1158" s="754"/>
      <c r="RF1158" s="754"/>
      <c r="RG1158" s="754"/>
      <c r="RH1158" s="754"/>
      <c r="RI1158" s="754"/>
      <c r="RJ1158" s="754"/>
      <c r="RK1158" s="754"/>
      <c r="RL1158" s="754"/>
      <c r="RM1158" s="754"/>
      <c r="RN1158" s="754"/>
      <c r="RO1158" s="754"/>
      <c r="RP1158" s="754"/>
      <c r="RQ1158" s="754"/>
      <c r="RR1158" s="754"/>
      <c r="RS1158" s="754"/>
      <c r="RT1158" s="754"/>
      <c r="RU1158" s="754"/>
      <c r="RV1158" s="754"/>
      <c r="RW1158" s="754"/>
      <c r="RX1158" s="754"/>
      <c r="RY1158" s="754"/>
      <c r="RZ1158" s="754"/>
      <c r="SA1158" s="754"/>
      <c r="SB1158" s="754"/>
      <c r="SC1158" s="754"/>
      <c r="SD1158" s="754"/>
      <c r="SE1158" s="754"/>
      <c r="SF1158" s="754"/>
      <c r="SG1158" s="754"/>
      <c r="SH1158" s="754"/>
      <c r="SI1158" s="754"/>
      <c r="SJ1158" s="754"/>
      <c r="SK1158" s="754"/>
      <c r="SL1158" s="754"/>
      <c r="SM1158" s="754"/>
      <c r="SN1158" s="754"/>
      <c r="SO1158" s="754"/>
      <c r="SP1158" s="754"/>
      <c r="SQ1158" s="754"/>
      <c r="SR1158" s="754"/>
      <c r="SS1158" s="754"/>
      <c r="ST1158" s="754"/>
      <c r="SU1158" s="754"/>
      <c r="SV1158" s="754"/>
      <c r="SW1158" s="754"/>
      <c r="SX1158" s="754"/>
      <c r="SY1158" s="754"/>
      <c r="SZ1158" s="754"/>
      <c r="TA1158" s="754"/>
      <c r="TB1158" s="754"/>
      <c r="TC1158" s="754"/>
      <c r="TD1158" s="754"/>
      <c r="TE1158" s="754"/>
      <c r="TF1158" s="754"/>
      <c r="TG1158" s="754"/>
      <c r="TH1158" s="754"/>
      <c r="TI1158" s="754"/>
      <c r="TJ1158" s="754"/>
      <c r="TK1158" s="754"/>
      <c r="TL1158" s="754"/>
      <c r="TM1158" s="754"/>
      <c r="TN1158" s="754"/>
      <c r="TO1158" s="754"/>
      <c r="TP1158" s="754"/>
      <c r="TQ1158" s="754"/>
      <c r="TR1158" s="754"/>
      <c r="TS1158" s="754"/>
      <c r="TT1158" s="754"/>
      <c r="TU1158" s="754"/>
      <c r="TV1158" s="754"/>
      <c r="TW1158" s="754"/>
      <c r="TX1158" s="754"/>
      <c r="TY1158" s="754"/>
      <c r="TZ1158" s="754"/>
      <c r="UA1158" s="754"/>
      <c r="UB1158" s="754"/>
      <c r="UC1158" s="754"/>
      <c r="UD1158" s="754"/>
      <c r="UE1158" s="754"/>
      <c r="UF1158" s="754"/>
      <c r="UG1158" s="754"/>
      <c r="UH1158" s="754"/>
      <c r="UI1158" s="754"/>
      <c r="UJ1158" s="754"/>
      <c r="UK1158" s="754"/>
      <c r="UL1158" s="754"/>
      <c r="UM1158" s="754"/>
      <c r="UN1158" s="754"/>
      <c r="UO1158" s="754"/>
      <c r="UP1158" s="754"/>
      <c r="UQ1158" s="754"/>
      <c r="UR1158" s="754"/>
      <c r="US1158" s="754"/>
      <c r="UT1158" s="754"/>
      <c r="UU1158" s="754"/>
      <c r="UV1158" s="754"/>
      <c r="UW1158" s="754"/>
      <c r="UX1158" s="754"/>
      <c r="UY1158" s="754"/>
      <c r="UZ1158" s="754"/>
      <c r="VA1158" s="754"/>
      <c r="VB1158" s="754"/>
      <c r="VC1158" s="754"/>
      <c r="VD1158" s="754"/>
      <c r="VE1158" s="754"/>
      <c r="VF1158" s="754"/>
      <c r="VG1158" s="754"/>
      <c r="VH1158" s="754"/>
      <c r="VI1158" s="754"/>
      <c r="VJ1158" s="754"/>
      <c r="VK1158" s="754"/>
      <c r="VL1158" s="754"/>
      <c r="VM1158" s="754"/>
      <c r="VN1158" s="754"/>
      <c r="VO1158" s="754"/>
      <c r="VP1158" s="754"/>
      <c r="VQ1158" s="754"/>
      <c r="VR1158" s="754"/>
      <c r="VS1158" s="754"/>
      <c r="VT1158" s="754"/>
      <c r="VU1158" s="754"/>
      <c r="VV1158" s="754"/>
      <c r="VW1158" s="754"/>
      <c r="VX1158" s="754"/>
      <c r="VY1158" s="754"/>
      <c r="VZ1158" s="754"/>
      <c r="WA1158" s="754"/>
      <c r="WB1158" s="754"/>
      <c r="WC1158" s="754"/>
      <c r="WD1158" s="754"/>
      <c r="WE1158" s="754"/>
      <c r="WF1158" s="754"/>
      <c r="WG1158" s="754"/>
      <c r="WH1158" s="754"/>
      <c r="WI1158" s="754"/>
      <c r="WJ1158" s="754"/>
      <c r="WK1158" s="754"/>
      <c r="WL1158" s="754"/>
      <c r="WM1158" s="754"/>
      <c r="WN1158" s="754"/>
      <c r="WO1158" s="754"/>
      <c r="WP1158" s="754"/>
      <c r="WQ1158" s="754"/>
      <c r="WR1158" s="754"/>
      <c r="WS1158" s="754"/>
      <c r="WT1158" s="754"/>
      <c r="WU1158" s="754"/>
      <c r="WV1158" s="754"/>
      <c r="WW1158" s="754"/>
      <c r="WX1158" s="754"/>
      <c r="WY1158" s="754"/>
      <c r="WZ1158" s="754"/>
      <c r="XA1158" s="754"/>
      <c r="XB1158" s="754"/>
      <c r="XC1158" s="754"/>
      <c r="XD1158" s="754"/>
      <c r="XE1158" s="754"/>
      <c r="XF1158" s="754"/>
      <c r="XG1158" s="754"/>
      <c r="XH1158" s="754"/>
      <c r="XI1158" s="754"/>
      <c r="XJ1158" s="754"/>
      <c r="XK1158" s="754"/>
      <c r="XL1158" s="754"/>
      <c r="XM1158" s="754"/>
      <c r="XN1158" s="754"/>
      <c r="XO1158" s="754"/>
      <c r="XP1158" s="754"/>
      <c r="XQ1158" s="754"/>
      <c r="XR1158" s="754"/>
      <c r="XS1158" s="754"/>
      <c r="XT1158" s="754"/>
      <c r="XU1158" s="754"/>
      <c r="XV1158" s="754"/>
      <c r="XW1158" s="754"/>
      <c r="XX1158" s="754"/>
      <c r="XY1158" s="754"/>
      <c r="XZ1158" s="754"/>
      <c r="YA1158" s="754"/>
      <c r="YB1158" s="754"/>
      <c r="YC1158" s="754"/>
      <c r="YD1158" s="754"/>
      <c r="YE1158" s="754"/>
      <c r="YF1158" s="754"/>
      <c r="YG1158" s="754"/>
      <c r="YH1158" s="754"/>
      <c r="YI1158" s="754"/>
      <c r="YJ1158" s="754"/>
      <c r="YK1158" s="754"/>
      <c r="YL1158" s="754"/>
      <c r="YM1158" s="754"/>
      <c r="YN1158" s="754"/>
      <c r="YO1158" s="754"/>
      <c r="YP1158" s="754"/>
      <c r="YQ1158" s="754"/>
      <c r="YR1158" s="754"/>
      <c r="YS1158" s="754"/>
      <c r="YT1158" s="754"/>
      <c r="YU1158" s="754"/>
      <c r="YV1158" s="754"/>
      <c r="YW1158" s="754"/>
      <c r="YX1158" s="754"/>
      <c r="YY1158" s="754"/>
      <c r="YZ1158" s="754"/>
      <c r="ZA1158" s="754"/>
      <c r="ZB1158" s="754"/>
      <c r="ZC1158" s="754"/>
      <c r="ZD1158" s="754"/>
      <c r="ZE1158" s="754"/>
      <c r="ZF1158" s="754"/>
      <c r="ZG1158" s="754"/>
      <c r="ZH1158" s="754"/>
      <c r="ZI1158" s="754"/>
      <c r="ZJ1158" s="754"/>
      <c r="ZK1158" s="754"/>
      <c r="ZL1158" s="754"/>
      <c r="ZM1158" s="754"/>
      <c r="ZN1158" s="754"/>
      <c r="ZO1158" s="754"/>
      <c r="ZP1158" s="754"/>
      <c r="ZQ1158" s="754"/>
      <c r="ZR1158" s="754"/>
      <c r="ZS1158" s="754"/>
      <c r="ZT1158" s="754"/>
      <c r="ZU1158" s="754"/>
      <c r="ZV1158" s="754"/>
      <c r="ZW1158" s="754"/>
      <c r="ZX1158" s="754"/>
      <c r="ZY1158" s="754"/>
      <c r="ZZ1158" s="754"/>
      <c r="AAA1158" s="754"/>
      <c r="AAB1158" s="754"/>
      <c r="AAC1158" s="754"/>
      <c r="AAD1158" s="754"/>
      <c r="AAE1158" s="754"/>
      <c r="AAF1158" s="754"/>
      <c r="AAG1158" s="754"/>
      <c r="AAH1158" s="754"/>
      <c r="AAI1158" s="754"/>
      <c r="AAJ1158" s="754"/>
      <c r="AAK1158" s="754"/>
      <c r="AAL1158" s="754"/>
      <c r="AAM1158" s="754"/>
      <c r="AAN1158" s="754"/>
      <c r="AAO1158" s="754"/>
      <c r="AAP1158" s="754"/>
      <c r="AAQ1158" s="754"/>
      <c r="AAR1158" s="754"/>
      <c r="AAS1158" s="754"/>
      <c r="AAT1158" s="754"/>
      <c r="AAU1158" s="754"/>
      <c r="AAV1158" s="754"/>
      <c r="AAW1158" s="754"/>
      <c r="AAX1158" s="754"/>
      <c r="AAY1158" s="754"/>
      <c r="AAZ1158" s="754"/>
      <c r="ABA1158" s="754"/>
      <c r="ABB1158" s="754"/>
      <c r="ABC1158" s="754"/>
      <c r="ABD1158" s="754"/>
      <c r="ABE1158" s="754"/>
      <c r="ABF1158" s="754"/>
      <c r="ABG1158" s="754"/>
      <c r="ABH1158" s="754"/>
      <c r="ABI1158" s="754"/>
      <c r="ABJ1158" s="754"/>
      <c r="ABK1158" s="754"/>
      <c r="ABL1158" s="754"/>
      <c r="ABM1158" s="754"/>
      <c r="ABN1158" s="754"/>
      <c r="ABO1158" s="754"/>
      <c r="ABP1158" s="754"/>
      <c r="ABQ1158" s="754"/>
      <c r="ABR1158" s="754"/>
      <c r="ABS1158" s="754"/>
      <c r="ABT1158" s="754"/>
      <c r="ABU1158" s="754"/>
      <c r="ABV1158" s="754"/>
      <c r="ABW1158" s="754"/>
      <c r="ABX1158" s="754"/>
      <c r="ABY1158" s="754"/>
      <c r="ABZ1158" s="754"/>
      <c r="ACA1158" s="754"/>
      <c r="ACB1158" s="754"/>
      <c r="ACC1158" s="754"/>
      <c r="ACD1158" s="754"/>
      <c r="ACE1158" s="754"/>
      <c r="ACF1158" s="754"/>
      <c r="ACG1158" s="754"/>
      <c r="ACH1158" s="754"/>
      <c r="ACI1158" s="754"/>
      <c r="ACJ1158" s="754"/>
      <c r="ACK1158" s="754"/>
      <c r="ACL1158" s="754"/>
      <c r="ACM1158" s="754"/>
      <c r="ACN1158" s="754"/>
      <c r="ACO1158" s="754"/>
      <c r="ACP1158" s="754"/>
      <c r="ACQ1158" s="754"/>
      <c r="ACR1158" s="754"/>
      <c r="ACS1158" s="754"/>
      <c r="ACT1158" s="754"/>
      <c r="ACU1158" s="754"/>
      <c r="ACV1158" s="754"/>
      <c r="ACW1158" s="754"/>
      <c r="ACX1158" s="754"/>
      <c r="ACY1158" s="754"/>
      <c r="ACZ1158" s="754"/>
      <c r="ADA1158" s="754"/>
      <c r="ADB1158" s="754"/>
      <c r="ADC1158" s="754"/>
      <c r="ADD1158" s="754"/>
      <c r="ADE1158" s="754"/>
      <c r="ADF1158" s="754"/>
      <c r="ADG1158" s="754"/>
      <c r="ADH1158" s="754"/>
      <c r="ADI1158" s="754"/>
      <c r="ADJ1158" s="754"/>
      <c r="ADK1158" s="754"/>
      <c r="ADL1158" s="754"/>
      <c r="ADM1158" s="754"/>
      <c r="ADN1158" s="754"/>
      <c r="ADO1158" s="754"/>
      <c r="ADP1158" s="754"/>
      <c r="ADQ1158" s="754"/>
      <c r="ADR1158" s="754"/>
      <c r="ADS1158" s="754"/>
      <c r="ADT1158" s="754"/>
      <c r="ADU1158" s="754"/>
      <c r="ADV1158" s="754"/>
      <c r="ADW1158" s="754"/>
      <c r="ADX1158" s="754"/>
      <c r="ADY1158" s="754"/>
      <c r="ADZ1158" s="754"/>
      <c r="AEA1158" s="754"/>
      <c r="AEB1158" s="754"/>
      <c r="AEC1158" s="754"/>
      <c r="AED1158" s="754"/>
      <c r="AEE1158" s="754"/>
      <c r="AEF1158" s="754"/>
      <c r="AEG1158" s="754"/>
      <c r="AEH1158" s="754"/>
      <c r="AEI1158" s="754"/>
      <c r="AEJ1158" s="754"/>
      <c r="AEK1158" s="754"/>
      <c r="AEL1158" s="754"/>
      <c r="AEM1158" s="754"/>
      <c r="AEN1158" s="754"/>
      <c r="AEO1158" s="754"/>
      <c r="AEP1158" s="754"/>
      <c r="AEQ1158" s="754"/>
      <c r="AER1158" s="754"/>
      <c r="AES1158" s="754"/>
      <c r="AET1158" s="754"/>
      <c r="AEU1158" s="754"/>
      <c r="AEV1158" s="754"/>
      <c r="AEW1158" s="754"/>
      <c r="AEX1158" s="754"/>
      <c r="AEY1158" s="754"/>
      <c r="AEZ1158" s="754"/>
      <c r="AFA1158" s="754"/>
      <c r="AFB1158" s="754"/>
      <c r="AFC1158" s="754"/>
      <c r="AFD1158" s="754"/>
      <c r="AFE1158" s="754"/>
      <c r="AFF1158" s="754"/>
      <c r="AFG1158" s="754"/>
      <c r="AFH1158" s="754"/>
      <c r="AFI1158" s="754"/>
      <c r="AFJ1158" s="754"/>
      <c r="AFK1158" s="754"/>
      <c r="AFL1158" s="754"/>
      <c r="AFM1158" s="754"/>
      <c r="AFN1158" s="754"/>
      <c r="AFO1158" s="754"/>
      <c r="AFP1158" s="754"/>
      <c r="AFQ1158" s="754"/>
      <c r="AFR1158" s="754"/>
      <c r="AFS1158" s="754"/>
      <c r="AFT1158" s="754"/>
      <c r="AFU1158" s="754"/>
      <c r="AFV1158" s="754"/>
      <c r="AFW1158" s="754"/>
      <c r="AFX1158" s="754"/>
      <c r="AFY1158" s="754"/>
      <c r="AFZ1158" s="754"/>
      <c r="AGA1158" s="754"/>
      <c r="AGB1158" s="754"/>
      <c r="AGC1158" s="754"/>
      <c r="AGD1158" s="754"/>
      <c r="AGE1158" s="754"/>
      <c r="AGF1158" s="754"/>
      <c r="AGG1158" s="754"/>
      <c r="AGH1158" s="754"/>
      <c r="AGI1158" s="754"/>
      <c r="AGJ1158" s="754"/>
      <c r="AGK1158" s="754"/>
      <c r="AGL1158" s="754"/>
      <c r="AGM1158" s="754"/>
      <c r="AGN1158" s="754"/>
      <c r="AGO1158" s="754"/>
      <c r="AGP1158" s="754"/>
      <c r="AGQ1158" s="754"/>
      <c r="AGR1158" s="754"/>
      <c r="AGS1158" s="754"/>
      <c r="AGT1158" s="754"/>
      <c r="AGU1158" s="754"/>
      <c r="AGV1158" s="754"/>
      <c r="AGW1158" s="754"/>
      <c r="AGX1158" s="754"/>
      <c r="AGY1158" s="754"/>
      <c r="AGZ1158" s="754"/>
      <c r="AHA1158" s="754"/>
      <c r="AHB1158" s="754"/>
      <c r="AHC1158" s="754"/>
      <c r="AHD1158" s="754"/>
      <c r="AHE1158" s="754"/>
      <c r="AHF1158" s="754"/>
      <c r="AHG1158" s="754"/>
      <c r="AHH1158" s="754"/>
      <c r="AHI1158" s="754"/>
      <c r="AHJ1158" s="754"/>
      <c r="AHK1158" s="754"/>
      <c r="AHL1158" s="754"/>
      <c r="AHM1158" s="754"/>
      <c r="AHN1158" s="754"/>
      <c r="AHO1158" s="754"/>
      <c r="AHP1158" s="754"/>
      <c r="AHQ1158" s="754"/>
      <c r="AHR1158" s="754"/>
      <c r="AHS1158" s="754"/>
      <c r="AHT1158" s="754"/>
      <c r="AHU1158" s="754"/>
      <c r="AHV1158" s="754"/>
      <c r="AHW1158" s="754"/>
      <c r="AHX1158" s="754"/>
      <c r="AHY1158" s="754"/>
      <c r="AHZ1158" s="754"/>
      <c r="AIA1158" s="754"/>
      <c r="AIB1158" s="754"/>
      <c r="AIC1158" s="754"/>
      <c r="AID1158" s="754"/>
      <c r="AIE1158" s="754"/>
      <c r="AIF1158" s="754"/>
      <c r="AIG1158" s="754"/>
      <c r="AIH1158" s="754"/>
      <c r="AII1158" s="754"/>
      <c r="AIJ1158" s="754"/>
      <c r="AIK1158" s="754"/>
      <c r="AIL1158" s="754"/>
      <c r="AIM1158" s="754"/>
      <c r="AIN1158" s="754"/>
      <c r="AIO1158" s="754"/>
      <c r="AIP1158" s="754"/>
      <c r="AIQ1158" s="754"/>
      <c r="AIR1158" s="754"/>
      <c r="AIS1158" s="754"/>
      <c r="AIT1158" s="754"/>
      <c r="AIU1158" s="754"/>
      <c r="AIV1158" s="754"/>
      <c r="AIW1158" s="754"/>
      <c r="AIX1158" s="754"/>
      <c r="AIY1158" s="754"/>
      <c r="AIZ1158" s="754"/>
      <c r="AJA1158" s="754"/>
      <c r="AJB1158" s="754"/>
      <c r="AJC1158" s="754"/>
      <c r="AJD1158" s="754"/>
      <c r="AJE1158" s="754"/>
      <c r="AJF1158" s="754"/>
      <c r="AJG1158" s="754"/>
      <c r="AJH1158" s="754"/>
      <c r="AJI1158" s="754"/>
      <c r="AJJ1158" s="754"/>
      <c r="AJK1158" s="754"/>
      <c r="AJL1158" s="754"/>
      <c r="AJM1158" s="754"/>
      <c r="AJN1158" s="754"/>
      <c r="AJO1158" s="754"/>
      <c r="AJP1158" s="754"/>
      <c r="AJQ1158" s="754"/>
      <c r="AJR1158" s="754"/>
      <c r="AJS1158" s="754"/>
      <c r="AJT1158" s="754"/>
      <c r="AJU1158" s="754"/>
      <c r="AJV1158" s="754"/>
      <c r="AJW1158" s="754"/>
      <c r="AJX1158" s="754"/>
      <c r="AJY1158" s="754"/>
      <c r="AJZ1158" s="754"/>
      <c r="AKA1158" s="754"/>
      <c r="AKB1158" s="754"/>
      <c r="AKC1158" s="754"/>
      <c r="AKD1158" s="754"/>
      <c r="AKE1158" s="754"/>
      <c r="AKF1158" s="754"/>
      <c r="AKG1158" s="754"/>
      <c r="AKH1158" s="754"/>
      <c r="AKI1158" s="754"/>
      <c r="AKJ1158" s="754"/>
      <c r="AKK1158" s="754"/>
      <c r="AKL1158" s="754"/>
      <c r="AKM1158" s="754"/>
      <c r="AKN1158" s="754"/>
      <c r="AKO1158" s="754"/>
      <c r="AKP1158" s="754"/>
      <c r="AKQ1158" s="754"/>
      <c r="AKR1158" s="754"/>
      <c r="AKS1158" s="754"/>
      <c r="AKT1158" s="754"/>
      <c r="AKU1158" s="754"/>
      <c r="AKV1158" s="754"/>
      <c r="AKW1158" s="754"/>
      <c r="AKX1158" s="754"/>
      <c r="AKY1158" s="754"/>
      <c r="AKZ1158" s="754"/>
      <c r="ALA1158" s="754"/>
      <c r="ALB1158" s="754"/>
      <c r="ALC1158" s="754"/>
      <c r="ALD1158" s="754"/>
      <c r="ALE1158" s="754"/>
      <c r="ALF1158" s="754"/>
      <c r="ALG1158" s="754"/>
      <c r="ALH1158" s="754"/>
      <c r="ALI1158" s="754"/>
      <c r="ALJ1158" s="754"/>
      <c r="ALK1158" s="754"/>
      <c r="ALL1158" s="754"/>
      <c r="ALM1158" s="754"/>
      <c r="ALN1158" s="754"/>
      <c r="ALO1158" s="754"/>
      <c r="ALP1158" s="754"/>
      <c r="ALQ1158" s="754"/>
      <c r="ALR1158" s="754"/>
      <c r="ALS1158" s="754"/>
      <c r="ALT1158" s="754"/>
      <c r="ALU1158" s="754"/>
      <c r="ALV1158" s="754"/>
      <c r="ALW1158" s="754"/>
      <c r="ALX1158" s="754"/>
      <c r="ALY1158" s="754"/>
      <c r="ALZ1158" s="754"/>
      <c r="AMA1158" s="754"/>
      <c r="AMB1158" s="754"/>
      <c r="AMC1158" s="754"/>
      <c r="AMD1158" s="754"/>
      <c r="AME1158" s="754"/>
      <c r="AMF1158" s="754"/>
      <c r="AMG1158" s="754"/>
      <c r="AMH1158" s="754"/>
      <c r="AMI1158" s="754"/>
      <c r="AMJ1158" s="754"/>
      <c r="AMK1158" s="754"/>
      <c r="AML1158" s="754"/>
      <c r="AMM1158" s="754"/>
      <c r="AMN1158" s="754"/>
      <c r="AMO1158" s="754"/>
      <c r="AMP1158" s="754"/>
      <c r="AMQ1158" s="754"/>
      <c r="AMR1158" s="754"/>
      <c r="AMS1158" s="754"/>
      <c r="AMT1158" s="754"/>
      <c r="AMU1158" s="754"/>
      <c r="AMV1158" s="754"/>
      <c r="AMW1158" s="754"/>
      <c r="AMX1158" s="754"/>
      <c r="AMY1158" s="754"/>
      <c r="AMZ1158" s="754"/>
      <c r="ANA1158" s="754"/>
      <c r="ANB1158" s="754"/>
      <c r="ANC1158" s="754"/>
      <c r="AND1158" s="754"/>
      <c r="ANE1158" s="754"/>
      <c r="ANF1158" s="754"/>
      <c r="ANG1158" s="754"/>
      <c r="ANH1158" s="754"/>
      <c r="ANI1158" s="754"/>
      <c r="ANJ1158" s="754"/>
      <c r="ANK1158" s="754"/>
      <c r="ANL1158" s="754"/>
      <c r="ANM1158" s="754"/>
      <c r="ANN1158" s="754"/>
      <c r="ANO1158" s="754"/>
      <c r="ANP1158" s="754"/>
      <c r="ANQ1158" s="754"/>
      <c r="ANR1158" s="754"/>
      <c r="ANS1158" s="754"/>
      <c r="ANT1158" s="754"/>
      <c r="ANU1158" s="754"/>
      <c r="ANV1158" s="754"/>
      <c r="ANW1158" s="754"/>
      <c r="ANX1158" s="754"/>
      <c r="ANY1158" s="754"/>
      <c r="ANZ1158" s="754"/>
      <c r="AOA1158" s="754"/>
      <c r="AOB1158" s="754"/>
      <c r="AOC1158" s="754"/>
      <c r="AOD1158" s="754"/>
      <c r="AOE1158" s="754"/>
      <c r="AOF1158" s="754"/>
      <c r="AOG1158" s="754"/>
      <c r="AOH1158" s="754"/>
      <c r="AOI1158" s="754"/>
      <c r="AOJ1158" s="754"/>
      <c r="AOK1158" s="754"/>
      <c r="AOL1158" s="754"/>
      <c r="AOM1158" s="754"/>
      <c r="AON1158" s="754"/>
      <c r="AOO1158" s="754"/>
      <c r="AOP1158" s="754"/>
      <c r="AOQ1158" s="754"/>
      <c r="AOR1158" s="754"/>
      <c r="AOS1158" s="754"/>
      <c r="AOT1158" s="754"/>
      <c r="AOU1158" s="754"/>
      <c r="AOV1158" s="754"/>
      <c r="AOW1158" s="754"/>
      <c r="AOX1158" s="754"/>
      <c r="AOY1158" s="754"/>
      <c r="AOZ1158" s="754"/>
      <c r="APA1158" s="754"/>
      <c r="APB1158" s="754"/>
      <c r="APC1158" s="754"/>
      <c r="APD1158" s="754"/>
      <c r="APE1158" s="754"/>
      <c r="APF1158" s="754"/>
      <c r="APG1158" s="754"/>
      <c r="APH1158" s="754"/>
      <c r="API1158" s="754"/>
      <c r="APJ1158" s="754"/>
      <c r="APK1158" s="754"/>
      <c r="APL1158" s="754"/>
      <c r="APM1158" s="754"/>
      <c r="APN1158" s="754"/>
      <c r="APO1158" s="754"/>
      <c r="APP1158" s="754"/>
      <c r="APQ1158" s="754"/>
      <c r="APR1158" s="754"/>
      <c r="APS1158" s="754"/>
      <c r="APT1158" s="754"/>
      <c r="APU1158" s="754"/>
      <c r="APV1158" s="754"/>
      <c r="APW1158" s="754"/>
      <c r="APX1158" s="754"/>
      <c r="APY1158" s="754"/>
      <c r="APZ1158" s="754"/>
      <c r="AQA1158" s="754"/>
      <c r="AQB1158" s="754"/>
      <c r="AQC1158" s="754"/>
      <c r="AQD1158" s="754"/>
      <c r="AQE1158" s="754"/>
      <c r="AQF1158" s="754"/>
      <c r="AQG1158" s="754"/>
      <c r="AQH1158" s="754"/>
      <c r="AQI1158" s="754"/>
      <c r="AQJ1158" s="754"/>
      <c r="AQK1158" s="754"/>
      <c r="AQL1158" s="754"/>
      <c r="AQM1158" s="754"/>
      <c r="AQN1158" s="754"/>
      <c r="AQO1158" s="754"/>
      <c r="AQP1158" s="754"/>
      <c r="AQQ1158" s="754"/>
      <c r="AQR1158" s="754"/>
      <c r="AQS1158" s="754"/>
      <c r="AQT1158" s="754"/>
      <c r="AQU1158" s="754"/>
      <c r="AQV1158" s="754"/>
      <c r="AQW1158" s="754"/>
      <c r="AQX1158" s="754"/>
      <c r="AQY1158" s="754"/>
      <c r="AQZ1158" s="754"/>
      <c r="ARA1158" s="754"/>
      <c r="ARB1158" s="754"/>
      <c r="ARC1158" s="754"/>
      <c r="ARD1158" s="754"/>
      <c r="ARE1158" s="754"/>
      <c r="ARF1158" s="754"/>
      <c r="ARG1158" s="754"/>
      <c r="ARH1158" s="754"/>
      <c r="ARI1158" s="754"/>
      <c r="ARJ1158" s="754"/>
      <c r="ARK1158" s="754"/>
      <c r="ARL1158" s="754"/>
      <c r="ARM1158" s="754"/>
      <c r="ARN1158" s="754"/>
      <c r="ARO1158" s="754"/>
      <c r="ARP1158" s="754"/>
      <c r="ARQ1158" s="754"/>
      <c r="ARR1158" s="754"/>
      <c r="ARS1158" s="754"/>
      <c r="ART1158" s="754"/>
      <c r="ARU1158" s="754"/>
      <c r="ARV1158" s="754"/>
      <c r="ARW1158" s="754"/>
      <c r="ARX1158" s="754"/>
      <c r="ARY1158" s="754"/>
      <c r="ARZ1158" s="754"/>
      <c r="ASA1158" s="754"/>
      <c r="ASB1158" s="754"/>
      <c r="ASC1158" s="754"/>
      <c r="ASD1158" s="754"/>
      <c r="ASE1158" s="754"/>
      <c r="ASF1158" s="754"/>
      <c r="ASG1158" s="754"/>
      <c r="ASH1158" s="754"/>
      <c r="ASI1158" s="754"/>
      <c r="ASJ1158" s="754"/>
      <c r="ASK1158" s="754"/>
      <c r="ASL1158" s="754"/>
      <c r="ASM1158" s="754"/>
      <c r="ASN1158" s="754"/>
      <c r="ASO1158" s="754"/>
      <c r="ASP1158" s="754"/>
      <c r="ASQ1158" s="754"/>
      <c r="ASR1158" s="754"/>
      <c r="ASS1158" s="754"/>
      <c r="AST1158" s="754"/>
      <c r="ASU1158" s="754"/>
      <c r="ASV1158" s="754"/>
      <c r="ASW1158" s="754"/>
      <c r="ASX1158" s="754"/>
      <c r="ASY1158" s="754"/>
      <c r="ASZ1158" s="754"/>
      <c r="ATA1158" s="754"/>
      <c r="ATB1158" s="754"/>
      <c r="ATC1158" s="754"/>
      <c r="ATD1158" s="754"/>
      <c r="ATE1158" s="754"/>
      <c r="ATF1158" s="754"/>
      <c r="ATG1158" s="754"/>
      <c r="ATH1158" s="754"/>
      <c r="ATI1158" s="754"/>
      <c r="ATJ1158" s="754"/>
      <c r="ATK1158" s="754"/>
      <c r="ATL1158" s="754"/>
      <c r="ATM1158" s="754"/>
      <c r="ATN1158" s="754"/>
      <c r="ATO1158" s="754"/>
      <c r="ATP1158" s="754"/>
      <c r="ATQ1158" s="754"/>
      <c r="ATR1158" s="754"/>
      <c r="ATS1158" s="754"/>
      <c r="ATT1158" s="754"/>
      <c r="ATU1158" s="754"/>
      <c r="ATV1158" s="754"/>
      <c r="ATW1158" s="754"/>
      <c r="ATX1158" s="754"/>
      <c r="ATY1158" s="754"/>
      <c r="ATZ1158" s="754"/>
      <c r="AUA1158" s="754"/>
      <c r="AUB1158" s="754"/>
      <c r="AUC1158" s="754"/>
      <c r="AUD1158" s="754"/>
      <c r="AUE1158" s="754"/>
      <c r="AUF1158" s="754"/>
      <c r="AUG1158" s="754"/>
      <c r="AUH1158" s="754"/>
      <c r="AUI1158" s="754"/>
      <c r="AUJ1158" s="754"/>
      <c r="AUK1158" s="754"/>
      <c r="AUL1158" s="754"/>
      <c r="AUM1158" s="754"/>
      <c r="AUN1158" s="754"/>
      <c r="AUO1158" s="754"/>
      <c r="AUP1158" s="754"/>
      <c r="AUQ1158" s="754"/>
      <c r="AUR1158" s="754"/>
      <c r="AUS1158" s="754"/>
      <c r="AUT1158" s="754"/>
      <c r="AUU1158" s="754"/>
      <c r="AUV1158" s="754"/>
      <c r="AUW1158" s="754"/>
      <c r="AUX1158" s="754"/>
      <c r="AUY1158" s="754"/>
      <c r="AUZ1158" s="754"/>
      <c r="AVA1158" s="754"/>
      <c r="AVB1158" s="754"/>
      <c r="AVC1158" s="754"/>
      <c r="AVD1158" s="754"/>
      <c r="AVE1158" s="754"/>
      <c r="AVF1158" s="754"/>
      <c r="AVG1158" s="754"/>
      <c r="AVH1158" s="754"/>
      <c r="AVI1158" s="754"/>
      <c r="AVJ1158" s="754"/>
      <c r="AVK1158" s="754"/>
      <c r="AVL1158" s="754"/>
      <c r="AVM1158" s="754"/>
      <c r="AVN1158" s="754"/>
      <c r="AVO1158" s="754"/>
      <c r="AVP1158" s="754"/>
      <c r="AVQ1158" s="754"/>
      <c r="AVR1158" s="754"/>
      <c r="AVS1158" s="754"/>
      <c r="AVT1158" s="754"/>
      <c r="AVU1158" s="754"/>
      <c r="AVV1158" s="754"/>
      <c r="AVW1158" s="754"/>
      <c r="AVX1158" s="754"/>
      <c r="AVY1158" s="754"/>
      <c r="AVZ1158" s="754"/>
      <c r="AWA1158" s="754"/>
      <c r="AWB1158" s="754"/>
      <c r="AWC1158" s="754"/>
      <c r="AWD1158" s="754"/>
      <c r="AWE1158" s="754"/>
      <c r="AWF1158" s="754"/>
      <c r="AWG1158" s="754"/>
      <c r="AWH1158" s="754"/>
      <c r="AWI1158" s="754"/>
      <c r="AWJ1158" s="754"/>
      <c r="AWK1158" s="754"/>
      <c r="AWL1158" s="754"/>
      <c r="AWM1158" s="754"/>
      <c r="AWN1158" s="754"/>
      <c r="AWO1158" s="754"/>
      <c r="AWP1158" s="754"/>
      <c r="AWQ1158" s="754"/>
      <c r="AWR1158" s="754"/>
      <c r="AWS1158" s="754"/>
      <c r="AWT1158" s="754"/>
      <c r="AWU1158" s="754"/>
      <c r="AWV1158" s="754"/>
      <c r="AWW1158" s="754"/>
      <c r="AWX1158" s="754"/>
      <c r="AWY1158" s="754"/>
      <c r="AWZ1158" s="754"/>
      <c r="AXA1158" s="754"/>
      <c r="AXB1158" s="754"/>
      <c r="AXC1158" s="754"/>
      <c r="AXD1158" s="754"/>
      <c r="AXE1158" s="754"/>
      <c r="AXF1158" s="754"/>
      <c r="AXG1158" s="754"/>
      <c r="AXH1158" s="754"/>
      <c r="AXI1158" s="754"/>
      <c r="AXJ1158" s="754"/>
      <c r="AXK1158" s="754"/>
      <c r="AXL1158" s="754"/>
      <c r="AXM1158" s="754"/>
      <c r="AXN1158" s="754"/>
      <c r="AXO1158" s="754"/>
      <c r="AXP1158" s="754"/>
      <c r="AXQ1158" s="754"/>
      <c r="AXR1158" s="754"/>
      <c r="AXS1158" s="754"/>
      <c r="AXT1158" s="754"/>
      <c r="AXU1158" s="754"/>
      <c r="AXV1158" s="754"/>
      <c r="AXW1158" s="754"/>
      <c r="AXX1158" s="754"/>
      <c r="AXY1158" s="754"/>
      <c r="AXZ1158" s="754"/>
      <c r="AYA1158" s="754"/>
      <c r="AYB1158" s="754"/>
      <c r="AYC1158" s="754"/>
      <c r="AYD1158" s="754"/>
      <c r="AYE1158" s="754"/>
      <c r="AYF1158" s="754"/>
      <c r="AYG1158" s="754"/>
      <c r="AYH1158" s="754"/>
      <c r="AYI1158" s="754"/>
      <c r="AYJ1158" s="754"/>
      <c r="AYK1158" s="754"/>
      <c r="AYL1158" s="754"/>
      <c r="AYM1158" s="754"/>
      <c r="AYN1158" s="754"/>
      <c r="AYO1158" s="754"/>
      <c r="AYP1158" s="754"/>
      <c r="AYQ1158" s="754"/>
      <c r="AYR1158" s="754"/>
      <c r="AYS1158" s="754"/>
      <c r="AYT1158" s="754"/>
      <c r="AYU1158" s="754"/>
      <c r="AYV1158" s="754"/>
      <c r="AYW1158" s="754"/>
      <c r="AYX1158" s="754"/>
      <c r="AYY1158" s="754"/>
      <c r="AYZ1158" s="754"/>
      <c r="AZA1158" s="754"/>
      <c r="AZB1158" s="754"/>
      <c r="AZC1158" s="754"/>
      <c r="AZD1158" s="754"/>
      <c r="AZE1158" s="754"/>
      <c r="AZF1158" s="754"/>
      <c r="AZG1158" s="754"/>
      <c r="AZH1158" s="754"/>
      <c r="AZI1158" s="754"/>
      <c r="AZJ1158" s="754"/>
      <c r="AZK1158" s="754"/>
      <c r="AZL1158" s="754"/>
      <c r="AZM1158" s="754"/>
      <c r="AZN1158" s="754"/>
      <c r="AZO1158" s="754"/>
      <c r="AZP1158" s="754"/>
      <c r="AZQ1158" s="754"/>
      <c r="AZR1158" s="754"/>
      <c r="AZS1158" s="754"/>
      <c r="AZT1158" s="754"/>
      <c r="AZU1158" s="754"/>
      <c r="AZV1158" s="754"/>
      <c r="AZW1158" s="754"/>
      <c r="AZX1158" s="754"/>
      <c r="AZY1158" s="754"/>
      <c r="AZZ1158" s="754"/>
      <c r="BAA1158" s="754"/>
      <c r="BAB1158" s="754"/>
      <c r="BAC1158" s="754"/>
      <c r="BAD1158" s="754"/>
      <c r="BAE1158" s="754"/>
      <c r="BAF1158" s="754"/>
      <c r="BAG1158" s="754"/>
      <c r="BAH1158" s="754"/>
      <c r="BAI1158" s="754"/>
      <c r="BAJ1158" s="754"/>
      <c r="BAK1158" s="754"/>
      <c r="BAL1158" s="754"/>
      <c r="BAM1158" s="754"/>
      <c r="BAN1158" s="754"/>
      <c r="BAO1158" s="754"/>
      <c r="BAP1158" s="754"/>
      <c r="BAQ1158" s="754"/>
      <c r="BAR1158" s="754"/>
      <c r="BAS1158" s="754"/>
      <c r="BAT1158" s="754"/>
      <c r="BAU1158" s="754"/>
      <c r="BAV1158" s="754"/>
      <c r="BAW1158" s="754"/>
      <c r="BAX1158" s="754"/>
      <c r="BAY1158" s="754"/>
      <c r="BAZ1158" s="754"/>
      <c r="BBA1158" s="754"/>
      <c r="BBB1158" s="754"/>
      <c r="BBC1158" s="754"/>
      <c r="BBD1158" s="754"/>
      <c r="BBE1158" s="754"/>
      <c r="BBF1158" s="754"/>
      <c r="BBG1158" s="754"/>
      <c r="BBH1158" s="754"/>
      <c r="BBI1158" s="754"/>
      <c r="BBJ1158" s="754"/>
      <c r="BBK1158" s="754"/>
      <c r="BBL1158" s="754"/>
      <c r="BBM1158" s="754"/>
      <c r="BBN1158" s="754"/>
      <c r="BBO1158" s="754"/>
      <c r="BBP1158" s="754"/>
      <c r="BBQ1158" s="754"/>
      <c r="BBR1158" s="754"/>
      <c r="BBS1158" s="754"/>
      <c r="BBT1158" s="754"/>
      <c r="BBU1158" s="754"/>
      <c r="BBV1158" s="754"/>
      <c r="BBW1158" s="754"/>
      <c r="BBX1158" s="754"/>
      <c r="BBY1158" s="754"/>
      <c r="BBZ1158" s="754"/>
      <c r="BCA1158" s="754"/>
      <c r="BCB1158" s="754"/>
      <c r="BCC1158" s="754"/>
      <c r="BCD1158" s="754"/>
      <c r="BCE1158" s="754"/>
      <c r="BCF1158" s="754"/>
      <c r="BCG1158" s="754"/>
      <c r="BCH1158" s="754"/>
      <c r="BCI1158" s="754"/>
      <c r="BCJ1158" s="754"/>
      <c r="BCK1158" s="754"/>
      <c r="BCL1158" s="754"/>
      <c r="BCM1158" s="754"/>
      <c r="BCN1158" s="754"/>
      <c r="BCO1158" s="754"/>
      <c r="BCP1158" s="754"/>
      <c r="BCQ1158" s="754"/>
      <c r="BCR1158" s="754"/>
      <c r="BCS1158" s="754"/>
      <c r="BCT1158" s="754"/>
      <c r="BCU1158" s="754"/>
      <c r="BCV1158" s="754"/>
      <c r="BCW1158" s="754"/>
      <c r="BCX1158" s="754"/>
      <c r="BCY1158" s="754"/>
      <c r="BCZ1158" s="754"/>
      <c r="BDA1158" s="754"/>
      <c r="BDB1158" s="754"/>
      <c r="BDC1158" s="754"/>
      <c r="BDD1158" s="754"/>
      <c r="BDE1158" s="754"/>
      <c r="BDF1158" s="754"/>
      <c r="BDG1158" s="754"/>
      <c r="BDH1158" s="754"/>
      <c r="BDI1158" s="754"/>
      <c r="BDJ1158" s="754"/>
      <c r="BDK1158" s="754"/>
      <c r="BDL1158" s="754"/>
      <c r="BDM1158" s="754"/>
      <c r="BDN1158" s="754"/>
      <c r="BDO1158" s="754"/>
      <c r="BDP1158" s="754"/>
      <c r="BDQ1158" s="754"/>
      <c r="BDR1158" s="754"/>
      <c r="BDS1158" s="754"/>
      <c r="BDT1158" s="754"/>
      <c r="BDU1158" s="754"/>
      <c r="BDV1158" s="754"/>
      <c r="BDW1158" s="754"/>
      <c r="BDX1158" s="754"/>
      <c r="BDY1158" s="754"/>
      <c r="BDZ1158" s="754"/>
      <c r="BEA1158" s="754"/>
      <c r="BEB1158" s="754"/>
      <c r="BEC1158" s="754"/>
      <c r="BED1158" s="754"/>
      <c r="BEE1158" s="754"/>
      <c r="BEF1158" s="754"/>
      <c r="BEG1158" s="754"/>
      <c r="BEH1158" s="754"/>
      <c r="BEI1158" s="754"/>
      <c r="BEJ1158" s="754"/>
      <c r="BEK1158" s="754"/>
      <c r="BEL1158" s="754"/>
      <c r="BEM1158" s="754"/>
      <c r="BEN1158" s="754"/>
      <c r="BEO1158" s="754"/>
      <c r="BEP1158" s="754"/>
      <c r="BEQ1158" s="754"/>
      <c r="BER1158" s="754"/>
      <c r="BES1158" s="754"/>
      <c r="BET1158" s="754"/>
      <c r="BEU1158" s="754"/>
      <c r="BEV1158" s="754"/>
      <c r="BEW1158" s="754"/>
      <c r="BEX1158" s="754"/>
      <c r="BEY1158" s="754"/>
      <c r="BEZ1158" s="754"/>
      <c r="BFA1158" s="754"/>
      <c r="BFB1158" s="754"/>
      <c r="BFC1158" s="754"/>
      <c r="BFD1158" s="754"/>
      <c r="BFE1158" s="754"/>
      <c r="BFF1158" s="754"/>
      <c r="BFG1158" s="754"/>
      <c r="BFH1158" s="754"/>
      <c r="BFI1158" s="754"/>
      <c r="BFJ1158" s="754"/>
      <c r="BFK1158" s="754"/>
      <c r="BFL1158" s="754"/>
      <c r="BFM1158" s="754"/>
      <c r="BFN1158" s="754"/>
      <c r="BFO1158" s="754"/>
      <c r="BFP1158" s="754"/>
      <c r="BFQ1158" s="754"/>
      <c r="BFR1158" s="754"/>
      <c r="BFS1158" s="754"/>
      <c r="BFT1158" s="754"/>
      <c r="BFU1158" s="754"/>
      <c r="BFV1158" s="754"/>
      <c r="BFW1158" s="754"/>
      <c r="BFX1158" s="754"/>
      <c r="BFY1158" s="754"/>
      <c r="BFZ1158" s="754"/>
      <c r="BGA1158" s="754"/>
      <c r="BGB1158" s="754"/>
      <c r="BGC1158" s="754"/>
      <c r="BGD1158" s="754"/>
      <c r="BGE1158" s="754"/>
      <c r="BGF1158" s="754"/>
      <c r="BGG1158" s="754"/>
      <c r="BGH1158" s="754"/>
      <c r="BGI1158" s="754"/>
      <c r="BGJ1158" s="754"/>
      <c r="BGK1158" s="754"/>
      <c r="BGL1158" s="754"/>
      <c r="BGM1158" s="754"/>
      <c r="BGN1158" s="754"/>
      <c r="BGO1158" s="754"/>
      <c r="BGP1158" s="754"/>
      <c r="BGQ1158" s="754"/>
      <c r="BGR1158" s="754"/>
      <c r="BGS1158" s="754"/>
      <c r="BGT1158" s="754"/>
      <c r="BGU1158" s="754"/>
      <c r="BGV1158" s="754"/>
      <c r="BGW1158" s="754"/>
      <c r="BGX1158" s="754"/>
      <c r="BGY1158" s="754"/>
      <c r="BGZ1158" s="754"/>
      <c r="BHA1158" s="754"/>
      <c r="BHB1158" s="754"/>
      <c r="BHC1158" s="754"/>
      <c r="BHD1158" s="754"/>
      <c r="BHE1158" s="754"/>
      <c r="BHF1158" s="754"/>
      <c r="BHG1158" s="754"/>
      <c r="BHH1158" s="754"/>
      <c r="BHI1158" s="754"/>
      <c r="BHJ1158" s="754"/>
      <c r="BHK1158" s="754"/>
      <c r="BHL1158" s="754"/>
      <c r="BHM1158" s="754"/>
      <c r="BHN1158" s="754"/>
      <c r="BHO1158" s="754"/>
      <c r="BHP1158" s="754"/>
      <c r="BHQ1158" s="754"/>
      <c r="BHR1158" s="754"/>
      <c r="BHS1158" s="754"/>
      <c r="BHT1158" s="754"/>
      <c r="BHU1158" s="754"/>
      <c r="BHV1158" s="754"/>
      <c r="BHW1158" s="754"/>
      <c r="BHX1158" s="754"/>
      <c r="BHY1158" s="754"/>
      <c r="BHZ1158" s="754"/>
      <c r="BIA1158" s="754"/>
      <c r="BIB1158" s="754"/>
      <c r="BIC1158" s="754"/>
      <c r="BID1158" s="754"/>
      <c r="BIE1158" s="754"/>
      <c r="BIF1158" s="754"/>
      <c r="BIG1158" s="754"/>
      <c r="BIH1158" s="754"/>
      <c r="BII1158" s="754"/>
      <c r="BIJ1158" s="754"/>
      <c r="BIK1158" s="754"/>
      <c r="BIL1158" s="754"/>
      <c r="BIM1158" s="754"/>
      <c r="BIN1158" s="754"/>
      <c r="BIO1158" s="754"/>
      <c r="BIP1158" s="754"/>
      <c r="BIQ1158" s="754"/>
      <c r="BIR1158" s="754"/>
      <c r="BIS1158" s="754"/>
      <c r="BIT1158" s="754"/>
      <c r="BIU1158" s="754"/>
      <c r="BIV1158" s="754"/>
      <c r="BIW1158" s="754"/>
      <c r="BIX1158" s="754"/>
      <c r="BIY1158" s="754"/>
      <c r="BIZ1158" s="754"/>
      <c r="BJA1158" s="754"/>
      <c r="BJB1158" s="754"/>
      <c r="BJC1158" s="754"/>
      <c r="BJD1158" s="754"/>
      <c r="BJE1158" s="754"/>
      <c r="BJF1158" s="754"/>
      <c r="BJG1158" s="754"/>
      <c r="BJH1158" s="754"/>
      <c r="BJI1158" s="754"/>
      <c r="BJJ1158" s="754"/>
      <c r="BJK1158" s="754"/>
      <c r="BJL1158" s="754"/>
      <c r="BJM1158" s="754"/>
      <c r="BJN1158" s="754"/>
      <c r="BJO1158" s="754"/>
      <c r="BJP1158" s="754"/>
      <c r="BJQ1158" s="754"/>
      <c r="BJR1158" s="754"/>
      <c r="BJS1158" s="754"/>
      <c r="BJT1158" s="754"/>
      <c r="BJU1158" s="754"/>
      <c r="BJV1158" s="754"/>
      <c r="BJW1158" s="754"/>
      <c r="BJX1158" s="754"/>
      <c r="BJY1158" s="754"/>
      <c r="BJZ1158" s="754"/>
      <c r="BKA1158" s="754"/>
      <c r="BKB1158" s="754"/>
      <c r="BKC1158" s="754"/>
      <c r="BKD1158" s="754"/>
      <c r="BKE1158" s="754"/>
      <c r="BKF1158" s="754"/>
      <c r="BKG1158" s="754"/>
      <c r="BKH1158" s="754"/>
      <c r="BKI1158" s="754"/>
      <c r="BKJ1158" s="754"/>
      <c r="BKK1158" s="754"/>
      <c r="BKL1158" s="754"/>
      <c r="BKM1158" s="754"/>
      <c r="BKN1158" s="754"/>
      <c r="BKO1158" s="754"/>
      <c r="BKP1158" s="754"/>
      <c r="BKQ1158" s="754"/>
      <c r="BKR1158" s="754"/>
      <c r="BKS1158" s="754"/>
      <c r="BKT1158" s="754"/>
      <c r="BKU1158" s="754"/>
      <c r="BKV1158" s="754"/>
      <c r="BKW1158" s="754"/>
      <c r="BKX1158" s="754"/>
      <c r="BKY1158" s="754"/>
      <c r="BKZ1158" s="754"/>
      <c r="BLA1158" s="754"/>
      <c r="BLB1158" s="754"/>
      <c r="BLC1158" s="754"/>
      <c r="BLD1158" s="754"/>
      <c r="BLE1158" s="754"/>
      <c r="BLF1158" s="754"/>
      <c r="BLG1158" s="754"/>
      <c r="BLH1158" s="754"/>
      <c r="BLI1158" s="754"/>
      <c r="BLJ1158" s="754"/>
      <c r="BLK1158" s="754"/>
      <c r="BLL1158" s="754"/>
      <c r="BLM1158" s="754"/>
      <c r="BLN1158" s="754"/>
      <c r="BLO1158" s="754"/>
      <c r="BLP1158" s="754"/>
      <c r="BLQ1158" s="754"/>
      <c r="BLR1158" s="754"/>
      <c r="BLS1158" s="754"/>
      <c r="BLT1158" s="754"/>
      <c r="BLU1158" s="754"/>
      <c r="BLV1158" s="754"/>
      <c r="BLW1158" s="754"/>
      <c r="BLX1158" s="754"/>
      <c r="BLY1158" s="754"/>
      <c r="BLZ1158" s="754"/>
      <c r="BMA1158" s="754"/>
      <c r="BMB1158" s="754"/>
      <c r="BMC1158" s="754"/>
      <c r="BMD1158" s="754"/>
      <c r="BME1158" s="754"/>
      <c r="BMF1158" s="754"/>
      <c r="BMG1158" s="754"/>
      <c r="BMH1158" s="754"/>
      <c r="BMI1158" s="754"/>
      <c r="BMJ1158" s="754"/>
      <c r="BMK1158" s="754"/>
      <c r="BML1158" s="754"/>
      <c r="BMM1158" s="754"/>
      <c r="BMN1158" s="754"/>
      <c r="BMO1158" s="754"/>
      <c r="BMP1158" s="754"/>
      <c r="BMQ1158" s="754"/>
      <c r="BMR1158" s="754"/>
      <c r="BMS1158" s="754"/>
      <c r="BMT1158" s="754"/>
      <c r="BMU1158" s="754"/>
      <c r="BMV1158" s="754"/>
      <c r="BMW1158" s="754"/>
      <c r="BMX1158" s="754"/>
      <c r="BMY1158" s="754"/>
      <c r="BMZ1158" s="754"/>
      <c r="BNA1158" s="754"/>
      <c r="BNB1158" s="754"/>
      <c r="BNC1158" s="754"/>
      <c r="BND1158" s="754"/>
      <c r="BNE1158" s="754"/>
      <c r="BNF1158" s="754"/>
      <c r="BNG1158" s="754"/>
      <c r="BNH1158" s="754"/>
      <c r="BNI1158" s="754"/>
      <c r="BNJ1158" s="754"/>
      <c r="BNK1158" s="754"/>
      <c r="BNL1158" s="754"/>
      <c r="BNM1158" s="754"/>
      <c r="BNN1158" s="754"/>
      <c r="BNO1158" s="754"/>
      <c r="BNP1158" s="754"/>
      <c r="BNQ1158" s="754"/>
      <c r="BNR1158" s="754"/>
      <c r="BNS1158" s="754"/>
      <c r="BNT1158" s="754"/>
      <c r="BNU1158" s="754"/>
      <c r="BNV1158" s="754"/>
      <c r="BNW1158" s="754"/>
      <c r="BNX1158" s="754"/>
      <c r="BNY1158" s="754"/>
      <c r="BNZ1158" s="754"/>
      <c r="BOA1158" s="754"/>
      <c r="BOB1158" s="754"/>
      <c r="BOC1158" s="754"/>
      <c r="BOD1158" s="754"/>
      <c r="BOE1158" s="754"/>
      <c r="BOF1158" s="754"/>
      <c r="BOG1158" s="754"/>
      <c r="BOH1158" s="754"/>
      <c r="BOI1158" s="754"/>
      <c r="BOJ1158" s="754"/>
      <c r="BOK1158" s="754"/>
      <c r="BOL1158" s="754"/>
      <c r="BOM1158" s="754"/>
      <c r="BON1158" s="754"/>
      <c r="BOO1158" s="754"/>
      <c r="BOP1158" s="754"/>
      <c r="BOQ1158" s="754"/>
      <c r="BOR1158" s="754"/>
      <c r="BOS1158" s="754"/>
      <c r="BOT1158" s="754"/>
      <c r="BOU1158" s="754"/>
      <c r="BOV1158" s="754"/>
      <c r="BOW1158" s="754"/>
      <c r="BOX1158" s="754"/>
      <c r="BOY1158" s="754"/>
      <c r="BOZ1158" s="754"/>
      <c r="BPA1158" s="754"/>
      <c r="BPB1158" s="754"/>
      <c r="BPC1158" s="754"/>
      <c r="BPD1158" s="754"/>
      <c r="BPE1158" s="754"/>
      <c r="BPF1158" s="754"/>
      <c r="BPG1158" s="754"/>
      <c r="BPH1158" s="754"/>
      <c r="BPI1158" s="754"/>
      <c r="BPJ1158" s="754"/>
      <c r="BPK1158" s="754"/>
      <c r="BPL1158" s="754"/>
      <c r="BPM1158" s="754"/>
      <c r="BPN1158" s="754"/>
      <c r="BPO1158" s="754"/>
      <c r="BPP1158" s="754"/>
      <c r="BPQ1158" s="754"/>
      <c r="BPR1158" s="754"/>
      <c r="BPS1158" s="754"/>
      <c r="BPT1158" s="754"/>
      <c r="BPU1158" s="754"/>
      <c r="BPV1158" s="754"/>
      <c r="BPW1158" s="754"/>
      <c r="BPX1158" s="754"/>
      <c r="BPY1158" s="754"/>
      <c r="BPZ1158" s="754"/>
      <c r="BQA1158" s="754"/>
      <c r="BQB1158" s="754"/>
      <c r="BQC1158" s="754"/>
      <c r="BQD1158" s="754"/>
      <c r="BQE1158" s="754"/>
      <c r="BQF1158" s="754"/>
      <c r="BQG1158" s="754"/>
      <c r="BQH1158" s="754"/>
      <c r="BQI1158" s="754"/>
      <c r="BQJ1158" s="754"/>
      <c r="BQK1158" s="754"/>
      <c r="BQL1158" s="754"/>
      <c r="BQM1158" s="754"/>
      <c r="BQN1158" s="754"/>
      <c r="BQO1158" s="754"/>
      <c r="BQP1158" s="754"/>
      <c r="BQQ1158" s="754"/>
      <c r="BQR1158" s="754"/>
      <c r="BQS1158" s="754"/>
      <c r="BQT1158" s="754"/>
      <c r="BQU1158" s="754"/>
      <c r="BQV1158" s="754"/>
      <c r="BQW1158" s="754"/>
      <c r="BQX1158" s="754"/>
      <c r="BQY1158" s="754"/>
      <c r="BQZ1158" s="754"/>
      <c r="BRA1158" s="754"/>
      <c r="BRB1158" s="754"/>
      <c r="BRC1158" s="754"/>
      <c r="BRD1158" s="754"/>
      <c r="BRE1158" s="754"/>
      <c r="BRF1158" s="754"/>
      <c r="BRG1158" s="754"/>
      <c r="BRH1158" s="754"/>
      <c r="BRI1158" s="754"/>
      <c r="BRJ1158" s="754"/>
      <c r="BRK1158" s="754"/>
      <c r="BRL1158" s="754"/>
      <c r="BRM1158" s="754"/>
      <c r="BRN1158" s="754"/>
      <c r="BRO1158" s="754"/>
      <c r="BRP1158" s="754"/>
      <c r="BRQ1158" s="754"/>
      <c r="BRR1158" s="754"/>
      <c r="BRS1158" s="754"/>
      <c r="BRT1158" s="754"/>
      <c r="BRU1158" s="754"/>
      <c r="BRV1158" s="754"/>
      <c r="BRW1158" s="754"/>
      <c r="BRX1158" s="754"/>
      <c r="BRY1158" s="754"/>
      <c r="BRZ1158" s="754"/>
      <c r="BSA1158" s="754"/>
      <c r="BSB1158" s="754"/>
      <c r="BSC1158" s="754"/>
      <c r="BSD1158" s="754"/>
      <c r="BSE1158" s="754"/>
      <c r="BSF1158" s="754"/>
      <c r="BSG1158" s="754"/>
      <c r="BSH1158" s="754"/>
      <c r="BSI1158" s="754"/>
      <c r="BSJ1158" s="754"/>
      <c r="BSK1158" s="754"/>
      <c r="BSL1158" s="754"/>
      <c r="BSM1158" s="754"/>
      <c r="BSN1158" s="754"/>
      <c r="BSO1158" s="754"/>
      <c r="BSP1158" s="754"/>
      <c r="BSQ1158" s="754"/>
      <c r="BSR1158" s="754"/>
      <c r="BSS1158" s="754"/>
      <c r="BST1158" s="754"/>
      <c r="BSU1158" s="754"/>
      <c r="BSV1158" s="754"/>
      <c r="BSW1158" s="754"/>
      <c r="BSX1158" s="754"/>
      <c r="BSY1158" s="754"/>
      <c r="BSZ1158" s="754"/>
      <c r="BTA1158" s="754"/>
      <c r="BTB1158" s="754"/>
      <c r="BTC1158" s="754"/>
      <c r="BTD1158" s="754"/>
      <c r="BTE1158" s="754"/>
      <c r="BTF1158" s="754"/>
      <c r="BTG1158" s="754"/>
      <c r="BTH1158" s="754"/>
      <c r="BTI1158" s="754"/>
      <c r="BTJ1158" s="754"/>
      <c r="BTK1158" s="754"/>
      <c r="BTL1158" s="754"/>
      <c r="BTM1158" s="754"/>
      <c r="BTN1158" s="754"/>
      <c r="BTO1158" s="754"/>
      <c r="BTP1158" s="754"/>
      <c r="BTQ1158" s="754"/>
      <c r="BTR1158" s="754"/>
      <c r="BTS1158" s="754"/>
      <c r="BTT1158" s="754"/>
      <c r="BTU1158" s="754"/>
      <c r="BTV1158" s="754"/>
      <c r="BTW1158" s="754"/>
      <c r="BTX1158" s="754"/>
      <c r="BTY1158" s="754"/>
      <c r="BTZ1158" s="754"/>
      <c r="BUA1158" s="754"/>
      <c r="BUB1158" s="754"/>
      <c r="BUC1158" s="754"/>
      <c r="BUD1158" s="754"/>
      <c r="BUE1158" s="754"/>
      <c r="BUF1158" s="754"/>
      <c r="BUG1158" s="754"/>
      <c r="BUH1158" s="754"/>
      <c r="BUI1158" s="754"/>
      <c r="BUJ1158" s="754"/>
      <c r="BUK1158" s="754"/>
      <c r="BUL1158" s="754"/>
      <c r="BUM1158" s="754"/>
      <c r="BUN1158" s="754"/>
      <c r="BUO1158" s="754"/>
      <c r="BUP1158" s="754"/>
      <c r="BUQ1158" s="754"/>
      <c r="BUR1158" s="754"/>
      <c r="BUS1158" s="754"/>
      <c r="BUT1158" s="754"/>
      <c r="BUU1158" s="754"/>
      <c r="BUV1158" s="754"/>
      <c r="BUW1158" s="754"/>
      <c r="BUX1158" s="754"/>
      <c r="BUY1158" s="754"/>
      <c r="BUZ1158" s="754"/>
      <c r="BVA1158" s="754"/>
      <c r="BVB1158" s="754"/>
      <c r="BVC1158" s="754"/>
      <c r="BVD1158" s="754"/>
      <c r="BVE1158" s="754"/>
      <c r="BVF1158" s="754"/>
      <c r="BVG1158" s="754"/>
      <c r="BVH1158" s="754"/>
      <c r="BVI1158" s="754"/>
      <c r="BVJ1158" s="754"/>
      <c r="BVK1158" s="754"/>
      <c r="BVL1158" s="754"/>
      <c r="BVM1158" s="754"/>
      <c r="BVN1158" s="754"/>
      <c r="BVO1158" s="754"/>
      <c r="BVP1158" s="754"/>
      <c r="BVQ1158" s="754"/>
      <c r="BVR1158" s="754"/>
      <c r="BVS1158" s="754"/>
      <c r="BVT1158" s="754"/>
      <c r="BVU1158" s="754"/>
      <c r="BVV1158" s="754"/>
      <c r="BVW1158" s="754"/>
      <c r="BVX1158" s="754"/>
      <c r="BVY1158" s="754"/>
      <c r="BVZ1158" s="754"/>
      <c r="BWA1158" s="754"/>
      <c r="BWB1158" s="754"/>
      <c r="BWC1158" s="754"/>
      <c r="BWD1158" s="754"/>
      <c r="BWE1158" s="754"/>
      <c r="BWF1158" s="754"/>
      <c r="BWG1158" s="754"/>
      <c r="BWH1158" s="754"/>
      <c r="BWI1158" s="754"/>
      <c r="BWJ1158" s="754"/>
      <c r="BWK1158" s="754"/>
      <c r="BWL1158" s="754"/>
      <c r="BWM1158" s="754"/>
      <c r="BWN1158" s="754"/>
      <c r="BWO1158" s="754"/>
      <c r="BWP1158" s="754"/>
      <c r="BWQ1158" s="754"/>
      <c r="BWR1158" s="754"/>
      <c r="BWS1158" s="754"/>
      <c r="BWT1158" s="754"/>
      <c r="BWU1158" s="754"/>
      <c r="BWV1158" s="754"/>
      <c r="BWW1158" s="754"/>
      <c r="BWX1158" s="754"/>
      <c r="BWY1158" s="754"/>
      <c r="BWZ1158" s="754"/>
      <c r="BXA1158" s="754"/>
      <c r="BXB1158" s="754"/>
      <c r="BXC1158" s="754"/>
      <c r="BXD1158" s="754"/>
      <c r="BXE1158" s="754"/>
      <c r="BXF1158" s="754"/>
      <c r="BXG1158" s="754"/>
      <c r="BXH1158" s="754"/>
      <c r="BXI1158" s="754"/>
      <c r="BXJ1158" s="754"/>
      <c r="BXK1158" s="754"/>
      <c r="BXL1158" s="754"/>
      <c r="BXM1158" s="754"/>
      <c r="BXN1158" s="754"/>
      <c r="BXO1158" s="754"/>
      <c r="BXP1158" s="754"/>
      <c r="BXQ1158" s="754"/>
      <c r="BXR1158" s="754"/>
      <c r="BXS1158" s="754"/>
      <c r="BXT1158" s="754"/>
      <c r="BXU1158" s="754"/>
      <c r="BXV1158" s="754"/>
      <c r="BXW1158" s="754"/>
      <c r="BXX1158" s="754"/>
      <c r="BXY1158" s="754"/>
      <c r="BXZ1158" s="754"/>
      <c r="BYA1158" s="754"/>
      <c r="BYB1158" s="754"/>
      <c r="BYC1158" s="754"/>
      <c r="BYD1158" s="754"/>
      <c r="BYE1158" s="754"/>
      <c r="BYF1158" s="754"/>
      <c r="BYG1158" s="754"/>
      <c r="BYH1158" s="754"/>
      <c r="BYI1158" s="754"/>
      <c r="BYJ1158" s="754"/>
      <c r="BYK1158" s="754"/>
      <c r="BYL1158" s="754"/>
      <c r="BYM1158" s="754"/>
      <c r="BYN1158" s="754"/>
      <c r="BYO1158" s="754"/>
      <c r="BYP1158" s="754"/>
      <c r="BYQ1158" s="754"/>
      <c r="BYR1158" s="754"/>
      <c r="BYS1158" s="754"/>
      <c r="BYT1158" s="754"/>
      <c r="BYU1158" s="754"/>
      <c r="BYV1158" s="754"/>
      <c r="BYW1158" s="754"/>
      <c r="BYX1158" s="754"/>
      <c r="BYY1158" s="754"/>
      <c r="BYZ1158" s="754"/>
      <c r="BZA1158" s="754"/>
      <c r="BZB1158" s="754"/>
      <c r="BZC1158" s="754"/>
      <c r="BZD1158" s="754"/>
      <c r="BZE1158" s="754"/>
      <c r="BZF1158" s="754"/>
      <c r="BZG1158" s="754"/>
      <c r="BZH1158" s="754"/>
      <c r="BZI1158" s="754"/>
      <c r="BZJ1158" s="754"/>
      <c r="BZK1158" s="754"/>
      <c r="BZL1158" s="754"/>
      <c r="BZM1158" s="754"/>
      <c r="BZN1158" s="754"/>
      <c r="BZO1158" s="754"/>
      <c r="BZP1158" s="754"/>
      <c r="BZQ1158" s="754"/>
      <c r="BZR1158" s="754"/>
      <c r="BZS1158" s="754"/>
      <c r="BZT1158" s="754"/>
      <c r="BZU1158" s="754"/>
      <c r="BZV1158" s="754"/>
      <c r="BZW1158" s="754"/>
      <c r="BZX1158" s="754"/>
      <c r="BZY1158" s="754"/>
      <c r="BZZ1158" s="754"/>
      <c r="CAA1158" s="754"/>
      <c r="CAB1158" s="754"/>
      <c r="CAC1158" s="754"/>
      <c r="CAD1158" s="754"/>
      <c r="CAE1158" s="754"/>
      <c r="CAF1158" s="754"/>
      <c r="CAG1158" s="754"/>
      <c r="CAH1158" s="754"/>
      <c r="CAI1158" s="754"/>
      <c r="CAJ1158" s="754"/>
      <c r="CAK1158" s="754"/>
      <c r="CAL1158" s="754"/>
      <c r="CAM1158" s="754"/>
      <c r="CAN1158" s="754"/>
      <c r="CAO1158" s="754"/>
      <c r="CAP1158" s="754"/>
      <c r="CAQ1158" s="754"/>
      <c r="CAR1158" s="754"/>
      <c r="CAS1158" s="754"/>
      <c r="CAT1158" s="754"/>
      <c r="CAU1158" s="754"/>
      <c r="CAV1158" s="754"/>
      <c r="CAW1158" s="754"/>
      <c r="CAX1158" s="754"/>
      <c r="CAY1158" s="754"/>
      <c r="CAZ1158" s="754"/>
      <c r="CBA1158" s="754"/>
      <c r="CBB1158" s="754"/>
      <c r="CBC1158" s="754"/>
      <c r="CBD1158" s="754"/>
      <c r="CBE1158" s="754"/>
      <c r="CBF1158" s="754"/>
      <c r="CBG1158" s="754"/>
      <c r="CBH1158" s="754"/>
      <c r="CBI1158" s="754"/>
      <c r="CBJ1158" s="754"/>
      <c r="CBK1158" s="754"/>
      <c r="CBL1158" s="754"/>
      <c r="CBM1158" s="754"/>
      <c r="CBN1158" s="754"/>
      <c r="CBO1158" s="754"/>
      <c r="CBP1158" s="754"/>
      <c r="CBQ1158" s="754"/>
      <c r="CBR1158" s="754"/>
      <c r="CBS1158" s="754"/>
      <c r="CBT1158" s="754"/>
      <c r="CBU1158" s="754"/>
      <c r="CBV1158" s="754"/>
      <c r="CBW1158" s="754"/>
      <c r="CBX1158" s="754"/>
      <c r="CBY1158" s="754"/>
      <c r="CBZ1158" s="754"/>
      <c r="CCA1158" s="754"/>
      <c r="CCB1158" s="754"/>
      <c r="CCC1158" s="754"/>
      <c r="CCD1158" s="754"/>
      <c r="CCE1158" s="754"/>
      <c r="CCF1158" s="754"/>
      <c r="CCG1158" s="754"/>
      <c r="CCH1158" s="754"/>
      <c r="CCI1158" s="754"/>
      <c r="CCJ1158" s="754"/>
      <c r="CCK1158" s="754"/>
      <c r="CCL1158" s="754"/>
      <c r="CCM1158" s="754"/>
      <c r="CCN1158" s="754"/>
      <c r="CCO1158" s="754"/>
      <c r="CCP1158" s="754"/>
      <c r="CCQ1158" s="754"/>
      <c r="CCR1158" s="754"/>
      <c r="CCS1158" s="754"/>
      <c r="CCT1158" s="754"/>
      <c r="CCU1158" s="754"/>
      <c r="CCV1158" s="754"/>
      <c r="CCW1158" s="754"/>
      <c r="CCX1158" s="754"/>
      <c r="CCY1158" s="754"/>
      <c r="CCZ1158" s="754"/>
      <c r="CDA1158" s="754"/>
      <c r="CDB1158" s="754"/>
      <c r="CDC1158" s="754"/>
      <c r="CDD1158" s="754"/>
      <c r="CDE1158" s="754"/>
      <c r="CDF1158" s="754"/>
      <c r="CDG1158" s="754"/>
      <c r="CDH1158" s="754"/>
      <c r="CDI1158" s="754"/>
      <c r="CDJ1158" s="754"/>
      <c r="CDK1158" s="754"/>
      <c r="CDL1158" s="754"/>
      <c r="CDM1158" s="754"/>
      <c r="CDN1158" s="754"/>
      <c r="CDO1158" s="754"/>
      <c r="CDP1158" s="754"/>
      <c r="CDQ1158" s="754"/>
      <c r="CDR1158" s="754"/>
      <c r="CDS1158" s="754"/>
      <c r="CDT1158" s="754"/>
      <c r="CDU1158" s="754"/>
      <c r="CDV1158" s="754"/>
      <c r="CDW1158" s="754"/>
      <c r="CDX1158" s="754"/>
      <c r="CDY1158" s="754"/>
      <c r="CDZ1158" s="754"/>
      <c r="CEA1158" s="754"/>
      <c r="CEB1158" s="754"/>
      <c r="CEC1158" s="754"/>
      <c r="CED1158" s="754"/>
      <c r="CEE1158" s="754"/>
      <c r="CEF1158" s="754"/>
      <c r="CEG1158" s="754"/>
      <c r="CEH1158" s="754"/>
      <c r="CEI1158" s="754"/>
      <c r="CEJ1158" s="754"/>
      <c r="CEK1158" s="754"/>
      <c r="CEL1158" s="754"/>
      <c r="CEM1158" s="754"/>
      <c r="CEN1158" s="754"/>
      <c r="CEO1158" s="754"/>
      <c r="CEP1158" s="754"/>
      <c r="CEQ1158" s="754"/>
      <c r="CER1158" s="754"/>
      <c r="CES1158" s="754"/>
      <c r="CET1158" s="754"/>
      <c r="CEU1158" s="754"/>
      <c r="CEV1158" s="754"/>
      <c r="CEW1158" s="754"/>
      <c r="CEX1158" s="754"/>
      <c r="CEY1158" s="754"/>
      <c r="CEZ1158" s="754"/>
      <c r="CFA1158" s="754"/>
      <c r="CFB1158" s="754"/>
      <c r="CFC1158" s="754"/>
      <c r="CFD1158" s="754"/>
      <c r="CFE1158" s="754"/>
      <c r="CFF1158" s="754"/>
      <c r="CFG1158" s="754"/>
      <c r="CFH1158" s="754"/>
      <c r="CFI1158" s="754"/>
      <c r="CFJ1158" s="754"/>
      <c r="CFK1158" s="754"/>
      <c r="CFL1158" s="754"/>
      <c r="CFM1158" s="754"/>
      <c r="CFN1158" s="754"/>
      <c r="CFO1158" s="754"/>
      <c r="CFP1158" s="754"/>
      <c r="CFQ1158" s="754"/>
      <c r="CFR1158" s="754"/>
      <c r="CFS1158" s="754"/>
      <c r="CFT1158" s="754"/>
      <c r="CFU1158" s="754"/>
      <c r="CFV1158" s="754"/>
      <c r="CFW1158" s="754"/>
      <c r="CFX1158" s="754"/>
      <c r="CFY1158" s="754"/>
      <c r="CFZ1158" s="754"/>
      <c r="CGA1158" s="754"/>
      <c r="CGB1158" s="754"/>
      <c r="CGC1158" s="754"/>
      <c r="CGD1158" s="754"/>
      <c r="CGE1158" s="754"/>
      <c r="CGF1158" s="754"/>
      <c r="CGG1158" s="754"/>
      <c r="CGH1158" s="754"/>
      <c r="CGI1158" s="754"/>
      <c r="CGJ1158" s="754"/>
      <c r="CGK1158" s="754"/>
      <c r="CGL1158" s="754"/>
      <c r="CGM1158" s="754"/>
      <c r="CGN1158" s="754"/>
      <c r="CGO1158" s="754"/>
      <c r="CGP1158" s="754"/>
      <c r="CGQ1158" s="754"/>
      <c r="CGR1158" s="754"/>
      <c r="CGS1158" s="754"/>
      <c r="CGT1158" s="754"/>
      <c r="CGU1158" s="754"/>
      <c r="CGV1158" s="754"/>
      <c r="CGW1158" s="754"/>
      <c r="CGX1158" s="754"/>
      <c r="CGY1158" s="754"/>
      <c r="CGZ1158" s="754"/>
      <c r="CHA1158" s="754"/>
      <c r="CHB1158" s="754"/>
      <c r="CHC1158" s="754"/>
      <c r="CHD1158" s="754"/>
      <c r="CHE1158" s="754"/>
      <c r="CHF1158" s="754"/>
      <c r="CHG1158" s="754"/>
      <c r="CHH1158" s="754"/>
      <c r="CHI1158" s="754"/>
      <c r="CHJ1158" s="754"/>
      <c r="CHK1158" s="754"/>
      <c r="CHL1158" s="754"/>
      <c r="CHM1158" s="754"/>
      <c r="CHN1158" s="754"/>
      <c r="CHO1158" s="754"/>
      <c r="CHP1158" s="754"/>
      <c r="CHQ1158" s="754"/>
      <c r="CHR1158" s="754"/>
      <c r="CHS1158" s="754"/>
      <c r="CHT1158" s="754"/>
      <c r="CHU1158" s="754"/>
      <c r="CHV1158" s="754"/>
      <c r="CHW1158" s="754"/>
      <c r="CHX1158" s="754"/>
      <c r="CHY1158" s="754"/>
      <c r="CHZ1158" s="754"/>
      <c r="CIA1158" s="754"/>
      <c r="CIB1158" s="754"/>
      <c r="CIC1158" s="754"/>
      <c r="CID1158" s="754"/>
      <c r="CIE1158" s="754"/>
      <c r="CIF1158" s="754"/>
      <c r="CIG1158" s="754"/>
      <c r="CIH1158" s="754"/>
      <c r="CII1158" s="754"/>
      <c r="CIJ1158" s="754"/>
      <c r="CIK1158" s="754"/>
      <c r="CIL1158" s="754"/>
      <c r="CIM1158" s="754"/>
      <c r="CIN1158" s="754"/>
      <c r="CIO1158" s="754"/>
      <c r="CIP1158" s="754"/>
      <c r="CIQ1158" s="754"/>
      <c r="CIR1158" s="754"/>
      <c r="CIS1158" s="754"/>
      <c r="CIT1158" s="754"/>
      <c r="CIU1158" s="754"/>
      <c r="CIV1158" s="754"/>
      <c r="CIW1158" s="754"/>
      <c r="CIX1158" s="754"/>
      <c r="CIY1158" s="754"/>
      <c r="CIZ1158" s="754"/>
      <c r="CJA1158" s="754"/>
      <c r="CJB1158" s="754"/>
      <c r="CJC1158" s="754"/>
      <c r="CJD1158" s="754"/>
      <c r="CJE1158" s="754"/>
      <c r="CJF1158" s="754"/>
      <c r="CJG1158" s="754"/>
      <c r="CJH1158" s="754"/>
      <c r="CJI1158" s="754"/>
      <c r="CJJ1158" s="754"/>
      <c r="CJK1158" s="754"/>
      <c r="CJL1158" s="754"/>
      <c r="CJM1158" s="754"/>
      <c r="CJN1158" s="754"/>
      <c r="CJO1158" s="754"/>
      <c r="CJP1158" s="754"/>
      <c r="CJQ1158" s="754"/>
      <c r="CJR1158" s="754"/>
      <c r="CJS1158" s="754"/>
      <c r="CJT1158" s="754"/>
      <c r="CJU1158" s="754"/>
      <c r="CJV1158" s="754"/>
      <c r="CJW1158" s="754"/>
      <c r="CJX1158" s="754"/>
      <c r="CJY1158" s="754"/>
      <c r="CJZ1158" s="754"/>
      <c r="CKA1158" s="754"/>
      <c r="CKB1158" s="754"/>
      <c r="CKC1158" s="754"/>
      <c r="CKD1158" s="754"/>
      <c r="CKE1158" s="754"/>
      <c r="CKF1158" s="754"/>
      <c r="CKG1158" s="754"/>
      <c r="CKH1158" s="754"/>
      <c r="CKI1158" s="754"/>
      <c r="CKJ1158" s="754"/>
      <c r="CKK1158" s="754"/>
      <c r="CKL1158" s="754"/>
      <c r="CKM1158" s="754"/>
      <c r="CKN1158" s="754"/>
      <c r="CKO1158" s="754"/>
      <c r="CKP1158" s="754"/>
      <c r="CKQ1158" s="754"/>
      <c r="CKR1158" s="754"/>
      <c r="CKS1158" s="754"/>
      <c r="CKT1158" s="754"/>
      <c r="CKU1158" s="754"/>
      <c r="CKV1158" s="754"/>
      <c r="CKW1158" s="754"/>
      <c r="CKX1158" s="754"/>
      <c r="CKY1158" s="754"/>
      <c r="CKZ1158" s="754"/>
      <c r="CLA1158" s="754"/>
      <c r="CLB1158" s="754"/>
      <c r="CLC1158" s="754"/>
      <c r="CLD1158" s="754"/>
      <c r="CLE1158" s="754"/>
      <c r="CLF1158" s="754"/>
      <c r="CLG1158" s="754"/>
      <c r="CLH1158" s="754"/>
      <c r="CLI1158" s="754"/>
      <c r="CLJ1158" s="754"/>
      <c r="CLK1158" s="754"/>
      <c r="CLL1158" s="754"/>
      <c r="CLM1158" s="754"/>
      <c r="CLN1158" s="754"/>
      <c r="CLO1158" s="754"/>
      <c r="CLP1158" s="754"/>
      <c r="CLQ1158" s="754"/>
      <c r="CLR1158" s="754"/>
      <c r="CLS1158" s="754"/>
      <c r="CLT1158" s="754"/>
      <c r="CLU1158" s="754"/>
      <c r="CLV1158" s="754"/>
      <c r="CLW1158" s="754"/>
      <c r="CLX1158" s="754"/>
      <c r="CLY1158" s="754"/>
      <c r="CLZ1158" s="754"/>
      <c r="CMA1158" s="754"/>
      <c r="CMB1158" s="754"/>
      <c r="CMC1158" s="754"/>
      <c r="CMD1158" s="754"/>
      <c r="CME1158" s="754"/>
      <c r="CMF1158" s="754"/>
      <c r="CMG1158" s="754"/>
      <c r="CMH1158" s="754"/>
      <c r="CMI1158" s="754"/>
      <c r="CMJ1158" s="754"/>
      <c r="CMK1158" s="754"/>
      <c r="CML1158" s="754"/>
      <c r="CMM1158" s="754"/>
      <c r="CMN1158" s="754"/>
      <c r="CMO1158" s="754"/>
      <c r="CMP1158" s="754"/>
      <c r="CMQ1158" s="754"/>
      <c r="CMR1158" s="754"/>
      <c r="CMS1158" s="754"/>
      <c r="CMT1158" s="754"/>
      <c r="CMU1158" s="754"/>
      <c r="CMV1158" s="754"/>
      <c r="CMW1158" s="754"/>
      <c r="CMX1158" s="754"/>
      <c r="CMY1158" s="754"/>
      <c r="CMZ1158" s="754"/>
      <c r="CNA1158" s="754"/>
      <c r="CNB1158" s="754"/>
      <c r="CNC1158" s="754"/>
      <c r="CND1158" s="754"/>
      <c r="CNE1158" s="754"/>
      <c r="CNF1158" s="754"/>
      <c r="CNG1158" s="754"/>
      <c r="CNH1158" s="754"/>
      <c r="CNI1158" s="754"/>
      <c r="CNJ1158" s="754"/>
      <c r="CNK1158" s="754"/>
      <c r="CNL1158" s="754"/>
      <c r="CNM1158" s="754"/>
      <c r="CNN1158" s="754"/>
      <c r="CNO1158" s="754"/>
      <c r="CNP1158" s="754"/>
      <c r="CNQ1158" s="754"/>
      <c r="CNR1158" s="754"/>
      <c r="CNS1158" s="754"/>
      <c r="CNT1158" s="754"/>
      <c r="CNU1158" s="754"/>
      <c r="CNV1158" s="754"/>
      <c r="CNW1158" s="754"/>
      <c r="CNX1158" s="754"/>
      <c r="CNY1158" s="754"/>
      <c r="CNZ1158" s="754"/>
      <c r="COA1158" s="754"/>
      <c r="COB1158" s="754"/>
      <c r="COC1158" s="754"/>
      <c r="COD1158" s="754"/>
      <c r="COE1158" s="754"/>
      <c r="COF1158" s="754"/>
      <c r="COG1158" s="754"/>
      <c r="COH1158" s="754"/>
      <c r="COI1158" s="754"/>
      <c r="COJ1158" s="754"/>
      <c r="COK1158" s="754"/>
      <c r="COL1158" s="754"/>
      <c r="COM1158" s="754"/>
      <c r="CON1158" s="754"/>
      <c r="COO1158" s="754"/>
      <c r="COP1158" s="754"/>
      <c r="COQ1158" s="754"/>
      <c r="COR1158" s="754"/>
      <c r="COS1158" s="754"/>
      <c r="COT1158" s="754"/>
      <c r="COU1158" s="754"/>
      <c r="COV1158" s="754"/>
      <c r="COW1158" s="754"/>
      <c r="COX1158" s="754"/>
      <c r="COY1158" s="754"/>
      <c r="COZ1158" s="754"/>
      <c r="CPA1158" s="754"/>
      <c r="CPB1158" s="754"/>
      <c r="CPC1158" s="754"/>
      <c r="CPD1158" s="754"/>
      <c r="CPE1158" s="754"/>
      <c r="CPF1158" s="754"/>
      <c r="CPG1158" s="754"/>
      <c r="CPH1158" s="754"/>
      <c r="CPI1158" s="754"/>
      <c r="CPJ1158" s="754"/>
      <c r="CPK1158" s="754"/>
      <c r="CPL1158" s="754"/>
      <c r="CPM1158" s="754"/>
      <c r="CPN1158" s="754"/>
      <c r="CPO1158" s="754"/>
      <c r="CPP1158" s="754"/>
      <c r="CPQ1158" s="754"/>
      <c r="CPR1158" s="754"/>
      <c r="CPS1158" s="754"/>
      <c r="CPT1158" s="754"/>
      <c r="CPU1158" s="754"/>
      <c r="CPV1158" s="754"/>
      <c r="CPW1158" s="754"/>
      <c r="CPX1158" s="754"/>
      <c r="CPY1158" s="754"/>
      <c r="CPZ1158" s="754"/>
      <c r="CQA1158" s="754"/>
      <c r="CQB1158" s="754"/>
      <c r="CQC1158" s="754"/>
      <c r="CQD1158" s="754"/>
      <c r="CQE1158" s="754"/>
      <c r="CQF1158" s="754"/>
      <c r="CQG1158" s="754"/>
      <c r="CQH1158" s="754"/>
      <c r="CQI1158" s="754"/>
      <c r="CQJ1158" s="754"/>
      <c r="CQK1158" s="754"/>
      <c r="CQL1158" s="754"/>
      <c r="CQM1158" s="754"/>
      <c r="CQN1158" s="754"/>
      <c r="CQO1158" s="754"/>
      <c r="CQP1158" s="754"/>
      <c r="CQQ1158" s="754"/>
      <c r="CQR1158" s="754"/>
      <c r="CQS1158" s="754"/>
      <c r="CQT1158" s="754"/>
      <c r="CQU1158" s="754"/>
      <c r="CQV1158" s="754"/>
      <c r="CQW1158" s="754"/>
      <c r="CQX1158" s="754"/>
      <c r="CQY1158" s="754"/>
      <c r="CQZ1158" s="754"/>
      <c r="CRA1158" s="754"/>
      <c r="CRB1158" s="754"/>
      <c r="CRC1158" s="754"/>
      <c r="CRD1158" s="754"/>
      <c r="CRE1158" s="754"/>
      <c r="CRF1158" s="754"/>
      <c r="CRG1158" s="754"/>
      <c r="CRH1158" s="754"/>
      <c r="CRI1158" s="754"/>
      <c r="CRJ1158" s="754"/>
      <c r="CRK1158" s="754"/>
      <c r="CRL1158" s="754"/>
      <c r="CRM1158" s="754"/>
      <c r="CRN1158" s="754"/>
      <c r="CRO1158" s="754"/>
      <c r="CRP1158" s="754"/>
      <c r="CRQ1158" s="754"/>
      <c r="CRR1158" s="754"/>
      <c r="CRS1158" s="754"/>
      <c r="CRT1158" s="754"/>
      <c r="CRU1158" s="754"/>
      <c r="CRV1158" s="754"/>
      <c r="CRW1158" s="754"/>
      <c r="CRX1158" s="754"/>
      <c r="CRY1158" s="754"/>
      <c r="CRZ1158" s="754"/>
      <c r="CSA1158" s="754"/>
      <c r="CSB1158" s="754"/>
      <c r="CSC1158" s="754"/>
      <c r="CSD1158" s="754"/>
      <c r="CSE1158" s="754"/>
      <c r="CSF1158" s="754"/>
      <c r="CSG1158" s="754"/>
      <c r="CSH1158" s="754"/>
      <c r="CSI1158" s="754"/>
      <c r="CSJ1158" s="754"/>
      <c r="CSK1158" s="754"/>
      <c r="CSL1158" s="754"/>
      <c r="CSM1158" s="754"/>
      <c r="CSN1158" s="754"/>
      <c r="CSO1158" s="754"/>
      <c r="CSP1158" s="754"/>
      <c r="CSQ1158" s="754"/>
      <c r="CSR1158" s="754"/>
      <c r="CSS1158" s="754"/>
      <c r="CST1158" s="754"/>
      <c r="CSU1158" s="754"/>
      <c r="CSV1158" s="754"/>
      <c r="CSW1158" s="754"/>
      <c r="CSX1158" s="754"/>
      <c r="CSY1158" s="754"/>
      <c r="CSZ1158" s="754"/>
      <c r="CTA1158" s="754"/>
      <c r="CTB1158" s="754"/>
      <c r="CTC1158" s="754"/>
      <c r="CTD1158" s="754"/>
      <c r="CTE1158" s="754"/>
      <c r="CTF1158" s="754"/>
      <c r="CTG1158" s="754"/>
      <c r="CTH1158" s="754"/>
      <c r="CTI1158" s="754"/>
      <c r="CTJ1158" s="754"/>
      <c r="CTK1158" s="754"/>
      <c r="CTL1158" s="754"/>
      <c r="CTM1158" s="754"/>
      <c r="CTN1158" s="754"/>
      <c r="CTO1158" s="754"/>
      <c r="CTP1158" s="754"/>
      <c r="CTQ1158" s="754"/>
      <c r="CTR1158" s="754"/>
      <c r="CTS1158" s="754"/>
      <c r="CTT1158" s="754"/>
      <c r="CTU1158" s="754"/>
      <c r="CTV1158" s="754"/>
      <c r="CTW1158" s="754"/>
      <c r="CTX1158" s="754"/>
      <c r="CTY1158" s="754"/>
      <c r="CTZ1158" s="754"/>
      <c r="CUA1158" s="754"/>
      <c r="CUB1158" s="754"/>
      <c r="CUC1158" s="754"/>
      <c r="CUD1158" s="754"/>
      <c r="CUE1158" s="754"/>
      <c r="CUF1158" s="754"/>
      <c r="CUG1158" s="754"/>
      <c r="CUH1158" s="754"/>
      <c r="CUI1158" s="754"/>
      <c r="CUJ1158" s="754"/>
      <c r="CUK1158" s="754"/>
      <c r="CUL1158" s="754"/>
      <c r="CUM1158" s="754"/>
      <c r="CUN1158" s="754"/>
      <c r="CUO1158" s="754"/>
      <c r="CUP1158" s="754"/>
      <c r="CUQ1158" s="754"/>
      <c r="CUR1158" s="754"/>
      <c r="CUS1158" s="754"/>
      <c r="CUT1158" s="754"/>
      <c r="CUU1158" s="754"/>
      <c r="CUV1158" s="754"/>
      <c r="CUW1158" s="754"/>
      <c r="CUX1158" s="754"/>
      <c r="CUY1158" s="754"/>
      <c r="CUZ1158" s="754"/>
      <c r="CVA1158" s="754"/>
      <c r="CVB1158" s="754"/>
      <c r="CVC1158" s="754"/>
      <c r="CVD1158" s="754"/>
      <c r="CVE1158" s="754"/>
      <c r="CVF1158" s="754"/>
      <c r="CVG1158" s="754"/>
      <c r="CVH1158" s="754"/>
      <c r="CVI1158" s="754"/>
      <c r="CVJ1158" s="754"/>
      <c r="CVK1158" s="754"/>
      <c r="CVL1158" s="754"/>
      <c r="CVM1158" s="754"/>
      <c r="CVN1158" s="754"/>
      <c r="CVO1158" s="754"/>
      <c r="CVP1158" s="754"/>
      <c r="CVQ1158" s="754"/>
      <c r="CVR1158" s="754"/>
      <c r="CVS1158" s="754"/>
      <c r="CVT1158" s="754"/>
      <c r="CVU1158" s="754"/>
      <c r="CVV1158" s="754"/>
      <c r="CVW1158" s="754"/>
      <c r="CVX1158" s="754"/>
      <c r="CVY1158" s="754"/>
      <c r="CVZ1158" s="754"/>
      <c r="CWA1158" s="754"/>
      <c r="CWB1158" s="754"/>
      <c r="CWC1158" s="754"/>
      <c r="CWD1158" s="754"/>
      <c r="CWE1158" s="754"/>
      <c r="CWF1158" s="754"/>
      <c r="CWG1158" s="754"/>
      <c r="CWH1158" s="754"/>
      <c r="CWI1158" s="754"/>
      <c r="CWJ1158" s="754"/>
      <c r="CWK1158" s="754"/>
      <c r="CWL1158" s="754"/>
      <c r="CWM1158" s="754"/>
      <c r="CWN1158" s="754"/>
      <c r="CWO1158" s="754"/>
      <c r="CWP1158" s="754"/>
      <c r="CWQ1158" s="754"/>
      <c r="CWR1158" s="754"/>
      <c r="CWS1158" s="754"/>
      <c r="CWT1158" s="754"/>
      <c r="CWU1158" s="754"/>
      <c r="CWV1158" s="754"/>
      <c r="CWW1158" s="754"/>
      <c r="CWX1158" s="754"/>
      <c r="CWY1158" s="754"/>
      <c r="CWZ1158" s="754"/>
      <c r="CXA1158" s="754"/>
      <c r="CXB1158" s="754"/>
      <c r="CXC1158" s="754"/>
      <c r="CXD1158" s="754"/>
      <c r="CXE1158" s="754"/>
      <c r="CXF1158" s="754"/>
      <c r="CXG1158" s="754"/>
      <c r="CXH1158" s="754"/>
      <c r="CXI1158" s="754"/>
      <c r="CXJ1158" s="754"/>
      <c r="CXK1158" s="754"/>
      <c r="CXL1158" s="754"/>
      <c r="CXM1158" s="754"/>
      <c r="CXN1158" s="754"/>
      <c r="CXO1158" s="754"/>
      <c r="CXP1158" s="754"/>
      <c r="CXQ1158" s="754"/>
      <c r="CXR1158" s="754"/>
      <c r="CXS1158" s="754"/>
      <c r="CXT1158" s="754"/>
      <c r="CXU1158" s="754"/>
      <c r="CXV1158" s="754"/>
      <c r="CXW1158" s="754"/>
      <c r="CXX1158" s="754"/>
      <c r="CXY1158" s="754"/>
      <c r="CXZ1158" s="754"/>
      <c r="CYA1158" s="754"/>
      <c r="CYB1158" s="754"/>
      <c r="CYC1158" s="754"/>
      <c r="CYD1158" s="754"/>
      <c r="CYE1158" s="754"/>
      <c r="CYF1158" s="754"/>
      <c r="CYG1158" s="754"/>
      <c r="CYH1158" s="754"/>
      <c r="CYI1158" s="754"/>
      <c r="CYJ1158" s="754"/>
      <c r="CYK1158" s="754"/>
      <c r="CYL1158" s="754"/>
      <c r="CYM1158" s="754"/>
      <c r="CYN1158" s="754"/>
      <c r="CYO1158" s="754"/>
      <c r="CYP1158" s="754"/>
      <c r="CYQ1158" s="754"/>
      <c r="CYR1158" s="754"/>
      <c r="CYS1158" s="754"/>
      <c r="CYT1158" s="754"/>
      <c r="CYU1158" s="754"/>
      <c r="CYV1158" s="754"/>
      <c r="CYW1158" s="754"/>
      <c r="CYX1158" s="754"/>
      <c r="CYY1158" s="754"/>
      <c r="CYZ1158" s="754"/>
      <c r="CZA1158" s="754"/>
      <c r="CZB1158" s="754"/>
      <c r="CZC1158" s="754"/>
      <c r="CZD1158" s="754"/>
      <c r="CZE1158" s="754"/>
      <c r="CZF1158" s="754"/>
      <c r="CZG1158" s="754"/>
      <c r="CZH1158" s="754"/>
      <c r="CZI1158" s="754"/>
      <c r="CZJ1158" s="754"/>
      <c r="CZK1158" s="754"/>
      <c r="CZL1158" s="754"/>
      <c r="CZM1158" s="754"/>
      <c r="CZN1158" s="754"/>
      <c r="CZO1158" s="754"/>
      <c r="CZP1158" s="754"/>
      <c r="CZQ1158" s="754"/>
      <c r="CZR1158" s="754"/>
      <c r="CZS1158" s="754"/>
      <c r="CZT1158" s="754"/>
      <c r="CZU1158" s="754"/>
      <c r="CZV1158" s="754"/>
      <c r="CZW1158" s="754"/>
      <c r="CZX1158" s="754"/>
      <c r="CZY1158" s="754"/>
      <c r="CZZ1158" s="754"/>
      <c r="DAA1158" s="754"/>
      <c r="DAB1158" s="754"/>
      <c r="DAC1158" s="754"/>
      <c r="DAD1158" s="754"/>
      <c r="DAE1158" s="754"/>
      <c r="DAF1158" s="754"/>
      <c r="DAG1158" s="754"/>
      <c r="DAH1158" s="754"/>
      <c r="DAI1158" s="754"/>
      <c r="DAJ1158" s="754"/>
      <c r="DAK1158" s="754"/>
      <c r="DAL1158" s="754"/>
      <c r="DAM1158" s="754"/>
      <c r="DAN1158" s="754"/>
      <c r="DAO1158" s="754"/>
      <c r="DAP1158" s="754"/>
      <c r="DAQ1158" s="754"/>
      <c r="DAR1158" s="754"/>
      <c r="DAS1158" s="754"/>
      <c r="DAT1158" s="754"/>
      <c r="DAU1158" s="754"/>
      <c r="DAV1158" s="754"/>
      <c r="DAW1158" s="754"/>
      <c r="DAX1158" s="754"/>
      <c r="DAY1158" s="754"/>
      <c r="DAZ1158" s="754"/>
      <c r="DBA1158" s="754"/>
      <c r="DBB1158" s="754"/>
      <c r="DBC1158" s="754"/>
      <c r="DBD1158" s="754"/>
      <c r="DBE1158" s="754"/>
      <c r="DBF1158" s="754"/>
      <c r="DBG1158" s="754"/>
      <c r="DBH1158" s="754"/>
      <c r="DBI1158" s="754"/>
      <c r="DBJ1158" s="754"/>
      <c r="DBK1158" s="754"/>
      <c r="DBL1158" s="754"/>
      <c r="DBM1158" s="754"/>
      <c r="DBN1158" s="754"/>
      <c r="DBO1158" s="754"/>
      <c r="DBP1158" s="754"/>
      <c r="DBQ1158" s="754"/>
      <c r="DBR1158" s="754"/>
      <c r="DBS1158" s="754"/>
      <c r="DBT1158" s="754"/>
      <c r="DBU1158" s="754"/>
      <c r="DBV1158" s="754"/>
      <c r="DBW1158" s="754"/>
      <c r="DBX1158" s="754"/>
      <c r="DBY1158" s="754"/>
      <c r="DBZ1158" s="754"/>
      <c r="DCA1158" s="754"/>
      <c r="DCB1158" s="754"/>
      <c r="DCC1158" s="754"/>
      <c r="DCD1158" s="754"/>
      <c r="DCE1158" s="754"/>
      <c r="DCF1158" s="754"/>
      <c r="DCG1158" s="754"/>
      <c r="DCH1158" s="754"/>
      <c r="DCI1158" s="754"/>
      <c r="DCJ1158" s="754"/>
      <c r="DCK1158" s="754"/>
      <c r="DCL1158" s="754"/>
      <c r="DCM1158" s="754"/>
      <c r="DCN1158" s="754"/>
      <c r="DCO1158" s="754"/>
      <c r="DCP1158" s="754"/>
      <c r="DCQ1158" s="754"/>
      <c r="DCR1158" s="754"/>
      <c r="DCS1158" s="754"/>
      <c r="DCT1158" s="754"/>
      <c r="DCU1158" s="754"/>
      <c r="DCV1158" s="754"/>
      <c r="DCW1158" s="754"/>
      <c r="DCX1158" s="754"/>
      <c r="DCY1158" s="754"/>
      <c r="DCZ1158" s="754"/>
      <c r="DDA1158" s="754"/>
      <c r="DDB1158" s="754"/>
      <c r="DDC1158" s="754"/>
      <c r="DDD1158" s="754"/>
      <c r="DDE1158" s="754"/>
      <c r="DDF1158" s="754"/>
      <c r="DDG1158" s="754"/>
      <c r="DDH1158" s="754"/>
      <c r="DDI1158" s="754"/>
      <c r="DDJ1158" s="754"/>
      <c r="DDK1158" s="754"/>
      <c r="DDL1158" s="754"/>
      <c r="DDM1158" s="754"/>
      <c r="DDN1158" s="754"/>
      <c r="DDO1158" s="754"/>
      <c r="DDP1158" s="754"/>
      <c r="DDQ1158" s="754"/>
      <c r="DDR1158" s="754"/>
      <c r="DDS1158" s="754"/>
      <c r="DDT1158" s="754"/>
      <c r="DDU1158" s="754"/>
      <c r="DDV1158" s="754"/>
      <c r="DDW1158" s="754"/>
      <c r="DDX1158" s="754"/>
      <c r="DDY1158" s="754"/>
      <c r="DDZ1158" s="754"/>
      <c r="DEA1158" s="754"/>
      <c r="DEB1158" s="754"/>
      <c r="DEC1158" s="754"/>
      <c r="DED1158" s="754"/>
      <c r="DEE1158" s="754"/>
      <c r="DEF1158" s="754"/>
      <c r="DEG1158" s="754"/>
      <c r="DEH1158" s="754"/>
      <c r="DEI1158" s="754"/>
      <c r="DEJ1158" s="754"/>
      <c r="DEK1158" s="754"/>
      <c r="DEL1158" s="754"/>
      <c r="DEM1158" s="754"/>
      <c r="DEN1158" s="754"/>
      <c r="DEO1158" s="754"/>
      <c r="DEP1158" s="754"/>
      <c r="DEQ1158" s="754"/>
      <c r="DER1158" s="754"/>
      <c r="DES1158" s="754"/>
      <c r="DET1158" s="754"/>
      <c r="DEU1158" s="754"/>
      <c r="DEV1158" s="754"/>
      <c r="DEW1158" s="754"/>
      <c r="DEX1158" s="754"/>
      <c r="DEY1158" s="754"/>
      <c r="DEZ1158" s="754"/>
      <c r="DFA1158" s="754"/>
      <c r="DFB1158" s="754"/>
      <c r="DFC1158" s="754"/>
      <c r="DFD1158" s="754"/>
      <c r="DFE1158" s="754"/>
      <c r="DFF1158" s="754"/>
      <c r="DFG1158" s="754"/>
      <c r="DFH1158" s="754"/>
      <c r="DFI1158" s="754"/>
      <c r="DFJ1158" s="754"/>
      <c r="DFK1158" s="754"/>
      <c r="DFL1158" s="754"/>
      <c r="DFM1158" s="754"/>
      <c r="DFN1158" s="754"/>
      <c r="DFO1158" s="754"/>
      <c r="DFP1158" s="754"/>
      <c r="DFQ1158" s="754"/>
      <c r="DFR1158" s="754"/>
      <c r="DFS1158" s="754"/>
      <c r="DFT1158" s="754"/>
      <c r="DFU1158" s="754"/>
      <c r="DFV1158" s="754"/>
      <c r="DFW1158" s="754"/>
      <c r="DFX1158" s="754"/>
      <c r="DFY1158" s="754"/>
      <c r="DFZ1158" s="754"/>
      <c r="DGA1158" s="754"/>
      <c r="DGB1158" s="754"/>
      <c r="DGC1158" s="754"/>
      <c r="DGD1158" s="754"/>
      <c r="DGE1158" s="754"/>
      <c r="DGF1158" s="754"/>
      <c r="DGG1158" s="754"/>
      <c r="DGH1158" s="754"/>
      <c r="DGI1158" s="754"/>
      <c r="DGJ1158" s="754"/>
      <c r="DGK1158" s="754"/>
      <c r="DGL1158" s="754"/>
      <c r="DGM1158" s="754"/>
      <c r="DGN1158" s="754"/>
      <c r="DGO1158" s="754"/>
      <c r="DGP1158" s="754"/>
      <c r="DGQ1158" s="754"/>
      <c r="DGR1158" s="754"/>
      <c r="DGS1158" s="754"/>
      <c r="DGT1158" s="754"/>
      <c r="DGU1158" s="754"/>
      <c r="DGV1158" s="754"/>
      <c r="DGW1158" s="754"/>
      <c r="DGX1158" s="754"/>
      <c r="DGY1158" s="754"/>
      <c r="DGZ1158" s="754"/>
      <c r="DHA1158" s="754"/>
      <c r="DHB1158" s="754"/>
      <c r="DHC1158" s="754"/>
      <c r="DHD1158" s="754"/>
      <c r="DHE1158" s="754"/>
      <c r="DHF1158" s="754"/>
      <c r="DHG1158" s="754"/>
      <c r="DHH1158" s="754"/>
      <c r="DHI1158" s="754"/>
      <c r="DHJ1158" s="754"/>
      <c r="DHK1158" s="754"/>
      <c r="DHL1158" s="754"/>
      <c r="DHM1158" s="754"/>
      <c r="DHN1158" s="754"/>
      <c r="DHO1158" s="754"/>
      <c r="DHP1158" s="754"/>
      <c r="DHQ1158" s="754"/>
      <c r="DHR1158" s="754"/>
      <c r="DHS1158" s="754"/>
      <c r="DHT1158" s="754"/>
      <c r="DHU1158" s="754"/>
      <c r="DHV1158" s="754"/>
      <c r="DHW1158" s="754"/>
      <c r="DHX1158" s="754"/>
      <c r="DHY1158" s="754"/>
      <c r="DHZ1158" s="754"/>
      <c r="DIA1158" s="754"/>
      <c r="DIB1158" s="754"/>
      <c r="DIC1158" s="754"/>
      <c r="DID1158" s="754"/>
      <c r="DIE1158" s="754"/>
      <c r="DIF1158" s="754"/>
      <c r="DIG1158" s="754"/>
      <c r="DIH1158" s="754"/>
      <c r="DII1158" s="754"/>
      <c r="DIJ1158" s="754"/>
      <c r="DIK1158" s="754"/>
      <c r="DIL1158" s="754"/>
      <c r="DIM1158" s="754"/>
      <c r="DIN1158" s="754"/>
      <c r="DIO1158" s="754"/>
      <c r="DIP1158" s="754"/>
      <c r="DIQ1158" s="754"/>
      <c r="DIR1158" s="754"/>
      <c r="DIS1158" s="754"/>
      <c r="DIT1158" s="754"/>
      <c r="DIU1158" s="754"/>
      <c r="DIV1158" s="754"/>
      <c r="DIW1158" s="754"/>
      <c r="DIX1158" s="754"/>
      <c r="DIY1158" s="754"/>
      <c r="DIZ1158" s="754"/>
      <c r="DJA1158" s="754"/>
      <c r="DJB1158" s="754"/>
      <c r="DJC1158" s="754"/>
      <c r="DJD1158" s="754"/>
      <c r="DJE1158" s="754"/>
      <c r="DJF1158" s="754"/>
      <c r="DJG1158" s="754"/>
      <c r="DJH1158" s="754"/>
      <c r="DJI1158" s="754"/>
      <c r="DJJ1158" s="754"/>
      <c r="DJK1158" s="754"/>
      <c r="DJL1158" s="754"/>
      <c r="DJM1158" s="754"/>
      <c r="DJN1158" s="754"/>
      <c r="DJO1158" s="754"/>
      <c r="DJP1158" s="754"/>
      <c r="DJQ1158" s="754"/>
      <c r="DJR1158" s="754"/>
      <c r="DJS1158" s="754"/>
      <c r="DJT1158" s="754"/>
      <c r="DJU1158" s="754"/>
      <c r="DJV1158" s="754"/>
      <c r="DJW1158" s="754"/>
      <c r="DJX1158" s="754"/>
      <c r="DJY1158" s="754"/>
      <c r="DJZ1158" s="754"/>
      <c r="DKA1158" s="754"/>
      <c r="DKB1158" s="754"/>
      <c r="DKC1158" s="754"/>
      <c r="DKD1158" s="754"/>
      <c r="DKE1158" s="754"/>
      <c r="DKF1158" s="754"/>
      <c r="DKG1158" s="754"/>
      <c r="DKH1158" s="754"/>
      <c r="DKI1158" s="754"/>
      <c r="DKJ1158" s="754"/>
      <c r="DKK1158" s="754"/>
      <c r="DKL1158" s="754"/>
      <c r="DKM1158" s="754"/>
      <c r="DKN1158" s="754"/>
      <c r="DKO1158" s="754"/>
      <c r="DKP1158" s="754"/>
      <c r="DKQ1158" s="754"/>
      <c r="DKR1158" s="754"/>
      <c r="DKS1158" s="754"/>
      <c r="DKT1158" s="754"/>
      <c r="DKU1158" s="754"/>
      <c r="DKV1158" s="754"/>
      <c r="DKW1158" s="754"/>
      <c r="DKX1158" s="754"/>
      <c r="DKY1158" s="754"/>
      <c r="DKZ1158" s="754"/>
      <c r="DLA1158" s="754"/>
      <c r="DLB1158" s="754"/>
      <c r="DLC1158" s="754"/>
      <c r="DLD1158" s="754"/>
      <c r="DLE1158" s="754"/>
      <c r="DLF1158" s="754"/>
      <c r="DLG1158" s="754"/>
      <c r="DLH1158" s="754"/>
      <c r="DLI1158" s="754"/>
      <c r="DLJ1158" s="754"/>
      <c r="DLK1158" s="754"/>
      <c r="DLL1158" s="754"/>
      <c r="DLM1158" s="754"/>
      <c r="DLN1158" s="754"/>
      <c r="DLO1158" s="754"/>
      <c r="DLP1158" s="754"/>
      <c r="DLQ1158" s="754"/>
      <c r="DLR1158" s="754"/>
      <c r="DLS1158" s="754"/>
      <c r="DLT1158" s="754"/>
      <c r="DLU1158" s="754"/>
      <c r="DLV1158" s="754"/>
      <c r="DLW1158" s="754"/>
      <c r="DLX1158" s="754"/>
      <c r="DLY1158" s="754"/>
      <c r="DLZ1158" s="754"/>
      <c r="DMA1158" s="754"/>
      <c r="DMB1158" s="754"/>
      <c r="DMC1158" s="754"/>
      <c r="DMD1158" s="754"/>
      <c r="DME1158" s="754"/>
      <c r="DMF1158" s="754"/>
      <c r="DMG1158" s="754"/>
      <c r="DMH1158" s="754"/>
      <c r="DMI1158" s="754"/>
      <c r="DMJ1158" s="754"/>
      <c r="DMK1158" s="754"/>
      <c r="DML1158" s="754"/>
      <c r="DMM1158" s="754"/>
      <c r="DMN1158" s="754"/>
      <c r="DMO1158" s="754"/>
      <c r="DMP1158" s="754"/>
      <c r="DMQ1158" s="754"/>
      <c r="DMR1158" s="754"/>
      <c r="DMS1158" s="754"/>
      <c r="DMT1158" s="754"/>
      <c r="DMU1158" s="754"/>
      <c r="DMV1158" s="754"/>
      <c r="DMW1158" s="754"/>
      <c r="DMX1158" s="754"/>
      <c r="DMY1158" s="754"/>
      <c r="DMZ1158" s="754"/>
      <c r="DNA1158" s="754"/>
      <c r="DNB1158" s="754"/>
      <c r="DNC1158" s="754"/>
      <c r="DND1158" s="754"/>
      <c r="DNE1158" s="754"/>
      <c r="DNF1158" s="754"/>
      <c r="DNG1158" s="754"/>
      <c r="DNH1158" s="754"/>
      <c r="DNI1158" s="754"/>
      <c r="DNJ1158" s="754"/>
      <c r="DNK1158" s="754"/>
      <c r="DNL1158" s="754"/>
      <c r="DNM1158" s="754"/>
      <c r="DNN1158" s="754"/>
      <c r="DNO1158" s="754"/>
      <c r="DNP1158" s="754"/>
      <c r="DNQ1158" s="754"/>
      <c r="DNR1158" s="754"/>
      <c r="DNS1158" s="754"/>
      <c r="DNT1158" s="754"/>
      <c r="DNU1158" s="754"/>
      <c r="DNV1158" s="754"/>
      <c r="DNW1158" s="754"/>
      <c r="DNX1158" s="754"/>
      <c r="DNY1158" s="754"/>
      <c r="DNZ1158" s="754"/>
      <c r="DOA1158" s="754"/>
      <c r="DOB1158" s="754"/>
      <c r="DOC1158" s="754"/>
      <c r="DOD1158" s="754"/>
      <c r="DOE1158" s="754"/>
      <c r="DOF1158" s="754"/>
      <c r="DOG1158" s="754"/>
      <c r="DOH1158" s="754"/>
      <c r="DOI1158" s="754"/>
      <c r="DOJ1158" s="754"/>
      <c r="DOK1158" s="754"/>
      <c r="DOL1158" s="754"/>
      <c r="DOM1158" s="754"/>
      <c r="DON1158" s="754"/>
      <c r="DOO1158" s="754"/>
      <c r="DOP1158" s="754"/>
      <c r="DOQ1158" s="754"/>
      <c r="DOR1158" s="754"/>
      <c r="DOS1158" s="754"/>
      <c r="DOT1158" s="754"/>
      <c r="DOU1158" s="754"/>
      <c r="DOV1158" s="754"/>
      <c r="DOW1158" s="754"/>
      <c r="DOX1158" s="754"/>
      <c r="DOY1158" s="754"/>
      <c r="DOZ1158" s="754"/>
      <c r="DPA1158" s="754"/>
      <c r="DPB1158" s="754"/>
      <c r="DPC1158" s="754"/>
      <c r="DPD1158" s="754"/>
      <c r="DPE1158" s="754"/>
      <c r="DPF1158" s="754"/>
      <c r="DPG1158" s="754"/>
      <c r="DPH1158" s="754"/>
      <c r="DPI1158" s="754"/>
      <c r="DPJ1158" s="754"/>
      <c r="DPK1158" s="754"/>
      <c r="DPL1158" s="754"/>
      <c r="DPM1158" s="754"/>
      <c r="DPN1158" s="754"/>
      <c r="DPO1158" s="754"/>
      <c r="DPP1158" s="754"/>
      <c r="DPQ1158" s="754"/>
      <c r="DPR1158" s="754"/>
      <c r="DPS1158" s="754"/>
      <c r="DPT1158" s="754"/>
      <c r="DPU1158" s="754"/>
      <c r="DPV1158" s="754"/>
      <c r="DPW1158" s="754"/>
      <c r="DPX1158" s="754"/>
      <c r="DPY1158" s="754"/>
      <c r="DPZ1158" s="754"/>
      <c r="DQA1158" s="754"/>
      <c r="DQB1158" s="754"/>
      <c r="DQC1158" s="754"/>
      <c r="DQD1158" s="754"/>
      <c r="DQE1158" s="754"/>
      <c r="DQF1158" s="754"/>
      <c r="DQG1158" s="754"/>
      <c r="DQH1158" s="754"/>
      <c r="DQI1158" s="754"/>
      <c r="DQJ1158" s="754"/>
      <c r="DQK1158" s="754"/>
      <c r="DQL1158" s="754"/>
      <c r="DQM1158" s="754"/>
      <c r="DQN1158" s="754"/>
      <c r="DQO1158" s="754"/>
      <c r="DQP1158" s="754"/>
      <c r="DQQ1158" s="754"/>
      <c r="DQR1158" s="754"/>
      <c r="DQS1158" s="754"/>
      <c r="DQT1158" s="754"/>
      <c r="DQU1158" s="754"/>
      <c r="DQV1158" s="754"/>
      <c r="DQW1158" s="754"/>
      <c r="DQX1158" s="754"/>
      <c r="DQY1158" s="754"/>
      <c r="DQZ1158" s="754"/>
      <c r="DRA1158" s="754"/>
      <c r="DRB1158" s="754"/>
      <c r="DRC1158" s="754"/>
      <c r="DRD1158" s="754"/>
      <c r="DRE1158" s="754"/>
      <c r="DRF1158" s="754"/>
      <c r="DRG1158" s="754"/>
      <c r="DRH1158" s="754"/>
      <c r="DRI1158" s="754"/>
      <c r="DRJ1158" s="754"/>
      <c r="DRK1158" s="754"/>
      <c r="DRL1158" s="754"/>
      <c r="DRM1158" s="754"/>
      <c r="DRN1158" s="754"/>
      <c r="DRO1158" s="754"/>
      <c r="DRP1158" s="754"/>
      <c r="DRQ1158" s="754"/>
      <c r="DRR1158" s="754"/>
      <c r="DRS1158" s="754"/>
      <c r="DRT1158" s="754"/>
      <c r="DRU1158" s="754"/>
      <c r="DRV1158" s="754"/>
      <c r="DRW1158" s="754"/>
      <c r="DRX1158" s="754"/>
      <c r="DRY1158" s="754"/>
      <c r="DRZ1158" s="754"/>
      <c r="DSA1158" s="754"/>
      <c r="DSB1158" s="754"/>
      <c r="DSC1158" s="754"/>
      <c r="DSD1158" s="754"/>
      <c r="DSE1158" s="754"/>
      <c r="DSF1158" s="754"/>
      <c r="DSG1158" s="754"/>
      <c r="DSH1158" s="754"/>
      <c r="DSI1158" s="754"/>
      <c r="DSJ1158" s="754"/>
      <c r="DSK1158" s="754"/>
      <c r="DSL1158" s="754"/>
      <c r="DSM1158" s="754"/>
      <c r="DSN1158" s="754"/>
      <c r="DSO1158" s="754"/>
      <c r="DSP1158" s="754"/>
      <c r="DSQ1158" s="754"/>
      <c r="DSR1158" s="754"/>
      <c r="DSS1158" s="754"/>
      <c r="DST1158" s="754"/>
      <c r="DSU1158" s="754"/>
      <c r="DSV1158" s="754"/>
      <c r="DSW1158" s="754"/>
      <c r="DSX1158" s="754"/>
      <c r="DSY1158" s="754"/>
      <c r="DSZ1158" s="754"/>
      <c r="DTA1158" s="754"/>
      <c r="DTB1158" s="754"/>
      <c r="DTC1158" s="754"/>
      <c r="DTD1158" s="754"/>
      <c r="DTE1158" s="754"/>
      <c r="DTF1158" s="754"/>
      <c r="DTG1158" s="754"/>
      <c r="DTH1158" s="754"/>
      <c r="DTI1158" s="754"/>
      <c r="DTJ1158" s="754"/>
      <c r="DTK1158" s="754"/>
      <c r="DTL1158" s="754"/>
      <c r="DTM1158" s="754"/>
      <c r="DTN1158" s="754"/>
      <c r="DTO1158" s="754"/>
      <c r="DTP1158" s="754"/>
      <c r="DTQ1158" s="754"/>
      <c r="DTR1158" s="754"/>
      <c r="DTS1158" s="754"/>
      <c r="DTT1158" s="754"/>
      <c r="DTU1158" s="754"/>
      <c r="DTV1158" s="754"/>
      <c r="DTW1158" s="754"/>
      <c r="DTX1158" s="754"/>
      <c r="DTY1158" s="754"/>
      <c r="DTZ1158" s="754"/>
      <c r="DUA1158" s="754"/>
      <c r="DUB1158" s="754"/>
      <c r="DUC1158" s="754"/>
      <c r="DUD1158" s="754"/>
      <c r="DUE1158" s="754"/>
      <c r="DUF1158" s="754"/>
      <c r="DUG1158" s="754"/>
      <c r="DUH1158" s="754"/>
      <c r="DUI1158" s="754"/>
      <c r="DUJ1158" s="754"/>
      <c r="DUK1158" s="754"/>
      <c r="DUL1158" s="754"/>
      <c r="DUM1158" s="754"/>
      <c r="DUN1158" s="754"/>
      <c r="DUO1158" s="754"/>
      <c r="DUP1158" s="754"/>
      <c r="DUQ1158" s="754"/>
      <c r="DUR1158" s="754"/>
      <c r="DUS1158" s="754"/>
      <c r="DUT1158" s="754"/>
      <c r="DUU1158" s="754"/>
      <c r="DUV1158" s="754"/>
      <c r="DUW1158" s="754"/>
      <c r="DUX1158" s="754"/>
      <c r="DUY1158" s="754"/>
      <c r="DUZ1158" s="754"/>
      <c r="DVA1158" s="754"/>
      <c r="DVB1158" s="754"/>
      <c r="DVC1158" s="754"/>
      <c r="DVD1158" s="754"/>
      <c r="DVE1158" s="754"/>
      <c r="DVF1158" s="754"/>
      <c r="DVG1158" s="754"/>
      <c r="DVH1158" s="754"/>
      <c r="DVI1158" s="754"/>
      <c r="DVJ1158" s="754"/>
      <c r="DVK1158" s="754"/>
      <c r="DVL1158" s="754"/>
      <c r="DVM1158" s="754"/>
      <c r="DVN1158" s="754"/>
      <c r="DVO1158" s="754"/>
      <c r="DVP1158" s="754"/>
      <c r="DVQ1158" s="754"/>
      <c r="DVR1158" s="754"/>
      <c r="DVS1158" s="754"/>
      <c r="DVT1158" s="754"/>
      <c r="DVU1158" s="754"/>
      <c r="DVV1158" s="754"/>
      <c r="DVW1158" s="754"/>
      <c r="DVX1158" s="754"/>
      <c r="DVY1158" s="754"/>
      <c r="DVZ1158" s="754"/>
      <c r="DWA1158" s="754"/>
      <c r="DWB1158" s="754"/>
      <c r="DWC1158" s="754"/>
      <c r="DWD1158" s="754"/>
      <c r="DWE1158" s="754"/>
      <c r="DWF1158" s="754"/>
      <c r="DWG1158" s="754"/>
      <c r="DWH1158" s="754"/>
      <c r="DWI1158" s="754"/>
      <c r="DWJ1158" s="754"/>
      <c r="DWK1158" s="754"/>
      <c r="DWL1158" s="754"/>
      <c r="DWM1158" s="754"/>
      <c r="DWN1158" s="754"/>
      <c r="DWO1158" s="754"/>
      <c r="DWP1158" s="754"/>
      <c r="DWQ1158" s="754"/>
      <c r="DWR1158" s="754"/>
      <c r="DWS1158" s="754"/>
      <c r="DWT1158" s="754"/>
      <c r="DWU1158" s="754"/>
      <c r="DWV1158" s="754"/>
      <c r="DWW1158" s="754"/>
      <c r="DWX1158" s="754"/>
      <c r="DWY1158" s="754"/>
      <c r="DWZ1158" s="754"/>
      <c r="DXA1158" s="754"/>
      <c r="DXB1158" s="754"/>
      <c r="DXC1158" s="754"/>
      <c r="DXD1158" s="754"/>
      <c r="DXE1158" s="754"/>
      <c r="DXF1158" s="754"/>
      <c r="DXG1158" s="754"/>
      <c r="DXH1158" s="754"/>
      <c r="DXI1158" s="754"/>
      <c r="DXJ1158" s="754"/>
      <c r="DXK1158" s="754"/>
      <c r="DXL1158" s="754"/>
      <c r="DXM1158" s="754"/>
      <c r="DXN1158" s="754"/>
      <c r="DXO1158" s="754"/>
      <c r="DXP1158" s="754"/>
      <c r="DXQ1158" s="754"/>
      <c r="DXR1158" s="754"/>
      <c r="DXS1158" s="754"/>
      <c r="DXT1158" s="754"/>
      <c r="DXU1158" s="754"/>
      <c r="DXV1158" s="754"/>
      <c r="DXW1158" s="754"/>
      <c r="DXX1158" s="754"/>
      <c r="DXY1158" s="754"/>
      <c r="DXZ1158" s="754"/>
      <c r="DYA1158" s="754"/>
      <c r="DYB1158" s="754"/>
      <c r="DYC1158" s="754"/>
      <c r="DYD1158" s="754"/>
      <c r="DYE1158" s="754"/>
      <c r="DYF1158" s="754"/>
      <c r="DYG1158" s="754"/>
      <c r="DYH1158" s="754"/>
      <c r="DYI1158" s="754"/>
      <c r="DYJ1158" s="754"/>
      <c r="DYK1158" s="754"/>
      <c r="DYL1158" s="754"/>
      <c r="DYM1158" s="754"/>
      <c r="DYN1158" s="754"/>
      <c r="DYO1158" s="754"/>
      <c r="DYP1158" s="754"/>
      <c r="DYQ1158" s="754"/>
      <c r="DYR1158" s="754"/>
      <c r="DYS1158" s="754"/>
      <c r="DYT1158" s="754"/>
      <c r="DYU1158" s="754"/>
      <c r="DYV1158" s="754"/>
      <c r="DYW1158" s="754"/>
      <c r="DYX1158" s="754"/>
      <c r="DYY1158" s="754"/>
      <c r="DYZ1158" s="754"/>
      <c r="DZA1158" s="754"/>
      <c r="DZB1158" s="754"/>
      <c r="DZC1158" s="754"/>
      <c r="DZD1158" s="754"/>
      <c r="DZE1158" s="754"/>
      <c r="DZF1158" s="754"/>
      <c r="DZG1158" s="754"/>
      <c r="DZH1158" s="754"/>
      <c r="DZI1158" s="754"/>
      <c r="DZJ1158" s="754"/>
      <c r="DZK1158" s="754"/>
      <c r="DZL1158" s="754"/>
      <c r="DZM1158" s="754"/>
      <c r="DZN1158" s="754"/>
      <c r="DZO1158" s="754"/>
      <c r="DZP1158" s="754"/>
      <c r="DZQ1158" s="754"/>
      <c r="DZR1158" s="754"/>
      <c r="DZS1158" s="754"/>
      <c r="DZT1158" s="754"/>
      <c r="DZU1158" s="754"/>
      <c r="DZV1158" s="754"/>
      <c r="DZW1158" s="754"/>
      <c r="DZX1158" s="754"/>
      <c r="DZY1158" s="754"/>
      <c r="DZZ1158" s="754"/>
      <c r="EAA1158" s="754"/>
      <c r="EAB1158" s="754"/>
      <c r="EAC1158" s="754"/>
      <c r="EAD1158" s="754"/>
      <c r="EAE1158" s="754"/>
      <c r="EAF1158" s="754"/>
      <c r="EAG1158" s="754"/>
      <c r="EAH1158" s="754"/>
      <c r="EAI1158" s="754"/>
      <c r="EAJ1158" s="754"/>
      <c r="EAK1158" s="754"/>
      <c r="EAL1158" s="754"/>
      <c r="EAM1158" s="754"/>
      <c r="EAN1158" s="754"/>
      <c r="EAO1158" s="754"/>
      <c r="EAP1158" s="754"/>
      <c r="EAQ1158" s="754"/>
      <c r="EAR1158" s="754"/>
      <c r="EAS1158" s="754"/>
      <c r="EAT1158" s="754"/>
      <c r="EAU1158" s="754"/>
      <c r="EAV1158" s="754"/>
      <c r="EAW1158" s="754"/>
      <c r="EAX1158" s="754"/>
      <c r="EAY1158" s="754"/>
      <c r="EAZ1158" s="754"/>
      <c r="EBA1158" s="754"/>
      <c r="EBB1158" s="754"/>
      <c r="EBC1158" s="754"/>
      <c r="EBD1158" s="754"/>
      <c r="EBE1158" s="754"/>
      <c r="EBF1158" s="754"/>
      <c r="EBG1158" s="754"/>
      <c r="EBH1158" s="754"/>
      <c r="EBI1158" s="754"/>
      <c r="EBJ1158" s="754"/>
      <c r="EBK1158" s="754"/>
      <c r="EBL1158" s="754"/>
      <c r="EBM1158" s="754"/>
      <c r="EBN1158" s="754"/>
      <c r="EBO1158" s="754"/>
      <c r="EBP1158" s="754"/>
      <c r="EBQ1158" s="754"/>
      <c r="EBR1158" s="754"/>
      <c r="EBS1158" s="754"/>
      <c r="EBT1158" s="754"/>
      <c r="EBU1158" s="754"/>
      <c r="EBV1158" s="754"/>
      <c r="EBW1158" s="754"/>
      <c r="EBX1158" s="754"/>
      <c r="EBY1158" s="754"/>
      <c r="EBZ1158" s="754"/>
      <c r="ECA1158" s="754"/>
      <c r="ECB1158" s="754"/>
      <c r="ECC1158" s="754"/>
      <c r="ECD1158" s="754"/>
      <c r="ECE1158" s="754"/>
      <c r="ECF1158" s="754"/>
      <c r="ECG1158" s="754"/>
      <c r="ECH1158" s="754"/>
      <c r="ECI1158" s="754"/>
      <c r="ECJ1158" s="754"/>
      <c r="ECK1158" s="754"/>
      <c r="ECL1158" s="754"/>
      <c r="ECM1158" s="754"/>
      <c r="ECN1158" s="754"/>
      <c r="ECO1158" s="754"/>
      <c r="ECP1158" s="754"/>
      <c r="ECQ1158" s="754"/>
      <c r="ECR1158" s="754"/>
      <c r="ECS1158" s="754"/>
      <c r="ECT1158" s="754"/>
      <c r="ECU1158" s="754"/>
      <c r="ECV1158" s="754"/>
      <c r="ECW1158" s="754"/>
      <c r="ECX1158" s="754"/>
      <c r="ECY1158" s="754"/>
      <c r="ECZ1158" s="754"/>
      <c r="EDA1158" s="754"/>
      <c r="EDB1158" s="754"/>
      <c r="EDC1158" s="754"/>
      <c r="EDD1158" s="754"/>
      <c r="EDE1158" s="754"/>
      <c r="EDF1158" s="754"/>
      <c r="EDG1158" s="754"/>
      <c r="EDH1158" s="754"/>
      <c r="EDI1158" s="754"/>
      <c r="EDJ1158" s="754"/>
      <c r="EDK1158" s="754"/>
      <c r="EDL1158" s="754"/>
      <c r="EDM1158" s="754"/>
      <c r="EDN1158" s="754"/>
      <c r="EDO1158" s="754"/>
      <c r="EDP1158" s="754"/>
      <c r="EDQ1158" s="754"/>
      <c r="EDR1158" s="754"/>
      <c r="EDS1158" s="754"/>
      <c r="EDT1158" s="754"/>
      <c r="EDU1158" s="754"/>
      <c r="EDV1158" s="754"/>
      <c r="EDW1158" s="754"/>
      <c r="EDX1158" s="754"/>
      <c r="EDY1158" s="754"/>
      <c r="EDZ1158" s="754"/>
      <c r="EEA1158" s="754"/>
      <c r="EEB1158" s="754"/>
      <c r="EEC1158" s="754"/>
      <c r="EED1158" s="754"/>
      <c r="EEE1158" s="754"/>
      <c r="EEF1158" s="754"/>
      <c r="EEG1158" s="754"/>
      <c r="EEH1158" s="754"/>
      <c r="EEI1158" s="754"/>
      <c r="EEJ1158" s="754"/>
      <c r="EEK1158" s="754"/>
      <c r="EEL1158" s="754"/>
      <c r="EEM1158" s="754"/>
      <c r="EEN1158" s="754"/>
      <c r="EEO1158" s="754"/>
      <c r="EEP1158" s="754"/>
      <c r="EEQ1158" s="754"/>
      <c r="EER1158" s="754"/>
      <c r="EES1158" s="754"/>
      <c r="EET1158" s="754"/>
      <c r="EEU1158" s="754"/>
      <c r="EEV1158" s="754"/>
      <c r="EEW1158" s="754"/>
      <c r="EEX1158" s="754"/>
      <c r="EEY1158" s="754"/>
      <c r="EEZ1158" s="754"/>
      <c r="EFA1158" s="754"/>
      <c r="EFB1158" s="754"/>
      <c r="EFC1158" s="754"/>
      <c r="EFD1158" s="754"/>
      <c r="EFE1158" s="754"/>
      <c r="EFF1158" s="754"/>
      <c r="EFG1158" s="754"/>
      <c r="EFH1158" s="754"/>
      <c r="EFI1158" s="754"/>
      <c r="EFJ1158" s="754"/>
      <c r="EFK1158" s="754"/>
      <c r="EFL1158" s="754"/>
      <c r="EFM1158" s="754"/>
      <c r="EFN1158" s="754"/>
      <c r="EFO1158" s="754"/>
      <c r="EFP1158" s="754"/>
      <c r="EFQ1158" s="754"/>
      <c r="EFR1158" s="754"/>
      <c r="EFS1158" s="754"/>
      <c r="EFT1158" s="754"/>
      <c r="EFU1158" s="754"/>
      <c r="EFV1158" s="754"/>
      <c r="EFW1158" s="754"/>
      <c r="EFX1158" s="754"/>
      <c r="EFY1158" s="754"/>
      <c r="EFZ1158" s="754"/>
      <c r="EGA1158" s="754"/>
      <c r="EGB1158" s="754"/>
      <c r="EGC1158" s="754"/>
      <c r="EGD1158" s="754"/>
      <c r="EGE1158" s="754"/>
      <c r="EGF1158" s="754"/>
      <c r="EGG1158" s="754"/>
      <c r="EGH1158" s="754"/>
      <c r="EGI1158" s="754"/>
      <c r="EGJ1158" s="754"/>
      <c r="EGK1158" s="754"/>
      <c r="EGL1158" s="754"/>
      <c r="EGM1158" s="754"/>
      <c r="EGN1158" s="754"/>
      <c r="EGO1158" s="754"/>
      <c r="EGP1158" s="754"/>
      <c r="EGQ1158" s="754"/>
      <c r="EGR1158" s="754"/>
      <c r="EGS1158" s="754"/>
      <c r="EGT1158" s="754"/>
      <c r="EGU1158" s="754"/>
      <c r="EGV1158" s="754"/>
      <c r="EGW1158" s="754"/>
      <c r="EGX1158" s="754"/>
      <c r="EGY1158" s="754"/>
      <c r="EGZ1158" s="754"/>
      <c r="EHA1158" s="754"/>
      <c r="EHB1158" s="754"/>
      <c r="EHC1158" s="754"/>
      <c r="EHD1158" s="754"/>
      <c r="EHE1158" s="754"/>
      <c r="EHF1158" s="754"/>
      <c r="EHG1158" s="754"/>
      <c r="EHH1158" s="754"/>
      <c r="EHI1158" s="754"/>
      <c r="EHJ1158" s="754"/>
      <c r="EHK1158" s="754"/>
      <c r="EHL1158" s="754"/>
      <c r="EHM1158" s="754"/>
      <c r="EHN1158" s="754"/>
      <c r="EHO1158" s="754"/>
      <c r="EHP1158" s="754"/>
      <c r="EHQ1158" s="754"/>
      <c r="EHR1158" s="754"/>
      <c r="EHS1158" s="754"/>
      <c r="EHT1158" s="754"/>
      <c r="EHU1158" s="754"/>
      <c r="EHV1158" s="754"/>
      <c r="EHW1158" s="754"/>
      <c r="EHX1158" s="754"/>
      <c r="EHY1158" s="754"/>
      <c r="EHZ1158" s="754"/>
      <c r="EIA1158" s="754"/>
      <c r="EIB1158" s="754"/>
      <c r="EIC1158" s="754"/>
      <c r="EID1158" s="754"/>
      <c r="EIE1158" s="754"/>
      <c r="EIF1158" s="754"/>
      <c r="EIG1158" s="754"/>
      <c r="EIH1158" s="754"/>
      <c r="EII1158" s="754"/>
      <c r="EIJ1158" s="754"/>
      <c r="EIK1158" s="754"/>
      <c r="EIL1158" s="754"/>
      <c r="EIM1158" s="754"/>
      <c r="EIN1158" s="754"/>
      <c r="EIO1158" s="754"/>
      <c r="EIP1158" s="754"/>
      <c r="EIQ1158" s="754"/>
      <c r="EIR1158" s="754"/>
      <c r="EIS1158" s="754"/>
      <c r="EIT1158" s="754"/>
      <c r="EIU1158" s="754"/>
      <c r="EIV1158" s="754"/>
      <c r="EIW1158" s="754"/>
      <c r="EIX1158" s="754"/>
      <c r="EIY1158" s="754"/>
      <c r="EIZ1158" s="754"/>
      <c r="EJA1158" s="754"/>
      <c r="EJB1158" s="754"/>
      <c r="EJC1158" s="754"/>
      <c r="EJD1158" s="754"/>
      <c r="EJE1158" s="754"/>
      <c r="EJF1158" s="754"/>
      <c r="EJG1158" s="754"/>
      <c r="EJH1158" s="754"/>
      <c r="EJI1158" s="754"/>
      <c r="EJJ1158" s="754"/>
      <c r="EJK1158" s="754"/>
      <c r="EJL1158" s="754"/>
      <c r="EJM1158" s="754"/>
      <c r="EJN1158" s="754"/>
      <c r="EJO1158" s="754"/>
      <c r="EJP1158" s="754"/>
      <c r="EJQ1158" s="754"/>
      <c r="EJR1158" s="754"/>
      <c r="EJS1158" s="754"/>
      <c r="EJT1158" s="754"/>
      <c r="EJU1158" s="754"/>
      <c r="EJV1158" s="754"/>
      <c r="EJW1158" s="754"/>
      <c r="EJX1158" s="754"/>
      <c r="EJY1158" s="754"/>
      <c r="EJZ1158" s="754"/>
      <c r="EKA1158" s="754"/>
      <c r="EKB1158" s="754"/>
      <c r="EKC1158" s="754"/>
      <c r="EKD1158" s="754"/>
      <c r="EKE1158" s="754"/>
      <c r="EKF1158" s="754"/>
      <c r="EKG1158" s="754"/>
      <c r="EKH1158" s="754"/>
      <c r="EKI1158" s="754"/>
      <c r="EKJ1158" s="754"/>
      <c r="EKK1158" s="754"/>
      <c r="EKL1158" s="754"/>
      <c r="EKM1158" s="754"/>
      <c r="EKN1158" s="754"/>
      <c r="EKO1158" s="754"/>
      <c r="EKP1158" s="754"/>
      <c r="EKQ1158" s="754"/>
      <c r="EKR1158" s="754"/>
      <c r="EKS1158" s="754"/>
      <c r="EKT1158" s="754"/>
      <c r="EKU1158" s="754"/>
      <c r="EKV1158" s="754"/>
      <c r="EKW1158" s="754"/>
      <c r="EKX1158" s="754"/>
      <c r="EKY1158" s="754"/>
      <c r="EKZ1158" s="754"/>
      <c r="ELA1158" s="754"/>
      <c r="ELB1158" s="754"/>
      <c r="ELC1158" s="754"/>
      <c r="ELD1158" s="754"/>
      <c r="ELE1158" s="754"/>
      <c r="ELF1158" s="754"/>
      <c r="ELG1158" s="754"/>
      <c r="ELH1158" s="754"/>
      <c r="ELI1158" s="754"/>
      <c r="ELJ1158" s="754"/>
      <c r="ELK1158" s="754"/>
      <c r="ELL1158" s="754"/>
      <c r="ELM1158" s="754"/>
      <c r="ELN1158" s="754"/>
      <c r="ELO1158" s="754"/>
      <c r="ELP1158" s="754"/>
      <c r="ELQ1158" s="754"/>
      <c r="ELR1158" s="754"/>
      <c r="ELS1158" s="754"/>
      <c r="ELT1158" s="754"/>
      <c r="ELU1158" s="754"/>
      <c r="ELV1158" s="754"/>
      <c r="ELW1158" s="754"/>
      <c r="ELX1158" s="754"/>
      <c r="ELY1158" s="754"/>
      <c r="ELZ1158" s="754"/>
      <c r="EMA1158" s="754"/>
      <c r="EMB1158" s="754"/>
      <c r="EMC1158" s="754"/>
      <c r="EMD1158" s="754"/>
      <c r="EME1158" s="754"/>
      <c r="EMF1158" s="754"/>
      <c r="EMG1158" s="754"/>
      <c r="EMH1158" s="754"/>
      <c r="EMI1158" s="754"/>
      <c r="EMJ1158" s="754"/>
      <c r="EMK1158" s="754"/>
      <c r="EML1158" s="754"/>
      <c r="EMM1158" s="754"/>
      <c r="EMN1158" s="754"/>
      <c r="EMO1158" s="754"/>
      <c r="EMP1158" s="754"/>
      <c r="EMQ1158" s="754"/>
      <c r="EMR1158" s="754"/>
      <c r="EMS1158" s="754"/>
      <c r="EMT1158" s="754"/>
      <c r="EMU1158" s="754"/>
      <c r="EMV1158" s="754"/>
      <c r="EMW1158" s="754"/>
      <c r="EMX1158" s="754"/>
      <c r="EMY1158" s="754"/>
      <c r="EMZ1158" s="754"/>
      <c r="ENA1158" s="754"/>
      <c r="ENB1158" s="754"/>
      <c r="ENC1158" s="754"/>
      <c r="END1158" s="754"/>
      <c r="ENE1158" s="754"/>
      <c r="ENF1158" s="754"/>
      <c r="ENG1158" s="754"/>
      <c r="ENH1158" s="754"/>
      <c r="ENI1158" s="754"/>
      <c r="ENJ1158" s="754"/>
      <c r="ENK1158" s="754"/>
      <c r="ENL1158" s="754"/>
      <c r="ENM1158" s="754"/>
      <c r="ENN1158" s="754"/>
      <c r="ENO1158" s="754"/>
      <c r="ENP1158" s="754"/>
      <c r="ENQ1158" s="754"/>
      <c r="ENR1158" s="754"/>
      <c r="ENS1158" s="754"/>
      <c r="ENT1158" s="754"/>
      <c r="ENU1158" s="754"/>
      <c r="ENV1158" s="754"/>
      <c r="ENW1158" s="754"/>
      <c r="ENX1158" s="754"/>
      <c r="ENY1158" s="754"/>
      <c r="ENZ1158" s="754"/>
      <c r="EOA1158" s="754"/>
      <c r="EOB1158" s="754"/>
      <c r="EOC1158" s="754"/>
      <c r="EOD1158" s="754"/>
      <c r="EOE1158" s="754"/>
      <c r="EOF1158" s="754"/>
      <c r="EOG1158" s="754"/>
      <c r="EOH1158" s="754"/>
      <c r="EOI1158" s="754"/>
      <c r="EOJ1158" s="754"/>
      <c r="EOK1158" s="754"/>
      <c r="EOL1158" s="754"/>
      <c r="EOM1158" s="754"/>
      <c r="EON1158" s="754"/>
      <c r="EOO1158" s="754"/>
      <c r="EOP1158" s="754"/>
      <c r="EOQ1158" s="754"/>
      <c r="EOR1158" s="754"/>
      <c r="EOS1158" s="754"/>
      <c r="EOT1158" s="754"/>
      <c r="EOU1158" s="754"/>
      <c r="EOV1158" s="754"/>
      <c r="EOW1158" s="754"/>
      <c r="EOX1158" s="754"/>
      <c r="EOY1158" s="754"/>
      <c r="EOZ1158" s="754"/>
      <c r="EPA1158" s="754"/>
      <c r="EPB1158" s="754"/>
      <c r="EPC1158" s="754"/>
      <c r="EPD1158" s="754"/>
      <c r="EPE1158" s="754"/>
      <c r="EPF1158" s="754"/>
      <c r="EPG1158" s="754"/>
      <c r="EPH1158" s="754"/>
      <c r="EPI1158" s="754"/>
      <c r="EPJ1158" s="754"/>
      <c r="EPK1158" s="754"/>
      <c r="EPL1158" s="754"/>
      <c r="EPM1158" s="754"/>
      <c r="EPN1158" s="754"/>
      <c r="EPO1158" s="754"/>
      <c r="EPP1158" s="754"/>
      <c r="EPQ1158" s="754"/>
      <c r="EPR1158" s="754"/>
      <c r="EPS1158" s="754"/>
      <c r="EPT1158" s="754"/>
      <c r="EPU1158" s="754"/>
      <c r="EPV1158" s="754"/>
      <c r="EPW1158" s="754"/>
      <c r="EPX1158" s="754"/>
      <c r="EPY1158" s="754"/>
      <c r="EPZ1158" s="754"/>
      <c r="EQA1158" s="754"/>
      <c r="EQB1158" s="754"/>
      <c r="EQC1158" s="754"/>
      <c r="EQD1158" s="754"/>
      <c r="EQE1158" s="754"/>
      <c r="EQF1158" s="754"/>
      <c r="EQG1158" s="754"/>
      <c r="EQH1158" s="754"/>
      <c r="EQI1158" s="754"/>
      <c r="EQJ1158" s="754"/>
      <c r="EQK1158" s="754"/>
      <c r="EQL1158" s="754"/>
      <c r="EQM1158" s="754"/>
      <c r="EQN1158" s="754"/>
      <c r="EQO1158" s="754"/>
      <c r="EQP1158" s="754"/>
      <c r="EQQ1158" s="754"/>
      <c r="EQR1158" s="754"/>
      <c r="EQS1158" s="754"/>
      <c r="EQT1158" s="754"/>
      <c r="EQU1158" s="754"/>
      <c r="EQV1158" s="754"/>
      <c r="EQW1158" s="754"/>
      <c r="EQX1158" s="754"/>
      <c r="EQY1158" s="754"/>
      <c r="EQZ1158" s="754"/>
      <c r="ERA1158" s="754"/>
      <c r="ERB1158" s="754"/>
      <c r="ERC1158" s="754"/>
      <c r="ERD1158" s="754"/>
      <c r="ERE1158" s="754"/>
      <c r="ERF1158" s="754"/>
      <c r="ERG1158" s="754"/>
      <c r="ERH1158" s="754"/>
      <c r="ERI1158" s="754"/>
      <c r="ERJ1158" s="754"/>
      <c r="ERK1158" s="754"/>
      <c r="ERL1158" s="754"/>
      <c r="ERM1158" s="754"/>
      <c r="ERN1158" s="754"/>
      <c r="ERO1158" s="754"/>
      <c r="ERP1158" s="754"/>
      <c r="ERQ1158" s="754"/>
      <c r="ERR1158" s="754"/>
      <c r="ERS1158" s="754"/>
      <c r="ERT1158" s="754"/>
      <c r="ERU1158" s="754"/>
      <c r="ERV1158" s="754"/>
      <c r="ERW1158" s="754"/>
      <c r="ERX1158" s="754"/>
      <c r="ERY1158" s="754"/>
      <c r="ERZ1158" s="754"/>
      <c r="ESA1158" s="754"/>
      <c r="ESB1158" s="754"/>
      <c r="ESC1158" s="754"/>
      <c r="ESD1158" s="754"/>
      <c r="ESE1158" s="754"/>
      <c r="ESF1158" s="754"/>
      <c r="ESG1158" s="754"/>
      <c r="ESH1158" s="754"/>
      <c r="ESI1158" s="754"/>
      <c r="ESJ1158" s="754"/>
      <c r="ESK1158" s="754"/>
      <c r="ESL1158" s="754"/>
      <c r="ESM1158" s="754"/>
      <c r="ESN1158" s="754"/>
      <c r="ESO1158" s="754"/>
      <c r="ESP1158" s="754"/>
      <c r="ESQ1158" s="754"/>
      <c r="ESR1158" s="754"/>
      <c r="ESS1158" s="754"/>
      <c r="EST1158" s="754"/>
      <c r="ESU1158" s="754"/>
      <c r="ESV1158" s="754"/>
      <c r="ESW1158" s="754"/>
      <c r="ESX1158" s="754"/>
      <c r="ESY1158" s="754"/>
      <c r="ESZ1158" s="754"/>
      <c r="ETA1158" s="754"/>
      <c r="ETB1158" s="754"/>
      <c r="ETC1158" s="754"/>
      <c r="ETD1158" s="754"/>
      <c r="ETE1158" s="754"/>
      <c r="ETF1158" s="754"/>
      <c r="ETG1158" s="754"/>
      <c r="ETH1158" s="754"/>
      <c r="ETI1158" s="754"/>
      <c r="ETJ1158" s="754"/>
      <c r="ETK1158" s="754"/>
      <c r="ETL1158" s="754"/>
      <c r="ETM1158" s="754"/>
      <c r="ETN1158" s="754"/>
      <c r="ETO1158" s="754"/>
      <c r="ETP1158" s="754"/>
      <c r="ETQ1158" s="754"/>
      <c r="ETR1158" s="754"/>
      <c r="ETS1158" s="754"/>
      <c r="ETT1158" s="754"/>
      <c r="ETU1158" s="754"/>
      <c r="ETV1158" s="754"/>
      <c r="ETW1158" s="754"/>
      <c r="ETX1158" s="754"/>
      <c r="ETY1158" s="754"/>
      <c r="ETZ1158" s="754"/>
      <c r="EUA1158" s="754"/>
      <c r="EUB1158" s="754"/>
      <c r="EUC1158" s="754"/>
      <c r="EUD1158" s="754"/>
      <c r="EUE1158" s="754"/>
      <c r="EUF1158" s="754"/>
      <c r="EUG1158" s="754"/>
      <c r="EUH1158" s="754"/>
      <c r="EUI1158" s="754"/>
      <c r="EUJ1158" s="754"/>
      <c r="EUK1158" s="754"/>
      <c r="EUL1158" s="754"/>
      <c r="EUM1158" s="754"/>
      <c r="EUN1158" s="754"/>
      <c r="EUO1158" s="754"/>
      <c r="EUP1158" s="754"/>
      <c r="EUQ1158" s="754"/>
      <c r="EUR1158" s="754"/>
      <c r="EUS1158" s="754"/>
      <c r="EUT1158" s="754"/>
      <c r="EUU1158" s="754"/>
      <c r="EUV1158" s="754"/>
      <c r="EUW1158" s="754"/>
      <c r="EUX1158" s="754"/>
      <c r="EUY1158" s="754"/>
      <c r="EUZ1158" s="754"/>
      <c r="EVA1158" s="754"/>
      <c r="EVB1158" s="754"/>
      <c r="EVC1158" s="754"/>
      <c r="EVD1158" s="754"/>
      <c r="EVE1158" s="754"/>
      <c r="EVF1158" s="754"/>
      <c r="EVG1158" s="754"/>
      <c r="EVH1158" s="754"/>
      <c r="EVI1158" s="754"/>
      <c r="EVJ1158" s="754"/>
      <c r="EVK1158" s="754"/>
      <c r="EVL1158" s="754"/>
      <c r="EVM1158" s="754"/>
      <c r="EVN1158" s="754"/>
      <c r="EVO1158" s="754"/>
      <c r="EVP1158" s="754"/>
      <c r="EVQ1158" s="754"/>
      <c r="EVR1158" s="754"/>
      <c r="EVS1158" s="754"/>
      <c r="EVT1158" s="754"/>
      <c r="EVU1158" s="754"/>
      <c r="EVV1158" s="754"/>
      <c r="EVW1158" s="754"/>
      <c r="EVX1158" s="754"/>
      <c r="EVY1158" s="754"/>
      <c r="EVZ1158" s="754"/>
      <c r="EWA1158" s="754"/>
      <c r="EWB1158" s="754"/>
      <c r="EWC1158" s="754"/>
      <c r="EWD1158" s="754"/>
      <c r="EWE1158" s="754"/>
      <c r="EWF1158" s="754"/>
      <c r="EWG1158" s="754"/>
      <c r="EWH1158" s="754"/>
      <c r="EWI1158" s="754"/>
      <c r="EWJ1158" s="754"/>
      <c r="EWK1158" s="754"/>
      <c r="EWL1158" s="754"/>
      <c r="EWM1158" s="754"/>
      <c r="EWN1158" s="754"/>
      <c r="EWO1158" s="754"/>
      <c r="EWP1158" s="754"/>
      <c r="EWQ1158" s="754"/>
      <c r="EWR1158" s="754"/>
      <c r="EWS1158" s="754"/>
      <c r="EWT1158" s="754"/>
      <c r="EWU1158" s="754"/>
      <c r="EWV1158" s="754"/>
      <c r="EWW1158" s="754"/>
      <c r="EWX1158" s="754"/>
      <c r="EWY1158" s="754"/>
      <c r="EWZ1158" s="754"/>
      <c r="EXA1158" s="754"/>
      <c r="EXB1158" s="754"/>
      <c r="EXC1158" s="754"/>
      <c r="EXD1158" s="754"/>
      <c r="EXE1158" s="754"/>
      <c r="EXF1158" s="754"/>
      <c r="EXG1158" s="754"/>
      <c r="EXH1158" s="754"/>
      <c r="EXI1158" s="754"/>
      <c r="EXJ1158" s="754"/>
      <c r="EXK1158" s="754"/>
      <c r="EXL1158" s="754"/>
      <c r="EXM1158" s="754"/>
      <c r="EXN1158" s="754"/>
      <c r="EXO1158" s="754"/>
      <c r="EXP1158" s="754"/>
      <c r="EXQ1158" s="754"/>
      <c r="EXR1158" s="754"/>
      <c r="EXS1158" s="754"/>
      <c r="EXT1158" s="754"/>
      <c r="EXU1158" s="754"/>
      <c r="EXV1158" s="754"/>
      <c r="EXW1158" s="754"/>
      <c r="EXX1158" s="754"/>
      <c r="EXY1158" s="754"/>
      <c r="EXZ1158" s="754"/>
      <c r="EYA1158" s="754"/>
      <c r="EYB1158" s="754"/>
      <c r="EYC1158" s="754"/>
      <c r="EYD1158" s="754"/>
      <c r="EYE1158" s="754"/>
      <c r="EYF1158" s="754"/>
      <c r="EYG1158" s="754"/>
      <c r="EYH1158" s="754"/>
      <c r="EYI1158" s="754"/>
      <c r="EYJ1158" s="754"/>
      <c r="EYK1158" s="754"/>
      <c r="EYL1158" s="754"/>
      <c r="EYM1158" s="754"/>
      <c r="EYN1158" s="754"/>
      <c r="EYO1158" s="754"/>
      <c r="EYP1158" s="754"/>
      <c r="EYQ1158" s="754"/>
      <c r="EYR1158" s="754"/>
      <c r="EYS1158" s="754"/>
      <c r="EYT1158" s="754"/>
      <c r="EYU1158" s="754"/>
      <c r="EYV1158" s="754"/>
      <c r="EYW1158" s="754"/>
      <c r="EYX1158" s="754"/>
      <c r="EYY1158" s="754"/>
      <c r="EYZ1158" s="754"/>
      <c r="EZA1158" s="754"/>
      <c r="EZB1158" s="754"/>
      <c r="EZC1158" s="754"/>
      <c r="EZD1158" s="754"/>
      <c r="EZE1158" s="754"/>
      <c r="EZF1158" s="754"/>
      <c r="EZG1158" s="754"/>
      <c r="EZH1158" s="754"/>
      <c r="EZI1158" s="754"/>
      <c r="EZJ1158" s="754"/>
      <c r="EZK1158" s="754"/>
      <c r="EZL1158" s="754"/>
      <c r="EZM1158" s="754"/>
      <c r="EZN1158" s="754"/>
      <c r="EZO1158" s="754"/>
      <c r="EZP1158" s="754"/>
      <c r="EZQ1158" s="754"/>
      <c r="EZR1158" s="754"/>
      <c r="EZS1158" s="754"/>
      <c r="EZT1158" s="754"/>
      <c r="EZU1158" s="754"/>
      <c r="EZV1158" s="754"/>
      <c r="EZW1158" s="754"/>
      <c r="EZX1158" s="754"/>
      <c r="EZY1158" s="754"/>
      <c r="EZZ1158" s="754"/>
      <c r="FAA1158" s="754"/>
      <c r="FAB1158" s="754"/>
      <c r="FAC1158" s="754"/>
      <c r="FAD1158" s="754"/>
      <c r="FAE1158" s="754"/>
      <c r="FAF1158" s="754"/>
      <c r="FAG1158" s="754"/>
      <c r="FAH1158" s="754"/>
      <c r="FAI1158" s="754"/>
      <c r="FAJ1158" s="754"/>
      <c r="FAK1158" s="754"/>
      <c r="FAL1158" s="754"/>
      <c r="FAM1158" s="754"/>
      <c r="FAN1158" s="754"/>
      <c r="FAO1158" s="754"/>
      <c r="FAP1158" s="754"/>
      <c r="FAQ1158" s="754"/>
      <c r="FAR1158" s="754"/>
      <c r="FAS1158" s="754"/>
      <c r="FAT1158" s="754"/>
      <c r="FAU1158" s="754"/>
      <c r="FAV1158" s="754"/>
      <c r="FAW1158" s="754"/>
      <c r="FAX1158" s="754"/>
      <c r="FAY1158" s="754"/>
      <c r="FAZ1158" s="754"/>
      <c r="FBA1158" s="754"/>
      <c r="FBB1158" s="754"/>
      <c r="FBC1158" s="754"/>
      <c r="FBD1158" s="754"/>
      <c r="FBE1158" s="754"/>
      <c r="FBF1158" s="754"/>
      <c r="FBG1158" s="754"/>
      <c r="FBH1158" s="754"/>
      <c r="FBI1158" s="754"/>
      <c r="FBJ1158" s="754"/>
      <c r="FBK1158" s="754"/>
      <c r="FBL1158" s="754"/>
      <c r="FBM1158" s="754"/>
      <c r="FBN1158" s="754"/>
      <c r="FBO1158" s="754"/>
      <c r="FBP1158" s="754"/>
      <c r="FBQ1158" s="754"/>
      <c r="FBR1158" s="754"/>
      <c r="FBS1158" s="754"/>
      <c r="FBT1158" s="754"/>
      <c r="FBU1158" s="754"/>
      <c r="FBV1158" s="754"/>
      <c r="FBW1158" s="754"/>
      <c r="FBX1158" s="754"/>
      <c r="FBY1158" s="754"/>
      <c r="FBZ1158" s="754"/>
      <c r="FCA1158" s="754"/>
      <c r="FCB1158" s="754"/>
      <c r="FCC1158" s="754"/>
      <c r="FCD1158" s="754"/>
      <c r="FCE1158" s="754"/>
      <c r="FCF1158" s="754"/>
      <c r="FCG1158" s="754"/>
      <c r="FCH1158" s="754"/>
      <c r="FCI1158" s="754"/>
      <c r="FCJ1158" s="754"/>
      <c r="FCK1158" s="754"/>
      <c r="FCL1158" s="754"/>
      <c r="FCM1158" s="754"/>
      <c r="FCN1158" s="754"/>
      <c r="FCO1158" s="754"/>
      <c r="FCP1158" s="754"/>
      <c r="FCQ1158" s="754"/>
      <c r="FCR1158" s="754"/>
      <c r="FCS1158" s="754"/>
      <c r="FCT1158" s="754"/>
      <c r="FCU1158" s="754"/>
      <c r="FCV1158" s="754"/>
      <c r="FCW1158" s="754"/>
      <c r="FCX1158" s="754"/>
      <c r="FCY1158" s="754"/>
      <c r="FCZ1158" s="754"/>
      <c r="FDA1158" s="754"/>
      <c r="FDB1158" s="754"/>
      <c r="FDC1158" s="754"/>
      <c r="FDD1158" s="754"/>
      <c r="FDE1158" s="754"/>
      <c r="FDF1158" s="754"/>
      <c r="FDG1158" s="754"/>
      <c r="FDH1158" s="754"/>
      <c r="FDI1158" s="754"/>
      <c r="FDJ1158" s="754"/>
      <c r="FDK1158" s="754"/>
      <c r="FDL1158" s="754"/>
      <c r="FDM1158" s="754"/>
      <c r="FDN1158" s="754"/>
      <c r="FDO1158" s="754"/>
      <c r="FDP1158" s="754"/>
      <c r="FDQ1158" s="754"/>
      <c r="FDR1158" s="754"/>
      <c r="FDS1158" s="754"/>
      <c r="FDT1158" s="754"/>
      <c r="FDU1158" s="754"/>
      <c r="FDV1158" s="754"/>
      <c r="FDW1158" s="754"/>
      <c r="FDX1158" s="754"/>
      <c r="FDY1158" s="754"/>
      <c r="FDZ1158" s="754"/>
      <c r="FEA1158" s="754"/>
      <c r="FEB1158" s="754"/>
      <c r="FEC1158" s="754"/>
      <c r="FED1158" s="754"/>
      <c r="FEE1158" s="754"/>
      <c r="FEF1158" s="754"/>
      <c r="FEG1158" s="754"/>
      <c r="FEH1158" s="754"/>
      <c r="FEI1158" s="754"/>
      <c r="FEJ1158" s="754"/>
      <c r="FEK1158" s="754"/>
      <c r="FEL1158" s="754"/>
      <c r="FEM1158" s="754"/>
      <c r="FEN1158" s="754"/>
      <c r="FEO1158" s="754"/>
      <c r="FEP1158" s="754"/>
      <c r="FEQ1158" s="754"/>
      <c r="FER1158" s="754"/>
      <c r="FES1158" s="754"/>
      <c r="FET1158" s="754"/>
      <c r="FEU1158" s="754"/>
      <c r="FEV1158" s="754"/>
      <c r="FEW1158" s="754"/>
      <c r="FEX1158" s="754"/>
      <c r="FEY1158" s="754"/>
      <c r="FEZ1158" s="754"/>
      <c r="FFA1158" s="754"/>
      <c r="FFB1158" s="754"/>
      <c r="FFC1158" s="754"/>
      <c r="FFD1158" s="754"/>
      <c r="FFE1158" s="754"/>
      <c r="FFF1158" s="754"/>
      <c r="FFG1158" s="754"/>
      <c r="FFH1158" s="754"/>
      <c r="FFI1158" s="754"/>
      <c r="FFJ1158" s="754"/>
      <c r="FFK1158" s="754"/>
      <c r="FFL1158" s="754"/>
      <c r="FFM1158" s="754"/>
      <c r="FFN1158" s="754"/>
      <c r="FFO1158" s="754"/>
      <c r="FFP1158" s="754"/>
      <c r="FFQ1158" s="754"/>
      <c r="FFR1158" s="754"/>
      <c r="FFS1158" s="754"/>
      <c r="FFT1158" s="754"/>
      <c r="FFU1158" s="754"/>
      <c r="FFV1158" s="754"/>
      <c r="FFW1158" s="754"/>
      <c r="FFX1158" s="754"/>
      <c r="FFY1158" s="754"/>
      <c r="FFZ1158" s="754"/>
      <c r="FGA1158" s="754"/>
      <c r="FGB1158" s="754"/>
      <c r="FGC1158" s="754"/>
      <c r="FGD1158" s="754"/>
      <c r="FGE1158" s="754"/>
      <c r="FGF1158" s="754"/>
      <c r="FGG1158" s="754"/>
      <c r="FGH1158" s="754"/>
      <c r="FGI1158" s="754"/>
      <c r="FGJ1158" s="754"/>
      <c r="FGK1158" s="754"/>
      <c r="FGL1158" s="754"/>
      <c r="FGM1158" s="754"/>
      <c r="FGN1158" s="754"/>
      <c r="FGO1158" s="754"/>
      <c r="FGP1158" s="754"/>
      <c r="FGQ1158" s="754"/>
      <c r="FGR1158" s="754"/>
      <c r="FGS1158" s="754"/>
      <c r="FGT1158" s="754"/>
      <c r="FGU1158" s="754"/>
      <c r="FGV1158" s="754"/>
      <c r="FGW1158" s="754"/>
      <c r="FGX1158" s="754"/>
      <c r="FGY1158" s="754"/>
      <c r="FGZ1158" s="754"/>
      <c r="FHA1158" s="754"/>
      <c r="FHB1158" s="754"/>
      <c r="FHC1158" s="754"/>
      <c r="FHD1158" s="754"/>
      <c r="FHE1158" s="754"/>
      <c r="FHF1158" s="754"/>
      <c r="FHG1158" s="754"/>
      <c r="FHH1158" s="754"/>
      <c r="FHI1158" s="754"/>
      <c r="FHJ1158" s="754"/>
      <c r="FHK1158" s="754"/>
      <c r="FHL1158" s="754"/>
      <c r="FHM1158" s="754"/>
      <c r="FHN1158" s="754"/>
      <c r="FHO1158" s="754"/>
      <c r="FHP1158" s="754"/>
      <c r="FHQ1158" s="754"/>
      <c r="FHR1158" s="754"/>
      <c r="FHS1158" s="754"/>
      <c r="FHT1158" s="754"/>
      <c r="FHU1158" s="754"/>
      <c r="FHV1158" s="754"/>
      <c r="FHW1158" s="754"/>
      <c r="FHX1158" s="754"/>
      <c r="FHY1158" s="754"/>
      <c r="FHZ1158" s="754"/>
      <c r="FIA1158" s="754"/>
      <c r="FIB1158" s="754"/>
      <c r="FIC1158" s="754"/>
      <c r="FID1158" s="754"/>
      <c r="FIE1158" s="754"/>
      <c r="FIF1158" s="754"/>
      <c r="FIG1158" s="754"/>
      <c r="FIH1158" s="754"/>
      <c r="FII1158" s="754"/>
      <c r="FIJ1158" s="754"/>
      <c r="FIK1158" s="754"/>
      <c r="FIL1158" s="754"/>
      <c r="FIM1158" s="754"/>
      <c r="FIN1158" s="754"/>
      <c r="FIO1158" s="754"/>
      <c r="FIP1158" s="754"/>
      <c r="FIQ1158" s="754"/>
      <c r="FIR1158" s="754"/>
      <c r="FIS1158" s="754"/>
      <c r="FIT1158" s="754"/>
      <c r="FIU1158" s="754"/>
      <c r="FIV1158" s="754"/>
      <c r="FIW1158" s="754"/>
      <c r="FIX1158" s="754"/>
      <c r="FIY1158" s="754"/>
      <c r="FIZ1158" s="754"/>
      <c r="FJA1158" s="754"/>
      <c r="FJB1158" s="754"/>
      <c r="FJC1158" s="754"/>
      <c r="FJD1158" s="754"/>
      <c r="FJE1158" s="754"/>
      <c r="FJF1158" s="754"/>
      <c r="FJG1158" s="754"/>
      <c r="FJH1158" s="754"/>
      <c r="FJI1158" s="754"/>
      <c r="FJJ1158" s="754"/>
      <c r="FJK1158" s="754"/>
      <c r="FJL1158" s="754"/>
      <c r="FJM1158" s="754"/>
      <c r="FJN1158" s="754"/>
      <c r="FJO1158" s="754"/>
      <c r="FJP1158" s="754"/>
      <c r="FJQ1158" s="754"/>
      <c r="FJR1158" s="754"/>
      <c r="FJS1158" s="754"/>
      <c r="FJT1158" s="754"/>
      <c r="FJU1158" s="754"/>
      <c r="FJV1158" s="754"/>
      <c r="FJW1158" s="754"/>
      <c r="FJX1158" s="754"/>
      <c r="FJY1158" s="754"/>
      <c r="FJZ1158" s="754"/>
      <c r="FKA1158" s="754"/>
      <c r="FKB1158" s="754"/>
      <c r="FKC1158" s="754"/>
      <c r="FKD1158" s="754"/>
      <c r="FKE1158" s="754"/>
      <c r="FKF1158" s="754"/>
      <c r="FKG1158" s="754"/>
      <c r="FKH1158" s="754"/>
      <c r="FKI1158" s="754"/>
      <c r="FKJ1158" s="754"/>
      <c r="FKK1158" s="754"/>
      <c r="FKL1158" s="754"/>
      <c r="FKM1158" s="754"/>
      <c r="FKN1158" s="754"/>
      <c r="FKO1158" s="754"/>
      <c r="FKP1158" s="754"/>
      <c r="FKQ1158" s="754"/>
      <c r="FKR1158" s="754"/>
      <c r="FKS1158" s="754"/>
      <c r="FKT1158" s="754"/>
      <c r="FKU1158" s="754"/>
      <c r="FKV1158" s="754"/>
      <c r="FKW1158" s="754"/>
      <c r="FKX1158" s="754"/>
      <c r="FKY1158" s="754"/>
      <c r="FKZ1158" s="754"/>
      <c r="FLA1158" s="754"/>
      <c r="FLB1158" s="754"/>
      <c r="FLC1158" s="754"/>
      <c r="FLD1158" s="754"/>
      <c r="FLE1158" s="754"/>
      <c r="FLF1158" s="754"/>
      <c r="FLG1158" s="754"/>
      <c r="FLH1158" s="754"/>
      <c r="FLI1158" s="754"/>
      <c r="FLJ1158" s="754"/>
      <c r="FLK1158" s="754"/>
      <c r="FLL1158" s="754"/>
      <c r="FLM1158" s="754"/>
      <c r="FLN1158" s="754"/>
      <c r="FLO1158" s="754"/>
      <c r="FLP1158" s="754"/>
      <c r="FLQ1158" s="754"/>
      <c r="FLR1158" s="754"/>
      <c r="FLS1158" s="754"/>
      <c r="FLT1158" s="754"/>
      <c r="FLU1158" s="754"/>
      <c r="FLV1158" s="754"/>
      <c r="FLW1158" s="754"/>
      <c r="FLX1158" s="754"/>
      <c r="FLY1158" s="754"/>
      <c r="FLZ1158" s="754"/>
      <c r="FMA1158" s="754"/>
      <c r="FMB1158" s="754"/>
      <c r="FMC1158" s="754"/>
      <c r="FMD1158" s="754"/>
      <c r="FME1158" s="754"/>
      <c r="FMF1158" s="754"/>
      <c r="FMG1158" s="754"/>
      <c r="FMH1158" s="754"/>
      <c r="FMI1158" s="754"/>
      <c r="FMJ1158" s="754"/>
      <c r="FMK1158" s="754"/>
      <c r="FML1158" s="754"/>
      <c r="FMM1158" s="754"/>
      <c r="FMN1158" s="754"/>
      <c r="FMO1158" s="754"/>
      <c r="FMP1158" s="754"/>
      <c r="FMQ1158" s="754"/>
      <c r="FMR1158" s="754"/>
      <c r="FMS1158" s="754"/>
      <c r="FMT1158" s="754"/>
      <c r="FMU1158" s="754"/>
      <c r="FMV1158" s="754"/>
      <c r="FMW1158" s="754"/>
      <c r="FMX1158" s="754"/>
      <c r="FMY1158" s="754"/>
      <c r="FMZ1158" s="754"/>
      <c r="FNA1158" s="754"/>
      <c r="FNB1158" s="754"/>
      <c r="FNC1158" s="754"/>
      <c r="FND1158" s="754"/>
      <c r="FNE1158" s="754"/>
      <c r="FNF1158" s="754"/>
      <c r="FNG1158" s="754"/>
      <c r="FNH1158" s="754"/>
      <c r="FNI1158" s="754"/>
      <c r="FNJ1158" s="754"/>
      <c r="FNK1158" s="754"/>
      <c r="FNL1158" s="754"/>
      <c r="FNM1158" s="754"/>
      <c r="FNN1158" s="754"/>
      <c r="FNO1158" s="754"/>
      <c r="FNP1158" s="754"/>
      <c r="FNQ1158" s="754"/>
      <c r="FNR1158" s="754"/>
      <c r="FNS1158" s="754"/>
      <c r="FNT1158" s="754"/>
      <c r="FNU1158" s="754"/>
      <c r="FNV1158" s="754"/>
      <c r="FNW1158" s="754"/>
      <c r="FNX1158" s="754"/>
      <c r="FNY1158" s="754"/>
      <c r="FNZ1158" s="754"/>
      <c r="FOA1158" s="754"/>
      <c r="FOB1158" s="754"/>
      <c r="FOC1158" s="754"/>
      <c r="FOD1158" s="754"/>
      <c r="FOE1158" s="754"/>
      <c r="FOF1158" s="754"/>
      <c r="FOG1158" s="754"/>
      <c r="FOH1158" s="754"/>
      <c r="FOI1158" s="754"/>
      <c r="FOJ1158" s="754"/>
      <c r="FOK1158" s="754"/>
      <c r="FOL1158" s="754"/>
      <c r="FOM1158" s="754"/>
      <c r="FON1158" s="754"/>
      <c r="FOO1158" s="754"/>
      <c r="FOP1158" s="754"/>
      <c r="FOQ1158" s="754"/>
      <c r="FOR1158" s="754"/>
      <c r="FOS1158" s="754"/>
      <c r="FOT1158" s="754"/>
      <c r="FOU1158" s="754"/>
      <c r="FOV1158" s="754"/>
      <c r="FOW1158" s="754"/>
      <c r="FOX1158" s="754"/>
      <c r="FOY1158" s="754"/>
      <c r="FOZ1158" s="754"/>
      <c r="FPA1158" s="754"/>
      <c r="FPB1158" s="754"/>
      <c r="FPC1158" s="754"/>
      <c r="FPD1158" s="754"/>
      <c r="FPE1158" s="754"/>
      <c r="FPF1158" s="754"/>
      <c r="FPG1158" s="754"/>
      <c r="FPH1158" s="754"/>
      <c r="FPI1158" s="754"/>
      <c r="FPJ1158" s="754"/>
      <c r="FPK1158" s="754"/>
      <c r="FPL1158" s="754"/>
      <c r="FPM1158" s="754"/>
      <c r="FPN1158" s="754"/>
      <c r="FPO1158" s="754"/>
      <c r="FPP1158" s="754"/>
      <c r="FPQ1158" s="754"/>
      <c r="FPR1158" s="754"/>
      <c r="FPS1158" s="754"/>
      <c r="FPT1158" s="754"/>
      <c r="FPU1158" s="754"/>
      <c r="FPV1158" s="754"/>
      <c r="FPW1158" s="754"/>
      <c r="FPX1158" s="754"/>
      <c r="FPY1158" s="754"/>
      <c r="FPZ1158" s="754"/>
      <c r="FQA1158" s="754"/>
      <c r="FQB1158" s="754"/>
      <c r="FQC1158" s="754"/>
      <c r="FQD1158" s="754"/>
      <c r="FQE1158" s="754"/>
      <c r="FQF1158" s="754"/>
      <c r="FQG1158" s="754"/>
      <c r="FQH1158" s="754"/>
      <c r="FQI1158" s="754"/>
      <c r="FQJ1158" s="754"/>
      <c r="FQK1158" s="754"/>
      <c r="FQL1158" s="754"/>
      <c r="FQM1158" s="754"/>
      <c r="FQN1158" s="754"/>
      <c r="FQO1158" s="754"/>
      <c r="FQP1158" s="754"/>
      <c r="FQQ1158" s="754"/>
      <c r="FQR1158" s="754"/>
      <c r="FQS1158" s="754"/>
      <c r="FQT1158" s="754"/>
      <c r="FQU1158" s="754"/>
      <c r="FQV1158" s="754"/>
      <c r="FQW1158" s="754"/>
      <c r="FQX1158" s="754"/>
      <c r="FQY1158" s="754"/>
      <c r="FQZ1158" s="754"/>
      <c r="FRA1158" s="754"/>
      <c r="FRB1158" s="754"/>
      <c r="FRC1158" s="754"/>
      <c r="FRD1158" s="754"/>
      <c r="FRE1158" s="754"/>
      <c r="FRF1158" s="754"/>
      <c r="FRG1158" s="754"/>
      <c r="FRH1158" s="754"/>
      <c r="FRI1158" s="754"/>
      <c r="FRJ1158" s="754"/>
      <c r="FRK1158" s="754"/>
      <c r="FRL1158" s="754"/>
      <c r="FRM1158" s="754"/>
      <c r="FRN1158" s="754"/>
      <c r="FRO1158" s="754"/>
      <c r="FRP1158" s="754"/>
      <c r="FRQ1158" s="754"/>
      <c r="FRR1158" s="754"/>
      <c r="FRS1158" s="754"/>
      <c r="FRT1158" s="754"/>
      <c r="FRU1158" s="754"/>
      <c r="FRV1158" s="754"/>
      <c r="FRW1158" s="754"/>
      <c r="FRX1158" s="754"/>
      <c r="FRY1158" s="754"/>
      <c r="FRZ1158" s="754"/>
      <c r="FSA1158" s="754"/>
      <c r="FSB1158" s="754"/>
      <c r="FSC1158" s="754"/>
      <c r="FSD1158" s="754"/>
      <c r="FSE1158" s="754"/>
      <c r="FSF1158" s="754"/>
      <c r="FSG1158" s="754"/>
      <c r="FSH1158" s="754"/>
      <c r="FSI1158" s="754"/>
      <c r="FSJ1158" s="754"/>
      <c r="FSK1158" s="754"/>
      <c r="FSL1158" s="754"/>
      <c r="FSM1158" s="754"/>
      <c r="FSN1158" s="754"/>
      <c r="FSO1158" s="754"/>
      <c r="FSP1158" s="754"/>
      <c r="FSQ1158" s="754"/>
      <c r="FSR1158" s="754"/>
      <c r="FSS1158" s="754"/>
      <c r="FST1158" s="754"/>
      <c r="FSU1158" s="754"/>
      <c r="FSV1158" s="754"/>
      <c r="FSW1158" s="754"/>
      <c r="FSX1158" s="754"/>
      <c r="FSY1158" s="754"/>
      <c r="FSZ1158" s="754"/>
      <c r="FTA1158" s="754"/>
      <c r="FTB1158" s="754"/>
      <c r="FTC1158" s="754"/>
      <c r="FTD1158" s="754"/>
      <c r="FTE1158" s="754"/>
      <c r="FTF1158" s="754"/>
      <c r="FTG1158" s="754"/>
      <c r="FTH1158" s="754"/>
      <c r="FTI1158" s="754"/>
      <c r="FTJ1158" s="754"/>
      <c r="FTK1158" s="754"/>
      <c r="FTL1158" s="754"/>
      <c r="FTM1158" s="754"/>
      <c r="FTN1158" s="754"/>
      <c r="FTO1158" s="754"/>
      <c r="FTP1158" s="754"/>
      <c r="FTQ1158" s="754"/>
      <c r="FTR1158" s="754"/>
      <c r="FTS1158" s="754"/>
      <c r="FTT1158" s="754"/>
      <c r="FTU1158" s="754"/>
      <c r="FTV1158" s="754"/>
      <c r="FTW1158" s="754"/>
      <c r="FTX1158" s="754"/>
      <c r="FTY1158" s="754"/>
      <c r="FTZ1158" s="754"/>
      <c r="FUA1158" s="754"/>
      <c r="FUB1158" s="754"/>
      <c r="FUC1158" s="754"/>
      <c r="FUD1158" s="754"/>
      <c r="FUE1158" s="754"/>
      <c r="FUF1158" s="754"/>
      <c r="FUG1158" s="754"/>
      <c r="FUH1158" s="754"/>
      <c r="FUI1158" s="754"/>
      <c r="FUJ1158" s="754"/>
      <c r="FUK1158" s="754"/>
      <c r="FUL1158" s="754"/>
      <c r="FUM1158" s="754"/>
      <c r="FUN1158" s="754"/>
      <c r="FUO1158" s="754"/>
      <c r="FUP1158" s="754"/>
      <c r="FUQ1158" s="754"/>
      <c r="FUR1158" s="754"/>
      <c r="FUS1158" s="754"/>
      <c r="FUT1158" s="754"/>
      <c r="FUU1158" s="754"/>
      <c r="FUV1158" s="754"/>
      <c r="FUW1158" s="754"/>
      <c r="FUX1158" s="754"/>
      <c r="FUY1158" s="754"/>
      <c r="FUZ1158" s="754"/>
      <c r="FVA1158" s="754"/>
      <c r="FVB1158" s="754"/>
      <c r="FVC1158" s="754"/>
      <c r="FVD1158" s="754"/>
      <c r="FVE1158" s="754"/>
      <c r="FVF1158" s="754"/>
      <c r="FVG1158" s="754"/>
      <c r="FVH1158" s="754"/>
      <c r="FVI1158" s="754"/>
      <c r="FVJ1158" s="754"/>
      <c r="FVK1158" s="754"/>
      <c r="FVL1158" s="754"/>
      <c r="FVM1158" s="754"/>
      <c r="FVN1158" s="754"/>
      <c r="FVO1158" s="754"/>
      <c r="FVP1158" s="754"/>
      <c r="FVQ1158" s="754"/>
      <c r="FVR1158" s="754"/>
      <c r="FVS1158" s="754"/>
      <c r="FVT1158" s="754"/>
      <c r="FVU1158" s="754"/>
      <c r="FVV1158" s="754"/>
      <c r="FVW1158" s="754"/>
      <c r="FVX1158" s="754"/>
      <c r="FVY1158" s="754"/>
      <c r="FVZ1158" s="754"/>
      <c r="FWA1158" s="754"/>
      <c r="FWB1158" s="754"/>
      <c r="FWC1158" s="754"/>
      <c r="FWD1158" s="754"/>
      <c r="FWE1158" s="754"/>
      <c r="FWF1158" s="754"/>
      <c r="FWG1158" s="754"/>
      <c r="FWH1158" s="754"/>
      <c r="FWI1158" s="754"/>
      <c r="FWJ1158" s="754"/>
      <c r="FWK1158" s="754"/>
      <c r="FWL1158" s="754"/>
      <c r="FWM1158" s="754"/>
      <c r="FWN1158" s="754"/>
      <c r="FWO1158" s="754"/>
      <c r="FWP1158" s="754"/>
      <c r="FWQ1158" s="754"/>
      <c r="FWR1158" s="754"/>
      <c r="FWS1158" s="754"/>
      <c r="FWT1158" s="754"/>
      <c r="FWU1158" s="754"/>
      <c r="FWV1158" s="754"/>
      <c r="FWW1158" s="754"/>
      <c r="FWX1158" s="754"/>
      <c r="FWY1158" s="754"/>
      <c r="FWZ1158" s="754"/>
      <c r="FXA1158" s="754"/>
      <c r="FXB1158" s="754"/>
      <c r="FXC1158" s="754"/>
      <c r="FXD1158" s="754"/>
      <c r="FXE1158" s="754"/>
      <c r="FXF1158" s="754"/>
      <c r="FXG1158" s="754"/>
      <c r="FXH1158" s="754"/>
      <c r="FXI1158" s="754"/>
      <c r="FXJ1158" s="754"/>
      <c r="FXK1158" s="754"/>
      <c r="FXL1158" s="754"/>
      <c r="FXM1158" s="754"/>
      <c r="FXN1158" s="754"/>
      <c r="FXO1158" s="754"/>
      <c r="FXP1158" s="754"/>
      <c r="FXQ1158" s="754"/>
      <c r="FXR1158" s="754"/>
      <c r="FXS1158" s="754"/>
      <c r="FXT1158" s="754"/>
      <c r="FXU1158" s="754"/>
      <c r="FXV1158" s="754"/>
      <c r="FXW1158" s="754"/>
      <c r="FXX1158" s="754"/>
      <c r="FXY1158" s="754"/>
      <c r="FXZ1158" s="754"/>
      <c r="FYA1158" s="754"/>
      <c r="FYB1158" s="754"/>
      <c r="FYC1158" s="754"/>
      <c r="FYD1158" s="754"/>
      <c r="FYE1158" s="754"/>
      <c r="FYF1158" s="754"/>
      <c r="FYG1158" s="754"/>
      <c r="FYH1158" s="754"/>
      <c r="FYI1158" s="754"/>
      <c r="FYJ1158" s="754"/>
      <c r="FYK1158" s="754"/>
      <c r="FYL1158" s="754"/>
      <c r="FYM1158" s="754"/>
      <c r="FYN1158" s="754"/>
      <c r="FYO1158" s="754"/>
      <c r="FYP1158" s="754"/>
      <c r="FYQ1158" s="754"/>
      <c r="FYR1158" s="754"/>
      <c r="FYS1158" s="754"/>
      <c r="FYT1158" s="754"/>
      <c r="FYU1158" s="754"/>
      <c r="FYV1158" s="754"/>
      <c r="FYW1158" s="754"/>
      <c r="FYX1158" s="754"/>
      <c r="FYY1158" s="754"/>
      <c r="FYZ1158" s="754"/>
      <c r="FZA1158" s="754"/>
      <c r="FZB1158" s="754"/>
      <c r="FZC1158" s="754"/>
      <c r="FZD1158" s="754"/>
      <c r="FZE1158" s="754"/>
      <c r="FZF1158" s="754"/>
      <c r="FZG1158" s="754"/>
      <c r="FZH1158" s="754"/>
      <c r="FZI1158" s="754"/>
      <c r="FZJ1158" s="754"/>
      <c r="FZK1158" s="754"/>
      <c r="FZL1158" s="754"/>
      <c r="FZM1158" s="754"/>
      <c r="FZN1158" s="754"/>
      <c r="FZO1158" s="754"/>
      <c r="FZP1158" s="754"/>
      <c r="FZQ1158" s="754"/>
      <c r="FZR1158" s="754"/>
      <c r="FZS1158" s="754"/>
      <c r="FZT1158" s="754"/>
      <c r="FZU1158" s="754"/>
      <c r="FZV1158" s="754"/>
      <c r="FZW1158" s="754"/>
      <c r="FZX1158" s="754"/>
      <c r="FZY1158" s="754"/>
      <c r="FZZ1158" s="754"/>
      <c r="GAA1158" s="754"/>
      <c r="GAB1158" s="754"/>
      <c r="GAC1158" s="754"/>
      <c r="GAD1158" s="754"/>
      <c r="GAE1158" s="754"/>
      <c r="GAF1158" s="754"/>
      <c r="GAG1158" s="754"/>
      <c r="GAH1158" s="754"/>
      <c r="GAI1158" s="754"/>
      <c r="GAJ1158" s="754"/>
      <c r="GAK1158" s="754"/>
      <c r="GAL1158" s="754"/>
      <c r="GAM1158" s="754"/>
      <c r="GAN1158" s="754"/>
      <c r="GAO1158" s="754"/>
      <c r="GAP1158" s="754"/>
      <c r="GAQ1158" s="754"/>
      <c r="GAR1158" s="754"/>
      <c r="GAS1158" s="754"/>
      <c r="GAT1158" s="754"/>
      <c r="GAU1158" s="754"/>
      <c r="GAV1158" s="754"/>
      <c r="GAW1158" s="754"/>
      <c r="GAX1158" s="754"/>
      <c r="GAY1158" s="754"/>
      <c r="GAZ1158" s="754"/>
      <c r="GBA1158" s="754"/>
      <c r="GBB1158" s="754"/>
      <c r="GBC1158" s="754"/>
      <c r="GBD1158" s="754"/>
      <c r="GBE1158" s="754"/>
      <c r="GBF1158" s="754"/>
      <c r="GBG1158" s="754"/>
      <c r="GBH1158" s="754"/>
      <c r="GBI1158" s="754"/>
      <c r="GBJ1158" s="754"/>
      <c r="GBK1158" s="754"/>
      <c r="GBL1158" s="754"/>
      <c r="GBM1158" s="754"/>
      <c r="GBN1158" s="754"/>
      <c r="GBO1158" s="754"/>
      <c r="GBP1158" s="754"/>
      <c r="GBQ1158" s="754"/>
      <c r="GBR1158" s="754"/>
      <c r="GBS1158" s="754"/>
      <c r="GBT1158" s="754"/>
      <c r="GBU1158" s="754"/>
      <c r="GBV1158" s="754"/>
      <c r="GBW1158" s="754"/>
      <c r="GBX1158" s="754"/>
      <c r="GBY1158" s="754"/>
      <c r="GBZ1158" s="754"/>
      <c r="GCA1158" s="754"/>
      <c r="GCB1158" s="754"/>
      <c r="GCC1158" s="754"/>
      <c r="GCD1158" s="754"/>
      <c r="GCE1158" s="754"/>
      <c r="GCF1158" s="754"/>
      <c r="GCG1158" s="754"/>
      <c r="GCH1158" s="754"/>
      <c r="GCI1158" s="754"/>
      <c r="GCJ1158" s="754"/>
      <c r="GCK1158" s="754"/>
      <c r="GCL1158" s="754"/>
      <c r="GCM1158" s="754"/>
      <c r="GCN1158" s="754"/>
      <c r="GCO1158" s="754"/>
      <c r="GCP1158" s="754"/>
      <c r="GCQ1158" s="754"/>
      <c r="GCR1158" s="754"/>
      <c r="GCS1158" s="754"/>
      <c r="GCT1158" s="754"/>
      <c r="GCU1158" s="754"/>
      <c r="GCV1158" s="754"/>
      <c r="GCW1158" s="754"/>
      <c r="GCX1158" s="754"/>
      <c r="GCY1158" s="754"/>
      <c r="GCZ1158" s="754"/>
      <c r="GDA1158" s="754"/>
      <c r="GDB1158" s="754"/>
      <c r="GDC1158" s="754"/>
      <c r="GDD1158" s="754"/>
      <c r="GDE1158" s="754"/>
      <c r="GDF1158" s="754"/>
      <c r="GDG1158" s="754"/>
      <c r="GDH1158" s="754"/>
      <c r="GDI1158" s="754"/>
      <c r="GDJ1158" s="754"/>
      <c r="GDK1158" s="754"/>
      <c r="GDL1158" s="754"/>
      <c r="GDM1158" s="754"/>
      <c r="GDN1158" s="754"/>
      <c r="GDO1158" s="754"/>
      <c r="GDP1158" s="754"/>
      <c r="GDQ1158" s="754"/>
      <c r="GDR1158" s="754"/>
      <c r="GDS1158" s="754"/>
      <c r="GDT1158" s="754"/>
      <c r="GDU1158" s="754"/>
      <c r="GDV1158" s="754"/>
      <c r="GDW1158" s="754"/>
      <c r="GDX1158" s="754"/>
      <c r="GDY1158" s="754"/>
      <c r="GDZ1158" s="754"/>
      <c r="GEA1158" s="754"/>
      <c r="GEB1158" s="754"/>
      <c r="GEC1158" s="754"/>
      <c r="GED1158" s="754"/>
      <c r="GEE1158" s="754"/>
      <c r="GEF1158" s="754"/>
      <c r="GEG1158" s="754"/>
      <c r="GEH1158" s="754"/>
      <c r="GEI1158" s="754"/>
      <c r="GEJ1158" s="754"/>
      <c r="GEK1158" s="754"/>
      <c r="GEL1158" s="754"/>
      <c r="GEM1158" s="754"/>
      <c r="GEN1158" s="754"/>
      <c r="GEO1158" s="754"/>
      <c r="GEP1158" s="754"/>
      <c r="GEQ1158" s="754"/>
      <c r="GER1158" s="754"/>
      <c r="GES1158" s="754"/>
      <c r="GET1158" s="754"/>
      <c r="GEU1158" s="754"/>
      <c r="GEV1158" s="754"/>
      <c r="GEW1158" s="754"/>
      <c r="GEX1158" s="754"/>
      <c r="GEY1158" s="754"/>
      <c r="GEZ1158" s="754"/>
      <c r="GFA1158" s="754"/>
      <c r="GFB1158" s="754"/>
      <c r="GFC1158" s="754"/>
      <c r="GFD1158" s="754"/>
      <c r="GFE1158" s="754"/>
      <c r="GFF1158" s="754"/>
      <c r="GFG1158" s="754"/>
      <c r="GFH1158" s="754"/>
      <c r="GFI1158" s="754"/>
      <c r="GFJ1158" s="754"/>
      <c r="GFK1158" s="754"/>
      <c r="GFL1158" s="754"/>
      <c r="GFM1158" s="754"/>
      <c r="GFN1158" s="754"/>
      <c r="GFO1158" s="754"/>
      <c r="GFP1158" s="754"/>
      <c r="GFQ1158" s="754"/>
      <c r="GFR1158" s="754"/>
      <c r="GFS1158" s="754"/>
      <c r="GFT1158" s="754"/>
      <c r="GFU1158" s="754"/>
      <c r="GFV1158" s="754"/>
      <c r="GFW1158" s="754"/>
      <c r="GFX1158" s="754"/>
      <c r="GFY1158" s="754"/>
      <c r="GFZ1158" s="754"/>
      <c r="GGA1158" s="754"/>
      <c r="GGB1158" s="754"/>
      <c r="GGC1158" s="754"/>
      <c r="GGD1158" s="754"/>
      <c r="GGE1158" s="754"/>
      <c r="GGF1158" s="754"/>
      <c r="GGG1158" s="754"/>
      <c r="GGH1158" s="754"/>
      <c r="GGI1158" s="754"/>
      <c r="GGJ1158" s="754"/>
      <c r="GGK1158" s="754"/>
      <c r="GGL1158" s="754"/>
      <c r="GGM1158" s="754"/>
      <c r="GGN1158" s="754"/>
      <c r="GGO1158" s="754"/>
      <c r="GGP1158" s="754"/>
      <c r="GGQ1158" s="754"/>
      <c r="GGR1158" s="754"/>
      <c r="GGS1158" s="754"/>
      <c r="GGT1158" s="754"/>
      <c r="GGU1158" s="754"/>
      <c r="GGV1158" s="754"/>
      <c r="GGW1158" s="754"/>
      <c r="GGX1158" s="754"/>
      <c r="GGY1158" s="754"/>
      <c r="GGZ1158" s="754"/>
      <c r="GHA1158" s="754"/>
      <c r="GHB1158" s="754"/>
      <c r="GHC1158" s="754"/>
      <c r="GHD1158" s="754"/>
      <c r="GHE1158" s="754"/>
      <c r="GHF1158" s="754"/>
      <c r="GHG1158" s="754"/>
      <c r="GHH1158" s="754"/>
      <c r="GHI1158" s="754"/>
      <c r="GHJ1158" s="754"/>
      <c r="GHK1158" s="754"/>
      <c r="GHL1158" s="754"/>
      <c r="GHM1158" s="754"/>
      <c r="GHN1158" s="754"/>
      <c r="GHO1158" s="754"/>
      <c r="GHP1158" s="754"/>
      <c r="GHQ1158" s="754"/>
      <c r="GHR1158" s="754"/>
      <c r="GHS1158" s="754"/>
      <c r="GHT1158" s="754"/>
      <c r="GHU1158" s="754"/>
      <c r="GHV1158" s="754"/>
      <c r="GHW1158" s="754"/>
      <c r="GHX1158" s="754"/>
      <c r="GHY1158" s="754"/>
      <c r="GHZ1158" s="754"/>
      <c r="GIA1158" s="754"/>
      <c r="GIB1158" s="754"/>
      <c r="GIC1158" s="754"/>
      <c r="GID1158" s="754"/>
      <c r="GIE1158" s="754"/>
      <c r="GIF1158" s="754"/>
      <c r="GIG1158" s="754"/>
      <c r="GIH1158" s="754"/>
      <c r="GII1158" s="754"/>
      <c r="GIJ1158" s="754"/>
      <c r="GIK1158" s="754"/>
      <c r="GIL1158" s="754"/>
      <c r="GIM1158" s="754"/>
      <c r="GIN1158" s="754"/>
      <c r="GIO1158" s="754"/>
      <c r="GIP1158" s="754"/>
      <c r="GIQ1158" s="754"/>
      <c r="GIR1158" s="754"/>
      <c r="GIS1158" s="754"/>
      <c r="GIT1158" s="754"/>
      <c r="GIU1158" s="754"/>
      <c r="GIV1158" s="754"/>
      <c r="GIW1158" s="754"/>
      <c r="GIX1158" s="754"/>
      <c r="GIY1158" s="754"/>
      <c r="GIZ1158" s="754"/>
      <c r="GJA1158" s="754"/>
      <c r="GJB1158" s="754"/>
      <c r="GJC1158" s="754"/>
      <c r="GJD1158" s="754"/>
      <c r="GJE1158" s="754"/>
      <c r="GJF1158" s="754"/>
      <c r="GJG1158" s="754"/>
      <c r="GJH1158" s="754"/>
      <c r="GJI1158" s="754"/>
      <c r="GJJ1158" s="754"/>
      <c r="GJK1158" s="754"/>
      <c r="GJL1158" s="754"/>
      <c r="GJM1158" s="754"/>
      <c r="GJN1158" s="754"/>
      <c r="GJO1158" s="754"/>
      <c r="GJP1158" s="754"/>
      <c r="GJQ1158" s="754"/>
      <c r="GJR1158" s="754"/>
      <c r="GJS1158" s="754"/>
      <c r="GJT1158" s="754"/>
      <c r="GJU1158" s="754"/>
      <c r="GJV1158" s="754"/>
      <c r="GJW1158" s="754"/>
      <c r="GJX1158" s="754"/>
      <c r="GJY1158" s="754"/>
      <c r="GJZ1158" s="754"/>
      <c r="GKA1158" s="754"/>
      <c r="GKB1158" s="754"/>
      <c r="GKC1158" s="754"/>
      <c r="GKD1158" s="754"/>
      <c r="GKE1158" s="754"/>
      <c r="GKF1158" s="754"/>
      <c r="GKG1158" s="754"/>
      <c r="GKH1158" s="754"/>
      <c r="GKI1158" s="754"/>
      <c r="GKJ1158" s="754"/>
      <c r="GKK1158" s="754"/>
      <c r="GKL1158" s="754"/>
      <c r="GKM1158" s="754"/>
      <c r="GKN1158" s="754"/>
      <c r="GKO1158" s="754"/>
      <c r="GKP1158" s="754"/>
      <c r="GKQ1158" s="754"/>
      <c r="GKR1158" s="754"/>
      <c r="GKS1158" s="754"/>
      <c r="GKT1158" s="754"/>
      <c r="GKU1158" s="754"/>
      <c r="GKV1158" s="754"/>
      <c r="GKW1158" s="754"/>
      <c r="GKX1158" s="754"/>
      <c r="GKY1158" s="754"/>
      <c r="GKZ1158" s="754"/>
      <c r="GLA1158" s="754"/>
      <c r="GLB1158" s="754"/>
      <c r="GLC1158" s="754"/>
      <c r="GLD1158" s="754"/>
      <c r="GLE1158" s="754"/>
      <c r="GLF1158" s="754"/>
      <c r="GLG1158" s="754"/>
      <c r="GLH1158" s="754"/>
      <c r="GLI1158" s="754"/>
      <c r="GLJ1158" s="754"/>
      <c r="GLK1158" s="754"/>
      <c r="GLL1158" s="754"/>
      <c r="GLM1158" s="754"/>
      <c r="GLN1158" s="754"/>
      <c r="GLO1158" s="754"/>
      <c r="GLP1158" s="754"/>
      <c r="GLQ1158" s="754"/>
      <c r="GLR1158" s="754"/>
      <c r="GLS1158" s="754"/>
      <c r="GLT1158" s="754"/>
      <c r="GLU1158" s="754"/>
      <c r="GLV1158" s="754"/>
      <c r="GLW1158" s="754"/>
      <c r="GLX1158" s="754"/>
      <c r="GLY1158" s="754"/>
      <c r="GLZ1158" s="754"/>
      <c r="GMA1158" s="754"/>
      <c r="GMB1158" s="754"/>
      <c r="GMC1158" s="754"/>
      <c r="GMD1158" s="754"/>
      <c r="GME1158" s="754"/>
      <c r="GMF1158" s="754"/>
      <c r="GMG1158" s="754"/>
      <c r="GMH1158" s="754"/>
      <c r="GMI1158" s="754"/>
      <c r="GMJ1158" s="754"/>
      <c r="GMK1158" s="754"/>
      <c r="GML1158" s="754"/>
      <c r="GMM1158" s="754"/>
      <c r="GMN1158" s="754"/>
      <c r="GMO1158" s="754"/>
      <c r="GMP1158" s="754"/>
      <c r="GMQ1158" s="754"/>
      <c r="GMR1158" s="754"/>
      <c r="GMS1158" s="754"/>
      <c r="GMT1158" s="754"/>
      <c r="GMU1158" s="754"/>
      <c r="GMV1158" s="754"/>
      <c r="GMW1158" s="754"/>
      <c r="GMX1158" s="754"/>
      <c r="GMY1158" s="754"/>
      <c r="GMZ1158" s="754"/>
      <c r="GNA1158" s="754"/>
      <c r="GNB1158" s="754"/>
      <c r="GNC1158" s="754"/>
      <c r="GND1158" s="754"/>
      <c r="GNE1158" s="754"/>
      <c r="GNF1158" s="754"/>
      <c r="GNG1158" s="754"/>
      <c r="GNH1158" s="754"/>
      <c r="GNI1158" s="754"/>
      <c r="GNJ1158" s="754"/>
      <c r="GNK1158" s="754"/>
      <c r="GNL1158" s="754"/>
      <c r="GNM1158" s="754"/>
      <c r="GNN1158" s="754"/>
      <c r="GNO1158" s="754"/>
      <c r="GNP1158" s="754"/>
      <c r="GNQ1158" s="754"/>
      <c r="GNR1158" s="754"/>
      <c r="GNS1158" s="754"/>
      <c r="GNT1158" s="754"/>
      <c r="GNU1158" s="754"/>
      <c r="GNV1158" s="754"/>
      <c r="GNW1158" s="754"/>
      <c r="GNX1158" s="754"/>
      <c r="GNY1158" s="754"/>
      <c r="GNZ1158" s="754"/>
      <c r="GOA1158" s="754"/>
      <c r="GOB1158" s="754"/>
      <c r="GOC1158" s="754"/>
      <c r="GOD1158" s="754"/>
      <c r="GOE1158" s="754"/>
      <c r="GOF1158" s="754"/>
      <c r="GOG1158" s="754"/>
      <c r="GOH1158" s="754"/>
      <c r="GOI1158" s="754"/>
      <c r="GOJ1158" s="754"/>
      <c r="GOK1158" s="754"/>
      <c r="GOL1158" s="754"/>
      <c r="GOM1158" s="754"/>
      <c r="GON1158" s="754"/>
      <c r="GOO1158" s="754"/>
      <c r="GOP1158" s="754"/>
      <c r="GOQ1158" s="754"/>
      <c r="GOR1158" s="754"/>
      <c r="GOS1158" s="754"/>
      <c r="GOT1158" s="754"/>
      <c r="GOU1158" s="754"/>
      <c r="GOV1158" s="754"/>
      <c r="GOW1158" s="754"/>
      <c r="GOX1158" s="754"/>
      <c r="GOY1158" s="754"/>
      <c r="GOZ1158" s="754"/>
      <c r="GPA1158" s="754"/>
      <c r="GPB1158" s="754"/>
      <c r="GPC1158" s="754"/>
      <c r="GPD1158" s="754"/>
      <c r="GPE1158" s="754"/>
      <c r="GPF1158" s="754"/>
      <c r="GPG1158" s="754"/>
      <c r="GPH1158" s="754"/>
      <c r="GPI1158" s="754"/>
      <c r="GPJ1158" s="754"/>
      <c r="GPK1158" s="754"/>
      <c r="GPL1158" s="754"/>
      <c r="GPM1158" s="754"/>
      <c r="GPN1158" s="754"/>
      <c r="GPO1158" s="754"/>
      <c r="GPP1158" s="754"/>
      <c r="GPQ1158" s="754"/>
      <c r="GPR1158" s="754"/>
      <c r="GPS1158" s="754"/>
      <c r="GPT1158" s="754"/>
      <c r="GPU1158" s="754"/>
      <c r="GPV1158" s="754"/>
      <c r="GPW1158" s="754"/>
      <c r="GPX1158" s="754"/>
      <c r="GPY1158" s="754"/>
      <c r="GPZ1158" s="754"/>
      <c r="GQA1158" s="754"/>
      <c r="GQB1158" s="754"/>
      <c r="GQC1158" s="754"/>
      <c r="GQD1158" s="754"/>
      <c r="GQE1158" s="754"/>
      <c r="GQF1158" s="754"/>
      <c r="GQG1158" s="754"/>
      <c r="GQH1158" s="754"/>
      <c r="GQI1158" s="754"/>
      <c r="GQJ1158" s="754"/>
      <c r="GQK1158" s="754"/>
      <c r="GQL1158" s="754"/>
      <c r="GQM1158" s="754"/>
      <c r="GQN1158" s="754"/>
      <c r="GQO1158" s="754"/>
      <c r="GQP1158" s="754"/>
      <c r="GQQ1158" s="754"/>
      <c r="GQR1158" s="754"/>
      <c r="GQS1158" s="754"/>
      <c r="GQT1158" s="754"/>
      <c r="GQU1158" s="754"/>
      <c r="GQV1158" s="754"/>
      <c r="GQW1158" s="754"/>
      <c r="GQX1158" s="754"/>
      <c r="GQY1158" s="754"/>
      <c r="GQZ1158" s="754"/>
      <c r="GRA1158" s="754"/>
      <c r="GRB1158" s="754"/>
      <c r="GRC1158" s="754"/>
      <c r="GRD1158" s="754"/>
      <c r="GRE1158" s="754"/>
      <c r="GRF1158" s="754"/>
      <c r="GRG1158" s="754"/>
      <c r="GRH1158" s="754"/>
      <c r="GRI1158" s="754"/>
      <c r="GRJ1158" s="754"/>
      <c r="GRK1158" s="754"/>
      <c r="GRL1158" s="754"/>
      <c r="GRM1158" s="754"/>
      <c r="GRN1158" s="754"/>
      <c r="GRO1158" s="754"/>
      <c r="GRP1158" s="754"/>
      <c r="GRQ1158" s="754"/>
      <c r="GRR1158" s="754"/>
      <c r="GRS1158" s="754"/>
      <c r="GRT1158" s="754"/>
      <c r="GRU1158" s="754"/>
      <c r="GRV1158" s="754"/>
      <c r="GRW1158" s="754"/>
      <c r="GRX1158" s="754"/>
      <c r="GRY1158" s="754"/>
      <c r="GRZ1158" s="754"/>
      <c r="GSA1158" s="754"/>
      <c r="GSB1158" s="754"/>
      <c r="GSC1158" s="754"/>
      <c r="GSD1158" s="754"/>
      <c r="GSE1158" s="754"/>
      <c r="GSF1158" s="754"/>
      <c r="GSG1158" s="754"/>
      <c r="GSH1158" s="754"/>
      <c r="GSI1158" s="754"/>
      <c r="GSJ1158" s="754"/>
      <c r="GSK1158" s="754"/>
      <c r="GSL1158" s="754"/>
      <c r="GSM1158" s="754"/>
      <c r="GSN1158" s="754"/>
      <c r="GSO1158" s="754"/>
      <c r="GSP1158" s="754"/>
      <c r="GSQ1158" s="754"/>
      <c r="GSR1158" s="754"/>
      <c r="GSS1158" s="754"/>
      <c r="GST1158" s="754"/>
      <c r="GSU1158" s="754"/>
      <c r="GSV1158" s="754"/>
      <c r="GSW1158" s="754"/>
      <c r="GSX1158" s="754"/>
      <c r="GSY1158" s="754"/>
      <c r="GSZ1158" s="754"/>
      <c r="GTA1158" s="754"/>
      <c r="GTB1158" s="754"/>
      <c r="GTC1158" s="754"/>
      <c r="GTD1158" s="754"/>
      <c r="GTE1158" s="754"/>
      <c r="GTF1158" s="754"/>
      <c r="GTG1158" s="754"/>
      <c r="GTH1158" s="754"/>
      <c r="GTI1158" s="754"/>
      <c r="GTJ1158" s="754"/>
      <c r="GTK1158" s="754"/>
      <c r="GTL1158" s="754"/>
      <c r="GTM1158" s="754"/>
      <c r="GTN1158" s="754"/>
      <c r="GTO1158" s="754"/>
      <c r="GTP1158" s="754"/>
      <c r="GTQ1158" s="754"/>
      <c r="GTR1158" s="754"/>
      <c r="GTS1158" s="754"/>
      <c r="GTT1158" s="754"/>
      <c r="GTU1158" s="754"/>
      <c r="GTV1158" s="754"/>
      <c r="GTW1158" s="754"/>
      <c r="GTX1158" s="754"/>
      <c r="GTY1158" s="754"/>
      <c r="GTZ1158" s="754"/>
      <c r="GUA1158" s="754"/>
      <c r="GUB1158" s="754"/>
      <c r="GUC1158" s="754"/>
      <c r="GUD1158" s="754"/>
      <c r="GUE1158" s="754"/>
      <c r="GUF1158" s="754"/>
      <c r="GUG1158" s="754"/>
      <c r="GUH1158" s="754"/>
      <c r="GUI1158" s="754"/>
      <c r="GUJ1158" s="754"/>
      <c r="GUK1158" s="754"/>
      <c r="GUL1158" s="754"/>
      <c r="GUM1158" s="754"/>
      <c r="GUN1158" s="754"/>
      <c r="GUO1158" s="754"/>
      <c r="GUP1158" s="754"/>
      <c r="GUQ1158" s="754"/>
      <c r="GUR1158" s="754"/>
      <c r="GUS1158" s="754"/>
      <c r="GUT1158" s="754"/>
      <c r="GUU1158" s="754"/>
      <c r="GUV1158" s="754"/>
      <c r="GUW1158" s="754"/>
      <c r="GUX1158" s="754"/>
      <c r="GUY1158" s="754"/>
      <c r="GUZ1158" s="754"/>
      <c r="GVA1158" s="754"/>
      <c r="GVB1158" s="754"/>
      <c r="GVC1158" s="754"/>
      <c r="GVD1158" s="754"/>
      <c r="GVE1158" s="754"/>
      <c r="GVF1158" s="754"/>
      <c r="GVG1158" s="754"/>
      <c r="GVH1158" s="754"/>
      <c r="GVI1158" s="754"/>
      <c r="GVJ1158" s="754"/>
      <c r="GVK1158" s="754"/>
      <c r="GVL1158" s="754"/>
      <c r="GVM1158" s="754"/>
      <c r="GVN1158" s="754"/>
      <c r="GVO1158" s="754"/>
      <c r="GVP1158" s="754"/>
      <c r="GVQ1158" s="754"/>
      <c r="GVR1158" s="754"/>
      <c r="GVS1158" s="754"/>
      <c r="GVT1158" s="754"/>
      <c r="GVU1158" s="754"/>
      <c r="GVV1158" s="754"/>
      <c r="GVW1158" s="754"/>
      <c r="GVX1158" s="754"/>
      <c r="GVY1158" s="754"/>
      <c r="GVZ1158" s="754"/>
      <c r="GWA1158" s="754"/>
      <c r="GWB1158" s="754"/>
      <c r="GWC1158" s="754"/>
      <c r="GWD1158" s="754"/>
      <c r="GWE1158" s="754"/>
      <c r="GWF1158" s="754"/>
      <c r="GWG1158" s="754"/>
      <c r="GWH1158" s="754"/>
      <c r="GWI1158" s="754"/>
      <c r="GWJ1158" s="754"/>
      <c r="GWK1158" s="754"/>
      <c r="GWL1158" s="754"/>
      <c r="GWM1158" s="754"/>
      <c r="GWN1158" s="754"/>
      <c r="GWO1158" s="754"/>
      <c r="GWP1158" s="754"/>
      <c r="GWQ1158" s="754"/>
      <c r="GWR1158" s="754"/>
      <c r="GWS1158" s="754"/>
      <c r="GWT1158" s="754"/>
      <c r="GWU1158" s="754"/>
      <c r="GWV1158" s="754"/>
      <c r="GWW1158" s="754"/>
      <c r="GWX1158" s="754"/>
      <c r="GWY1158" s="754"/>
      <c r="GWZ1158" s="754"/>
      <c r="GXA1158" s="754"/>
      <c r="GXB1158" s="754"/>
      <c r="GXC1158" s="754"/>
      <c r="GXD1158" s="754"/>
      <c r="GXE1158" s="754"/>
      <c r="GXF1158" s="754"/>
      <c r="GXG1158" s="754"/>
      <c r="GXH1158" s="754"/>
      <c r="GXI1158" s="754"/>
      <c r="GXJ1158" s="754"/>
      <c r="GXK1158" s="754"/>
      <c r="GXL1158" s="754"/>
      <c r="GXM1158" s="754"/>
      <c r="GXN1158" s="754"/>
      <c r="GXO1158" s="754"/>
      <c r="GXP1158" s="754"/>
      <c r="GXQ1158" s="754"/>
      <c r="GXR1158" s="754"/>
      <c r="GXS1158" s="754"/>
      <c r="GXT1158" s="754"/>
      <c r="GXU1158" s="754"/>
      <c r="GXV1158" s="754"/>
      <c r="GXW1158" s="754"/>
      <c r="GXX1158" s="754"/>
      <c r="GXY1158" s="754"/>
      <c r="GXZ1158" s="754"/>
      <c r="GYA1158" s="754"/>
      <c r="GYB1158" s="754"/>
      <c r="GYC1158" s="754"/>
      <c r="GYD1158" s="754"/>
      <c r="GYE1158" s="754"/>
      <c r="GYF1158" s="754"/>
      <c r="GYG1158" s="754"/>
      <c r="GYH1158" s="754"/>
      <c r="GYI1158" s="754"/>
      <c r="GYJ1158" s="754"/>
      <c r="GYK1158" s="754"/>
      <c r="GYL1158" s="754"/>
      <c r="GYM1158" s="754"/>
      <c r="GYN1158" s="754"/>
      <c r="GYO1158" s="754"/>
      <c r="GYP1158" s="754"/>
      <c r="GYQ1158" s="754"/>
      <c r="GYR1158" s="754"/>
      <c r="GYS1158" s="754"/>
      <c r="GYT1158" s="754"/>
      <c r="GYU1158" s="754"/>
      <c r="GYV1158" s="754"/>
      <c r="GYW1158" s="754"/>
      <c r="GYX1158" s="754"/>
      <c r="GYY1158" s="754"/>
      <c r="GYZ1158" s="754"/>
      <c r="GZA1158" s="754"/>
      <c r="GZB1158" s="754"/>
      <c r="GZC1158" s="754"/>
      <c r="GZD1158" s="754"/>
      <c r="GZE1158" s="754"/>
      <c r="GZF1158" s="754"/>
      <c r="GZG1158" s="754"/>
      <c r="GZH1158" s="754"/>
      <c r="GZI1158" s="754"/>
      <c r="GZJ1158" s="754"/>
      <c r="GZK1158" s="754"/>
      <c r="GZL1158" s="754"/>
      <c r="GZM1158" s="754"/>
      <c r="GZN1158" s="754"/>
      <c r="GZO1158" s="754"/>
      <c r="GZP1158" s="754"/>
      <c r="GZQ1158" s="754"/>
      <c r="GZR1158" s="754"/>
      <c r="GZS1158" s="754"/>
      <c r="GZT1158" s="754"/>
      <c r="GZU1158" s="754"/>
      <c r="GZV1158" s="754"/>
      <c r="GZW1158" s="754"/>
      <c r="GZX1158" s="754"/>
      <c r="GZY1158" s="754"/>
      <c r="GZZ1158" s="754"/>
      <c r="HAA1158" s="754"/>
      <c r="HAB1158" s="754"/>
      <c r="HAC1158" s="754"/>
      <c r="HAD1158" s="754"/>
      <c r="HAE1158" s="754"/>
      <c r="HAF1158" s="754"/>
      <c r="HAG1158" s="754"/>
      <c r="HAH1158" s="754"/>
      <c r="HAI1158" s="754"/>
      <c r="HAJ1158" s="754"/>
      <c r="HAK1158" s="754"/>
      <c r="HAL1158" s="754"/>
      <c r="HAM1158" s="754"/>
      <c r="HAN1158" s="754"/>
      <c r="HAO1158" s="754"/>
      <c r="HAP1158" s="754"/>
      <c r="HAQ1158" s="754"/>
      <c r="HAR1158" s="754"/>
      <c r="HAS1158" s="754"/>
      <c r="HAT1158" s="754"/>
      <c r="HAU1158" s="754"/>
      <c r="HAV1158" s="754"/>
      <c r="HAW1158" s="754"/>
      <c r="HAX1158" s="754"/>
      <c r="HAY1158" s="754"/>
      <c r="HAZ1158" s="754"/>
      <c r="HBA1158" s="754"/>
      <c r="HBB1158" s="754"/>
      <c r="HBC1158" s="754"/>
      <c r="HBD1158" s="754"/>
      <c r="HBE1158" s="754"/>
      <c r="HBF1158" s="754"/>
      <c r="HBG1158" s="754"/>
      <c r="HBH1158" s="754"/>
      <c r="HBI1158" s="754"/>
      <c r="HBJ1158" s="754"/>
      <c r="HBK1158" s="754"/>
      <c r="HBL1158" s="754"/>
      <c r="HBM1158" s="754"/>
      <c r="HBN1158" s="754"/>
      <c r="HBO1158" s="754"/>
      <c r="HBP1158" s="754"/>
      <c r="HBQ1158" s="754"/>
      <c r="HBR1158" s="754"/>
      <c r="HBS1158" s="754"/>
      <c r="HBT1158" s="754"/>
      <c r="HBU1158" s="754"/>
      <c r="HBV1158" s="754"/>
      <c r="HBW1158" s="754"/>
      <c r="HBX1158" s="754"/>
      <c r="HBY1158" s="754"/>
      <c r="HBZ1158" s="754"/>
      <c r="HCA1158" s="754"/>
      <c r="HCB1158" s="754"/>
      <c r="HCC1158" s="754"/>
      <c r="HCD1158" s="754"/>
      <c r="HCE1158" s="754"/>
      <c r="HCF1158" s="754"/>
      <c r="HCG1158" s="754"/>
      <c r="HCH1158" s="754"/>
      <c r="HCI1158" s="754"/>
      <c r="HCJ1158" s="754"/>
      <c r="HCK1158" s="754"/>
      <c r="HCL1158" s="754"/>
      <c r="HCM1158" s="754"/>
      <c r="HCN1158" s="754"/>
      <c r="HCO1158" s="754"/>
      <c r="HCP1158" s="754"/>
      <c r="HCQ1158" s="754"/>
      <c r="HCR1158" s="754"/>
      <c r="HCS1158" s="754"/>
      <c r="HCT1158" s="754"/>
      <c r="HCU1158" s="754"/>
      <c r="HCV1158" s="754"/>
      <c r="HCW1158" s="754"/>
      <c r="HCX1158" s="754"/>
      <c r="HCY1158" s="754"/>
      <c r="HCZ1158" s="754"/>
      <c r="HDA1158" s="754"/>
      <c r="HDB1158" s="754"/>
      <c r="HDC1158" s="754"/>
      <c r="HDD1158" s="754"/>
      <c r="HDE1158" s="754"/>
      <c r="HDF1158" s="754"/>
      <c r="HDG1158" s="754"/>
      <c r="HDH1158" s="754"/>
      <c r="HDI1158" s="754"/>
      <c r="HDJ1158" s="754"/>
      <c r="HDK1158" s="754"/>
      <c r="HDL1158" s="754"/>
      <c r="HDM1158" s="754"/>
      <c r="HDN1158" s="754"/>
      <c r="HDO1158" s="754"/>
      <c r="HDP1158" s="754"/>
      <c r="HDQ1158" s="754"/>
      <c r="HDR1158" s="754"/>
      <c r="HDS1158" s="754"/>
      <c r="HDT1158" s="754"/>
      <c r="HDU1158" s="754"/>
      <c r="HDV1158" s="754"/>
      <c r="HDW1158" s="754"/>
      <c r="HDX1158" s="754"/>
      <c r="HDY1158" s="754"/>
      <c r="HDZ1158" s="754"/>
      <c r="HEA1158" s="754"/>
      <c r="HEB1158" s="754"/>
      <c r="HEC1158" s="754"/>
      <c r="HED1158" s="754"/>
      <c r="HEE1158" s="754"/>
      <c r="HEF1158" s="754"/>
      <c r="HEG1158" s="754"/>
      <c r="HEH1158" s="754"/>
      <c r="HEI1158" s="754"/>
      <c r="HEJ1158" s="754"/>
      <c r="HEK1158" s="754"/>
      <c r="HEL1158" s="754"/>
      <c r="HEM1158" s="754"/>
      <c r="HEN1158" s="754"/>
      <c r="HEO1158" s="754"/>
      <c r="HEP1158" s="754"/>
      <c r="HEQ1158" s="754"/>
      <c r="HER1158" s="754"/>
      <c r="HES1158" s="754"/>
      <c r="HET1158" s="754"/>
      <c r="HEU1158" s="754"/>
      <c r="HEV1158" s="754"/>
      <c r="HEW1158" s="754"/>
      <c r="HEX1158" s="754"/>
      <c r="HEY1158" s="754"/>
      <c r="HEZ1158" s="754"/>
      <c r="HFA1158" s="754"/>
      <c r="HFB1158" s="754"/>
      <c r="HFC1158" s="754"/>
      <c r="HFD1158" s="754"/>
      <c r="HFE1158" s="754"/>
      <c r="HFF1158" s="754"/>
      <c r="HFG1158" s="754"/>
      <c r="HFH1158" s="754"/>
      <c r="HFI1158" s="754"/>
      <c r="HFJ1158" s="754"/>
      <c r="HFK1158" s="754"/>
      <c r="HFL1158" s="754"/>
      <c r="HFM1158" s="754"/>
      <c r="HFN1158" s="754"/>
      <c r="HFO1158" s="754"/>
      <c r="HFP1158" s="754"/>
      <c r="HFQ1158" s="754"/>
      <c r="HFR1158" s="754"/>
      <c r="HFS1158" s="754"/>
      <c r="HFT1158" s="754"/>
      <c r="HFU1158" s="754"/>
      <c r="HFV1158" s="754"/>
      <c r="HFW1158" s="754"/>
      <c r="HFX1158" s="754"/>
      <c r="HFY1158" s="754"/>
      <c r="HFZ1158" s="754"/>
      <c r="HGA1158" s="754"/>
      <c r="HGB1158" s="754"/>
      <c r="HGC1158" s="754"/>
      <c r="HGD1158" s="754"/>
      <c r="HGE1158" s="754"/>
      <c r="HGF1158" s="754"/>
      <c r="HGG1158" s="754"/>
      <c r="HGH1158" s="754"/>
      <c r="HGI1158" s="754"/>
      <c r="HGJ1158" s="754"/>
      <c r="HGK1158" s="754"/>
      <c r="HGL1158" s="754"/>
      <c r="HGM1158" s="754"/>
      <c r="HGN1158" s="754"/>
      <c r="HGO1158" s="754"/>
      <c r="HGP1158" s="754"/>
      <c r="HGQ1158" s="754"/>
      <c r="HGR1158" s="754"/>
      <c r="HGS1158" s="754"/>
      <c r="HGT1158" s="754"/>
      <c r="HGU1158" s="754"/>
      <c r="HGV1158" s="754"/>
      <c r="HGW1158" s="754"/>
      <c r="HGX1158" s="754"/>
      <c r="HGY1158" s="754"/>
      <c r="HGZ1158" s="754"/>
      <c r="HHA1158" s="754"/>
      <c r="HHB1158" s="754"/>
      <c r="HHC1158" s="754"/>
      <c r="HHD1158" s="754"/>
      <c r="HHE1158" s="754"/>
      <c r="HHF1158" s="754"/>
      <c r="HHG1158" s="754"/>
      <c r="HHH1158" s="754"/>
      <c r="HHI1158" s="754"/>
      <c r="HHJ1158" s="754"/>
      <c r="HHK1158" s="754"/>
      <c r="HHL1158" s="754"/>
      <c r="HHM1158" s="754"/>
      <c r="HHN1158" s="754"/>
      <c r="HHO1158" s="754"/>
      <c r="HHP1158" s="754"/>
      <c r="HHQ1158" s="754"/>
      <c r="HHR1158" s="754"/>
      <c r="HHS1158" s="754"/>
      <c r="HHT1158" s="754"/>
      <c r="HHU1158" s="754"/>
      <c r="HHV1158" s="754"/>
      <c r="HHW1158" s="754"/>
      <c r="HHX1158" s="754"/>
      <c r="HHY1158" s="754"/>
      <c r="HHZ1158" s="754"/>
      <c r="HIA1158" s="754"/>
      <c r="HIB1158" s="754"/>
      <c r="HIC1158" s="754"/>
      <c r="HID1158" s="754"/>
      <c r="HIE1158" s="754"/>
      <c r="HIF1158" s="754"/>
      <c r="HIG1158" s="754"/>
      <c r="HIH1158" s="754"/>
      <c r="HII1158" s="754"/>
      <c r="HIJ1158" s="754"/>
      <c r="HIK1158" s="754"/>
      <c r="HIL1158" s="754"/>
      <c r="HIM1158" s="754"/>
      <c r="HIN1158" s="754"/>
      <c r="HIO1158" s="754"/>
      <c r="HIP1158" s="754"/>
      <c r="HIQ1158" s="754"/>
      <c r="HIR1158" s="754"/>
      <c r="HIS1158" s="754"/>
      <c r="HIT1158" s="754"/>
      <c r="HIU1158" s="754"/>
      <c r="HIV1158" s="754"/>
      <c r="HIW1158" s="754"/>
      <c r="HIX1158" s="754"/>
      <c r="HIY1158" s="754"/>
      <c r="HIZ1158" s="754"/>
      <c r="HJA1158" s="754"/>
      <c r="HJB1158" s="754"/>
      <c r="HJC1158" s="754"/>
      <c r="HJD1158" s="754"/>
      <c r="HJE1158" s="754"/>
      <c r="HJF1158" s="754"/>
      <c r="HJG1158" s="754"/>
      <c r="HJH1158" s="754"/>
      <c r="HJI1158" s="754"/>
      <c r="HJJ1158" s="754"/>
      <c r="HJK1158" s="754"/>
      <c r="HJL1158" s="754"/>
      <c r="HJM1158" s="754"/>
      <c r="HJN1158" s="754"/>
      <c r="HJO1158" s="754"/>
      <c r="HJP1158" s="754"/>
      <c r="HJQ1158" s="754"/>
      <c r="HJR1158" s="754"/>
      <c r="HJS1158" s="754"/>
      <c r="HJT1158" s="754"/>
      <c r="HJU1158" s="754"/>
      <c r="HJV1158" s="754"/>
      <c r="HJW1158" s="754"/>
      <c r="HJX1158" s="754"/>
      <c r="HJY1158" s="754"/>
      <c r="HJZ1158" s="754"/>
      <c r="HKA1158" s="754"/>
      <c r="HKB1158" s="754"/>
      <c r="HKC1158" s="754"/>
      <c r="HKD1158" s="754"/>
      <c r="HKE1158" s="754"/>
      <c r="HKF1158" s="754"/>
      <c r="HKG1158" s="754"/>
      <c r="HKH1158" s="754"/>
      <c r="HKI1158" s="754"/>
      <c r="HKJ1158" s="754"/>
      <c r="HKK1158" s="754"/>
      <c r="HKL1158" s="754"/>
      <c r="HKM1158" s="754"/>
      <c r="HKN1158" s="754"/>
      <c r="HKO1158" s="754"/>
      <c r="HKP1158" s="754"/>
      <c r="HKQ1158" s="754"/>
      <c r="HKR1158" s="754"/>
      <c r="HKS1158" s="754"/>
      <c r="HKT1158" s="754"/>
      <c r="HKU1158" s="754"/>
      <c r="HKV1158" s="754"/>
      <c r="HKW1158" s="754"/>
      <c r="HKX1158" s="754"/>
      <c r="HKY1158" s="754"/>
      <c r="HKZ1158" s="754"/>
      <c r="HLA1158" s="754"/>
      <c r="HLB1158" s="754"/>
      <c r="HLC1158" s="754"/>
      <c r="HLD1158" s="754"/>
      <c r="HLE1158" s="754"/>
      <c r="HLF1158" s="754"/>
      <c r="HLG1158" s="754"/>
      <c r="HLH1158" s="754"/>
      <c r="HLI1158" s="754"/>
      <c r="HLJ1158" s="754"/>
      <c r="HLK1158" s="754"/>
      <c r="HLL1158" s="754"/>
      <c r="HLM1158" s="754"/>
      <c r="HLN1158" s="754"/>
      <c r="HLO1158" s="754"/>
      <c r="HLP1158" s="754"/>
      <c r="HLQ1158" s="754"/>
      <c r="HLR1158" s="754"/>
      <c r="HLS1158" s="754"/>
      <c r="HLT1158" s="754"/>
      <c r="HLU1158" s="754"/>
      <c r="HLV1158" s="754"/>
      <c r="HLW1158" s="754"/>
      <c r="HLX1158" s="754"/>
      <c r="HLY1158" s="754"/>
      <c r="HLZ1158" s="754"/>
      <c r="HMA1158" s="754"/>
      <c r="HMB1158" s="754"/>
      <c r="HMC1158" s="754"/>
      <c r="HMD1158" s="754"/>
      <c r="HME1158" s="754"/>
      <c r="HMF1158" s="754"/>
      <c r="HMG1158" s="754"/>
      <c r="HMH1158" s="754"/>
      <c r="HMI1158" s="754"/>
      <c r="HMJ1158" s="754"/>
      <c r="HMK1158" s="754"/>
      <c r="HML1158" s="754"/>
      <c r="HMM1158" s="754"/>
      <c r="HMN1158" s="754"/>
      <c r="HMO1158" s="754"/>
      <c r="HMP1158" s="754"/>
      <c r="HMQ1158" s="754"/>
      <c r="HMR1158" s="754"/>
      <c r="HMS1158" s="754"/>
      <c r="HMT1158" s="754"/>
      <c r="HMU1158" s="754"/>
      <c r="HMV1158" s="754"/>
      <c r="HMW1158" s="754"/>
      <c r="HMX1158" s="754"/>
      <c r="HMY1158" s="754"/>
      <c r="HMZ1158" s="754"/>
      <c r="HNA1158" s="754"/>
      <c r="HNB1158" s="754"/>
      <c r="HNC1158" s="754"/>
      <c r="HND1158" s="754"/>
      <c r="HNE1158" s="754"/>
      <c r="HNF1158" s="754"/>
      <c r="HNG1158" s="754"/>
      <c r="HNH1158" s="754"/>
      <c r="HNI1158" s="754"/>
      <c r="HNJ1158" s="754"/>
      <c r="HNK1158" s="754"/>
      <c r="HNL1158" s="754"/>
      <c r="HNM1158" s="754"/>
      <c r="HNN1158" s="754"/>
      <c r="HNO1158" s="754"/>
      <c r="HNP1158" s="754"/>
      <c r="HNQ1158" s="754"/>
      <c r="HNR1158" s="754"/>
      <c r="HNS1158" s="754"/>
      <c r="HNT1158" s="754"/>
      <c r="HNU1158" s="754"/>
      <c r="HNV1158" s="754"/>
      <c r="HNW1158" s="754"/>
      <c r="HNX1158" s="754"/>
      <c r="HNY1158" s="754"/>
      <c r="HNZ1158" s="754"/>
      <c r="HOA1158" s="754"/>
      <c r="HOB1158" s="754"/>
      <c r="HOC1158" s="754"/>
      <c r="HOD1158" s="754"/>
      <c r="HOE1158" s="754"/>
      <c r="HOF1158" s="754"/>
      <c r="HOG1158" s="754"/>
      <c r="HOH1158" s="754"/>
      <c r="HOI1158" s="754"/>
      <c r="HOJ1158" s="754"/>
      <c r="HOK1158" s="754"/>
      <c r="HOL1158" s="754"/>
      <c r="HOM1158" s="754"/>
      <c r="HON1158" s="754"/>
      <c r="HOO1158" s="754"/>
      <c r="HOP1158" s="754"/>
      <c r="HOQ1158" s="754"/>
      <c r="HOR1158" s="754"/>
      <c r="HOS1158" s="754"/>
      <c r="HOT1158" s="754"/>
      <c r="HOU1158" s="754"/>
      <c r="HOV1158" s="754"/>
      <c r="HOW1158" s="754"/>
      <c r="HOX1158" s="754"/>
      <c r="HOY1158" s="754"/>
      <c r="HOZ1158" s="754"/>
      <c r="HPA1158" s="754"/>
      <c r="HPB1158" s="754"/>
      <c r="HPC1158" s="754"/>
      <c r="HPD1158" s="754"/>
      <c r="HPE1158" s="754"/>
      <c r="HPF1158" s="754"/>
      <c r="HPG1158" s="754"/>
      <c r="HPH1158" s="754"/>
      <c r="HPI1158" s="754"/>
      <c r="HPJ1158" s="754"/>
      <c r="HPK1158" s="754"/>
      <c r="HPL1158" s="754"/>
      <c r="HPM1158" s="754"/>
      <c r="HPN1158" s="754"/>
      <c r="HPO1158" s="754"/>
      <c r="HPP1158" s="754"/>
      <c r="HPQ1158" s="754"/>
      <c r="HPR1158" s="754"/>
      <c r="HPS1158" s="754"/>
      <c r="HPT1158" s="754"/>
      <c r="HPU1158" s="754"/>
      <c r="HPV1158" s="754"/>
      <c r="HPW1158" s="754"/>
      <c r="HPX1158" s="754"/>
      <c r="HPY1158" s="754"/>
      <c r="HPZ1158" s="754"/>
      <c r="HQA1158" s="754"/>
      <c r="HQB1158" s="754"/>
      <c r="HQC1158" s="754"/>
      <c r="HQD1158" s="754"/>
      <c r="HQE1158" s="754"/>
      <c r="HQF1158" s="754"/>
      <c r="HQG1158" s="754"/>
      <c r="HQH1158" s="754"/>
      <c r="HQI1158" s="754"/>
      <c r="HQJ1158" s="754"/>
      <c r="HQK1158" s="754"/>
      <c r="HQL1158" s="754"/>
      <c r="HQM1158" s="754"/>
      <c r="HQN1158" s="754"/>
      <c r="HQO1158" s="754"/>
      <c r="HQP1158" s="754"/>
      <c r="HQQ1158" s="754"/>
      <c r="HQR1158" s="754"/>
      <c r="HQS1158" s="754"/>
      <c r="HQT1158" s="754"/>
      <c r="HQU1158" s="754"/>
      <c r="HQV1158" s="754"/>
      <c r="HQW1158" s="754"/>
      <c r="HQX1158" s="754"/>
      <c r="HQY1158" s="754"/>
      <c r="HQZ1158" s="754"/>
      <c r="HRA1158" s="754"/>
      <c r="HRB1158" s="754"/>
      <c r="HRC1158" s="754"/>
      <c r="HRD1158" s="754"/>
      <c r="HRE1158" s="754"/>
      <c r="HRF1158" s="754"/>
      <c r="HRG1158" s="754"/>
      <c r="HRH1158" s="754"/>
      <c r="HRI1158" s="754"/>
      <c r="HRJ1158" s="754"/>
      <c r="HRK1158" s="754"/>
      <c r="HRL1158" s="754"/>
      <c r="HRM1158" s="754"/>
      <c r="HRN1158" s="754"/>
      <c r="HRO1158" s="754"/>
      <c r="HRP1158" s="754"/>
      <c r="HRQ1158" s="754"/>
      <c r="HRR1158" s="754"/>
      <c r="HRS1158" s="754"/>
      <c r="HRT1158" s="754"/>
      <c r="HRU1158" s="754"/>
      <c r="HRV1158" s="754"/>
      <c r="HRW1158" s="754"/>
      <c r="HRX1158" s="754"/>
      <c r="HRY1158" s="754"/>
      <c r="HRZ1158" s="754"/>
      <c r="HSA1158" s="754"/>
      <c r="HSB1158" s="754"/>
      <c r="HSC1158" s="754"/>
      <c r="HSD1158" s="754"/>
      <c r="HSE1158" s="754"/>
      <c r="HSF1158" s="754"/>
      <c r="HSG1158" s="754"/>
      <c r="HSH1158" s="754"/>
      <c r="HSI1158" s="754"/>
      <c r="HSJ1158" s="754"/>
      <c r="HSK1158" s="754"/>
      <c r="HSL1158" s="754"/>
      <c r="HSM1158" s="754"/>
      <c r="HSN1158" s="754"/>
      <c r="HSO1158" s="754"/>
      <c r="HSP1158" s="754"/>
      <c r="HSQ1158" s="754"/>
      <c r="HSR1158" s="754"/>
      <c r="HSS1158" s="754"/>
      <c r="HST1158" s="754"/>
      <c r="HSU1158" s="754"/>
      <c r="HSV1158" s="754"/>
      <c r="HSW1158" s="754"/>
      <c r="HSX1158" s="754"/>
      <c r="HSY1158" s="754"/>
      <c r="HSZ1158" s="754"/>
      <c r="HTA1158" s="754"/>
      <c r="HTB1158" s="754"/>
      <c r="HTC1158" s="754"/>
      <c r="HTD1158" s="754"/>
      <c r="HTE1158" s="754"/>
      <c r="HTF1158" s="754"/>
      <c r="HTG1158" s="754"/>
      <c r="HTH1158" s="754"/>
      <c r="HTI1158" s="754"/>
      <c r="HTJ1158" s="754"/>
      <c r="HTK1158" s="754"/>
      <c r="HTL1158" s="754"/>
      <c r="HTM1158" s="754"/>
      <c r="HTN1158" s="754"/>
      <c r="HTO1158" s="754"/>
      <c r="HTP1158" s="754"/>
      <c r="HTQ1158" s="754"/>
      <c r="HTR1158" s="754"/>
      <c r="HTS1158" s="754"/>
      <c r="HTT1158" s="754"/>
      <c r="HTU1158" s="754"/>
      <c r="HTV1158" s="754"/>
      <c r="HTW1158" s="754"/>
      <c r="HTX1158" s="754"/>
      <c r="HTY1158" s="754"/>
      <c r="HTZ1158" s="754"/>
      <c r="HUA1158" s="754"/>
      <c r="HUB1158" s="754"/>
      <c r="HUC1158" s="754"/>
      <c r="HUD1158" s="754"/>
      <c r="HUE1158" s="754"/>
      <c r="HUF1158" s="754"/>
      <c r="HUG1158" s="754"/>
      <c r="HUH1158" s="754"/>
      <c r="HUI1158" s="754"/>
      <c r="HUJ1158" s="754"/>
      <c r="HUK1158" s="754"/>
      <c r="HUL1158" s="754"/>
      <c r="HUM1158" s="754"/>
      <c r="HUN1158" s="754"/>
      <c r="HUO1158" s="754"/>
      <c r="HUP1158" s="754"/>
      <c r="HUQ1158" s="754"/>
      <c r="HUR1158" s="754"/>
      <c r="HUS1158" s="754"/>
      <c r="HUT1158" s="754"/>
      <c r="HUU1158" s="754"/>
      <c r="HUV1158" s="754"/>
      <c r="HUW1158" s="754"/>
      <c r="HUX1158" s="754"/>
      <c r="HUY1158" s="754"/>
      <c r="HUZ1158" s="754"/>
      <c r="HVA1158" s="754"/>
      <c r="HVB1158" s="754"/>
      <c r="HVC1158" s="754"/>
      <c r="HVD1158" s="754"/>
      <c r="HVE1158" s="754"/>
      <c r="HVF1158" s="754"/>
      <c r="HVG1158" s="754"/>
      <c r="HVH1158" s="754"/>
      <c r="HVI1158" s="754"/>
      <c r="HVJ1158" s="754"/>
      <c r="HVK1158" s="754"/>
      <c r="HVL1158" s="754"/>
      <c r="HVM1158" s="754"/>
      <c r="HVN1158" s="754"/>
      <c r="HVO1158" s="754"/>
      <c r="HVP1158" s="754"/>
      <c r="HVQ1158" s="754"/>
      <c r="HVR1158" s="754"/>
      <c r="HVS1158" s="754"/>
      <c r="HVT1158" s="754"/>
      <c r="HVU1158" s="754"/>
      <c r="HVV1158" s="754"/>
      <c r="HVW1158" s="754"/>
      <c r="HVX1158" s="754"/>
      <c r="HVY1158" s="754"/>
      <c r="HVZ1158" s="754"/>
      <c r="HWA1158" s="754"/>
      <c r="HWB1158" s="754"/>
      <c r="HWC1158" s="754"/>
      <c r="HWD1158" s="754"/>
      <c r="HWE1158" s="754"/>
      <c r="HWF1158" s="754"/>
      <c r="HWG1158" s="754"/>
      <c r="HWH1158" s="754"/>
      <c r="HWI1158" s="754"/>
      <c r="HWJ1158" s="754"/>
      <c r="HWK1158" s="754"/>
      <c r="HWL1158" s="754"/>
      <c r="HWM1158" s="754"/>
      <c r="HWN1158" s="754"/>
      <c r="HWO1158" s="754"/>
      <c r="HWP1158" s="754"/>
      <c r="HWQ1158" s="754"/>
      <c r="HWR1158" s="754"/>
      <c r="HWS1158" s="754"/>
      <c r="HWT1158" s="754"/>
      <c r="HWU1158" s="754"/>
      <c r="HWV1158" s="754"/>
      <c r="HWW1158" s="754"/>
      <c r="HWX1158" s="754"/>
      <c r="HWY1158" s="754"/>
      <c r="HWZ1158" s="754"/>
      <c r="HXA1158" s="754"/>
      <c r="HXB1158" s="754"/>
      <c r="HXC1158" s="754"/>
      <c r="HXD1158" s="754"/>
      <c r="HXE1158" s="754"/>
      <c r="HXF1158" s="754"/>
      <c r="HXG1158" s="754"/>
      <c r="HXH1158" s="754"/>
      <c r="HXI1158" s="754"/>
      <c r="HXJ1158" s="754"/>
      <c r="HXK1158" s="754"/>
      <c r="HXL1158" s="754"/>
      <c r="HXM1158" s="754"/>
      <c r="HXN1158" s="754"/>
      <c r="HXO1158" s="754"/>
      <c r="HXP1158" s="754"/>
      <c r="HXQ1158" s="754"/>
      <c r="HXR1158" s="754"/>
      <c r="HXS1158" s="754"/>
      <c r="HXT1158" s="754"/>
      <c r="HXU1158" s="754"/>
      <c r="HXV1158" s="754"/>
      <c r="HXW1158" s="754"/>
      <c r="HXX1158" s="754"/>
      <c r="HXY1158" s="754"/>
      <c r="HXZ1158" s="754"/>
      <c r="HYA1158" s="754"/>
      <c r="HYB1158" s="754"/>
      <c r="HYC1158" s="754"/>
      <c r="HYD1158" s="754"/>
      <c r="HYE1158" s="754"/>
      <c r="HYF1158" s="754"/>
      <c r="HYG1158" s="754"/>
      <c r="HYH1158" s="754"/>
      <c r="HYI1158" s="754"/>
      <c r="HYJ1158" s="754"/>
      <c r="HYK1158" s="754"/>
      <c r="HYL1158" s="754"/>
      <c r="HYM1158" s="754"/>
      <c r="HYN1158" s="754"/>
      <c r="HYO1158" s="754"/>
      <c r="HYP1158" s="754"/>
      <c r="HYQ1158" s="754"/>
      <c r="HYR1158" s="754"/>
      <c r="HYS1158" s="754"/>
      <c r="HYT1158" s="754"/>
      <c r="HYU1158" s="754"/>
      <c r="HYV1158" s="754"/>
      <c r="HYW1158" s="754"/>
      <c r="HYX1158" s="754"/>
      <c r="HYY1158" s="754"/>
      <c r="HYZ1158" s="754"/>
      <c r="HZA1158" s="754"/>
      <c r="HZB1158" s="754"/>
      <c r="HZC1158" s="754"/>
      <c r="HZD1158" s="754"/>
      <c r="HZE1158" s="754"/>
      <c r="HZF1158" s="754"/>
      <c r="HZG1158" s="754"/>
      <c r="HZH1158" s="754"/>
      <c r="HZI1158" s="754"/>
      <c r="HZJ1158" s="754"/>
      <c r="HZK1158" s="754"/>
      <c r="HZL1158" s="754"/>
      <c r="HZM1158" s="754"/>
      <c r="HZN1158" s="754"/>
      <c r="HZO1158" s="754"/>
      <c r="HZP1158" s="754"/>
      <c r="HZQ1158" s="754"/>
      <c r="HZR1158" s="754"/>
      <c r="HZS1158" s="754"/>
      <c r="HZT1158" s="754"/>
      <c r="HZU1158" s="754"/>
      <c r="HZV1158" s="754"/>
      <c r="HZW1158" s="754"/>
      <c r="HZX1158" s="754"/>
      <c r="HZY1158" s="754"/>
      <c r="HZZ1158" s="754"/>
      <c r="IAA1158" s="754"/>
      <c r="IAB1158" s="754"/>
      <c r="IAC1158" s="754"/>
      <c r="IAD1158" s="754"/>
      <c r="IAE1158" s="754"/>
      <c r="IAF1158" s="754"/>
      <c r="IAG1158" s="754"/>
      <c r="IAH1158" s="754"/>
      <c r="IAI1158" s="754"/>
      <c r="IAJ1158" s="754"/>
      <c r="IAK1158" s="754"/>
      <c r="IAL1158" s="754"/>
      <c r="IAM1158" s="754"/>
      <c r="IAN1158" s="754"/>
      <c r="IAO1158" s="754"/>
      <c r="IAP1158" s="754"/>
      <c r="IAQ1158" s="754"/>
      <c r="IAR1158" s="754"/>
      <c r="IAS1158" s="754"/>
      <c r="IAT1158" s="754"/>
      <c r="IAU1158" s="754"/>
      <c r="IAV1158" s="754"/>
      <c r="IAW1158" s="754"/>
      <c r="IAX1158" s="754"/>
      <c r="IAY1158" s="754"/>
      <c r="IAZ1158" s="754"/>
      <c r="IBA1158" s="754"/>
      <c r="IBB1158" s="754"/>
      <c r="IBC1158" s="754"/>
      <c r="IBD1158" s="754"/>
      <c r="IBE1158" s="754"/>
      <c r="IBF1158" s="754"/>
      <c r="IBG1158" s="754"/>
      <c r="IBH1158" s="754"/>
      <c r="IBI1158" s="754"/>
      <c r="IBJ1158" s="754"/>
      <c r="IBK1158" s="754"/>
      <c r="IBL1158" s="754"/>
      <c r="IBM1158" s="754"/>
      <c r="IBN1158" s="754"/>
      <c r="IBO1158" s="754"/>
      <c r="IBP1158" s="754"/>
      <c r="IBQ1158" s="754"/>
      <c r="IBR1158" s="754"/>
      <c r="IBS1158" s="754"/>
      <c r="IBT1158" s="754"/>
      <c r="IBU1158" s="754"/>
      <c r="IBV1158" s="754"/>
      <c r="IBW1158" s="754"/>
      <c r="IBX1158" s="754"/>
      <c r="IBY1158" s="754"/>
      <c r="IBZ1158" s="754"/>
      <c r="ICA1158" s="754"/>
      <c r="ICB1158" s="754"/>
      <c r="ICC1158" s="754"/>
      <c r="ICD1158" s="754"/>
      <c r="ICE1158" s="754"/>
      <c r="ICF1158" s="754"/>
      <c r="ICG1158" s="754"/>
      <c r="ICH1158" s="754"/>
      <c r="ICI1158" s="754"/>
      <c r="ICJ1158" s="754"/>
      <c r="ICK1158" s="754"/>
      <c r="ICL1158" s="754"/>
      <c r="ICM1158" s="754"/>
      <c r="ICN1158" s="754"/>
      <c r="ICO1158" s="754"/>
      <c r="ICP1158" s="754"/>
      <c r="ICQ1158" s="754"/>
      <c r="ICR1158" s="754"/>
      <c r="ICS1158" s="754"/>
      <c r="ICT1158" s="754"/>
      <c r="ICU1158" s="754"/>
      <c r="ICV1158" s="754"/>
      <c r="ICW1158" s="754"/>
      <c r="ICX1158" s="754"/>
      <c r="ICY1158" s="754"/>
      <c r="ICZ1158" s="754"/>
      <c r="IDA1158" s="754"/>
      <c r="IDB1158" s="754"/>
      <c r="IDC1158" s="754"/>
      <c r="IDD1158" s="754"/>
      <c r="IDE1158" s="754"/>
      <c r="IDF1158" s="754"/>
      <c r="IDG1158" s="754"/>
      <c r="IDH1158" s="754"/>
      <c r="IDI1158" s="754"/>
      <c r="IDJ1158" s="754"/>
      <c r="IDK1158" s="754"/>
      <c r="IDL1158" s="754"/>
      <c r="IDM1158" s="754"/>
      <c r="IDN1158" s="754"/>
      <c r="IDO1158" s="754"/>
      <c r="IDP1158" s="754"/>
      <c r="IDQ1158" s="754"/>
      <c r="IDR1158" s="754"/>
      <c r="IDS1158" s="754"/>
      <c r="IDT1158" s="754"/>
      <c r="IDU1158" s="754"/>
      <c r="IDV1158" s="754"/>
      <c r="IDW1158" s="754"/>
      <c r="IDX1158" s="754"/>
      <c r="IDY1158" s="754"/>
      <c r="IDZ1158" s="754"/>
      <c r="IEA1158" s="754"/>
      <c r="IEB1158" s="754"/>
      <c r="IEC1158" s="754"/>
      <c r="IED1158" s="754"/>
      <c r="IEE1158" s="754"/>
      <c r="IEF1158" s="754"/>
      <c r="IEG1158" s="754"/>
      <c r="IEH1158" s="754"/>
      <c r="IEI1158" s="754"/>
      <c r="IEJ1158" s="754"/>
      <c r="IEK1158" s="754"/>
      <c r="IEL1158" s="754"/>
      <c r="IEM1158" s="754"/>
      <c r="IEN1158" s="754"/>
      <c r="IEO1158" s="754"/>
      <c r="IEP1158" s="754"/>
      <c r="IEQ1158" s="754"/>
      <c r="IER1158" s="754"/>
      <c r="IES1158" s="754"/>
      <c r="IET1158" s="754"/>
      <c r="IEU1158" s="754"/>
      <c r="IEV1158" s="754"/>
      <c r="IEW1158" s="754"/>
      <c r="IEX1158" s="754"/>
      <c r="IEY1158" s="754"/>
      <c r="IEZ1158" s="754"/>
      <c r="IFA1158" s="754"/>
      <c r="IFB1158" s="754"/>
      <c r="IFC1158" s="754"/>
      <c r="IFD1158" s="754"/>
      <c r="IFE1158" s="754"/>
      <c r="IFF1158" s="754"/>
      <c r="IFG1158" s="754"/>
      <c r="IFH1158" s="754"/>
      <c r="IFI1158" s="754"/>
      <c r="IFJ1158" s="754"/>
      <c r="IFK1158" s="754"/>
      <c r="IFL1158" s="754"/>
      <c r="IFM1158" s="754"/>
      <c r="IFN1158" s="754"/>
      <c r="IFO1158" s="754"/>
      <c r="IFP1158" s="754"/>
      <c r="IFQ1158" s="754"/>
      <c r="IFR1158" s="754"/>
      <c r="IFS1158" s="754"/>
      <c r="IFT1158" s="754"/>
      <c r="IFU1158" s="754"/>
      <c r="IFV1158" s="754"/>
      <c r="IFW1158" s="754"/>
      <c r="IFX1158" s="754"/>
      <c r="IFY1158" s="754"/>
      <c r="IFZ1158" s="754"/>
      <c r="IGA1158" s="754"/>
      <c r="IGB1158" s="754"/>
      <c r="IGC1158" s="754"/>
      <c r="IGD1158" s="754"/>
      <c r="IGE1158" s="754"/>
      <c r="IGF1158" s="754"/>
      <c r="IGG1158" s="754"/>
      <c r="IGH1158" s="754"/>
      <c r="IGI1158" s="754"/>
      <c r="IGJ1158" s="754"/>
      <c r="IGK1158" s="754"/>
      <c r="IGL1158" s="754"/>
      <c r="IGM1158" s="754"/>
      <c r="IGN1158" s="754"/>
      <c r="IGO1158" s="754"/>
      <c r="IGP1158" s="754"/>
      <c r="IGQ1158" s="754"/>
      <c r="IGR1158" s="754"/>
      <c r="IGS1158" s="754"/>
      <c r="IGT1158" s="754"/>
      <c r="IGU1158" s="754"/>
      <c r="IGV1158" s="754"/>
      <c r="IGW1158" s="754"/>
      <c r="IGX1158" s="754"/>
      <c r="IGY1158" s="754"/>
      <c r="IGZ1158" s="754"/>
      <c r="IHA1158" s="754"/>
      <c r="IHB1158" s="754"/>
      <c r="IHC1158" s="754"/>
      <c r="IHD1158" s="754"/>
      <c r="IHE1158" s="754"/>
      <c r="IHF1158" s="754"/>
      <c r="IHG1158" s="754"/>
      <c r="IHH1158" s="754"/>
      <c r="IHI1158" s="754"/>
      <c r="IHJ1158" s="754"/>
      <c r="IHK1158" s="754"/>
      <c r="IHL1158" s="754"/>
      <c r="IHM1158" s="754"/>
      <c r="IHN1158" s="754"/>
      <c r="IHO1158" s="754"/>
      <c r="IHP1158" s="754"/>
      <c r="IHQ1158" s="754"/>
      <c r="IHR1158" s="754"/>
      <c r="IHS1158" s="754"/>
      <c r="IHT1158" s="754"/>
      <c r="IHU1158" s="754"/>
      <c r="IHV1158" s="754"/>
      <c r="IHW1158" s="754"/>
      <c r="IHX1158" s="754"/>
      <c r="IHY1158" s="754"/>
      <c r="IHZ1158" s="754"/>
      <c r="IIA1158" s="754"/>
      <c r="IIB1158" s="754"/>
      <c r="IIC1158" s="754"/>
      <c r="IID1158" s="754"/>
      <c r="IIE1158" s="754"/>
      <c r="IIF1158" s="754"/>
      <c r="IIG1158" s="754"/>
      <c r="IIH1158" s="754"/>
      <c r="III1158" s="754"/>
      <c r="IIJ1158" s="754"/>
      <c r="IIK1158" s="754"/>
      <c r="IIL1158" s="754"/>
      <c r="IIM1158" s="754"/>
      <c r="IIN1158" s="754"/>
      <c r="IIO1158" s="754"/>
      <c r="IIP1158" s="754"/>
      <c r="IIQ1158" s="754"/>
      <c r="IIR1158" s="754"/>
      <c r="IIS1158" s="754"/>
      <c r="IIT1158" s="754"/>
      <c r="IIU1158" s="754"/>
      <c r="IIV1158" s="754"/>
      <c r="IIW1158" s="754"/>
      <c r="IIX1158" s="754"/>
      <c r="IIY1158" s="754"/>
      <c r="IIZ1158" s="754"/>
      <c r="IJA1158" s="754"/>
      <c r="IJB1158" s="754"/>
      <c r="IJC1158" s="754"/>
      <c r="IJD1158" s="754"/>
      <c r="IJE1158" s="754"/>
      <c r="IJF1158" s="754"/>
      <c r="IJG1158" s="754"/>
      <c r="IJH1158" s="754"/>
      <c r="IJI1158" s="754"/>
      <c r="IJJ1158" s="754"/>
      <c r="IJK1158" s="754"/>
      <c r="IJL1158" s="754"/>
      <c r="IJM1158" s="754"/>
      <c r="IJN1158" s="754"/>
      <c r="IJO1158" s="754"/>
      <c r="IJP1158" s="754"/>
      <c r="IJQ1158" s="754"/>
      <c r="IJR1158" s="754"/>
      <c r="IJS1158" s="754"/>
      <c r="IJT1158" s="754"/>
      <c r="IJU1158" s="754"/>
      <c r="IJV1158" s="754"/>
      <c r="IJW1158" s="754"/>
      <c r="IJX1158" s="754"/>
      <c r="IJY1158" s="754"/>
      <c r="IJZ1158" s="754"/>
      <c r="IKA1158" s="754"/>
      <c r="IKB1158" s="754"/>
      <c r="IKC1158" s="754"/>
      <c r="IKD1158" s="754"/>
      <c r="IKE1158" s="754"/>
      <c r="IKF1158" s="754"/>
      <c r="IKG1158" s="754"/>
      <c r="IKH1158" s="754"/>
      <c r="IKI1158" s="754"/>
      <c r="IKJ1158" s="754"/>
      <c r="IKK1158" s="754"/>
      <c r="IKL1158" s="754"/>
      <c r="IKM1158" s="754"/>
      <c r="IKN1158" s="754"/>
      <c r="IKO1158" s="754"/>
      <c r="IKP1158" s="754"/>
      <c r="IKQ1158" s="754"/>
      <c r="IKR1158" s="754"/>
      <c r="IKS1158" s="754"/>
      <c r="IKT1158" s="754"/>
      <c r="IKU1158" s="754"/>
      <c r="IKV1158" s="754"/>
      <c r="IKW1158" s="754"/>
      <c r="IKX1158" s="754"/>
      <c r="IKY1158" s="754"/>
      <c r="IKZ1158" s="754"/>
      <c r="ILA1158" s="754"/>
      <c r="ILB1158" s="754"/>
      <c r="ILC1158" s="754"/>
      <c r="ILD1158" s="754"/>
      <c r="ILE1158" s="754"/>
      <c r="ILF1158" s="754"/>
      <c r="ILG1158" s="754"/>
      <c r="ILH1158" s="754"/>
      <c r="ILI1158" s="754"/>
      <c r="ILJ1158" s="754"/>
      <c r="ILK1158" s="754"/>
      <c r="ILL1158" s="754"/>
      <c r="ILM1158" s="754"/>
      <c r="ILN1158" s="754"/>
      <c r="ILO1158" s="754"/>
      <c r="ILP1158" s="754"/>
      <c r="ILQ1158" s="754"/>
      <c r="ILR1158" s="754"/>
      <c r="ILS1158" s="754"/>
      <c r="ILT1158" s="754"/>
      <c r="ILU1158" s="754"/>
      <c r="ILV1158" s="754"/>
      <c r="ILW1158" s="754"/>
      <c r="ILX1158" s="754"/>
      <c r="ILY1158" s="754"/>
      <c r="ILZ1158" s="754"/>
      <c r="IMA1158" s="754"/>
      <c r="IMB1158" s="754"/>
      <c r="IMC1158" s="754"/>
      <c r="IMD1158" s="754"/>
      <c r="IME1158" s="754"/>
      <c r="IMF1158" s="754"/>
      <c r="IMG1158" s="754"/>
      <c r="IMH1158" s="754"/>
      <c r="IMI1158" s="754"/>
      <c r="IMJ1158" s="754"/>
      <c r="IMK1158" s="754"/>
      <c r="IML1158" s="754"/>
      <c r="IMM1158" s="754"/>
      <c r="IMN1158" s="754"/>
      <c r="IMO1158" s="754"/>
      <c r="IMP1158" s="754"/>
      <c r="IMQ1158" s="754"/>
      <c r="IMR1158" s="754"/>
      <c r="IMS1158" s="754"/>
      <c r="IMT1158" s="754"/>
      <c r="IMU1158" s="754"/>
      <c r="IMV1158" s="754"/>
      <c r="IMW1158" s="754"/>
      <c r="IMX1158" s="754"/>
      <c r="IMY1158" s="754"/>
      <c r="IMZ1158" s="754"/>
      <c r="INA1158" s="754"/>
      <c r="INB1158" s="754"/>
      <c r="INC1158" s="754"/>
      <c r="IND1158" s="754"/>
      <c r="INE1158" s="754"/>
      <c r="INF1158" s="754"/>
      <c r="ING1158" s="754"/>
      <c r="INH1158" s="754"/>
      <c r="INI1158" s="754"/>
      <c r="INJ1158" s="754"/>
      <c r="INK1158" s="754"/>
      <c r="INL1158" s="754"/>
      <c r="INM1158" s="754"/>
      <c r="INN1158" s="754"/>
      <c r="INO1158" s="754"/>
      <c r="INP1158" s="754"/>
      <c r="INQ1158" s="754"/>
      <c r="INR1158" s="754"/>
      <c r="INS1158" s="754"/>
      <c r="INT1158" s="754"/>
      <c r="INU1158" s="754"/>
      <c r="INV1158" s="754"/>
      <c r="INW1158" s="754"/>
      <c r="INX1158" s="754"/>
      <c r="INY1158" s="754"/>
      <c r="INZ1158" s="754"/>
      <c r="IOA1158" s="754"/>
      <c r="IOB1158" s="754"/>
      <c r="IOC1158" s="754"/>
      <c r="IOD1158" s="754"/>
      <c r="IOE1158" s="754"/>
      <c r="IOF1158" s="754"/>
      <c r="IOG1158" s="754"/>
      <c r="IOH1158" s="754"/>
      <c r="IOI1158" s="754"/>
      <c r="IOJ1158" s="754"/>
      <c r="IOK1158" s="754"/>
      <c r="IOL1158" s="754"/>
      <c r="IOM1158" s="754"/>
      <c r="ION1158" s="754"/>
      <c r="IOO1158" s="754"/>
      <c r="IOP1158" s="754"/>
      <c r="IOQ1158" s="754"/>
      <c r="IOR1158" s="754"/>
      <c r="IOS1158" s="754"/>
      <c r="IOT1158" s="754"/>
      <c r="IOU1158" s="754"/>
      <c r="IOV1158" s="754"/>
      <c r="IOW1158" s="754"/>
      <c r="IOX1158" s="754"/>
      <c r="IOY1158" s="754"/>
      <c r="IOZ1158" s="754"/>
      <c r="IPA1158" s="754"/>
      <c r="IPB1158" s="754"/>
      <c r="IPC1158" s="754"/>
      <c r="IPD1158" s="754"/>
      <c r="IPE1158" s="754"/>
      <c r="IPF1158" s="754"/>
      <c r="IPG1158" s="754"/>
      <c r="IPH1158" s="754"/>
      <c r="IPI1158" s="754"/>
      <c r="IPJ1158" s="754"/>
      <c r="IPK1158" s="754"/>
      <c r="IPL1158" s="754"/>
      <c r="IPM1158" s="754"/>
      <c r="IPN1158" s="754"/>
      <c r="IPO1158" s="754"/>
      <c r="IPP1158" s="754"/>
      <c r="IPQ1158" s="754"/>
      <c r="IPR1158" s="754"/>
      <c r="IPS1158" s="754"/>
      <c r="IPT1158" s="754"/>
      <c r="IPU1158" s="754"/>
      <c r="IPV1158" s="754"/>
      <c r="IPW1158" s="754"/>
      <c r="IPX1158" s="754"/>
      <c r="IPY1158" s="754"/>
      <c r="IPZ1158" s="754"/>
      <c r="IQA1158" s="754"/>
      <c r="IQB1158" s="754"/>
      <c r="IQC1158" s="754"/>
      <c r="IQD1158" s="754"/>
      <c r="IQE1158" s="754"/>
      <c r="IQF1158" s="754"/>
      <c r="IQG1158" s="754"/>
      <c r="IQH1158" s="754"/>
      <c r="IQI1158" s="754"/>
      <c r="IQJ1158" s="754"/>
      <c r="IQK1158" s="754"/>
      <c r="IQL1158" s="754"/>
      <c r="IQM1158" s="754"/>
      <c r="IQN1158" s="754"/>
      <c r="IQO1158" s="754"/>
      <c r="IQP1158" s="754"/>
      <c r="IQQ1158" s="754"/>
      <c r="IQR1158" s="754"/>
      <c r="IQS1158" s="754"/>
      <c r="IQT1158" s="754"/>
      <c r="IQU1158" s="754"/>
      <c r="IQV1158" s="754"/>
      <c r="IQW1158" s="754"/>
      <c r="IQX1158" s="754"/>
      <c r="IQY1158" s="754"/>
      <c r="IQZ1158" s="754"/>
      <c r="IRA1158" s="754"/>
      <c r="IRB1158" s="754"/>
      <c r="IRC1158" s="754"/>
      <c r="IRD1158" s="754"/>
      <c r="IRE1158" s="754"/>
      <c r="IRF1158" s="754"/>
      <c r="IRG1158" s="754"/>
      <c r="IRH1158" s="754"/>
      <c r="IRI1158" s="754"/>
      <c r="IRJ1158" s="754"/>
      <c r="IRK1158" s="754"/>
      <c r="IRL1158" s="754"/>
      <c r="IRM1158" s="754"/>
      <c r="IRN1158" s="754"/>
      <c r="IRO1158" s="754"/>
      <c r="IRP1158" s="754"/>
      <c r="IRQ1158" s="754"/>
      <c r="IRR1158" s="754"/>
      <c r="IRS1158" s="754"/>
      <c r="IRT1158" s="754"/>
      <c r="IRU1158" s="754"/>
      <c r="IRV1158" s="754"/>
      <c r="IRW1158" s="754"/>
      <c r="IRX1158" s="754"/>
      <c r="IRY1158" s="754"/>
      <c r="IRZ1158" s="754"/>
      <c r="ISA1158" s="754"/>
      <c r="ISB1158" s="754"/>
      <c r="ISC1158" s="754"/>
      <c r="ISD1158" s="754"/>
      <c r="ISE1158" s="754"/>
      <c r="ISF1158" s="754"/>
      <c r="ISG1158" s="754"/>
      <c r="ISH1158" s="754"/>
      <c r="ISI1158" s="754"/>
      <c r="ISJ1158" s="754"/>
      <c r="ISK1158" s="754"/>
      <c r="ISL1158" s="754"/>
      <c r="ISM1158" s="754"/>
      <c r="ISN1158" s="754"/>
      <c r="ISO1158" s="754"/>
      <c r="ISP1158" s="754"/>
      <c r="ISQ1158" s="754"/>
      <c r="ISR1158" s="754"/>
      <c r="ISS1158" s="754"/>
      <c r="IST1158" s="754"/>
      <c r="ISU1158" s="754"/>
      <c r="ISV1158" s="754"/>
      <c r="ISW1158" s="754"/>
      <c r="ISX1158" s="754"/>
      <c r="ISY1158" s="754"/>
      <c r="ISZ1158" s="754"/>
      <c r="ITA1158" s="754"/>
      <c r="ITB1158" s="754"/>
      <c r="ITC1158" s="754"/>
      <c r="ITD1158" s="754"/>
      <c r="ITE1158" s="754"/>
      <c r="ITF1158" s="754"/>
      <c r="ITG1158" s="754"/>
      <c r="ITH1158" s="754"/>
      <c r="ITI1158" s="754"/>
      <c r="ITJ1158" s="754"/>
      <c r="ITK1158" s="754"/>
      <c r="ITL1158" s="754"/>
      <c r="ITM1158" s="754"/>
      <c r="ITN1158" s="754"/>
      <c r="ITO1158" s="754"/>
      <c r="ITP1158" s="754"/>
      <c r="ITQ1158" s="754"/>
      <c r="ITR1158" s="754"/>
      <c r="ITS1158" s="754"/>
      <c r="ITT1158" s="754"/>
      <c r="ITU1158" s="754"/>
      <c r="ITV1158" s="754"/>
      <c r="ITW1158" s="754"/>
      <c r="ITX1158" s="754"/>
      <c r="ITY1158" s="754"/>
      <c r="ITZ1158" s="754"/>
      <c r="IUA1158" s="754"/>
      <c r="IUB1158" s="754"/>
      <c r="IUC1158" s="754"/>
      <c r="IUD1158" s="754"/>
      <c r="IUE1158" s="754"/>
      <c r="IUF1158" s="754"/>
      <c r="IUG1158" s="754"/>
      <c r="IUH1158" s="754"/>
      <c r="IUI1158" s="754"/>
      <c r="IUJ1158" s="754"/>
      <c r="IUK1158" s="754"/>
      <c r="IUL1158" s="754"/>
      <c r="IUM1158" s="754"/>
      <c r="IUN1158" s="754"/>
      <c r="IUO1158" s="754"/>
      <c r="IUP1158" s="754"/>
      <c r="IUQ1158" s="754"/>
      <c r="IUR1158" s="754"/>
      <c r="IUS1158" s="754"/>
      <c r="IUT1158" s="754"/>
      <c r="IUU1158" s="754"/>
      <c r="IUV1158" s="754"/>
      <c r="IUW1158" s="754"/>
      <c r="IUX1158" s="754"/>
      <c r="IUY1158" s="754"/>
      <c r="IUZ1158" s="754"/>
      <c r="IVA1158" s="754"/>
      <c r="IVB1158" s="754"/>
      <c r="IVC1158" s="754"/>
      <c r="IVD1158" s="754"/>
      <c r="IVE1158" s="754"/>
      <c r="IVF1158" s="754"/>
      <c r="IVG1158" s="754"/>
      <c r="IVH1158" s="754"/>
      <c r="IVI1158" s="754"/>
      <c r="IVJ1158" s="754"/>
      <c r="IVK1158" s="754"/>
      <c r="IVL1158" s="754"/>
      <c r="IVM1158" s="754"/>
      <c r="IVN1158" s="754"/>
      <c r="IVO1158" s="754"/>
      <c r="IVP1158" s="754"/>
      <c r="IVQ1158" s="754"/>
      <c r="IVR1158" s="754"/>
      <c r="IVS1158" s="754"/>
      <c r="IVT1158" s="754"/>
      <c r="IVU1158" s="754"/>
      <c r="IVV1158" s="754"/>
      <c r="IVW1158" s="754"/>
      <c r="IVX1158" s="754"/>
      <c r="IVY1158" s="754"/>
      <c r="IVZ1158" s="754"/>
      <c r="IWA1158" s="754"/>
      <c r="IWB1158" s="754"/>
      <c r="IWC1158" s="754"/>
      <c r="IWD1158" s="754"/>
      <c r="IWE1158" s="754"/>
      <c r="IWF1158" s="754"/>
      <c r="IWG1158" s="754"/>
      <c r="IWH1158" s="754"/>
      <c r="IWI1158" s="754"/>
      <c r="IWJ1158" s="754"/>
      <c r="IWK1158" s="754"/>
      <c r="IWL1158" s="754"/>
      <c r="IWM1158" s="754"/>
      <c r="IWN1158" s="754"/>
      <c r="IWO1158" s="754"/>
      <c r="IWP1158" s="754"/>
      <c r="IWQ1158" s="754"/>
      <c r="IWR1158" s="754"/>
      <c r="IWS1158" s="754"/>
      <c r="IWT1158" s="754"/>
      <c r="IWU1158" s="754"/>
      <c r="IWV1158" s="754"/>
      <c r="IWW1158" s="754"/>
      <c r="IWX1158" s="754"/>
      <c r="IWY1158" s="754"/>
      <c r="IWZ1158" s="754"/>
      <c r="IXA1158" s="754"/>
      <c r="IXB1158" s="754"/>
      <c r="IXC1158" s="754"/>
      <c r="IXD1158" s="754"/>
      <c r="IXE1158" s="754"/>
      <c r="IXF1158" s="754"/>
      <c r="IXG1158" s="754"/>
      <c r="IXH1158" s="754"/>
      <c r="IXI1158" s="754"/>
      <c r="IXJ1158" s="754"/>
      <c r="IXK1158" s="754"/>
      <c r="IXL1158" s="754"/>
      <c r="IXM1158" s="754"/>
      <c r="IXN1158" s="754"/>
      <c r="IXO1158" s="754"/>
      <c r="IXP1158" s="754"/>
      <c r="IXQ1158" s="754"/>
      <c r="IXR1158" s="754"/>
      <c r="IXS1158" s="754"/>
      <c r="IXT1158" s="754"/>
      <c r="IXU1158" s="754"/>
      <c r="IXV1158" s="754"/>
      <c r="IXW1158" s="754"/>
      <c r="IXX1158" s="754"/>
      <c r="IXY1158" s="754"/>
      <c r="IXZ1158" s="754"/>
      <c r="IYA1158" s="754"/>
      <c r="IYB1158" s="754"/>
      <c r="IYC1158" s="754"/>
      <c r="IYD1158" s="754"/>
      <c r="IYE1158" s="754"/>
      <c r="IYF1158" s="754"/>
      <c r="IYG1158" s="754"/>
      <c r="IYH1158" s="754"/>
      <c r="IYI1158" s="754"/>
      <c r="IYJ1158" s="754"/>
      <c r="IYK1158" s="754"/>
      <c r="IYL1158" s="754"/>
      <c r="IYM1158" s="754"/>
      <c r="IYN1158" s="754"/>
      <c r="IYO1158" s="754"/>
      <c r="IYP1158" s="754"/>
      <c r="IYQ1158" s="754"/>
      <c r="IYR1158" s="754"/>
      <c r="IYS1158" s="754"/>
      <c r="IYT1158" s="754"/>
      <c r="IYU1158" s="754"/>
      <c r="IYV1158" s="754"/>
      <c r="IYW1158" s="754"/>
      <c r="IYX1158" s="754"/>
      <c r="IYY1158" s="754"/>
      <c r="IYZ1158" s="754"/>
      <c r="IZA1158" s="754"/>
      <c r="IZB1158" s="754"/>
      <c r="IZC1158" s="754"/>
      <c r="IZD1158" s="754"/>
      <c r="IZE1158" s="754"/>
      <c r="IZF1158" s="754"/>
      <c r="IZG1158" s="754"/>
      <c r="IZH1158" s="754"/>
      <c r="IZI1158" s="754"/>
      <c r="IZJ1158" s="754"/>
      <c r="IZK1158" s="754"/>
      <c r="IZL1158" s="754"/>
      <c r="IZM1158" s="754"/>
      <c r="IZN1158" s="754"/>
      <c r="IZO1158" s="754"/>
      <c r="IZP1158" s="754"/>
      <c r="IZQ1158" s="754"/>
      <c r="IZR1158" s="754"/>
      <c r="IZS1158" s="754"/>
      <c r="IZT1158" s="754"/>
      <c r="IZU1158" s="754"/>
      <c r="IZV1158" s="754"/>
      <c r="IZW1158" s="754"/>
      <c r="IZX1158" s="754"/>
      <c r="IZY1158" s="754"/>
      <c r="IZZ1158" s="754"/>
      <c r="JAA1158" s="754"/>
      <c r="JAB1158" s="754"/>
      <c r="JAC1158" s="754"/>
      <c r="JAD1158" s="754"/>
      <c r="JAE1158" s="754"/>
      <c r="JAF1158" s="754"/>
      <c r="JAG1158" s="754"/>
      <c r="JAH1158" s="754"/>
      <c r="JAI1158" s="754"/>
      <c r="JAJ1158" s="754"/>
      <c r="JAK1158" s="754"/>
      <c r="JAL1158" s="754"/>
      <c r="JAM1158" s="754"/>
      <c r="JAN1158" s="754"/>
      <c r="JAO1158" s="754"/>
      <c r="JAP1158" s="754"/>
      <c r="JAQ1158" s="754"/>
      <c r="JAR1158" s="754"/>
      <c r="JAS1158" s="754"/>
      <c r="JAT1158" s="754"/>
      <c r="JAU1158" s="754"/>
      <c r="JAV1158" s="754"/>
      <c r="JAW1158" s="754"/>
      <c r="JAX1158" s="754"/>
      <c r="JAY1158" s="754"/>
      <c r="JAZ1158" s="754"/>
      <c r="JBA1158" s="754"/>
      <c r="JBB1158" s="754"/>
      <c r="JBC1158" s="754"/>
      <c r="JBD1158" s="754"/>
      <c r="JBE1158" s="754"/>
      <c r="JBF1158" s="754"/>
      <c r="JBG1158" s="754"/>
      <c r="JBH1158" s="754"/>
      <c r="JBI1158" s="754"/>
      <c r="JBJ1158" s="754"/>
      <c r="JBK1158" s="754"/>
      <c r="JBL1158" s="754"/>
      <c r="JBM1158" s="754"/>
      <c r="JBN1158" s="754"/>
      <c r="JBO1158" s="754"/>
      <c r="JBP1158" s="754"/>
      <c r="JBQ1158" s="754"/>
      <c r="JBR1158" s="754"/>
      <c r="JBS1158" s="754"/>
      <c r="JBT1158" s="754"/>
      <c r="JBU1158" s="754"/>
      <c r="JBV1158" s="754"/>
      <c r="JBW1158" s="754"/>
      <c r="JBX1158" s="754"/>
      <c r="JBY1158" s="754"/>
      <c r="JBZ1158" s="754"/>
      <c r="JCA1158" s="754"/>
      <c r="JCB1158" s="754"/>
      <c r="JCC1158" s="754"/>
      <c r="JCD1158" s="754"/>
      <c r="JCE1158" s="754"/>
      <c r="JCF1158" s="754"/>
      <c r="JCG1158" s="754"/>
      <c r="JCH1158" s="754"/>
      <c r="JCI1158" s="754"/>
      <c r="JCJ1158" s="754"/>
      <c r="JCK1158" s="754"/>
      <c r="JCL1158" s="754"/>
      <c r="JCM1158" s="754"/>
      <c r="JCN1158" s="754"/>
      <c r="JCO1158" s="754"/>
      <c r="JCP1158" s="754"/>
      <c r="JCQ1158" s="754"/>
      <c r="JCR1158" s="754"/>
      <c r="JCS1158" s="754"/>
      <c r="JCT1158" s="754"/>
      <c r="JCU1158" s="754"/>
      <c r="JCV1158" s="754"/>
      <c r="JCW1158" s="754"/>
      <c r="JCX1158" s="754"/>
      <c r="JCY1158" s="754"/>
      <c r="JCZ1158" s="754"/>
      <c r="JDA1158" s="754"/>
      <c r="JDB1158" s="754"/>
      <c r="JDC1158" s="754"/>
      <c r="JDD1158" s="754"/>
      <c r="JDE1158" s="754"/>
      <c r="JDF1158" s="754"/>
      <c r="JDG1158" s="754"/>
      <c r="JDH1158" s="754"/>
      <c r="JDI1158" s="754"/>
      <c r="JDJ1158" s="754"/>
      <c r="JDK1158" s="754"/>
      <c r="JDL1158" s="754"/>
      <c r="JDM1158" s="754"/>
      <c r="JDN1158" s="754"/>
      <c r="JDO1158" s="754"/>
      <c r="JDP1158" s="754"/>
      <c r="JDQ1158" s="754"/>
      <c r="JDR1158" s="754"/>
      <c r="JDS1158" s="754"/>
      <c r="JDT1158" s="754"/>
      <c r="JDU1158" s="754"/>
      <c r="JDV1158" s="754"/>
      <c r="JDW1158" s="754"/>
      <c r="JDX1158" s="754"/>
      <c r="JDY1158" s="754"/>
      <c r="JDZ1158" s="754"/>
      <c r="JEA1158" s="754"/>
      <c r="JEB1158" s="754"/>
      <c r="JEC1158" s="754"/>
      <c r="JED1158" s="754"/>
      <c r="JEE1158" s="754"/>
      <c r="JEF1158" s="754"/>
      <c r="JEG1158" s="754"/>
      <c r="JEH1158" s="754"/>
      <c r="JEI1158" s="754"/>
      <c r="JEJ1158" s="754"/>
      <c r="JEK1158" s="754"/>
      <c r="JEL1158" s="754"/>
      <c r="JEM1158" s="754"/>
      <c r="JEN1158" s="754"/>
      <c r="JEO1158" s="754"/>
      <c r="JEP1158" s="754"/>
      <c r="JEQ1158" s="754"/>
      <c r="JER1158" s="754"/>
      <c r="JES1158" s="754"/>
      <c r="JET1158" s="754"/>
      <c r="JEU1158" s="754"/>
      <c r="JEV1158" s="754"/>
      <c r="JEW1158" s="754"/>
      <c r="JEX1158" s="754"/>
      <c r="JEY1158" s="754"/>
      <c r="JEZ1158" s="754"/>
      <c r="JFA1158" s="754"/>
      <c r="JFB1158" s="754"/>
      <c r="JFC1158" s="754"/>
      <c r="JFD1158" s="754"/>
      <c r="JFE1158" s="754"/>
      <c r="JFF1158" s="754"/>
      <c r="JFG1158" s="754"/>
      <c r="JFH1158" s="754"/>
      <c r="JFI1158" s="754"/>
      <c r="JFJ1158" s="754"/>
      <c r="JFK1158" s="754"/>
      <c r="JFL1158" s="754"/>
      <c r="JFM1158" s="754"/>
      <c r="JFN1158" s="754"/>
      <c r="JFO1158" s="754"/>
      <c r="JFP1158" s="754"/>
      <c r="JFQ1158" s="754"/>
      <c r="JFR1158" s="754"/>
      <c r="JFS1158" s="754"/>
      <c r="JFT1158" s="754"/>
      <c r="JFU1158" s="754"/>
      <c r="JFV1158" s="754"/>
      <c r="JFW1158" s="754"/>
      <c r="JFX1158" s="754"/>
      <c r="JFY1158" s="754"/>
      <c r="JFZ1158" s="754"/>
      <c r="JGA1158" s="754"/>
      <c r="JGB1158" s="754"/>
      <c r="JGC1158" s="754"/>
      <c r="JGD1158" s="754"/>
      <c r="JGE1158" s="754"/>
      <c r="JGF1158" s="754"/>
      <c r="JGG1158" s="754"/>
      <c r="JGH1158" s="754"/>
      <c r="JGI1158" s="754"/>
      <c r="JGJ1158" s="754"/>
      <c r="JGK1158" s="754"/>
      <c r="JGL1158" s="754"/>
      <c r="JGM1158" s="754"/>
      <c r="JGN1158" s="754"/>
      <c r="JGO1158" s="754"/>
      <c r="JGP1158" s="754"/>
      <c r="JGQ1158" s="754"/>
      <c r="JGR1158" s="754"/>
      <c r="JGS1158" s="754"/>
      <c r="JGT1158" s="754"/>
      <c r="JGU1158" s="754"/>
      <c r="JGV1158" s="754"/>
      <c r="JGW1158" s="754"/>
      <c r="JGX1158" s="754"/>
      <c r="JGY1158" s="754"/>
      <c r="JGZ1158" s="754"/>
      <c r="JHA1158" s="754"/>
      <c r="JHB1158" s="754"/>
      <c r="JHC1158" s="754"/>
      <c r="JHD1158" s="754"/>
      <c r="JHE1158" s="754"/>
      <c r="JHF1158" s="754"/>
      <c r="JHG1158" s="754"/>
      <c r="JHH1158" s="754"/>
      <c r="JHI1158" s="754"/>
      <c r="JHJ1158" s="754"/>
      <c r="JHK1158" s="754"/>
      <c r="JHL1158" s="754"/>
      <c r="JHM1158" s="754"/>
      <c r="JHN1158" s="754"/>
      <c r="JHO1158" s="754"/>
      <c r="JHP1158" s="754"/>
      <c r="JHQ1158" s="754"/>
      <c r="JHR1158" s="754"/>
      <c r="JHS1158" s="754"/>
      <c r="JHT1158" s="754"/>
      <c r="JHU1158" s="754"/>
      <c r="JHV1158" s="754"/>
      <c r="JHW1158" s="754"/>
      <c r="JHX1158" s="754"/>
      <c r="JHY1158" s="754"/>
      <c r="JHZ1158" s="754"/>
      <c r="JIA1158" s="754"/>
      <c r="JIB1158" s="754"/>
      <c r="JIC1158" s="754"/>
      <c r="JID1158" s="754"/>
      <c r="JIE1158" s="754"/>
      <c r="JIF1158" s="754"/>
      <c r="JIG1158" s="754"/>
      <c r="JIH1158" s="754"/>
      <c r="JII1158" s="754"/>
      <c r="JIJ1158" s="754"/>
      <c r="JIK1158" s="754"/>
      <c r="JIL1158" s="754"/>
      <c r="JIM1158" s="754"/>
      <c r="JIN1158" s="754"/>
      <c r="JIO1158" s="754"/>
      <c r="JIP1158" s="754"/>
      <c r="JIQ1158" s="754"/>
      <c r="JIR1158" s="754"/>
      <c r="JIS1158" s="754"/>
      <c r="JIT1158" s="754"/>
      <c r="JIU1158" s="754"/>
      <c r="JIV1158" s="754"/>
      <c r="JIW1158" s="754"/>
      <c r="JIX1158" s="754"/>
      <c r="JIY1158" s="754"/>
      <c r="JIZ1158" s="754"/>
      <c r="JJA1158" s="754"/>
      <c r="JJB1158" s="754"/>
      <c r="JJC1158" s="754"/>
      <c r="JJD1158" s="754"/>
      <c r="JJE1158" s="754"/>
      <c r="JJF1158" s="754"/>
      <c r="JJG1158" s="754"/>
      <c r="JJH1158" s="754"/>
      <c r="JJI1158" s="754"/>
      <c r="JJJ1158" s="754"/>
      <c r="JJK1158" s="754"/>
      <c r="JJL1158" s="754"/>
      <c r="JJM1158" s="754"/>
      <c r="JJN1158" s="754"/>
      <c r="JJO1158" s="754"/>
      <c r="JJP1158" s="754"/>
      <c r="JJQ1158" s="754"/>
      <c r="JJR1158" s="754"/>
      <c r="JJS1158" s="754"/>
      <c r="JJT1158" s="754"/>
      <c r="JJU1158" s="754"/>
      <c r="JJV1158" s="754"/>
      <c r="JJW1158" s="754"/>
      <c r="JJX1158" s="754"/>
      <c r="JJY1158" s="754"/>
      <c r="JJZ1158" s="754"/>
      <c r="JKA1158" s="754"/>
      <c r="JKB1158" s="754"/>
      <c r="JKC1158" s="754"/>
      <c r="JKD1158" s="754"/>
      <c r="JKE1158" s="754"/>
      <c r="JKF1158" s="754"/>
      <c r="JKG1158" s="754"/>
      <c r="JKH1158" s="754"/>
      <c r="JKI1158" s="754"/>
      <c r="JKJ1158" s="754"/>
      <c r="JKK1158" s="754"/>
      <c r="JKL1158" s="754"/>
      <c r="JKM1158" s="754"/>
      <c r="JKN1158" s="754"/>
      <c r="JKO1158" s="754"/>
      <c r="JKP1158" s="754"/>
      <c r="JKQ1158" s="754"/>
      <c r="JKR1158" s="754"/>
      <c r="JKS1158" s="754"/>
      <c r="JKT1158" s="754"/>
      <c r="JKU1158" s="754"/>
      <c r="JKV1158" s="754"/>
      <c r="JKW1158" s="754"/>
      <c r="JKX1158" s="754"/>
      <c r="JKY1158" s="754"/>
      <c r="JKZ1158" s="754"/>
      <c r="JLA1158" s="754"/>
      <c r="JLB1158" s="754"/>
      <c r="JLC1158" s="754"/>
      <c r="JLD1158" s="754"/>
      <c r="JLE1158" s="754"/>
      <c r="JLF1158" s="754"/>
      <c r="JLG1158" s="754"/>
      <c r="JLH1158" s="754"/>
      <c r="JLI1158" s="754"/>
      <c r="JLJ1158" s="754"/>
      <c r="JLK1158" s="754"/>
      <c r="JLL1158" s="754"/>
      <c r="JLM1158" s="754"/>
      <c r="JLN1158" s="754"/>
      <c r="JLO1158" s="754"/>
      <c r="JLP1158" s="754"/>
      <c r="JLQ1158" s="754"/>
      <c r="JLR1158" s="754"/>
      <c r="JLS1158" s="754"/>
      <c r="JLT1158" s="754"/>
      <c r="JLU1158" s="754"/>
      <c r="JLV1158" s="754"/>
      <c r="JLW1158" s="754"/>
      <c r="JLX1158" s="754"/>
      <c r="JLY1158" s="754"/>
      <c r="JLZ1158" s="754"/>
      <c r="JMA1158" s="754"/>
      <c r="JMB1158" s="754"/>
      <c r="JMC1158" s="754"/>
      <c r="JMD1158" s="754"/>
      <c r="JME1158" s="754"/>
      <c r="JMF1158" s="754"/>
      <c r="JMG1158" s="754"/>
      <c r="JMH1158" s="754"/>
      <c r="JMI1158" s="754"/>
      <c r="JMJ1158" s="754"/>
      <c r="JMK1158" s="754"/>
      <c r="JML1158" s="754"/>
      <c r="JMM1158" s="754"/>
      <c r="JMN1158" s="754"/>
      <c r="JMO1158" s="754"/>
      <c r="JMP1158" s="754"/>
      <c r="JMQ1158" s="754"/>
      <c r="JMR1158" s="754"/>
      <c r="JMS1158" s="754"/>
      <c r="JMT1158" s="754"/>
      <c r="JMU1158" s="754"/>
      <c r="JMV1158" s="754"/>
      <c r="JMW1158" s="754"/>
      <c r="JMX1158" s="754"/>
      <c r="JMY1158" s="754"/>
      <c r="JMZ1158" s="754"/>
      <c r="JNA1158" s="754"/>
      <c r="JNB1158" s="754"/>
      <c r="JNC1158" s="754"/>
      <c r="JND1158" s="754"/>
      <c r="JNE1158" s="754"/>
      <c r="JNF1158" s="754"/>
      <c r="JNG1158" s="754"/>
      <c r="JNH1158" s="754"/>
      <c r="JNI1158" s="754"/>
      <c r="JNJ1158" s="754"/>
      <c r="JNK1158" s="754"/>
      <c r="JNL1158" s="754"/>
      <c r="JNM1158" s="754"/>
      <c r="JNN1158" s="754"/>
      <c r="JNO1158" s="754"/>
      <c r="JNP1158" s="754"/>
      <c r="JNQ1158" s="754"/>
      <c r="JNR1158" s="754"/>
      <c r="JNS1158" s="754"/>
      <c r="JNT1158" s="754"/>
      <c r="JNU1158" s="754"/>
      <c r="JNV1158" s="754"/>
      <c r="JNW1158" s="754"/>
      <c r="JNX1158" s="754"/>
      <c r="JNY1158" s="754"/>
      <c r="JNZ1158" s="754"/>
      <c r="JOA1158" s="754"/>
      <c r="JOB1158" s="754"/>
      <c r="JOC1158" s="754"/>
      <c r="JOD1158" s="754"/>
      <c r="JOE1158" s="754"/>
      <c r="JOF1158" s="754"/>
      <c r="JOG1158" s="754"/>
      <c r="JOH1158" s="754"/>
      <c r="JOI1158" s="754"/>
      <c r="JOJ1158" s="754"/>
      <c r="JOK1158" s="754"/>
      <c r="JOL1158" s="754"/>
      <c r="JOM1158" s="754"/>
      <c r="JON1158" s="754"/>
      <c r="JOO1158" s="754"/>
      <c r="JOP1158" s="754"/>
      <c r="JOQ1158" s="754"/>
      <c r="JOR1158" s="754"/>
      <c r="JOS1158" s="754"/>
      <c r="JOT1158" s="754"/>
      <c r="JOU1158" s="754"/>
      <c r="JOV1158" s="754"/>
      <c r="JOW1158" s="754"/>
      <c r="JOX1158" s="754"/>
      <c r="JOY1158" s="754"/>
      <c r="JOZ1158" s="754"/>
      <c r="JPA1158" s="754"/>
      <c r="JPB1158" s="754"/>
      <c r="JPC1158" s="754"/>
      <c r="JPD1158" s="754"/>
      <c r="JPE1158" s="754"/>
      <c r="JPF1158" s="754"/>
      <c r="JPG1158" s="754"/>
      <c r="JPH1158" s="754"/>
      <c r="JPI1158" s="754"/>
      <c r="JPJ1158" s="754"/>
      <c r="JPK1158" s="754"/>
      <c r="JPL1158" s="754"/>
      <c r="JPM1158" s="754"/>
      <c r="JPN1158" s="754"/>
      <c r="JPO1158" s="754"/>
      <c r="JPP1158" s="754"/>
      <c r="JPQ1158" s="754"/>
      <c r="JPR1158" s="754"/>
      <c r="JPS1158" s="754"/>
      <c r="JPT1158" s="754"/>
      <c r="JPU1158" s="754"/>
      <c r="JPV1158" s="754"/>
      <c r="JPW1158" s="754"/>
      <c r="JPX1158" s="754"/>
      <c r="JPY1158" s="754"/>
      <c r="JPZ1158" s="754"/>
      <c r="JQA1158" s="754"/>
      <c r="JQB1158" s="754"/>
      <c r="JQC1158" s="754"/>
      <c r="JQD1158" s="754"/>
      <c r="JQE1158" s="754"/>
      <c r="JQF1158" s="754"/>
      <c r="JQG1158" s="754"/>
      <c r="JQH1158" s="754"/>
      <c r="JQI1158" s="754"/>
      <c r="JQJ1158" s="754"/>
      <c r="JQK1158" s="754"/>
      <c r="JQL1158" s="754"/>
      <c r="JQM1158" s="754"/>
      <c r="JQN1158" s="754"/>
      <c r="JQO1158" s="754"/>
      <c r="JQP1158" s="754"/>
      <c r="JQQ1158" s="754"/>
      <c r="JQR1158" s="754"/>
      <c r="JQS1158" s="754"/>
      <c r="JQT1158" s="754"/>
      <c r="JQU1158" s="754"/>
      <c r="JQV1158" s="754"/>
      <c r="JQW1158" s="754"/>
      <c r="JQX1158" s="754"/>
      <c r="JQY1158" s="754"/>
      <c r="JQZ1158" s="754"/>
      <c r="JRA1158" s="754"/>
      <c r="JRB1158" s="754"/>
      <c r="JRC1158" s="754"/>
      <c r="JRD1158" s="754"/>
      <c r="JRE1158" s="754"/>
      <c r="JRF1158" s="754"/>
      <c r="JRG1158" s="754"/>
      <c r="JRH1158" s="754"/>
      <c r="JRI1158" s="754"/>
      <c r="JRJ1158" s="754"/>
      <c r="JRK1158" s="754"/>
      <c r="JRL1158" s="754"/>
      <c r="JRM1158" s="754"/>
      <c r="JRN1158" s="754"/>
      <c r="JRO1158" s="754"/>
      <c r="JRP1158" s="754"/>
      <c r="JRQ1158" s="754"/>
      <c r="JRR1158" s="754"/>
      <c r="JRS1158" s="754"/>
      <c r="JRT1158" s="754"/>
      <c r="JRU1158" s="754"/>
      <c r="JRV1158" s="754"/>
      <c r="JRW1158" s="754"/>
      <c r="JRX1158" s="754"/>
      <c r="JRY1158" s="754"/>
      <c r="JRZ1158" s="754"/>
      <c r="JSA1158" s="754"/>
      <c r="JSB1158" s="754"/>
      <c r="JSC1158" s="754"/>
      <c r="JSD1158" s="754"/>
      <c r="JSE1158" s="754"/>
      <c r="JSF1158" s="754"/>
      <c r="JSG1158" s="754"/>
      <c r="JSH1158" s="754"/>
      <c r="JSI1158" s="754"/>
      <c r="JSJ1158" s="754"/>
      <c r="JSK1158" s="754"/>
      <c r="JSL1158" s="754"/>
      <c r="JSM1158" s="754"/>
      <c r="JSN1158" s="754"/>
      <c r="JSO1158" s="754"/>
      <c r="JSP1158" s="754"/>
      <c r="JSQ1158" s="754"/>
      <c r="JSR1158" s="754"/>
      <c r="JSS1158" s="754"/>
      <c r="JST1158" s="754"/>
      <c r="JSU1158" s="754"/>
      <c r="JSV1158" s="754"/>
      <c r="JSW1158" s="754"/>
      <c r="JSX1158" s="754"/>
      <c r="JSY1158" s="754"/>
      <c r="JSZ1158" s="754"/>
      <c r="JTA1158" s="754"/>
      <c r="JTB1158" s="754"/>
      <c r="JTC1158" s="754"/>
      <c r="JTD1158" s="754"/>
      <c r="JTE1158" s="754"/>
      <c r="JTF1158" s="754"/>
      <c r="JTG1158" s="754"/>
      <c r="JTH1158" s="754"/>
      <c r="JTI1158" s="754"/>
      <c r="JTJ1158" s="754"/>
      <c r="JTK1158" s="754"/>
      <c r="JTL1158" s="754"/>
      <c r="JTM1158" s="754"/>
      <c r="JTN1158" s="754"/>
      <c r="JTO1158" s="754"/>
      <c r="JTP1158" s="754"/>
      <c r="JTQ1158" s="754"/>
      <c r="JTR1158" s="754"/>
      <c r="JTS1158" s="754"/>
      <c r="JTT1158" s="754"/>
      <c r="JTU1158" s="754"/>
      <c r="JTV1158" s="754"/>
      <c r="JTW1158" s="754"/>
      <c r="JTX1158" s="754"/>
      <c r="JTY1158" s="754"/>
      <c r="JTZ1158" s="754"/>
      <c r="JUA1158" s="754"/>
      <c r="JUB1158" s="754"/>
      <c r="JUC1158" s="754"/>
      <c r="JUD1158" s="754"/>
      <c r="JUE1158" s="754"/>
      <c r="JUF1158" s="754"/>
      <c r="JUG1158" s="754"/>
      <c r="JUH1158" s="754"/>
      <c r="JUI1158" s="754"/>
      <c r="JUJ1158" s="754"/>
      <c r="JUK1158" s="754"/>
      <c r="JUL1158" s="754"/>
      <c r="JUM1158" s="754"/>
      <c r="JUN1158" s="754"/>
      <c r="JUO1158" s="754"/>
      <c r="JUP1158" s="754"/>
      <c r="JUQ1158" s="754"/>
      <c r="JUR1158" s="754"/>
      <c r="JUS1158" s="754"/>
      <c r="JUT1158" s="754"/>
      <c r="JUU1158" s="754"/>
      <c r="JUV1158" s="754"/>
      <c r="JUW1158" s="754"/>
      <c r="JUX1158" s="754"/>
      <c r="JUY1158" s="754"/>
      <c r="JUZ1158" s="754"/>
      <c r="JVA1158" s="754"/>
      <c r="JVB1158" s="754"/>
      <c r="JVC1158" s="754"/>
      <c r="JVD1158" s="754"/>
      <c r="JVE1158" s="754"/>
      <c r="JVF1158" s="754"/>
      <c r="JVG1158" s="754"/>
      <c r="JVH1158" s="754"/>
      <c r="JVI1158" s="754"/>
      <c r="JVJ1158" s="754"/>
      <c r="JVK1158" s="754"/>
      <c r="JVL1158" s="754"/>
      <c r="JVM1158" s="754"/>
      <c r="JVN1158" s="754"/>
      <c r="JVO1158" s="754"/>
      <c r="JVP1158" s="754"/>
      <c r="JVQ1158" s="754"/>
      <c r="JVR1158" s="754"/>
      <c r="JVS1158" s="754"/>
      <c r="JVT1158" s="754"/>
      <c r="JVU1158" s="754"/>
      <c r="JVV1158" s="754"/>
      <c r="JVW1158" s="754"/>
      <c r="JVX1158" s="754"/>
      <c r="JVY1158" s="754"/>
      <c r="JVZ1158" s="754"/>
      <c r="JWA1158" s="754"/>
      <c r="JWB1158" s="754"/>
      <c r="JWC1158" s="754"/>
      <c r="JWD1158" s="754"/>
      <c r="JWE1158" s="754"/>
      <c r="JWF1158" s="754"/>
      <c r="JWG1158" s="754"/>
      <c r="JWH1158" s="754"/>
      <c r="JWI1158" s="754"/>
      <c r="JWJ1158" s="754"/>
      <c r="JWK1158" s="754"/>
      <c r="JWL1158" s="754"/>
      <c r="JWM1158" s="754"/>
      <c r="JWN1158" s="754"/>
      <c r="JWO1158" s="754"/>
      <c r="JWP1158" s="754"/>
      <c r="JWQ1158" s="754"/>
      <c r="JWR1158" s="754"/>
      <c r="JWS1158" s="754"/>
      <c r="JWT1158" s="754"/>
      <c r="JWU1158" s="754"/>
      <c r="JWV1158" s="754"/>
      <c r="JWW1158" s="754"/>
      <c r="JWX1158" s="754"/>
      <c r="JWY1158" s="754"/>
      <c r="JWZ1158" s="754"/>
      <c r="JXA1158" s="754"/>
      <c r="JXB1158" s="754"/>
      <c r="JXC1158" s="754"/>
      <c r="JXD1158" s="754"/>
      <c r="JXE1158" s="754"/>
      <c r="JXF1158" s="754"/>
      <c r="JXG1158" s="754"/>
      <c r="JXH1158" s="754"/>
      <c r="JXI1158" s="754"/>
      <c r="JXJ1158" s="754"/>
      <c r="JXK1158" s="754"/>
      <c r="JXL1158" s="754"/>
      <c r="JXM1158" s="754"/>
      <c r="JXN1158" s="754"/>
      <c r="JXO1158" s="754"/>
      <c r="JXP1158" s="754"/>
      <c r="JXQ1158" s="754"/>
      <c r="JXR1158" s="754"/>
      <c r="JXS1158" s="754"/>
      <c r="JXT1158" s="754"/>
      <c r="JXU1158" s="754"/>
      <c r="JXV1158" s="754"/>
      <c r="JXW1158" s="754"/>
      <c r="JXX1158" s="754"/>
      <c r="JXY1158" s="754"/>
      <c r="JXZ1158" s="754"/>
      <c r="JYA1158" s="754"/>
      <c r="JYB1158" s="754"/>
      <c r="JYC1158" s="754"/>
      <c r="JYD1158" s="754"/>
      <c r="JYE1158" s="754"/>
      <c r="JYF1158" s="754"/>
      <c r="JYG1158" s="754"/>
      <c r="JYH1158" s="754"/>
      <c r="JYI1158" s="754"/>
      <c r="JYJ1158" s="754"/>
      <c r="JYK1158" s="754"/>
      <c r="JYL1158" s="754"/>
      <c r="JYM1158" s="754"/>
      <c r="JYN1158" s="754"/>
      <c r="JYO1158" s="754"/>
      <c r="JYP1158" s="754"/>
      <c r="JYQ1158" s="754"/>
      <c r="JYR1158" s="754"/>
      <c r="JYS1158" s="754"/>
      <c r="JYT1158" s="754"/>
      <c r="JYU1158" s="754"/>
      <c r="JYV1158" s="754"/>
      <c r="JYW1158" s="754"/>
      <c r="JYX1158" s="754"/>
      <c r="JYY1158" s="754"/>
      <c r="JYZ1158" s="754"/>
      <c r="JZA1158" s="754"/>
      <c r="JZB1158" s="754"/>
      <c r="JZC1158" s="754"/>
      <c r="JZD1158" s="754"/>
      <c r="JZE1158" s="754"/>
      <c r="JZF1158" s="754"/>
      <c r="JZG1158" s="754"/>
      <c r="JZH1158" s="754"/>
      <c r="JZI1158" s="754"/>
      <c r="JZJ1158" s="754"/>
      <c r="JZK1158" s="754"/>
      <c r="JZL1158" s="754"/>
      <c r="JZM1158" s="754"/>
      <c r="JZN1158" s="754"/>
      <c r="JZO1158" s="754"/>
      <c r="JZP1158" s="754"/>
      <c r="JZQ1158" s="754"/>
      <c r="JZR1158" s="754"/>
      <c r="JZS1158" s="754"/>
      <c r="JZT1158" s="754"/>
      <c r="JZU1158" s="754"/>
      <c r="JZV1158" s="754"/>
      <c r="JZW1158" s="754"/>
      <c r="JZX1158" s="754"/>
      <c r="JZY1158" s="754"/>
      <c r="JZZ1158" s="754"/>
      <c r="KAA1158" s="754"/>
      <c r="KAB1158" s="754"/>
      <c r="KAC1158" s="754"/>
      <c r="KAD1158" s="754"/>
      <c r="KAE1158" s="754"/>
      <c r="KAF1158" s="754"/>
      <c r="KAG1158" s="754"/>
      <c r="KAH1158" s="754"/>
      <c r="KAI1158" s="754"/>
      <c r="KAJ1158" s="754"/>
      <c r="KAK1158" s="754"/>
      <c r="KAL1158" s="754"/>
      <c r="KAM1158" s="754"/>
      <c r="KAN1158" s="754"/>
      <c r="KAO1158" s="754"/>
      <c r="KAP1158" s="754"/>
      <c r="KAQ1158" s="754"/>
      <c r="KAR1158" s="754"/>
      <c r="KAS1158" s="754"/>
      <c r="KAT1158" s="754"/>
      <c r="KAU1158" s="754"/>
      <c r="KAV1158" s="754"/>
      <c r="KAW1158" s="754"/>
      <c r="KAX1158" s="754"/>
      <c r="KAY1158" s="754"/>
      <c r="KAZ1158" s="754"/>
      <c r="KBA1158" s="754"/>
      <c r="KBB1158" s="754"/>
      <c r="KBC1158" s="754"/>
      <c r="KBD1158" s="754"/>
      <c r="KBE1158" s="754"/>
      <c r="KBF1158" s="754"/>
      <c r="KBG1158" s="754"/>
      <c r="KBH1158" s="754"/>
      <c r="KBI1158" s="754"/>
      <c r="KBJ1158" s="754"/>
      <c r="KBK1158" s="754"/>
      <c r="KBL1158" s="754"/>
      <c r="KBM1158" s="754"/>
      <c r="KBN1158" s="754"/>
      <c r="KBO1158" s="754"/>
      <c r="KBP1158" s="754"/>
      <c r="KBQ1158" s="754"/>
      <c r="KBR1158" s="754"/>
      <c r="KBS1158" s="754"/>
      <c r="KBT1158" s="754"/>
      <c r="KBU1158" s="754"/>
      <c r="KBV1158" s="754"/>
      <c r="KBW1158" s="754"/>
      <c r="KBX1158" s="754"/>
      <c r="KBY1158" s="754"/>
      <c r="KBZ1158" s="754"/>
      <c r="KCA1158" s="754"/>
      <c r="KCB1158" s="754"/>
      <c r="KCC1158" s="754"/>
      <c r="KCD1158" s="754"/>
      <c r="KCE1158" s="754"/>
      <c r="KCF1158" s="754"/>
      <c r="KCG1158" s="754"/>
      <c r="KCH1158" s="754"/>
      <c r="KCI1158" s="754"/>
      <c r="KCJ1158" s="754"/>
      <c r="KCK1158" s="754"/>
      <c r="KCL1158" s="754"/>
      <c r="KCM1158" s="754"/>
      <c r="KCN1158" s="754"/>
      <c r="KCO1158" s="754"/>
      <c r="KCP1158" s="754"/>
      <c r="KCQ1158" s="754"/>
      <c r="KCR1158" s="754"/>
      <c r="KCS1158" s="754"/>
      <c r="KCT1158" s="754"/>
      <c r="KCU1158" s="754"/>
      <c r="KCV1158" s="754"/>
      <c r="KCW1158" s="754"/>
      <c r="KCX1158" s="754"/>
      <c r="KCY1158" s="754"/>
      <c r="KCZ1158" s="754"/>
      <c r="KDA1158" s="754"/>
      <c r="KDB1158" s="754"/>
      <c r="KDC1158" s="754"/>
      <c r="KDD1158" s="754"/>
      <c r="KDE1158" s="754"/>
      <c r="KDF1158" s="754"/>
      <c r="KDG1158" s="754"/>
      <c r="KDH1158" s="754"/>
      <c r="KDI1158" s="754"/>
      <c r="KDJ1158" s="754"/>
      <c r="KDK1158" s="754"/>
      <c r="KDL1158" s="754"/>
      <c r="KDM1158" s="754"/>
      <c r="KDN1158" s="754"/>
      <c r="KDO1158" s="754"/>
      <c r="KDP1158" s="754"/>
      <c r="KDQ1158" s="754"/>
      <c r="KDR1158" s="754"/>
      <c r="KDS1158" s="754"/>
      <c r="KDT1158" s="754"/>
      <c r="KDU1158" s="754"/>
      <c r="KDV1158" s="754"/>
      <c r="KDW1158" s="754"/>
      <c r="KDX1158" s="754"/>
      <c r="KDY1158" s="754"/>
      <c r="KDZ1158" s="754"/>
      <c r="KEA1158" s="754"/>
      <c r="KEB1158" s="754"/>
      <c r="KEC1158" s="754"/>
      <c r="KED1158" s="754"/>
      <c r="KEE1158" s="754"/>
      <c r="KEF1158" s="754"/>
      <c r="KEG1158" s="754"/>
      <c r="KEH1158" s="754"/>
      <c r="KEI1158" s="754"/>
      <c r="KEJ1158" s="754"/>
      <c r="KEK1158" s="754"/>
      <c r="KEL1158" s="754"/>
      <c r="KEM1158" s="754"/>
      <c r="KEN1158" s="754"/>
      <c r="KEO1158" s="754"/>
      <c r="KEP1158" s="754"/>
      <c r="KEQ1158" s="754"/>
      <c r="KER1158" s="754"/>
      <c r="KES1158" s="754"/>
      <c r="KET1158" s="754"/>
      <c r="KEU1158" s="754"/>
      <c r="KEV1158" s="754"/>
      <c r="KEW1158" s="754"/>
      <c r="KEX1158" s="754"/>
      <c r="KEY1158" s="754"/>
      <c r="KEZ1158" s="754"/>
      <c r="KFA1158" s="754"/>
      <c r="KFB1158" s="754"/>
      <c r="KFC1158" s="754"/>
      <c r="KFD1158" s="754"/>
      <c r="KFE1158" s="754"/>
      <c r="KFF1158" s="754"/>
      <c r="KFG1158" s="754"/>
      <c r="KFH1158" s="754"/>
      <c r="KFI1158" s="754"/>
      <c r="KFJ1158" s="754"/>
      <c r="KFK1158" s="754"/>
      <c r="KFL1158" s="754"/>
      <c r="KFM1158" s="754"/>
      <c r="KFN1158" s="754"/>
      <c r="KFO1158" s="754"/>
      <c r="KFP1158" s="754"/>
      <c r="KFQ1158" s="754"/>
      <c r="KFR1158" s="754"/>
      <c r="KFS1158" s="754"/>
      <c r="KFT1158" s="754"/>
      <c r="KFU1158" s="754"/>
      <c r="KFV1158" s="754"/>
      <c r="KFW1158" s="754"/>
      <c r="KFX1158" s="754"/>
      <c r="KFY1158" s="754"/>
      <c r="KFZ1158" s="754"/>
      <c r="KGA1158" s="754"/>
      <c r="KGB1158" s="754"/>
      <c r="KGC1158" s="754"/>
      <c r="KGD1158" s="754"/>
      <c r="KGE1158" s="754"/>
      <c r="KGF1158" s="754"/>
      <c r="KGG1158" s="754"/>
      <c r="KGH1158" s="754"/>
      <c r="KGI1158" s="754"/>
      <c r="KGJ1158" s="754"/>
      <c r="KGK1158" s="754"/>
      <c r="KGL1158" s="754"/>
      <c r="KGM1158" s="754"/>
      <c r="KGN1158" s="754"/>
      <c r="KGO1158" s="754"/>
      <c r="KGP1158" s="754"/>
      <c r="KGQ1158" s="754"/>
      <c r="KGR1158" s="754"/>
      <c r="KGS1158" s="754"/>
      <c r="KGT1158" s="754"/>
      <c r="KGU1158" s="754"/>
      <c r="KGV1158" s="754"/>
      <c r="KGW1158" s="754"/>
      <c r="KGX1158" s="754"/>
      <c r="KGY1158" s="754"/>
      <c r="KGZ1158" s="754"/>
      <c r="KHA1158" s="754"/>
      <c r="KHB1158" s="754"/>
      <c r="KHC1158" s="754"/>
      <c r="KHD1158" s="754"/>
      <c r="KHE1158" s="754"/>
      <c r="KHF1158" s="754"/>
      <c r="KHG1158" s="754"/>
      <c r="KHH1158" s="754"/>
      <c r="KHI1158" s="754"/>
      <c r="KHJ1158" s="754"/>
      <c r="KHK1158" s="754"/>
      <c r="KHL1158" s="754"/>
      <c r="KHM1158" s="754"/>
      <c r="KHN1158" s="754"/>
      <c r="KHO1158" s="754"/>
      <c r="KHP1158" s="754"/>
      <c r="KHQ1158" s="754"/>
      <c r="KHR1158" s="754"/>
      <c r="KHS1158" s="754"/>
      <c r="KHT1158" s="754"/>
      <c r="KHU1158" s="754"/>
      <c r="KHV1158" s="754"/>
      <c r="KHW1158" s="754"/>
      <c r="KHX1158" s="754"/>
      <c r="KHY1158" s="754"/>
      <c r="KHZ1158" s="754"/>
      <c r="KIA1158" s="754"/>
      <c r="KIB1158" s="754"/>
      <c r="KIC1158" s="754"/>
      <c r="KID1158" s="754"/>
      <c r="KIE1158" s="754"/>
      <c r="KIF1158" s="754"/>
      <c r="KIG1158" s="754"/>
      <c r="KIH1158" s="754"/>
      <c r="KII1158" s="754"/>
      <c r="KIJ1158" s="754"/>
      <c r="KIK1158" s="754"/>
      <c r="KIL1158" s="754"/>
      <c r="KIM1158" s="754"/>
      <c r="KIN1158" s="754"/>
      <c r="KIO1158" s="754"/>
      <c r="KIP1158" s="754"/>
      <c r="KIQ1158" s="754"/>
      <c r="KIR1158" s="754"/>
      <c r="KIS1158" s="754"/>
      <c r="KIT1158" s="754"/>
      <c r="KIU1158" s="754"/>
      <c r="KIV1158" s="754"/>
      <c r="KIW1158" s="754"/>
      <c r="KIX1158" s="754"/>
      <c r="KIY1158" s="754"/>
      <c r="KIZ1158" s="754"/>
      <c r="KJA1158" s="754"/>
      <c r="KJB1158" s="754"/>
      <c r="KJC1158" s="754"/>
      <c r="KJD1158" s="754"/>
      <c r="KJE1158" s="754"/>
      <c r="KJF1158" s="754"/>
      <c r="KJG1158" s="754"/>
      <c r="KJH1158" s="754"/>
      <c r="KJI1158" s="754"/>
      <c r="KJJ1158" s="754"/>
      <c r="KJK1158" s="754"/>
      <c r="KJL1158" s="754"/>
      <c r="KJM1158" s="754"/>
      <c r="KJN1158" s="754"/>
      <c r="KJO1158" s="754"/>
      <c r="KJP1158" s="754"/>
      <c r="KJQ1158" s="754"/>
      <c r="KJR1158" s="754"/>
      <c r="KJS1158" s="754"/>
      <c r="KJT1158" s="754"/>
      <c r="KJU1158" s="754"/>
      <c r="KJV1158" s="754"/>
      <c r="KJW1158" s="754"/>
      <c r="KJX1158" s="754"/>
      <c r="KJY1158" s="754"/>
      <c r="KJZ1158" s="754"/>
      <c r="KKA1158" s="754"/>
      <c r="KKB1158" s="754"/>
      <c r="KKC1158" s="754"/>
      <c r="KKD1158" s="754"/>
      <c r="KKE1158" s="754"/>
      <c r="KKF1158" s="754"/>
      <c r="KKG1158" s="754"/>
      <c r="KKH1158" s="754"/>
      <c r="KKI1158" s="754"/>
      <c r="KKJ1158" s="754"/>
      <c r="KKK1158" s="754"/>
      <c r="KKL1158" s="754"/>
      <c r="KKM1158" s="754"/>
      <c r="KKN1158" s="754"/>
      <c r="KKO1158" s="754"/>
      <c r="KKP1158" s="754"/>
      <c r="KKQ1158" s="754"/>
      <c r="KKR1158" s="754"/>
      <c r="KKS1158" s="754"/>
      <c r="KKT1158" s="754"/>
      <c r="KKU1158" s="754"/>
      <c r="KKV1158" s="754"/>
      <c r="KKW1158" s="754"/>
      <c r="KKX1158" s="754"/>
      <c r="KKY1158" s="754"/>
      <c r="KKZ1158" s="754"/>
      <c r="KLA1158" s="754"/>
      <c r="KLB1158" s="754"/>
      <c r="KLC1158" s="754"/>
      <c r="KLD1158" s="754"/>
      <c r="KLE1158" s="754"/>
      <c r="KLF1158" s="754"/>
      <c r="KLG1158" s="754"/>
      <c r="KLH1158" s="754"/>
      <c r="KLI1158" s="754"/>
      <c r="KLJ1158" s="754"/>
      <c r="KLK1158" s="754"/>
      <c r="KLL1158" s="754"/>
      <c r="KLM1158" s="754"/>
      <c r="KLN1158" s="754"/>
      <c r="KLO1158" s="754"/>
      <c r="KLP1158" s="754"/>
      <c r="KLQ1158" s="754"/>
      <c r="KLR1158" s="754"/>
      <c r="KLS1158" s="754"/>
      <c r="KLT1158" s="754"/>
      <c r="KLU1158" s="754"/>
      <c r="KLV1158" s="754"/>
      <c r="KLW1158" s="754"/>
      <c r="KLX1158" s="754"/>
      <c r="KLY1158" s="754"/>
      <c r="KLZ1158" s="754"/>
      <c r="KMA1158" s="754"/>
      <c r="KMB1158" s="754"/>
      <c r="KMC1158" s="754"/>
      <c r="KMD1158" s="754"/>
      <c r="KME1158" s="754"/>
      <c r="KMF1158" s="754"/>
      <c r="KMG1158" s="754"/>
      <c r="KMH1158" s="754"/>
      <c r="KMI1158" s="754"/>
      <c r="KMJ1158" s="754"/>
      <c r="KMK1158" s="754"/>
      <c r="KML1158" s="754"/>
      <c r="KMM1158" s="754"/>
      <c r="KMN1158" s="754"/>
      <c r="KMO1158" s="754"/>
      <c r="KMP1158" s="754"/>
      <c r="KMQ1158" s="754"/>
      <c r="KMR1158" s="754"/>
      <c r="KMS1158" s="754"/>
      <c r="KMT1158" s="754"/>
      <c r="KMU1158" s="754"/>
      <c r="KMV1158" s="754"/>
      <c r="KMW1158" s="754"/>
      <c r="KMX1158" s="754"/>
      <c r="KMY1158" s="754"/>
      <c r="KMZ1158" s="754"/>
      <c r="KNA1158" s="754"/>
      <c r="KNB1158" s="754"/>
      <c r="KNC1158" s="754"/>
      <c r="KND1158" s="754"/>
      <c r="KNE1158" s="754"/>
      <c r="KNF1158" s="754"/>
      <c r="KNG1158" s="754"/>
      <c r="KNH1158" s="754"/>
      <c r="KNI1158" s="754"/>
      <c r="KNJ1158" s="754"/>
      <c r="KNK1158" s="754"/>
      <c r="KNL1158" s="754"/>
      <c r="KNM1158" s="754"/>
      <c r="KNN1158" s="754"/>
      <c r="KNO1158" s="754"/>
      <c r="KNP1158" s="754"/>
      <c r="KNQ1158" s="754"/>
      <c r="KNR1158" s="754"/>
      <c r="KNS1158" s="754"/>
      <c r="KNT1158" s="754"/>
      <c r="KNU1158" s="754"/>
      <c r="KNV1158" s="754"/>
      <c r="KNW1158" s="754"/>
      <c r="KNX1158" s="754"/>
      <c r="KNY1158" s="754"/>
      <c r="KNZ1158" s="754"/>
      <c r="KOA1158" s="754"/>
      <c r="KOB1158" s="754"/>
      <c r="KOC1158" s="754"/>
      <c r="KOD1158" s="754"/>
      <c r="KOE1158" s="754"/>
      <c r="KOF1158" s="754"/>
      <c r="KOG1158" s="754"/>
      <c r="KOH1158" s="754"/>
      <c r="KOI1158" s="754"/>
      <c r="KOJ1158" s="754"/>
      <c r="KOK1158" s="754"/>
      <c r="KOL1158" s="754"/>
      <c r="KOM1158" s="754"/>
      <c r="KON1158" s="754"/>
      <c r="KOO1158" s="754"/>
      <c r="KOP1158" s="754"/>
      <c r="KOQ1158" s="754"/>
      <c r="KOR1158" s="754"/>
      <c r="KOS1158" s="754"/>
      <c r="KOT1158" s="754"/>
      <c r="KOU1158" s="754"/>
      <c r="KOV1158" s="754"/>
      <c r="KOW1158" s="754"/>
      <c r="KOX1158" s="754"/>
      <c r="KOY1158" s="754"/>
      <c r="KOZ1158" s="754"/>
      <c r="KPA1158" s="754"/>
      <c r="KPB1158" s="754"/>
      <c r="KPC1158" s="754"/>
      <c r="KPD1158" s="754"/>
      <c r="KPE1158" s="754"/>
      <c r="KPF1158" s="754"/>
      <c r="KPG1158" s="754"/>
      <c r="KPH1158" s="754"/>
      <c r="KPI1158" s="754"/>
      <c r="KPJ1158" s="754"/>
      <c r="KPK1158" s="754"/>
      <c r="KPL1158" s="754"/>
      <c r="KPM1158" s="754"/>
      <c r="KPN1158" s="754"/>
      <c r="KPO1158" s="754"/>
      <c r="KPP1158" s="754"/>
      <c r="KPQ1158" s="754"/>
      <c r="KPR1158" s="754"/>
      <c r="KPS1158" s="754"/>
      <c r="KPT1158" s="754"/>
      <c r="KPU1158" s="754"/>
      <c r="KPV1158" s="754"/>
      <c r="KPW1158" s="754"/>
      <c r="KPX1158" s="754"/>
      <c r="KPY1158" s="754"/>
      <c r="KPZ1158" s="754"/>
      <c r="KQA1158" s="754"/>
      <c r="KQB1158" s="754"/>
      <c r="KQC1158" s="754"/>
      <c r="KQD1158" s="754"/>
      <c r="KQE1158" s="754"/>
      <c r="KQF1158" s="754"/>
      <c r="KQG1158" s="754"/>
      <c r="KQH1158" s="754"/>
      <c r="KQI1158" s="754"/>
      <c r="KQJ1158" s="754"/>
      <c r="KQK1158" s="754"/>
      <c r="KQL1158" s="754"/>
      <c r="KQM1158" s="754"/>
      <c r="KQN1158" s="754"/>
      <c r="KQO1158" s="754"/>
      <c r="KQP1158" s="754"/>
      <c r="KQQ1158" s="754"/>
      <c r="KQR1158" s="754"/>
      <c r="KQS1158" s="754"/>
      <c r="KQT1158" s="754"/>
      <c r="KQU1158" s="754"/>
      <c r="KQV1158" s="754"/>
      <c r="KQW1158" s="754"/>
      <c r="KQX1158" s="754"/>
      <c r="KQY1158" s="754"/>
      <c r="KQZ1158" s="754"/>
      <c r="KRA1158" s="754"/>
      <c r="KRB1158" s="754"/>
      <c r="KRC1158" s="754"/>
      <c r="KRD1158" s="754"/>
      <c r="KRE1158" s="754"/>
      <c r="KRF1158" s="754"/>
      <c r="KRG1158" s="754"/>
      <c r="KRH1158" s="754"/>
      <c r="KRI1158" s="754"/>
      <c r="KRJ1158" s="754"/>
      <c r="KRK1158" s="754"/>
      <c r="KRL1158" s="754"/>
      <c r="KRM1158" s="754"/>
      <c r="KRN1158" s="754"/>
      <c r="KRO1158" s="754"/>
      <c r="KRP1158" s="754"/>
      <c r="KRQ1158" s="754"/>
      <c r="KRR1158" s="754"/>
      <c r="KRS1158" s="754"/>
      <c r="KRT1158" s="754"/>
      <c r="KRU1158" s="754"/>
      <c r="KRV1158" s="754"/>
      <c r="KRW1158" s="754"/>
      <c r="KRX1158" s="754"/>
      <c r="KRY1158" s="754"/>
      <c r="KRZ1158" s="754"/>
      <c r="KSA1158" s="754"/>
      <c r="KSB1158" s="754"/>
      <c r="KSC1158" s="754"/>
      <c r="KSD1158" s="754"/>
      <c r="KSE1158" s="754"/>
      <c r="KSF1158" s="754"/>
      <c r="KSG1158" s="754"/>
      <c r="KSH1158" s="754"/>
      <c r="KSI1158" s="754"/>
      <c r="KSJ1158" s="754"/>
      <c r="KSK1158" s="754"/>
      <c r="KSL1158" s="754"/>
      <c r="KSM1158" s="754"/>
      <c r="KSN1158" s="754"/>
      <c r="KSO1158" s="754"/>
      <c r="KSP1158" s="754"/>
      <c r="KSQ1158" s="754"/>
      <c r="KSR1158" s="754"/>
      <c r="KSS1158" s="754"/>
      <c r="KST1158" s="754"/>
      <c r="KSU1158" s="754"/>
      <c r="KSV1158" s="754"/>
      <c r="KSW1158" s="754"/>
      <c r="KSX1158" s="754"/>
      <c r="KSY1158" s="754"/>
      <c r="KSZ1158" s="754"/>
      <c r="KTA1158" s="754"/>
      <c r="KTB1158" s="754"/>
      <c r="KTC1158" s="754"/>
      <c r="KTD1158" s="754"/>
      <c r="KTE1158" s="754"/>
      <c r="KTF1158" s="754"/>
      <c r="KTG1158" s="754"/>
      <c r="KTH1158" s="754"/>
      <c r="KTI1158" s="754"/>
      <c r="KTJ1158" s="754"/>
      <c r="KTK1158" s="754"/>
      <c r="KTL1158" s="754"/>
      <c r="KTM1158" s="754"/>
      <c r="KTN1158" s="754"/>
      <c r="KTO1158" s="754"/>
      <c r="KTP1158" s="754"/>
      <c r="KTQ1158" s="754"/>
      <c r="KTR1158" s="754"/>
      <c r="KTS1158" s="754"/>
      <c r="KTT1158" s="754"/>
      <c r="KTU1158" s="754"/>
      <c r="KTV1158" s="754"/>
      <c r="KTW1158" s="754"/>
      <c r="KTX1158" s="754"/>
      <c r="KTY1158" s="754"/>
      <c r="KTZ1158" s="754"/>
      <c r="KUA1158" s="754"/>
      <c r="KUB1158" s="754"/>
      <c r="KUC1158" s="754"/>
      <c r="KUD1158" s="754"/>
      <c r="KUE1158" s="754"/>
      <c r="KUF1158" s="754"/>
      <c r="KUG1158" s="754"/>
      <c r="KUH1158" s="754"/>
      <c r="KUI1158" s="754"/>
      <c r="KUJ1158" s="754"/>
      <c r="KUK1158" s="754"/>
      <c r="KUL1158" s="754"/>
      <c r="KUM1158" s="754"/>
      <c r="KUN1158" s="754"/>
      <c r="KUO1158" s="754"/>
      <c r="KUP1158" s="754"/>
      <c r="KUQ1158" s="754"/>
      <c r="KUR1158" s="754"/>
      <c r="KUS1158" s="754"/>
      <c r="KUT1158" s="754"/>
      <c r="KUU1158" s="754"/>
      <c r="KUV1158" s="754"/>
      <c r="KUW1158" s="754"/>
      <c r="KUX1158" s="754"/>
      <c r="KUY1158" s="754"/>
      <c r="KUZ1158" s="754"/>
      <c r="KVA1158" s="754"/>
      <c r="KVB1158" s="754"/>
      <c r="KVC1158" s="754"/>
      <c r="KVD1158" s="754"/>
      <c r="KVE1158" s="754"/>
      <c r="KVF1158" s="754"/>
      <c r="KVG1158" s="754"/>
      <c r="KVH1158" s="754"/>
      <c r="KVI1158" s="754"/>
      <c r="KVJ1158" s="754"/>
      <c r="KVK1158" s="754"/>
      <c r="KVL1158" s="754"/>
      <c r="KVM1158" s="754"/>
      <c r="KVN1158" s="754"/>
      <c r="KVO1158" s="754"/>
      <c r="KVP1158" s="754"/>
      <c r="KVQ1158" s="754"/>
      <c r="KVR1158" s="754"/>
      <c r="KVS1158" s="754"/>
      <c r="KVT1158" s="754"/>
      <c r="KVU1158" s="754"/>
      <c r="KVV1158" s="754"/>
      <c r="KVW1158" s="754"/>
      <c r="KVX1158" s="754"/>
      <c r="KVY1158" s="754"/>
      <c r="KVZ1158" s="754"/>
      <c r="KWA1158" s="754"/>
      <c r="KWB1158" s="754"/>
      <c r="KWC1158" s="754"/>
      <c r="KWD1158" s="754"/>
      <c r="KWE1158" s="754"/>
      <c r="KWF1158" s="754"/>
      <c r="KWG1158" s="754"/>
      <c r="KWH1158" s="754"/>
      <c r="KWI1158" s="754"/>
      <c r="KWJ1158" s="754"/>
      <c r="KWK1158" s="754"/>
      <c r="KWL1158" s="754"/>
      <c r="KWM1158" s="754"/>
      <c r="KWN1158" s="754"/>
      <c r="KWO1158" s="754"/>
      <c r="KWP1158" s="754"/>
      <c r="KWQ1158" s="754"/>
      <c r="KWR1158" s="754"/>
      <c r="KWS1158" s="754"/>
      <c r="KWT1158" s="754"/>
      <c r="KWU1158" s="754"/>
      <c r="KWV1158" s="754"/>
      <c r="KWW1158" s="754"/>
      <c r="KWX1158" s="754"/>
      <c r="KWY1158" s="754"/>
      <c r="KWZ1158" s="754"/>
      <c r="KXA1158" s="754"/>
      <c r="KXB1158" s="754"/>
      <c r="KXC1158" s="754"/>
      <c r="KXD1158" s="754"/>
      <c r="KXE1158" s="754"/>
      <c r="KXF1158" s="754"/>
      <c r="KXG1158" s="754"/>
      <c r="KXH1158" s="754"/>
      <c r="KXI1158" s="754"/>
      <c r="KXJ1158" s="754"/>
      <c r="KXK1158" s="754"/>
      <c r="KXL1158" s="754"/>
      <c r="KXM1158" s="754"/>
      <c r="KXN1158" s="754"/>
      <c r="KXO1158" s="754"/>
      <c r="KXP1158" s="754"/>
      <c r="KXQ1158" s="754"/>
      <c r="KXR1158" s="754"/>
      <c r="KXS1158" s="754"/>
      <c r="KXT1158" s="754"/>
      <c r="KXU1158" s="754"/>
      <c r="KXV1158" s="754"/>
      <c r="KXW1158" s="754"/>
      <c r="KXX1158" s="754"/>
      <c r="KXY1158" s="754"/>
      <c r="KXZ1158" s="754"/>
      <c r="KYA1158" s="754"/>
      <c r="KYB1158" s="754"/>
      <c r="KYC1158" s="754"/>
      <c r="KYD1158" s="754"/>
      <c r="KYE1158" s="754"/>
      <c r="KYF1158" s="754"/>
      <c r="KYG1158" s="754"/>
      <c r="KYH1158" s="754"/>
      <c r="KYI1158" s="754"/>
      <c r="KYJ1158" s="754"/>
      <c r="KYK1158" s="754"/>
      <c r="KYL1158" s="754"/>
      <c r="KYM1158" s="754"/>
      <c r="KYN1158" s="754"/>
      <c r="KYO1158" s="754"/>
      <c r="KYP1158" s="754"/>
      <c r="KYQ1158" s="754"/>
      <c r="KYR1158" s="754"/>
      <c r="KYS1158" s="754"/>
      <c r="KYT1158" s="754"/>
      <c r="KYU1158" s="754"/>
      <c r="KYV1158" s="754"/>
      <c r="KYW1158" s="754"/>
      <c r="KYX1158" s="754"/>
      <c r="KYY1158" s="754"/>
      <c r="KYZ1158" s="754"/>
      <c r="KZA1158" s="754"/>
      <c r="KZB1158" s="754"/>
      <c r="KZC1158" s="754"/>
      <c r="KZD1158" s="754"/>
      <c r="KZE1158" s="754"/>
      <c r="KZF1158" s="754"/>
      <c r="KZG1158" s="754"/>
      <c r="KZH1158" s="754"/>
      <c r="KZI1158" s="754"/>
      <c r="KZJ1158" s="754"/>
      <c r="KZK1158" s="754"/>
      <c r="KZL1158" s="754"/>
      <c r="KZM1158" s="754"/>
      <c r="KZN1158" s="754"/>
      <c r="KZO1158" s="754"/>
      <c r="KZP1158" s="754"/>
      <c r="KZQ1158" s="754"/>
      <c r="KZR1158" s="754"/>
      <c r="KZS1158" s="754"/>
      <c r="KZT1158" s="754"/>
      <c r="KZU1158" s="754"/>
      <c r="KZV1158" s="754"/>
      <c r="KZW1158" s="754"/>
      <c r="KZX1158" s="754"/>
      <c r="KZY1158" s="754"/>
      <c r="KZZ1158" s="754"/>
      <c r="LAA1158" s="754"/>
      <c r="LAB1158" s="754"/>
      <c r="LAC1158" s="754"/>
      <c r="LAD1158" s="754"/>
      <c r="LAE1158" s="754"/>
      <c r="LAF1158" s="754"/>
      <c r="LAG1158" s="754"/>
      <c r="LAH1158" s="754"/>
      <c r="LAI1158" s="754"/>
      <c r="LAJ1158" s="754"/>
      <c r="LAK1158" s="754"/>
      <c r="LAL1158" s="754"/>
      <c r="LAM1158" s="754"/>
      <c r="LAN1158" s="754"/>
      <c r="LAO1158" s="754"/>
      <c r="LAP1158" s="754"/>
      <c r="LAQ1158" s="754"/>
      <c r="LAR1158" s="754"/>
      <c r="LAS1158" s="754"/>
      <c r="LAT1158" s="754"/>
      <c r="LAU1158" s="754"/>
      <c r="LAV1158" s="754"/>
      <c r="LAW1158" s="754"/>
      <c r="LAX1158" s="754"/>
      <c r="LAY1158" s="754"/>
      <c r="LAZ1158" s="754"/>
      <c r="LBA1158" s="754"/>
      <c r="LBB1158" s="754"/>
      <c r="LBC1158" s="754"/>
      <c r="LBD1158" s="754"/>
      <c r="LBE1158" s="754"/>
      <c r="LBF1158" s="754"/>
      <c r="LBG1158" s="754"/>
      <c r="LBH1158" s="754"/>
      <c r="LBI1158" s="754"/>
      <c r="LBJ1158" s="754"/>
      <c r="LBK1158" s="754"/>
      <c r="LBL1158" s="754"/>
      <c r="LBM1158" s="754"/>
      <c r="LBN1158" s="754"/>
      <c r="LBO1158" s="754"/>
      <c r="LBP1158" s="754"/>
      <c r="LBQ1158" s="754"/>
      <c r="LBR1158" s="754"/>
      <c r="LBS1158" s="754"/>
      <c r="LBT1158" s="754"/>
      <c r="LBU1158" s="754"/>
      <c r="LBV1158" s="754"/>
      <c r="LBW1158" s="754"/>
      <c r="LBX1158" s="754"/>
      <c r="LBY1158" s="754"/>
      <c r="LBZ1158" s="754"/>
      <c r="LCA1158" s="754"/>
      <c r="LCB1158" s="754"/>
      <c r="LCC1158" s="754"/>
      <c r="LCD1158" s="754"/>
      <c r="LCE1158" s="754"/>
      <c r="LCF1158" s="754"/>
      <c r="LCG1158" s="754"/>
      <c r="LCH1158" s="754"/>
      <c r="LCI1158" s="754"/>
      <c r="LCJ1158" s="754"/>
      <c r="LCK1158" s="754"/>
      <c r="LCL1158" s="754"/>
      <c r="LCM1158" s="754"/>
      <c r="LCN1158" s="754"/>
      <c r="LCO1158" s="754"/>
      <c r="LCP1158" s="754"/>
      <c r="LCQ1158" s="754"/>
      <c r="LCR1158" s="754"/>
      <c r="LCS1158" s="754"/>
      <c r="LCT1158" s="754"/>
      <c r="LCU1158" s="754"/>
      <c r="LCV1158" s="754"/>
      <c r="LCW1158" s="754"/>
      <c r="LCX1158" s="754"/>
      <c r="LCY1158" s="754"/>
      <c r="LCZ1158" s="754"/>
      <c r="LDA1158" s="754"/>
      <c r="LDB1158" s="754"/>
      <c r="LDC1158" s="754"/>
      <c r="LDD1158" s="754"/>
      <c r="LDE1158" s="754"/>
      <c r="LDF1158" s="754"/>
      <c r="LDG1158" s="754"/>
      <c r="LDH1158" s="754"/>
      <c r="LDI1158" s="754"/>
      <c r="LDJ1158" s="754"/>
      <c r="LDK1158" s="754"/>
      <c r="LDL1158" s="754"/>
      <c r="LDM1158" s="754"/>
      <c r="LDN1158" s="754"/>
      <c r="LDO1158" s="754"/>
      <c r="LDP1158" s="754"/>
      <c r="LDQ1158" s="754"/>
      <c r="LDR1158" s="754"/>
      <c r="LDS1158" s="754"/>
      <c r="LDT1158" s="754"/>
      <c r="LDU1158" s="754"/>
      <c r="LDV1158" s="754"/>
      <c r="LDW1158" s="754"/>
      <c r="LDX1158" s="754"/>
      <c r="LDY1158" s="754"/>
      <c r="LDZ1158" s="754"/>
      <c r="LEA1158" s="754"/>
      <c r="LEB1158" s="754"/>
      <c r="LEC1158" s="754"/>
      <c r="LED1158" s="754"/>
      <c r="LEE1158" s="754"/>
      <c r="LEF1158" s="754"/>
      <c r="LEG1158" s="754"/>
      <c r="LEH1158" s="754"/>
      <c r="LEI1158" s="754"/>
      <c r="LEJ1158" s="754"/>
      <c r="LEK1158" s="754"/>
      <c r="LEL1158" s="754"/>
      <c r="LEM1158" s="754"/>
      <c r="LEN1158" s="754"/>
      <c r="LEO1158" s="754"/>
      <c r="LEP1158" s="754"/>
      <c r="LEQ1158" s="754"/>
      <c r="LER1158" s="754"/>
      <c r="LES1158" s="754"/>
      <c r="LET1158" s="754"/>
      <c r="LEU1158" s="754"/>
      <c r="LEV1158" s="754"/>
      <c r="LEW1158" s="754"/>
      <c r="LEX1158" s="754"/>
      <c r="LEY1158" s="754"/>
      <c r="LEZ1158" s="754"/>
      <c r="LFA1158" s="754"/>
      <c r="LFB1158" s="754"/>
      <c r="LFC1158" s="754"/>
      <c r="LFD1158" s="754"/>
      <c r="LFE1158" s="754"/>
      <c r="LFF1158" s="754"/>
      <c r="LFG1158" s="754"/>
      <c r="LFH1158" s="754"/>
      <c r="LFI1158" s="754"/>
      <c r="LFJ1158" s="754"/>
      <c r="LFK1158" s="754"/>
      <c r="LFL1158" s="754"/>
      <c r="LFM1158" s="754"/>
      <c r="LFN1158" s="754"/>
      <c r="LFO1158" s="754"/>
      <c r="LFP1158" s="754"/>
      <c r="LFQ1158" s="754"/>
      <c r="LFR1158" s="754"/>
      <c r="LFS1158" s="754"/>
      <c r="LFT1158" s="754"/>
      <c r="LFU1158" s="754"/>
      <c r="LFV1158" s="754"/>
      <c r="LFW1158" s="754"/>
      <c r="LFX1158" s="754"/>
      <c r="LFY1158" s="754"/>
      <c r="LFZ1158" s="754"/>
      <c r="LGA1158" s="754"/>
      <c r="LGB1158" s="754"/>
      <c r="LGC1158" s="754"/>
      <c r="LGD1158" s="754"/>
      <c r="LGE1158" s="754"/>
      <c r="LGF1158" s="754"/>
      <c r="LGG1158" s="754"/>
      <c r="LGH1158" s="754"/>
      <c r="LGI1158" s="754"/>
      <c r="LGJ1158" s="754"/>
      <c r="LGK1158" s="754"/>
      <c r="LGL1158" s="754"/>
      <c r="LGM1158" s="754"/>
      <c r="LGN1158" s="754"/>
      <c r="LGO1158" s="754"/>
      <c r="LGP1158" s="754"/>
      <c r="LGQ1158" s="754"/>
      <c r="LGR1158" s="754"/>
      <c r="LGS1158" s="754"/>
      <c r="LGT1158" s="754"/>
      <c r="LGU1158" s="754"/>
      <c r="LGV1158" s="754"/>
      <c r="LGW1158" s="754"/>
      <c r="LGX1158" s="754"/>
      <c r="LGY1158" s="754"/>
      <c r="LGZ1158" s="754"/>
      <c r="LHA1158" s="754"/>
      <c r="LHB1158" s="754"/>
      <c r="LHC1158" s="754"/>
      <c r="LHD1158" s="754"/>
      <c r="LHE1158" s="754"/>
      <c r="LHF1158" s="754"/>
      <c r="LHG1158" s="754"/>
      <c r="LHH1158" s="754"/>
      <c r="LHI1158" s="754"/>
      <c r="LHJ1158" s="754"/>
      <c r="LHK1158" s="754"/>
      <c r="LHL1158" s="754"/>
      <c r="LHM1158" s="754"/>
      <c r="LHN1158" s="754"/>
      <c r="LHO1158" s="754"/>
      <c r="LHP1158" s="754"/>
      <c r="LHQ1158" s="754"/>
      <c r="LHR1158" s="754"/>
      <c r="LHS1158" s="754"/>
      <c r="LHT1158" s="754"/>
      <c r="LHU1158" s="754"/>
      <c r="LHV1158" s="754"/>
      <c r="LHW1158" s="754"/>
      <c r="LHX1158" s="754"/>
      <c r="LHY1158" s="754"/>
      <c r="LHZ1158" s="754"/>
      <c r="LIA1158" s="754"/>
      <c r="LIB1158" s="754"/>
      <c r="LIC1158" s="754"/>
      <c r="LID1158" s="754"/>
      <c r="LIE1158" s="754"/>
      <c r="LIF1158" s="754"/>
      <c r="LIG1158" s="754"/>
      <c r="LIH1158" s="754"/>
      <c r="LII1158" s="754"/>
      <c r="LIJ1158" s="754"/>
      <c r="LIK1158" s="754"/>
      <c r="LIL1158" s="754"/>
      <c r="LIM1158" s="754"/>
      <c r="LIN1158" s="754"/>
      <c r="LIO1158" s="754"/>
      <c r="LIP1158" s="754"/>
      <c r="LIQ1158" s="754"/>
      <c r="LIR1158" s="754"/>
      <c r="LIS1158" s="754"/>
      <c r="LIT1158" s="754"/>
      <c r="LIU1158" s="754"/>
      <c r="LIV1158" s="754"/>
      <c r="LIW1158" s="754"/>
      <c r="LIX1158" s="754"/>
      <c r="LIY1158" s="754"/>
      <c r="LIZ1158" s="754"/>
      <c r="LJA1158" s="754"/>
      <c r="LJB1158" s="754"/>
      <c r="LJC1158" s="754"/>
      <c r="LJD1158" s="754"/>
      <c r="LJE1158" s="754"/>
      <c r="LJF1158" s="754"/>
      <c r="LJG1158" s="754"/>
      <c r="LJH1158" s="754"/>
      <c r="LJI1158" s="754"/>
      <c r="LJJ1158" s="754"/>
      <c r="LJK1158" s="754"/>
      <c r="LJL1158" s="754"/>
      <c r="LJM1158" s="754"/>
      <c r="LJN1158" s="754"/>
      <c r="LJO1158" s="754"/>
      <c r="LJP1158" s="754"/>
      <c r="LJQ1158" s="754"/>
      <c r="LJR1158" s="754"/>
      <c r="LJS1158" s="754"/>
      <c r="LJT1158" s="754"/>
      <c r="LJU1158" s="754"/>
      <c r="LJV1158" s="754"/>
      <c r="LJW1158" s="754"/>
      <c r="LJX1158" s="754"/>
      <c r="LJY1158" s="754"/>
      <c r="LJZ1158" s="754"/>
      <c r="LKA1158" s="754"/>
      <c r="LKB1158" s="754"/>
      <c r="LKC1158" s="754"/>
      <c r="LKD1158" s="754"/>
      <c r="LKE1158" s="754"/>
      <c r="LKF1158" s="754"/>
      <c r="LKG1158" s="754"/>
      <c r="LKH1158" s="754"/>
      <c r="LKI1158" s="754"/>
      <c r="LKJ1158" s="754"/>
      <c r="LKK1158" s="754"/>
      <c r="LKL1158" s="754"/>
      <c r="LKM1158" s="754"/>
      <c r="LKN1158" s="754"/>
      <c r="LKO1158" s="754"/>
      <c r="LKP1158" s="754"/>
      <c r="LKQ1158" s="754"/>
      <c r="LKR1158" s="754"/>
      <c r="LKS1158" s="754"/>
      <c r="LKT1158" s="754"/>
      <c r="LKU1158" s="754"/>
      <c r="LKV1158" s="754"/>
      <c r="LKW1158" s="754"/>
      <c r="LKX1158" s="754"/>
      <c r="LKY1158" s="754"/>
      <c r="LKZ1158" s="754"/>
      <c r="LLA1158" s="754"/>
      <c r="LLB1158" s="754"/>
      <c r="LLC1158" s="754"/>
      <c r="LLD1158" s="754"/>
      <c r="LLE1158" s="754"/>
      <c r="LLF1158" s="754"/>
      <c r="LLG1158" s="754"/>
      <c r="LLH1158" s="754"/>
      <c r="LLI1158" s="754"/>
      <c r="LLJ1158" s="754"/>
      <c r="LLK1158" s="754"/>
      <c r="LLL1158" s="754"/>
      <c r="LLM1158" s="754"/>
      <c r="LLN1158" s="754"/>
      <c r="LLO1158" s="754"/>
      <c r="LLP1158" s="754"/>
      <c r="LLQ1158" s="754"/>
      <c r="LLR1158" s="754"/>
      <c r="LLS1158" s="754"/>
      <c r="LLT1158" s="754"/>
      <c r="LLU1158" s="754"/>
      <c r="LLV1158" s="754"/>
      <c r="LLW1158" s="754"/>
      <c r="LLX1158" s="754"/>
      <c r="LLY1158" s="754"/>
      <c r="LLZ1158" s="754"/>
      <c r="LMA1158" s="754"/>
      <c r="LMB1158" s="754"/>
      <c r="LMC1158" s="754"/>
      <c r="LMD1158" s="754"/>
      <c r="LME1158" s="754"/>
      <c r="LMF1158" s="754"/>
      <c r="LMG1158" s="754"/>
      <c r="LMH1158" s="754"/>
      <c r="LMI1158" s="754"/>
      <c r="LMJ1158" s="754"/>
      <c r="LMK1158" s="754"/>
      <c r="LML1158" s="754"/>
      <c r="LMM1158" s="754"/>
      <c r="LMN1158" s="754"/>
      <c r="LMO1158" s="754"/>
      <c r="LMP1158" s="754"/>
      <c r="LMQ1158" s="754"/>
      <c r="LMR1158" s="754"/>
      <c r="LMS1158" s="754"/>
      <c r="LMT1158" s="754"/>
      <c r="LMU1158" s="754"/>
      <c r="LMV1158" s="754"/>
      <c r="LMW1158" s="754"/>
      <c r="LMX1158" s="754"/>
      <c r="LMY1158" s="754"/>
      <c r="LMZ1158" s="754"/>
      <c r="LNA1158" s="754"/>
      <c r="LNB1158" s="754"/>
      <c r="LNC1158" s="754"/>
      <c r="LND1158" s="754"/>
      <c r="LNE1158" s="754"/>
      <c r="LNF1158" s="754"/>
      <c r="LNG1158" s="754"/>
      <c r="LNH1158" s="754"/>
      <c r="LNI1158" s="754"/>
      <c r="LNJ1158" s="754"/>
      <c r="LNK1158" s="754"/>
      <c r="LNL1158" s="754"/>
      <c r="LNM1158" s="754"/>
      <c r="LNN1158" s="754"/>
      <c r="LNO1158" s="754"/>
      <c r="LNP1158" s="754"/>
      <c r="LNQ1158" s="754"/>
      <c r="LNR1158" s="754"/>
      <c r="LNS1158" s="754"/>
      <c r="LNT1158" s="754"/>
      <c r="LNU1158" s="754"/>
      <c r="LNV1158" s="754"/>
      <c r="LNW1158" s="754"/>
      <c r="LNX1158" s="754"/>
      <c r="LNY1158" s="754"/>
      <c r="LNZ1158" s="754"/>
      <c r="LOA1158" s="754"/>
      <c r="LOB1158" s="754"/>
      <c r="LOC1158" s="754"/>
      <c r="LOD1158" s="754"/>
      <c r="LOE1158" s="754"/>
      <c r="LOF1158" s="754"/>
      <c r="LOG1158" s="754"/>
      <c r="LOH1158" s="754"/>
      <c r="LOI1158" s="754"/>
      <c r="LOJ1158" s="754"/>
      <c r="LOK1158" s="754"/>
      <c r="LOL1158" s="754"/>
      <c r="LOM1158" s="754"/>
      <c r="LON1158" s="754"/>
      <c r="LOO1158" s="754"/>
      <c r="LOP1158" s="754"/>
      <c r="LOQ1158" s="754"/>
      <c r="LOR1158" s="754"/>
      <c r="LOS1158" s="754"/>
      <c r="LOT1158" s="754"/>
      <c r="LOU1158" s="754"/>
      <c r="LOV1158" s="754"/>
      <c r="LOW1158" s="754"/>
      <c r="LOX1158" s="754"/>
      <c r="LOY1158" s="754"/>
      <c r="LOZ1158" s="754"/>
      <c r="LPA1158" s="754"/>
      <c r="LPB1158" s="754"/>
      <c r="LPC1158" s="754"/>
      <c r="LPD1158" s="754"/>
      <c r="LPE1158" s="754"/>
      <c r="LPF1158" s="754"/>
      <c r="LPG1158" s="754"/>
      <c r="LPH1158" s="754"/>
      <c r="LPI1158" s="754"/>
      <c r="LPJ1158" s="754"/>
      <c r="LPK1158" s="754"/>
      <c r="LPL1158" s="754"/>
      <c r="LPM1158" s="754"/>
      <c r="LPN1158" s="754"/>
      <c r="LPO1158" s="754"/>
      <c r="LPP1158" s="754"/>
      <c r="LPQ1158" s="754"/>
      <c r="LPR1158" s="754"/>
      <c r="LPS1158" s="754"/>
      <c r="LPT1158" s="754"/>
      <c r="LPU1158" s="754"/>
      <c r="LPV1158" s="754"/>
      <c r="LPW1158" s="754"/>
      <c r="LPX1158" s="754"/>
      <c r="LPY1158" s="754"/>
      <c r="LPZ1158" s="754"/>
      <c r="LQA1158" s="754"/>
      <c r="LQB1158" s="754"/>
      <c r="LQC1158" s="754"/>
      <c r="LQD1158" s="754"/>
      <c r="LQE1158" s="754"/>
      <c r="LQF1158" s="754"/>
      <c r="LQG1158" s="754"/>
      <c r="LQH1158" s="754"/>
      <c r="LQI1158" s="754"/>
      <c r="LQJ1158" s="754"/>
      <c r="LQK1158" s="754"/>
      <c r="LQL1158" s="754"/>
      <c r="LQM1158" s="754"/>
      <c r="LQN1158" s="754"/>
      <c r="LQO1158" s="754"/>
      <c r="LQP1158" s="754"/>
      <c r="LQQ1158" s="754"/>
      <c r="LQR1158" s="754"/>
      <c r="LQS1158" s="754"/>
      <c r="LQT1158" s="754"/>
      <c r="LQU1158" s="754"/>
      <c r="LQV1158" s="754"/>
      <c r="LQW1158" s="754"/>
      <c r="LQX1158" s="754"/>
      <c r="LQY1158" s="754"/>
      <c r="LQZ1158" s="754"/>
      <c r="LRA1158" s="754"/>
      <c r="LRB1158" s="754"/>
      <c r="LRC1158" s="754"/>
      <c r="LRD1158" s="754"/>
      <c r="LRE1158" s="754"/>
      <c r="LRF1158" s="754"/>
      <c r="LRG1158" s="754"/>
      <c r="LRH1158" s="754"/>
      <c r="LRI1158" s="754"/>
      <c r="LRJ1158" s="754"/>
      <c r="LRK1158" s="754"/>
      <c r="LRL1158" s="754"/>
      <c r="LRM1158" s="754"/>
      <c r="LRN1158" s="754"/>
      <c r="LRO1158" s="754"/>
      <c r="LRP1158" s="754"/>
      <c r="LRQ1158" s="754"/>
      <c r="LRR1158" s="754"/>
      <c r="LRS1158" s="754"/>
      <c r="LRT1158" s="754"/>
      <c r="LRU1158" s="754"/>
      <c r="LRV1158" s="754"/>
      <c r="LRW1158" s="754"/>
      <c r="LRX1158" s="754"/>
      <c r="LRY1158" s="754"/>
      <c r="LRZ1158" s="754"/>
      <c r="LSA1158" s="754"/>
      <c r="LSB1158" s="754"/>
      <c r="LSC1158" s="754"/>
      <c r="LSD1158" s="754"/>
      <c r="LSE1158" s="754"/>
      <c r="LSF1158" s="754"/>
      <c r="LSG1158" s="754"/>
      <c r="LSH1158" s="754"/>
      <c r="LSI1158" s="754"/>
      <c r="LSJ1158" s="754"/>
      <c r="LSK1158" s="754"/>
      <c r="LSL1158" s="754"/>
      <c r="LSM1158" s="754"/>
      <c r="LSN1158" s="754"/>
      <c r="LSO1158" s="754"/>
      <c r="LSP1158" s="754"/>
      <c r="LSQ1158" s="754"/>
      <c r="LSR1158" s="754"/>
      <c r="LSS1158" s="754"/>
      <c r="LST1158" s="754"/>
      <c r="LSU1158" s="754"/>
      <c r="LSV1158" s="754"/>
      <c r="LSW1158" s="754"/>
      <c r="LSX1158" s="754"/>
      <c r="LSY1158" s="754"/>
      <c r="LSZ1158" s="754"/>
      <c r="LTA1158" s="754"/>
      <c r="LTB1158" s="754"/>
      <c r="LTC1158" s="754"/>
      <c r="LTD1158" s="754"/>
      <c r="LTE1158" s="754"/>
      <c r="LTF1158" s="754"/>
      <c r="LTG1158" s="754"/>
      <c r="LTH1158" s="754"/>
      <c r="LTI1158" s="754"/>
      <c r="LTJ1158" s="754"/>
      <c r="LTK1158" s="754"/>
      <c r="LTL1158" s="754"/>
      <c r="LTM1158" s="754"/>
      <c r="LTN1158" s="754"/>
      <c r="LTO1158" s="754"/>
      <c r="LTP1158" s="754"/>
      <c r="LTQ1158" s="754"/>
      <c r="LTR1158" s="754"/>
      <c r="LTS1158" s="754"/>
      <c r="LTT1158" s="754"/>
      <c r="LTU1158" s="754"/>
      <c r="LTV1158" s="754"/>
      <c r="LTW1158" s="754"/>
      <c r="LTX1158" s="754"/>
      <c r="LTY1158" s="754"/>
      <c r="LTZ1158" s="754"/>
      <c r="LUA1158" s="754"/>
      <c r="LUB1158" s="754"/>
      <c r="LUC1158" s="754"/>
      <c r="LUD1158" s="754"/>
      <c r="LUE1158" s="754"/>
      <c r="LUF1158" s="754"/>
      <c r="LUG1158" s="754"/>
      <c r="LUH1158" s="754"/>
      <c r="LUI1158" s="754"/>
      <c r="LUJ1158" s="754"/>
      <c r="LUK1158" s="754"/>
      <c r="LUL1158" s="754"/>
      <c r="LUM1158" s="754"/>
      <c r="LUN1158" s="754"/>
      <c r="LUO1158" s="754"/>
      <c r="LUP1158" s="754"/>
      <c r="LUQ1158" s="754"/>
      <c r="LUR1158" s="754"/>
      <c r="LUS1158" s="754"/>
      <c r="LUT1158" s="754"/>
      <c r="LUU1158" s="754"/>
      <c r="LUV1158" s="754"/>
      <c r="LUW1158" s="754"/>
      <c r="LUX1158" s="754"/>
      <c r="LUY1158" s="754"/>
      <c r="LUZ1158" s="754"/>
      <c r="LVA1158" s="754"/>
      <c r="LVB1158" s="754"/>
      <c r="LVC1158" s="754"/>
      <c r="LVD1158" s="754"/>
      <c r="LVE1158" s="754"/>
      <c r="LVF1158" s="754"/>
      <c r="LVG1158" s="754"/>
      <c r="LVH1158" s="754"/>
      <c r="LVI1158" s="754"/>
      <c r="LVJ1158" s="754"/>
      <c r="LVK1158" s="754"/>
      <c r="LVL1158" s="754"/>
      <c r="LVM1158" s="754"/>
      <c r="LVN1158" s="754"/>
      <c r="LVO1158" s="754"/>
      <c r="LVP1158" s="754"/>
      <c r="LVQ1158" s="754"/>
      <c r="LVR1158" s="754"/>
      <c r="LVS1158" s="754"/>
      <c r="LVT1158" s="754"/>
      <c r="LVU1158" s="754"/>
      <c r="LVV1158" s="754"/>
      <c r="LVW1158" s="754"/>
      <c r="LVX1158" s="754"/>
      <c r="LVY1158" s="754"/>
      <c r="LVZ1158" s="754"/>
      <c r="LWA1158" s="754"/>
      <c r="LWB1158" s="754"/>
      <c r="LWC1158" s="754"/>
      <c r="LWD1158" s="754"/>
      <c r="LWE1158" s="754"/>
      <c r="LWF1158" s="754"/>
      <c r="LWG1158" s="754"/>
      <c r="LWH1158" s="754"/>
      <c r="LWI1158" s="754"/>
      <c r="LWJ1158" s="754"/>
      <c r="LWK1158" s="754"/>
      <c r="LWL1158" s="754"/>
      <c r="LWM1158" s="754"/>
      <c r="LWN1158" s="754"/>
      <c r="LWO1158" s="754"/>
      <c r="LWP1158" s="754"/>
      <c r="LWQ1158" s="754"/>
      <c r="LWR1158" s="754"/>
      <c r="LWS1158" s="754"/>
      <c r="LWT1158" s="754"/>
      <c r="LWU1158" s="754"/>
      <c r="LWV1158" s="754"/>
      <c r="LWW1158" s="754"/>
      <c r="LWX1158" s="754"/>
      <c r="LWY1158" s="754"/>
      <c r="LWZ1158" s="754"/>
      <c r="LXA1158" s="754"/>
      <c r="LXB1158" s="754"/>
      <c r="LXC1158" s="754"/>
      <c r="LXD1158" s="754"/>
      <c r="LXE1158" s="754"/>
      <c r="LXF1158" s="754"/>
      <c r="LXG1158" s="754"/>
      <c r="LXH1158" s="754"/>
      <c r="LXI1158" s="754"/>
      <c r="LXJ1158" s="754"/>
      <c r="LXK1158" s="754"/>
      <c r="LXL1158" s="754"/>
      <c r="LXM1158" s="754"/>
      <c r="LXN1158" s="754"/>
      <c r="LXO1158" s="754"/>
      <c r="LXP1158" s="754"/>
      <c r="LXQ1158" s="754"/>
      <c r="LXR1158" s="754"/>
      <c r="LXS1158" s="754"/>
      <c r="LXT1158" s="754"/>
      <c r="LXU1158" s="754"/>
      <c r="LXV1158" s="754"/>
      <c r="LXW1158" s="754"/>
      <c r="LXX1158" s="754"/>
      <c r="LXY1158" s="754"/>
      <c r="LXZ1158" s="754"/>
      <c r="LYA1158" s="754"/>
      <c r="LYB1158" s="754"/>
      <c r="LYC1158" s="754"/>
      <c r="LYD1158" s="754"/>
      <c r="LYE1158" s="754"/>
      <c r="LYF1158" s="754"/>
      <c r="LYG1158" s="754"/>
      <c r="LYH1158" s="754"/>
      <c r="LYI1158" s="754"/>
      <c r="LYJ1158" s="754"/>
      <c r="LYK1158" s="754"/>
      <c r="LYL1158" s="754"/>
      <c r="LYM1158" s="754"/>
      <c r="LYN1158" s="754"/>
      <c r="LYO1158" s="754"/>
      <c r="LYP1158" s="754"/>
      <c r="LYQ1158" s="754"/>
      <c r="LYR1158" s="754"/>
      <c r="LYS1158" s="754"/>
      <c r="LYT1158" s="754"/>
      <c r="LYU1158" s="754"/>
      <c r="LYV1158" s="754"/>
      <c r="LYW1158" s="754"/>
      <c r="LYX1158" s="754"/>
      <c r="LYY1158" s="754"/>
      <c r="LYZ1158" s="754"/>
      <c r="LZA1158" s="754"/>
      <c r="LZB1158" s="754"/>
      <c r="LZC1158" s="754"/>
      <c r="LZD1158" s="754"/>
      <c r="LZE1158" s="754"/>
      <c r="LZF1158" s="754"/>
      <c r="LZG1158" s="754"/>
      <c r="LZH1158" s="754"/>
      <c r="LZI1158" s="754"/>
      <c r="LZJ1158" s="754"/>
      <c r="LZK1158" s="754"/>
      <c r="LZL1158" s="754"/>
      <c r="LZM1158" s="754"/>
      <c r="LZN1158" s="754"/>
      <c r="LZO1158" s="754"/>
      <c r="LZP1158" s="754"/>
      <c r="LZQ1158" s="754"/>
      <c r="LZR1158" s="754"/>
      <c r="LZS1158" s="754"/>
      <c r="LZT1158" s="754"/>
      <c r="LZU1158" s="754"/>
      <c r="LZV1158" s="754"/>
      <c r="LZW1158" s="754"/>
      <c r="LZX1158" s="754"/>
      <c r="LZY1158" s="754"/>
      <c r="LZZ1158" s="754"/>
      <c r="MAA1158" s="754"/>
      <c r="MAB1158" s="754"/>
      <c r="MAC1158" s="754"/>
      <c r="MAD1158" s="754"/>
      <c r="MAE1158" s="754"/>
      <c r="MAF1158" s="754"/>
      <c r="MAG1158" s="754"/>
      <c r="MAH1158" s="754"/>
      <c r="MAI1158" s="754"/>
      <c r="MAJ1158" s="754"/>
      <c r="MAK1158" s="754"/>
      <c r="MAL1158" s="754"/>
      <c r="MAM1158" s="754"/>
      <c r="MAN1158" s="754"/>
      <c r="MAO1158" s="754"/>
      <c r="MAP1158" s="754"/>
      <c r="MAQ1158" s="754"/>
      <c r="MAR1158" s="754"/>
      <c r="MAS1158" s="754"/>
      <c r="MAT1158" s="754"/>
      <c r="MAU1158" s="754"/>
      <c r="MAV1158" s="754"/>
      <c r="MAW1158" s="754"/>
      <c r="MAX1158" s="754"/>
      <c r="MAY1158" s="754"/>
      <c r="MAZ1158" s="754"/>
      <c r="MBA1158" s="754"/>
      <c r="MBB1158" s="754"/>
      <c r="MBC1158" s="754"/>
      <c r="MBD1158" s="754"/>
      <c r="MBE1158" s="754"/>
      <c r="MBF1158" s="754"/>
      <c r="MBG1158" s="754"/>
      <c r="MBH1158" s="754"/>
      <c r="MBI1158" s="754"/>
      <c r="MBJ1158" s="754"/>
      <c r="MBK1158" s="754"/>
      <c r="MBL1158" s="754"/>
      <c r="MBM1158" s="754"/>
      <c r="MBN1158" s="754"/>
      <c r="MBO1158" s="754"/>
      <c r="MBP1158" s="754"/>
      <c r="MBQ1158" s="754"/>
      <c r="MBR1158" s="754"/>
      <c r="MBS1158" s="754"/>
      <c r="MBT1158" s="754"/>
      <c r="MBU1158" s="754"/>
      <c r="MBV1158" s="754"/>
      <c r="MBW1158" s="754"/>
      <c r="MBX1158" s="754"/>
      <c r="MBY1158" s="754"/>
      <c r="MBZ1158" s="754"/>
      <c r="MCA1158" s="754"/>
      <c r="MCB1158" s="754"/>
      <c r="MCC1158" s="754"/>
      <c r="MCD1158" s="754"/>
      <c r="MCE1158" s="754"/>
      <c r="MCF1158" s="754"/>
      <c r="MCG1158" s="754"/>
      <c r="MCH1158" s="754"/>
      <c r="MCI1158" s="754"/>
      <c r="MCJ1158" s="754"/>
      <c r="MCK1158" s="754"/>
      <c r="MCL1158" s="754"/>
      <c r="MCM1158" s="754"/>
      <c r="MCN1158" s="754"/>
      <c r="MCO1158" s="754"/>
      <c r="MCP1158" s="754"/>
      <c r="MCQ1158" s="754"/>
      <c r="MCR1158" s="754"/>
      <c r="MCS1158" s="754"/>
      <c r="MCT1158" s="754"/>
      <c r="MCU1158" s="754"/>
      <c r="MCV1158" s="754"/>
      <c r="MCW1158" s="754"/>
      <c r="MCX1158" s="754"/>
      <c r="MCY1158" s="754"/>
      <c r="MCZ1158" s="754"/>
      <c r="MDA1158" s="754"/>
      <c r="MDB1158" s="754"/>
      <c r="MDC1158" s="754"/>
      <c r="MDD1158" s="754"/>
      <c r="MDE1158" s="754"/>
      <c r="MDF1158" s="754"/>
      <c r="MDG1158" s="754"/>
      <c r="MDH1158" s="754"/>
      <c r="MDI1158" s="754"/>
      <c r="MDJ1158" s="754"/>
      <c r="MDK1158" s="754"/>
      <c r="MDL1158" s="754"/>
      <c r="MDM1158" s="754"/>
      <c r="MDN1158" s="754"/>
      <c r="MDO1158" s="754"/>
      <c r="MDP1158" s="754"/>
      <c r="MDQ1158" s="754"/>
      <c r="MDR1158" s="754"/>
      <c r="MDS1158" s="754"/>
      <c r="MDT1158" s="754"/>
      <c r="MDU1158" s="754"/>
      <c r="MDV1158" s="754"/>
      <c r="MDW1158" s="754"/>
      <c r="MDX1158" s="754"/>
      <c r="MDY1158" s="754"/>
      <c r="MDZ1158" s="754"/>
      <c r="MEA1158" s="754"/>
      <c r="MEB1158" s="754"/>
      <c r="MEC1158" s="754"/>
      <c r="MED1158" s="754"/>
      <c r="MEE1158" s="754"/>
      <c r="MEF1158" s="754"/>
      <c r="MEG1158" s="754"/>
      <c r="MEH1158" s="754"/>
      <c r="MEI1158" s="754"/>
      <c r="MEJ1158" s="754"/>
      <c r="MEK1158" s="754"/>
      <c r="MEL1158" s="754"/>
      <c r="MEM1158" s="754"/>
      <c r="MEN1158" s="754"/>
      <c r="MEO1158" s="754"/>
      <c r="MEP1158" s="754"/>
      <c r="MEQ1158" s="754"/>
      <c r="MER1158" s="754"/>
      <c r="MES1158" s="754"/>
      <c r="MET1158" s="754"/>
      <c r="MEU1158" s="754"/>
      <c r="MEV1158" s="754"/>
      <c r="MEW1158" s="754"/>
      <c r="MEX1158" s="754"/>
      <c r="MEY1158" s="754"/>
      <c r="MEZ1158" s="754"/>
      <c r="MFA1158" s="754"/>
      <c r="MFB1158" s="754"/>
      <c r="MFC1158" s="754"/>
      <c r="MFD1158" s="754"/>
      <c r="MFE1158" s="754"/>
      <c r="MFF1158" s="754"/>
      <c r="MFG1158" s="754"/>
      <c r="MFH1158" s="754"/>
      <c r="MFI1158" s="754"/>
      <c r="MFJ1158" s="754"/>
      <c r="MFK1158" s="754"/>
      <c r="MFL1158" s="754"/>
      <c r="MFM1158" s="754"/>
      <c r="MFN1158" s="754"/>
      <c r="MFO1158" s="754"/>
      <c r="MFP1158" s="754"/>
      <c r="MFQ1158" s="754"/>
      <c r="MFR1158" s="754"/>
      <c r="MFS1158" s="754"/>
      <c r="MFT1158" s="754"/>
      <c r="MFU1158" s="754"/>
      <c r="MFV1158" s="754"/>
      <c r="MFW1158" s="754"/>
      <c r="MFX1158" s="754"/>
      <c r="MFY1158" s="754"/>
      <c r="MFZ1158" s="754"/>
      <c r="MGA1158" s="754"/>
      <c r="MGB1158" s="754"/>
      <c r="MGC1158" s="754"/>
      <c r="MGD1158" s="754"/>
      <c r="MGE1158" s="754"/>
      <c r="MGF1158" s="754"/>
      <c r="MGG1158" s="754"/>
      <c r="MGH1158" s="754"/>
      <c r="MGI1158" s="754"/>
      <c r="MGJ1158" s="754"/>
      <c r="MGK1158" s="754"/>
      <c r="MGL1158" s="754"/>
      <c r="MGM1158" s="754"/>
      <c r="MGN1158" s="754"/>
      <c r="MGO1158" s="754"/>
      <c r="MGP1158" s="754"/>
      <c r="MGQ1158" s="754"/>
      <c r="MGR1158" s="754"/>
      <c r="MGS1158" s="754"/>
      <c r="MGT1158" s="754"/>
      <c r="MGU1158" s="754"/>
      <c r="MGV1158" s="754"/>
      <c r="MGW1158" s="754"/>
      <c r="MGX1158" s="754"/>
      <c r="MGY1158" s="754"/>
      <c r="MGZ1158" s="754"/>
      <c r="MHA1158" s="754"/>
      <c r="MHB1158" s="754"/>
      <c r="MHC1158" s="754"/>
      <c r="MHD1158" s="754"/>
      <c r="MHE1158" s="754"/>
      <c r="MHF1158" s="754"/>
      <c r="MHG1158" s="754"/>
      <c r="MHH1158" s="754"/>
      <c r="MHI1158" s="754"/>
      <c r="MHJ1158" s="754"/>
      <c r="MHK1158" s="754"/>
      <c r="MHL1158" s="754"/>
      <c r="MHM1158" s="754"/>
      <c r="MHN1158" s="754"/>
      <c r="MHO1158" s="754"/>
      <c r="MHP1158" s="754"/>
      <c r="MHQ1158" s="754"/>
      <c r="MHR1158" s="754"/>
      <c r="MHS1158" s="754"/>
      <c r="MHT1158" s="754"/>
      <c r="MHU1158" s="754"/>
      <c r="MHV1158" s="754"/>
      <c r="MHW1158" s="754"/>
      <c r="MHX1158" s="754"/>
      <c r="MHY1158" s="754"/>
      <c r="MHZ1158" s="754"/>
      <c r="MIA1158" s="754"/>
      <c r="MIB1158" s="754"/>
      <c r="MIC1158" s="754"/>
      <c r="MID1158" s="754"/>
      <c r="MIE1158" s="754"/>
      <c r="MIF1158" s="754"/>
      <c r="MIG1158" s="754"/>
      <c r="MIH1158" s="754"/>
      <c r="MII1158" s="754"/>
      <c r="MIJ1158" s="754"/>
      <c r="MIK1158" s="754"/>
      <c r="MIL1158" s="754"/>
      <c r="MIM1158" s="754"/>
      <c r="MIN1158" s="754"/>
      <c r="MIO1158" s="754"/>
      <c r="MIP1158" s="754"/>
      <c r="MIQ1158" s="754"/>
      <c r="MIR1158" s="754"/>
      <c r="MIS1158" s="754"/>
      <c r="MIT1158" s="754"/>
      <c r="MIU1158" s="754"/>
      <c r="MIV1158" s="754"/>
      <c r="MIW1158" s="754"/>
      <c r="MIX1158" s="754"/>
      <c r="MIY1158" s="754"/>
      <c r="MIZ1158" s="754"/>
      <c r="MJA1158" s="754"/>
      <c r="MJB1158" s="754"/>
      <c r="MJC1158" s="754"/>
      <c r="MJD1158" s="754"/>
      <c r="MJE1158" s="754"/>
      <c r="MJF1158" s="754"/>
      <c r="MJG1158" s="754"/>
      <c r="MJH1158" s="754"/>
      <c r="MJI1158" s="754"/>
      <c r="MJJ1158" s="754"/>
      <c r="MJK1158" s="754"/>
      <c r="MJL1158" s="754"/>
      <c r="MJM1158" s="754"/>
      <c r="MJN1158" s="754"/>
      <c r="MJO1158" s="754"/>
      <c r="MJP1158" s="754"/>
      <c r="MJQ1158" s="754"/>
      <c r="MJR1158" s="754"/>
      <c r="MJS1158" s="754"/>
      <c r="MJT1158" s="754"/>
      <c r="MJU1158" s="754"/>
      <c r="MJV1158" s="754"/>
      <c r="MJW1158" s="754"/>
      <c r="MJX1158" s="754"/>
      <c r="MJY1158" s="754"/>
      <c r="MJZ1158" s="754"/>
      <c r="MKA1158" s="754"/>
      <c r="MKB1158" s="754"/>
      <c r="MKC1158" s="754"/>
      <c r="MKD1158" s="754"/>
      <c r="MKE1158" s="754"/>
      <c r="MKF1158" s="754"/>
      <c r="MKG1158" s="754"/>
      <c r="MKH1158" s="754"/>
      <c r="MKI1158" s="754"/>
      <c r="MKJ1158" s="754"/>
      <c r="MKK1158" s="754"/>
      <c r="MKL1158" s="754"/>
      <c r="MKM1158" s="754"/>
      <c r="MKN1158" s="754"/>
      <c r="MKO1158" s="754"/>
      <c r="MKP1158" s="754"/>
      <c r="MKQ1158" s="754"/>
      <c r="MKR1158" s="754"/>
      <c r="MKS1158" s="754"/>
      <c r="MKT1158" s="754"/>
      <c r="MKU1158" s="754"/>
      <c r="MKV1158" s="754"/>
      <c r="MKW1158" s="754"/>
      <c r="MKX1158" s="754"/>
      <c r="MKY1158" s="754"/>
      <c r="MKZ1158" s="754"/>
      <c r="MLA1158" s="754"/>
      <c r="MLB1158" s="754"/>
      <c r="MLC1158" s="754"/>
      <c r="MLD1158" s="754"/>
      <c r="MLE1158" s="754"/>
      <c r="MLF1158" s="754"/>
      <c r="MLG1158" s="754"/>
      <c r="MLH1158" s="754"/>
      <c r="MLI1158" s="754"/>
      <c r="MLJ1158" s="754"/>
      <c r="MLK1158" s="754"/>
      <c r="MLL1158" s="754"/>
      <c r="MLM1158" s="754"/>
      <c r="MLN1158" s="754"/>
      <c r="MLO1158" s="754"/>
      <c r="MLP1158" s="754"/>
      <c r="MLQ1158" s="754"/>
      <c r="MLR1158" s="754"/>
      <c r="MLS1158" s="754"/>
      <c r="MLT1158" s="754"/>
      <c r="MLU1158" s="754"/>
      <c r="MLV1158" s="754"/>
      <c r="MLW1158" s="754"/>
      <c r="MLX1158" s="754"/>
      <c r="MLY1158" s="754"/>
      <c r="MLZ1158" s="754"/>
      <c r="MMA1158" s="754"/>
      <c r="MMB1158" s="754"/>
      <c r="MMC1158" s="754"/>
      <c r="MMD1158" s="754"/>
      <c r="MME1158" s="754"/>
      <c r="MMF1158" s="754"/>
      <c r="MMG1158" s="754"/>
      <c r="MMH1158" s="754"/>
      <c r="MMI1158" s="754"/>
      <c r="MMJ1158" s="754"/>
      <c r="MMK1158" s="754"/>
      <c r="MML1158" s="754"/>
      <c r="MMM1158" s="754"/>
      <c r="MMN1158" s="754"/>
      <c r="MMO1158" s="754"/>
      <c r="MMP1158" s="754"/>
      <c r="MMQ1158" s="754"/>
      <c r="MMR1158" s="754"/>
      <c r="MMS1158" s="754"/>
      <c r="MMT1158" s="754"/>
      <c r="MMU1158" s="754"/>
      <c r="MMV1158" s="754"/>
      <c r="MMW1158" s="754"/>
      <c r="MMX1158" s="754"/>
      <c r="MMY1158" s="754"/>
      <c r="MMZ1158" s="754"/>
      <c r="MNA1158" s="754"/>
      <c r="MNB1158" s="754"/>
      <c r="MNC1158" s="754"/>
      <c r="MND1158" s="754"/>
      <c r="MNE1158" s="754"/>
      <c r="MNF1158" s="754"/>
      <c r="MNG1158" s="754"/>
      <c r="MNH1158" s="754"/>
      <c r="MNI1158" s="754"/>
      <c r="MNJ1158" s="754"/>
      <c r="MNK1158" s="754"/>
      <c r="MNL1158" s="754"/>
      <c r="MNM1158" s="754"/>
      <c r="MNN1158" s="754"/>
      <c r="MNO1158" s="754"/>
      <c r="MNP1158" s="754"/>
      <c r="MNQ1158" s="754"/>
      <c r="MNR1158" s="754"/>
      <c r="MNS1158" s="754"/>
      <c r="MNT1158" s="754"/>
      <c r="MNU1158" s="754"/>
      <c r="MNV1158" s="754"/>
      <c r="MNW1158" s="754"/>
      <c r="MNX1158" s="754"/>
      <c r="MNY1158" s="754"/>
      <c r="MNZ1158" s="754"/>
      <c r="MOA1158" s="754"/>
      <c r="MOB1158" s="754"/>
      <c r="MOC1158" s="754"/>
      <c r="MOD1158" s="754"/>
      <c r="MOE1158" s="754"/>
      <c r="MOF1158" s="754"/>
      <c r="MOG1158" s="754"/>
      <c r="MOH1158" s="754"/>
      <c r="MOI1158" s="754"/>
      <c r="MOJ1158" s="754"/>
      <c r="MOK1158" s="754"/>
      <c r="MOL1158" s="754"/>
      <c r="MOM1158" s="754"/>
      <c r="MON1158" s="754"/>
      <c r="MOO1158" s="754"/>
      <c r="MOP1158" s="754"/>
      <c r="MOQ1158" s="754"/>
      <c r="MOR1158" s="754"/>
      <c r="MOS1158" s="754"/>
      <c r="MOT1158" s="754"/>
      <c r="MOU1158" s="754"/>
      <c r="MOV1158" s="754"/>
      <c r="MOW1158" s="754"/>
      <c r="MOX1158" s="754"/>
      <c r="MOY1158" s="754"/>
      <c r="MOZ1158" s="754"/>
      <c r="MPA1158" s="754"/>
      <c r="MPB1158" s="754"/>
      <c r="MPC1158" s="754"/>
      <c r="MPD1158" s="754"/>
      <c r="MPE1158" s="754"/>
      <c r="MPF1158" s="754"/>
      <c r="MPG1158" s="754"/>
      <c r="MPH1158" s="754"/>
      <c r="MPI1158" s="754"/>
      <c r="MPJ1158" s="754"/>
      <c r="MPK1158" s="754"/>
      <c r="MPL1158" s="754"/>
      <c r="MPM1158" s="754"/>
      <c r="MPN1158" s="754"/>
      <c r="MPO1158" s="754"/>
      <c r="MPP1158" s="754"/>
      <c r="MPQ1158" s="754"/>
      <c r="MPR1158" s="754"/>
      <c r="MPS1158" s="754"/>
      <c r="MPT1158" s="754"/>
      <c r="MPU1158" s="754"/>
      <c r="MPV1158" s="754"/>
      <c r="MPW1158" s="754"/>
      <c r="MPX1158" s="754"/>
      <c r="MPY1158" s="754"/>
      <c r="MPZ1158" s="754"/>
      <c r="MQA1158" s="754"/>
      <c r="MQB1158" s="754"/>
      <c r="MQC1158" s="754"/>
      <c r="MQD1158" s="754"/>
      <c r="MQE1158" s="754"/>
      <c r="MQF1158" s="754"/>
      <c r="MQG1158" s="754"/>
      <c r="MQH1158" s="754"/>
      <c r="MQI1158" s="754"/>
      <c r="MQJ1158" s="754"/>
      <c r="MQK1158" s="754"/>
      <c r="MQL1158" s="754"/>
      <c r="MQM1158" s="754"/>
      <c r="MQN1158" s="754"/>
      <c r="MQO1158" s="754"/>
      <c r="MQP1158" s="754"/>
      <c r="MQQ1158" s="754"/>
      <c r="MQR1158" s="754"/>
      <c r="MQS1158" s="754"/>
      <c r="MQT1158" s="754"/>
      <c r="MQU1158" s="754"/>
      <c r="MQV1158" s="754"/>
      <c r="MQW1158" s="754"/>
      <c r="MQX1158" s="754"/>
      <c r="MQY1158" s="754"/>
      <c r="MQZ1158" s="754"/>
      <c r="MRA1158" s="754"/>
      <c r="MRB1158" s="754"/>
      <c r="MRC1158" s="754"/>
      <c r="MRD1158" s="754"/>
      <c r="MRE1158" s="754"/>
      <c r="MRF1158" s="754"/>
      <c r="MRG1158" s="754"/>
      <c r="MRH1158" s="754"/>
      <c r="MRI1158" s="754"/>
      <c r="MRJ1158" s="754"/>
      <c r="MRK1158" s="754"/>
      <c r="MRL1158" s="754"/>
      <c r="MRM1158" s="754"/>
      <c r="MRN1158" s="754"/>
      <c r="MRO1158" s="754"/>
      <c r="MRP1158" s="754"/>
      <c r="MRQ1158" s="754"/>
      <c r="MRR1158" s="754"/>
      <c r="MRS1158" s="754"/>
      <c r="MRT1158" s="754"/>
      <c r="MRU1158" s="754"/>
      <c r="MRV1158" s="754"/>
      <c r="MRW1158" s="754"/>
      <c r="MRX1158" s="754"/>
      <c r="MRY1158" s="754"/>
      <c r="MRZ1158" s="754"/>
      <c r="MSA1158" s="754"/>
      <c r="MSB1158" s="754"/>
      <c r="MSC1158" s="754"/>
      <c r="MSD1158" s="754"/>
      <c r="MSE1158" s="754"/>
      <c r="MSF1158" s="754"/>
      <c r="MSG1158" s="754"/>
      <c r="MSH1158" s="754"/>
      <c r="MSI1158" s="754"/>
      <c r="MSJ1158" s="754"/>
      <c r="MSK1158" s="754"/>
      <c r="MSL1158" s="754"/>
      <c r="MSM1158" s="754"/>
      <c r="MSN1158" s="754"/>
      <c r="MSO1158" s="754"/>
      <c r="MSP1158" s="754"/>
      <c r="MSQ1158" s="754"/>
      <c r="MSR1158" s="754"/>
      <c r="MSS1158" s="754"/>
      <c r="MST1158" s="754"/>
      <c r="MSU1158" s="754"/>
      <c r="MSV1158" s="754"/>
      <c r="MSW1158" s="754"/>
      <c r="MSX1158" s="754"/>
      <c r="MSY1158" s="754"/>
      <c r="MSZ1158" s="754"/>
      <c r="MTA1158" s="754"/>
      <c r="MTB1158" s="754"/>
      <c r="MTC1158" s="754"/>
      <c r="MTD1158" s="754"/>
      <c r="MTE1158" s="754"/>
      <c r="MTF1158" s="754"/>
      <c r="MTG1158" s="754"/>
      <c r="MTH1158" s="754"/>
      <c r="MTI1158" s="754"/>
      <c r="MTJ1158" s="754"/>
      <c r="MTK1158" s="754"/>
      <c r="MTL1158" s="754"/>
      <c r="MTM1158" s="754"/>
      <c r="MTN1158" s="754"/>
      <c r="MTO1158" s="754"/>
      <c r="MTP1158" s="754"/>
      <c r="MTQ1158" s="754"/>
      <c r="MTR1158" s="754"/>
      <c r="MTS1158" s="754"/>
      <c r="MTT1158" s="754"/>
      <c r="MTU1158" s="754"/>
      <c r="MTV1158" s="754"/>
      <c r="MTW1158" s="754"/>
      <c r="MTX1158" s="754"/>
      <c r="MTY1158" s="754"/>
      <c r="MTZ1158" s="754"/>
      <c r="MUA1158" s="754"/>
      <c r="MUB1158" s="754"/>
      <c r="MUC1158" s="754"/>
      <c r="MUD1158" s="754"/>
      <c r="MUE1158" s="754"/>
      <c r="MUF1158" s="754"/>
      <c r="MUG1158" s="754"/>
      <c r="MUH1158" s="754"/>
      <c r="MUI1158" s="754"/>
      <c r="MUJ1158" s="754"/>
      <c r="MUK1158" s="754"/>
      <c r="MUL1158" s="754"/>
      <c r="MUM1158" s="754"/>
      <c r="MUN1158" s="754"/>
      <c r="MUO1158" s="754"/>
      <c r="MUP1158" s="754"/>
      <c r="MUQ1158" s="754"/>
      <c r="MUR1158" s="754"/>
      <c r="MUS1158" s="754"/>
      <c r="MUT1158" s="754"/>
      <c r="MUU1158" s="754"/>
      <c r="MUV1158" s="754"/>
      <c r="MUW1158" s="754"/>
      <c r="MUX1158" s="754"/>
      <c r="MUY1158" s="754"/>
      <c r="MUZ1158" s="754"/>
      <c r="MVA1158" s="754"/>
      <c r="MVB1158" s="754"/>
      <c r="MVC1158" s="754"/>
      <c r="MVD1158" s="754"/>
      <c r="MVE1158" s="754"/>
      <c r="MVF1158" s="754"/>
      <c r="MVG1158" s="754"/>
      <c r="MVH1158" s="754"/>
      <c r="MVI1158" s="754"/>
      <c r="MVJ1158" s="754"/>
      <c r="MVK1158" s="754"/>
      <c r="MVL1158" s="754"/>
      <c r="MVM1158" s="754"/>
      <c r="MVN1158" s="754"/>
      <c r="MVO1158" s="754"/>
      <c r="MVP1158" s="754"/>
      <c r="MVQ1158" s="754"/>
      <c r="MVR1158" s="754"/>
      <c r="MVS1158" s="754"/>
      <c r="MVT1158" s="754"/>
      <c r="MVU1158" s="754"/>
      <c r="MVV1158" s="754"/>
      <c r="MVW1158" s="754"/>
      <c r="MVX1158" s="754"/>
      <c r="MVY1158" s="754"/>
      <c r="MVZ1158" s="754"/>
      <c r="MWA1158" s="754"/>
      <c r="MWB1158" s="754"/>
      <c r="MWC1158" s="754"/>
      <c r="MWD1158" s="754"/>
      <c r="MWE1158" s="754"/>
      <c r="MWF1158" s="754"/>
      <c r="MWG1158" s="754"/>
      <c r="MWH1158" s="754"/>
      <c r="MWI1158" s="754"/>
      <c r="MWJ1158" s="754"/>
      <c r="MWK1158" s="754"/>
      <c r="MWL1158" s="754"/>
      <c r="MWM1158" s="754"/>
      <c r="MWN1158" s="754"/>
      <c r="MWO1158" s="754"/>
      <c r="MWP1158" s="754"/>
      <c r="MWQ1158" s="754"/>
      <c r="MWR1158" s="754"/>
      <c r="MWS1158" s="754"/>
      <c r="MWT1158" s="754"/>
      <c r="MWU1158" s="754"/>
      <c r="MWV1158" s="754"/>
      <c r="MWW1158" s="754"/>
      <c r="MWX1158" s="754"/>
      <c r="MWY1158" s="754"/>
      <c r="MWZ1158" s="754"/>
      <c r="MXA1158" s="754"/>
      <c r="MXB1158" s="754"/>
      <c r="MXC1158" s="754"/>
      <c r="MXD1158" s="754"/>
      <c r="MXE1158" s="754"/>
      <c r="MXF1158" s="754"/>
      <c r="MXG1158" s="754"/>
      <c r="MXH1158" s="754"/>
      <c r="MXI1158" s="754"/>
      <c r="MXJ1158" s="754"/>
      <c r="MXK1158" s="754"/>
      <c r="MXL1158" s="754"/>
      <c r="MXM1158" s="754"/>
      <c r="MXN1158" s="754"/>
      <c r="MXO1158" s="754"/>
      <c r="MXP1158" s="754"/>
      <c r="MXQ1158" s="754"/>
      <c r="MXR1158" s="754"/>
      <c r="MXS1158" s="754"/>
      <c r="MXT1158" s="754"/>
      <c r="MXU1158" s="754"/>
      <c r="MXV1158" s="754"/>
      <c r="MXW1158" s="754"/>
      <c r="MXX1158" s="754"/>
      <c r="MXY1158" s="754"/>
      <c r="MXZ1158" s="754"/>
      <c r="MYA1158" s="754"/>
      <c r="MYB1158" s="754"/>
      <c r="MYC1158" s="754"/>
      <c r="MYD1158" s="754"/>
      <c r="MYE1158" s="754"/>
      <c r="MYF1158" s="754"/>
      <c r="MYG1158" s="754"/>
      <c r="MYH1158" s="754"/>
      <c r="MYI1158" s="754"/>
      <c r="MYJ1158" s="754"/>
      <c r="MYK1158" s="754"/>
      <c r="MYL1158" s="754"/>
      <c r="MYM1158" s="754"/>
      <c r="MYN1158" s="754"/>
      <c r="MYO1158" s="754"/>
      <c r="MYP1158" s="754"/>
      <c r="MYQ1158" s="754"/>
      <c r="MYR1158" s="754"/>
      <c r="MYS1158" s="754"/>
      <c r="MYT1158" s="754"/>
      <c r="MYU1158" s="754"/>
      <c r="MYV1158" s="754"/>
      <c r="MYW1158" s="754"/>
      <c r="MYX1158" s="754"/>
      <c r="MYY1158" s="754"/>
      <c r="MYZ1158" s="754"/>
      <c r="MZA1158" s="754"/>
      <c r="MZB1158" s="754"/>
      <c r="MZC1158" s="754"/>
      <c r="MZD1158" s="754"/>
      <c r="MZE1158" s="754"/>
      <c r="MZF1158" s="754"/>
      <c r="MZG1158" s="754"/>
      <c r="MZH1158" s="754"/>
      <c r="MZI1158" s="754"/>
      <c r="MZJ1158" s="754"/>
      <c r="MZK1158" s="754"/>
      <c r="MZL1158" s="754"/>
      <c r="MZM1158" s="754"/>
      <c r="MZN1158" s="754"/>
      <c r="MZO1158" s="754"/>
      <c r="MZP1158" s="754"/>
      <c r="MZQ1158" s="754"/>
      <c r="MZR1158" s="754"/>
      <c r="MZS1158" s="754"/>
      <c r="MZT1158" s="754"/>
      <c r="MZU1158" s="754"/>
      <c r="MZV1158" s="754"/>
      <c r="MZW1158" s="754"/>
      <c r="MZX1158" s="754"/>
      <c r="MZY1158" s="754"/>
      <c r="MZZ1158" s="754"/>
      <c r="NAA1158" s="754"/>
      <c r="NAB1158" s="754"/>
      <c r="NAC1158" s="754"/>
      <c r="NAD1158" s="754"/>
      <c r="NAE1158" s="754"/>
      <c r="NAF1158" s="754"/>
      <c r="NAG1158" s="754"/>
      <c r="NAH1158" s="754"/>
      <c r="NAI1158" s="754"/>
      <c r="NAJ1158" s="754"/>
      <c r="NAK1158" s="754"/>
      <c r="NAL1158" s="754"/>
      <c r="NAM1158" s="754"/>
      <c r="NAN1158" s="754"/>
      <c r="NAO1158" s="754"/>
      <c r="NAP1158" s="754"/>
      <c r="NAQ1158" s="754"/>
      <c r="NAR1158" s="754"/>
      <c r="NAS1158" s="754"/>
      <c r="NAT1158" s="754"/>
      <c r="NAU1158" s="754"/>
      <c r="NAV1158" s="754"/>
      <c r="NAW1158" s="754"/>
      <c r="NAX1158" s="754"/>
      <c r="NAY1158" s="754"/>
      <c r="NAZ1158" s="754"/>
      <c r="NBA1158" s="754"/>
      <c r="NBB1158" s="754"/>
      <c r="NBC1158" s="754"/>
      <c r="NBD1158" s="754"/>
      <c r="NBE1158" s="754"/>
      <c r="NBF1158" s="754"/>
      <c r="NBG1158" s="754"/>
      <c r="NBH1158" s="754"/>
      <c r="NBI1158" s="754"/>
      <c r="NBJ1158" s="754"/>
      <c r="NBK1158" s="754"/>
      <c r="NBL1158" s="754"/>
      <c r="NBM1158" s="754"/>
      <c r="NBN1158" s="754"/>
      <c r="NBO1158" s="754"/>
      <c r="NBP1158" s="754"/>
      <c r="NBQ1158" s="754"/>
      <c r="NBR1158" s="754"/>
      <c r="NBS1158" s="754"/>
      <c r="NBT1158" s="754"/>
      <c r="NBU1158" s="754"/>
      <c r="NBV1158" s="754"/>
      <c r="NBW1158" s="754"/>
      <c r="NBX1158" s="754"/>
      <c r="NBY1158" s="754"/>
      <c r="NBZ1158" s="754"/>
      <c r="NCA1158" s="754"/>
      <c r="NCB1158" s="754"/>
      <c r="NCC1158" s="754"/>
      <c r="NCD1158" s="754"/>
      <c r="NCE1158" s="754"/>
      <c r="NCF1158" s="754"/>
      <c r="NCG1158" s="754"/>
      <c r="NCH1158" s="754"/>
      <c r="NCI1158" s="754"/>
      <c r="NCJ1158" s="754"/>
      <c r="NCK1158" s="754"/>
      <c r="NCL1158" s="754"/>
      <c r="NCM1158" s="754"/>
      <c r="NCN1158" s="754"/>
      <c r="NCO1158" s="754"/>
      <c r="NCP1158" s="754"/>
      <c r="NCQ1158" s="754"/>
      <c r="NCR1158" s="754"/>
      <c r="NCS1158" s="754"/>
      <c r="NCT1158" s="754"/>
      <c r="NCU1158" s="754"/>
      <c r="NCV1158" s="754"/>
      <c r="NCW1158" s="754"/>
      <c r="NCX1158" s="754"/>
      <c r="NCY1158" s="754"/>
      <c r="NCZ1158" s="754"/>
      <c r="NDA1158" s="754"/>
      <c r="NDB1158" s="754"/>
      <c r="NDC1158" s="754"/>
      <c r="NDD1158" s="754"/>
      <c r="NDE1158" s="754"/>
      <c r="NDF1158" s="754"/>
      <c r="NDG1158" s="754"/>
      <c r="NDH1158" s="754"/>
      <c r="NDI1158" s="754"/>
      <c r="NDJ1158" s="754"/>
      <c r="NDK1158" s="754"/>
      <c r="NDL1158" s="754"/>
      <c r="NDM1158" s="754"/>
      <c r="NDN1158" s="754"/>
      <c r="NDO1158" s="754"/>
      <c r="NDP1158" s="754"/>
      <c r="NDQ1158" s="754"/>
      <c r="NDR1158" s="754"/>
      <c r="NDS1158" s="754"/>
      <c r="NDT1158" s="754"/>
      <c r="NDU1158" s="754"/>
      <c r="NDV1158" s="754"/>
      <c r="NDW1158" s="754"/>
      <c r="NDX1158" s="754"/>
      <c r="NDY1158" s="754"/>
      <c r="NDZ1158" s="754"/>
      <c r="NEA1158" s="754"/>
      <c r="NEB1158" s="754"/>
      <c r="NEC1158" s="754"/>
      <c r="NED1158" s="754"/>
      <c r="NEE1158" s="754"/>
      <c r="NEF1158" s="754"/>
      <c r="NEG1158" s="754"/>
      <c r="NEH1158" s="754"/>
      <c r="NEI1158" s="754"/>
      <c r="NEJ1158" s="754"/>
      <c r="NEK1158" s="754"/>
      <c r="NEL1158" s="754"/>
      <c r="NEM1158" s="754"/>
      <c r="NEN1158" s="754"/>
      <c r="NEO1158" s="754"/>
      <c r="NEP1158" s="754"/>
      <c r="NEQ1158" s="754"/>
      <c r="NER1158" s="754"/>
      <c r="NES1158" s="754"/>
      <c r="NET1158" s="754"/>
      <c r="NEU1158" s="754"/>
      <c r="NEV1158" s="754"/>
      <c r="NEW1158" s="754"/>
      <c r="NEX1158" s="754"/>
      <c r="NEY1158" s="754"/>
      <c r="NEZ1158" s="754"/>
      <c r="NFA1158" s="754"/>
      <c r="NFB1158" s="754"/>
      <c r="NFC1158" s="754"/>
      <c r="NFD1158" s="754"/>
      <c r="NFE1158" s="754"/>
      <c r="NFF1158" s="754"/>
      <c r="NFG1158" s="754"/>
      <c r="NFH1158" s="754"/>
      <c r="NFI1158" s="754"/>
      <c r="NFJ1158" s="754"/>
      <c r="NFK1158" s="754"/>
      <c r="NFL1158" s="754"/>
      <c r="NFM1158" s="754"/>
      <c r="NFN1158" s="754"/>
      <c r="NFO1158" s="754"/>
      <c r="NFP1158" s="754"/>
      <c r="NFQ1158" s="754"/>
      <c r="NFR1158" s="754"/>
      <c r="NFS1158" s="754"/>
      <c r="NFT1158" s="754"/>
      <c r="NFU1158" s="754"/>
      <c r="NFV1158" s="754"/>
      <c r="NFW1158" s="754"/>
      <c r="NFX1158" s="754"/>
      <c r="NFY1158" s="754"/>
      <c r="NFZ1158" s="754"/>
      <c r="NGA1158" s="754"/>
      <c r="NGB1158" s="754"/>
      <c r="NGC1158" s="754"/>
      <c r="NGD1158" s="754"/>
      <c r="NGE1158" s="754"/>
      <c r="NGF1158" s="754"/>
      <c r="NGG1158" s="754"/>
      <c r="NGH1158" s="754"/>
      <c r="NGI1158" s="754"/>
      <c r="NGJ1158" s="754"/>
      <c r="NGK1158" s="754"/>
      <c r="NGL1158" s="754"/>
      <c r="NGM1158" s="754"/>
      <c r="NGN1158" s="754"/>
      <c r="NGO1158" s="754"/>
      <c r="NGP1158" s="754"/>
      <c r="NGQ1158" s="754"/>
      <c r="NGR1158" s="754"/>
      <c r="NGS1158" s="754"/>
      <c r="NGT1158" s="754"/>
      <c r="NGU1158" s="754"/>
      <c r="NGV1158" s="754"/>
      <c r="NGW1158" s="754"/>
      <c r="NGX1158" s="754"/>
      <c r="NGY1158" s="754"/>
      <c r="NGZ1158" s="754"/>
      <c r="NHA1158" s="754"/>
      <c r="NHB1158" s="754"/>
      <c r="NHC1158" s="754"/>
      <c r="NHD1158" s="754"/>
      <c r="NHE1158" s="754"/>
      <c r="NHF1158" s="754"/>
      <c r="NHG1158" s="754"/>
      <c r="NHH1158" s="754"/>
      <c r="NHI1158" s="754"/>
      <c r="NHJ1158" s="754"/>
      <c r="NHK1158" s="754"/>
      <c r="NHL1158" s="754"/>
      <c r="NHM1158" s="754"/>
      <c r="NHN1158" s="754"/>
      <c r="NHO1158" s="754"/>
      <c r="NHP1158" s="754"/>
      <c r="NHQ1158" s="754"/>
      <c r="NHR1158" s="754"/>
      <c r="NHS1158" s="754"/>
      <c r="NHT1158" s="754"/>
      <c r="NHU1158" s="754"/>
      <c r="NHV1158" s="754"/>
      <c r="NHW1158" s="754"/>
      <c r="NHX1158" s="754"/>
      <c r="NHY1158" s="754"/>
      <c r="NHZ1158" s="754"/>
      <c r="NIA1158" s="754"/>
      <c r="NIB1158" s="754"/>
      <c r="NIC1158" s="754"/>
      <c r="NID1158" s="754"/>
      <c r="NIE1158" s="754"/>
      <c r="NIF1158" s="754"/>
      <c r="NIG1158" s="754"/>
      <c r="NIH1158" s="754"/>
      <c r="NII1158" s="754"/>
      <c r="NIJ1158" s="754"/>
      <c r="NIK1158" s="754"/>
      <c r="NIL1158" s="754"/>
      <c r="NIM1158" s="754"/>
      <c r="NIN1158" s="754"/>
      <c r="NIO1158" s="754"/>
      <c r="NIP1158" s="754"/>
      <c r="NIQ1158" s="754"/>
      <c r="NIR1158" s="754"/>
      <c r="NIS1158" s="754"/>
      <c r="NIT1158" s="754"/>
      <c r="NIU1158" s="754"/>
      <c r="NIV1158" s="754"/>
      <c r="NIW1158" s="754"/>
      <c r="NIX1158" s="754"/>
      <c r="NIY1158" s="754"/>
      <c r="NIZ1158" s="754"/>
      <c r="NJA1158" s="754"/>
      <c r="NJB1158" s="754"/>
      <c r="NJC1158" s="754"/>
      <c r="NJD1158" s="754"/>
      <c r="NJE1158" s="754"/>
      <c r="NJF1158" s="754"/>
      <c r="NJG1158" s="754"/>
      <c r="NJH1158" s="754"/>
      <c r="NJI1158" s="754"/>
      <c r="NJJ1158" s="754"/>
      <c r="NJK1158" s="754"/>
      <c r="NJL1158" s="754"/>
      <c r="NJM1158" s="754"/>
      <c r="NJN1158" s="754"/>
      <c r="NJO1158" s="754"/>
      <c r="NJP1158" s="754"/>
      <c r="NJQ1158" s="754"/>
      <c r="NJR1158" s="754"/>
      <c r="NJS1158" s="754"/>
      <c r="NJT1158" s="754"/>
      <c r="NJU1158" s="754"/>
      <c r="NJV1158" s="754"/>
      <c r="NJW1158" s="754"/>
      <c r="NJX1158" s="754"/>
      <c r="NJY1158" s="754"/>
      <c r="NJZ1158" s="754"/>
      <c r="NKA1158" s="754"/>
      <c r="NKB1158" s="754"/>
      <c r="NKC1158" s="754"/>
      <c r="NKD1158" s="754"/>
      <c r="NKE1158" s="754"/>
      <c r="NKF1158" s="754"/>
      <c r="NKG1158" s="754"/>
      <c r="NKH1158" s="754"/>
      <c r="NKI1158" s="754"/>
      <c r="NKJ1158" s="754"/>
      <c r="NKK1158" s="754"/>
      <c r="NKL1158" s="754"/>
      <c r="NKM1158" s="754"/>
      <c r="NKN1158" s="754"/>
      <c r="NKO1158" s="754"/>
      <c r="NKP1158" s="754"/>
      <c r="NKQ1158" s="754"/>
      <c r="NKR1158" s="754"/>
      <c r="NKS1158" s="754"/>
      <c r="NKT1158" s="754"/>
      <c r="NKU1158" s="754"/>
      <c r="NKV1158" s="754"/>
      <c r="NKW1158" s="754"/>
      <c r="NKX1158" s="754"/>
      <c r="NKY1158" s="754"/>
      <c r="NKZ1158" s="754"/>
      <c r="NLA1158" s="754"/>
      <c r="NLB1158" s="754"/>
      <c r="NLC1158" s="754"/>
      <c r="NLD1158" s="754"/>
      <c r="NLE1158" s="754"/>
      <c r="NLF1158" s="754"/>
      <c r="NLG1158" s="754"/>
      <c r="NLH1158" s="754"/>
      <c r="NLI1158" s="754"/>
      <c r="NLJ1158" s="754"/>
      <c r="NLK1158" s="754"/>
      <c r="NLL1158" s="754"/>
      <c r="NLM1158" s="754"/>
      <c r="NLN1158" s="754"/>
      <c r="NLO1158" s="754"/>
      <c r="NLP1158" s="754"/>
      <c r="NLQ1158" s="754"/>
      <c r="NLR1158" s="754"/>
      <c r="NLS1158" s="754"/>
      <c r="NLT1158" s="754"/>
      <c r="NLU1158" s="754"/>
      <c r="NLV1158" s="754"/>
      <c r="NLW1158" s="754"/>
      <c r="NLX1158" s="754"/>
      <c r="NLY1158" s="754"/>
      <c r="NLZ1158" s="754"/>
      <c r="NMA1158" s="754"/>
      <c r="NMB1158" s="754"/>
      <c r="NMC1158" s="754"/>
      <c r="NMD1158" s="754"/>
      <c r="NME1158" s="754"/>
      <c r="NMF1158" s="754"/>
      <c r="NMG1158" s="754"/>
      <c r="NMH1158" s="754"/>
      <c r="NMI1158" s="754"/>
      <c r="NMJ1158" s="754"/>
      <c r="NMK1158" s="754"/>
      <c r="NML1158" s="754"/>
      <c r="NMM1158" s="754"/>
      <c r="NMN1158" s="754"/>
      <c r="NMO1158" s="754"/>
      <c r="NMP1158" s="754"/>
      <c r="NMQ1158" s="754"/>
      <c r="NMR1158" s="754"/>
      <c r="NMS1158" s="754"/>
      <c r="NMT1158" s="754"/>
      <c r="NMU1158" s="754"/>
      <c r="NMV1158" s="754"/>
      <c r="NMW1158" s="754"/>
      <c r="NMX1158" s="754"/>
      <c r="NMY1158" s="754"/>
      <c r="NMZ1158" s="754"/>
      <c r="NNA1158" s="754"/>
      <c r="NNB1158" s="754"/>
      <c r="NNC1158" s="754"/>
      <c r="NND1158" s="754"/>
      <c r="NNE1158" s="754"/>
      <c r="NNF1158" s="754"/>
      <c r="NNG1158" s="754"/>
      <c r="NNH1158" s="754"/>
      <c r="NNI1158" s="754"/>
      <c r="NNJ1158" s="754"/>
      <c r="NNK1158" s="754"/>
      <c r="NNL1158" s="754"/>
      <c r="NNM1158" s="754"/>
      <c r="NNN1158" s="754"/>
      <c r="NNO1158" s="754"/>
      <c r="NNP1158" s="754"/>
      <c r="NNQ1158" s="754"/>
      <c r="NNR1158" s="754"/>
      <c r="NNS1158" s="754"/>
      <c r="NNT1158" s="754"/>
      <c r="NNU1158" s="754"/>
      <c r="NNV1158" s="754"/>
      <c r="NNW1158" s="754"/>
      <c r="NNX1158" s="754"/>
      <c r="NNY1158" s="754"/>
      <c r="NNZ1158" s="754"/>
      <c r="NOA1158" s="754"/>
      <c r="NOB1158" s="754"/>
      <c r="NOC1158" s="754"/>
      <c r="NOD1158" s="754"/>
      <c r="NOE1158" s="754"/>
      <c r="NOF1158" s="754"/>
      <c r="NOG1158" s="754"/>
      <c r="NOH1158" s="754"/>
      <c r="NOI1158" s="754"/>
      <c r="NOJ1158" s="754"/>
      <c r="NOK1158" s="754"/>
      <c r="NOL1158" s="754"/>
      <c r="NOM1158" s="754"/>
      <c r="NON1158" s="754"/>
      <c r="NOO1158" s="754"/>
      <c r="NOP1158" s="754"/>
      <c r="NOQ1158" s="754"/>
      <c r="NOR1158" s="754"/>
      <c r="NOS1158" s="754"/>
      <c r="NOT1158" s="754"/>
      <c r="NOU1158" s="754"/>
      <c r="NOV1158" s="754"/>
      <c r="NOW1158" s="754"/>
      <c r="NOX1158" s="754"/>
      <c r="NOY1158" s="754"/>
      <c r="NOZ1158" s="754"/>
      <c r="NPA1158" s="754"/>
      <c r="NPB1158" s="754"/>
      <c r="NPC1158" s="754"/>
      <c r="NPD1158" s="754"/>
      <c r="NPE1158" s="754"/>
      <c r="NPF1158" s="754"/>
      <c r="NPG1158" s="754"/>
      <c r="NPH1158" s="754"/>
      <c r="NPI1158" s="754"/>
      <c r="NPJ1158" s="754"/>
      <c r="NPK1158" s="754"/>
      <c r="NPL1158" s="754"/>
      <c r="NPM1158" s="754"/>
      <c r="NPN1158" s="754"/>
      <c r="NPO1158" s="754"/>
      <c r="NPP1158" s="754"/>
      <c r="NPQ1158" s="754"/>
      <c r="NPR1158" s="754"/>
      <c r="NPS1158" s="754"/>
      <c r="NPT1158" s="754"/>
      <c r="NPU1158" s="754"/>
      <c r="NPV1158" s="754"/>
      <c r="NPW1158" s="754"/>
      <c r="NPX1158" s="754"/>
      <c r="NPY1158" s="754"/>
      <c r="NPZ1158" s="754"/>
      <c r="NQA1158" s="754"/>
      <c r="NQB1158" s="754"/>
      <c r="NQC1158" s="754"/>
      <c r="NQD1158" s="754"/>
      <c r="NQE1158" s="754"/>
      <c r="NQF1158" s="754"/>
      <c r="NQG1158" s="754"/>
      <c r="NQH1158" s="754"/>
      <c r="NQI1158" s="754"/>
      <c r="NQJ1158" s="754"/>
      <c r="NQK1158" s="754"/>
      <c r="NQL1158" s="754"/>
      <c r="NQM1158" s="754"/>
      <c r="NQN1158" s="754"/>
      <c r="NQO1158" s="754"/>
      <c r="NQP1158" s="754"/>
      <c r="NQQ1158" s="754"/>
      <c r="NQR1158" s="754"/>
      <c r="NQS1158" s="754"/>
      <c r="NQT1158" s="754"/>
      <c r="NQU1158" s="754"/>
      <c r="NQV1158" s="754"/>
      <c r="NQW1158" s="754"/>
      <c r="NQX1158" s="754"/>
      <c r="NQY1158" s="754"/>
      <c r="NQZ1158" s="754"/>
      <c r="NRA1158" s="754"/>
      <c r="NRB1158" s="754"/>
      <c r="NRC1158" s="754"/>
      <c r="NRD1158" s="754"/>
      <c r="NRE1158" s="754"/>
      <c r="NRF1158" s="754"/>
      <c r="NRG1158" s="754"/>
      <c r="NRH1158" s="754"/>
      <c r="NRI1158" s="754"/>
      <c r="NRJ1158" s="754"/>
      <c r="NRK1158" s="754"/>
      <c r="NRL1158" s="754"/>
      <c r="NRM1158" s="754"/>
      <c r="NRN1158" s="754"/>
      <c r="NRO1158" s="754"/>
      <c r="NRP1158" s="754"/>
      <c r="NRQ1158" s="754"/>
      <c r="NRR1158" s="754"/>
      <c r="NRS1158" s="754"/>
      <c r="NRT1158" s="754"/>
      <c r="NRU1158" s="754"/>
      <c r="NRV1158" s="754"/>
      <c r="NRW1158" s="754"/>
      <c r="NRX1158" s="754"/>
      <c r="NRY1158" s="754"/>
      <c r="NRZ1158" s="754"/>
      <c r="NSA1158" s="754"/>
      <c r="NSB1158" s="754"/>
      <c r="NSC1158" s="754"/>
      <c r="NSD1158" s="754"/>
      <c r="NSE1158" s="754"/>
      <c r="NSF1158" s="754"/>
      <c r="NSG1158" s="754"/>
      <c r="NSH1158" s="754"/>
      <c r="NSI1158" s="754"/>
      <c r="NSJ1158" s="754"/>
      <c r="NSK1158" s="754"/>
      <c r="NSL1158" s="754"/>
      <c r="NSM1158" s="754"/>
      <c r="NSN1158" s="754"/>
      <c r="NSO1158" s="754"/>
      <c r="NSP1158" s="754"/>
      <c r="NSQ1158" s="754"/>
      <c r="NSR1158" s="754"/>
      <c r="NSS1158" s="754"/>
      <c r="NST1158" s="754"/>
      <c r="NSU1158" s="754"/>
      <c r="NSV1158" s="754"/>
      <c r="NSW1158" s="754"/>
      <c r="NSX1158" s="754"/>
      <c r="NSY1158" s="754"/>
      <c r="NSZ1158" s="754"/>
      <c r="NTA1158" s="754"/>
      <c r="NTB1158" s="754"/>
      <c r="NTC1158" s="754"/>
      <c r="NTD1158" s="754"/>
      <c r="NTE1158" s="754"/>
      <c r="NTF1158" s="754"/>
      <c r="NTG1158" s="754"/>
      <c r="NTH1158" s="754"/>
      <c r="NTI1158" s="754"/>
      <c r="NTJ1158" s="754"/>
      <c r="NTK1158" s="754"/>
      <c r="NTL1158" s="754"/>
      <c r="NTM1158" s="754"/>
      <c r="NTN1158" s="754"/>
      <c r="NTO1158" s="754"/>
      <c r="NTP1158" s="754"/>
      <c r="NTQ1158" s="754"/>
      <c r="NTR1158" s="754"/>
      <c r="NTS1158" s="754"/>
      <c r="NTT1158" s="754"/>
      <c r="NTU1158" s="754"/>
      <c r="NTV1158" s="754"/>
      <c r="NTW1158" s="754"/>
      <c r="NTX1158" s="754"/>
      <c r="NTY1158" s="754"/>
      <c r="NTZ1158" s="754"/>
      <c r="NUA1158" s="754"/>
      <c r="NUB1158" s="754"/>
      <c r="NUC1158" s="754"/>
      <c r="NUD1158" s="754"/>
      <c r="NUE1158" s="754"/>
      <c r="NUF1158" s="754"/>
      <c r="NUG1158" s="754"/>
      <c r="NUH1158" s="754"/>
      <c r="NUI1158" s="754"/>
      <c r="NUJ1158" s="754"/>
      <c r="NUK1158" s="754"/>
      <c r="NUL1158" s="754"/>
      <c r="NUM1158" s="754"/>
      <c r="NUN1158" s="754"/>
      <c r="NUO1158" s="754"/>
      <c r="NUP1158" s="754"/>
      <c r="NUQ1158" s="754"/>
      <c r="NUR1158" s="754"/>
      <c r="NUS1158" s="754"/>
      <c r="NUT1158" s="754"/>
      <c r="NUU1158" s="754"/>
      <c r="NUV1158" s="754"/>
      <c r="NUW1158" s="754"/>
      <c r="NUX1158" s="754"/>
      <c r="NUY1158" s="754"/>
      <c r="NUZ1158" s="754"/>
      <c r="NVA1158" s="754"/>
      <c r="NVB1158" s="754"/>
      <c r="NVC1158" s="754"/>
      <c r="NVD1158" s="754"/>
      <c r="NVE1158" s="754"/>
      <c r="NVF1158" s="754"/>
      <c r="NVG1158" s="754"/>
      <c r="NVH1158" s="754"/>
      <c r="NVI1158" s="754"/>
      <c r="NVJ1158" s="754"/>
      <c r="NVK1158" s="754"/>
      <c r="NVL1158" s="754"/>
      <c r="NVM1158" s="754"/>
      <c r="NVN1158" s="754"/>
      <c r="NVO1158" s="754"/>
      <c r="NVP1158" s="754"/>
      <c r="NVQ1158" s="754"/>
      <c r="NVR1158" s="754"/>
      <c r="NVS1158" s="754"/>
      <c r="NVT1158" s="754"/>
      <c r="NVU1158" s="754"/>
      <c r="NVV1158" s="754"/>
      <c r="NVW1158" s="754"/>
      <c r="NVX1158" s="754"/>
      <c r="NVY1158" s="754"/>
      <c r="NVZ1158" s="754"/>
      <c r="NWA1158" s="754"/>
      <c r="NWB1158" s="754"/>
      <c r="NWC1158" s="754"/>
      <c r="NWD1158" s="754"/>
      <c r="NWE1158" s="754"/>
      <c r="NWF1158" s="754"/>
      <c r="NWG1158" s="754"/>
      <c r="NWH1158" s="754"/>
      <c r="NWI1158" s="754"/>
      <c r="NWJ1158" s="754"/>
      <c r="NWK1158" s="754"/>
      <c r="NWL1158" s="754"/>
      <c r="NWM1158" s="754"/>
      <c r="NWN1158" s="754"/>
      <c r="NWO1158" s="754"/>
      <c r="NWP1158" s="754"/>
      <c r="NWQ1158" s="754"/>
      <c r="NWR1158" s="754"/>
      <c r="NWS1158" s="754"/>
      <c r="NWT1158" s="754"/>
      <c r="NWU1158" s="754"/>
      <c r="NWV1158" s="754"/>
      <c r="NWW1158" s="754"/>
      <c r="NWX1158" s="754"/>
      <c r="NWY1158" s="754"/>
      <c r="NWZ1158" s="754"/>
      <c r="NXA1158" s="754"/>
      <c r="NXB1158" s="754"/>
      <c r="NXC1158" s="754"/>
      <c r="NXD1158" s="754"/>
      <c r="NXE1158" s="754"/>
      <c r="NXF1158" s="754"/>
      <c r="NXG1158" s="754"/>
      <c r="NXH1158" s="754"/>
      <c r="NXI1158" s="754"/>
      <c r="NXJ1158" s="754"/>
      <c r="NXK1158" s="754"/>
      <c r="NXL1158" s="754"/>
      <c r="NXM1158" s="754"/>
      <c r="NXN1158" s="754"/>
      <c r="NXO1158" s="754"/>
      <c r="NXP1158" s="754"/>
      <c r="NXQ1158" s="754"/>
      <c r="NXR1158" s="754"/>
      <c r="NXS1158" s="754"/>
      <c r="NXT1158" s="754"/>
      <c r="NXU1158" s="754"/>
      <c r="NXV1158" s="754"/>
      <c r="NXW1158" s="754"/>
      <c r="NXX1158" s="754"/>
      <c r="NXY1158" s="754"/>
      <c r="NXZ1158" s="754"/>
      <c r="NYA1158" s="754"/>
      <c r="NYB1158" s="754"/>
      <c r="NYC1158" s="754"/>
      <c r="NYD1158" s="754"/>
      <c r="NYE1158" s="754"/>
      <c r="NYF1158" s="754"/>
      <c r="NYG1158" s="754"/>
      <c r="NYH1158" s="754"/>
      <c r="NYI1158" s="754"/>
      <c r="NYJ1158" s="754"/>
      <c r="NYK1158" s="754"/>
      <c r="NYL1158" s="754"/>
      <c r="NYM1158" s="754"/>
      <c r="NYN1158" s="754"/>
      <c r="NYO1158" s="754"/>
      <c r="NYP1158" s="754"/>
      <c r="NYQ1158" s="754"/>
      <c r="NYR1158" s="754"/>
      <c r="NYS1158" s="754"/>
      <c r="NYT1158" s="754"/>
      <c r="NYU1158" s="754"/>
      <c r="NYV1158" s="754"/>
      <c r="NYW1158" s="754"/>
      <c r="NYX1158" s="754"/>
      <c r="NYY1158" s="754"/>
      <c r="NYZ1158" s="754"/>
      <c r="NZA1158" s="754"/>
      <c r="NZB1158" s="754"/>
      <c r="NZC1158" s="754"/>
      <c r="NZD1158" s="754"/>
      <c r="NZE1158" s="754"/>
      <c r="NZF1158" s="754"/>
      <c r="NZG1158" s="754"/>
      <c r="NZH1158" s="754"/>
      <c r="NZI1158" s="754"/>
      <c r="NZJ1158" s="754"/>
      <c r="NZK1158" s="754"/>
      <c r="NZL1158" s="754"/>
      <c r="NZM1158" s="754"/>
      <c r="NZN1158" s="754"/>
      <c r="NZO1158" s="754"/>
      <c r="NZP1158" s="754"/>
      <c r="NZQ1158" s="754"/>
      <c r="NZR1158" s="754"/>
      <c r="NZS1158" s="754"/>
      <c r="NZT1158" s="754"/>
      <c r="NZU1158" s="754"/>
      <c r="NZV1158" s="754"/>
      <c r="NZW1158" s="754"/>
      <c r="NZX1158" s="754"/>
      <c r="NZY1158" s="754"/>
      <c r="NZZ1158" s="754"/>
      <c r="OAA1158" s="754"/>
      <c r="OAB1158" s="754"/>
      <c r="OAC1158" s="754"/>
      <c r="OAD1158" s="754"/>
      <c r="OAE1158" s="754"/>
      <c r="OAF1158" s="754"/>
      <c r="OAG1158" s="754"/>
      <c r="OAH1158" s="754"/>
      <c r="OAI1158" s="754"/>
      <c r="OAJ1158" s="754"/>
      <c r="OAK1158" s="754"/>
      <c r="OAL1158" s="754"/>
      <c r="OAM1158" s="754"/>
      <c r="OAN1158" s="754"/>
      <c r="OAO1158" s="754"/>
      <c r="OAP1158" s="754"/>
      <c r="OAQ1158" s="754"/>
      <c r="OAR1158" s="754"/>
      <c r="OAS1158" s="754"/>
      <c r="OAT1158" s="754"/>
      <c r="OAU1158" s="754"/>
      <c r="OAV1158" s="754"/>
      <c r="OAW1158" s="754"/>
      <c r="OAX1158" s="754"/>
      <c r="OAY1158" s="754"/>
      <c r="OAZ1158" s="754"/>
      <c r="OBA1158" s="754"/>
      <c r="OBB1158" s="754"/>
      <c r="OBC1158" s="754"/>
      <c r="OBD1158" s="754"/>
      <c r="OBE1158" s="754"/>
      <c r="OBF1158" s="754"/>
      <c r="OBG1158" s="754"/>
      <c r="OBH1158" s="754"/>
      <c r="OBI1158" s="754"/>
      <c r="OBJ1158" s="754"/>
      <c r="OBK1158" s="754"/>
      <c r="OBL1158" s="754"/>
      <c r="OBM1158" s="754"/>
      <c r="OBN1158" s="754"/>
      <c r="OBO1158" s="754"/>
      <c r="OBP1158" s="754"/>
      <c r="OBQ1158" s="754"/>
      <c r="OBR1158" s="754"/>
      <c r="OBS1158" s="754"/>
      <c r="OBT1158" s="754"/>
      <c r="OBU1158" s="754"/>
      <c r="OBV1158" s="754"/>
      <c r="OBW1158" s="754"/>
      <c r="OBX1158" s="754"/>
      <c r="OBY1158" s="754"/>
      <c r="OBZ1158" s="754"/>
      <c r="OCA1158" s="754"/>
      <c r="OCB1158" s="754"/>
      <c r="OCC1158" s="754"/>
      <c r="OCD1158" s="754"/>
      <c r="OCE1158" s="754"/>
      <c r="OCF1158" s="754"/>
      <c r="OCG1158" s="754"/>
      <c r="OCH1158" s="754"/>
      <c r="OCI1158" s="754"/>
      <c r="OCJ1158" s="754"/>
      <c r="OCK1158" s="754"/>
      <c r="OCL1158" s="754"/>
      <c r="OCM1158" s="754"/>
      <c r="OCN1158" s="754"/>
      <c r="OCO1158" s="754"/>
      <c r="OCP1158" s="754"/>
      <c r="OCQ1158" s="754"/>
      <c r="OCR1158" s="754"/>
      <c r="OCS1158" s="754"/>
      <c r="OCT1158" s="754"/>
      <c r="OCU1158" s="754"/>
      <c r="OCV1158" s="754"/>
      <c r="OCW1158" s="754"/>
      <c r="OCX1158" s="754"/>
      <c r="OCY1158" s="754"/>
      <c r="OCZ1158" s="754"/>
      <c r="ODA1158" s="754"/>
      <c r="ODB1158" s="754"/>
      <c r="ODC1158" s="754"/>
      <c r="ODD1158" s="754"/>
      <c r="ODE1158" s="754"/>
      <c r="ODF1158" s="754"/>
      <c r="ODG1158" s="754"/>
      <c r="ODH1158" s="754"/>
      <c r="ODI1158" s="754"/>
      <c r="ODJ1158" s="754"/>
      <c r="ODK1158" s="754"/>
      <c r="ODL1158" s="754"/>
      <c r="ODM1158" s="754"/>
      <c r="ODN1158" s="754"/>
      <c r="ODO1158" s="754"/>
      <c r="ODP1158" s="754"/>
      <c r="ODQ1158" s="754"/>
      <c r="ODR1158" s="754"/>
      <c r="ODS1158" s="754"/>
      <c r="ODT1158" s="754"/>
      <c r="ODU1158" s="754"/>
      <c r="ODV1158" s="754"/>
      <c r="ODW1158" s="754"/>
      <c r="ODX1158" s="754"/>
      <c r="ODY1158" s="754"/>
      <c r="ODZ1158" s="754"/>
      <c r="OEA1158" s="754"/>
      <c r="OEB1158" s="754"/>
      <c r="OEC1158" s="754"/>
      <c r="OED1158" s="754"/>
      <c r="OEE1158" s="754"/>
      <c r="OEF1158" s="754"/>
      <c r="OEG1158" s="754"/>
      <c r="OEH1158" s="754"/>
      <c r="OEI1158" s="754"/>
      <c r="OEJ1158" s="754"/>
      <c r="OEK1158" s="754"/>
      <c r="OEL1158" s="754"/>
      <c r="OEM1158" s="754"/>
      <c r="OEN1158" s="754"/>
      <c r="OEO1158" s="754"/>
      <c r="OEP1158" s="754"/>
      <c r="OEQ1158" s="754"/>
      <c r="OER1158" s="754"/>
      <c r="OES1158" s="754"/>
      <c r="OET1158" s="754"/>
      <c r="OEU1158" s="754"/>
      <c r="OEV1158" s="754"/>
      <c r="OEW1158" s="754"/>
      <c r="OEX1158" s="754"/>
      <c r="OEY1158" s="754"/>
      <c r="OEZ1158" s="754"/>
      <c r="OFA1158" s="754"/>
      <c r="OFB1158" s="754"/>
      <c r="OFC1158" s="754"/>
      <c r="OFD1158" s="754"/>
      <c r="OFE1158" s="754"/>
      <c r="OFF1158" s="754"/>
      <c r="OFG1158" s="754"/>
      <c r="OFH1158" s="754"/>
      <c r="OFI1158" s="754"/>
      <c r="OFJ1158" s="754"/>
      <c r="OFK1158" s="754"/>
      <c r="OFL1158" s="754"/>
      <c r="OFM1158" s="754"/>
      <c r="OFN1158" s="754"/>
      <c r="OFO1158" s="754"/>
      <c r="OFP1158" s="754"/>
      <c r="OFQ1158" s="754"/>
      <c r="OFR1158" s="754"/>
      <c r="OFS1158" s="754"/>
      <c r="OFT1158" s="754"/>
      <c r="OFU1158" s="754"/>
      <c r="OFV1158" s="754"/>
      <c r="OFW1158" s="754"/>
      <c r="OFX1158" s="754"/>
      <c r="OFY1158" s="754"/>
      <c r="OFZ1158" s="754"/>
      <c r="OGA1158" s="754"/>
      <c r="OGB1158" s="754"/>
      <c r="OGC1158" s="754"/>
      <c r="OGD1158" s="754"/>
      <c r="OGE1158" s="754"/>
      <c r="OGF1158" s="754"/>
      <c r="OGG1158" s="754"/>
      <c r="OGH1158" s="754"/>
      <c r="OGI1158" s="754"/>
      <c r="OGJ1158" s="754"/>
      <c r="OGK1158" s="754"/>
      <c r="OGL1158" s="754"/>
      <c r="OGM1158" s="754"/>
      <c r="OGN1158" s="754"/>
      <c r="OGO1158" s="754"/>
      <c r="OGP1158" s="754"/>
      <c r="OGQ1158" s="754"/>
      <c r="OGR1158" s="754"/>
      <c r="OGS1158" s="754"/>
      <c r="OGT1158" s="754"/>
      <c r="OGU1158" s="754"/>
      <c r="OGV1158" s="754"/>
      <c r="OGW1158" s="754"/>
      <c r="OGX1158" s="754"/>
      <c r="OGY1158" s="754"/>
      <c r="OGZ1158" s="754"/>
      <c r="OHA1158" s="754"/>
      <c r="OHB1158" s="754"/>
      <c r="OHC1158" s="754"/>
      <c r="OHD1158" s="754"/>
      <c r="OHE1158" s="754"/>
      <c r="OHF1158" s="754"/>
      <c r="OHG1158" s="754"/>
      <c r="OHH1158" s="754"/>
      <c r="OHI1158" s="754"/>
      <c r="OHJ1158" s="754"/>
      <c r="OHK1158" s="754"/>
      <c r="OHL1158" s="754"/>
      <c r="OHM1158" s="754"/>
      <c r="OHN1158" s="754"/>
      <c r="OHO1158" s="754"/>
      <c r="OHP1158" s="754"/>
      <c r="OHQ1158" s="754"/>
      <c r="OHR1158" s="754"/>
      <c r="OHS1158" s="754"/>
      <c r="OHT1158" s="754"/>
      <c r="OHU1158" s="754"/>
      <c r="OHV1158" s="754"/>
      <c r="OHW1158" s="754"/>
      <c r="OHX1158" s="754"/>
      <c r="OHY1158" s="754"/>
      <c r="OHZ1158" s="754"/>
      <c r="OIA1158" s="754"/>
      <c r="OIB1158" s="754"/>
      <c r="OIC1158" s="754"/>
      <c r="OID1158" s="754"/>
      <c r="OIE1158" s="754"/>
      <c r="OIF1158" s="754"/>
      <c r="OIG1158" s="754"/>
      <c r="OIH1158" s="754"/>
      <c r="OII1158" s="754"/>
      <c r="OIJ1158" s="754"/>
      <c r="OIK1158" s="754"/>
      <c r="OIL1158" s="754"/>
      <c r="OIM1158" s="754"/>
      <c r="OIN1158" s="754"/>
      <c r="OIO1158" s="754"/>
      <c r="OIP1158" s="754"/>
      <c r="OIQ1158" s="754"/>
      <c r="OIR1158" s="754"/>
      <c r="OIS1158" s="754"/>
      <c r="OIT1158" s="754"/>
      <c r="OIU1158" s="754"/>
      <c r="OIV1158" s="754"/>
      <c r="OIW1158" s="754"/>
      <c r="OIX1158" s="754"/>
      <c r="OIY1158" s="754"/>
      <c r="OIZ1158" s="754"/>
      <c r="OJA1158" s="754"/>
      <c r="OJB1158" s="754"/>
      <c r="OJC1158" s="754"/>
      <c r="OJD1158" s="754"/>
      <c r="OJE1158" s="754"/>
      <c r="OJF1158" s="754"/>
      <c r="OJG1158" s="754"/>
      <c r="OJH1158" s="754"/>
      <c r="OJI1158" s="754"/>
      <c r="OJJ1158" s="754"/>
      <c r="OJK1158" s="754"/>
      <c r="OJL1158" s="754"/>
      <c r="OJM1158" s="754"/>
      <c r="OJN1158" s="754"/>
      <c r="OJO1158" s="754"/>
      <c r="OJP1158" s="754"/>
      <c r="OJQ1158" s="754"/>
      <c r="OJR1158" s="754"/>
      <c r="OJS1158" s="754"/>
      <c r="OJT1158" s="754"/>
      <c r="OJU1158" s="754"/>
      <c r="OJV1158" s="754"/>
      <c r="OJW1158" s="754"/>
      <c r="OJX1158" s="754"/>
      <c r="OJY1158" s="754"/>
      <c r="OJZ1158" s="754"/>
      <c r="OKA1158" s="754"/>
      <c r="OKB1158" s="754"/>
      <c r="OKC1158" s="754"/>
      <c r="OKD1158" s="754"/>
      <c r="OKE1158" s="754"/>
      <c r="OKF1158" s="754"/>
      <c r="OKG1158" s="754"/>
      <c r="OKH1158" s="754"/>
      <c r="OKI1158" s="754"/>
      <c r="OKJ1158" s="754"/>
      <c r="OKK1158" s="754"/>
      <c r="OKL1158" s="754"/>
      <c r="OKM1158" s="754"/>
      <c r="OKN1158" s="754"/>
      <c r="OKO1158" s="754"/>
      <c r="OKP1158" s="754"/>
      <c r="OKQ1158" s="754"/>
      <c r="OKR1158" s="754"/>
      <c r="OKS1158" s="754"/>
      <c r="OKT1158" s="754"/>
      <c r="OKU1158" s="754"/>
      <c r="OKV1158" s="754"/>
      <c r="OKW1158" s="754"/>
      <c r="OKX1158" s="754"/>
      <c r="OKY1158" s="754"/>
      <c r="OKZ1158" s="754"/>
      <c r="OLA1158" s="754"/>
      <c r="OLB1158" s="754"/>
      <c r="OLC1158" s="754"/>
      <c r="OLD1158" s="754"/>
      <c r="OLE1158" s="754"/>
      <c r="OLF1158" s="754"/>
      <c r="OLG1158" s="754"/>
      <c r="OLH1158" s="754"/>
      <c r="OLI1158" s="754"/>
      <c r="OLJ1158" s="754"/>
      <c r="OLK1158" s="754"/>
      <c r="OLL1158" s="754"/>
      <c r="OLM1158" s="754"/>
      <c r="OLN1158" s="754"/>
      <c r="OLO1158" s="754"/>
      <c r="OLP1158" s="754"/>
      <c r="OLQ1158" s="754"/>
      <c r="OLR1158" s="754"/>
      <c r="OLS1158" s="754"/>
      <c r="OLT1158" s="754"/>
      <c r="OLU1158" s="754"/>
      <c r="OLV1158" s="754"/>
      <c r="OLW1158" s="754"/>
      <c r="OLX1158" s="754"/>
      <c r="OLY1158" s="754"/>
      <c r="OLZ1158" s="754"/>
      <c r="OMA1158" s="754"/>
      <c r="OMB1158" s="754"/>
      <c r="OMC1158" s="754"/>
      <c r="OMD1158" s="754"/>
      <c r="OME1158" s="754"/>
      <c r="OMF1158" s="754"/>
      <c r="OMG1158" s="754"/>
      <c r="OMH1158" s="754"/>
      <c r="OMI1158" s="754"/>
      <c r="OMJ1158" s="754"/>
      <c r="OMK1158" s="754"/>
      <c r="OML1158" s="754"/>
      <c r="OMM1158" s="754"/>
      <c r="OMN1158" s="754"/>
      <c r="OMO1158" s="754"/>
      <c r="OMP1158" s="754"/>
      <c r="OMQ1158" s="754"/>
      <c r="OMR1158" s="754"/>
      <c r="OMS1158" s="754"/>
      <c r="OMT1158" s="754"/>
      <c r="OMU1158" s="754"/>
      <c r="OMV1158" s="754"/>
      <c r="OMW1158" s="754"/>
      <c r="OMX1158" s="754"/>
      <c r="OMY1158" s="754"/>
      <c r="OMZ1158" s="754"/>
      <c r="ONA1158" s="754"/>
      <c r="ONB1158" s="754"/>
      <c r="ONC1158" s="754"/>
      <c r="OND1158" s="754"/>
      <c r="ONE1158" s="754"/>
      <c r="ONF1158" s="754"/>
      <c r="ONG1158" s="754"/>
      <c r="ONH1158" s="754"/>
      <c r="ONI1158" s="754"/>
      <c r="ONJ1158" s="754"/>
      <c r="ONK1158" s="754"/>
      <c r="ONL1158" s="754"/>
      <c r="ONM1158" s="754"/>
      <c r="ONN1158" s="754"/>
      <c r="ONO1158" s="754"/>
      <c r="ONP1158" s="754"/>
      <c r="ONQ1158" s="754"/>
      <c r="ONR1158" s="754"/>
      <c r="ONS1158" s="754"/>
      <c r="ONT1158" s="754"/>
      <c r="ONU1158" s="754"/>
      <c r="ONV1158" s="754"/>
      <c r="ONW1158" s="754"/>
      <c r="ONX1158" s="754"/>
      <c r="ONY1158" s="754"/>
      <c r="ONZ1158" s="754"/>
      <c r="OOA1158" s="754"/>
      <c r="OOB1158" s="754"/>
      <c r="OOC1158" s="754"/>
      <c r="OOD1158" s="754"/>
      <c r="OOE1158" s="754"/>
      <c r="OOF1158" s="754"/>
      <c r="OOG1158" s="754"/>
      <c r="OOH1158" s="754"/>
      <c r="OOI1158" s="754"/>
      <c r="OOJ1158" s="754"/>
      <c r="OOK1158" s="754"/>
      <c r="OOL1158" s="754"/>
      <c r="OOM1158" s="754"/>
      <c r="OON1158" s="754"/>
      <c r="OOO1158" s="754"/>
      <c r="OOP1158" s="754"/>
      <c r="OOQ1158" s="754"/>
      <c r="OOR1158" s="754"/>
      <c r="OOS1158" s="754"/>
      <c r="OOT1158" s="754"/>
      <c r="OOU1158" s="754"/>
      <c r="OOV1158" s="754"/>
      <c r="OOW1158" s="754"/>
      <c r="OOX1158" s="754"/>
      <c r="OOY1158" s="754"/>
      <c r="OOZ1158" s="754"/>
      <c r="OPA1158" s="754"/>
      <c r="OPB1158" s="754"/>
      <c r="OPC1158" s="754"/>
      <c r="OPD1158" s="754"/>
      <c r="OPE1158" s="754"/>
      <c r="OPF1158" s="754"/>
      <c r="OPG1158" s="754"/>
      <c r="OPH1158" s="754"/>
      <c r="OPI1158" s="754"/>
      <c r="OPJ1158" s="754"/>
      <c r="OPK1158" s="754"/>
      <c r="OPL1158" s="754"/>
      <c r="OPM1158" s="754"/>
      <c r="OPN1158" s="754"/>
      <c r="OPO1158" s="754"/>
      <c r="OPP1158" s="754"/>
      <c r="OPQ1158" s="754"/>
      <c r="OPR1158" s="754"/>
      <c r="OPS1158" s="754"/>
      <c r="OPT1158" s="754"/>
      <c r="OPU1158" s="754"/>
      <c r="OPV1158" s="754"/>
      <c r="OPW1158" s="754"/>
      <c r="OPX1158" s="754"/>
      <c r="OPY1158" s="754"/>
      <c r="OPZ1158" s="754"/>
      <c r="OQA1158" s="754"/>
      <c r="OQB1158" s="754"/>
      <c r="OQC1158" s="754"/>
      <c r="OQD1158" s="754"/>
      <c r="OQE1158" s="754"/>
      <c r="OQF1158" s="754"/>
      <c r="OQG1158" s="754"/>
      <c r="OQH1158" s="754"/>
      <c r="OQI1158" s="754"/>
      <c r="OQJ1158" s="754"/>
      <c r="OQK1158" s="754"/>
      <c r="OQL1158" s="754"/>
      <c r="OQM1158" s="754"/>
      <c r="OQN1158" s="754"/>
      <c r="OQO1158" s="754"/>
      <c r="OQP1158" s="754"/>
      <c r="OQQ1158" s="754"/>
      <c r="OQR1158" s="754"/>
      <c r="OQS1158" s="754"/>
      <c r="OQT1158" s="754"/>
      <c r="OQU1158" s="754"/>
      <c r="OQV1158" s="754"/>
      <c r="OQW1158" s="754"/>
      <c r="OQX1158" s="754"/>
      <c r="OQY1158" s="754"/>
      <c r="OQZ1158" s="754"/>
      <c r="ORA1158" s="754"/>
      <c r="ORB1158" s="754"/>
      <c r="ORC1158" s="754"/>
      <c r="ORD1158" s="754"/>
      <c r="ORE1158" s="754"/>
      <c r="ORF1158" s="754"/>
      <c r="ORG1158" s="754"/>
      <c r="ORH1158" s="754"/>
      <c r="ORI1158" s="754"/>
      <c r="ORJ1158" s="754"/>
      <c r="ORK1158" s="754"/>
      <c r="ORL1158" s="754"/>
      <c r="ORM1158" s="754"/>
      <c r="ORN1158" s="754"/>
      <c r="ORO1158" s="754"/>
      <c r="ORP1158" s="754"/>
      <c r="ORQ1158" s="754"/>
      <c r="ORR1158" s="754"/>
      <c r="ORS1158" s="754"/>
      <c r="ORT1158" s="754"/>
      <c r="ORU1158" s="754"/>
      <c r="ORV1158" s="754"/>
      <c r="ORW1158" s="754"/>
      <c r="ORX1158" s="754"/>
      <c r="ORY1158" s="754"/>
      <c r="ORZ1158" s="754"/>
      <c r="OSA1158" s="754"/>
      <c r="OSB1158" s="754"/>
      <c r="OSC1158" s="754"/>
      <c r="OSD1158" s="754"/>
      <c r="OSE1158" s="754"/>
      <c r="OSF1158" s="754"/>
      <c r="OSG1158" s="754"/>
      <c r="OSH1158" s="754"/>
      <c r="OSI1158" s="754"/>
      <c r="OSJ1158" s="754"/>
      <c r="OSK1158" s="754"/>
      <c r="OSL1158" s="754"/>
      <c r="OSM1158" s="754"/>
      <c r="OSN1158" s="754"/>
      <c r="OSO1158" s="754"/>
      <c r="OSP1158" s="754"/>
      <c r="OSQ1158" s="754"/>
      <c r="OSR1158" s="754"/>
      <c r="OSS1158" s="754"/>
      <c r="OST1158" s="754"/>
      <c r="OSU1158" s="754"/>
      <c r="OSV1158" s="754"/>
      <c r="OSW1158" s="754"/>
      <c r="OSX1158" s="754"/>
      <c r="OSY1158" s="754"/>
      <c r="OSZ1158" s="754"/>
      <c r="OTA1158" s="754"/>
      <c r="OTB1158" s="754"/>
      <c r="OTC1158" s="754"/>
      <c r="OTD1158" s="754"/>
      <c r="OTE1158" s="754"/>
      <c r="OTF1158" s="754"/>
      <c r="OTG1158" s="754"/>
      <c r="OTH1158" s="754"/>
      <c r="OTI1158" s="754"/>
      <c r="OTJ1158" s="754"/>
      <c r="OTK1158" s="754"/>
      <c r="OTL1158" s="754"/>
      <c r="OTM1158" s="754"/>
      <c r="OTN1158" s="754"/>
      <c r="OTO1158" s="754"/>
      <c r="OTP1158" s="754"/>
      <c r="OTQ1158" s="754"/>
      <c r="OTR1158" s="754"/>
      <c r="OTS1158" s="754"/>
      <c r="OTT1158" s="754"/>
      <c r="OTU1158" s="754"/>
      <c r="OTV1158" s="754"/>
      <c r="OTW1158" s="754"/>
      <c r="OTX1158" s="754"/>
      <c r="OTY1158" s="754"/>
      <c r="OTZ1158" s="754"/>
      <c r="OUA1158" s="754"/>
      <c r="OUB1158" s="754"/>
      <c r="OUC1158" s="754"/>
      <c r="OUD1158" s="754"/>
      <c r="OUE1158" s="754"/>
      <c r="OUF1158" s="754"/>
      <c r="OUG1158" s="754"/>
      <c r="OUH1158" s="754"/>
      <c r="OUI1158" s="754"/>
      <c r="OUJ1158" s="754"/>
      <c r="OUK1158" s="754"/>
      <c r="OUL1158" s="754"/>
      <c r="OUM1158" s="754"/>
      <c r="OUN1158" s="754"/>
      <c r="OUO1158" s="754"/>
      <c r="OUP1158" s="754"/>
      <c r="OUQ1158" s="754"/>
      <c r="OUR1158" s="754"/>
      <c r="OUS1158" s="754"/>
      <c r="OUT1158" s="754"/>
      <c r="OUU1158" s="754"/>
      <c r="OUV1158" s="754"/>
      <c r="OUW1158" s="754"/>
      <c r="OUX1158" s="754"/>
      <c r="OUY1158" s="754"/>
      <c r="OUZ1158" s="754"/>
      <c r="OVA1158" s="754"/>
      <c r="OVB1158" s="754"/>
      <c r="OVC1158" s="754"/>
      <c r="OVD1158" s="754"/>
      <c r="OVE1158" s="754"/>
      <c r="OVF1158" s="754"/>
      <c r="OVG1158" s="754"/>
      <c r="OVH1158" s="754"/>
      <c r="OVI1158" s="754"/>
      <c r="OVJ1158" s="754"/>
      <c r="OVK1158" s="754"/>
      <c r="OVL1158" s="754"/>
      <c r="OVM1158" s="754"/>
      <c r="OVN1158" s="754"/>
      <c r="OVO1158" s="754"/>
      <c r="OVP1158" s="754"/>
      <c r="OVQ1158" s="754"/>
      <c r="OVR1158" s="754"/>
      <c r="OVS1158" s="754"/>
      <c r="OVT1158" s="754"/>
      <c r="OVU1158" s="754"/>
      <c r="OVV1158" s="754"/>
      <c r="OVW1158" s="754"/>
      <c r="OVX1158" s="754"/>
      <c r="OVY1158" s="754"/>
      <c r="OVZ1158" s="754"/>
      <c r="OWA1158" s="754"/>
      <c r="OWB1158" s="754"/>
      <c r="OWC1158" s="754"/>
      <c r="OWD1158" s="754"/>
      <c r="OWE1158" s="754"/>
      <c r="OWF1158" s="754"/>
      <c r="OWG1158" s="754"/>
      <c r="OWH1158" s="754"/>
      <c r="OWI1158" s="754"/>
      <c r="OWJ1158" s="754"/>
      <c r="OWK1158" s="754"/>
      <c r="OWL1158" s="754"/>
      <c r="OWM1158" s="754"/>
      <c r="OWN1158" s="754"/>
      <c r="OWO1158" s="754"/>
      <c r="OWP1158" s="754"/>
      <c r="OWQ1158" s="754"/>
      <c r="OWR1158" s="754"/>
      <c r="OWS1158" s="754"/>
      <c r="OWT1158" s="754"/>
      <c r="OWU1158" s="754"/>
      <c r="OWV1158" s="754"/>
      <c r="OWW1158" s="754"/>
      <c r="OWX1158" s="754"/>
      <c r="OWY1158" s="754"/>
      <c r="OWZ1158" s="754"/>
      <c r="OXA1158" s="754"/>
      <c r="OXB1158" s="754"/>
      <c r="OXC1158" s="754"/>
      <c r="OXD1158" s="754"/>
      <c r="OXE1158" s="754"/>
      <c r="OXF1158" s="754"/>
      <c r="OXG1158" s="754"/>
      <c r="OXH1158" s="754"/>
      <c r="OXI1158" s="754"/>
      <c r="OXJ1158" s="754"/>
      <c r="OXK1158" s="754"/>
      <c r="OXL1158" s="754"/>
      <c r="OXM1158" s="754"/>
      <c r="OXN1158" s="754"/>
      <c r="OXO1158" s="754"/>
      <c r="OXP1158" s="754"/>
      <c r="OXQ1158" s="754"/>
      <c r="OXR1158" s="754"/>
      <c r="OXS1158" s="754"/>
      <c r="OXT1158" s="754"/>
      <c r="OXU1158" s="754"/>
      <c r="OXV1158" s="754"/>
      <c r="OXW1158" s="754"/>
      <c r="OXX1158" s="754"/>
      <c r="OXY1158" s="754"/>
      <c r="OXZ1158" s="754"/>
      <c r="OYA1158" s="754"/>
      <c r="OYB1158" s="754"/>
      <c r="OYC1158" s="754"/>
      <c r="OYD1158" s="754"/>
      <c r="OYE1158" s="754"/>
      <c r="OYF1158" s="754"/>
      <c r="OYG1158" s="754"/>
      <c r="OYH1158" s="754"/>
      <c r="OYI1158" s="754"/>
      <c r="OYJ1158" s="754"/>
      <c r="OYK1158" s="754"/>
      <c r="OYL1158" s="754"/>
      <c r="OYM1158" s="754"/>
      <c r="OYN1158" s="754"/>
      <c r="OYO1158" s="754"/>
      <c r="OYP1158" s="754"/>
      <c r="OYQ1158" s="754"/>
      <c r="OYR1158" s="754"/>
      <c r="OYS1158" s="754"/>
      <c r="OYT1158" s="754"/>
      <c r="OYU1158" s="754"/>
      <c r="OYV1158" s="754"/>
      <c r="OYW1158" s="754"/>
      <c r="OYX1158" s="754"/>
      <c r="OYY1158" s="754"/>
      <c r="OYZ1158" s="754"/>
      <c r="OZA1158" s="754"/>
      <c r="OZB1158" s="754"/>
      <c r="OZC1158" s="754"/>
      <c r="OZD1158" s="754"/>
      <c r="OZE1158" s="754"/>
      <c r="OZF1158" s="754"/>
      <c r="OZG1158" s="754"/>
      <c r="OZH1158" s="754"/>
      <c r="OZI1158" s="754"/>
      <c r="OZJ1158" s="754"/>
      <c r="OZK1158" s="754"/>
      <c r="OZL1158" s="754"/>
      <c r="OZM1158" s="754"/>
      <c r="OZN1158" s="754"/>
      <c r="OZO1158" s="754"/>
      <c r="OZP1158" s="754"/>
      <c r="OZQ1158" s="754"/>
      <c r="OZR1158" s="754"/>
      <c r="OZS1158" s="754"/>
      <c r="OZT1158" s="754"/>
      <c r="OZU1158" s="754"/>
      <c r="OZV1158" s="754"/>
      <c r="OZW1158" s="754"/>
      <c r="OZX1158" s="754"/>
      <c r="OZY1158" s="754"/>
      <c r="OZZ1158" s="754"/>
      <c r="PAA1158" s="754"/>
      <c r="PAB1158" s="754"/>
      <c r="PAC1158" s="754"/>
      <c r="PAD1158" s="754"/>
      <c r="PAE1158" s="754"/>
      <c r="PAF1158" s="754"/>
      <c r="PAG1158" s="754"/>
      <c r="PAH1158" s="754"/>
      <c r="PAI1158" s="754"/>
      <c r="PAJ1158" s="754"/>
      <c r="PAK1158" s="754"/>
      <c r="PAL1158" s="754"/>
      <c r="PAM1158" s="754"/>
      <c r="PAN1158" s="754"/>
      <c r="PAO1158" s="754"/>
      <c r="PAP1158" s="754"/>
      <c r="PAQ1158" s="754"/>
      <c r="PAR1158" s="754"/>
      <c r="PAS1158" s="754"/>
      <c r="PAT1158" s="754"/>
      <c r="PAU1158" s="754"/>
      <c r="PAV1158" s="754"/>
      <c r="PAW1158" s="754"/>
      <c r="PAX1158" s="754"/>
      <c r="PAY1158" s="754"/>
      <c r="PAZ1158" s="754"/>
      <c r="PBA1158" s="754"/>
      <c r="PBB1158" s="754"/>
      <c r="PBC1158" s="754"/>
      <c r="PBD1158" s="754"/>
      <c r="PBE1158" s="754"/>
      <c r="PBF1158" s="754"/>
      <c r="PBG1158" s="754"/>
      <c r="PBH1158" s="754"/>
      <c r="PBI1158" s="754"/>
      <c r="PBJ1158" s="754"/>
      <c r="PBK1158" s="754"/>
      <c r="PBL1158" s="754"/>
      <c r="PBM1158" s="754"/>
      <c r="PBN1158" s="754"/>
      <c r="PBO1158" s="754"/>
      <c r="PBP1158" s="754"/>
      <c r="PBQ1158" s="754"/>
      <c r="PBR1158" s="754"/>
      <c r="PBS1158" s="754"/>
      <c r="PBT1158" s="754"/>
      <c r="PBU1158" s="754"/>
      <c r="PBV1158" s="754"/>
      <c r="PBW1158" s="754"/>
      <c r="PBX1158" s="754"/>
      <c r="PBY1158" s="754"/>
      <c r="PBZ1158" s="754"/>
      <c r="PCA1158" s="754"/>
      <c r="PCB1158" s="754"/>
      <c r="PCC1158" s="754"/>
      <c r="PCD1158" s="754"/>
      <c r="PCE1158" s="754"/>
      <c r="PCF1158" s="754"/>
      <c r="PCG1158" s="754"/>
      <c r="PCH1158" s="754"/>
      <c r="PCI1158" s="754"/>
      <c r="PCJ1158" s="754"/>
      <c r="PCK1158" s="754"/>
      <c r="PCL1158" s="754"/>
      <c r="PCM1158" s="754"/>
      <c r="PCN1158" s="754"/>
      <c r="PCO1158" s="754"/>
      <c r="PCP1158" s="754"/>
      <c r="PCQ1158" s="754"/>
      <c r="PCR1158" s="754"/>
      <c r="PCS1158" s="754"/>
      <c r="PCT1158" s="754"/>
      <c r="PCU1158" s="754"/>
      <c r="PCV1158" s="754"/>
      <c r="PCW1158" s="754"/>
      <c r="PCX1158" s="754"/>
      <c r="PCY1158" s="754"/>
      <c r="PCZ1158" s="754"/>
      <c r="PDA1158" s="754"/>
      <c r="PDB1158" s="754"/>
      <c r="PDC1158" s="754"/>
      <c r="PDD1158" s="754"/>
      <c r="PDE1158" s="754"/>
      <c r="PDF1158" s="754"/>
      <c r="PDG1158" s="754"/>
      <c r="PDH1158" s="754"/>
      <c r="PDI1158" s="754"/>
      <c r="PDJ1158" s="754"/>
      <c r="PDK1158" s="754"/>
      <c r="PDL1158" s="754"/>
      <c r="PDM1158" s="754"/>
      <c r="PDN1158" s="754"/>
      <c r="PDO1158" s="754"/>
      <c r="PDP1158" s="754"/>
      <c r="PDQ1158" s="754"/>
      <c r="PDR1158" s="754"/>
      <c r="PDS1158" s="754"/>
      <c r="PDT1158" s="754"/>
      <c r="PDU1158" s="754"/>
      <c r="PDV1158" s="754"/>
      <c r="PDW1158" s="754"/>
      <c r="PDX1158" s="754"/>
      <c r="PDY1158" s="754"/>
      <c r="PDZ1158" s="754"/>
      <c r="PEA1158" s="754"/>
      <c r="PEB1158" s="754"/>
      <c r="PEC1158" s="754"/>
      <c r="PED1158" s="754"/>
      <c r="PEE1158" s="754"/>
      <c r="PEF1158" s="754"/>
      <c r="PEG1158" s="754"/>
      <c r="PEH1158" s="754"/>
      <c r="PEI1158" s="754"/>
      <c r="PEJ1158" s="754"/>
      <c r="PEK1158" s="754"/>
      <c r="PEL1158" s="754"/>
      <c r="PEM1158" s="754"/>
      <c r="PEN1158" s="754"/>
      <c r="PEO1158" s="754"/>
      <c r="PEP1158" s="754"/>
      <c r="PEQ1158" s="754"/>
      <c r="PER1158" s="754"/>
      <c r="PES1158" s="754"/>
      <c r="PET1158" s="754"/>
      <c r="PEU1158" s="754"/>
      <c r="PEV1158" s="754"/>
      <c r="PEW1158" s="754"/>
      <c r="PEX1158" s="754"/>
      <c r="PEY1158" s="754"/>
      <c r="PEZ1158" s="754"/>
      <c r="PFA1158" s="754"/>
      <c r="PFB1158" s="754"/>
      <c r="PFC1158" s="754"/>
      <c r="PFD1158" s="754"/>
      <c r="PFE1158" s="754"/>
      <c r="PFF1158" s="754"/>
      <c r="PFG1158" s="754"/>
      <c r="PFH1158" s="754"/>
      <c r="PFI1158" s="754"/>
      <c r="PFJ1158" s="754"/>
      <c r="PFK1158" s="754"/>
      <c r="PFL1158" s="754"/>
      <c r="PFM1158" s="754"/>
      <c r="PFN1158" s="754"/>
      <c r="PFO1158" s="754"/>
      <c r="PFP1158" s="754"/>
      <c r="PFQ1158" s="754"/>
      <c r="PFR1158" s="754"/>
      <c r="PFS1158" s="754"/>
      <c r="PFT1158" s="754"/>
      <c r="PFU1158" s="754"/>
      <c r="PFV1158" s="754"/>
      <c r="PFW1158" s="754"/>
      <c r="PFX1158" s="754"/>
      <c r="PFY1158" s="754"/>
      <c r="PFZ1158" s="754"/>
      <c r="PGA1158" s="754"/>
      <c r="PGB1158" s="754"/>
      <c r="PGC1158" s="754"/>
      <c r="PGD1158" s="754"/>
      <c r="PGE1158" s="754"/>
      <c r="PGF1158" s="754"/>
      <c r="PGG1158" s="754"/>
      <c r="PGH1158" s="754"/>
      <c r="PGI1158" s="754"/>
      <c r="PGJ1158" s="754"/>
      <c r="PGK1158" s="754"/>
      <c r="PGL1158" s="754"/>
      <c r="PGM1158" s="754"/>
      <c r="PGN1158" s="754"/>
      <c r="PGO1158" s="754"/>
      <c r="PGP1158" s="754"/>
      <c r="PGQ1158" s="754"/>
      <c r="PGR1158" s="754"/>
      <c r="PGS1158" s="754"/>
      <c r="PGT1158" s="754"/>
      <c r="PGU1158" s="754"/>
      <c r="PGV1158" s="754"/>
      <c r="PGW1158" s="754"/>
      <c r="PGX1158" s="754"/>
      <c r="PGY1158" s="754"/>
      <c r="PGZ1158" s="754"/>
      <c r="PHA1158" s="754"/>
      <c r="PHB1158" s="754"/>
      <c r="PHC1158" s="754"/>
      <c r="PHD1158" s="754"/>
      <c r="PHE1158" s="754"/>
      <c r="PHF1158" s="754"/>
      <c r="PHG1158" s="754"/>
      <c r="PHH1158" s="754"/>
      <c r="PHI1158" s="754"/>
      <c r="PHJ1158" s="754"/>
      <c r="PHK1158" s="754"/>
      <c r="PHL1158" s="754"/>
      <c r="PHM1158" s="754"/>
      <c r="PHN1158" s="754"/>
      <c r="PHO1158" s="754"/>
      <c r="PHP1158" s="754"/>
      <c r="PHQ1158" s="754"/>
      <c r="PHR1158" s="754"/>
      <c r="PHS1158" s="754"/>
      <c r="PHT1158" s="754"/>
      <c r="PHU1158" s="754"/>
      <c r="PHV1158" s="754"/>
      <c r="PHW1158" s="754"/>
      <c r="PHX1158" s="754"/>
      <c r="PHY1158" s="754"/>
      <c r="PHZ1158" s="754"/>
      <c r="PIA1158" s="754"/>
      <c r="PIB1158" s="754"/>
      <c r="PIC1158" s="754"/>
      <c r="PID1158" s="754"/>
      <c r="PIE1158" s="754"/>
      <c r="PIF1158" s="754"/>
      <c r="PIG1158" s="754"/>
      <c r="PIH1158" s="754"/>
      <c r="PII1158" s="754"/>
      <c r="PIJ1158" s="754"/>
      <c r="PIK1158" s="754"/>
      <c r="PIL1158" s="754"/>
      <c r="PIM1158" s="754"/>
      <c r="PIN1158" s="754"/>
      <c r="PIO1158" s="754"/>
      <c r="PIP1158" s="754"/>
      <c r="PIQ1158" s="754"/>
      <c r="PIR1158" s="754"/>
      <c r="PIS1158" s="754"/>
      <c r="PIT1158" s="754"/>
      <c r="PIU1158" s="754"/>
      <c r="PIV1158" s="754"/>
      <c r="PIW1158" s="754"/>
      <c r="PIX1158" s="754"/>
      <c r="PIY1158" s="754"/>
      <c r="PIZ1158" s="754"/>
      <c r="PJA1158" s="754"/>
      <c r="PJB1158" s="754"/>
      <c r="PJC1158" s="754"/>
      <c r="PJD1158" s="754"/>
      <c r="PJE1158" s="754"/>
      <c r="PJF1158" s="754"/>
      <c r="PJG1158" s="754"/>
      <c r="PJH1158" s="754"/>
      <c r="PJI1158" s="754"/>
      <c r="PJJ1158" s="754"/>
      <c r="PJK1158" s="754"/>
      <c r="PJL1158" s="754"/>
      <c r="PJM1158" s="754"/>
      <c r="PJN1158" s="754"/>
      <c r="PJO1158" s="754"/>
      <c r="PJP1158" s="754"/>
      <c r="PJQ1158" s="754"/>
      <c r="PJR1158" s="754"/>
      <c r="PJS1158" s="754"/>
      <c r="PJT1158" s="754"/>
      <c r="PJU1158" s="754"/>
      <c r="PJV1158" s="754"/>
      <c r="PJW1158" s="754"/>
      <c r="PJX1158" s="754"/>
      <c r="PJY1158" s="754"/>
      <c r="PJZ1158" s="754"/>
      <c r="PKA1158" s="754"/>
      <c r="PKB1158" s="754"/>
      <c r="PKC1158" s="754"/>
      <c r="PKD1158" s="754"/>
      <c r="PKE1158" s="754"/>
      <c r="PKF1158" s="754"/>
      <c r="PKG1158" s="754"/>
      <c r="PKH1158" s="754"/>
      <c r="PKI1158" s="754"/>
      <c r="PKJ1158" s="754"/>
      <c r="PKK1158" s="754"/>
      <c r="PKL1158" s="754"/>
      <c r="PKM1158" s="754"/>
      <c r="PKN1158" s="754"/>
      <c r="PKO1158" s="754"/>
      <c r="PKP1158" s="754"/>
      <c r="PKQ1158" s="754"/>
      <c r="PKR1158" s="754"/>
      <c r="PKS1158" s="754"/>
      <c r="PKT1158" s="754"/>
      <c r="PKU1158" s="754"/>
      <c r="PKV1158" s="754"/>
      <c r="PKW1158" s="754"/>
      <c r="PKX1158" s="754"/>
      <c r="PKY1158" s="754"/>
      <c r="PKZ1158" s="754"/>
      <c r="PLA1158" s="754"/>
      <c r="PLB1158" s="754"/>
      <c r="PLC1158" s="754"/>
      <c r="PLD1158" s="754"/>
      <c r="PLE1158" s="754"/>
      <c r="PLF1158" s="754"/>
      <c r="PLG1158" s="754"/>
      <c r="PLH1158" s="754"/>
      <c r="PLI1158" s="754"/>
      <c r="PLJ1158" s="754"/>
      <c r="PLK1158" s="754"/>
      <c r="PLL1158" s="754"/>
      <c r="PLM1158" s="754"/>
      <c r="PLN1158" s="754"/>
      <c r="PLO1158" s="754"/>
      <c r="PLP1158" s="754"/>
      <c r="PLQ1158" s="754"/>
      <c r="PLR1158" s="754"/>
      <c r="PLS1158" s="754"/>
      <c r="PLT1158" s="754"/>
      <c r="PLU1158" s="754"/>
      <c r="PLV1158" s="754"/>
      <c r="PLW1158" s="754"/>
      <c r="PLX1158" s="754"/>
      <c r="PLY1158" s="754"/>
      <c r="PLZ1158" s="754"/>
      <c r="PMA1158" s="754"/>
      <c r="PMB1158" s="754"/>
      <c r="PMC1158" s="754"/>
      <c r="PMD1158" s="754"/>
      <c r="PME1158" s="754"/>
      <c r="PMF1158" s="754"/>
      <c r="PMG1158" s="754"/>
      <c r="PMH1158" s="754"/>
      <c r="PMI1158" s="754"/>
      <c r="PMJ1158" s="754"/>
      <c r="PMK1158" s="754"/>
      <c r="PML1158" s="754"/>
      <c r="PMM1158" s="754"/>
      <c r="PMN1158" s="754"/>
      <c r="PMO1158" s="754"/>
      <c r="PMP1158" s="754"/>
      <c r="PMQ1158" s="754"/>
      <c r="PMR1158" s="754"/>
      <c r="PMS1158" s="754"/>
      <c r="PMT1158" s="754"/>
      <c r="PMU1158" s="754"/>
      <c r="PMV1158" s="754"/>
      <c r="PMW1158" s="754"/>
      <c r="PMX1158" s="754"/>
      <c r="PMY1158" s="754"/>
      <c r="PMZ1158" s="754"/>
      <c r="PNA1158" s="754"/>
      <c r="PNB1158" s="754"/>
      <c r="PNC1158" s="754"/>
      <c r="PND1158" s="754"/>
      <c r="PNE1158" s="754"/>
      <c r="PNF1158" s="754"/>
      <c r="PNG1158" s="754"/>
      <c r="PNH1158" s="754"/>
      <c r="PNI1158" s="754"/>
      <c r="PNJ1158" s="754"/>
      <c r="PNK1158" s="754"/>
      <c r="PNL1158" s="754"/>
      <c r="PNM1158" s="754"/>
      <c r="PNN1158" s="754"/>
      <c r="PNO1158" s="754"/>
      <c r="PNP1158" s="754"/>
      <c r="PNQ1158" s="754"/>
      <c r="PNR1158" s="754"/>
      <c r="PNS1158" s="754"/>
      <c r="PNT1158" s="754"/>
      <c r="PNU1158" s="754"/>
      <c r="PNV1158" s="754"/>
      <c r="PNW1158" s="754"/>
      <c r="PNX1158" s="754"/>
      <c r="PNY1158" s="754"/>
      <c r="PNZ1158" s="754"/>
      <c r="POA1158" s="754"/>
      <c r="POB1158" s="754"/>
      <c r="POC1158" s="754"/>
      <c r="POD1158" s="754"/>
      <c r="POE1158" s="754"/>
      <c r="POF1158" s="754"/>
      <c r="POG1158" s="754"/>
      <c r="POH1158" s="754"/>
      <c r="POI1158" s="754"/>
      <c r="POJ1158" s="754"/>
      <c r="POK1158" s="754"/>
      <c r="POL1158" s="754"/>
      <c r="POM1158" s="754"/>
      <c r="PON1158" s="754"/>
      <c r="POO1158" s="754"/>
      <c r="POP1158" s="754"/>
      <c r="POQ1158" s="754"/>
      <c r="POR1158" s="754"/>
      <c r="POS1158" s="754"/>
      <c r="POT1158" s="754"/>
      <c r="POU1158" s="754"/>
      <c r="POV1158" s="754"/>
      <c r="POW1158" s="754"/>
      <c r="POX1158" s="754"/>
      <c r="POY1158" s="754"/>
      <c r="POZ1158" s="754"/>
      <c r="PPA1158" s="754"/>
      <c r="PPB1158" s="754"/>
      <c r="PPC1158" s="754"/>
      <c r="PPD1158" s="754"/>
      <c r="PPE1158" s="754"/>
      <c r="PPF1158" s="754"/>
      <c r="PPG1158" s="754"/>
      <c r="PPH1158" s="754"/>
      <c r="PPI1158" s="754"/>
      <c r="PPJ1158" s="754"/>
      <c r="PPK1158" s="754"/>
      <c r="PPL1158" s="754"/>
      <c r="PPM1158" s="754"/>
      <c r="PPN1158" s="754"/>
      <c r="PPO1158" s="754"/>
      <c r="PPP1158" s="754"/>
      <c r="PPQ1158" s="754"/>
      <c r="PPR1158" s="754"/>
      <c r="PPS1158" s="754"/>
      <c r="PPT1158" s="754"/>
      <c r="PPU1158" s="754"/>
      <c r="PPV1158" s="754"/>
      <c r="PPW1158" s="754"/>
      <c r="PPX1158" s="754"/>
      <c r="PPY1158" s="754"/>
      <c r="PPZ1158" s="754"/>
      <c r="PQA1158" s="754"/>
      <c r="PQB1158" s="754"/>
      <c r="PQC1158" s="754"/>
      <c r="PQD1158" s="754"/>
      <c r="PQE1158" s="754"/>
      <c r="PQF1158" s="754"/>
      <c r="PQG1158" s="754"/>
      <c r="PQH1158" s="754"/>
      <c r="PQI1158" s="754"/>
      <c r="PQJ1158" s="754"/>
      <c r="PQK1158" s="754"/>
      <c r="PQL1158" s="754"/>
      <c r="PQM1158" s="754"/>
      <c r="PQN1158" s="754"/>
      <c r="PQO1158" s="754"/>
      <c r="PQP1158" s="754"/>
      <c r="PQQ1158" s="754"/>
      <c r="PQR1158" s="754"/>
      <c r="PQS1158" s="754"/>
      <c r="PQT1158" s="754"/>
      <c r="PQU1158" s="754"/>
      <c r="PQV1158" s="754"/>
      <c r="PQW1158" s="754"/>
      <c r="PQX1158" s="754"/>
      <c r="PQY1158" s="754"/>
      <c r="PQZ1158" s="754"/>
      <c r="PRA1158" s="754"/>
      <c r="PRB1158" s="754"/>
      <c r="PRC1158" s="754"/>
      <c r="PRD1158" s="754"/>
      <c r="PRE1158" s="754"/>
      <c r="PRF1158" s="754"/>
      <c r="PRG1158" s="754"/>
      <c r="PRH1158" s="754"/>
      <c r="PRI1158" s="754"/>
      <c r="PRJ1158" s="754"/>
      <c r="PRK1158" s="754"/>
      <c r="PRL1158" s="754"/>
      <c r="PRM1158" s="754"/>
      <c r="PRN1158" s="754"/>
      <c r="PRO1158" s="754"/>
      <c r="PRP1158" s="754"/>
      <c r="PRQ1158" s="754"/>
      <c r="PRR1158" s="754"/>
      <c r="PRS1158" s="754"/>
      <c r="PRT1158" s="754"/>
      <c r="PRU1158" s="754"/>
      <c r="PRV1158" s="754"/>
      <c r="PRW1158" s="754"/>
      <c r="PRX1158" s="754"/>
      <c r="PRY1158" s="754"/>
      <c r="PRZ1158" s="754"/>
      <c r="PSA1158" s="754"/>
      <c r="PSB1158" s="754"/>
      <c r="PSC1158" s="754"/>
      <c r="PSD1158" s="754"/>
      <c r="PSE1158" s="754"/>
      <c r="PSF1158" s="754"/>
      <c r="PSG1158" s="754"/>
      <c r="PSH1158" s="754"/>
      <c r="PSI1158" s="754"/>
      <c r="PSJ1158" s="754"/>
      <c r="PSK1158" s="754"/>
      <c r="PSL1158" s="754"/>
      <c r="PSM1158" s="754"/>
      <c r="PSN1158" s="754"/>
      <c r="PSO1158" s="754"/>
      <c r="PSP1158" s="754"/>
      <c r="PSQ1158" s="754"/>
      <c r="PSR1158" s="754"/>
      <c r="PSS1158" s="754"/>
      <c r="PST1158" s="754"/>
      <c r="PSU1158" s="754"/>
      <c r="PSV1158" s="754"/>
      <c r="PSW1158" s="754"/>
      <c r="PSX1158" s="754"/>
      <c r="PSY1158" s="754"/>
      <c r="PSZ1158" s="754"/>
      <c r="PTA1158" s="754"/>
      <c r="PTB1158" s="754"/>
      <c r="PTC1158" s="754"/>
      <c r="PTD1158" s="754"/>
      <c r="PTE1158" s="754"/>
      <c r="PTF1158" s="754"/>
      <c r="PTG1158" s="754"/>
      <c r="PTH1158" s="754"/>
      <c r="PTI1158" s="754"/>
      <c r="PTJ1158" s="754"/>
      <c r="PTK1158" s="754"/>
      <c r="PTL1158" s="754"/>
      <c r="PTM1158" s="754"/>
      <c r="PTN1158" s="754"/>
      <c r="PTO1158" s="754"/>
      <c r="PTP1158" s="754"/>
      <c r="PTQ1158" s="754"/>
      <c r="PTR1158" s="754"/>
      <c r="PTS1158" s="754"/>
      <c r="PTT1158" s="754"/>
      <c r="PTU1158" s="754"/>
      <c r="PTV1158" s="754"/>
      <c r="PTW1158" s="754"/>
      <c r="PTX1158" s="754"/>
      <c r="PTY1158" s="754"/>
      <c r="PTZ1158" s="754"/>
      <c r="PUA1158" s="754"/>
      <c r="PUB1158" s="754"/>
      <c r="PUC1158" s="754"/>
      <c r="PUD1158" s="754"/>
      <c r="PUE1158" s="754"/>
      <c r="PUF1158" s="754"/>
      <c r="PUG1158" s="754"/>
      <c r="PUH1158" s="754"/>
      <c r="PUI1158" s="754"/>
      <c r="PUJ1158" s="754"/>
      <c r="PUK1158" s="754"/>
      <c r="PUL1158" s="754"/>
      <c r="PUM1158" s="754"/>
      <c r="PUN1158" s="754"/>
      <c r="PUO1158" s="754"/>
      <c r="PUP1158" s="754"/>
      <c r="PUQ1158" s="754"/>
      <c r="PUR1158" s="754"/>
      <c r="PUS1158" s="754"/>
      <c r="PUT1158" s="754"/>
      <c r="PUU1158" s="754"/>
      <c r="PUV1158" s="754"/>
      <c r="PUW1158" s="754"/>
      <c r="PUX1158" s="754"/>
      <c r="PUY1158" s="754"/>
      <c r="PUZ1158" s="754"/>
      <c r="PVA1158" s="754"/>
      <c r="PVB1158" s="754"/>
      <c r="PVC1158" s="754"/>
      <c r="PVD1158" s="754"/>
      <c r="PVE1158" s="754"/>
      <c r="PVF1158" s="754"/>
      <c r="PVG1158" s="754"/>
      <c r="PVH1158" s="754"/>
      <c r="PVI1158" s="754"/>
      <c r="PVJ1158" s="754"/>
      <c r="PVK1158" s="754"/>
      <c r="PVL1158" s="754"/>
      <c r="PVM1158" s="754"/>
      <c r="PVN1158" s="754"/>
      <c r="PVO1158" s="754"/>
      <c r="PVP1158" s="754"/>
      <c r="PVQ1158" s="754"/>
      <c r="PVR1158" s="754"/>
      <c r="PVS1158" s="754"/>
      <c r="PVT1158" s="754"/>
      <c r="PVU1158" s="754"/>
      <c r="PVV1158" s="754"/>
      <c r="PVW1158" s="754"/>
      <c r="PVX1158" s="754"/>
      <c r="PVY1158" s="754"/>
      <c r="PVZ1158" s="754"/>
      <c r="PWA1158" s="754"/>
      <c r="PWB1158" s="754"/>
      <c r="PWC1158" s="754"/>
      <c r="PWD1158" s="754"/>
      <c r="PWE1158" s="754"/>
      <c r="PWF1158" s="754"/>
      <c r="PWG1158" s="754"/>
      <c r="PWH1158" s="754"/>
      <c r="PWI1158" s="754"/>
      <c r="PWJ1158" s="754"/>
      <c r="PWK1158" s="754"/>
      <c r="PWL1158" s="754"/>
      <c r="PWM1158" s="754"/>
      <c r="PWN1158" s="754"/>
      <c r="PWO1158" s="754"/>
      <c r="PWP1158" s="754"/>
      <c r="PWQ1158" s="754"/>
      <c r="PWR1158" s="754"/>
      <c r="PWS1158" s="754"/>
      <c r="PWT1158" s="754"/>
      <c r="PWU1158" s="754"/>
      <c r="PWV1158" s="754"/>
      <c r="PWW1158" s="754"/>
      <c r="PWX1158" s="754"/>
      <c r="PWY1158" s="754"/>
      <c r="PWZ1158" s="754"/>
      <c r="PXA1158" s="754"/>
      <c r="PXB1158" s="754"/>
      <c r="PXC1158" s="754"/>
      <c r="PXD1158" s="754"/>
      <c r="PXE1158" s="754"/>
      <c r="PXF1158" s="754"/>
      <c r="PXG1158" s="754"/>
      <c r="PXH1158" s="754"/>
      <c r="PXI1158" s="754"/>
      <c r="PXJ1158" s="754"/>
      <c r="PXK1158" s="754"/>
      <c r="PXL1158" s="754"/>
      <c r="PXM1158" s="754"/>
      <c r="PXN1158" s="754"/>
      <c r="PXO1158" s="754"/>
      <c r="PXP1158" s="754"/>
      <c r="PXQ1158" s="754"/>
      <c r="PXR1158" s="754"/>
      <c r="PXS1158" s="754"/>
      <c r="PXT1158" s="754"/>
      <c r="PXU1158" s="754"/>
      <c r="PXV1158" s="754"/>
      <c r="PXW1158" s="754"/>
      <c r="PXX1158" s="754"/>
      <c r="PXY1158" s="754"/>
      <c r="PXZ1158" s="754"/>
      <c r="PYA1158" s="754"/>
      <c r="PYB1158" s="754"/>
      <c r="PYC1158" s="754"/>
      <c r="PYD1158" s="754"/>
      <c r="PYE1158" s="754"/>
      <c r="PYF1158" s="754"/>
      <c r="PYG1158" s="754"/>
      <c r="PYH1158" s="754"/>
      <c r="PYI1158" s="754"/>
      <c r="PYJ1158" s="754"/>
      <c r="PYK1158" s="754"/>
      <c r="PYL1158" s="754"/>
      <c r="PYM1158" s="754"/>
      <c r="PYN1158" s="754"/>
      <c r="PYO1158" s="754"/>
      <c r="PYP1158" s="754"/>
      <c r="PYQ1158" s="754"/>
      <c r="PYR1158" s="754"/>
      <c r="PYS1158" s="754"/>
      <c r="PYT1158" s="754"/>
      <c r="PYU1158" s="754"/>
      <c r="PYV1158" s="754"/>
      <c r="PYW1158" s="754"/>
      <c r="PYX1158" s="754"/>
      <c r="PYY1158" s="754"/>
      <c r="PYZ1158" s="754"/>
      <c r="PZA1158" s="754"/>
      <c r="PZB1158" s="754"/>
      <c r="PZC1158" s="754"/>
      <c r="PZD1158" s="754"/>
      <c r="PZE1158" s="754"/>
      <c r="PZF1158" s="754"/>
      <c r="PZG1158" s="754"/>
      <c r="PZH1158" s="754"/>
      <c r="PZI1158" s="754"/>
      <c r="PZJ1158" s="754"/>
      <c r="PZK1158" s="754"/>
      <c r="PZL1158" s="754"/>
      <c r="PZM1158" s="754"/>
      <c r="PZN1158" s="754"/>
      <c r="PZO1158" s="754"/>
      <c r="PZP1158" s="754"/>
      <c r="PZQ1158" s="754"/>
      <c r="PZR1158" s="754"/>
      <c r="PZS1158" s="754"/>
      <c r="PZT1158" s="754"/>
      <c r="PZU1158" s="754"/>
      <c r="PZV1158" s="754"/>
      <c r="PZW1158" s="754"/>
      <c r="PZX1158" s="754"/>
      <c r="PZY1158" s="754"/>
      <c r="PZZ1158" s="754"/>
      <c r="QAA1158" s="754"/>
      <c r="QAB1158" s="754"/>
      <c r="QAC1158" s="754"/>
      <c r="QAD1158" s="754"/>
      <c r="QAE1158" s="754"/>
      <c r="QAF1158" s="754"/>
      <c r="QAG1158" s="754"/>
      <c r="QAH1158" s="754"/>
      <c r="QAI1158" s="754"/>
      <c r="QAJ1158" s="754"/>
      <c r="QAK1158" s="754"/>
      <c r="QAL1158" s="754"/>
      <c r="QAM1158" s="754"/>
      <c r="QAN1158" s="754"/>
      <c r="QAO1158" s="754"/>
      <c r="QAP1158" s="754"/>
      <c r="QAQ1158" s="754"/>
      <c r="QAR1158" s="754"/>
      <c r="QAS1158" s="754"/>
      <c r="QAT1158" s="754"/>
      <c r="QAU1158" s="754"/>
      <c r="QAV1158" s="754"/>
      <c r="QAW1158" s="754"/>
      <c r="QAX1158" s="754"/>
      <c r="QAY1158" s="754"/>
      <c r="QAZ1158" s="754"/>
      <c r="QBA1158" s="754"/>
      <c r="QBB1158" s="754"/>
      <c r="QBC1158" s="754"/>
      <c r="QBD1158" s="754"/>
      <c r="QBE1158" s="754"/>
      <c r="QBF1158" s="754"/>
      <c r="QBG1158" s="754"/>
      <c r="QBH1158" s="754"/>
      <c r="QBI1158" s="754"/>
      <c r="QBJ1158" s="754"/>
      <c r="QBK1158" s="754"/>
      <c r="QBL1158" s="754"/>
      <c r="QBM1158" s="754"/>
      <c r="QBN1158" s="754"/>
      <c r="QBO1158" s="754"/>
      <c r="QBP1158" s="754"/>
      <c r="QBQ1158" s="754"/>
      <c r="QBR1158" s="754"/>
      <c r="QBS1158" s="754"/>
      <c r="QBT1158" s="754"/>
      <c r="QBU1158" s="754"/>
      <c r="QBV1158" s="754"/>
      <c r="QBW1158" s="754"/>
      <c r="QBX1158" s="754"/>
      <c r="QBY1158" s="754"/>
      <c r="QBZ1158" s="754"/>
      <c r="QCA1158" s="754"/>
      <c r="QCB1158" s="754"/>
      <c r="QCC1158" s="754"/>
      <c r="QCD1158" s="754"/>
      <c r="QCE1158" s="754"/>
      <c r="QCF1158" s="754"/>
      <c r="QCG1158" s="754"/>
      <c r="QCH1158" s="754"/>
      <c r="QCI1158" s="754"/>
      <c r="QCJ1158" s="754"/>
      <c r="QCK1158" s="754"/>
      <c r="QCL1158" s="754"/>
      <c r="QCM1158" s="754"/>
      <c r="QCN1158" s="754"/>
      <c r="QCO1158" s="754"/>
      <c r="QCP1158" s="754"/>
      <c r="QCQ1158" s="754"/>
      <c r="QCR1158" s="754"/>
      <c r="QCS1158" s="754"/>
      <c r="QCT1158" s="754"/>
      <c r="QCU1158" s="754"/>
      <c r="QCV1158" s="754"/>
      <c r="QCW1158" s="754"/>
      <c r="QCX1158" s="754"/>
      <c r="QCY1158" s="754"/>
      <c r="QCZ1158" s="754"/>
      <c r="QDA1158" s="754"/>
      <c r="QDB1158" s="754"/>
      <c r="QDC1158" s="754"/>
      <c r="QDD1158" s="754"/>
      <c r="QDE1158" s="754"/>
      <c r="QDF1158" s="754"/>
      <c r="QDG1158" s="754"/>
      <c r="QDH1158" s="754"/>
      <c r="QDI1158" s="754"/>
      <c r="QDJ1158" s="754"/>
      <c r="QDK1158" s="754"/>
      <c r="QDL1158" s="754"/>
      <c r="QDM1158" s="754"/>
      <c r="QDN1158" s="754"/>
      <c r="QDO1158" s="754"/>
      <c r="QDP1158" s="754"/>
      <c r="QDQ1158" s="754"/>
      <c r="QDR1158" s="754"/>
      <c r="QDS1158" s="754"/>
      <c r="QDT1158" s="754"/>
      <c r="QDU1158" s="754"/>
      <c r="QDV1158" s="754"/>
      <c r="QDW1158" s="754"/>
      <c r="QDX1158" s="754"/>
      <c r="QDY1158" s="754"/>
      <c r="QDZ1158" s="754"/>
      <c r="QEA1158" s="754"/>
      <c r="QEB1158" s="754"/>
      <c r="QEC1158" s="754"/>
      <c r="QED1158" s="754"/>
      <c r="QEE1158" s="754"/>
      <c r="QEF1158" s="754"/>
      <c r="QEG1158" s="754"/>
      <c r="QEH1158" s="754"/>
      <c r="QEI1158" s="754"/>
      <c r="QEJ1158" s="754"/>
      <c r="QEK1158" s="754"/>
      <c r="QEL1158" s="754"/>
      <c r="QEM1158" s="754"/>
      <c r="QEN1158" s="754"/>
      <c r="QEO1158" s="754"/>
      <c r="QEP1158" s="754"/>
      <c r="QEQ1158" s="754"/>
      <c r="QER1158" s="754"/>
      <c r="QES1158" s="754"/>
      <c r="QET1158" s="754"/>
      <c r="QEU1158" s="754"/>
      <c r="QEV1158" s="754"/>
      <c r="QEW1158" s="754"/>
      <c r="QEX1158" s="754"/>
      <c r="QEY1158" s="754"/>
      <c r="QEZ1158" s="754"/>
      <c r="QFA1158" s="754"/>
      <c r="QFB1158" s="754"/>
      <c r="QFC1158" s="754"/>
      <c r="QFD1158" s="754"/>
      <c r="QFE1158" s="754"/>
      <c r="QFF1158" s="754"/>
      <c r="QFG1158" s="754"/>
      <c r="QFH1158" s="754"/>
      <c r="QFI1158" s="754"/>
      <c r="QFJ1158" s="754"/>
      <c r="QFK1158" s="754"/>
      <c r="QFL1158" s="754"/>
      <c r="QFM1158" s="754"/>
      <c r="QFN1158" s="754"/>
      <c r="QFO1158" s="754"/>
      <c r="QFP1158" s="754"/>
      <c r="QFQ1158" s="754"/>
      <c r="QFR1158" s="754"/>
      <c r="QFS1158" s="754"/>
      <c r="QFT1158" s="754"/>
      <c r="QFU1158" s="754"/>
      <c r="QFV1158" s="754"/>
      <c r="QFW1158" s="754"/>
      <c r="QFX1158" s="754"/>
      <c r="QFY1158" s="754"/>
      <c r="QFZ1158" s="754"/>
      <c r="QGA1158" s="754"/>
      <c r="QGB1158" s="754"/>
      <c r="QGC1158" s="754"/>
      <c r="QGD1158" s="754"/>
      <c r="QGE1158" s="754"/>
      <c r="QGF1158" s="754"/>
      <c r="QGG1158" s="754"/>
      <c r="QGH1158" s="754"/>
      <c r="QGI1158" s="754"/>
      <c r="QGJ1158" s="754"/>
      <c r="QGK1158" s="754"/>
      <c r="QGL1158" s="754"/>
      <c r="QGM1158" s="754"/>
      <c r="QGN1158" s="754"/>
      <c r="QGO1158" s="754"/>
      <c r="QGP1158" s="754"/>
      <c r="QGQ1158" s="754"/>
      <c r="QGR1158" s="754"/>
      <c r="QGS1158" s="754"/>
      <c r="QGT1158" s="754"/>
      <c r="QGU1158" s="754"/>
      <c r="QGV1158" s="754"/>
      <c r="QGW1158" s="754"/>
      <c r="QGX1158" s="754"/>
      <c r="QGY1158" s="754"/>
      <c r="QGZ1158" s="754"/>
      <c r="QHA1158" s="754"/>
      <c r="QHB1158" s="754"/>
      <c r="QHC1158" s="754"/>
      <c r="QHD1158" s="754"/>
      <c r="QHE1158" s="754"/>
      <c r="QHF1158" s="754"/>
      <c r="QHG1158" s="754"/>
      <c r="QHH1158" s="754"/>
      <c r="QHI1158" s="754"/>
      <c r="QHJ1158" s="754"/>
      <c r="QHK1158" s="754"/>
      <c r="QHL1158" s="754"/>
      <c r="QHM1158" s="754"/>
      <c r="QHN1158" s="754"/>
      <c r="QHO1158" s="754"/>
      <c r="QHP1158" s="754"/>
      <c r="QHQ1158" s="754"/>
      <c r="QHR1158" s="754"/>
      <c r="QHS1158" s="754"/>
      <c r="QHT1158" s="754"/>
      <c r="QHU1158" s="754"/>
      <c r="QHV1158" s="754"/>
      <c r="QHW1158" s="754"/>
      <c r="QHX1158" s="754"/>
      <c r="QHY1158" s="754"/>
      <c r="QHZ1158" s="754"/>
      <c r="QIA1158" s="754"/>
      <c r="QIB1158" s="754"/>
      <c r="QIC1158" s="754"/>
      <c r="QID1158" s="754"/>
      <c r="QIE1158" s="754"/>
      <c r="QIF1158" s="754"/>
      <c r="QIG1158" s="754"/>
      <c r="QIH1158" s="754"/>
      <c r="QII1158" s="754"/>
      <c r="QIJ1158" s="754"/>
      <c r="QIK1158" s="754"/>
      <c r="QIL1158" s="754"/>
      <c r="QIM1158" s="754"/>
      <c r="QIN1158" s="754"/>
      <c r="QIO1158" s="754"/>
      <c r="QIP1158" s="754"/>
      <c r="QIQ1158" s="754"/>
      <c r="QIR1158" s="754"/>
      <c r="QIS1158" s="754"/>
      <c r="QIT1158" s="754"/>
      <c r="QIU1158" s="754"/>
      <c r="QIV1158" s="754"/>
      <c r="QIW1158" s="754"/>
      <c r="QIX1158" s="754"/>
      <c r="QIY1158" s="754"/>
      <c r="QIZ1158" s="754"/>
      <c r="QJA1158" s="754"/>
      <c r="QJB1158" s="754"/>
      <c r="QJC1158" s="754"/>
      <c r="QJD1158" s="754"/>
      <c r="QJE1158" s="754"/>
      <c r="QJF1158" s="754"/>
      <c r="QJG1158" s="754"/>
      <c r="QJH1158" s="754"/>
      <c r="QJI1158" s="754"/>
      <c r="QJJ1158" s="754"/>
      <c r="QJK1158" s="754"/>
      <c r="QJL1158" s="754"/>
      <c r="QJM1158" s="754"/>
      <c r="QJN1158" s="754"/>
      <c r="QJO1158" s="754"/>
      <c r="QJP1158" s="754"/>
      <c r="QJQ1158" s="754"/>
      <c r="QJR1158" s="754"/>
      <c r="QJS1158" s="754"/>
      <c r="QJT1158" s="754"/>
      <c r="QJU1158" s="754"/>
      <c r="QJV1158" s="754"/>
      <c r="QJW1158" s="754"/>
      <c r="QJX1158" s="754"/>
      <c r="QJY1158" s="754"/>
      <c r="QJZ1158" s="754"/>
      <c r="QKA1158" s="754"/>
      <c r="QKB1158" s="754"/>
      <c r="QKC1158" s="754"/>
      <c r="QKD1158" s="754"/>
      <c r="QKE1158" s="754"/>
      <c r="QKF1158" s="754"/>
      <c r="QKG1158" s="754"/>
      <c r="QKH1158" s="754"/>
      <c r="QKI1158" s="754"/>
      <c r="QKJ1158" s="754"/>
      <c r="QKK1158" s="754"/>
      <c r="QKL1158" s="754"/>
      <c r="QKM1158" s="754"/>
      <c r="QKN1158" s="754"/>
      <c r="QKO1158" s="754"/>
      <c r="QKP1158" s="754"/>
      <c r="QKQ1158" s="754"/>
      <c r="QKR1158" s="754"/>
      <c r="QKS1158" s="754"/>
      <c r="QKT1158" s="754"/>
      <c r="QKU1158" s="754"/>
      <c r="QKV1158" s="754"/>
      <c r="QKW1158" s="754"/>
      <c r="QKX1158" s="754"/>
      <c r="QKY1158" s="754"/>
      <c r="QKZ1158" s="754"/>
      <c r="QLA1158" s="754"/>
      <c r="QLB1158" s="754"/>
      <c r="QLC1158" s="754"/>
      <c r="QLD1158" s="754"/>
      <c r="QLE1158" s="754"/>
      <c r="QLF1158" s="754"/>
      <c r="QLG1158" s="754"/>
      <c r="QLH1158" s="754"/>
      <c r="QLI1158" s="754"/>
      <c r="QLJ1158" s="754"/>
      <c r="QLK1158" s="754"/>
      <c r="QLL1158" s="754"/>
      <c r="QLM1158" s="754"/>
      <c r="QLN1158" s="754"/>
      <c r="QLO1158" s="754"/>
      <c r="QLP1158" s="754"/>
      <c r="QLQ1158" s="754"/>
      <c r="QLR1158" s="754"/>
      <c r="QLS1158" s="754"/>
      <c r="QLT1158" s="754"/>
      <c r="QLU1158" s="754"/>
      <c r="QLV1158" s="754"/>
      <c r="QLW1158" s="754"/>
      <c r="QLX1158" s="754"/>
      <c r="QLY1158" s="754"/>
      <c r="QLZ1158" s="754"/>
      <c r="QMA1158" s="754"/>
      <c r="QMB1158" s="754"/>
      <c r="QMC1158" s="754"/>
      <c r="QMD1158" s="754"/>
      <c r="QME1158" s="754"/>
      <c r="QMF1158" s="754"/>
      <c r="QMG1158" s="754"/>
      <c r="QMH1158" s="754"/>
      <c r="QMI1158" s="754"/>
      <c r="QMJ1158" s="754"/>
      <c r="QMK1158" s="754"/>
      <c r="QML1158" s="754"/>
      <c r="QMM1158" s="754"/>
      <c r="QMN1158" s="754"/>
      <c r="QMO1158" s="754"/>
      <c r="QMP1158" s="754"/>
      <c r="QMQ1158" s="754"/>
      <c r="QMR1158" s="754"/>
      <c r="QMS1158" s="754"/>
      <c r="QMT1158" s="754"/>
      <c r="QMU1158" s="754"/>
      <c r="QMV1158" s="754"/>
      <c r="QMW1158" s="754"/>
      <c r="QMX1158" s="754"/>
      <c r="QMY1158" s="754"/>
      <c r="QMZ1158" s="754"/>
      <c r="QNA1158" s="754"/>
      <c r="QNB1158" s="754"/>
      <c r="QNC1158" s="754"/>
      <c r="QND1158" s="754"/>
      <c r="QNE1158" s="754"/>
      <c r="QNF1158" s="754"/>
      <c r="QNG1158" s="754"/>
      <c r="QNH1158" s="754"/>
      <c r="QNI1158" s="754"/>
      <c r="QNJ1158" s="754"/>
      <c r="QNK1158" s="754"/>
      <c r="QNL1158" s="754"/>
      <c r="QNM1158" s="754"/>
      <c r="QNN1158" s="754"/>
      <c r="QNO1158" s="754"/>
      <c r="QNP1158" s="754"/>
      <c r="QNQ1158" s="754"/>
      <c r="QNR1158" s="754"/>
      <c r="QNS1158" s="754"/>
      <c r="QNT1158" s="754"/>
      <c r="QNU1158" s="754"/>
      <c r="QNV1158" s="754"/>
      <c r="QNW1158" s="754"/>
      <c r="QNX1158" s="754"/>
      <c r="QNY1158" s="754"/>
      <c r="QNZ1158" s="754"/>
      <c r="QOA1158" s="754"/>
      <c r="QOB1158" s="754"/>
      <c r="QOC1158" s="754"/>
      <c r="QOD1158" s="754"/>
      <c r="QOE1158" s="754"/>
      <c r="QOF1158" s="754"/>
      <c r="QOG1158" s="754"/>
      <c r="QOH1158" s="754"/>
      <c r="QOI1158" s="754"/>
      <c r="QOJ1158" s="754"/>
      <c r="QOK1158" s="754"/>
      <c r="QOL1158" s="754"/>
      <c r="QOM1158" s="754"/>
      <c r="QON1158" s="754"/>
      <c r="QOO1158" s="754"/>
      <c r="QOP1158" s="754"/>
      <c r="QOQ1158" s="754"/>
      <c r="QOR1158" s="754"/>
      <c r="QOS1158" s="754"/>
      <c r="QOT1158" s="754"/>
      <c r="QOU1158" s="754"/>
      <c r="QOV1158" s="754"/>
      <c r="QOW1158" s="754"/>
      <c r="QOX1158" s="754"/>
      <c r="QOY1158" s="754"/>
      <c r="QOZ1158" s="754"/>
      <c r="QPA1158" s="754"/>
      <c r="QPB1158" s="754"/>
      <c r="QPC1158" s="754"/>
      <c r="QPD1158" s="754"/>
      <c r="QPE1158" s="754"/>
      <c r="QPF1158" s="754"/>
      <c r="QPG1158" s="754"/>
      <c r="QPH1158" s="754"/>
      <c r="QPI1158" s="754"/>
      <c r="QPJ1158" s="754"/>
      <c r="QPK1158" s="754"/>
      <c r="QPL1158" s="754"/>
      <c r="QPM1158" s="754"/>
      <c r="QPN1158" s="754"/>
      <c r="QPO1158" s="754"/>
      <c r="QPP1158" s="754"/>
      <c r="QPQ1158" s="754"/>
      <c r="QPR1158" s="754"/>
      <c r="QPS1158" s="754"/>
      <c r="QPT1158" s="754"/>
      <c r="QPU1158" s="754"/>
      <c r="QPV1158" s="754"/>
      <c r="QPW1158" s="754"/>
      <c r="QPX1158" s="754"/>
      <c r="QPY1158" s="754"/>
      <c r="QPZ1158" s="754"/>
      <c r="QQA1158" s="754"/>
      <c r="QQB1158" s="754"/>
      <c r="QQC1158" s="754"/>
      <c r="QQD1158" s="754"/>
      <c r="QQE1158" s="754"/>
      <c r="QQF1158" s="754"/>
      <c r="QQG1158" s="754"/>
      <c r="QQH1158" s="754"/>
      <c r="QQI1158" s="754"/>
      <c r="QQJ1158" s="754"/>
      <c r="QQK1158" s="754"/>
      <c r="QQL1158" s="754"/>
      <c r="QQM1158" s="754"/>
      <c r="QQN1158" s="754"/>
      <c r="QQO1158" s="754"/>
      <c r="QQP1158" s="754"/>
      <c r="QQQ1158" s="754"/>
      <c r="QQR1158" s="754"/>
      <c r="QQS1158" s="754"/>
      <c r="QQT1158" s="754"/>
      <c r="QQU1158" s="754"/>
      <c r="QQV1158" s="754"/>
      <c r="QQW1158" s="754"/>
      <c r="QQX1158" s="754"/>
      <c r="QQY1158" s="754"/>
      <c r="QQZ1158" s="754"/>
      <c r="QRA1158" s="754"/>
      <c r="QRB1158" s="754"/>
      <c r="QRC1158" s="754"/>
      <c r="QRD1158" s="754"/>
      <c r="QRE1158" s="754"/>
      <c r="QRF1158" s="754"/>
      <c r="QRG1158" s="754"/>
      <c r="QRH1158" s="754"/>
      <c r="QRI1158" s="754"/>
      <c r="QRJ1158" s="754"/>
      <c r="QRK1158" s="754"/>
      <c r="QRL1158" s="754"/>
      <c r="QRM1158" s="754"/>
      <c r="QRN1158" s="754"/>
      <c r="QRO1158" s="754"/>
      <c r="QRP1158" s="754"/>
      <c r="QRQ1158" s="754"/>
      <c r="QRR1158" s="754"/>
      <c r="QRS1158" s="754"/>
      <c r="QRT1158" s="754"/>
      <c r="QRU1158" s="754"/>
      <c r="QRV1158" s="754"/>
      <c r="QRW1158" s="754"/>
      <c r="QRX1158" s="754"/>
      <c r="QRY1158" s="754"/>
      <c r="QRZ1158" s="754"/>
      <c r="QSA1158" s="754"/>
      <c r="QSB1158" s="754"/>
      <c r="QSC1158" s="754"/>
      <c r="QSD1158" s="754"/>
      <c r="QSE1158" s="754"/>
      <c r="QSF1158" s="754"/>
      <c r="QSG1158" s="754"/>
      <c r="QSH1158" s="754"/>
      <c r="QSI1158" s="754"/>
      <c r="QSJ1158" s="754"/>
      <c r="QSK1158" s="754"/>
      <c r="QSL1158" s="754"/>
      <c r="QSM1158" s="754"/>
      <c r="QSN1158" s="754"/>
      <c r="QSO1158" s="754"/>
      <c r="QSP1158" s="754"/>
      <c r="QSQ1158" s="754"/>
      <c r="QSR1158" s="754"/>
      <c r="QSS1158" s="754"/>
      <c r="QST1158" s="754"/>
      <c r="QSU1158" s="754"/>
      <c r="QSV1158" s="754"/>
      <c r="QSW1158" s="754"/>
      <c r="QSX1158" s="754"/>
      <c r="QSY1158" s="754"/>
      <c r="QSZ1158" s="754"/>
      <c r="QTA1158" s="754"/>
      <c r="QTB1158" s="754"/>
      <c r="QTC1158" s="754"/>
      <c r="QTD1158" s="754"/>
      <c r="QTE1158" s="754"/>
      <c r="QTF1158" s="754"/>
      <c r="QTG1158" s="754"/>
      <c r="QTH1158" s="754"/>
      <c r="QTI1158" s="754"/>
      <c r="QTJ1158" s="754"/>
      <c r="QTK1158" s="754"/>
      <c r="QTL1158" s="754"/>
      <c r="QTM1158" s="754"/>
      <c r="QTN1158" s="754"/>
      <c r="QTO1158" s="754"/>
      <c r="QTP1158" s="754"/>
      <c r="QTQ1158" s="754"/>
      <c r="QTR1158" s="754"/>
      <c r="QTS1158" s="754"/>
      <c r="QTT1158" s="754"/>
      <c r="QTU1158" s="754"/>
      <c r="QTV1158" s="754"/>
      <c r="QTW1158" s="754"/>
      <c r="QTX1158" s="754"/>
      <c r="QTY1158" s="754"/>
      <c r="QTZ1158" s="754"/>
      <c r="QUA1158" s="754"/>
      <c r="QUB1158" s="754"/>
      <c r="QUC1158" s="754"/>
      <c r="QUD1158" s="754"/>
      <c r="QUE1158" s="754"/>
      <c r="QUF1158" s="754"/>
      <c r="QUG1158" s="754"/>
      <c r="QUH1158" s="754"/>
      <c r="QUI1158" s="754"/>
      <c r="QUJ1158" s="754"/>
      <c r="QUK1158" s="754"/>
      <c r="QUL1158" s="754"/>
      <c r="QUM1158" s="754"/>
      <c r="QUN1158" s="754"/>
      <c r="QUO1158" s="754"/>
      <c r="QUP1158" s="754"/>
      <c r="QUQ1158" s="754"/>
      <c r="QUR1158" s="754"/>
      <c r="QUS1158" s="754"/>
      <c r="QUT1158" s="754"/>
      <c r="QUU1158" s="754"/>
      <c r="QUV1158" s="754"/>
      <c r="QUW1158" s="754"/>
      <c r="QUX1158" s="754"/>
      <c r="QUY1158" s="754"/>
      <c r="QUZ1158" s="754"/>
      <c r="QVA1158" s="754"/>
      <c r="QVB1158" s="754"/>
      <c r="QVC1158" s="754"/>
      <c r="QVD1158" s="754"/>
      <c r="QVE1158" s="754"/>
      <c r="QVF1158" s="754"/>
      <c r="QVG1158" s="754"/>
      <c r="QVH1158" s="754"/>
      <c r="QVI1158" s="754"/>
      <c r="QVJ1158" s="754"/>
      <c r="QVK1158" s="754"/>
      <c r="QVL1158" s="754"/>
      <c r="QVM1158" s="754"/>
      <c r="QVN1158" s="754"/>
      <c r="QVO1158" s="754"/>
      <c r="QVP1158" s="754"/>
      <c r="QVQ1158" s="754"/>
      <c r="QVR1158" s="754"/>
      <c r="QVS1158" s="754"/>
      <c r="QVT1158" s="754"/>
      <c r="QVU1158" s="754"/>
      <c r="QVV1158" s="754"/>
      <c r="QVW1158" s="754"/>
      <c r="QVX1158" s="754"/>
      <c r="QVY1158" s="754"/>
      <c r="QVZ1158" s="754"/>
      <c r="QWA1158" s="754"/>
      <c r="QWB1158" s="754"/>
      <c r="QWC1158" s="754"/>
      <c r="QWD1158" s="754"/>
      <c r="QWE1158" s="754"/>
      <c r="QWF1158" s="754"/>
      <c r="QWG1158" s="754"/>
      <c r="QWH1158" s="754"/>
      <c r="QWI1158" s="754"/>
      <c r="QWJ1158" s="754"/>
      <c r="QWK1158" s="754"/>
      <c r="QWL1158" s="754"/>
      <c r="QWM1158" s="754"/>
      <c r="QWN1158" s="754"/>
      <c r="QWO1158" s="754"/>
      <c r="QWP1158" s="754"/>
      <c r="QWQ1158" s="754"/>
      <c r="QWR1158" s="754"/>
      <c r="QWS1158" s="754"/>
      <c r="QWT1158" s="754"/>
      <c r="QWU1158" s="754"/>
      <c r="QWV1158" s="754"/>
      <c r="QWW1158" s="754"/>
      <c r="QWX1158" s="754"/>
      <c r="QWY1158" s="754"/>
      <c r="QWZ1158" s="754"/>
      <c r="QXA1158" s="754"/>
      <c r="QXB1158" s="754"/>
      <c r="QXC1158" s="754"/>
      <c r="QXD1158" s="754"/>
      <c r="QXE1158" s="754"/>
      <c r="QXF1158" s="754"/>
      <c r="QXG1158" s="754"/>
      <c r="QXH1158" s="754"/>
      <c r="QXI1158" s="754"/>
      <c r="QXJ1158" s="754"/>
      <c r="QXK1158" s="754"/>
      <c r="QXL1158" s="754"/>
      <c r="QXM1158" s="754"/>
      <c r="QXN1158" s="754"/>
      <c r="QXO1158" s="754"/>
      <c r="QXP1158" s="754"/>
      <c r="QXQ1158" s="754"/>
      <c r="QXR1158" s="754"/>
      <c r="QXS1158" s="754"/>
      <c r="QXT1158" s="754"/>
      <c r="QXU1158" s="754"/>
      <c r="QXV1158" s="754"/>
      <c r="QXW1158" s="754"/>
      <c r="QXX1158" s="754"/>
      <c r="QXY1158" s="754"/>
      <c r="QXZ1158" s="754"/>
      <c r="QYA1158" s="754"/>
      <c r="QYB1158" s="754"/>
      <c r="QYC1158" s="754"/>
      <c r="QYD1158" s="754"/>
      <c r="QYE1158" s="754"/>
      <c r="QYF1158" s="754"/>
      <c r="QYG1158" s="754"/>
      <c r="QYH1158" s="754"/>
      <c r="QYI1158" s="754"/>
      <c r="QYJ1158" s="754"/>
      <c r="QYK1158" s="754"/>
      <c r="QYL1158" s="754"/>
      <c r="QYM1158" s="754"/>
      <c r="QYN1158" s="754"/>
      <c r="QYO1158" s="754"/>
      <c r="QYP1158" s="754"/>
      <c r="QYQ1158" s="754"/>
      <c r="QYR1158" s="754"/>
      <c r="QYS1158" s="754"/>
      <c r="QYT1158" s="754"/>
      <c r="QYU1158" s="754"/>
      <c r="QYV1158" s="754"/>
      <c r="QYW1158" s="754"/>
      <c r="QYX1158" s="754"/>
      <c r="QYY1158" s="754"/>
      <c r="QYZ1158" s="754"/>
      <c r="QZA1158" s="754"/>
      <c r="QZB1158" s="754"/>
      <c r="QZC1158" s="754"/>
      <c r="QZD1158" s="754"/>
      <c r="QZE1158" s="754"/>
      <c r="QZF1158" s="754"/>
      <c r="QZG1158" s="754"/>
      <c r="QZH1158" s="754"/>
      <c r="QZI1158" s="754"/>
      <c r="QZJ1158" s="754"/>
      <c r="QZK1158" s="754"/>
      <c r="QZL1158" s="754"/>
      <c r="QZM1158" s="754"/>
      <c r="QZN1158" s="754"/>
      <c r="QZO1158" s="754"/>
      <c r="QZP1158" s="754"/>
      <c r="QZQ1158" s="754"/>
      <c r="QZR1158" s="754"/>
      <c r="QZS1158" s="754"/>
      <c r="QZT1158" s="754"/>
      <c r="QZU1158" s="754"/>
      <c r="QZV1158" s="754"/>
      <c r="QZW1158" s="754"/>
      <c r="QZX1158" s="754"/>
      <c r="QZY1158" s="754"/>
      <c r="QZZ1158" s="754"/>
      <c r="RAA1158" s="754"/>
      <c r="RAB1158" s="754"/>
      <c r="RAC1158" s="754"/>
      <c r="RAD1158" s="754"/>
      <c r="RAE1158" s="754"/>
      <c r="RAF1158" s="754"/>
      <c r="RAG1158" s="754"/>
      <c r="RAH1158" s="754"/>
      <c r="RAI1158" s="754"/>
      <c r="RAJ1158" s="754"/>
      <c r="RAK1158" s="754"/>
      <c r="RAL1158" s="754"/>
      <c r="RAM1158" s="754"/>
      <c r="RAN1158" s="754"/>
      <c r="RAO1158" s="754"/>
      <c r="RAP1158" s="754"/>
      <c r="RAQ1158" s="754"/>
      <c r="RAR1158" s="754"/>
      <c r="RAS1158" s="754"/>
      <c r="RAT1158" s="754"/>
      <c r="RAU1158" s="754"/>
      <c r="RAV1158" s="754"/>
      <c r="RAW1158" s="754"/>
      <c r="RAX1158" s="754"/>
      <c r="RAY1158" s="754"/>
      <c r="RAZ1158" s="754"/>
      <c r="RBA1158" s="754"/>
      <c r="RBB1158" s="754"/>
      <c r="RBC1158" s="754"/>
      <c r="RBD1158" s="754"/>
      <c r="RBE1158" s="754"/>
      <c r="RBF1158" s="754"/>
      <c r="RBG1158" s="754"/>
      <c r="RBH1158" s="754"/>
      <c r="RBI1158" s="754"/>
      <c r="RBJ1158" s="754"/>
      <c r="RBK1158" s="754"/>
      <c r="RBL1158" s="754"/>
      <c r="RBM1158" s="754"/>
      <c r="RBN1158" s="754"/>
      <c r="RBO1158" s="754"/>
      <c r="RBP1158" s="754"/>
      <c r="RBQ1158" s="754"/>
      <c r="RBR1158" s="754"/>
      <c r="RBS1158" s="754"/>
      <c r="RBT1158" s="754"/>
      <c r="RBU1158" s="754"/>
      <c r="RBV1158" s="754"/>
      <c r="RBW1158" s="754"/>
      <c r="RBX1158" s="754"/>
      <c r="RBY1158" s="754"/>
      <c r="RBZ1158" s="754"/>
      <c r="RCA1158" s="754"/>
      <c r="RCB1158" s="754"/>
      <c r="RCC1158" s="754"/>
      <c r="RCD1158" s="754"/>
      <c r="RCE1158" s="754"/>
      <c r="RCF1158" s="754"/>
      <c r="RCG1158" s="754"/>
      <c r="RCH1158" s="754"/>
      <c r="RCI1158" s="754"/>
      <c r="RCJ1158" s="754"/>
      <c r="RCK1158" s="754"/>
      <c r="RCL1158" s="754"/>
      <c r="RCM1158" s="754"/>
      <c r="RCN1158" s="754"/>
      <c r="RCO1158" s="754"/>
      <c r="RCP1158" s="754"/>
      <c r="RCQ1158" s="754"/>
      <c r="RCR1158" s="754"/>
      <c r="RCS1158" s="754"/>
      <c r="RCT1158" s="754"/>
      <c r="RCU1158" s="754"/>
      <c r="RCV1158" s="754"/>
      <c r="RCW1158" s="754"/>
      <c r="RCX1158" s="754"/>
      <c r="RCY1158" s="754"/>
      <c r="RCZ1158" s="754"/>
      <c r="RDA1158" s="754"/>
      <c r="RDB1158" s="754"/>
      <c r="RDC1158" s="754"/>
      <c r="RDD1158" s="754"/>
      <c r="RDE1158" s="754"/>
      <c r="RDF1158" s="754"/>
      <c r="RDG1158" s="754"/>
      <c r="RDH1158" s="754"/>
      <c r="RDI1158" s="754"/>
      <c r="RDJ1158" s="754"/>
      <c r="RDK1158" s="754"/>
      <c r="RDL1158" s="754"/>
      <c r="RDM1158" s="754"/>
      <c r="RDN1158" s="754"/>
      <c r="RDO1158" s="754"/>
      <c r="RDP1158" s="754"/>
      <c r="RDQ1158" s="754"/>
      <c r="RDR1158" s="754"/>
      <c r="RDS1158" s="754"/>
      <c r="RDT1158" s="754"/>
      <c r="RDU1158" s="754"/>
      <c r="RDV1158" s="754"/>
      <c r="RDW1158" s="754"/>
      <c r="RDX1158" s="754"/>
      <c r="RDY1158" s="754"/>
      <c r="RDZ1158" s="754"/>
      <c r="REA1158" s="754"/>
      <c r="REB1158" s="754"/>
      <c r="REC1158" s="754"/>
      <c r="RED1158" s="754"/>
      <c r="REE1158" s="754"/>
      <c r="REF1158" s="754"/>
      <c r="REG1158" s="754"/>
      <c r="REH1158" s="754"/>
      <c r="REI1158" s="754"/>
      <c r="REJ1158" s="754"/>
      <c r="REK1158" s="754"/>
      <c r="REL1158" s="754"/>
      <c r="REM1158" s="754"/>
      <c r="REN1158" s="754"/>
      <c r="REO1158" s="754"/>
      <c r="REP1158" s="754"/>
      <c r="REQ1158" s="754"/>
      <c r="RER1158" s="754"/>
      <c r="RES1158" s="754"/>
      <c r="RET1158" s="754"/>
      <c r="REU1158" s="754"/>
      <c r="REV1158" s="754"/>
      <c r="REW1158" s="754"/>
      <c r="REX1158" s="754"/>
      <c r="REY1158" s="754"/>
      <c r="REZ1158" s="754"/>
      <c r="RFA1158" s="754"/>
      <c r="RFB1158" s="754"/>
      <c r="RFC1158" s="754"/>
      <c r="RFD1158" s="754"/>
      <c r="RFE1158" s="754"/>
      <c r="RFF1158" s="754"/>
      <c r="RFG1158" s="754"/>
      <c r="RFH1158" s="754"/>
      <c r="RFI1158" s="754"/>
      <c r="RFJ1158" s="754"/>
      <c r="RFK1158" s="754"/>
      <c r="RFL1158" s="754"/>
      <c r="RFM1158" s="754"/>
      <c r="RFN1158" s="754"/>
      <c r="RFO1158" s="754"/>
      <c r="RFP1158" s="754"/>
      <c r="RFQ1158" s="754"/>
      <c r="RFR1158" s="754"/>
      <c r="RFS1158" s="754"/>
      <c r="RFT1158" s="754"/>
      <c r="RFU1158" s="754"/>
      <c r="RFV1158" s="754"/>
      <c r="RFW1158" s="754"/>
      <c r="RFX1158" s="754"/>
      <c r="RFY1158" s="754"/>
      <c r="RFZ1158" s="754"/>
      <c r="RGA1158" s="754"/>
      <c r="RGB1158" s="754"/>
      <c r="RGC1158" s="754"/>
      <c r="RGD1158" s="754"/>
      <c r="RGE1158" s="754"/>
      <c r="RGF1158" s="754"/>
      <c r="RGG1158" s="754"/>
      <c r="RGH1158" s="754"/>
      <c r="RGI1158" s="754"/>
      <c r="RGJ1158" s="754"/>
      <c r="RGK1158" s="754"/>
      <c r="RGL1158" s="754"/>
      <c r="RGM1158" s="754"/>
      <c r="RGN1158" s="754"/>
      <c r="RGO1158" s="754"/>
      <c r="RGP1158" s="754"/>
      <c r="RGQ1158" s="754"/>
      <c r="RGR1158" s="754"/>
      <c r="RGS1158" s="754"/>
      <c r="RGT1158" s="754"/>
      <c r="RGU1158" s="754"/>
      <c r="RGV1158" s="754"/>
      <c r="RGW1158" s="754"/>
      <c r="RGX1158" s="754"/>
      <c r="RGY1158" s="754"/>
      <c r="RGZ1158" s="754"/>
      <c r="RHA1158" s="754"/>
      <c r="RHB1158" s="754"/>
      <c r="RHC1158" s="754"/>
      <c r="RHD1158" s="754"/>
      <c r="RHE1158" s="754"/>
      <c r="RHF1158" s="754"/>
      <c r="RHG1158" s="754"/>
      <c r="RHH1158" s="754"/>
      <c r="RHI1158" s="754"/>
      <c r="RHJ1158" s="754"/>
      <c r="RHK1158" s="754"/>
      <c r="RHL1158" s="754"/>
      <c r="RHM1158" s="754"/>
      <c r="RHN1158" s="754"/>
      <c r="RHO1158" s="754"/>
      <c r="RHP1158" s="754"/>
      <c r="RHQ1158" s="754"/>
      <c r="RHR1158" s="754"/>
      <c r="RHS1158" s="754"/>
      <c r="RHT1158" s="754"/>
      <c r="RHU1158" s="754"/>
      <c r="RHV1158" s="754"/>
      <c r="RHW1158" s="754"/>
      <c r="RHX1158" s="754"/>
      <c r="RHY1158" s="754"/>
      <c r="RHZ1158" s="754"/>
      <c r="RIA1158" s="754"/>
      <c r="RIB1158" s="754"/>
      <c r="RIC1158" s="754"/>
      <c r="RID1158" s="754"/>
      <c r="RIE1158" s="754"/>
      <c r="RIF1158" s="754"/>
      <c r="RIG1158" s="754"/>
      <c r="RIH1158" s="754"/>
      <c r="RII1158" s="754"/>
      <c r="RIJ1158" s="754"/>
      <c r="RIK1158" s="754"/>
      <c r="RIL1158" s="754"/>
      <c r="RIM1158" s="754"/>
      <c r="RIN1158" s="754"/>
      <c r="RIO1158" s="754"/>
      <c r="RIP1158" s="754"/>
      <c r="RIQ1158" s="754"/>
      <c r="RIR1158" s="754"/>
      <c r="RIS1158" s="754"/>
      <c r="RIT1158" s="754"/>
      <c r="RIU1158" s="754"/>
      <c r="RIV1158" s="754"/>
      <c r="RIW1158" s="754"/>
      <c r="RIX1158" s="754"/>
      <c r="RIY1158" s="754"/>
      <c r="RIZ1158" s="754"/>
      <c r="RJA1158" s="754"/>
      <c r="RJB1158" s="754"/>
      <c r="RJC1158" s="754"/>
      <c r="RJD1158" s="754"/>
      <c r="RJE1158" s="754"/>
      <c r="RJF1158" s="754"/>
      <c r="RJG1158" s="754"/>
      <c r="RJH1158" s="754"/>
      <c r="RJI1158" s="754"/>
      <c r="RJJ1158" s="754"/>
      <c r="RJK1158" s="754"/>
      <c r="RJL1158" s="754"/>
      <c r="RJM1158" s="754"/>
      <c r="RJN1158" s="754"/>
      <c r="RJO1158" s="754"/>
      <c r="RJP1158" s="754"/>
      <c r="RJQ1158" s="754"/>
      <c r="RJR1158" s="754"/>
      <c r="RJS1158" s="754"/>
      <c r="RJT1158" s="754"/>
      <c r="RJU1158" s="754"/>
      <c r="RJV1158" s="754"/>
      <c r="RJW1158" s="754"/>
      <c r="RJX1158" s="754"/>
      <c r="RJY1158" s="754"/>
      <c r="RJZ1158" s="754"/>
      <c r="RKA1158" s="754"/>
      <c r="RKB1158" s="754"/>
      <c r="RKC1158" s="754"/>
      <c r="RKD1158" s="754"/>
      <c r="RKE1158" s="754"/>
      <c r="RKF1158" s="754"/>
      <c r="RKG1158" s="754"/>
      <c r="RKH1158" s="754"/>
      <c r="RKI1158" s="754"/>
      <c r="RKJ1158" s="754"/>
      <c r="RKK1158" s="754"/>
      <c r="RKL1158" s="754"/>
      <c r="RKM1158" s="754"/>
      <c r="RKN1158" s="754"/>
      <c r="RKO1158" s="754"/>
      <c r="RKP1158" s="754"/>
      <c r="RKQ1158" s="754"/>
      <c r="RKR1158" s="754"/>
      <c r="RKS1158" s="754"/>
      <c r="RKT1158" s="754"/>
      <c r="RKU1158" s="754"/>
      <c r="RKV1158" s="754"/>
      <c r="RKW1158" s="754"/>
      <c r="RKX1158" s="754"/>
      <c r="RKY1158" s="754"/>
      <c r="RKZ1158" s="754"/>
      <c r="RLA1158" s="754"/>
      <c r="RLB1158" s="754"/>
      <c r="RLC1158" s="754"/>
      <c r="RLD1158" s="754"/>
      <c r="RLE1158" s="754"/>
      <c r="RLF1158" s="754"/>
      <c r="RLG1158" s="754"/>
      <c r="RLH1158" s="754"/>
      <c r="RLI1158" s="754"/>
      <c r="RLJ1158" s="754"/>
      <c r="RLK1158" s="754"/>
      <c r="RLL1158" s="754"/>
      <c r="RLM1158" s="754"/>
      <c r="RLN1158" s="754"/>
      <c r="RLO1158" s="754"/>
      <c r="RLP1158" s="754"/>
      <c r="RLQ1158" s="754"/>
      <c r="RLR1158" s="754"/>
      <c r="RLS1158" s="754"/>
      <c r="RLT1158" s="754"/>
      <c r="RLU1158" s="754"/>
      <c r="RLV1158" s="754"/>
      <c r="RLW1158" s="754"/>
      <c r="RLX1158" s="754"/>
      <c r="RLY1158" s="754"/>
      <c r="RLZ1158" s="754"/>
      <c r="RMA1158" s="754"/>
      <c r="RMB1158" s="754"/>
      <c r="RMC1158" s="754"/>
      <c r="RMD1158" s="754"/>
      <c r="RME1158" s="754"/>
      <c r="RMF1158" s="754"/>
      <c r="RMG1158" s="754"/>
      <c r="RMH1158" s="754"/>
      <c r="RMI1158" s="754"/>
      <c r="RMJ1158" s="754"/>
      <c r="RMK1158" s="754"/>
      <c r="RML1158" s="754"/>
      <c r="RMM1158" s="754"/>
      <c r="RMN1158" s="754"/>
      <c r="RMO1158" s="754"/>
      <c r="RMP1158" s="754"/>
      <c r="RMQ1158" s="754"/>
      <c r="RMR1158" s="754"/>
      <c r="RMS1158" s="754"/>
      <c r="RMT1158" s="754"/>
      <c r="RMU1158" s="754"/>
      <c r="RMV1158" s="754"/>
      <c r="RMW1158" s="754"/>
      <c r="RMX1158" s="754"/>
      <c r="RMY1158" s="754"/>
      <c r="RMZ1158" s="754"/>
      <c r="RNA1158" s="754"/>
      <c r="RNB1158" s="754"/>
      <c r="RNC1158" s="754"/>
      <c r="RND1158" s="754"/>
      <c r="RNE1158" s="754"/>
      <c r="RNF1158" s="754"/>
      <c r="RNG1158" s="754"/>
      <c r="RNH1158" s="754"/>
      <c r="RNI1158" s="754"/>
      <c r="RNJ1158" s="754"/>
      <c r="RNK1158" s="754"/>
      <c r="RNL1158" s="754"/>
      <c r="RNM1158" s="754"/>
      <c r="RNN1158" s="754"/>
      <c r="RNO1158" s="754"/>
      <c r="RNP1158" s="754"/>
      <c r="RNQ1158" s="754"/>
      <c r="RNR1158" s="754"/>
      <c r="RNS1158" s="754"/>
      <c r="RNT1158" s="754"/>
      <c r="RNU1158" s="754"/>
      <c r="RNV1158" s="754"/>
      <c r="RNW1158" s="754"/>
      <c r="RNX1158" s="754"/>
      <c r="RNY1158" s="754"/>
      <c r="RNZ1158" s="754"/>
      <c r="ROA1158" s="754"/>
      <c r="ROB1158" s="754"/>
      <c r="ROC1158" s="754"/>
      <c r="ROD1158" s="754"/>
      <c r="ROE1158" s="754"/>
      <c r="ROF1158" s="754"/>
      <c r="ROG1158" s="754"/>
      <c r="ROH1158" s="754"/>
      <c r="ROI1158" s="754"/>
      <c r="ROJ1158" s="754"/>
      <c r="ROK1158" s="754"/>
      <c r="ROL1158" s="754"/>
      <c r="ROM1158" s="754"/>
      <c r="RON1158" s="754"/>
      <c r="ROO1158" s="754"/>
      <c r="ROP1158" s="754"/>
      <c r="ROQ1158" s="754"/>
      <c r="ROR1158" s="754"/>
      <c r="ROS1158" s="754"/>
      <c r="ROT1158" s="754"/>
      <c r="ROU1158" s="754"/>
      <c r="ROV1158" s="754"/>
      <c r="ROW1158" s="754"/>
      <c r="ROX1158" s="754"/>
      <c r="ROY1158" s="754"/>
      <c r="ROZ1158" s="754"/>
      <c r="RPA1158" s="754"/>
      <c r="RPB1158" s="754"/>
      <c r="RPC1158" s="754"/>
      <c r="RPD1158" s="754"/>
      <c r="RPE1158" s="754"/>
      <c r="RPF1158" s="754"/>
      <c r="RPG1158" s="754"/>
      <c r="RPH1158" s="754"/>
      <c r="RPI1158" s="754"/>
      <c r="RPJ1158" s="754"/>
      <c r="RPK1158" s="754"/>
      <c r="RPL1158" s="754"/>
      <c r="RPM1158" s="754"/>
      <c r="RPN1158" s="754"/>
      <c r="RPO1158" s="754"/>
      <c r="RPP1158" s="754"/>
      <c r="RPQ1158" s="754"/>
      <c r="RPR1158" s="754"/>
      <c r="RPS1158" s="754"/>
      <c r="RPT1158" s="754"/>
      <c r="RPU1158" s="754"/>
      <c r="RPV1158" s="754"/>
      <c r="RPW1158" s="754"/>
      <c r="RPX1158" s="754"/>
      <c r="RPY1158" s="754"/>
      <c r="RPZ1158" s="754"/>
      <c r="RQA1158" s="754"/>
      <c r="RQB1158" s="754"/>
      <c r="RQC1158" s="754"/>
      <c r="RQD1158" s="754"/>
      <c r="RQE1158" s="754"/>
      <c r="RQF1158" s="754"/>
      <c r="RQG1158" s="754"/>
      <c r="RQH1158" s="754"/>
      <c r="RQI1158" s="754"/>
      <c r="RQJ1158" s="754"/>
      <c r="RQK1158" s="754"/>
      <c r="RQL1158" s="754"/>
      <c r="RQM1158" s="754"/>
      <c r="RQN1158" s="754"/>
      <c r="RQO1158" s="754"/>
      <c r="RQP1158" s="754"/>
      <c r="RQQ1158" s="754"/>
      <c r="RQR1158" s="754"/>
      <c r="RQS1158" s="754"/>
      <c r="RQT1158" s="754"/>
      <c r="RQU1158" s="754"/>
      <c r="RQV1158" s="754"/>
      <c r="RQW1158" s="754"/>
      <c r="RQX1158" s="754"/>
      <c r="RQY1158" s="754"/>
      <c r="RQZ1158" s="754"/>
      <c r="RRA1158" s="754"/>
      <c r="RRB1158" s="754"/>
      <c r="RRC1158" s="754"/>
      <c r="RRD1158" s="754"/>
      <c r="RRE1158" s="754"/>
      <c r="RRF1158" s="754"/>
      <c r="RRG1158" s="754"/>
      <c r="RRH1158" s="754"/>
      <c r="RRI1158" s="754"/>
      <c r="RRJ1158" s="754"/>
      <c r="RRK1158" s="754"/>
      <c r="RRL1158" s="754"/>
      <c r="RRM1158" s="754"/>
      <c r="RRN1158" s="754"/>
      <c r="RRO1158" s="754"/>
      <c r="RRP1158" s="754"/>
      <c r="RRQ1158" s="754"/>
      <c r="RRR1158" s="754"/>
      <c r="RRS1158" s="754"/>
      <c r="RRT1158" s="754"/>
      <c r="RRU1158" s="754"/>
      <c r="RRV1158" s="754"/>
      <c r="RRW1158" s="754"/>
      <c r="RRX1158" s="754"/>
      <c r="RRY1158" s="754"/>
      <c r="RRZ1158" s="754"/>
      <c r="RSA1158" s="754"/>
      <c r="RSB1158" s="754"/>
      <c r="RSC1158" s="754"/>
      <c r="RSD1158" s="754"/>
      <c r="RSE1158" s="754"/>
      <c r="RSF1158" s="754"/>
      <c r="RSG1158" s="754"/>
      <c r="RSH1158" s="754"/>
      <c r="RSI1158" s="754"/>
      <c r="RSJ1158" s="754"/>
      <c r="RSK1158" s="754"/>
      <c r="RSL1158" s="754"/>
      <c r="RSM1158" s="754"/>
      <c r="RSN1158" s="754"/>
      <c r="RSO1158" s="754"/>
      <c r="RSP1158" s="754"/>
      <c r="RSQ1158" s="754"/>
      <c r="RSR1158" s="754"/>
      <c r="RSS1158" s="754"/>
      <c r="RST1158" s="754"/>
      <c r="RSU1158" s="754"/>
      <c r="RSV1158" s="754"/>
      <c r="RSW1158" s="754"/>
      <c r="RSX1158" s="754"/>
      <c r="RSY1158" s="754"/>
      <c r="RSZ1158" s="754"/>
      <c r="RTA1158" s="754"/>
      <c r="RTB1158" s="754"/>
      <c r="RTC1158" s="754"/>
      <c r="RTD1158" s="754"/>
      <c r="RTE1158" s="754"/>
      <c r="RTF1158" s="754"/>
      <c r="RTG1158" s="754"/>
      <c r="RTH1158" s="754"/>
      <c r="RTI1158" s="754"/>
      <c r="RTJ1158" s="754"/>
      <c r="RTK1158" s="754"/>
      <c r="RTL1158" s="754"/>
      <c r="RTM1158" s="754"/>
      <c r="RTN1158" s="754"/>
      <c r="RTO1158" s="754"/>
      <c r="RTP1158" s="754"/>
      <c r="RTQ1158" s="754"/>
      <c r="RTR1158" s="754"/>
      <c r="RTS1158" s="754"/>
      <c r="RTT1158" s="754"/>
      <c r="RTU1158" s="754"/>
      <c r="RTV1158" s="754"/>
      <c r="RTW1158" s="754"/>
      <c r="RTX1158" s="754"/>
      <c r="RTY1158" s="754"/>
      <c r="RTZ1158" s="754"/>
      <c r="RUA1158" s="754"/>
      <c r="RUB1158" s="754"/>
      <c r="RUC1158" s="754"/>
      <c r="RUD1158" s="754"/>
      <c r="RUE1158" s="754"/>
      <c r="RUF1158" s="754"/>
      <c r="RUG1158" s="754"/>
      <c r="RUH1158" s="754"/>
      <c r="RUI1158" s="754"/>
      <c r="RUJ1158" s="754"/>
      <c r="RUK1158" s="754"/>
      <c r="RUL1158" s="754"/>
      <c r="RUM1158" s="754"/>
      <c r="RUN1158" s="754"/>
      <c r="RUO1158" s="754"/>
      <c r="RUP1158" s="754"/>
      <c r="RUQ1158" s="754"/>
      <c r="RUR1158" s="754"/>
      <c r="RUS1158" s="754"/>
      <c r="RUT1158" s="754"/>
      <c r="RUU1158" s="754"/>
      <c r="RUV1158" s="754"/>
      <c r="RUW1158" s="754"/>
      <c r="RUX1158" s="754"/>
      <c r="RUY1158" s="754"/>
      <c r="RUZ1158" s="754"/>
      <c r="RVA1158" s="754"/>
      <c r="RVB1158" s="754"/>
      <c r="RVC1158" s="754"/>
      <c r="RVD1158" s="754"/>
      <c r="RVE1158" s="754"/>
      <c r="RVF1158" s="754"/>
      <c r="RVG1158" s="754"/>
      <c r="RVH1158" s="754"/>
      <c r="RVI1158" s="754"/>
      <c r="RVJ1158" s="754"/>
      <c r="RVK1158" s="754"/>
      <c r="RVL1158" s="754"/>
      <c r="RVM1158" s="754"/>
      <c r="RVN1158" s="754"/>
      <c r="RVO1158" s="754"/>
      <c r="RVP1158" s="754"/>
      <c r="RVQ1158" s="754"/>
      <c r="RVR1158" s="754"/>
      <c r="RVS1158" s="754"/>
      <c r="RVT1158" s="754"/>
      <c r="RVU1158" s="754"/>
      <c r="RVV1158" s="754"/>
      <c r="RVW1158" s="754"/>
      <c r="RVX1158" s="754"/>
      <c r="RVY1158" s="754"/>
      <c r="RVZ1158" s="754"/>
      <c r="RWA1158" s="754"/>
      <c r="RWB1158" s="754"/>
      <c r="RWC1158" s="754"/>
      <c r="RWD1158" s="754"/>
      <c r="RWE1158" s="754"/>
      <c r="RWF1158" s="754"/>
      <c r="RWG1158" s="754"/>
      <c r="RWH1158" s="754"/>
      <c r="RWI1158" s="754"/>
      <c r="RWJ1158" s="754"/>
      <c r="RWK1158" s="754"/>
      <c r="RWL1158" s="754"/>
      <c r="RWM1158" s="754"/>
      <c r="RWN1158" s="754"/>
      <c r="RWO1158" s="754"/>
      <c r="RWP1158" s="754"/>
      <c r="RWQ1158" s="754"/>
      <c r="RWR1158" s="754"/>
      <c r="RWS1158" s="754"/>
      <c r="RWT1158" s="754"/>
      <c r="RWU1158" s="754"/>
      <c r="RWV1158" s="754"/>
      <c r="RWW1158" s="754"/>
      <c r="RWX1158" s="754"/>
      <c r="RWY1158" s="754"/>
      <c r="RWZ1158" s="754"/>
      <c r="RXA1158" s="754"/>
      <c r="RXB1158" s="754"/>
      <c r="RXC1158" s="754"/>
      <c r="RXD1158" s="754"/>
      <c r="RXE1158" s="754"/>
      <c r="RXF1158" s="754"/>
      <c r="RXG1158" s="754"/>
      <c r="RXH1158" s="754"/>
      <c r="RXI1158" s="754"/>
      <c r="RXJ1158" s="754"/>
      <c r="RXK1158" s="754"/>
      <c r="RXL1158" s="754"/>
      <c r="RXM1158" s="754"/>
      <c r="RXN1158" s="754"/>
      <c r="RXO1158" s="754"/>
      <c r="RXP1158" s="754"/>
      <c r="RXQ1158" s="754"/>
      <c r="RXR1158" s="754"/>
      <c r="RXS1158" s="754"/>
      <c r="RXT1158" s="754"/>
      <c r="RXU1158" s="754"/>
      <c r="RXV1158" s="754"/>
      <c r="RXW1158" s="754"/>
      <c r="RXX1158" s="754"/>
      <c r="RXY1158" s="754"/>
      <c r="RXZ1158" s="754"/>
      <c r="RYA1158" s="754"/>
      <c r="RYB1158" s="754"/>
      <c r="RYC1158" s="754"/>
      <c r="RYD1158" s="754"/>
      <c r="RYE1158" s="754"/>
      <c r="RYF1158" s="754"/>
      <c r="RYG1158" s="754"/>
      <c r="RYH1158" s="754"/>
      <c r="RYI1158" s="754"/>
      <c r="RYJ1158" s="754"/>
      <c r="RYK1158" s="754"/>
      <c r="RYL1158" s="754"/>
      <c r="RYM1158" s="754"/>
      <c r="RYN1158" s="754"/>
      <c r="RYO1158" s="754"/>
      <c r="RYP1158" s="754"/>
      <c r="RYQ1158" s="754"/>
      <c r="RYR1158" s="754"/>
      <c r="RYS1158" s="754"/>
      <c r="RYT1158" s="754"/>
      <c r="RYU1158" s="754"/>
      <c r="RYV1158" s="754"/>
      <c r="RYW1158" s="754"/>
      <c r="RYX1158" s="754"/>
      <c r="RYY1158" s="754"/>
      <c r="RYZ1158" s="754"/>
      <c r="RZA1158" s="754"/>
      <c r="RZB1158" s="754"/>
      <c r="RZC1158" s="754"/>
      <c r="RZD1158" s="754"/>
      <c r="RZE1158" s="754"/>
      <c r="RZF1158" s="754"/>
      <c r="RZG1158" s="754"/>
      <c r="RZH1158" s="754"/>
      <c r="RZI1158" s="754"/>
      <c r="RZJ1158" s="754"/>
      <c r="RZK1158" s="754"/>
      <c r="RZL1158" s="754"/>
      <c r="RZM1158" s="754"/>
      <c r="RZN1158" s="754"/>
      <c r="RZO1158" s="754"/>
      <c r="RZP1158" s="754"/>
      <c r="RZQ1158" s="754"/>
      <c r="RZR1158" s="754"/>
      <c r="RZS1158" s="754"/>
      <c r="RZT1158" s="754"/>
      <c r="RZU1158" s="754"/>
      <c r="RZV1158" s="754"/>
      <c r="RZW1158" s="754"/>
      <c r="RZX1158" s="754"/>
      <c r="RZY1158" s="754"/>
      <c r="RZZ1158" s="754"/>
      <c r="SAA1158" s="754"/>
      <c r="SAB1158" s="754"/>
      <c r="SAC1158" s="754"/>
      <c r="SAD1158" s="754"/>
      <c r="SAE1158" s="754"/>
      <c r="SAF1158" s="754"/>
      <c r="SAG1158" s="754"/>
      <c r="SAH1158" s="754"/>
      <c r="SAI1158" s="754"/>
      <c r="SAJ1158" s="754"/>
      <c r="SAK1158" s="754"/>
      <c r="SAL1158" s="754"/>
      <c r="SAM1158" s="754"/>
      <c r="SAN1158" s="754"/>
      <c r="SAO1158" s="754"/>
      <c r="SAP1158" s="754"/>
      <c r="SAQ1158" s="754"/>
      <c r="SAR1158" s="754"/>
      <c r="SAS1158" s="754"/>
      <c r="SAT1158" s="754"/>
      <c r="SAU1158" s="754"/>
      <c r="SAV1158" s="754"/>
      <c r="SAW1158" s="754"/>
      <c r="SAX1158" s="754"/>
      <c r="SAY1158" s="754"/>
      <c r="SAZ1158" s="754"/>
      <c r="SBA1158" s="754"/>
      <c r="SBB1158" s="754"/>
      <c r="SBC1158" s="754"/>
      <c r="SBD1158" s="754"/>
      <c r="SBE1158" s="754"/>
      <c r="SBF1158" s="754"/>
      <c r="SBG1158" s="754"/>
      <c r="SBH1158" s="754"/>
      <c r="SBI1158" s="754"/>
      <c r="SBJ1158" s="754"/>
      <c r="SBK1158" s="754"/>
      <c r="SBL1158" s="754"/>
      <c r="SBM1158" s="754"/>
      <c r="SBN1158" s="754"/>
      <c r="SBO1158" s="754"/>
      <c r="SBP1158" s="754"/>
      <c r="SBQ1158" s="754"/>
      <c r="SBR1158" s="754"/>
      <c r="SBS1158" s="754"/>
      <c r="SBT1158" s="754"/>
      <c r="SBU1158" s="754"/>
      <c r="SBV1158" s="754"/>
      <c r="SBW1158" s="754"/>
      <c r="SBX1158" s="754"/>
      <c r="SBY1158" s="754"/>
      <c r="SBZ1158" s="754"/>
      <c r="SCA1158" s="754"/>
      <c r="SCB1158" s="754"/>
      <c r="SCC1158" s="754"/>
      <c r="SCD1158" s="754"/>
      <c r="SCE1158" s="754"/>
      <c r="SCF1158" s="754"/>
      <c r="SCG1158" s="754"/>
      <c r="SCH1158" s="754"/>
      <c r="SCI1158" s="754"/>
      <c r="SCJ1158" s="754"/>
      <c r="SCK1158" s="754"/>
      <c r="SCL1158" s="754"/>
      <c r="SCM1158" s="754"/>
      <c r="SCN1158" s="754"/>
      <c r="SCO1158" s="754"/>
      <c r="SCP1158" s="754"/>
      <c r="SCQ1158" s="754"/>
      <c r="SCR1158" s="754"/>
      <c r="SCS1158" s="754"/>
      <c r="SCT1158" s="754"/>
      <c r="SCU1158" s="754"/>
      <c r="SCV1158" s="754"/>
      <c r="SCW1158" s="754"/>
      <c r="SCX1158" s="754"/>
      <c r="SCY1158" s="754"/>
      <c r="SCZ1158" s="754"/>
      <c r="SDA1158" s="754"/>
      <c r="SDB1158" s="754"/>
      <c r="SDC1158" s="754"/>
      <c r="SDD1158" s="754"/>
      <c r="SDE1158" s="754"/>
      <c r="SDF1158" s="754"/>
      <c r="SDG1158" s="754"/>
      <c r="SDH1158" s="754"/>
      <c r="SDI1158" s="754"/>
      <c r="SDJ1158" s="754"/>
      <c r="SDK1158" s="754"/>
      <c r="SDL1158" s="754"/>
      <c r="SDM1158" s="754"/>
      <c r="SDN1158" s="754"/>
      <c r="SDO1158" s="754"/>
      <c r="SDP1158" s="754"/>
      <c r="SDQ1158" s="754"/>
      <c r="SDR1158" s="754"/>
      <c r="SDS1158" s="754"/>
      <c r="SDT1158" s="754"/>
      <c r="SDU1158" s="754"/>
      <c r="SDV1158" s="754"/>
      <c r="SDW1158" s="754"/>
      <c r="SDX1158" s="754"/>
      <c r="SDY1158" s="754"/>
      <c r="SDZ1158" s="754"/>
      <c r="SEA1158" s="754"/>
      <c r="SEB1158" s="754"/>
      <c r="SEC1158" s="754"/>
      <c r="SED1158" s="754"/>
      <c r="SEE1158" s="754"/>
      <c r="SEF1158" s="754"/>
      <c r="SEG1158" s="754"/>
      <c r="SEH1158" s="754"/>
      <c r="SEI1158" s="754"/>
      <c r="SEJ1158" s="754"/>
      <c r="SEK1158" s="754"/>
      <c r="SEL1158" s="754"/>
      <c r="SEM1158" s="754"/>
      <c r="SEN1158" s="754"/>
      <c r="SEO1158" s="754"/>
      <c r="SEP1158" s="754"/>
      <c r="SEQ1158" s="754"/>
      <c r="SER1158" s="754"/>
      <c r="SES1158" s="754"/>
      <c r="SET1158" s="754"/>
      <c r="SEU1158" s="754"/>
      <c r="SEV1158" s="754"/>
      <c r="SEW1158" s="754"/>
      <c r="SEX1158" s="754"/>
      <c r="SEY1158" s="754"/>
      <c r="SEZ1158" s="754"/>
      <c r="SFA1158" s="754"/>
      <c r="SFB1158" s="754"/>
      <c r="SFC1158" s="754"/>
      <c r="SFD1158" s="754"/>
      <c r="SFE1158" s="754"/>
      <c r="SFF1158" s="754"/>
      <c r="SFG1158" s="754"/>
      <c r="SFH1158" s="754"/>
      <c r="SFI1158" s="754"/>
      <c r="SFJ1158" s="754"/>
      <c r="SFK1158" s="754"/>
      <c r="SFL1158" s="754"/>
      <c r="SFM1158" s="754"/>
      <c r="SFN1158" s="754"/>
      <c r="SFO1158" s="754"/>
      <c r="SFP1158" s="754"/>
      <c r="SFQ1158" s="754"/>
      <c r="SFR1158" s="754"/>
      <c r="SFS1158" s="754"/>
      <c r="SFT1158" s="754"/>
      <c r="SFU1158" s="754"/>
      <c r="SFV1158" s="754"/>
      <c r="SFW1158" s="754"/>
      <c r="SFX1158" s="754"/>
      <c r="SFY1158" s="754"/>
      <c r="SFZ1158" s="754"/>
      <c r="SGA1158" s="754"/>
      <c r="SGB1158" s="754"/>
      <c r="SGC1158" s="754"/>
      <c r="SGD1158" s="754"/>
      <c r="SGE1158" s="754"/>
      <c r="SGF1158" s="754"/>
      <c r="SGG1158" s="754"/>
      <c r="SGH1158" s="754"/>
      <c r="SGI1158" s="754"/>
      <c r="SGJ1158" s="754"/>
      <c r="SGK1158" s="754"/>
      <c r="SGL1158" s="754"/>
      <c r="SGM1158" s="754"/>
      <c r="SGN1158" s="754"/>
      <c r="SGO1158" s="754"/>
      <c r="SGP1158" s="754"/>
      <c r="SGQ1158" s="754"/>
      <c r="SGR1158" s="754"/>
      <c r="SGS1158" s="754"/>
      <c r="SGT1158" s="754"/>
      <c r="SGU1158" s="754"/>
      <c r="SGV1158" s="754"/>
      <c r="SGW1158" s="754"/>
      <c r="SGX1158" s="754"/>
      <c r="SGY1158" s="754"/>
      <c r="SGZ1158" s="754"/>
      <c r="SHA1158" s="754"/>
      <c r="SHB1158" s="754"/>
      <c r="SHC1158" s="754"/>
      <c r="SHD1158" s="754"/>
      <c r="SHE1158" s="754"/>
      <c r="SHF1158" s="754"/>
      <c r="SHG1158" s="754"/>
      <c r="SHH1158" s="754"/>
      <c r="SHI1158" s="754"/>
      <c r="SHJ1158" s="754"/>
      <c r="SHK1158" s="754"/>
      <c r="SHL1158" s="754"/>
      <c r="SHM1158" s="754"/>
      <c r="SHN1158" s="754"/>
      <c r="SHO1158" s="754"/>
      <c r="SHP1158" s="754"/>
      <c r="SHQ1158" s="754"/>
      <c r="SHR1158" s="754"/>
      <c r="SHS1158" s="754"/>
      <c r="SHT1158" s="754"/>
      <c r="SHU1158" s="754"/>
      <c r="SHV1158" s="754"/>
      <c r="SHW1158" s="754"/>
      <c r="SHX1158" s="754"/>
      <c r="SHY1158" s="754"/>
      <c r="SHZ1158" s="754"/>
      <c r="SIA1158" s="754"/>
      <c r="SIB1158" s="754"/>
      <c r="SIC1158" s="754"/>
      <c r="SID1158" s="754"/>
      <c r="SIE1158" s="754"/>
      <c r="SIF1158" s="754"/>
      <c r="SIG1158" s="754"/>
      <c r="SIH1158" s="754"/>
      <c r="SII1158" s="754"/>
      <c r="SIJ1158" s="754"/>
      <c r="SIK1158" s="754"/>
      <c r="SIL1158" s="754"/>
      <c r="SIM1158" s="754"/>
      <c r="SIN1158" s="754"/>
      <c r="SIO1158" s="754"/>
      <c r="SIP1158" s="754"/>
      <c r="SIQ1158" s="754"/>
      <c r="SIR1158" s="754"/>
      <c r="SIS1158" s="754"/>
      <c r="SIT1158" s="754"/>
      <c r="SIU1158" s="754"/>
      <c r="SIV1158" s="754"/>
      <c r="SIW1158" s="754"/>
      <c r="SIX1158" s="754"/>
      <c r="SIY1158" s="754"/>
      <c r="SIZ1158" s="754"/>
      <c r="SJA1158" s="754"/>
      <c r="SJB1158" s="754"/>
      <c r="SJC1158" s="754"/>
      <c r="SJD1158" s="754"/>
      <c r="SJE1158" s="754"/>
      <c r="SJF1158" s="754"/>
      <c r="SJG1158" s="754"/>
      <c r="SJH1158" s="754"/>
      <c r="SJI1158" s="754"/>
      <c r="SJJ1158" s="754"/>
      <c r="SJK1158" s="754"/>
      <c r="SJL1158" s="754"/>
      <c r="SJM1158" s="754"/>
      <c r="SJN1158" s="754"/>
      <c r="SJO1158" s="754"/>
      <c r="SJP1158" s="754"/>
      <c r="SJQ1158" s="754"/>
      <c r="SJR1158" s="754"/>
      <c r="SJS1158" s="754"/>
      <c r="SJT1158" s="754"/>
      <c r="SJU1158" s="754"/>
      <c r="SJV1158" s="754"/>
      <c r="SJW1158" s="754"/>
      <c r="SJX1158" s="754"/>
      <c r="SJY1158" s="754"/>
      <c r="SJZ1158" s="754"/>
      <c r="SKA1158" s="754"/>
      <c r="SKB1158" s="754"/>
      <c r="SKC1158" s="754"/>
      <c r="SKD1158" s="754"/>
      <c r="SKE1158" s="754"/>
      <c r="SKF1158" s="754"/>
      <c r="SKG1158" s="754"/>
      <c r="SKH1158" s="754"/>
      <c r="SKI1158" s="754"/>
      <c r="SKJ1158" s="754"/>
      <c r="SKK1158" s="754"/>
      <c r="SKL1158" s="754"/>
      <c r="SKM1158" s="754"/>
      <c r="SKN1158" s="754"/>
      <c r="SKO1158" s="754"/>
      <c r="SKP1158" s="754"/>
      <c r="SKQ1158" s="754"/>
      <c r="SKR1158" s="754"/>
      <c r="SKS1158" s="754"/>
      <c r="SKT1158" s="754"/>
      <c r="SKU1158" s="754"/>
      <c r="SKV1158" s="754"/>
      <c r="SKW1158" s="754"/>
      <c r="SKX1158" s="754"/>
      <c r="SKY1158" s="754"/>
      <c r="SKZ1158" s="754"/>
      <c r="SLA1158" s="754"/>
      <c r="SLB1158" s="754"/>
      <c r="SLC1158" s="754"/>
      <c r="SLD1158" s="754"/>
      <c r="SLE1158" s="754"/>
      <c r="SLF1158" s="754"/>
      <c r="SLG1158" s="754"/>
      <c r="SLH1158" s="754"/>
      <c r="SLI1158" s="754"/>
      <c r="SLJ1158" s="754"/>
      <c r="SLK1158" s="754"/>
      <c r="SLL1158" s="754"/>
      <c r="SLM1158" s="754"/>
      <c r="SLN1158" s="754"/>
      <c r="SLO1158" s="754"/>
      <c r="SLP1158" s="754"/>
      <c r="SLQ1158" s="754"/>
      <c r="SLR1158" s="754"/>
      <c r="SLS1158" s="754"/>
      <c r="SLT1158" s="754"/>
      <c r="SLU1158" s="754"/>
      <c r="SLV1158" s="754"/>
      <c r="SLW1158" s="754"/>
      <c r="SLX1158" s="754"/>
      <c r="SLY1158" s="754"/>
      <c r="SLZ1158" s="754"/>
      <c r="SMA1158" s="754"/>
      <c r="SMB1158" s="754"/>
      <c r="SMC1158" s="754"/>
      <c r="SMD1158" s="754"/>
      <c r="SME1158" s="754"/>
      <c r="SMF1158" s="754"/>
      <c r="SMG1158" s="754"/>
      <c r="SMH1158" s="754"/>
      <c r="SMI1158" s="754"/>
      <c r="SMJ1158" s="754"/>
      <c r="SMK1158" s="754"/>
      <c r="SML1158" s="754"/>
      <c r="SMM1158" s="754"/>
      <c r="SMN1158" s="754"/>
      <c r="SMO1158" s="754"/>
      <c r="SMP1158" s="754"/>
      <c r="SMQ1158" s="754"/>
      <c r="SMR1158" s="754"/>
      <c r="SMS1158" s="754"/>
      <c r="SMT1158" s="754"/>
      <c r="SMU1158" s="754"/>
      <c r="SMV1158" s="754"/>
      <c r="SMW1158" s="754"/>
      <c r="SMX1158" s="754"/>
      <c r="SMY1158" s="754"/>
      <c r="SMZ1158" s="754"/>
      <c r="SNA1158" s="754"/>
      <c r="SNB1158" s="754"/>
      <c r="SNC1158" s="754"/>
      <c r="SND1158" s="754"/>
      <c r="SNE1158" s="754"/>
      <c r="SNF1158" s="754"/>
      <c r="SNG1158" s="754"/>
      <c r="SNH1158" s="754"/>
      <c r="SNI1158" s="754"/>
      <c r="SNJ1158" s="754"/>
      <c r="SNK1158" s="754"/>
      <c r="SNL1158" s="754"/>
      <c r="SNM1158" s="754"/>
      <c r="SNN1158" s="754"/>
      <c r="SNO1158" s="754"/>
      <c r="SNP1158" s="754"/>
      <c r="SNQ1158" s="754"/>
      <c r="SNR1158" s="754"/>
      <c r="SNS1158" s="754"/>
      <c r="SNT1158" s="754"/>
      <c r="SNU1158" s="754"/>
      <c r="SNV1158" s="754"/>
      <c r="SNW1158" s="754"/>
      <c r="SNX1158" s="754"/>
      <c r="SNY1158" s="754"/>
      <c r="SNZ1158" s="754"/>
      <c r="SOA1158" s="754"/>
      <c r="SOB1158" s="754"/>
      <c r="SOC1158" s="754"/>
      <c r="SOD1158" s="754"/>
      <c r="SOE1158" s="754"/>
      <c r="SOF1158" s="754"/>
      <c r="SOG1158" s="754"/>
      <c r="SOH1158" s="754"/>
      <c r="SOI1158" s="754"/>
      <c r="SOJ1158" s="754"/>
      <c r="SOK1158" s="754"/>
      <c r="SOL1158" s="754"/>
      <c r="SOM1158" s="754"/>
      <c r="SON1158" s="754"/>
      <c r="SOO1158" s="754"/>
      <c r="SOP1158" s="754"/>
      <c r="SOQ1158" s="754"/>
      <c r="SOR1158" s="754"/>
      <c r="SOS1158" s="754"/>
      <c r="SOT1158" s="754"/>
      <c r="SOU1158" s="754"/>
      <c r="SOV1158" s="754"/>
      <c r="SOW1158" s="754"/>
      <c r="SOX1158" s="754"/>
      <c r="SOY1158" s="754"/>
      <c r="SOZ1158" s="754"/>
      <c r="SPA1158" s="754"/>
      <c r="SPB1158" s="754"/>
      <c r="SPC1158" s="754"/>
      <c r="SPD1158" s="754"/>
      <c r="SPE1158" s="754"/>
      <c r="SPF1158" s="754"/>
      <c r="SPG1158" s="754"/>
      <c r="SPH1158" s="754"/>
      <c r="SPI1158" s="754"/>
      <c r="SPJ1158" s="754"/>
      <c r="SPK1158" s="754"/>
      <c r="SPL1158" s="754"/>
      <c r="SPM1158" s="754"/>
      <c r="SPN1158" s="754"/>
      <c r="SPO1158" s="754"/>
      <c r="SPP1158" s="754"/>
      <c r="SPQ1158" s="754"/>
      <c r="SPR1158" s="754"/>
      <c r="SPS1158" s="754"/>
      <c r="SPT1158" s="754"/>
      <c r="SPU1158" s="754"/>
      <c r="SPV1158" s="754"/>
      <c r="SPW1158" s="754"/>
      <c r="SPX1158" s="754"/>
      <c r="SPY1158" s="754"/>
      <c r="SPZ1158" s="754"/>
      <c r="SQA1158" s="754"/>
      <c r="SQB1158" s="754"/>
      <c r="SQC1158" s="754"/>
      <c r="SQD1158" s="754"/>
      <c r="SQE1158" s="754"/>
      <c r="SQF1158" s="754"/>
      <c r="SQG1158" s="754"/>
      <c r="SQH1158" s="754"/>
      <c r="SQI1158" s="754"/>
      <c r="SQJ1158" s="754"/>
      <c r="SQK1158" s="754"/>
      <c r="SQL1158" s="754"/>
      <c r="SQM1158" s="754"/>
      <c r="SQN1158" s="754"/>
      <c r="SQO1158" s="754"/>
      <c r="SQP1158" s="754"/>
      <c r="SQQ1158" s="754"/>
      <c r="SQR1158" s="754"/>
      <c r="SQS1158" s="754"/>
      <c r="SQT1158" s="754"/>
      <c r="SQU1158" s="754"/>
      <c r="SQV1158" s="754"/>
      <c r="SQW1158" s="754"/>
      <c r="SQX1158" s="754"/>
      <c r="SQY1158" s="754"/>
      <c r="SQZ1158" s="754"/>
      <c r="SRA1158" s="754"/>
      <c r="SRB1158" s="754"/>
      <c r="SRC1158" s="754"/>
      <c r="SRD1158" s="754"/>
      <c r="SRE1158" s="754"/>
      <c r="SRF1158" s="754"/>
      <c r="SRG1158" s="754"/>
      <c r="SRH1158" s="754"/>
      <c r="SRI1158" s="754"/>
      <c r="SRJ1158" s="754"/>
      <c r="SRK1158" s="754"/>
      <c r="SRL1158" s="754"/>
      <c r="SRM1158" s="754"/>
      <c r="SRN1158" s="754"/>
      <c r="SRO1158" s="754"/>
      <c r="SRP1158" s="754"/>
      <c r="SRQ1158" s="754"/>
      <c r="SRR1158" s="754"/>
      <c r="SRS1158" s="754"/>
      <c r="SRT1158" s="754"/>
      <c r="SRU1158" s="754"/>
      <c r="SRV1158" s="754"/>
      <c r="SRW1158" s="754"/>
      <c r="SRX1158" s="754"/>
      <c r="SRY1158" s="754"/>
      <c r="SRZ1158" s="754"/>
      <c r="SSA1158" s="754"/>
      <c r="SSB1158" s="754"/>
      <c r="SSC1158" s="754"/>
      <c r="SSD1158" s="754"/>
      <c r="SSE1158" s="754"/>
      <c r="SSF1158" s="754"/>
      <c r="SSG1158" s="754"/>
      <c r="SSH1158" s="754"/>
      <c r="SSI1158" s="754"/>
      <c r="SSJ1158" s="754"/>
      <c r="SSK1158" s="754"/>
      <c r="SSL1158" s="754"/>
      <c r="SSM1158" s="754"/>
      <c r="SSN1158" s="754"/>
      <c r="SSO1158" s="754"/>
      <c r="SSP1158" s="754"/>
      <c r="SSQ1158" s="754"/>
      <c r="SSR1158" s="754"/>
      <c r="SSS1158" s="754"/>
      <c r="SST1158" s="754"/>
      <c r="SSU1158" s="754"/>
      <c r="SSV1158" s="754"/>
      <c r="SSW1158" s="754"/>
      <c r="SSX1158" s="754"/>
      <c r="SSY1158" s="754"/>
      <c r="SSZ1158" s="754"/>
      <c r="STA1158" s="754"/>
      <c r="STB1158" s="754"/>
      <c r="STC1158" s="754"/>
      <c r="STD1158" s="754"/>
      <c r="STE1158" s="754"/>
      <c r="STF1158" s="754"/>
      <c r="STG1158" s="754"/>
      <c r="STH1158" s="754"/>
      <c r="STI1158" s="754"/>
      <c r="STJ1158" s="754"/>
      <c r="STK1158" s="754"/>
      <c r="STL1158" s="754"/>
      <c r="STM1158" s="754"/>
      <c r="STN1158" s="754"/>
      <c r="STO1158" s="754"/>
      <c r="STP1158" s="754"/>
      <c r="STQ1158" s="754"/>
      <c r="STR1158" s="754"/>
      <c r="STS1158" s="754"/>
      <c r="STT1158" s="754"/>
      <c r="STU1158" s="754"/>
      <c r="STV1158" s="754"/>
      <c r="STW1158" s="754"/>
      <c r="STX1158" s="754"/>
      <c r="STY1158" s="754"/>
      <c r="STZ1158" s="754"/>
      <c r="SUA1158" s="754"/>
      <c r="SUB1158" s="754"/>
      <c r="SUC1158" s="754"/>
      <c r="SUD1158" s="754"/>
      <c r="SUE1158" s="754"/>
      <c r="SUF1158" s="754"/>
      <c r="SUG1158" s="754"/>
      <c r="SUH1158" s="754"/>
      <c r="SUI1158" s="754"/>
      <c r="SUJ1158" s="754"/>
      <c r="SUK1158" s="754"/>
      <c r="SUL1158" s="754"/>
      <c r="SUM1158" s="754"/>
      <c r="SUN1158" s="754"/>
      <c r="SUO1158" s="754"/>
      <c r="SUP1158" s="754"/>
      <c r="SUQ1158" s="754"/>
      <c r="SUR1158" s="754"/>
      <c r="SUS1158" s="754"/>
      <c r="SUT1158" s="754"/>
      <c r="SUU1158" s="754"/>
      <c r="SUV1158" s="754"/>
      <c r="SUW1158" s="754"/>
      <c r="SUX1158" s="754"/>
      <c r="SUY1158" s="754"/>
      <c r="SUZ1158" s="754"/>
      <c r="SVA1158" s="754"/>
      <c r="SVB1158" s="754"/>
      <c r="SVC1158" s="754"/>
      <c r="SVD1158" s="754"/>
      <c r="SVE1158" s="754"/>
      <c r="SVF1158" s="754"/>
      <c r="SVG1158" s="754"/>
      <c r="SVH1158" s="754"/>
      <c r="SVI1158" s="754"/>
      <c r="SVJ1158" s="754"/>
      <c r="SVK1158" s="754"/>
      <c r="SVL1158" s="754"/>
      <c r="SVM1158" s="754"/>
      <c r="SVN1158" s="754"/>
      <c r="SVO1158" s="754"/>
      <c r="SVP1158" s="754"/>
      <c r="SVQ1158" s="754"/>
      <c r="SVR1158" s="754"/>
      <c r="SVS1158" s="754"/>
      <c r="SVT1158" s="754"/>
      <c r="SVU1158" s="754"/>
      <c r="SVV1158" s="754"/>
      <c r="SVW1158" s="754"/>
      <c r="SVX1158" s="754"/>
      <c r="SVY1158" s="754"/>
      <c r="SVZ1158" s="754"/>
      <c r="SWA1158" s="754"/>
      <c r="SWB1158" s="754"/>
      <c r="SWC1158" s="754"/>
      <c r="SWD1158" s="754"/>
      <c r="SWE1158" s="754"/>
      <c r="SWF1158" s="754"/>
      <c r="SWG1158" s="754"/>
      <c r="SWH1158" s="754"/>
      <c r="SWI1158" s="754"/>
      <c r="SWJ1158" s="754"/>
      <c r="SWK1158" s="754"/>
      <c r="SWL1158" s="754"/>
      <c r="SWM1158" s="754"/>
      <c r="SWN1158" s="754"/>
      <c r="SWO1158" s="754"/>
      <c r="SWP1158" s="754"/>
      <c r="SWQ1158" s="754"/>
      <c r="SWR1158" s="754"/>
      <c r="SWS1158" s="754"/>
      <c r="SWT1158" s="754"/>
      <c r="SWU1158" s="754"/>
      <c r="SWV1158" s="754"/>
      <c r="SWW1158" s="754"/>
      <c r="SWX1158" s="754"/>
      <c r="SWY1158" s="754"/>
      <c r="SWZ1158" s="754"/>
      <c r="SXA1158" s="754"/>
      <c r="SXB1158" s="754"/>
      <c r="SXC1158" s="754"/>
      <c r="SXD1158" s="754"/>
      <c r="SXE1158" s="754"/>
      <c r="SXF1158" s="754"/>
      <c r="SXG1158" s="754"/>
      <c r="SXH1158" s="754"/>
      <c r="SXI1158" s="754"/>
      <c r="SXJ1158" s="754"/>
      <c r="SXK1158" s="754"/>
      <c r="SXL1158" s="754"/>
      <c r="SXM1158" s="754"/>
      <c r="SXN1158" s="754"/>
      <c r="SXO1158" s="754"/>
      <c r="SXP1158" s="754"/>
      <c r="SXQ1158" s="754"/>
      <c r="SXR1158" s="754"/>
      <c r="SXS1158" s="754"/>
      <c r="SXT1158" s="754"/>
      <c r="SXU1158" s="754"/>
      <c r="SXV1158" s="754"/>
      <c r="SXW1158" s="754"/>
      <c r="SXX1158" s="754"/>
      <c r="SXY1158" s="754"/>
      <c r="SXZ1158" s="754"/>
      <c r="SYA1158" s="754"/>
      <c r="SYB1158" s="754"/>
      <c r="SYC1158" s="754"/>
      <c r="SYD1158" s="754"/>
      <c r="SYE1158" s="754"/>
      <c r="SYF1158" s="754"/>
      <c r="SYG1158" s="754"/>
      <c r="SYH1158" s="754"/>
      <c r="SYI1158" s="754"/>
      <c r="SYJ1158" s="754"/>
      <c r="SYK1158" s="754"/>
      <c r="SYL1158" s="754"/>
      <c r="SYM1158" s="754"/>
      <c r="SYN1158" s="754"/>
      <c r="SYO1158" s="754"/>
      <c r="SYP1158" s="754"/>
      <c r="SYQ1158" s="754"/>
      <c r="SYR1158" s="754"/>
      <c r="SYS1158" s="754"/>
      <c r="SYT1158" s="754"/>
      <c r="SYU1158" s="754"/>
      <c r="SYV1158" s="754"/>
      <c r="SYW1158" s="754"/>
      <c r="SYX1158" s="754"/>
      <c r="SYY1158" s="754"/>
      <c r="SYZ1158" s="754"/>
      <c r="SZA1158" s="754"/>
      <c r="SZB1158" s="754"/>
      <c r="SZC1158" s="754"/>
      <c r="SZD1158" s="754"/>
      <c r="SZE1158" s="754"/>
      <c r="SZF1158" s="754"/>
      <c r="SZG1158" s="754"/>
      <c r="SZH1158" s="754"/>
      <c r="SZI1158" s="754"/>
      <c r="SZJ1158" s="754"/>
      <c r="SZK1158" s="754"/>
      <c r="SZL1158" s="754"/>
      <c r="SZM1158" s="754"/>
      <c r="SZN1158" s="754"/>
      <c r="SZO1158" s="754"/>
      <c r="SZP1158" s="754"/>
      <c r="SZQ1158" s="754"/>
      <c r="SZR1158" s="754"/>
      <c r="SZS1158" s="754"/>
      <c r="SZT1158" s="754"/>
      <c r="SZU1158" s="754"/>
      <c r="SZV1158" s="754"/>
      <c r="SZW1158" s="754"/>
      <c r="SZX1158" s="754"/>
      <c r="SZY1158" s="754"/>
      <c r="SZZ1158" s="754"/>
      <c r="TAA1158" s="754"/>
      <c r="TAB1158" s="754"/>
      <c r="TAC1158" s="754"/>
      <c r="TAD1158" s="754"/>
      <c r="TAE1158" s="754"/>
      <c r="TAF1158" s="754"/>
      <c r="TAG1158" s="754"/>
      <c r="TAH1158" s="754"/>
      <c r="TAI1158" s="754"/>
      <c r="TAJ1158" s="754"/>
      <c r="TAK1158" s="754"/>
      <c r="TAL1158" s="754"/>
      <c r="TAM1158" s="754"/>
      <c r="TAN1158" s="754"/>
      <c r="TAO1158" s="754"/>
      <c r="TAP1158" s="754"/>
      <c r="TAQ1158" s="754"/>
      <c r="TAR1158" s="754"/>
      <c r="TAS1158" s="754"/>
      <c r="TAT1158" s="754"/>
      <c r="TAU1158" s="754"/>
      <c r="TAV1158" s="754"/>
      <c r="TAW1158" s="754"/>
      <c r="TAX1158" s="754"/>
      <c r="TAY1158" s="754"/>
      <c r="TAZ1158" s="754"/>
      <c r="TBA1158" s="754"/>
      <c r="TBB1158" s="754"/>
      <c r="TBC1158" s="754"/>
      <c r="TBD1158" s="754"/>
      <c r="TBE1158" s="754"/>
      <c r="TBF1158" s="754"/>
      <c r="TBG1158" s="754"/>
      <c r="TBH1158" s="754"/>
      <c r="TBI1158" s="754"/>
      <c r="TBJ1158" s="754"/>
      <c r="TBK1158" s="754"/>
      <c r="TBL1158" s="754"/>
      <c r="TBM1158" s="754"/>
      <c r="TBN1158" s="754"/>
      <c r="TBO1158" s="754"/>
      <c r="TBP1158" s="754"/>
      <c r="TBQ1158" s="754"/>
      <c r="TBR1158" s="754"/>
      <c r="TBS1158" s="754"/>
      <c r="TBT1158" s="754"/>
      <c r="TBU1158" s="754"/>
      <c r="TBV1158" s="754"/>
      <c r="TBW1158" s="754"/>
      <c r="TBX1158" s="754"/>
      <c r="TBY1158" s="754"/>
      <c r="TBZ1158" s="754"/>
      <c r="TCA1158" s="754"/>
      <c r="TCB1158" s="754"/>
      <c r="TCC1158" s="754"/>
      <c r="TCD1158" s="754"/>
      <c r="TCE1158" s="754"/>
      <c r="TCF1158" s="754"/>
      <c r="TCG1158" s="754"/>
      <c r="TCH1158" s="754"/>
      <c r="TCI1158" s="754"/>
      <c r="TCJ1158" s="754"/>
      <c r="TCK1158" s="754"/>
      <c r="TCL1158" s="754"/>
      <c r="TCM1158" s="754"/>
      <c r="TCN1158" s="754"/>
      <c r="TCO1158" s="754"/>
      <c r="TCP1158" s="754"/>
      <c r="TCQ1158" s="754"/>
      <c r="TCR1158" s="754"/>
      <c r="TCS1158" s="754"/>
      <c r="TCT1158" s="754"/>
      <c r="TCU1158" s="754"/>
      <c r="TCV1158" s="754"/>
      <c r="TCW1158" s="754"/>
      <c r="TCX1158" s="754"/>
      <c r="TCY1158" s="754"/>
      <c r="TCZ1158" s="754"/>
      <c r="TDA1158" s="754"/>
      <c r="TDB1158" s="754"/>
      <c r="TDC1158" s="754"/>
      <c r="TDD1158" s="754"/>
      <c r="TDE1158" s="754"/>
      <c r="TDF1158" s="754"/>
      <c r="TDG1158" s="754"/>
      <c r="TDH1158" s="754"/>
      <c r="TDI1158" s="754"/>
      <c r="TDJ1158" s="754"/>
      <c r="TDK1158" s="754"/>
      <c r="TDL1158" s="754"/>
      <c r="TDM1158" s="754"/>
      <c r="TDN1158" s="754"/>
      <c r="TDO1158" s="754"/>
      <c r="TDP1158" s="754"/>
      <c r="TDQ1158" s="754"/>
      <c r="TDR1158" s="754"/>
      <c r="TDS1158" s="754"/>
      <c r="TDT1158" s="754"/>
      <c r="TDU1158" s="754"/>
      <c r="TDV1158" s="754"/>
      <c r="TDW1158" s="754"/>
      <c r="TDX1158" s="754"/>
      <c r="TDY1158" s="754"/>
      <c r="TDZ1158" s="754"/>
      <c r="TEA1158" s="754"/>
      <c r="TEB1158" s="754"/>
      <c r="TEC1158" s="754"/>
      <c r="TED1158" s="754"/>
      <c r="TEE1158" s="754"/>
      <c r="TEF1158" s="754"/>
      <c r="TEG1158" s="754"/>
      <c r="TEH1158" s="754"/>
      <c r="TEI1158" s="754"/>
      <c r="TEJ1158" s="754"/>
      <c r="TEK1158" s="754"/>
      <c r="TEL1158" s="754"/>
      <c r="TEM1158" s="754"/>
      <c r="TEN1158" s="754"/>
      <c r="TEO1158" s="754"/>
      <c r="TEP1158" s="754"/>
      <c r="TEQ1158" s="754"/>
      <c r="TER1158" s="754"/>
      <c r="TES1158" s="754"/>
      <c r="TET1158" s="754"/>
      <c r="TEU1158" s="754"/>
      <c r="TEV1158" s="754"/>
      <c r="TEW1158" s="754"/>
      <c r="TEX1158" s="754"/>
      <c r="TEY1158" s="754"/>
      <c r="TEZ1158" s="754"/>
      <c r="TFA1158" s="754"/>
      <c r="TFB1158" s="754"/>
      <c r="TFC1158" s="754"/>
      <c r="TFD1158" s="754"/>
      <c r="TFE1158" s="754"/>
      <c r="TFF1158" s="754"/>
      <c r="TFG1158" s="754"/>
      <c r="TFH1158" s="754"/>
      <c r="TFI1158" s="754"/>
      <c r="TFJ1158" s="754"/>
      <c r="TFK1158" s="754"/>
      <c r="TFL1158" s="754"/>
      <c r="TFM1158" s="754"/>
      <c r="TFN1158" s="754"/>
      <c r="TFO1158" s="754"/>
      <c r="TFP1158" s="754"/>
      <c r="TFQ1158" s="754"/>
      <c r="TFR1158" s="754"/>
      <c r="TFS1158" s="754"/>
      <c r="TFT1158" s="754"/>
      <c r="TFU1158" s="754"/>
      <c r="TFV1158" s="754"/>
      <c r="TFW1158" s="754"/>
      <c r="TFX1158" s="754"/>
      <c r="TFY1158" s="754"/>
      <c r="TFZ1158" s="754"/>
      <c r="TGA1158" s="754"/>
      <c r="TGB1158" s="754"/>
      <c r="TGC1158" s="754"/>
      <c r="TGD1158" s="754"/>
      <c r="TGE1158" s="754"/>
      <c r="TGF1158" s="754"/>
      <c r="TGG1158" s="754"/>
      <c r="TGH1158" s="754"/>
      <c r="TGI1158" s="754"/>
      <c r="TGJ1158" s="754"/>
      <c r="TGK1158" s="754"/>
      <c r="TGL1158" s="754"/>
      <c r="TGM1158" s="754"/>
      <c r="TGN1158" s="754"/>
      <c r="TGO1158" s="754"/>
      <c r="TGP1158" s="754"/>
      <c r="TGQ1158" s="754"/>
      <c r="TGR1158" s="754"/>
      <c r="TGS1158" s="754"/>
      <c r="TGT1158" s="754"/>
      <c r="TGU1158" s="754"/>
      <c r="TGV1158" s="754"/>
      <c r="TGW1158" s="754"/>
      <c r="TGX1158" s="754"/>
      <c r="TGY1158" s="754"/>
      <c r="TGZ1158" s="754"/>
      <c r="THA1158" s="754"/>
      <c r="THB1158" s="754"/>
      <c r="THC1158" s="754"/>
      <c r="THD1158" s="754"/>
      <c r="THE1158" s="754"/>
      <c r="THF1158" s="754"/>
      <c r="THG1158" s="754"/>
      <c r="THH1158" s="754"/>
      <c r="THI1158" s="754"/>
      <c r="THJ1158" s="754"/>
      <c r="THK1158" s="754"/>
      <c r="THL1158" s="754"/>
      <c r="THM1158" s="754"/>
      <c r="THN1158" s="754"/>
      <c r="THO1158" s="754"/>
      <c r="THP1158" s="754"/>
      <c r="THQ1158" s="754"/>
      <c r="THR1158" s="754"/>
      <c r="THS1158" s="754"/>
      <c r="THT1158" s="754"/>
      <c r="THU1158" s="754"/>
      <c r="THV1158" s="754"/>
      <c r="THW1158" s="754"/>
      <c r="THX1158" s="754"/>
      <c r="THY1158" s="754"/>
      <c r="THZ1158" s="754"/>
      <c r="TIA1158" s="754"/>
      <c r="TIB1158" s="754"/>
      <c r="TIC1158" s="754"/>
      <c r="TID1158" s="754"/>
      <c r="TIE1158" s="754"/>
      <c r="TIF1158" s="754"/>
      <c r="TIG1158" s="754"/>
      <c r="TIH1158" s="754"/>
      <c r="TII1158" s="754"/>
      <c r="TIJ1158" s="754"/>
      <c r="TIK1158" s="754"/>
      <c r="TIL1158" s="754"/>
      <c r="TIM1158" s="754"/>
      <c r="TIN1158" s="754"/>
      <c r="TIO1158" s="754"/>
      <c r="TIP1158" s="754"/>
      <c r="TIQ1158" s="754"/>
      <c r="TIR1158" s="754"/>
      <c r="TIS1158" s="754"/>
      <c r="TIT1158" s="754"/>
      <c r="TIU1158" s="754"/>
      <c r="TIV1158" s="754"/>
      <c r="TIW1158" s="754"/>
      <c r="TIX1158" s="754"/>
      <c r="TIY1158" s="754"/>
      <c r="TIZ1158" s="754"/>
      <c r="TJA1158" s="754"/>
      <c r="TJB1158" s="754"/>
      <c r="TJC1158" s="754"/>
      <c r="TJD1158" s="754"/>
      <c r="TJE1158" s="754"/>
      <c r="TJF1158" s="754"/>
      <c r="TJG1158" s="754"/>
      <c r="TJH1158" s="754"/>
      <c r="TJI1158" s="754"/>
      <c r="TJJ1158" s="754"/>
      <c r="TJK1158" s="754"/>
      <c r="TJL1158" s="754"/>
      <c r="TJM1158" s="754"/>
      <c r="TJN1158" s="754"/>
      <c r="TJO1158" s="754"/>
      <c r="TJP1158" s="754"/>
      <c r="TJQ1158" s="754"/>
      <c r="TJR1158" s="754"/>
      <c r="TJS1158" s="754"/>
      <c r="TJT1158" s="754"/>
      <c r="TJU1158" s="754"/>
      <c r="TJV1158" s="754"/>
      <c r="TJW1158" s="754"/>
      <c r="TJX1158" s="754"/>
      <c r="TJY1158" s="754"/>
      <c r="TJZ1158" s="754"/>
      <c r="TKA1158" s="754"/>
      <c r="TKB1158" s="754"/>
      <c r="TKC1158" s="754"/>
      <c r="TKD1158" s="754"/>
      <c r="TKE1158" s="754"/>
      <c r="TKF1158" s="754"/>
      <c r="TKG1158" s="754"/>
      <c r="TKH1158" s="754"/>
      <c r="TKI1158" s="754"/>
      <c r="TKJ1158" s="754"/>
      <c r="TKK1158" s="754"/>
      <c r="TKL1158" s="754"/>
      <c r="TKM1158" s="754"/>
      <c r="TKN1158" s="754"/>
      <c r="TKO1158" s="754"/>
      <c r="TKP1158" s="754"/>
      <c r="TKQ1158" s="754"/>
      <c r="TKR1158" s="754"/>
      <c r="TKS1158" s="754"/>
      <c r="TKT1158" s="754"/>
      <c r="TKU1158" s="754"/>
      <c r="TKV1158" s="754"/>
      <c r="TKW1158" s="754"/>
      <c r="TKX1158" s="754"/>
      <c r="TKY1158" s="754"/>
      <c r="TKZ1158" s="754"/>
      <c r="TLA1158" s="754"/>
      <c r="TLB1158" s="754"/>
      <c r="TLC1158" s="754"/>
      <c r="TLD1158" s="754"/>
      <c r="TLE1158" s="754"/>
      <c r="TLF1158" s="754"/>
      <c r="TLG1158" s="754"/>
      <c r="TLH1158" s="754"/>
      <c r="TLI1158" s="754"/>
      <c r="TLJ1158" s="754"/>
      <c r="TLK1158" s="754"/>
      <c r="TLL1158" s="754"/>
      <c r="TLM1158" s="754"/>
      <c r="TLN1158" s="754"/>
      <c r="TLO1158" s="754"/>
      <c r="TLP1158" s="754"/>
      <c r="TLQ1158" s="754"/>
      <c r="TLR1158" s="754"/>
      <c r="TLS1158" s="754"/>
      <c r="TLT1158" s="754"/>
      <c r="TLU1158" s="754"/>
      <c r="TLV1158" s="754"/>
      <c r="TLW1158" s="754"/>
      <c r="TLX1158" s="754"/>
      <c r="TLY1158" s="754"/>
      <c r="TLZ1158" s="754"/>
      <c r="TMA1158" s="754"/>
      <c r="TMB1158" s="754"/>
      <c r="TMC1158" s="754"/>
      <c r="TMD1158" s="754"/>
      <c r="TME1158" s="754"/>
      <c r="TMF1158" s="754"/>
      <c r="TMG1158" s="754"/>
      <c r="TMH1158" s="754"/>
      <c r="TMI1158" s="754"/>
      <c r="TMJ1158" s="754"/>
      <c r="TMK1158" s="754"/>
      <c r="TML1158" s="754"/>
      <c r="TMM1158" s="754"/>
      <c r="TMN1158" s="754"/>
      <c r="TMO1158" s="754"/>
      <c r="TMP1158" s="754"/>
      <c r="TMQ1158" s="754"/>
      <c r="TMR1158" s="754"/>
      <c r="TMS1158" s="754"/>
      <c r="TMT1158" s="754"/>
      <c r="TMU1158" s="754"/>
      <c r="TMV1158" s="754"/>
      <c r="TMW1158" s="754"/>
      <c r="TMX1158" s="754"/>
      <c r="TMY1158" s="754"/>
      <c r="TMZ1158" s="754"/>
      <c r="TNA1158" s="754"/>
      <c r="TNB1158" s="754"/>
      <c r="TNC1158" s="754"/>
      <c r="TND1158" s="754"/>
      <c r="TNE1158" s="754"/>
      <c r="TNF1158" s="754"/>
      <c r="TNG1158" s="754"/>
      <c r="TNH1158" s="754"/>
      <c r="TNI1158" s="754"/>
      <c r="TNJ1158" s="754"/>
      <c r="TNK1158" s="754"/>
      <c r="TNL1158" s="754"/>
      <c r="TNM1158" s="754"/>
      <c r="TNN1158" s="754"/>
      <c r="TNO1158" s="754"/>
      <c r="TNP1158" s="754"/>
      <c r="TNQ1158" s="754"/>
      <c r="TNR1158" s="754"/>
      <c r="TNS1158" s="754"/>
      <c r="TNT1158" s="754"/>
      <c r="TNU1158" s="754"/>
      <c r="TNV1158" s="754"/>
      <c r="TNW1158" s="754"/>
      <c r="TNX1158" s="754"/>
      <c r="TNY1158" s="754"/>
      <c r="TNZ1158" s="754"/>
      <c r="TOA1158" s="754"/>
      <c r="TOB1158" s="754"/>
      <c r="TOC1158" s="754"/>
      <c r="TOD1158" s="754"/>
      <c r="TOE1158" s="754"/>
      <c r="TOF1158" s="754"/>
      <c r="TOG1158" s="754"/>
      <c r="TOH1158" s="754"/>
      <c r="TOI1158" s="754"/>
      <c r="TOJ1158" s="754"/>
      <c r="TOK1158" s="754"/>
      <c r="TOL1158" s="754"/>
      <c r="TOM1158" s="754"/>
      <c r="TON1158" s="754"/>
      <c r="TOO1158" s="754"/>
      <c r="TOP1158" s="754"/>
      <c r="TOQ1158" s="754"/>
      <c r="TOR1158" s="754"/>
      <c r="TOS1158" s="754"/>
      <c r="TOT1158" s="754"/>
      <c r="TOU1158" s="754"/>
      <c r="TOV1158" s="754"/>
      <c r="TOW1158" s="754"/>
      <c r="TOX1158" s="754"/>
      <c r="TOY1158" s="754"/>
      <c r="TOZ1158" s="754"/>
      <c r="TPA1158" s="754"/>
      <c r="TPB1158" s="754"/>
      <c r="TPC1158" s="754"/>
      <c r="TPD1158" s="754"/>
      <c r="TPE1158" s="754"/>
      <c r="TPF1158" s="754"/>
      <c r="TPG1158" s="754"/>
      <c r="TPH1158" s="754"/>
      <c r="TPI1158" s="754"/>
      <c r="TPJ1158" s="754"/>
      <c r="TPK1158" s="754"/>
      <c r="TPL1158" s="754"/>
      <c r="TPM1158" s="754"/>
      <c r="TPN1158" s="754"/>
      <c r="TPO1158" s="754"/>
      <c r="TPP1158" s="754"/>
      <c r="TPQ1158" s="754"/>
      <c r="TPR1158" s="754"/>
      <c r="TPS1158" s="754"/>
      <c r="TPT1158" s="754"/>
      <c r="TPU1158" s="754"/>
      <c r="TPV1158" s="754"/>
      <c r="TPW1158" s="754"/>
      <c r="TPX1158" s="754"/>
      <c r="TPY1158" s="754"/>
      <c r="TPZ1158" s="754"/>
      <c r="TQA1158" s="754"/>
      <c r="TQB1158" s="754"/>
      <c r="TQC1158" s="754"/>
      <c r="TQD1158" s="754"/>
      <c r="TQE1158" s="754"/>
      <c r="TQF1158" s="754"/>
      <c r="TQG1158" s="754"/>
      <c r="TQH1158" s="754"/>
      <c r="TQI1158" s="754"/>
      <c r="TQJ1158" s="754"/>
      <c r="TQK1158" s="754"/>
      <c r="TQL1158" s="754"/>
      <c r="TQM1158" s="754"/>
      <c r="TQN1158" s="754"/>
      <c r="TQO1158" s="754"/>
      <c r="TQP1158" s="754"/>
      <c r="TQQ1158" s="754"/>
      <c r="TQR1158" s="754"/>
      <c r="TQS1158" s="754"/>
      <c r="TQT1158" s="754"/>
      <c r="TQU1158" s="754"/>
      <c r="TQV1158" s="754"/>
      <c r="TQW1158" s="754"/>
      <c r="TQX1158" s="754"/>
      <c r="TQY1158" s="754"/>
      <c r="TQZ1158" s="754"/>
      <c r="TRA1158" s="754"/>
      <c r="TRB1158" s="754"/>
      <c r="TRC1158" s="754"/>
      <c r="TRD1158" s="754"/>
      <c r="TRE1158" s="754"/>
      <c r="TRF1158" s="754"/>
      <c r="TRG1158" s="754"/>
      <c r="TRH1158" s="754"/>
      <c r="TRI1158" s="754"/>
      <c r="TRJ1158" s="754"/>
      <c r="TRK1158" s="754"/>
      <c r="TRL1158" s="754"/>
      <c r="TRM1158" s="754"/>
      <c r="TRN1158" s="754"/>
      <c r="TRO1158" s="754"/>
      <c r="TRP1158" s="754"/>
      <c r="TRQ1158" s="754"/>
      <c r="TRR1158" s="754"/>
      <c r="TRS1158" s="754"/>
      <c r="TRT1158" s="754"/>
      <c r="TRU1158" s="754"/>
      <c r="TRV1158" s="754"/>
      <c r="TRW1158" s="754"/>
      <c r="TRX1158" s="754"/>
      <c r="TRY1158" s="754"/>
      <c r="TRZ1158" s="754"/>
      <c r="TSA1158" s="754"/>
      <c r="TSB1158" s="754"/>
      <c r="TSC1158" s="754"/>
      <c r="TSD1158" s="754"/>
      <c r="TSE1158" s="754"/>
      <c r="TSF1158" s="754"/>
      <c r="TSG1158" s="754"/>
      <c r="TSH1158" s="754"/>
      <c r="TSI1158" s="754"/>
      <c r="TSJ1158" s="754"/>
      <c r="TSK1158" s="754"/>
      <c r="TSL1158" s="754"/>
      <c r="TSM1158" s="754"/>
      <c r="TSN1158" s="754"/>
      <c r="TSO1158" s="754"/>
      <c r="TSP1158" s="754"/>
      <c r="TSQ1158" s="754"/>
      <c r="TSR1158" s="754"/>
      <c r="TSS1158" s="754"/>
      <c r="TST1158" s="754"/>
      <c r="TSU1158" s="754"/>
      <c r="TSV1158" s="754"/>
      <c r="TSW1158" s="754"/>
      <c r="TSX1158" s="754"/>
      <c r="TSY1158" s="754"/>
      <c r="TSZ1158" s="754"/>
      <c r="TTA1158" s="754"/>
      <c r="TTB1158" s="754"/>
      <c r="TTC1158" s="754"/>
      <c r="TTD1158" s="754"/>
      <c r="TTE1158" s="754"/>
      <c r="TTF1158" s="754"/>
      <c r="TTG1158" s="754"/>
      <c r="TTH1158" s="754"/>
      <c r="TTI1158" s="754"/>
      <c r="TTJ1158" s="754"/>
      <c r="TTK1158" s="754"/>
      <c r="TTL1158" s="754"/>
      <c r="TTM1158" s="754"/>
      <c r="TTN1158" s="754"/>
      <c r="TTO1158" s="754"/>
      <c r="TTP1158" s="754"/>
      <c r="TTQ1158" s="754"/>
      <c r="TTR1158" s="754"/>
      <c r="TTS1158" s="754"/>
      <c r="TTT1158" s="754"/>
      <c r="TTU1158" s="754"/>
      <c r="TTV1158" s="754"/>
      <c r="TTW1158" s="754"/>
      <c r="TTX1158" s="754"/>
      <c r="TTY1158" s="754"/>
      <c r="TTZ1158" s="754"/>
      <c r="TUA1158" s="754"/>
      <c r="TUB1158" s="754"/>
      <c r="TUC1158" s="754"/>
      <c r="TUD1158" s="754"/>
      <c r="TUE1158" s="754"/>
      <c r="TUF1158" s="754"/>
      <c r="TUG1158" s="754"/>
      <c r="TUH1158" s="754"/>
      <c r="TUI1158" s="754"/>
      <c r="TUJ1158" s="754"/>
      <c r="TUK1158" s="754"/>
      <c r="TUL1158" s="754"/>
      <c r="TUM1158" s="754"/>
      <c r="TUN1158" s="754"/>
      <c r="TUO1158" s="754"/>
      <c r="TUP1158" s="754"/>
      <c r="TUQ1158" s="754"/>
      <c r="TUR1158" s="754"/>
      <c r="TUS1158" s="754"/>
      <c r="TUT1158" s="754"/>
      <c r="TUU1158" s="754"/>
      <c r="TUV1158" s="754"/>
      <c r="TUW1158" s="754"/>
      <c r="TUX1158" s="754"/>
      <c r="TUY1158" s="754"/>
      <c r="TUZ1158" s="754"/>
      <c r="TVA1158" s="754"/>
      <c r="TVB1158" s="754"/>
      <c r="TVC1158" s="754"/>
      <c r="TVD1158" s="754"/>
      <c r="TVE1158" s="754"/>
      <c r="TVF1158" s="754"/>
      <c r="TVG1158" s="754"/>
      <c r="TVH1158" s="754"/>
      <c r="TVI1158" s="754"/>
      <c r="TVJ1158" s="754"/>
      <c r="TVK1158" s="754"/>
      <c r="TVL1158" s="754"/>
      <c r="TVM1158" s="754"/>
      <c r="TVN1158" s="754"/>
      <c r="TVO1158" s="754"/>
      <c r="TVP1158" s="754"/>
      <c r="TVQ1158" s="754"/>
      <c r="TVR1158" s="754"/>
      <c r="TVS1158" s="754"/>
      <c r="TVT1158" s="754"/>
      <c r="TVU1158" s="754"/>
      <c r="TVV1158" s="754"/>
      <c r="TVW1158" s="754"/>
      <c r="TVX1158" s="754"/>
      <c r="TVY1158" s="754"/>
      <c r="TVZ1158" s="754"/>
      <c r="TWA1158" s="754"/>
      <c r="TWB1158" s="754"/>
      <c r="TWC1158" s="754"/>
      <c r="TWD1158" s="754"/>
      <c r="TWE1158" s="754"/>
      <c r="TWF1158" s="754"/>
      <c r="TWG1158" s="754"/>
      <c r="TWH1158" s="754"/>
      <c r="TWI1158" s="754"/>
      <c r="TWJ1158" s="754"/>
      <c r="TWK1158" s="754"/>
      <c r="TWL1158" s="754"/>
      <c r="TWM1158" s="754"/>
      <c r="TWN1158" s="754"/>
      <c r="TWO1158" s="754"/>
      <c r="TWP1158" s="754"/>
      <c r="TWQ1158" s="754"/>
      <c r="TWR1158" s="754"/>
      <c r="TWS1158" s="754"/>
      <c r="TWT1158" s="754"/>
      <c r="TWU1158" s="754"/>
      <c r="TWV1158" s="754"/>
      <c r="TWW1158" s="754"/>
      <c r="TWX1158" s="754"/>
      <c r="TWY1158" s="754"/>
      <c r="TWZ1158" s="754"/>
      <c r="TXA1158" s="754"/>
      <c r="TXB1158" s="754"/>
      <c r="TXC1158" s="754"/>
      <c r="TXD1158" s="754"/>
      <c r="TXE1158" s="754"/>
      <c r="TXF1158" s="754"/>
      <c r="TXG1158" s="754"/>
      <c r="TXH1158" s="754"/>
      <c r="TXI1158" s="754"/>
      <c r="TXJ1158" s="754"/>
      <c r="TXK1158" s="754"/>
      <c r="TXL1158" s="754"/>
      <c r="TXM1158" s="754"/>
      <c r="TXN1158" s="754"/>
      <c r="TXO1158" s="754"/>
      <c r="TXP1158" s="754"/>
      <c r="TXQ1158" s="754"/>
      <c r="TXR1158" s="754"/>
      <c r="TXS1158" s="754"/>
      <c r="TXT1158" s="754"/>
      <c r="TXU1158" s="754"/>
      <c r="TXV1158" s="754"/>
      <c r="TXW1158" s="754"/>
      <c r="TXX1158" s="754"/>
      <c r="TXY1158" s="754"/>
      <c r="TXZ1158" s="754"/>
      <c r="TYA1158" s="754"/>
      <c r="TYB1158" s="754"/>
      <c r="TYC1158" s="754"/>
      <c r="TYD1158" s="754"/>
      <c r="TYE1158" s="754"/>
      <c r="TYF1158" s="754"/>
      <c r="TYG1158" s="754"/>
      <c r="TYH1158" s="754"/>
      <c r="TYI1158" s="754"/>
      <c r="TYJ1158" s="754"/>
      <c r="TYK1158" s="754"/>
      <c r="TYL1158" s="754"/>
      <c r="TYM1158" s="754"/>
      <c r="TYN1158" s="754"/>
      <c r="TYO1158" s="754"/>
      <c r="TYP1158" s="754"/>
      <c r="TYQ1158" s="754"/>
      <c r="TYR1158" s="754"/>
      <c r="TYS1158" s="754"/>
      <c r="TYT1158" s="754"/>
      <c r="TYU1158" s="754"/>
      <c r="TYV1158" s="754"/>
      <c r="TYW1158" s="754"/>
      <c r="TYX1158" s="754"/>
      <c r="TYY1158" s="754"/>
      <c r="TYZ1158" s="754"/>
      <c r="TZA1158" s="754"/>
      <c r="TZB1158" s="754"/>
      <c r="TZC1158" s="754"/>
      <c r="TZD1158" s="754"/>
      <c r="TZE1158" s="754"/>
      <c r="TZF1158" s="754"/>
      <c r="TZG1158" s="754"/>
      <c r="TZH1158" s="754"/>
      <c r="TZI1158" s="754"/>
      <c r="TZJ1158" s="754"/>
      <c r="TZK1158" s="754"/>
      <c r="TZL1158" s="754"/>
      <c r="TZM1158" s="754"/>
      <c r="TZN1158" s="754"/>
      <c r="TZO1158" s="754"/>
      <c r="TZP1158" s="754"/>
      <c r="TZQ1158" s="754"/>
      <c r="TZR1158" s="754"/>
      <c r="TZS1158" s="754"/>
      <c r="TZT1158" s="754"/>
      <c r="TZU1158" s="754"/>
      <c r="TZV1158" s="754"/>
      <c r="TZW1158" s="754"/>
      <c r="TZX1158" s="754"/>
      <c r="TZY1158" s="754"/>
      <c r="TZZ1158" s="754"/>
      <c r="UAA1158" s="754"/>
      <c r="UAB1158" s="754"/>
      <c r="UAC1158" s="754"/>
      <c r="UAD1158" s="754"/>
      <c r="UAE1158" s="754"/>
      <c r="UAF1158" s="754"/>
      <c r="UAG1158" s="754"/>
      <c r="UAH1158" s="754"/>
      <c r="UAI1158" s="754"/>
      <c r="UAJ1158" s="754"/>
      <c r="UAK1158" s="754"/>
      <c r="UAL1158" s="754"/>
      <c r="UAM1158" s="754"/>
      <c r="UAN1158" s="754"/>
      <c r="UAO1158" s="754"/>
      <c r="UAP1158" s="754"/>
      <c r="UAQ1158" s="754"/>
      <c r="UAR1158" s="754"/>
      <c r="UAS1158" s="754"/>
      <c r="UAT1158" s="754"/>
      <c r="UAU1158" s="754"/>
      <c r="UAV1158" s="754"/>
      <c r="UAW1158" s="754"/>
      <c r="UAX1158" s="754"/>
      <c r="UAY1158" s="754"/>
      <c r="UAZ1158" s="754"/>
      <c r="UBA1158" s="754"/>
      <c r="UBB1158" s="754"/>
      <c r="UBC1158" s="754"/>
      <c r="UBD1158" s="754"/>
      <c r="UBE1158" s="754"/>
      <c r="UBF1158" s="754"/>
      <c r="UBG1158" s="754"/>
      <c r="UBH1158" s="754"/>
      <c r="UBI1158" s="754"/>
      <c r="UBJ1158" s="754"/>
      <c r="UBK1158" s="754"/>
      <c r="UBL1158" s="754"/>
      <c r="UBM1158" s="754"/>
      <c r="UBN1158" s="754"/>
      <c r="UBO1158" s="754"/>
      <c r="UBP1158" s="754"/>
      <c r="UBQ1158" s="754"/>
      <c r="UBR1158" s="754"/>
      <c r="UBS1158" s="754"/>
      <c r="UBT1158" s="754"/>
      <c r="UBU1158" s="754"/>
      <c r="UBV1158" s="754"/>
      <c r="UBW1158" s="754"/>
      <c r="UBX1158" s="754"/>
      <c r="UBY1158" s="754"/>
      <c r="UBZ1158" s="754"/>
      <c r="UCA1158" s="754"/>
      <c r="UCB1158" s="754"/>
      <c r="UCC1158" s="754"/>
      <c r="UCD1158" s="754"/>
      <c r="UCE1158" s="754"/>
      <c r="UCF1158" s="754"/>
      <c r="UCG1158" s="754"/>
      <c r="UCH1158" s="754"/>
      <c r="UCI1158" s="754"/>
      <c r="UCJ1158" s="754"/>
      <c r="UCK1158" s="754"/>
      <c r="UCL1158" s="754"/>
      <c r="UCM1158" s="754"/>
      <c r="UCN1158" s="754"/>
      <c r="UCO1158" s="754"/>
      <c r="UCP1158" s="754"/>
      <c r="UCQ1158" s="754"/>
      <c r="UCR1158" s="754"/>
      <c r="UCS1158" s="754"/>
      <c r="UCT1158" s="754"/>
      <c r="UCU1158" s="754"/>
      <c r="UCV1158" s="754"/>
      <c r="UCW1158" s="754"/>
      <c r="UCX1158" s="754"/>
      <c r="UCY1158" s="754"/>
      <c r="UCZ1158" s="754"/>
      <c r="UDA1158" s="754"/>
      <c r="UDB1158" s="754"/>
      <c r="UDC1158" s="754"/>
      <c r="UDD1158" s="754"/>
      <c r="UDE1158" s="754"/>
      <c r="UDF1158" s="754"/>
      <c r="UDG1158" s="754"/>
      <c r="UDH1158" s="754"/>
      <c r="UDI1158" s="754"/>
      <c r="UDJ1158" s="754"/>
      <c r="UDK1158" s="754"/>
      <c r="UDL1158" s="754"/>
      <c r="UDM1158" s="754"/>
      <c r="UDN1158" s="754"/>
      <c r="UDO1158" s="754"/>
      <c r="UDP1158" s="754"/>
      <c r="UDQ1158" s="754"/>
      <c r="UDR1158" s="754"/>
      <c r="UDS1158" s="754"/>
      <c r="UDT1158" s="754"/>
      <c r="UDU1158" s="754"/>
      <c r="UDV1158" s="754"/>
      <c r="UDW1158" s="754"/>
      <c r="UDX1158" s="754"/>
      <c r="UDY1158" s="754"/>
      <c r="UDZ1158" s="754"/>
      <c r="UEA1158" s="754"/>
      <c r="UEB1158" s="754"/>
      <c r="UEC1158" s="754"/>
      <c r="UED1158" s="754"/>
      <c r="UEE1158" s="754"/>
      <c r="UEF1158" s="754"/>
      <c r="UEG1158" s="754"/>
      <c r="UEH1158" s="754"/>
      <c r="UEI1158" s="754"/>
      <c r="UEJ1158" s="754"/>
      <c r="UEK1158" s="754"/>
      <c r="UEL1158" s="754"/>
      <c r="UEM1158" s="754"/>
      <c r="UEN1158" s="754"/>
      <c r="UEO1158" s="754"/>
      <c r="UEP1158" s="754"/>
      <c r="UEQ1158" s="754"/>
      <c r="UER1158" s="754"/>
      <c r="UES1158" s="754"/>
      <c r="UET1158" s="754"/>
      <c r="UEU1158" s="754"/>
      <c r="UEV1158" s="754"/>
      <c r="UEW1158" s="754"/>
      <c r="UEX1158" s="754"/>
      <c r="UEY1158" s="754"/>
      <c r="UEZ1158" s="754"/>
      <c r="UFA1158" s="754"/>
      <c r="UFB1158" s="754"/>
      <c r="UFC1158" s="754"/>
      <c r="UFD1158" s="754"/>
      <c r="UFE1158" s="754"/>
      <c r="UFF1158" s="754"/>
      <c r="UFG1158" s="754"/>
      <c r="UFH1158" s="754"/>
      <c r="UFI1158" s="754"/>
      <c r="UFJ1158" s="754"/>
      <c r="UFK1158" s="754"/>
      <c r="UFL1158" s="754"/>
      <c r="UFM1158" s="754"/>
      <c r="UFN1158" s="754"/>
      <c r="UFO1158" s="754"/>
      <c r="UFP1158" s="754"/>
      <c r="UFQ1158" s="754"/>
      <c r="UFR1158" s="754"/>
      <c r="UFS1158" s="754"/>
      <c r="UFT1158" s="754"/>
      <c r="UFU1158" s="754"/>
      <c r="UFV1158" s="754"/>
      <c r="UFW1158" s="754"/>
      <c r="UFX1158" s="754"/>
      <c r="UFY1158" s="754"/>
      <c r="UFZ1158" s="754"/>
      <c r="UGA1158" s="754"/>
      <c r="UGB1158" s="754"/>
      <c r="UGC1158" s="754"/>
      <c r="UGD1158" s="754"/>
      <c r="UGE1158" s="754"/>
      <c r="UGF1158" s="754"/>
      <c r="UGG1158" s="754"/>
      <c r="UGH1158" s="754"/>
      <c r="UGI1158" s="754"/>
      <c r="UGJ1158" s="754"/>
      <c r="UGK1158" s="754"/>
      <c r="UGL1158" s="754"/>
      <c r="UGM1158" s="754"/>
      <c r="UGN1158" s="754"/>
      <c r="UGO1158" s="754"/>
      <c r="UGP1158" s="754"/>
      <c r="UGQ1158" s="754"/>
      <c r="UGR1158" s="754"/>
      <c r="UGS1158" s="754"/>
      <c r="UGT1158" s="754"/>
      <c r="UGU1158" s="754"/>
      <c r="UGV1158" s="754"/>
      <c r="UGW1158" s="754"/>
      <c r="UGX1158" s="754"/>
      <c r="UGY1158" s="754"/>
      <c r="UGZ1158" s="754"/>
      <c r="UHA1158" s="754"/>
      <c r="UHB1158" s="754"/>
      <c r="UHC1158" s="754"/>
      <c r="UHD1158" s="754"/>
      <c r="UHE1158" s="754"/>
      <c r="UHF1158" s="754"/>
      <c r="UHG1158" s="754"/>
      <c r="UHH1158" s="754"/>
      <c r="UHI1158" s="754"/>
      <c r="UHJ1158" s="754"/>
      <c r="UHK1158" s="754"/>
      <c r="UHL1158" s="754"/>
      <c r="UHM1158" s="754"/>
      <c r="UHN1158" s="754"/>
      <c r="UHO1158" s="754"/>
      <c r="UHP1158" s="754"/>
      <c r="UHQ1158" s="754"/>
      <c r="UHR1158" s="754"/>
      <c r="UHS1158" s="754"/>
      <c r="UHT1158" s="754"/>
      <c r="UHU1158" s="754"/>
      <c r="UHV1158" s="754"/>
      <c r="UHW1158" s="754"/>
      <c r="UHX1158" s="754"/>
      <c r="UHY1158" s="754"/>
      <c r="UHZ1158" s="754"/>
      <c r="UIA1158" s="754"/>
      <c r="UIB1158" s="754"/>
      <c r="UIC1158" s="754"/>
      <c r="UID1158" s="754"/>
      <c r="UIE1158" s="754"/>
      <c r="UIF1158" s="754"/>
      <c r="UIG1158" s="754"/>
      <c r="UIH1158" s="754"/>
      <c r="UII1158" s="754"/>
      <c r="UIJ1158" s="754"/>
      <c r="UIK1158" s="754"/>
      <c r="UIL1158" s="754"/>
      <c r="UIM1158" s="754"/>
      <c r="UIN1158" s="754"/>
      <c r="UIO1158" s="754"/>
      <c r="UIP1158" s="754"/>
      <c r="UIQ1158" s="754"/>
      <c r="UIR1158" s="754"/>
      <c r="UIS1158" s="754"/>
      <c r="UIT1158" s="754"/>
      <c r="UIU1158" s="754"/>
      <c r="UIV1158" s="754"/>
      <c r="UIW1158" s="754"/>
      <c r="UIX1158" s="754"/>
      <c r="UIY1158" s="754"/>
      <c r="UIZ1158" s="754"/>
      <c r="UJA1158" s="754"/>
      <c r="UJB1158" s="754"/>
      <c r="UJC1158" s="754"/>
      <c r="UJD1158" s="754"/>
      <c r="UJE1158" s="754"/>
      <c r="UJF1158" s="754"/>
      <c r="UJG1158" s="754"/>
      <c r="UJH1158" s="754"/>
      <c r="UJI1158" s="754"/>
      <c r="UJJ1158" s="754"/>
      <c r="UJK1158" s="754"/>
      <c r="UJL1158" s="754"/>
      <c r="UJM1158" s="754"/>
      <c r="UJN1158" s="754"/>
      <c r="UJO1158" s="754"/>
      <c r="UJP1158" s="754"/>
      <c r="UJQ1158" s="754"/>
      <c r="UJR1158" s="754"/>
      <c r="UJS1158" s="754"/>
      <c r="UJT1158" s="754"/>
      <c r="UJU1158" s="754"/>
      <c r="UJV1158" s="754"/>
      <c r="UJW1158" s="754"/>
      <c r="UJX1158" s="754"/>
      <c r="UJY1158" s="754"/>
      <c r="UJZ1158" s="754"/>
      <c r="UKA1158" s="754"/>
      <c r="UKB1158" s="754"/>
      <c r="UKC1158" s="754"/>
      <c r="UKD1158" s="754"/>
      <c r="UKE1158" s="754"/>
      <c r="UKF1158" s="754"/>
      <c r="UKG1158" s="754"/>
      <c r="UKH1158" s="754"/>
      <c r="UKI1158" s="754"/>
      <c r="UKJ1158" s="754"/>
      <c r="UKK1158" s="754"/>
      <c r="UKL1158" s="754"/>
      <c r="UKM1158" s="754"/>
      <c r="UKN1158" s="754"/>
      <c r="UKO1158" s="754"/>
      <c r="UKP1158" s="754"/>
      <c r="UKQ1158" s="754"/>
      <c r="UKR1158" s="754"/>
      <c r="UKS1158" s="754"/>
      <c r="UKT1158" s="754"/>
      <c r="UKU1158" s="754"/>
      <c r="UKV1158" s="754"/>
      <c r="UKW1158" s="754"/>
      <c r="UKX1158" s="754"/>
      <c r="UKY1158" s="754"/>
      <c r="UKZ1158" s="754"/>
      <c r="ULA1158" s="754"/>
      <c r="ULB1158" s="754"/>
      <c r="ULC1158" s="754"/>
      <c r="ULD1158" s="754"/>
      <c r="ULE1158" s="754"/>
      <c r="ULF1158" s="754"/>
      <c r="ULG1158" s="754"/>
      <c r="ULH1158" s="754"/>
      <c r="ULI1158" s="754"/>
      <c r="ULJ1158" s="754"/>
      <c r="ULK1158" s="754"/>
      <c r="ULL1158" s="754"/>
      <c r="ULM1158" s="754"/>
      <c r="ULN1158" s="754"/>
      <c r="ULO1158" s="754"/>
      <c r="ULP1158" s="754"/>
      <c r="ULQ1158" s="754"/>
      <c r="ULR1158" s="754"/>
      <c r="ULS1158" s="754"/>
      <c r="ULT1158" s="754"/>
      <c r="ULU1158" s="754"/>
      <c r="ULV1158" s="754"/>
      <c r="ULW1158" s="754"/>
      <c r="ULX1158" s="754"/>
      <c r="ULY1158" s="754"/>
      <c r="ULZ1158" s="754"/>
      <c r="UMA1158" s="754"/>
      <c r="UMB1158" s="754"/>
      <c r="UMC1158" s="754"/>
      <c r="UMD1158" s="754"/>
      <c r="UME1158" s="754"/>
      <c r="UMF1158" s="754"/>
      <c r="UMG1158" s="754"/>
      <c r="UMH1158" s="754"/>
      <c r="UMI1158" s="754"/>
      <c r="UMJ1158" s="754"/>
      <c r="UMK1158" s="754"/>
      <c r="UML1158" s="754"/>
      <c r="UMM1158" s="754"/>
      <c r="UMN1158" s="754"/>
      <c r="UMO1158" s="754"/>
      <c r="UMP1158" s="754"/>
      <c r="UMQ1158" s="754"/>
      <c r="UMR1158" s="754"/>
      <c r="UMS1158" s="754"/>
      <c r="UMT1158" s="754"/>
      <c r="UMU1158" s="754"/>
      <c r="UMV1158" s="754"/>
      <c r="UMW1158" s="754"/>
      <c r="UMX1158" s="754"/>
      <c r="UMY1158" s="754"/>
      <c r="UMZ1158" s="754"/>
      <c r="UNA1158" s="754"/>
      <c r="UNB1158" s="754"/>
      <c r="UNC1158" s="754"/>
      <c r="UND1158" s="754"/>
      <c r="UNE1158" s="754"/>
      <c r="UNF1158" s="754"/>
      <c r="UNG1158" s="754"/>
      <c r="UNH1158" s="754"/>
      <c r="UNI1158" s="754"/>
      <c r="UNJ1158" s="754"/>
      <c r="UNK1158" s="754"/>
      <c r="UNL1158" s="754"/>
      <c r="UNM1158" s="754"/>
      <c r="UNN1158" s="754"/>
      <c r="UNO1158" s="754"/>
      <c r="UNP1158" s="754"/>
      <c r="UNQ1158" s="754"/>
      <c r="UNR1158" s="754"/>
      <c r="UNS1158" s="754"/>
      <c r="UNT1158" s="754"/>
      <c r="UNU1158" s="754"/>
      <c r="UNV1158" s="754"/>
      <c r="UNW1158" s="754"/>
      <c r="UNX1158" s="754"/>
      <c r="UNY1158" s="754"/>
      <c r="UNZ1158" s="754"/>
      <c r="UOA1158" s="754"/>
      <c r="UOB1158" s="754"/>
      <c r="UOC1158" s="754"/>
      <c r="UOD1158" s="754"/>
      <c r="UOE1158" s="754"/>
      <c r="UOF1158" s="754"/>
      <c r="UOG1158" s="754"/>
      <c r="UOH1158" s="754"/>
      <c r="UOI1158" s="754"/>
      <c r="UOJ1158" s="754"/>
      <c r="UOK1158" s="754"/>
      <c r="UOL1158" s="754"/>
      <c r="UOM1158" s="754"/>
      <c r="UON1158" s="754"/>
      <c r="UOO1158" s="754"/>
      <c r="UOP1158" s="754"/>
      <c r="UOQ1158" s="754"/>
      <c r="UOR1158" s="754"/>
      <c r="UOS1158" s="754"/>
      <c r="UOT1158" s="754"/>
      <c r="UOU1158" s="754"/>
      <c r="UOV1158" s="754"/>
      <c r="UOW1158" s="754"/>
      <c r="UOX1158" s="754"/>
      <c r="UOY1158" s="754"/>
      <c r="UOZ1158" s="754"/>
      <c r="UPA1158" s="754"/>
      <c r="UPB1158" s="754"/>
      <c r="UPC1158" s="754"/>
      <c r="UPD1158" s="754"/>
      <c r="UPE1158" s="754"/>
      <c r="UPF1158" s="754"/>
      <c r="UPG1158" s="754"/>
      <c r="UPH1158" s="754"/>
      <c r="UPI1158" s="754"/>
      <c r="UPJ1158" s="754"/>
      <c r="UPK1158" s="754"/>
      <c r="UPL1158" s="754"/>
      <c r="UPM1158" s="754"/>
      <c r="UPN1158" s="754"/>
      <c r="UPO1158" s="754"/>
      <c r="UPP1158" s="754"/>
      <c r="UPQ1158" s="754"/>
      <c r="UPR1158" s="754"/>
      <c r="UPS1158" s="754"/>
      <c r="UPT1158" s="754"/>
      <c r="UPU1158" s="754"/>
      <c r="UPV1158" s="754"/>
      <c r="UPW1158" s="754"/>
      <c r="UPX1158" s="754"/>
      <c r="UPY1158" s="754"/>
      <c r="UPZ1158" s="754"/>
      <c r="UQA1158" s="754"/>
      <c r="UQB1158" s="754"/>
      <c r="UQC1158" s="754"/>
      <c r="UQD1158" s="754"/>
      <c r="UQE1158" s="754"/>
      <c r="UQF1158" s="754"/>
      <c r="UQG1158" s="754"/>
      <c r="UQH1158" s="754"/>
      <c r="UQI1158" s="754"/>
      <c r="UQJ1158" s="754"/>
      <c r="UQK1158" s="754"/>
      <c r="UQL1158" s="754"/>
      <c r="UQM1158" s="754"/>
      <c r="UQN1158" s="754"/>
      <c r="UQO1158" s="754"/>
      <c r="UQP1158" s="754"/>
      <c r="UQQ1158" s="754"/>
      <c r="UQR1158" s="754"/>
      <c r="UQS1158" s="754"/>
      <c r="UQT1158" s="754"/>
      <c r="UQU1158" s="754"/>
      <c r="UQV1158" s="754"/>
      <c r="UQW1158" s="754"/>
      <c r="UQX1158" s="754"/>
      <c r="UQY1158" s="754"/>
      <c r="UQZ1158" s="754"/>
      <c r="URA1158" s="754"/>
      <c r="URB1158" s="754"/>
      <c r="URC1158" s="754"/>
      <c r="URD1158" s="754"/>
      <c r="URE1158" s="754"/>
      <c r="URF1158" s="754"/>
      <c r="URG1158" s="754"/>
      <c r="URH1158" s="754"/>
      <c r="URI1158" s="754"/>
      <c r="URJ1158" s="754"/>
      <c r="URK1158" s="754"/>
      <c r="URL1158" s="754"/>
      <c r="URM1158" s="754"/>
      <c r="URN1158" s="754"/>
      <c r="URO1158" s="754"/>
      <c r="URP1158" s="754"/>
      <c r="URQ1158" s="754"/>
      <c r="URR1158" s="754"/>
      <c r="URS1158" s="754"/>
      <c r="URT1158" s="754"/>
      <c r="URU1158" s="754"/>
      <c r="URV1158" s="754"/>
      <c r="URW1158" s="754"/>
      <c r="URX1158" s="754"/>
      <c r="URY1158" s="754"/>
      <c r="URZ1158" s="754"/>
      <c r="USA1158" s="754"/>
      <c r="USB1158" s="754"/>
      <c r="USC1158" s="754"/>
      <c r="USD1158" s="754"/>
      <c r="USE1158" s="754"/>
      <c r="USF1158" s="754"/>
      <c r="USG1158" s="754"/>
      <c r="USH1158" s="754"/>
      <c r="USI1158" s="754"/>
      <c r="USJ1158" s="754"/>
      <c r="USK1158" s="754"/>
      <c r="USL1158" s="754"/>
      <c r="USM1158" s="754"/>
      <c r="USN1158" s="754"/>
      <c r="USO1158" s="754"/>
      <c r="USP1158" s="754"/>
      <c r="USQ1158" s="754"/>
      <c r="USR1158" s="754"/>
      <c r="USS1158" s="754"/>
      <c r="UST1158" s="754"/>
      <c r="USU1158" s="754"/>
      <c r="USV1158" s="754"/>
      <c r="USW1158" s="754"/>
      <c r="USX1158" s="754"/>
      <c r="USY1158" s="754"/>
      <c r="USZ1158" s="754"/>
      <c r="UTA1158" s="754"/>
      <c r="UTB1158" s="754"/>
      <c r="UTC1158" s="754"/>
      <c r="UTD1158" s="754"/>
      <c r="UTE1158" s="754"/>
      <c r="UTF1158" s="754"/>
      <c r="UTG1158" s="754"/>
      <c r="UTH1158" s="754"/>
      <c r="UTI1158" s="754"/>
      <c r="UTJ1158" s="754"/>
      <c r="UTK1158" s="754"/>
      <c r="UTL1158" s="754"/>
      <c r="UTM1158" s="754"/>
      <c r="UTN1158" s="754"/>
      <c r="UTO1158" s="754"/>
      <c r="UTP1158" s="754"/>
      <c r="UTQ1158" s="754"/>
      <c r="UTR1158" s="754"/>
      <c r="UTS1158" s="754"/>
      <c r="UTT1158" s="754"/>
      <c r="UTU1158" s="754"/>
      <c r="UTV1158" s="754"/>
      <c r="UTW1158" s="754"/>
      <c r="UTX1158" s="754"/>
      <c r="UTY1158" s="754"/>
      <c r="UTZ1158" s="754"/>
      <c r="UUA1158" s="754"/>
      <c r="UUB1158" s="754"/>
      <c r="UUC1158" s="754"/>
      <c r="UUD1158" s="754"/>
      <c r="UUE1158" s="754"/>
      <c r="UUF1158" s="754"/>
      <c r="UUG1158" s="754"/>
      <c r="UUH1158" s="754"/>
      <c r="UUI1158" s="754"/>
      <c r="UUJ1158" s="754"/>
      <c r="UUK1158" s="754"/>
      <c r="UUL1158" s="754"/>
      <c r="UUM1158" s="754"/>
      <c r="UUN1158" s="754"/>
      <c r="UUO1158" s="754"/>
      <c r="UUP1158" s="754"/>
      <c r="UUQ1158" s="754"/>
      <c r="UUR1158" s="754"/>
      <c r="UUS1158" s="754"/>
      <c r="UUT1158" s="754"/>
      <c r="UUU1158" s="754"/>
      <c r="UUV1158" s="754"/>
      <c r="UUW1158" s="754"/>
      <c r="UUX1158" s="754"/>
      <c r="UUY1158" s="754"/>
      <c r="UUZ1158" s="754"/>
      <c r="UVA1158" s="754"/>
      <c r="UVB1158" s="754"/>
      <c r="UVC1158" s="754"/>
      <c r="UVD1158" s="754"/>
      <c r="UVE1158" s="754"/>
      <c r="UVF1158" s="754"/>
      <c r="UVG1158" s="754"/>
      <c r="UVH1158" s="754"/>
      <c r="UVI1158" s="754"/>
      <c r="UVJ1158" s="754"/>
      <c r="UVK1158" s="754"/>
      <c r="UVL1158" s="754"/>
      <c r="UVM1158" s="754"/>
      <c r="UVN1158" s="754"/>
      <c r="UVO1158" s="754"/>
      <c r="UVP1158" s="754"/>
      <c r="UVQ1158" s="754"/>
      <c r="UVR1158" s="754"/>
      <c r="UVS1158" s="754"/>
      <c r="UVT1158" s="754"/>
      <c r="UVU1158" s="754"/>
      <c r="UVV1158" s="754"/>
      <c r="UVW1158" s="754"/>
      <c r="UVX1158" s="754"/>
      <c r="UVY1158" s="754"/>
      <c r="UVZ1158" s="754"/>
      <c r="UWA1158" s="754"/>
      <c r="UWB1158" s="754"/>
      <c r="UWC1158" s="754"/>
      <c r="UWD1158" s="754"/>
      <c r="UWE1158" s="754"/>
      <c r="UWF1158" s="754"/>
      <c r="UWG1158" s="754"/>
      <c r="UWH1158" s="754"/>
      <c r="UWI1158" s="754"/>
      <c r="UWJ1158" s="754"/>
      <c r="UWK1158" s="754"/>
      <c r="UWL1158" s="754"/>
      <c r="UWM1158" s="754"/>
      <c r="UWN1158" s="754"/>
      <c r="UWO1158" s="754"/>
      <c r="UWP1158" s="754"/>
      <c r="UWQ1158" s="754"/>
      <c r="UWR1158" s="754"/>
      <c r="UWS1158" s="754"/>
      <c r="UWT1158" s="754"/>
      <c r="UWU1158" s="754"/>
      <c r="UWV1158" s="754"/>
      <c r="UWW1158" s="754"/>
      <c r="UWX1158" s="754"/>
      <c r="UWY1158" s="754"/>
      <c r="UWZ1158" s="754"/>
      <c r="UXA1158" s="754"/>
      <c r="UXB1158" s="754"/>
      <c r="UXC1158" s="754"/>
      <c r="UXD1158" s="754"/>
      <c r="UXE1158" s="754"/>
      <c r="UXF1158" s="754"/>
      <c r="UXG1158" s="754"/>
      <c r="UXH1158" s="754"/>
      <c r="UXI1158" s="754"/>
      <c r="UXJ1158" s="754"/>
      <c r="UXK1158" s="754"/>
      <c r="UXL1158" s="754"/>
      <c r="UXM1158" s="754"/>
      <c r="UXN1158" s="754"/>
      <c r="UXO1158" s="754"/>
      <c r="UXP1158" s="754"/>
      <c r="UXQ1158" s="754"/>
      <c r="UXR1158" s="754"/>
      <c r="UXS1158" s="754"/>
      <c r="UXT1158" s="754"/>
      <c r="UXU1158" s="754"/>
      <c r="UXV1158" s="754"/>
      <c r="UXW1158" s="754"/>
      <c r="UXX1158" s="754"/>
      <c r="UXY1158" s="754"/>
      <c r="UXZ1158" s="754"/>
      <c r="UYA1158" s="754"/>
      <c r="UYB1158" s="754"/>
      <c r="UYC1158" s="754"/>
      <c r="UYD1158" s="754"/>
      <c r="UYE1158" s="754"/>
      <c r="UYF1158" s="754"/>
      <c r="UYG1158" s="754"/>
      <c r="UYH1158" s="754"/>
      <c r="UYI1158" s="754"/>
      <c r="UYJ1158" s="754"/>
      <c r="UYK1158" s="754"/>
      <c r="UYL1158" s="754"/>
      <c r="UYM1158" s="754"/>
      <c r="UYN1158" s="754"/>
      <c r="UYO1158" s="754"/>
      <c r="UYP1158" s="754"/>
      <c r="UYQ1158" s="754"/>
      <c r="UYR1158" s="754"/>
      <c r="UYS1158" s="754"/>
      <c r="UYT1158" s="754"/>
      <c r="UYU1158" s="754"/>
      <c r="UYV1158" s="754"/>
      <c r="UYW1158" s="754"/>
      <c r="UYX1158" s="754"/>
      <c r="UYY1158" s="754"/>
      <c r="UYZ1158" s="754"/>
      <c r="UZA1158" s="754"/>
      <c r="UZB1158" s="754"/>
      <c r="UZC1158" s="754"/>
      <c r="UZD1158" s="754"/>
      <c r="UZE1158" s="754"/>
      <c r="UZF1158" s="754"/>
      <c r="UZG1158" s="754"/>
      <c r="UZH1158" s="754"/>
      <c r="UZI1158" s="754"/>
      <c r="UZJ1158" s="754"/>
      <c r="UZK1158" s="754"/>
      <c r="UZL1158" s="754"/>
      <c r="UZM1158" s="754"/>
      <c r="UZN1158" s="754"/>
      <c r="UZO1158" s="754"/>
      <c r="UZP1158" s="754"/>
      <c r="UZQ1158" s="754"/>
      <c r="UZR1158" s="754"/>
      <c r="UZS1158" s="754"/>
      <c r="UZT1158" s="754"/>
      <c r="UZU1158" s="754"/>
      <c r="UZV1158" s="754"/>
      <c r="UZW1158" s="754"/>
      <c r="UZX1158" s="754"/>
      <c r="UZY1158" s="754"/>
      <c r="UZZ1158" s="754"/>
      <c r="VAA1158" s="754"/>
      <c r="VAB1158" s="754"/>
      <c r="VAC1158" s="754"/>
      <c r="VAD1158" s="754"/>
      <c r="VAE1158" s="754"/>
      <c r="VAF1158" s="754"/>
      <c r="VAG1158" s="754"/>
      <c r="VAH1158" s="754"/>
      <c r="VAI1158" s="754"/>
      <c r="VAJ1158" s="754"/>
      <c r="VAK1158" s="754"/>
      <c r="VAL1158" s="754"/>
      <c r="VAM1158" s="754"/>
      <c r="VAN1158" s="754"/>
      <c r="VAO1158" s="754"/>
      <c r="VAP1158" s="754"/>
      <c r="VAQ1158" s="754"/>
      <c r="VAR1158" s="754"/>
      <c r="VAS1158" s="754"/>
      <c r="VAT1158" s="754"/>
      <c r="VAU1158" s="754"/>
      <c r="VAV1158" s="754"/>
      <c r="VAW1158" s="754"/>
      <c r="VAX1158" s="754"/>
      <c r="VAY1158" s="754"/>
      <c r="VAZ1158" s="754"/>
      <c r="VBA1158" s="754"/>
      <c r="VBB1158" s="754"/>
      <c r="VBC1158" s="754"/>
      <c r="VBD1158" s="754"/>
      <c r="VBE1158" s="754"/>
      <c r="VBF1158" s="754"/>
      <c r="VBG1158" s="754"/>
      <c r="VBH1158" s="754"/>
      <c r="VBI1158" s="754"/>
      <c r="VBJ1158" s="754"/>
      <c r="VBK1158" s="754"/>
      <c r="VBL1158" s="754"/>
      <c r="VBM1158" s="754"/>
      <c r="VBN1158" s="754"/>
      <c r="VBO1158" s="754"/>
      <c r="VBP1158" s="754"/>
      <c r="VBQ1158" s="754"/>
      <c r="VBR1158" s="754"/>
      <c r="VBS1158" s="754"/>
      <c r="VBT1158" s="754"/>
      <c r="VBU1158" s="754"/>
      <c r="VBV1158" s="754"/>
      <c r="VBW1158" s="754"/>
      <c r="VBX1158" s="754"/>
      <c r="VBY1158" s="754"/>
      <c r="VBZ1158" s="754"/>
      <c r="VCA1158" s="754"/>
      <c r="VCB1158" s="754"/>
      <c r="VCC1158" s="754"/>
      <c r="VCD1158" s="754"/>
      <c r="VCE1158" s="754"/>
      <c r="VCF1158" s="754"/>
      <c r="VCG1158" s="754"/>
      <c r="VCH1158" s="754"/>
      <c r="VCI1158" s="754"/>
      <c r="VCJ1158" s="754"/>
      <c r="VCK1158" s="754"/>
      <c r="VCL1158" s="754"/>
      <c r="VCM1158" s="754"/>
      <c r="VCN1158" s="754"/>
      <c r="VCO1158" s="754"/>
      <c r="VCP1158" s="754"/>
      <c r="VCQ1158" s="754"/>
      <c r="VCR1158" s="754"/>
      <c r="VCS1158" s="754"/>
      <c r="VCT1158" s="754"/>
      <c r="VCU1158" s="754"/>
      <c r="VCV1158" s="754"/>
      <c r="VCW1158" s="754"/>
      <c r="VCX1158" s="754"/>
      <c r="VCY1158" s="754"/>
      <c r="VCZ1158" s="754"/>
      <c r="VDA1158" s="754"/>
      <c r="VDB1158" s="754"/>
      <c r="VDC1158" s="754"/>
      <c r="VDD1158" s="754"/>
      <c r="VDE1158" s="754"/>
      <c r="VDF1158" s="754"/>
      <c r="VDG1158" s="754"/>
      <c r="VDH1158" s="754"/>
      <c r="VDI1158" s="754"/>
      <c r="VDJ1158" s="754"/>
      <c r="VDK1158" s="754"/>
      <c r="VDL1158" s="754"/>
      <c r="VDM1158" s="754"/>
      <c r="VDN1158" s="754"/>
      <c r="VDO1158" s="754"/>
      <c r="VDP1158" s="754"/>
      <c r="VDQ1158" s="754"/>
      <c r="VDR1158" s="754"/>
      <c r="VDS1158" s="754"/>
      <c r="VDT1158" s="754"/>
      <c r="VDU1158" s="754"/>
      <c r="VDV1158" s="754"/>
      <c r="VDW1158" s="754"/>
      <c r="VDX1158" s="754"/>
      <c r="VDY1158" s="754"/>
      <c r="VDZ1158" s="754"/>
      <c r="VEA1158" s="754"/>
      <c r="VEB1158" s="754"/>
      <c r="VEC1158" s="754"/>
      <c r="VED1158" s="754"/>
      <c r="VEE1158" s="754"/>
      <c r="VEF1158" s="754"/>
      <c r="VEG1158" s="754"/>
      <c r="VEH1158" s="754"/>
      <c r="VEI1158" s="754"/>
      <c r="VEJ1158" s="754"/>
      <c r="VEK1158" s="754"/>
      <c r="VEL1158" s="754"/>
      <c r="VEM1158" s="754"/>
      <c r="VEN1158" s="754"/>
      <c r="VEO1158" s="754"/>
      <c r="VEP1158" s="754"/>
      <c r="VEQ1158" s="754"/>
      <c r="VER1158" s="754"/>
      <c r="VES1158" s="754"/>
      <c r="VET1158" s="754"/>
      <c r="VEU1158" s="754"/>
      <c r="VEV1158" s="754"/>
      <c r="VEW1158" s="754"/>
      <c r="VEX1158" s="754"/>
      <c r="VEY1158" s="754"/>
      <c r="VEZ1158" s="754"/>
      <c r="VFA1158" s="754"/>
      <c r="VFB1158" s="754"/>
      <c r="VFC1158" s="754"/>
      <c r="VFD1158" s="754"/>
      <c r="VFE1158" s="754"/>
      <c r="VFF1158" s="754"/>
      <c r="VFG1158" s="754"/>
      <c r="VFH1158" s="754"/>
      <c r="VFI1158" s="754"/>
      <c r="VFJ1158" s="754"/>
      <c r="VFK1158" s="754"/>
      <c r="VFL1158" s="754"/>
      <c r="VFM1158" s="754"/>
      <c r="VFN1158" s="754"/>
      <c r="VFO1158" s="754"/>
      <c r="VFP1158" s="754"/>
      <c r="VFQ1158" s="754"/>
      <c r="VFR1158" s="754"/>
      <c r="VFS1158" s="754"/>
      <c r="VFT1158" s="754"/>
      <c r="VFU1158" s="754"/>
      <c r="VFV1158" s="754"/>
      <c r="VFW1158" s="754"/>
      <c r="VFX1158" s="754"/>
      <c r="VFY1158" s="754"/>
      <c r="VFZ1158" s="754"/>
      <c r="VGA1158" s="754"/>
      <c r="VGB1158" s="754"/>
      <c r="VGC1158" s="754"/>
      <c r="VGD1158" s="754"/>
      <c r="VGE1158" s="754"/>
      <c r="VGF1158" s="754"/>
      <c r="VGG1158" s="754"/>
      <c r="VGH1158" s="754"/>
      <c r="VGI1158" s="754"/>
      <c r="VGJ1158" s="754"/>
      <c r="VGK1158" s="754"/>
      <c r="VGL1158" s="754"/>
      <c r="VGM1158" s="754"/>
      <c r="VGN1158" s="754"/>
      <c r="VGO1158" s="754"/>
      <c r="VGP1158" s="754"/>
      <c r="VGQ1158" s="754"/>
      <c r="VGR1158" s="754"/>
      <c r="VGS1158" s="754"/>
      <c r="VGT1158" s="754"/>
      <c r="VGU1158" s="754"/>
      <c r="VGV1158" s="754"/>
      <c r="VGW1158" s="754"/>
      <c r="VGX1158" s="754"/>
      <c r="VGY1158" s="754"/>
      <c r="VGZ1158" s="754"/>
      <c r="VHA1158" s="754"/>
      <c r="VHB1158" s="754"/>
      <c r="VHC1158" s="754"/>
      <c r="VHD1158" s="754"/>
      <c r="VHE1158" s="754"/>
      <c r="VHF1158" s="754"/>
      <c r="VHG1158" s="754"/>
      <c r="VHH1158" s="754"/>
      <c r="VHI1158" s="754"/>
      <c r="VHJ1158" s="754"/>
      <c r="VHK1158" s="754"/>
      <c r="VHL1158" s="754"/>
      <c r="VHM1158" s="754"/>
      <c r="VHN1158" s="754"/>
      <c r="VHO1158" s="754"/>
      <c r="VHP1158" s="754"/>
      <c r="VHQ1158" s="754"/>
      <c r="VHR1158" s="754"/>
      <c r="VHS1158" s="754"/>
      <c r="VHT1158" s="754"/>
      <c r="VHU1158" s="754"/>
      <c r="VHV1158" s="754"/>
      <c r="VHW1158" s="754"/>
      <c r="VHX1158" s="754"/>
      <c r="VHY1158" s="754"/>
      <c r="VHZ1158" s="754"/>
      <c r="VIA1158" s="754"/>
      <c r="VIB1158" s="754"/>
      <c r="VIC1158" s="754"/>
      <c r="VID1158" s="754"/>
      <c r="VIE1158" s="754"/>
      <c r="VIF1158" s="754"/>
      <c r="VIG1158" s="754"/>
      <c r="VIH1158" s="754"/>
      <c r="VII1158" s="754"/>
      <c r="VIJ1158" s="754"/>
      <c r="VIK1158" s="754"/>
      <c r="VIL1158" s="754"/>
      <c r="VIM1158" s="754"/>
      <c r="VIN1158" s="754"/>
      <c r="VIO1158" s="754"/>
      <c r="VIP1158" s="754"/>
      <c r="VIQ1158" s="754"/>
      <c r="VIR1158" s="754"/>
      <c r="VIS1158" s="754"/>
      <c r="VIT1158" s="754"/>
      <c r="VIU1158" s="754"/>
      <c r="VIV1158" s="754"/>
      <c r="VIW1158" s="754"/>
      <c r="VIX1158" s="754"/>
      <c r="VIY1158" s="754"/>
      <c r="VIZ1158" s="754"/>
      <c r="VJA1158" s="754"/>
      <c r="VJB1158" s="754"/>
      <c r="VJC1158" s="754"/>
      <c r="VJD1158" s="754"/>
      <c r="VJE1158" s="754"/>
      <c r="VJF1158" s="754"/>
      <c r="VJG1158" s="754"/>
      <c r="VJH1158" s="754"/>
      <c r="VJI1158" s="754"/>
      <c r="VJJ1158" s="754"/>
      <c r="VJK1158" s="754"/>
      <c r="VJL1158" s="754"/>
      <c r="VJM1158" s="754"/>
      <c r="VJN1158" s="754"/>
      <c r="VJO1158" s="754"/>
      <c r="VJP1158" s="754"/>
      <c r="VJQ1158" s="754"/>
      <c r="VJR1158" s="754"/>
      <c r="VJS1158" s="754"/>
      <c r="VJT1158" s="754"/>
      <c r="VJU1158" s="754"/>
      <c r="VJV1158" s="754"/>
      <c r="VJW1158" s="754"/>
      <c r="VJX1158" s="754"/>
      <c r="VJY1158" s="754"/>
      <c r="VJZ1158" s="754"/>
      <c r="VKA1158" s="754"/>
      <c r="VKB1158" s="754"/>
      <c r="VKC1158" s="754"/>
      <c r="VKD1158" s="754"/>
      <c r="VKE1158" s="754"/>
      <c r="VKF1158" s="754"/>
      <c r="VKG1158" s="754"/>
      <c r="VKH1158" s="754"/>
      <c r="VKI1158" s="754"/>
      <c r="VKJ1158" s="754"/>
      <c r="VKK1158" s="754"/>
      <c r="VKL1158" s="754"/>
      <c r="VKM1158" s="754"/>
      <c r="VKN1158" s="754"/>
      <c r="VKO1158" s="754"/>
      <c r="VKP1158" s="754"/>
      <c r="VKQ1158" s="754"/>
      <c r="VKR1158" s="754"/>
      <c r="VKS1158" s="754"/>
      <c r="VKT1158" s="754"/>
      <c r="VKU1158" s="754"/>
      <c r="VKV1158" s="754"/>
      <c r="VKW1158" s="754"/>
      <c r="VKX1158" s="754"/>
      <c r="VKY1158" s="754"/>
      <c r="VKZ1158" s="754"/>
      <c r="VLA1158" s="754"/>
      <c r="VLB1158" s="754"/>
      <c r="VLC1158" s="754"/>
      <c r="VLD1158" s="754"/>
      <c r="VLE1158" s="754"/>
      <c r="VLF1158" s="754"/>
      <c r="VLG1158" s="754"/>
      <c r="VLH1158" s="754"/>
      <c r="VLI1158" s="754"/>
      <c r="VLJ1158" s="754"/>
      <c r="VLK1158" s="754"/>
      <c r="VLL1158" s="754"/>
      <c r="VLM1158" s="754"/>
      <c r="VLN1158" s="754"/>
      <c r="VLO1158" s="754"/>
      <c r="VLP1158" s="754"/>
      <c r="VLQ1158" s="754"/>
      <c r="VLR1158" s="754"/>
      <c r="VLS1158" s="754"/>
      <c r="VLT1158" s="754"/>
      <c r="VLU1158" s="754"/>
      <c r="VLV1158" s="754"/>
      <c r="VLW1158" s="754"/>
      <c r="VLX1158" s="754"/>
      <c r="VLY1158" s="754"/>
      <c r="VLZ1158" s="754"/>
      <c r="VMA1158" s="754"/>
      <c r="VMB1158" s="754"/>
      <c r="VMC1158" s="754"/>
      <c r="VMD1158" s="754"/>
      <c r="VME1158" s="754"/>
      <c r="VMF1158" s="754"/>
      <c r="VMG1158" s="754"/>
      <c r="VMH1158" s="754"/>
      <c r="VMI1158" s="754"/>
      <c r="VMJ1158" s="754"/>
      <c r="VMK1158" s="754"/>
      <c r="VML1158" s="754"/>
      <c r="VMM1158" s="754"/>
      <c r="VMN1158" s="754"/>
      <c r="VMO1158" s="754"/>
      <c r="VMP1158" s="754"/>
      <c r="VMQ1158" s="754"/>
      <c r="VMR1158" s="754"/>
      <c r="VMS1158" s="754"/>
      <c r="VMT1158" s="754"/>
      <c r="VMU1158" s="754"/>
      <c r="VMV1158" s="754"/>
      <c r="VMW1158" s="754"/>
      <c r="VMX1158" s="754"/>
      <c r="VMY1158" s="754"/>
      <c r="VMZ1158" s="754"/>
      <c r="VNA1158" s="754"/>
      <c r="VNB1158" s="754"/>
      <c r="VNC1158" s="754"/>
      <c r="VND1158" s="754"/>
      <c r="VNE1158" s="754"/>
      <c r="VNF1158" s="754"/>
      <c r="VNG1158" s="754"/>
      <c r="VNH1158" s="754"/>
      <c r="VNI1158" s="754"/>
      <c r="VNJ1158" s="754"/>
      <c r="VNK1158" s="754"/>
      <c r="VNL1158" s="754"/>
      <c r="VNM1158" s="754"/>
      <c r="VNN1158" s="754"/>
      <c r="VNO1158" s="754"/>
      <c r="VNP1158" s="754"/>
      <c r="VNQ1158" s="754"/>
      <c r="VNR1158" s="754"/>
      <c r="VNS1158" s="754"/>
      <c r="VNT1158" s="754"/>
      <c r="VNU1158" s="754"/>
      <c r="VNV1158" s="754"/>
      <c r="VNW1158" s="754"/>
      <c r="VNX1158" s="754"/>
      <c r="VNY1158" s="754"/>
      <c r="VNZ1158" s="754"/>
      <c r="VOA1158" s="754"/>
      <c r="VOB1158" s="754"/>
      <c r="VOC1158" s="754"/>
      <c r="VOD1158" s="754"/>
      <c r="VOE1158" s="754"/>
      <c r="VOF1158" s="754"/>
      <c r="VOG1158" s="754"/>
      <c r="VOH1158" s="754"/>
      <c r="VOI1158" s="754"/>
      <c r="VOJ1158" s="754"/>
      <c r="VOK1158" s="754"/>
      <c r="VOL1158" s="754"/>
      <c r="VOM1158" s="754"/>
      <c r="VON1158" s="754"/>
      <c r="VOO1158" s="754"/>
      <c r="VOP1158" s="754"/>
      <c r="VOQ1158" s="754"/>
      <c r="VOR1158" s="754"/>
      <c r="VOS1158" s="754"/>
      <c r="VOT1158" s="754"/>
      <c r="VOU1158" s="754"/>
      <c r="VOV1158" s="754"/>
      <c r="VOW1158" s="754"/>
      <c r="VOX1158" s="754"/>
      <c r="VOY1158" s="754"/>
      <c r="VOZ1158" s="754"/>
      <c r="VPA1158" s="754"/>
      <c r="VPB1158" s="754"/>
      <c r="VPC1158" s="754"/>
      <c r="VPD1158" s="754"/>
      <c r="VPE1158" s="754"/>
      <c r="VPF1158" s="754"/>
      <c r="VPG1158" s="754"/>
      <c r="VPH1158" s="754"/>
      <c r="VPI1158" s="754"/>
      <c r="VPJ1158" s="754"/>
      <c r="VPK1158" s="754"/>
      <c r="VPL1158" s="754"/>
      <c r="VPM1158" s="754"/>
      <c r="VPN1158" s="754"/>
      <c r="VPO1158" s="754"/>
      <c r="VPP1158" s="754"/>
      <c r="VPQ1158" s="754"/>
      <c r="VPR1158" s="754"/>
      <c r="VPS1158" s="754"/>
      <c r="VPT1158" s="754"/>
      <c r="VPU1158" s="754"/>
      <c r="VPV1158" s="754"/>
      <c r="VPW1158" s="754"/>
      <c r="VPX1158" s="754"/>
      <c r="VPY1158" s="754"/>
      <c r="VPZ1158" s="754"/>
      <c r="VQA1158" s="754"/>
      <c r="VQB1158" s="754"/>
      <c r="VQC1158" s="754"/>
      <c r="VQD1158" s="754"/>
      <c r="VQE1158" s="754"/>
      <c r="VQF1158" s="754"/>
      <c r="VQG1158" s="754"/>
      <c r="VQH1158" s="754"/>
      <c r="VQI1158" s="754"/>
      <c r="VQJ1158" s="754"/>
      <c r="VQK1158" s="754"/>
      <c r="VQL1158" s="754"/>
      <c r="VQM1158" s="754"/>
      <c r="VQN1158" s="754"/>
      <c r="VQO1158" s="754"/>
      <c r="VQP1158" s="754"/>
      <c r="VQQ1158" s="754"/>
      <c r="VQR1158" s="754"/>
      <c r="VQS1158" s="754"/>
      <c r="VQT1158" s="754"/>
      <c r="VQU1158" s="754"/>
      <c r="VQV1158" s="754"/>
      <c r="VQW1158" s="754"/>
      <c r="VQX1158" s="754"/>
      <c r="VQY1158" s="754"/>
      <c r="VQZ1158" s="754"/>
      <c r="VRA1158" s="754"/>
      <c r="VRB1158" s="754"/>
      <c r="VRC1158" s="754"/>
      <c r="VRD1158" s="754"/>
      <c r="VRE1158" s="754"/>
      <c r="VRF1158" s="754"/>
      <c r="VRG1158" s="754"/>
      <c r="VRH1158" s="754"/>
      <c r="VRI1158" s="754"/>
      <c r="VRJ1158" s="754"/>
      <c r="VRK1158" s="754"/>
      <c r="VRL1158" s="754"/>
      <c r="VRM1158" s="754"/>
      <c r="VRN1158" s="754"/>
      <c r="VRO1158" s="754"/>
      <c r="VRP1158" s="754"/>
      <c r="VRQ1158" s="754"/>
      <c r="VRR1158" s="754"/>
      <c r="VRS1158" s="754"/>
      <c r="VRT1158" s="754"/>
      <c r="VRU1158" s="754"/>
      <c r="VRV1158" s="754"/>
      <c r="VRW1158" s="754"/>
      <c r="VRX1158" s="754"/>
      <c r="VRY1158" s="754"/>
      <c r="VRZ1158" s="754"/>
      <c r="VSA1158" s="754"/>
      <c r="VSB1158" s="754"/>
      <c r="VSC1158" s="754"/>
      <c r="VSD1158" s="754"/>
      <c r="VSE1158" s="754"/>
      <c r="VSF1158" s="754"/>
      <c r="VSG1158" s="754"/>
      <c r="VSH1158" s="754"/>
      <c r="VSI1158" s="754"/>
      <c r="VSJ1158" s="754"/>
      <c r="VSK1158" s="754"/>
      <c r="VSL1158" s="754"/>
      <c r="VSM1158" s="754"/>
      <c r="VSN1158" s="754"/>
      <c r="VSO1158" s="754"/>
      <c r="VSP1158" s="754"/>
      <c r="VSQ1158" s="754"/>
      <c r="VSR1158" s="754"/>
      <c r="VSS1158" s="754"/>
      <c r="VST1158" s="754"/>
      <c r="VSU1158" s="754"/>
      <c r="VSV1158" s="754"/>
      <c r="VSW1158" s="754"/>
      <c r="VSX1158" s="754"/>
      <c r="VSY1158" s="754"/>
      <c r="VSZ1158" s="754"/>
      <c r="VTA1158" s="754"/>
      <c r="VTB1158" s="754"/>
      <c r="VTC1158" s="754"/>
      <c r="VTD1158" s="754"/>
      <c r="VTE1158" s="754"/>
      <c r="VTF1158" s="754"/>
      <c r="VTG1158" s="754"/>
      <c r="VTH1158" s="754"/>
      <c r="VTI1158" s="754"/>
      <c r="VTJ1158" s="754"/>
      <c r="VTK1158" s="754"/>
      <c r="VTL1158" s="754"/>
      <c r="VTM1158" s="754"/>
      <c r="VTN1158" s="754"/>
      <c r="VTO1158" s="754"/>
      <c r="VTP1158" s="754"/>
      <c r="VTQ1158" s="754"/>
      <c r="VTR1158" s="754"/>
      <c r="VTS1158" s="754"/>
      <c r="VTT1158" s="754"/>
      <c r="VTU1158" s="754"/>
      <c r="VTV1158" s="754"/>
      <c r="VTW1158" s="754"/>
      <c r="VTX1158" s="754"/>
      <c r="VTY1158" s="754"/>
      <c r="VTZ1158" s="754"/>
      <c r="VUA1158" s="754"/>
      <c r="VUB1158" s="754"/>
      <c r="VUC1158" s="754"/>
      <c r="VUD1158" s="754"/>
      <c r="VUE1158" s="754"/>
      <c r="VUF1158" s="754"/>
      <c r="VUG1158" s="754"/>
      <c r="VUH1158" s="754"/>
      <c r="VUI1158" s="754"/>
      <c r="VUJ1158" s="754"/>
      <c r="VUK1158" s="754"/>
      <c r="VUL1158" s="754"/>
      <c r="VUM1158" s="754"/>
      <c r="VUN1158" s="754"/>
      <c r="VUO1158" s="754"/>
      <c r="VUP1158" s="754"/>
      <c r="VUQ1158" s="754"/>
      <c r="VUR1158" s="754"/>
      <c r="VUS1158" s="754"/>
      <c r="VUT1158" s="754"/>
      <c r="VUU1158" s="754"/>
      <c r="VUV1158" s="754"/>
      <c r="VUW1158" s="754"/>
      <c r="VUX1158" s="754"/>
      <c r="VUY1158" s="754"/>
      <c r="VUZ1158" s="754"/>
      <c r="VVA1158" s="754"/>
      <c r="VVB1158" s="754"/>
      <c r="VVC1158" s="754"/>
      <c r="VVD1158" s="754"/>
      <c r="VVE1158" s="754"/>
      <c r="VVF1158" s="754"/>
      <c r="VVG1158" s="754"/>
      <c r="VVH1158" s="754"/>
      <c r="VVI1158" s="754"/>
      <c r="VVJ1158" s="754"/>
      <c r="VVK1158" s="754"/>
      <c r="VVL1158" s="754"/>
      <c r="VVM1158" s="754"/>
      <c r="VVN1158" s="754"/>
      <c r="VVO1158" s="754"/>
      <c r="VVP1158" s="754"/>
      <c r="VVQ1158" s="754"/>
      <c r="VVR1158" s="754"/>
      <c r="VVS1158" s="754"/>
      <c r="VVT1158" s="754"/>
      <c r="VVU1158" s="754"/>
      <c r="VVV1158" s="754"/>
      <c r="VVW1158" s="754"/>
      <c r="VVX1158" s="754"/>
      <c r="VVY1158" s="754"/>
      <c r="VVZ1158" s="754"/>
      <c r="VWA1158" s="754"/>
      <c r="VWB1158" s="754"/>
      <c r="VWC1158" s="754"/>
      <c r="VWD1158" s="754"/>
      <c r="VWE1158" s="754"/>
      <c r="VWF1158" s="754"/>
      <c r="VWG1158" s="754"/>
      <c r="VWH1158" s="754"/>
      <c r="VWI1158" s="754"/>
      <c r="VWJ1158" s="754"/>
      <c r="VWK1158" s="754"/>
      <c r="VWL1158" s="754"/>
      <c r="VWM1158" s="754"/>
      <c r="VWN1158" s="754"/>
      <c r="VWO1158" s="754"/>
      <c r="VWP1158" s="754"/>
      <c r="VWQ1158" s="754"/>
      <c r="VWR1158" s="754"/>
      <c r="VWS1158" s="754"/>
      <c r="VWT1158" s="754"/>
      <c r="VWU1158" s="754"/>
      <c r="VWV1158" s="754"/>
      <c r="VWW1158" s="754"/>
      <c r="VWX1158" s="754"/>
      <c r="VWY1158" s="754"/>
      <c r="VWZ1158" s="754"/>
      <c r="VXA1158" s="754"/>
      <c r="VXB1158" s="754"/>
      <c r="VXC1158" s="754"/>
      <c r="VXD1158" s="754"/>
      <c r="VXE1158" s="754"/>
      <c r="VXF1158" s="754"/>
      <c r="VXG1158" s="754"/>
      <c r="VXH1158" s="754"/>
      <c r="VXI1158" s="754"/>
      <c r="VXJ1158" s="754"/>
      <c r="VXK1158" s="754"/>
      <c r="VXL1158" s="754"/>
      <c r="VXM1158" s="754"/>
      <c r="VXN1158" s="754"/>
      <c r="VXO1158" s="754"/>
      <c r="VXP1158" s="754"/>
      <c r="VXQ1158" s="754"/>
      <c r="VXR1158" s="754"/>
      <c r="VXS1158" s="754"/>
      <c r="VXT1158" s="754"/>
      <c r="VXU1158" s="754"/>
      <c r="VXV1158" s="754"/>
      <c r="VXW1158" s="754"/>
      <c r="VXX1158" s="754"/>
      <c r="VXY1158" s="754"/>
      <c r="VXZ1158" s="754"/>
      <c r="VYA1158" s="754"/>
      <c r="VYB1158" s="754"/>
      <c r="VYC1158" s="754"/>
      <c r="VYD1158" s="754"/>
      <c r="VYE1158" s="754"/>
      <c r="VYF1158" s="754"/>
      <c r="VYG1158" s="754"/>
      <c r="VYH1158" s="754"/>
      <c r="VYI1158" s="754"/>
      <c r="VYJ1158" s="754"/>
      <c r="VYK1158" s="754"/>
      <c r="VYL1158" s="754"/>
      <c r="VYM1158" s="754"/>
      <c r="VYN1158" s="754"/>
      <c r="VYO1158" s="754"/>
      <c r="VYP1158" s="754"/>
      <c r="VYQ1158" s="754"/>
      <c r="VYR1158" s="754"/>
      <c r="VYS1158" s="754"/>
      <c r="VYT1158" s="754"/>
      <c r="VYU1158" s="754"/>
      <c r="VYV1158" s="754"/>
      <c r="VYW1158" s="754"/>
      <c r="VYX1158" s="754"/>
      <c r="VYY1158" s="754"/>
      <c r="VYZ1158" s="754"/>
      <c r="VZA1158" s="754"/>
      <c r="VZB1158" s="754"/>
      <c r="VZC1158" s="754"/>
      <c r="VZD1158" s="754"/>
      <c r="VZE1158" s="754"/>
      <c r="VZF1158" s="754"/>
      <c r="VZG1158" s="754"/>
      <c r="VZH1158" s="754"/>
      <c r="VZI1158" s="754"/>
      <c r="VZJ1158" s="754"/>
      <c r="VZK1158" s="754"/>
      <c r="VZL1158" s="754"/>
      <c r="VZM1158" s="754"/>
      <c r="VZN1158" s="754"/>
      <c r="VZO1158" s="754"/>
      <c r="VZP1158" s="754"/>
      <c r="VZQ1158" s="754"/>
      <c r="VZR1158" s="754"/>
      <c r="VZS1158" s="754"/>
      <c r="VZT1158" s="754"/>
      <c r="VZU1158" s="754"/>
      <c r="VZV1158" s="754"/>
      <c r="VZW1158" s="754"/>
      <c r="VZX1158" s="754"/>
      <c r="VZY1158" s="754"/>
      <c r="VZZ1158" s="754"/>
      <c r="WAA1158" s="754"/>
      <c r="WAB1158" s="754"/>
      <c r="WAC1158" s="754"/>
      <c r="WAD1158" s="754"/>
      <c r="WAE1158" s="754"/>
      <c r="WAF1158" s="754"/>
      <c r="WAG1158" s="754"/>
      <c r="WAH1158" s="754"/>
      <c r="WAI1158" s="754"/>
      <c r="WAJ1158" s="754"/>
      <c r="WAK1158" s="754"/>
      <c r="WAL1158" s="754"/>
      <c r="WAM1158" s="754"/>
      <c r="WAN1158" s="754"/>
      <c r="WAO1158" s="754"/>
      <c r="WAP1158" s="754"/>
      <c r="WAQ1158" s="754"/>
      <c r="WAR1158" s="754"/>
      <c r="WAS1158" s="754"/>
      <c r="WAT1158" s="754"/>
      <c r="WAU1158" s="754"/>
      <c r="WAV1158" s="754"/>
      <c r="WAW1158" s="754"/>
      <c r="WAX1158" s="754"/>
      <c r="WAY1158" s="754"/>
      <c r="WAZ1158" s="754"/>
      <c r="WBA1158" s="754"/>
      <c r="WBB1158" s="754"/>
      <c r="WBC1158" s="754"/>
      <c r="WBD1158" s="754"/>
      <c r="WBE1158" s="754"/>
      <c r="WBF1158" s="754"/>
      <c r="WBG1158" s="754"/>
      <c r="WBH1158" s="754"/>
      <c r="WBI1158" s="754"/>
      <c r="WBJ1158" s="754"/>
      <c r="WBK1158" s="754"/>
      <c r="WBL1158" s="754"/>
      <c r="WBM1158" s="754"/>
      <c r="WBN1158" s="754"/>
      <c r="WBO1158" s="754"/>
      <c r="WBP1158" s="754"/>
      <c r="WBQ1158" s="754"/>
      <c r="WBR1158" s="754"/>
      <c r="WBS1158" s="754"/>
      <c r="WBT1158" s="754"/>
      <c r="WBU1158" s="754"/>
      <c r="WBV1158" s="754"/>
      <c r="WBW1158" s="754"/>
      <c r="WBX1158" s="754"/>
      <c r="WBY1158" s="754"/>
      <c r="WBZ1158" s="754"/>
      <c r="WCA1158" s="754"/>
      <c r="WCB1158" s="754"/>
      <c r="WCC1158" s="754"/>
      <c r="WCD1158" s="754"/>
      <c r="WCE1158" s="754"/>
      <c r="WCF1158" s="754"/>
      <c r="WCG1158" s="754"/>
      <c r="WCH1158" s="754"/>
      <c r="WCI1158" s="754"/>
      <c r="WCJ1158" s="754"/>
      <c r="WCK1158" s="754"/>
      <c r="WCL1158" s="754"/>
      <c r="WCM1158" s="754"/>
      <c r="WCN1158" s="754"/>
      <c r="WCO1158" s="754"/>
      <c r="WCP1158" s="754"/>
      <c r="WCQ1158" s="754"/>
      <c r="WCR1158" s="754"/>
      <c r="WCS1158" s="754"/>
      <c r="WCT1158" s="754"/>
      <c r="WCU1158" s="754"/>
      <c r="WCV1158" s="754"/>
      <c r="WCW1158" s="754"/>
      <c r="WCX1158" s="754"/>
      <c r="WCY1158" s="754"/>
      <c r="WCZ1158" s="754"/>
      <c r="WDA1158" s="754"/>
      <c r="WDB1158" s="754"/>
      <c r="WDC1158" s="754"/>
      <c r="WDD1158" s="754"/>
      <c r="WDE1158" s="754"/>
      <c r="WDF1158" s="754"/>
      <c r="WDG1158" s="754"/>
      <c r="WDH1158" s="754"/>
      <c r="WDI1158" s="754"/>
      <c r="WDJ1158" s="754"/>
      <c r="WDK1158" s="754"/>
      <c r="WDL1158" s="754"/>
      <c r="WDM1158" s="754"/>
      <c r="WDN1158" s="754"/>
      <c r="WDO1158" s="754"/>
      <c r="WDP1158" s="754"/>
      <c r="WDQ1158" s="754"/>
      <c r="WDR1158" s="754"/>
      <c r="WDS1158" s="754"/>
      <c r="WDT1158" s="754"/>
      <c r="WDU1158" s="754"/>
      <c r="WDV1158" s="754"/>
      <c r="WDW1158" s="754"/>
      <c r="WDX1158" s="754"/>
      <c r="WDY1158" s="754"/>
      <c r="WDZ1158" s="754"/>
      <c r="WEA1158" s="754"/>
      <c r="WEB1158" s="754"/>
      <c r="WEC1158" s="754"/>
      <c r="WED1158" s="754"/>
      <c r="WEE1158" s="754"/>
      <c r="WEF1158" s="754"/>
      <c r="WEG1158" s="754"/>
      <c r="WEH1158" s="754"/>
      <c r="WEI1158" s="754"/>
      <c r="WEJ1158" s="754"/>
      <c r="WEK1158" s="754"/>
      <c r="WEL1158" s="754"/>
      <c r="WEM1158" s="754"/>
      <c r="WEN1158" s="754"/>
      <c r="WEO1158" s="754"/>
      <c r="WEP1158" s="754"/>
      <c r="WEQ1158" s="754"/>
      <c r="WER1158" s="754"/>
      <c r="WES1158" s="754"/>
      <c r="WET1158" s="754"/>
      <c r="WEU1158" s="754"/>
      <c r="WEV1158" s="754"/>
      <c r="WEW1158" s="754"/>
      <c r="WEX1158" s="754"/>
      <c r="WEY1158" s="754"/>
      <c r="WEZ1158" s="754"/>
      <c r="WFA1158" s="754"/>
      <c r="WFB1158" s="754"/>
      <c r="WFC1158" s="754"/>
      <c r="WFD1158" s="754"/>
      <c r="WFE1158" s="754"/>
      <c r="WFF1158" s="754"/>
      <c r="WFG1158" s="754"/>
      <c r="WFH1158" s="754"/>
      <c r="WFI1158" s="754"/>
      <c r="WFJ1158" s="754"/>
      <c r="WFK1158" s="754"/>
      <c r="WFL1158" s="754"/>
      <c r="WFM1158" s="754"/>
      <c r="WFN1158" s="754"/>
      <c r="WFO1158" s="754"/>
      <c r="WFP1158" s="754"/>
      <c r="WFQ1158" s="754"/>
      <c r="WFR1158" s="754"/>
      <c r="WFS1158" s="754"/>
      <c r="WFT1158" s="754"/>
      <c r="WFU1158" s="754"/>
      <c r="WFV1158" s="754"/>
      <c r="WFW1158" s="754"/>
      <c r="WFX1158" s="754"/>
      <c r="WFY1158" s="754"/>
      <c r="WFZ1158" s="754"/>
      <c r="WGA1158" s="754"/>
      <c r="WGB1158" s="754"/>
      <c r="WGC1158" s="754"/>
      <c r="WGD1158" s="754"/>
      <c r="WGE1158" s="754"/>
      <c r="WGF1158" s="754"/>
      <c r="WGG1158" s="754"/>
      <c r="WGH1158" s="754"/>
      <c r="WGI1158" s="754"/>
      <c r="WGJ1158" s="754"/>
      <c r="WGK1158" s="754"/>
      <c r="WGL1158" s="754"/>
      <c r="WGM1158" s="754"/>
      <c r="WGN1158" s="754"/>
      <c r="WGO1158" s="754"/>
      <c r="WGP1158" s="754"/>
      <c r="WGQ1158" s="754"/>
      <c r="WGR1158" s="754"/>
      <c r="WGS1158" s="754"/>
      <c r="WGT1158" s="754"/>
      <c r="WGU1158" s="754"/>
      <c r="WGV1158" s="754"/>
      <c r="WGW1158" s="754"/>
      <c r="WGX1158" s="754"/>
      <c r="WGY1158" s="754"/>
      <c r="WGZ1158" s="754"/>
      <c r="WHA1158" s="754"/>
      <c r="WHB1158" s="754"/>
      <c r="WHC1158" s="754"/>
      <c r="WHD1158" s="754"/>
      <c r="WHE1158" s="754"/>
      <c r="WHF1158" s="754"/>
      <c r="WHG1158" s="754"/>
      <c r="WHH1158" s="754"/>
      <c r="WHI1158" s="754"/>
      <c r="WHJ1158" s="754"/>
      <c r="WHK1158" s="754"/>
      <c r="WHL1158" s="754"/>
      <c r="WHM1158" s="754"/>
      <c r="WHN1158" s="754"/>
      <c r="WHO1158" s="754"/>
      <c r="WHP1158" s="754"/>
      <c r="WHQ1158" s="754"/>
      <c r="WHR1158" s="754"/>
      <c r="WHS1158" s="754"/>
      <c r="WHT1158" s="754"/>
      <c r="WHU1158" s="754"/>
      <c r="WHV1158" s="754"/>
      <c r="WHW1158" s="754"/>
      <c r="WHX1158" s="754"/>
      <c r="WHY1158" s="754"/>
      <c r="WHZ1158" s="754"/>
      <c r="WIA1158" s="754"/>
      <c r="WIB1158" s="754"/>
      <c r="WIC1158" s="754"/>
      <c r="WID1158" s="754"/>
      <c r="WIE1158" s="754"/>
      <c r="WIF1158" s="754"/>
      <c r="WIG1158" s="754"/>
      <c r="WIH1158" s="754"/>
      <c r="WII1158" s="754"/>
      <c r="WIJ1158" s="754"/>
      <c r="WIK1158" s="754"/>
      <c r="WIL1158" s="754"/>
      <c r="WIM1158" s="754"/>
      <c r="WIN1158" s="754"/>
      <c r="WIO1158" s="754"/>
      <c r="WIP1158" s="754"/>
      <c r="WIQ1158" s="754"/>
      <c r="WIR1158" s="754"/>
      <c r="WIS1158" s="754"/>
      <c r="WIT1158" s="754"/>
      <c r="WIU1158" s="754"/>
      <c r="WIV1158" s="754"/>
      <c r="WIW1158" s="754"/>
      <c r="WIX1158" s="754"/>
      <c r="WIY1158" s="754"/>
      <c r="WIZ1158" s="754"/>
      <c r="WJA1158" s="754"/>
      <c r="WJB1158" s="754"/>
      <c r="WJC1158" s="754"/>
      <c r="WJD1158" s="754"/>
      <c r="WJE1158" s="754"/>
      <c r="WJF1158" s="754"/>
      <c r="WJG1158" s="754"/>
      <c r="WJH1158" s="754"/>
      <c r="WJI1158" s="754"/>
      <c r="WJJ1158" s="754"/>
      <c r="WJK1158" s="754"/>
      <c r="WJL1158" s="754"/>
      <c r="WJM1158" s="754"/>
      <c r="WJN1158" s="754"/>
      <c r="WJO1158" s="754"/>
      <c r="WJP1158" s="754"/>
      <c r="WJQ1158" s="754"/>
      <c r="WJR1158" s="754"/>
      <c r="WJS1158" s="754"/>
      <c r="WJT1158" s="754"/>
      <c r="WJU1158" s="754"/>
      <c r="WJV1158" s="754"/>
      <c r="WJW1158" s="754"/>
      <c r="WJX1158" s="754"/>
      <c r="WJY1158" s="754"/>
      <c r="WJZ1158" s="754"/>
      <c r="WKA1158" s="754"/>
      <c r="WKB1158" s="754"/>
      <c r="WKC1158" s="754"/>
      <c r="WKD1158" s="754"/>
      <c r="WKE1158" s="754"/>
      <c r="WKF1158" s="754"/>
      <c r="WKG1158" s="754"/>
      <c r="WKH1158" s="754"/>
      <c r="WKI1158" s="754"/>
      <c r="WKJ1158" s="754"/>
      <c r="WKK1158" s="754"/>
      <c r="WKL1158" s="754"/>
      <c r="WKM1158" s="754"/>
      <c r="WKN1158" s="754"/>
      <c r="WKO1158" s="754"/>
      <c r="WKP1158" s="754"/>
      <c r="WKQ1158" s="754"/>
      <c r="WKR1158" s="754"/>
      <c r="WKS1158" s="754"/>
      <c r="WKT1158" s="754"/>
      <c r="WKU1158" s="754"/>
      <c r="WKV1158" s="754"/>
      <c r="WKW1158" s="754"/>
      <c r="WKX1158" s="754"/>
      <c r="WKY1158" s="754"/>
      <c r="WKZ1158" s="754"/>
      <c r="WLA1158" s="754"/>
      <c r="WLB1158" s="754"/>
      <c r="WLC1158" s="754"/>
      <c r="WLD1158" s="754"/>
      <c r="WLE1158" s="754"/>
      <c r="WLF1158" s="754"/>
      <c r="WLG1158" s="754"/>
      <c r="WLH1158" s="754"/>
      <c r="WLI1158" s="754"/>
      <c r="WLJ1158" s="754"/>
      <c r="WLK1158" s="754"/>
      <c r="WLL1158" s="754"/>
      <c r="WLM1158" s="754"/>
      <c r="WLN1158" s="754"/>
      <c r="WLO1158" s="754"/>
      <c r="WLP1158" s="754"/>
      <c r="WLQ1158" s="754"/>
      <c r="WLR1158" s="754"/>
      <c r="WLS1158" s="754"/>
      <c r="WLT1158" s="754"/>
      <c r="WLU1158" s="754"/>
      <c r="WLV1158" s="754"/>
      <c r="WLW1158" s="754"/>
      <c r="WLX1158" s="754"/>
      <c r="WLY1158" s="754"/>
      <c r="WLZ1158" s="754"/>
      <c r="WMA1158" s="754"/>
      <c r="WMB1158" s="754"/>
      <c r="WMC1158" s="754"/>
      <c r="WMD1158" s="754"/>
      <c r="WME1158" s="754"/>
      <c r="WMF1158" s="754"/>
      <c r="WMG1158" s="754"/>
      <c r="WMH1158" s="754"/>
      <c r="WMI1158" s="754"/>
      <c r="WMJ1158" s="754"/>
      <c r="WMK1158" s="754"/>
      <c r="WML1158" s="754"/>
      <c r="WMM1158" s="754"/>
      <c r="WMN1158" s="754"/>
      <c r="WMO1158" s="754"/>
      <c r="WMP1158" s="754"/>
      <c r="WMQ1158" s="754"/>
      <c r="WMR1158" s="754"/>
      <c r="WMS1158" s="754"/>
      <c r="WMT1158" s="754"/>
      <c r="WMU1158" s="754"/>
      <c r="WMV1158" s="754"/>
      <c r="WMW1158" s="754"/>
      <c r="WMX1158" s="754"/>
      <c r="WMY1158" s="754"/>
      <c r="WMZ1158" s="754"/>
      <c r="WNA1158" s="754"/>
      <c r="WNB1158" s="754"/>
      <c r="WNC1158" s="754"/>
      <c r="WND1158" s="754"/>
      <c r="WNE1158" s="754"/>
      <c r="WNF1158" s="754"/>
      <c r="WNG1158" s="754"/>
      <c r="WNH1158" s="754"/>
      <c r="WNI1158" s="754"/>
      <c r="WNJ1158" s="754"/>
      <c r="WNK1158" s="754"/>
      <c r="WNL1158" s="754"/>
      <c r="WNM1158" s="754"/>
      <c r="WNN1158" s="754"/>
      <c r="WNO1158" s="754"/>
      <c r="WNP1158" s="754"/>
      <c r="WNQ1158" s="754"/>
      <c r="WNR1158" s="754"/>
      <c r="WNS1158" s="754"/>
      <c r="WNT1158" s="754"/>
      <c r="WNU1158" s="754"/>
      <c r="WNV1158" s="754"/>
      <c r="WNW1158" s="754"/>
      <c r="WNX1158" s="754"/>
      <c r="WNY1158" s="754"/>
      <c r="WNZ1158" s="754"/>
      <c r="WOA1158" s="754"/>
      <c r="WOB1158" s="754"/>
      <c r="WOC1158" s="754"/>
      <c r="WOD1158" s="754"/>
      <c r="WOE1158" s="754"/>
      <c r="WOF1158" s="754"/>
      <c r="WOG1158" s="754"/>
      <c r="WOH1158" s="754"/>
      <c r="WOI1158" s="754"/>
      <c r="WOJ1158" s="754"/>
      <c r="WOK1158" s="754"/>
      <c r="WOL1158" s="754"/>
      <c r="WOM1158" s="754"/>
      <c r="WON1158" s="754"/>
      <c r="WOO1158" s="754"/>
      <c r="WOP1158" s="754"/>
      <c r="WOQ1158" s="754"/>
      <c r="WOR1158" s="754"/>
      <c r="WOS1158" s="754"/>
      <c r="WOT1158" s="754"/>
      <c r="WOU1158" s="754"/>
      <c r="WOV1158" s="754"/>
      <c r="WOW1158" s="754"/>
      <c r="WOX1158" s="754"/>
      <c r="WOY1158" s="754"/>
      <c r="WOZ1158" s="754"/>
      <c r="WPA1158" s="754"/>
      <c r="WPB1158" s="754"/>
      <c r="WPC1158" s="754"/>
      <c r="WPD1158" s="754"/>
      <c r="WPE1158" s="754"/>
      <c r="WPF1158" s="754"/>
      <c r="WPG1158" s="754"/>
      <c r="WPH1158" s="754"/>
      <c r="WPI1158" s="754"/>
      <c r="WPJ1158" s="754"/>
      <c r="WPK1158" s="754"/>
      <c r="WPL1158" s="754"/>
      <c r="WPM1158" s="754"/>
      <c r="WPN1158" s="754"/>
      <c r="WPO1158" s="754"/>
      <c r="WPP1158" s="754"/>
      <c r="WPQ1158" s="754"/>
      <c r="WPR1158" s="754"/>
      <c r="WPS1158" s="754"/>
      <c r="WPT1158" s="754"/>
      <c r="WPU1158" s="754"/>
      <c r="WPV1158" s="754"/>
      <c r="WPW1158" s="754"/>
      <c r="WPX1158" s="754"/>
      <c r="WPY1158" s="754"/>
      <c r="WPZ1158" s="754"/>
      <c r="WQA1158" s="754"/>
      <c r="WQB1158" s="754"/>
      <c r="WQC1158" s="754"/>
      <c r="WQD1158" s="754"/>
      <c r="WQE1158" s="754"/>
      <c r="WQF1158" s="754"/>
      <c r="WQG1158" s="754"/>
      <c r="WQH1158" s="754"/>
      <c r="WQI1158" s="754"/>
      <c r="WQJ1158" s="754"/>
      <c r="WQK1158" s="754"/>
      <c r="WQL1158" s="754"/>
      <c r="WQM1158" s="754"/>
      <c r="WQN1158" s="754"/>
      <c r="WQO1158" s="754"/>
      <c r="WQP1158" s="754"/>
      <c r="WQQ1158" s="754"/>
      <c r="WQR1158" s="754"/>
      <c r="WQS1158" s="754"/>
      <c r="WQT1158" s="754"/>
      <c r="WQU1158" s="754"/>
      <c r="WQV1158" s="754"/>
      <c r="WQW1158" s="754"/>
      <c r="WQX1158" s="754"/>
      <c r="WQY1158" s="754"/>
      <c r="WQZ1158" s="754"/>
      <c r="WRA1158" s="754"/>
      <c r="WRB1158" s="754"/>
      <c r="WRC1158" s="754"/>
      <c r="WRD1158" s="754"/>
      <c r="WRE1158" s="754"/>
      <c r="WRF1158" s="754"/>
      <c r="WRG1158" s="754"/>
      <c r="WRH1158" s="754"/>
      <c r="WRI1158" s="754"/>
      <c r="WRJ1158" s="754"/>
      <c r="WRK1158" s="754"/>
      <c r="WRL1158" s="754"/>
      <c r="WRM1158" s="754"/>
      <c r="WRN1158" s="754"/>
      <c r="WRO1158" s="754"/>
      <c r="WRP1158" s="754"/>
      <c r="WRQ1158" s="754"/>
      <c r="WRR1158" s="754"/>
      <c r="WRS1158" s="754"/>
      <c r="WRT1158" s="754"/>
      <c r="WRU1158" s="754"/>
      <c r="WRV1158" s="754"/>
      <c r="WRW1158" s="754"/>
      <c r="WRX1158" s="754"/>
      <c r="WRY1158" s="754"/>
      <c r="WRZ1158" s="754"/>
      <c r="WSA1158" s="754"/>
      <c r="WSB1158" s="754"/>
      <c r="WSC1158" s="754"/>
      <c r="WSD1158" s="754"/>
      <c r="WSE1158" s="754"/>
      <c r="WSF1158" s="754"/>
      <c r="WSG1158" s="754"/>
      <c r="WSH1158" s="754"/>
      <c r="WSI1158" s="754"/>
      <c r="WSJ1158" s="754"/>
      <c r="WSK1158" s="754"/>
      <c r="WSL1158" s="754"/>
      <c r="WSM1158" s="754"/>
      <c r="WSN1158" s="754"/>
      <c r="WSO1158" s="754"/>
      <c r="WSP1158" s="754"/>
      <c r="WSQ1158" s="754"/>
      <c r="WSR1158" s="754"/>
      <c r="WSS1158" s="754"/>
      <c r="WST1158" s="754"/>
      <c r="WSU1158" s="754"/>
      <c r="WSV1158" s="754"/>
      <c r="WSW1158" s="754"/>
      <c r="WSX1158" s="754"/>
      <c r="WSY1158" s="754"/>
      <c r="WSZ1158" s="754"/>
      <c r="WTA1158" s="754"/>
      <c r="WTB1158" s="754"/>
      <c r="WTC1158" s="754"/>
      <c r="WTD1158" s="754"/>
      <c r="WTE1158" s="754"/>
      <c r="WTF1158" s="754"/>
      <c r="WTG1158" s="754"/>
      <c r="WTH1158" s="754"/>
      <c r="WTI1158" s="754"/>
      <c r="WTJ1158" s="754"/>
      <c r="WTK1158" s="754"/>
      <c r="WTL1158" s="754"/>
      <c r="WTM1158" s="754"/>
      <c r="WTN1158" s="754"/>
      <c r="WTO1158" s="754"/>
      <c r="WTP1158" s="754"/>
      <c r="WTQ1158" s="754"/>
      <c r="WTR1158" s="754"/>
      <c r="WTS1158" s="754"/>
      <c r="WTT1158" s="754"/>
      <c r="WTU1158" s="754"/>
      <c r="WTV1158" s="754"/>
      <c r="WTW1158" s="754"/>
      <c r="WTX1158" s="754"/>
      <c r="WTY1158" s="754"/>
      <c r="WTZ1158" s="754"/>
      <c r="WUA1158" s="754"/>
      <c r="WUB1158" s="754"/>
      <c r="WUC1158" s="754"/>
      <c r="WUD1158" s="754"/>
      <c r="WUE1158" s="754"/>
      <c r="WUF1158" s="754"/>
      <c r="WUG1158" s="754"/>
      <c r="WUH1158" s="754"/>
      <c r="WUI1158" s="754"/>
      <c r="WUJ1158" s="754"/>
      <c r="WUK1158" s="754"/>
      <c r="WUL1158" s="754"/>
      <c r="WUM1158" s="754"/>
      <c r="WUN1158" s="754"/>
      <c r="WUO1158" s="754"/>
      <c r="WUP1158" s="754"/>
      <c r="WUQ1158" s="754"/>
      <c r="WUR1158" s="754"/>
      <c r="WUS1158" s="754"/>
      <c r="WUT1158" s="754"/>
      <c r="WUU1158" s="754"/>
      <c r="WUV1158" s="754"/>
      <c r="WUW1158" s="754"/>
      <c r="WUX1158" s="754"/>
      <c r="WUY1158" s="754"/>
      <c r="WUZ1158" s="754"/>
      <c r="WVA1158" s="754"/>
      <c r="WVB1158" s="754"/>
      <c r="WVC1158" s="754"/>
      <c r="WVD1158" s="754"/>
      <c r="WVE1158" s="754"/>
      <c r="WVF1158" s="754"/>
      <c r="WVG1158" s="754"/>
      <c r="WVH1158" s="754"/>
      <c r="WVI1158" s="754"/>
      <c r="WVJ1158" s="754"/>
      <c r="WVK1158" s="754"/>
      <c r="WVL1158" s="754"/>
      <c r="WVM1158" s="754"/>
      <c r="WVN1158" s="754"/>
      <c r="WVO1158" s="754"/>
      <c r="WVP1158" s="754"/>
      <c r="WVQ1158" s="754"/>
      <c r="WVR1158" s="754"/>
      <c r="WVS1158" s="754"/>
      <c r="WVT1158" s="754"/>
      <c r="WVU1158" s="754"/>
      <c r="WVV1158" s="754"/>
      <c r="WVW1158" s="754"/>
      <c r="WVX1158" s="754"/>
      <c r="WVY1158" s="754"/>
      <c r="WVZ1158" s="754"/>
      <c r="WWA1158" s="754"/>
      <c r="WWB1158" s="754"/>
      <c r="WWC1158" s="754"/>
      <c r="WWD1158" s="754"/>
      <c r="WWE1158" s="754"/>
      <c r="WWF1158" s="754"/>
      <c r="WWG1158" s="754"/>
      <c r="WWH1158" s="754"/>
      <c r="WWI1158" s="754"/>
      <c r="WWJ1158" s="754"/>
      <c r="WWK1158" s="754"/>
      <c r="WWL1158" s="754"/>
      <c r="WWM1158" s="754"/>
      <c r="WWN1158" s="754"/>
      <c r="WWO1158" s="754"/>
      <c r="WWP1158" s="754"/>
      <c r="WWQ1158" s="754"/>
      <c r="WWR1158" s="754"/>
      <c r="WWS1158" s="754"/>
      <c r="WWT1158" s="754"/>
      <c r="WWU1158" s="754"/>
      <c r="WWV1158" s="754"/>
      <c r="WWW1158" s="754"/>
      <c r="WWX1158" s="754"/>
      <c r="WWY1158" s="754"/>
      <c r="WWZ1158" s="754"/>
      <c r="WXA1158" s="754"/>
      <c r="WXB1158" s="754"/>
      <c r="WXC1158" s="754"/>
      <c r="WXD1158" s="754"/>
      <c r="WXE1158" s="754"/>
      <c r="WXF1158" s="754"/>
      <c r="WXG1158" s="754"/>
      <c r="WXH1158" s="754"/>
      <c r="WXI1158" s="754"/>
      <c r="WXJ1158" s="754"/>
      <c r="WXK1158" s="754"/>
      <c r="WXL1158" s="754"/>
      <c r="WXM1158" s="754"/>
      <c r="WXN1158" s="754"/>
      <c r="WXO1158" s="754"/>
      <c r="WXP1158" s="754"/>
      <c r="WXQ1158" s="754"/>
      <c r="WXR1158" s="754"/>
      <c r="WXS1158" s="754"/>
      <c r="WXT1158" s="754"/>
      <c r="WXU1158" s="754"/>
      <c r="WXV1158" s="754"/>
      <c r="WXW1158" s="754"/>
      <c r="WXX1158" s="754"/>
      <c r="WXY1158" s="754"/>
      <c r="WXZ1158" s="754"/>
      <c r="WYA1158" s="754"/>
      <c r="WYB1158" s="754"/>
      <c r="WYC1158" s="754"/>
      <c r="WYD1158" s="754"/>
      <c r="WYE1158" s="754"/>
      <c r="WYF1158" s="754"/>
      <c r="WYG1158" s="754"/>
      <c r="WYH1158" s="754"/>
      <c r="WYI1158" s="754"/>
      <c r="WYJ1158" s="754"/>
      <c r="WYK1158" s="754"/>
      <c r="WYL1158" s="754"/>
      <c r="WYM1158" s="754"/>
      <c r="WYN1158" s="754"/>
      <c r="WYO1158" s="754"/>
      <c r="WYP1158" s="754"/>
      <c r="WYQ1158" s="754"/>
      <c r="WYR1158" s="754"/>
      <c r="WYS1158" s="754"/>
      <c r="WYT1158" s="754"/>
      <c r="WYU1158" s="754"/>
      <c r="WYV1158" s="754"/>
      <c r="WYW1158" s="754"/>
      <c r="WYX1158" s="754"/>
      <c r="WYY1158" s="754"/>
      <c r="WYZ1158" s="754"/>
      <c r="WZA1158" s="754"/>
      <c r="WZB1158" s="754"/>
      <c r="WZC1158" s="754"/>
      <c r="WZD1158" s="754"/>
      <c r="WZE1158" s="754"/>
      <c r="WZF1158" s="754"/>
      <c r="WZG1158" s="754"/>
      <c r="WZH1158" s="754"/>
      <c r="WZI1158" s="754"/>
      <c r="WZJ1158" s="754"/>
      <c r="WZK1158" s="754"/>
      <c r="WZL1158" s="754"/>
      <c r="WZM1158" s="754"/>
      <c r="WZN1158" s="754"/>
      <c r="WZO1158" s="754"/>
      <c r="WZP1158" s="754"/>
      <c r="WZQ1158" s="754"/>
      <c r="WZR1158" s="754"/>
      <c r="WZS1158" s="754"/>
      <c r="WZT1158" s="754"/>
      <c r="WZU1158" s="754"/>
      <c r="WZV1158" s="754"/>
      <c r="WZW1158" s="754"/>
      <c r="WZX1158" s="754"/>
      <c r="WZY1158" s="754"/>
      <c r="WZZ1158" s="754"/>
      <c r="XAA1158" s="754"/>
      <c r="XAB1158" s="754"/>
      <c r="XAC1158" s="754"/>
      <c r="XAD1158" s="754"/>
      <c r="XAE1158" s="754"/>
      <c r="XAF1158" s="754"/>
      <c r="XAG1158" s="754"/>
      <c r="XAH1158" s="754"/>
      <c r="XAI1158" s="754"/>
      <c r="XAJ1158" s="754"/>
      <c r="XAK1158" s="754"/>
      <c r="XAL1158" s="754"/>
      <c r="XAM1158" s="754"/>
      <c r="XAN1158" s="754"/>
      <c r="XAO1158" s="754"/>
      <c r="XAP1158" s="754"/>
      <c r="XAQ1158" s="754"/>
      <c r="XAR1158" s="754"/>
      <c r="XAS1158" s="754"/>
      <c r="XAT1158" s="754"/>
      <c r="XAU1158" s="754"/>
      <c r="XAV1158" s="754"/>
      <c r="XAW1158" s="754"/>
      <c r="XAX1158" s="754"/>
      <c r="XAY1158" s="754"/>
      <c r="XAZ1158" s="754"/>
      <c r="XBA1158" s="754"/>
      <c r="XBB1158" s="754"/>
      <c r="XBC1158" s="754"/>
      <c r="XBD1158" s="754"/>
      <c r="XBE1158" s="754"/>
      <c r="XBF1158" s="754"/>
      <c r="XBG1158" s="754"/>
      <c r="XBH1158" s="754"/>
      <c r="XBI1158" s="754"/>
      <c r="XBJ1158" s="754"/>
      <c r="XBK1158" s="754"/>
      <c r="XBL1158" s="754"/>
      <c r="XBM1158" s="754"/>
      <c r="XBN1158" s="754"/>
      <c r="XBO1158" s="754"/>
      <c r="XBP1158" s="754"/>
      <c r="XBQ1158" s="754"/>
      <c r="XBR1158" s="754"/>
      <c r="XBS1158" s="754"/>
      <c r="XBT1158" s="754"/>
      <c r="XBU1158" s="754"/>
      <c r="XBV1158" s="754"/>
      <c r="XBW1158" s="754"/>
      <c r="XBX1158" s="754"/>
      <c r="XBY1158" s="754"/>
      <c r="XBZ1158" s="754"/>
      <c r="XCA1158" s="754"/>
      <c r="XCB1158" s="754"/>
      <c r="XCC1158" s="754"/>
      <c r="XCD1158" s="754"/>
      <c r="XCE1158" s="754"/>
      <c r="XCF1158" s="754"/>
      <c r="XCG1158" s="754"/>
      <c r="XCH1158" s="754"/>
      <c r="XCI1158" s="754"/>
      <c r="XCJ1158" s="754"/>
      <c r="XCK1158" s="754"/>
      <c r="XCL1158" s="754"/>
      <c r="XCM1158" s="754"/>
      <c r="XCN1158" s="754"/>
      <c r="XCO1158" s="754"/>
      <c r="XCP1158" s="754"/>
      <c r="XCQ1158" s="754"/>
      <c r="XCR1158" s="754"/>
      <c r="XCS1158" s="754"/>
      <c r="XCT1158" s="754"/>
      <c r="XCU1158" s="754"/>
      <c r="XCV1158" s="754"/>
      <c r="XCW1158" s="754"/>
      <c r="XCX1158" s="754"/>
      <c r="XCY1158" s="754"/>
      <c r="XCZ1158" s="754"/>
      <c r="XDA1158" s="754"/>
      <c r="XDB1158" s="754"/>
      <c r="XDC1158" s="754"/>
      <c r="XDD1158" s="754"/>
      <c r="XDE1158" s="754"/>
      <c r="XDF1158" s="754"/>
      <c r="XDG1158" s="754"/>
      <c r="XDH1158" s="754"/>
      <c r="XDI1158" s="754"/>
      <c r="XDJ1158" s="754"/>
      <c r="XDK1158" s="754"/>
      <c r="XDL1158" s="754"/>
      <c r="XDM1158" s="754"/>
      <c r="XDN1158" s="754"/>
      <c r="XDO1158" s="754"/>
      <c r="XDP1158" s="754"/>
      <c r="XDQ1158" s="754"/>
      <c r="XDR1158" s="754"/>
      <c r="XDS1158" s="754"/>
      <c r="XDT1158" s="754"/>
      <c r="XDU1158" s="754"/>
      <c r="XDV1158" s="754"/>
      <c r="XDW1158" s="754"/>
      <c r="XDX1158" s="754"/>
      <c r="XDY1158" s="754"/>
      <c r="XDZ1158" s="754"/>
      <c r="XEA1158" s="754"/>
      <c r="XEB1158" s="754"/>
      <c r="XEC1158" s="754"/>
      <c r="XED1158" s="754"/>
      <c r="XEE1158" s="754"/>
      <c r="XEF1158" s="754"/>
      <c r="XEG1158" s="754"/>
      <c r="XEH1158" s="754"/>
      <c r="XEI1158" s="754"/>
      <c r="XEJ1158" s="754"/>
      <c r="XEK1158" s="754"/>
      <c r="XEL1158" s="754"/>
      <c r="XEM1158" s="754"/>
      <c r="XEN1158" s="754"/>
      <c r="XEO1158" s="754"/>
      <c r="XEP1158" s="754"/>
      <c r="XEQ1158" s="754"/>
      <c r="XER1158" s="754"/>
      <c r="XES1158" s="754"/>
      <c r="XET1158" s="754"/>
      <c r="XEU1158" s="754"/>
      <c r="XEV1158" s="754"/>
      <c r="XEW1158" s="754"/>
      <c r="XEX1158" s="754"/>
      <c r="XEY1158" s="754"/>
      <c r="XEZ1158" s="754"/>
      <c r="XFA1158" s="754"/>
      <c r="XFB1158" s="754"/>
      <c r="XFC1158" s="754"/>
      <c r="XFD1158" s="754"/>
    </row>
    <row r="1159" spans="1:16384" ht="12.6" customHeight="1" x14ac:dyDescent="0.3">
      <c r="A1159" s="373"/>
      <c r="B1159" s="248"/>
      <c r="C1159" s="248"/>
      <c r="D1159" s="248"/>
      <c r="E1159" s="248"/>
      <c r="F1159" s="248"/>
      <c r="G1159" s="248"/>
      <c r="H1159" s="248"/>
      <c r="I1159" s="248"/>
      <c r="J1159" s="248"/>
      <c r="K1159" s="248"/>
      <c r="L1159" s="248"/>
      <c r="M1159" s="248"/>
      <c r="N1159" s="248"/>
      <c r="O1159" s="248"/>
      <c r="P1159" s="248"/>
      <c r="Q1159" s="248"/>
      <c r="R1159" s="248"/>
      <c r="S1159" s="248"/>
      <c r="T1159" s="248"/>
      <c r="U1159" s="248"/>
      <c r="V1159" s="248"/>
      <c r="W1159" s="248"/>
      <c r="X1159" s="248"/>
      <c r="Y1159" s="248"/>
      <c r="Z1159" s="248"/>
      <c r="AA1159" s="248"/>
      <c r="AB1159" s="248"/>
      <c r="AC1159" s="248"/>
      <c r="AD1159" s="248"/>
      <c r="AE1159" s="248"/>
      <c r="AF1159" s="248"/>
      <c r="AG1159" s="248"/>
      <c r="AH1159" s="248"/>
      <c r="AI1159" s="248"/>
      <c r="AJ1159" s="248"/>
      <c r="AK1159" s="248"/>
      <c r="AL1159" s="248"/>
      <c r="AM1159" s="248"/>
      <c r="AN1159" s="248"/>
      <c r="AO1159" s="248"/>
      <c r="AP1159" s="248"/>
      <c r="AQ1159" s="248"/>
      <c r="AR1159" s="248"/>
      <c r="AS1159" s="248"/>
      <c r="AT1159" s="248"/>
      <c r="AU1159" s="248"/>
      <c r="AV1159" s="248"/>
      <c r="AW1159" s="248"/>
      <c r="AX1159" s="248"/>
      <c r="AY1159" s="248"/>
      <c r="AZ1159" s="248"/>
      <c r="BA1159" s="248"/>
      <c r="BB1159" s="374"/>
    </row>
    <row r="1160" spans="1:16384" ht="13.2" x14ac:dyDescent="0.3">
      <c r="A1160" s="1098" t="s">
        <v>2889</v>
      </c>
      <c r="B1160" s="1098"/>
      <c r="C1160" s="1098"/>
      <c r="D1160" s="1098"/>
      <c r="E1160" s="1098"/>
      <c r="F1160" s="1098"/>
      <c r="G1160" s="1098"/>
      <c r="H1160" s="1098"/>
      <c r="I1160" s="1098"/>
      <c r="J1160" s="1098"/>
      <c r="K1160" s="1098"/>
      <c r="L1160" s="1098"/>
      <c r="M1160" s="1098"/>
      <c r="N1160" s="1098"/>
      <c r="O1160" s="1098"/>
      <c r="P1160" s="1098"/>
      <c r="Q1160" s="1098"/>
      <c r="R1160" s="1098"/>
      <c r="S1160" s="1098"/>
      <c r="T1160" s="1098"/>
      <c r="U1160" s="1098"/>
      <c r="V1160" s="1098"/>
      <c r="W1160" s="1098"/>
      <c r="X1160" s="1098"/>
      <c r="Y1160" s="1098"/>
      <c r="Z1160" s="1098"/>
      <c r="AA1160" s="1098"/>
      <c r="AB1160" s="1098"/>
      <c r="AC1160" s="1098"/>
      <c r="AD1160" s="1098"/>
      <c r="AE1160" s="1098"/>
      <c r="AF1160" s="1098"/>
      <c r="AG1160" s="1098"/>
      <c r="AH1160" s="1098"/>
      <c r="AI1160" s="1098"/>
      <c r="AJ1160" s="1098"/>
      <c r="AK1160" s="1098"/>
      <c r="AL1160" s="1098"/>
      <c r="AM1160" s="1098"/>
      <c r="AN1160" s="1098"/>
      <c r="AO1160" s="1098"/>
      <c r="AP1160" s="1098"/>
      <c r="AQ1160" s="1098"/>
      <c r="AR1160" s="1098"/>
      <c r="AS1160" s="1098"/>
      <c r="AT1160" s="1098"/>
      <c r="AU1160" s="1098"/>
      <c r="AV1160" s="1098"/>
      <c r="AW1160" s="1098"/>
      <c r="AX1160" s="1098"/>
      <c r="AY1160" s="1098"/>
      <c r="AZ1160" s="1098"/>
      <c r="BA1160" s="1098"/>
      <c r="BB1160" s="379"/>
    </row>
    <row r="1161" spans="1:16384" ht="12.6" customHeight="1" x14ac:dyDescent="0.3">
      <c r="A1161" s="754" t="s">
        <v>2890</v>
      </c>
      <c r="B1161" s="754"/>
      <c r="C1161" s="754"/>
      <c r="D1161" s="754"/>
      <c r="E1161" s="754"/>
      <c r="F1161" s="754"/>
      <c r="G1161" s="754"/>
      <c r="H1161" s="754"/>
      <c r="I1161" s="754"/>
      <c r="J1161" s="754"/>
      <c r="K1161" s="754"/>
      <c r="L1161" s="754"/>
      <c r="M1161" s="754"/>
      <c r="N1161" s="754"/>
      <c r="O1161" s="754"/>
      <c r="P1161" s="754"/>
      <c r="Q1161" s="754"/>
      <c r="R1161" s="754"/>
      <c r="S1161" s="754"/>
      <c r="T1161" s="754"/>
      <c r="U1161" s="754"/>
      <c r="V1161" s="754"/>
      <c r="W1161" s="754"/>
      <c r="X1161" s="754"/>
      <c r="Y1161" s="754"/>
      <c r="Z1161" s="754"/>
      <c r="AA1161" s="754"/>
      <c r="AB1161" s="754"/>
      <c r="AC1161" s="754"/>
      <c r="AD1161" s="754"/>
      <c r="AE1161" s="754"/>
      <c r="AF1161" s="754"/>
      <c r="AG1161" s="754"/>
      <c r="AH1161" s="754"/>
      <c r="AI1161" s="754"/>
      <c r="AJ1161" s="754"/>
      <c r="AK1161" s="754"/>
      <c r="AL1161" s="754"/>
      <c r="AM1161" s="754"/>
      <c r="AN1161" s="754"/>
      <c r="AO1161" s="754"/>
      <c r="AP1161" s="754"/>
      <c r="AQ1161" s="754"/>
      <c r="AR1161" s="754"/>
      <c r="AS1161" s="754"/>
      <c r="AT1161" s="754"/>
      <c r="AU1161" s="754"/>
      <c r="AV1161" s="754"/>
      <c r="AW1161" s="754"/>
      <c r="AX1161" s="754"/>
      <c r="AY1161" s="754"/>
      <c r="AZ1161" s="754"/>
      <c r="BA1161" s="754"/>
      <c r="BB1161" s="754"/>
      <c r="BC1161" s="754"/>
      <c r="BD1161" s="754"/>
      <c r="BE1161" s="754"/>
      <c r="BF1161" s="754"/>
      <c r="BG1161" s="754"/>
      <c r="BH1161" s="754"/>
      <c r="BI1161" s="754"/>
      <c r="BJ1161" s="754"/>
      <c r="BK1161" s="754"/>
      <c r="BL1161" s="754"/>
      <c r="BM1161" s="754"/>
      <c r="BN1161" s="754"/>
      <c r="BO1161" s="754"/>
      <c r="BP1161" s="754"/>
      <c r="BQ1161" s="754"/>
      <c r="BR1161" s="754"/>
      <c r="BS1161" s="754"/>
      <c r="BT1161" s="754"/>
      <c r="BU1161" s="754"/>
      <c r="BV1161" s="754"/>
      <c r="BW1161" s="754"/>
      <c r="BX1161" s="754"/>
      <c r="BY1161" s="754"/>
      <c r="BZ1161" s="754"/>
      <c r="CA1161" s="754"/>
      <c r="CB1161" s="754"/>
      <c r="CC1161" s="754"/>
      <c r="CD1161" s="754"/>
      <c r="CE1161" s="754"/>
      <c r="CF1161" s="754"/>
      <c r="CG1161" s="754"/>
      <c r="CH1161" s="754"/>
      <c r="CI1161" s="754"/>
      <c r="CJ1161" s="754"/>
      <c r="CK1161" s="754"/>
      <c r="CL1161" s="754"/>
      <c r="CM1161" s="754"/>
      <c r="CN1161" s="754"/>
      <c r="CO1161" s="754"/>
      <c r="CP1161" s="754"/>
      <c r="CQ1161" s="754"/>
      <c r="CR1161" s="754"/>
      <c r="CS1161" s="754"/>
      <c r="CT1161" s="754"/>
      <c r="CU1161" s="754"/>
      <c r="CV1161" s="754"/>
      <c r="CW1161" s="754"/>
      <c r="CX1161" s="754"/>
      <c r="CY1161" s="754"/>
      <c r="CZ1161" s="754"/>
      <c r="DA1161" s="754"/>
      <c r="DB1161" s="754"/>
      <c r="DC1161" s="754"/>
      <c r="DD1161" s="754"/>
      <c r="DE1161" s="754"/>
      <c r="DF1161" s="754"/>
      <c r="DG1161" s="754"/>
      <c r="DH1161" s="754"/>
      <c r="DI1161" s="754"/>
      <c r="DJ1161" s="754"/>
      <c r="DK1161" s="754"/>
      <c r="DL1161" s="754"/>
      <c r="DM1161" s="754"/>
      <c r="DN1161" s="754"/>
      <c r="DO1161" s="754"/>
      <c r="DP1161" s="754"/>
      <c r="DQ1161" s="754"/>
      <c r="DR1161" s="754"/>
      <c r="DS1161" s="754"/>
      <c r="DT1161" s="754"/>
      <c r="DU1161" s="754"/>
      <c r="DV1161" s="754"/>
      <c r="DW1161" s="754"/>
      <c r="DX1161" s="754"/>
      <c r="DY1161" s="754"/>
      <c r="DZ1161" s="754"/>
      <c r="EA1161" s="754"/>
      <c r="EB1161" s="754"/>
      <c r="EC1161" s="754"/>
      <c r="ED1161" s="754"/>
      <c r="EE1161" s="754"/>
      <c r="EF1161" s="754"/>
      <c r="EG1161" s="754"/>
      <c r="EH1161" s="754"/>
      <c r="EI1161" s="754"/>
      <c r="EJ1161" s="754"/>
      <c r="EK1161" s="754"/>
      <c r="EL1161" s="754"/>
      <c r="EM1161" s="754"/>
      <c r="EN1161" s="754"/>
      <c r="EO1161" s="754"/>
      <c r="EP1161" s="754"/>
      <c r="EQ1161" s="754"/>
      <c r="ER1161" s="754"/>
      <c r="ES1161" s="754"/>
      <c r="ET1161" s="754"/>
      <c r="EU1161" s="754"/>
      <c r="EV1161" s="754"/>
      <c r="EW1161" s="754"/>
      <c r="EX1161" s="754"/>
      <c r="EY1161" s="754"/>
      <c r="EZ1161" s="754"/>
      <c r="FA1161" s="754"/>
      <c r="FB1161" s="754"/>
      <c r="FC1161" s="754"/>
      <c r="FD1161" s="754"/>
      <c r="FE1161" s="754"/>
      <c r="FF1161" s="754"/>
      <c r="FG1161" s="754"/>
      <c r="FH1161" s="754"/>
      <c r="FI1161" s="754"/>
      <c r="FJ1161" s="754"/>
      <c r="FK1161" s="754"/>
      <c r="FL1161" s="754"/>
      <c r="FM1161" s="754"/>
      <c r="FN1161" s="754"/>
      <c r="FO1161" s="754"/>
      <c r="FP1161" s="754"/>
      <c r="FQ1161" s="754"/>
      <c r="FR1161" s="754"/>
      <c r="FS1161" s="754"/>
      <c r="FT1161" s="754"/>
      <c r="FU1161" s="754"/>
      <c r="FV1161" s="754"/>
      <c r="FW1161" s="754"/>
      <c r="FX1161" s="754"/>
      <c r="FY1161" s="754"/>
      <c r="FZ1161" s="754"/>
      <c r="GA1161" s="754"/>
      <c r="GB1161" s="754"/>
      <c r="GC1161" s="754"/>
      <c r="GD1161" s="754"/>
      <c r="GE1161" s="754"/>
      <c r="GF1161" s="754"/>
      <c r="GG1161" s="754"/>
      <c r="GH1161" s="754"/>
      <c r="GI1161" s="754"/>
      <c r="GJ1161" s="754"/>
      <c r="GK1161" s="754"/>
      <c r="GL1161" s="754"/>
      <c r="GM1161" s="754"/>
      <c r="GN1161" s="754"/>
      <c r="GO1161" s="754"/>
      <c r="GP1161" s="754"/>
      <c r="GQ1161" s="754"/>
      <c r="GR1161" s="754"/>
      <c r="GS1161" s="754"/>
      <c r="GT1161" s="754"/>
      <c r="GU1161" s="754"/>
      <c r="GV1161" s="754"/>
      <c r="GW1161" s="754"/>
      <c r="GX1161" s="754"/>
      <c r="GY1161" s="754"/>
      <c r="GZ1161" s="754"/>
      <c r="HA1161" s="754"/>
      <c r="HB1161" s="754"/>
      <c r="HC1161" s="754"/>
      <c r="HD1161" s="754"/>
      <c r="HE1161" s="754"/>
      <c r="HF1161" s="754"/>
      <c r="HG1161" s="754"/>
      <c r="HH1161" s="754"/>
      <c r="HI1161" s="754"/>
      <c r="HJ1161" s="754"/>
      <c r="HK1161" s="754"/>
      <c r="HL1161" s="754"/>
      <c r="HM1161" s="754"/>
      <c r="HN1161" s="754"/>
      <c r="HO1161" s="754"/>
      <c r="HP1161" s="754"/>
      <c r="HQ1161" s="754"/>
      <c r="HR1161" s="754"/>
      <c r="HS1161" s="754"/>
      <c r="HT1161" s="754"/>
      <c r="HU1161" s="754"/>
      <c r="HV1161" s="754"/>
      <c r="HW1161" s="754"/>
      <c r="HX1161" s="754"/>
      <c r="HY1161" s="754"/>
      <c r="HZ1161" s="754"/>
      <c r="IA1161" s="754"/>
      <c r="IB1161" s="754"/>
      <c r="IC1161" s="754"/>
      <c r="ID1161" s="754"/>
      <c r="IE1161" s="754"/>
      <c r="IF1161" s="754"/>
      <c r="IG1161" s="754"/>
      <c r="IH1161" s="754"/>
      <c r="II1161" s="754"/>
      <c r="IJ1161" s="754"/>
      <c r="IK1161" s="754"/>
      <c r="IL1161" s="754"/>
      <c r="IM1161" s="754"/>
      <c r="IN1161" s="754"/>
      <c r="IO1161" s="754"/>
      <c r="IP1161" s="754"/>
      <c r="IQ1161" s="754"/>
      <c r="IR1161" s="754"/>
      <c r="IS1161" s="754"/>
      <c r="IT1161" s="754"/>
      <c r="IU1161" s="754"/>
      <c r="IV1161" s="754"/>
      <c r="IW1161" s="754"/>
      <c r="IX1161" s="754"/>
      <c r="IY1161" s="754"/>
      <c r="IZ1161" s="754"/>
      <c r="JA1161" s="754"/>
      <c r="JB1161" s="754"/>
      <c r="JC1161" s="754"/>
      <c r="JD1161" s="754"/>
      <c r="JE1161" s="754"/>
      <c r="JF1161" s="754"/>
      <c r="JG1161" s="754"/>
      <c r="JH1161" s="754"/>
      <c r="JI1161" s="754"/>
      <c r="JJ1161" s="754"/>
      <c r="JK1161" s="754"/>
      <c r="JL1161" s="754"/>
      <c r="JM1161" s="754"/>
      <c r="JN1161" s="754"/>
      <c r="JO1161" s="754"/>
      <c r="JP1161" s="754"/>
      <c r="JQ1161" s="754"/>
      <c r="JR1161" s="754"/>
      <c r="JS1161" s="754"/>
      <c r="JT1161" s="754"/>
      <c r="JU1161" s="754"/>
      <c r="JV1161" s="754"/>
      <c r="JW1161" s="754"/>
      <c r="JX1161" s="754"/>
      <c r="JY1161" s="754"/>
      <c r="JZ1161" s="754"/>
      <c r="KA1161" s="754"/>
      <c r="KB1161" s="754"/>
      <c r="KC1161" s="754"/>
      <c r="KD1161" s="754"/>
      <c r="KE1161" s="754"/>
      <c r="KF1161" s="754"/>
      <c r="KG1161" s="754"/>
      <c r="KH1161" s="754"/>
      <c r="KI1161" s="754"/>
      <c r="KJ1161" s="754"/>
      <c r="KK1161" s="754"/>
      <c r="KL1161" s="754"/>
      <c r="KM1161" s="754"/>
      <c r="KN1161" s="754"/>
      <c r="KO1161" s="754"/>
      <c r="KP1161" s="754"/>
      <c r="KQ1161" s="754"/>
      <c r="KR1161" s="754"/>
      <c r="KS1161" s="754"/>
      <c r="KT1161" s="754"/>
      <c r="KU1161" s="754"/>
      <c r="KV1161" s="754"/>
      <c r="KW1161" s="754"/>
      <c r="KX1161" s="754"/>
      <c r="KY1161" s="754"/>
      <c r="KZ1161" s="754"/>
      <c r="LA1161" s="754"/>
      <c r="LB1161" s="754"/>
      <c r="LC1161" s="754"/>
      <c r="LD1161" s="754"/>
      <c r="LE1161" s="754"/>
      <c r="LF1161" s="754"/>
      <c r="LG1161" s="754"/>
      <c r="LH1161" s="754"/>
      <c r="LI1161" s="754"/>
      <c r="LJ1161" s="754"/>
      <c r="LK1161" s="754"/>
      <c r="LL1161" s="754"/>
      <c r="LM1161" s="754"/>
      <c r="LN1161" s="754"/>
      <c r="LO1161" s="754"/>
      <c r="LP1161" s="754"/>
      <c r="LQ1161" s="754"/>
      <c r="LR1161" s="754"/>
      <c r="LS1161" s="754"/>
      <c r="LT1161" s="754"/>
      <c r="LU1161" s="754"/>
      <c r="LV1161" s="754"/>
      <c r="LW1161" s="754"/>
      <c r="LX1161" s="754"/>
      <c r="LY1161" s="754"/>
      <c r="LZ1161" s="754"/>
      <c r="MA1161" s="754"/>
      <c r="MB1161" s="754"/>
      <c r="MC1161" s="754"/>
      <c r="MD1161" s="754"/>
      <c r="ME1161" s="754"/>
      <c r="MF1161" s="754"/>
      <c r="MG1161" s="754"/>
      <c r="MH1161" s="754"/>
      <c r="MI1161" s="754"/>
      <c r="MJ1161" s="754"/>
      <c r="MK1161" s="754"/>
      <c r="ML1161" s="754"/>
      <c r="MM1161" s="754"/>
      <c r="MN1161" s="754"/>
      <c r="MO1161" s="754"/>
      <c r="MP1161" s="754"/>
      <c r="MQ1161" s="754"/>
      <c r="MR1161" s="754"/>
      <c r="MS1161" s="754"/>
      <c r="MT1161" s="754"/>
      <c r="MU1161" s="754"/>
      <c r="MV1161" s="754"/>
      <c r="MW1161" s="754"/>
      <c r="MX1161" s="754"/>
      <c r="MY1161" s="754"/>
      <c r="MZ1161" s="754"/>
      <c r="NA1161" s="754"/>
      <c r="NB1161" s="754"/>
      <c r="NC1161" s="754"/>
      <c r="ND1161" s="754"/>
      <c r="NE1161" s="754"/>
      <c r="NF1161" s="754"/>
      <c r="NG1161" s="754"/>
      <c r="NH1161" s="754"/>
      <c r="NI1161" s="754"/>
      <c r="NJ1161" s="754"/>
      <c r="NK1161" s="754"/>
      <c r="NL1161" s="754"/>
      <c r="NM1161" s="754"/>
      <c r="NN1161" s="754"/>
      <c r="NO1161" s="754"/>
      <c r="NP1161" s="754"/>
      <c r="NQ1161" s="754"/>
      <c r="NR1161" s="754"/>
      <c r="NS1161" s="754"/>
      <c r="NT1161" s="754"/>
      <c r="NU1161" s="754"/>
      <c r="NV1161" s="754"/>
      <c r="NW1161" s="754"/>
      <c r="NX1161" s="754"/>
      <c r="NY1161" s="754"/>
      <c r="NZ1161" s="754"/>
      <c r="OA1161" s="754"/>
      <c r="OB1161" s="754"/>
      <c r="OC1161" s="754"/>
      <c r="OD1161" s="754"/>
      <c r="OE1161" s="754"/>
      <c r="OF1161" s="754"/>
      <c r="OG1161" s="754"/>
      <c r="OH1161" s="754"/>
      <c r="OI1161" s="754"/>
      <c r="OJ1161" s="754"/>
      <c r="OK1161" s="754"/>
      <c r="OL1161" s="754"/>
      <c r="OM1161" s="754"/>
      <c r="ON1161" s="754"/>
      <c r="OO1161" s="754"/>
      <c r="OP1161" s="754"/>
      <c r="OQ1161" s="754"/>
      <c r="OR1161" s="754"/>
      <c r="OS1161" s="754"/>
      <c r="OT1161" s="754"/>
      <c r="OU1161" s="754"/>
      <c r="OV1161" s="754"/>
      <c r="OW1161" s="754"/>
      <c r="OX1161" s="754"/>
      <c r="OY1161" s="754"/>
      <c r="OZ1161" s="754"/>
      <c r="PA1161" s="754"/>
      <c r="PB1161" s="754"/>
      <c r="PC1161" s="754"/>
      <c r="PD1161" s="754"/>
      <c r="PE1161" s="754"/>
      <c r="PF1161" s="754"/>
      <c r="PG1161" s="754"/>
      <c r="PH1161" s="754"/>
      <c r="PI1161" s="754"/>
      <c r="PJ1161" s="754"/>
      <c r="PK1161" s="754"/>
      <c r="PL1161" s="754"/>
      <c r="PM1161" s="754"/>
      <c r="PN1161" s="754"/>
      <c r="PO1161" s="754"/>
      <c r="PP1161" s="754"/>
      <c r="PQ1161" s="754"/>
      <c r="PR1161" s="754"/>
      <c r="PS1161" s="754"/>
      <c r="PT1161" s="754"/>
      <c r="PU1161" s="754"/>
      <c r="PV1161" s="754"/>
      <c r="PW1161" s="754"/>
      <c r="PX1161" s="754"/>
      <c r="PY1161" s="754"/>
      <c r="PZ1161" s="754"/>
      <c r="QA1161" s="754"/>
      <c r="QB1161" s="754"/>
      <c r="QC1161" s="754"/>
      <c r="QD1161" s="754"/>
      <c r="QE1161" s="754"/>
      <c r="QF1161" s="754"/>
      <c r="QG1161" s="754"/>
      <c r="QH1161" s="754"/>
      <c r="QI1161" s="754"/>
      <c r="QJ1161" s="754"/>
      <c r="QK1161" s="754"/>
      <c r="QL1161" s="754"/>
      <c r="QM1161" s="754"/>
      <c r="QN1161" s="754"/>
      <c r="QO1161" s="754"/>
      <c r="QP1161" s="754"/>
      <c r="QQ1161" s="754"/>
      <c r="QR1161" s="754"/>
      <c r="QS1161" s="754"/>
      <c r="QT1161" s="754"/>
      <c r="QU1161" s="754"/>
      <c r="QV1161" s="754"/>
      <c r="QW1161" s="754"/>
      <c r="QX1161" s="754"/>
      <c r="QY1161" s="754"/>
      <c r="QZ1161" s="754"/>
      <c r="RA1161" s="754"/>
      <c r="RB1161" s="754"/>
      <c r="RC1161" s="754"/>
      <c r="RD1161" s="754"/>
      <c r="RE1161" s="754"/>
      <c r="RF1161" s="754"/>
      <c r="RG1161" s="754"/>
      <c r="RH1161" s="754"/>
      <c r="RI1161" s="754"/>
      <c r="RJ1161" s="754"/>
      <c r="RK1161" s="754"/>
      <c r="RL1161" s="754"/>
      <c r="RM1161" s="754"/>
      <c r="RN1161" s="754"/>
      <c r="RO1161" s="754"/>
      <c r="RP1161" s="754"/>
      <c r="RQ1161" s="754"/>
      <c r="RR1161" s="754"/>
      <c r="RS1161" s="754"/>
      <c r="RT1161" s="754"/>
      <c r="RU1161" s="754"/>
      <c r="RV1161" s="754"/>
      <c r="RW1161" s="754"/>
      <c r="RX1161" s="754"/>
      <c r="RY1161" s="754"/>
      <c r="RZ1161" s="754"/>
      <c r="SA1161" s="754"/>
      <c r="SB1161" s="754"/>
      <c r="SC1161" s="754"/>
      <c r="SD1161" s="754"/>
      <c r="SE1161" s="754"/>
      <c r="SF1161" s="754"/>
      <c r="SG1161" s="754"/>
      <c r="SH1161" s="754"/>
      <c r="SI1161" s="754"/>
      <c r="SJ1161" s="754"/>
      <c r="SK1161" s="754"/>
      <c r="SL1161" s="754"/>
      <c r="SM1161" s="754"/>
      <c r="SN1161" s="754"/>
      <c r="SO1161" s="754"/>
      <c r="SP1161" s="754"/>
      <c r="SQ1161" s="754"/>
      <c r="SR1161" s="754"/>
      <c r="SS1161" s="754"/>
      <c r="ST1161" s="754"/>
      <c r="SU1161" s="754"/>
      <c r="SV1161" s="754"/>
      <c r="SW1161" s="754"/>
      <c r="SX1161" s="754"/>
      <c r="SY1161" s="754"/>
      <c r="SZ1161" s="754"/>
      <c r="TA1161" s="754"/>
      <c r="TB1161" s="754"/>
      <c r="TC1161" s="754"/>
      <c r="TD1161" s="754"/>
      <c r="TE1161" s="754"/>
      <c r="TF1161" s="754"/>
      <c r="TG1161" s="754"/>
      <c r="TH1161" s="754"/>
      <c r="TI1161" s="754"/>
      <c r="TJ1161" s="754"/>
      <c r="TK1161" s="754"/>
      <c r="TL1161" s="754"/>
      <c r="TM1161" s="754"/>
      <c r="TN1161" s="754"/>
      <c r="TO1161" s="754"/>
      <c r="TP1161" s="754"/>
      <c r="TQ1161" s="754"/>
      <c r="TR1161" s="754"/>
      <c r="TS1161" s="754"/>
      <c r="TT1161" s="754"/>
      <c r="TU1161" s="754"/>
      <c r="TV1161" s="754"/>
      <c r="TW1161" s="754"/>
      <c r="TX1161" s="754"/>
      <c r="TY1161" s="754"/>
      <c r="TZ1161" s="754"/>
      <c r="UA1161" s="754"/>
      <c r="UB1161" s="754"/>
      <c r="UC1161" s="754"/>
      <c r="UD1161" s="754"/>
      <c r="UE1161" s="754"/>
      <c r="UF1161" s="754"/>
      <c r="UG1161" s="754"/>
      <c r="UH1161" s="754"/>
      <c r="UI1161" s="754"/>
      <c r="UJ1161" s="754"/>
      <c r="UK1161" s="754"/>
      <c r="UL1161" s="754"/>
      <c r="UM1161" s="754"/>
      <c r="UN1161" s="754"/>
      <c r="UO1161" s="754"/>
      <c r="UP1161" s="754"/>
      <c r="UQ1161" s="754"/>
      <c r="UR1161" s="754"/>
      <c r="US1161" s="754"/>
      <c r="UT1161" s="754"/>
      <c r="UU1161" s="754"/>
      <c r="UV1161" s="754"/>
      <c r="UW1161" s="754"/>
      <c r="UX1161" s="754"/>
      <c r="UY1161" s="754"/>
      <c r="UZ1161" s="754"/>
      <c r="VA1161" s="754"/>
      <c r="VB1161" s="754"/>
      <c r="VC1161" s="754"/>
      <c r="VD1161" s="754"/>
      <c r="VE1161" s="754"/>
      <c r="VF1161" s="754"/>
      <c r="VG1161" s="754"/>
      <c r="VH1161" s="754"/>
      <c r="VI1161" s="754"/>
      <c r="VJ1161" s="754"/>
      <c r="VK1161" s="754"/>
      <c r="VL1161" s="754"/>
      <c r="VM1161" s="754"/>
      <c r="VN1161" s="754"/>
      <c r="VO1161" s="754"/>
      <c r="VP1161" s="754"/>
      <c r="VQ1161" s="754"/>
      <c r="VR1161" s="754"/>
      <c r="VS1161" s="754"/>
      <c r="VT1161" s="754"/>
      <c r="VU1161" s="754"/>
      <c r="VV1161" s="754"/>
      <c r="VW1161" s="754"/>
      <c r="VX1161" s="754"/>
      <c r="VY1161" s="754"/>
      <c r="VZ1161" s="754"/>
      <c r="WA1161" s="754"/>
      <c r="WB1161" s="754"/>
      <c r="WC1161" s="754"/>
      <c r="WD1161" s="754"/>
      <c r="WE1161" s="754"/>
      <c r="WF1161" s="754"/>
      <c r="WG1161" s="754"/>
      <c r="WH1161" s="754"/>
      <c r="WI1161" s="754"/>
      <c r="WJ1161" s="754"/>
      <c r="WK1161" s="754"/>
      <c r="WL1161" s="754"/>
      <c r="WM1161" s="754"/>
      <c r="WN1161" s="754"/>
      <c r="WO1161" s="754"/>
      <c r="WP1161" s="754"/>
      <c r="WQ1161" s="754"/>
      <c r="WR1161" s="754"/>
      <c r="WS1161" s="754"/>
      <c r="WT1161" s="754"/>
      <c r="WU1161" s="754"/>
      <c r="WV1161" s="754"/>
      <c r="WW1161" s="754"/>
      <c r="WX1161" s="754"/>
      <c r="WY1161" s="754"/>
      <c r="WZ1161" s="754"/>
      <c r="XA1161" s="754"/>
      <c r="XB1161" s="754"/>
      <c r="XC1161" s="754"/>
      <c r="XD1161" s="754"/>
      <c r="XE1161" s="754"/>
      <c r="XF1161" s="754"/>
      <c r="XG1161" s="754"/>
      <c r="XH1161" s="754"/>
      <c r="XI1161" s="754"/>
      <c r="XJ1161" s="754"/>
      <c r="XK1161" s="754"/>
      <c r="XL1161" s="754"/>
      <c r="XM1161" s="754"/>
      <c r="XN1161" s="754"/>
      <c r="XO1161" s="754"/>
      <c r="XP1161" s="754"/>
      <c r="XQ1161" s="754"/>
      <c r="XR1161" s="754"/>
      <c r="XS1161" s="754"/>
      <c r="XT1161" s="754"/>
      <c r="XU1161" s="754"/>
      <c r="XV1161" s="754"/>
      <c r="XW1161" s="754"/>
      <c r="XX1161" s="754"/>
      <c r="XY1161" s="754"/>
      <c r="XZ1161" s="754"/>
      <c r="YA1161" s="754"/>
      <c r="YB1161" s="754"/>
      <c r="YC1161" s="754"/>
      <c r="YD1161" s="754"/>
      <c r="YE1161" s="754"/>
      <c r="YF1161" s="754"/>
      <c r="YG1161" s="754"/>
      <c r="YH1161" s="754"/>
      <c r="YI1161" s="754"/>
      <c r="YJ1161" s="754"/>
      <c r="YK1161" s="754"/>
      <c r="YL1161" s="754"/>
      <c r="YM1161" s="754"/>
      <c r="YN1161" s="754"/>
      <c r="YO1161" s="754"/>
      <c r="YP1161" s="754"/>
      <c r="YQ1161" s="754"/>
      <c r="YR1161" s="754"/>
      <c r="YS1161" s="754"/>
      <c r="YT1161" s="754"/>
      <c r="YU1161" s="754"/>
      <c r="YV1161" s="754"/>
      <c r="YW1161" s="754"/>
      <c r="YX1161" s="754"/>
      <c r="YY1161" s="754"/>
      <c r="YZ1161" s="754"/>
      <c r="ZA1161" s="754"/>
      <c r="ZB1161" s="754"/>
      <c r="ZC1161" s="754"/>
      <c r="ZD1161" s="754"/>
      <c r="ZE1161" s="754"/>
      <c r="ZF1161" s="754"/>
      <c r="ZG1161" s="754"/>
      <c r="ZH1161" s="754"/>
      <c r="ZI1161" s="754"/>
      <c r="ZJ1161" s="754"/>
      <c r="ZK1161" s="754"/>
      <c r="ZL1161" s="754"/>
      <c r="ZM1161" s="754"/>
      <c r="ZN1161" s="754"/>
      <c r="ZO1161" s="754"/>
      <c r="ZP1161" s="754"/>
      <c r="ZQ1161" s="754"/>
      <c r="ZR1161" s="754"/>
      <c r="ZS1161" s="754"/>
      <c r="ZT1161" s="754"/>
      <c r="ZU1161" s="754"/>
      <c r="ZV1161" s="754"/>
      <c r="ZW1161" s="754"/>
      <c r="ZX1161" s="754"/>
      <c r="ZY1161" s="754"/>
      <c r="ZZ1161" s="754"/>
      <c r="AAA1161" s="754"/>
      <c r="AAB1161" s="754"/>
      <c r="AAC1161" s="754"/>
      <c r="AAD1161" s="754"/>
      <c r="AAE1161" s="754"/>
      <c r="AAF1161" s="754"/>
      <c r="AAG1161" s="754"/>
      <c r="AAH1161" s="754"/>
      <c r="AAI1161" s="754"/>
      <c r="AAJ1161" s="754"/>
      <c r="AAK1161" s="754"/>
      <c r="AAL1161" s="754"/>
      <c r="AAM1161" s="754"/>
      <c r="AAN1161" s="754"/>
      <c r="AAO1161" s="754"/>
      <c r="AAP1161" s="754"/>
      <c r="AAQ1161" s="754"/>
      <c r="AAR1161" s="754"/>
      <c r="AAS1161" s="754"/>
      <c r="AAT1161" s="754"/>
      <c r="AAU1161" s="754"/>
      <c r="AAV1161" s="754"/>
      <c r="AAW1161" s="754"/>
      <c r="AAX1161" s="754"/>
      <c r="AAY1161" s="754"/>
      <c r="AAZ1161" s="754"/>
      <c r="ABA1161" s="754"/>
      <c r="ABB1161" s="754"/>
      <c r="ABC1161" s="754"/>
      <c r="ABD1161" s="754"/>
      <c r="ABE1161" s="754"/>
      <c r="ABF1161" s="754"/>
      <c r="ABG1161" s="754"/>
      <c r="ABH1161" s="754"/>
      <c r="ABI1161" s="754"/>
      <c r="ABJ1161" s="754"/>
      <c r="ABK1161" s="754"/>
      <c r="ABL1161" s="754"/>
      <c r="ABM1161" s="754"/>
      <c r="ABN1161" s="754"/>
      <c r="ABO1161" s="754"/>
      <c r="ABP1161" s="754"/>
      <c r="ABQ1161" s="754"/>
      <c r="ABR1161" s="754"/>
      <c r="ABS1161" s="754"/>
      <c r="ABT1161" s="754"/>
      <c r="ABU1161" s="754"/>
      <c r="ABV1161" s="754"/>
      <c r="ABW1161" s="754"/>
      <c r="ABX1161" s="754"/>
      <c r="ABY1161" s="754"/>
      <c r="ABZ1161" s="754"/>
      <c r="ACA1161" s="754"/>
      <c r="ACB1161" s="754"/>
      <c r="ACC1161" s="754"/>
      <c r="ACD1161" s="754"/>
      <c r="ACE1161" s="754"/>
      <c r="ACF1161" s="754"/>
      <c r="ACG1161" s="754"/>
      <c r="ACH1161" s="754"/>
      <c r="ACI1161" s="754"/>
      <c r="ACJ1161" s="754"/>
      <c r="ACK1161" s="754"/>
      <c r="ACL1161" s="754"/>
      <c r="ACM1161" s="754"/>
      <c r="ACN1161" s="754"/>
      <c r="ACO1161" s="754"/>
      <c r="ACP1161" s="754"/>
      <c r="ACQ1161" s="754"/>
      <c r="ACR1161" s="754"/>
      <c r="ACS1161" s="754"/>
      <c r="ACT1161" s="754"/>
      <c r="ACU1161" s="754"/>
      <c r="ACV1161" s="754"/>
      <c r="ACW1161" s="754"/>
      <c r="ACX1161" s="754"/>
      <c r="ACY1161" s="754"/>
      <c r="ACZ1161" s="754"/>
      <c r="ADA1161" s="754"/>
      <c r="ADB1161" s="754"/>
      <c r="ADC1161" s="754"/>
      <c r="ADD1161" s="754"/>
      <c r="ADE1161" s="754"/>
      <c r="ADF1161" s="754"/>
      <c r="ADG1161" s="754"/>
      <c r="ADH1161" s="754"/>
      <c r="ADI1161" s="754"/>
      <c r="ADJ1161" s="754"/>
      <c r="ADK1161" s="754"/>
      <c r="ADL1161" s="754"/>
      <c r="ADM1161" s="754"/>
      <c r="ADN1161" s="754"/>
      <c r="ADO1161" s="754"/>
      <c r="ADP1161" s="754"/>
      <c r="ADQ1161" s="754"/>
      <c r="ADR1161" s="754"/>
      <c r="ADS1161" s="754"/>
      <c r="ADT1161" s="754"/>
      <c r="ADU1161" s="754"/>
      <c r="ADV1161" s="754"/>
      <c r="ADW1161" s="754"/>
      <c r="ADX1161" s="754"/>
      <c r="ADY1161" s="754"/>
      <c r="ADZ1161" s="754"/>
      <c r="AEA1161" s="754"/>
      <c r="AEB1161" s="754"/>
      <c r="AEC1161" s="754"/>
      <c r="AED1161" s="754"/>
      <c r="AEE1161" s="754"/>
      <c r="AEF1161" s="754"/>
      <c r="AEG1161" s="754"/>
      <c r="AEH1161" s="754"/>
      <c r="AEI1161" s="754"/>
      <c r="AEJ1161" s="754"/>
      <c r="AEK1161" s="754"/>
      <c r="AEL1161" s="754"/>
      <c r="AEM1161" s="754"/>
      <c r="AEN1161" s="754"/>
      <c r="AEO1161" s="754"/>
      <c r="AEP1161" s="754"/>
      <c r="AEQ1161" s="754"/>
      <c r="AER1161" s="754"/>
      <c r="AES1161" s="754"/>
      <c r="AET1161" s="754"/>
      <c r="AEU1161" s="754"/>
      <c r="AEV1161" s="754"/>
      <c r="AEW1161" s="754"/>
      <c r="AEX1161" s="754"/>
      <c r="AEY1161" s="754"/>
      <c r="AEZ1161" s="754"/>
      <c r="AFA1161" s="754"/>
      <c r="AFB1161" s="754"/>
      <c r="AFC1161" s="754"/>
      <c r="AFD1161" s="754"/>
      <c r="AFE1161" s="754"/>
      <c r="AFF1161" s="754"/>
      <c r="AFG1161" s="754"/>
      <c r="AFH1161" s="754"/>
      <c r="AFI1161" s="754"/>
      <c r="AFJ1161" s="754"/>
      <c r="AFK1161" s="754"/>
      <c r="AFL1161" s="754"/>
      <c r="AFM1161" s="754"/>
      <c r="AFN1161" s="754"/>
      <c r="AFO1161" s="754"/>
      <c r="AFP1161" s="754"/>
      <c r="AFQ1161" s="754"/>
      <c r="AFR1161" s="754"/>
      <c r="AFS1161" s="754"/>
      <c r="AFT1161" s="754"/>
      <c r="AFU1161" s="754"/>
      <c r="AFV1161" s="754"/>
      <c r="AFW1161" s="754"/>
      <c r="AFX1161" s="754"/>
      <c r="AFY1161" s="754"/>
      <c r="AFZ1161" s="754"/>
      <c r="AGA1161" s="754"/>
      <c r="AGB1161" s="754"/>
      <c r="AGC1161" s="754"/>
      <c r="AGD1161" s="754"/>
      <c r="AGE1161" s="754"/>
      <c r="AGF1161" s="754"/>
      <c r="AGG1161" s="754"/>
      <c r="AGH1161" s="754"/>
      <c r="AGI1161" s="754"/>
      <c r="AGJ1161" s="754"/>
      <c r="AGK1161" s="754"/>
      <c r="AGL1161" s="754"/>
      <c r="AGM1161" s="754"/>
      <c r="AGN1161" s="754"/>
      <c r="AGO1161" s="754"/>
      <c r="AGP1161" s="754"/>
      <c r="AGQ1161" s="754"/>
      <c r="AGR1161" s="754"/>
      <c r="AGS1161" s="754"/>
      <c r="AGT1161" s="754"/>
      <c r="AGU1161" s="754"/>
      <c r="AGV1161" s="754"/>
      <c r="AGW1161" s="754"/>
      <c r="AGX1161" s="754"/>
      <c r="AGY1161" s="754"/>
      <c r="AGZ1161" s="754"/>
      <c r="AHA1161" s="754"/>
      <c r="AHB1161" s="754"/>
      <c r="AHC1161" s="754"/>
      <c r="AHD1161" s="754"/>
      <c r="AHE1161" s="754"/>
      <c r="AHF1161" s="754"/>
      <c r="AHG1161" s="754"/>
      <c r="AHH1161" s="754"/>
      <c r="AHI1161" s="754"/>
      <c r="AHJ1161" s="754"/>
      <c r="AHK1161" s="754"/>
      <c r="AHL1161" s="754"/>
      <c r="AHM1161" s="754"/>
      <c r="AHN1161" s="754"/>
      <c r="AHO1161" s="754"/>
      <c r="AHP1161" s="754"/>
      <c r="AHQ1161" s="754"/>
      <c r="AHR1161" s="754"/>
      <c r="AHS1161" s="754"/>
      <c r="AHT1161" s="754"/>
      <c r="AHU1161" s="754"/>
      <c r="AHV1161" s="754"/>
      <c r="AHW1161" s="754"/>
      <c r="AHX1161" s="754"/>
      <c r="AHY1161" s="754"/>
      <c r="AHZ1161" s="754"/>
      <c r="AIA1161" s="754"/>
      <c r="AIB1161" s="754"/>
      <c r="AIC1161" s="754"/>
      <c r="AID1161" s="754"/>
      <c r="AIE1161" s="754"/>
      <c r="AIF1161" s="754"/>
      <c r="AIG1161" s="754"/>
      <c r="AIH1161" s="754"/>
      <c r="AII1161" s="754"/>
      <c r="AIJ1161" s="754"/>
      <c r="AIK1161" s="754"/>
      <c r="AIL1161" s="754"/>
      <c r="AIM1161" s="754"/>
      <c r="AIN1161" s="754"/>
      <c r="AIO1161" s="754"/>
      <c r="AIP1161" s="754"/>
      <c r="AIQ1161" s="754"/>
      <c r="AIR1161" s="754"/>
      <c r="AIS1161" s="754"/>
      <c r="AIT1161" s="754"/>
      <c r="AIU1161" s="754"/>
      <c r="AIV1161" s="754"/>
      <c r="AIW1161" s="754"/>
      <c r="AIX1161" s="754"/>
      <c r="AIY1161" s="754"/>
      <c r="AIZ1161" s="754"/>
      <c r="AJA1161" s="754"/>
      <c r="AJB1161" s="754"/>
      <c r="AJC1161" s="754"/>
      <c r="AJD1161" s="754"/>
      <c r="AJE1161" s="754"/>
      <c r="AJF1161" s="754"/>
      <c r="AJG1161" s="754"/>
      <c r="AJH1161" s="754"/>
      <c r="AJI1161" s="754"/>
      <c r="AJJ1161" s="754"/>
      <c r="AJK1161" s="754"/>
      <c r="AJL1161" s="754"/>
      <c r="AJM1161" s="754"/>
      <c r="AJN1161" s="754"/>
      <c r="AJO1161" s="754"/>
      <c r="AJP1161" s="754"/>
      <c r="AJQ1161" s="754"/>
      <c r="AJR1161" s="754"/>
      <c r="AJS1161" s="754"/>
      <c r="AJT1161" s="754"/>
      <c r="AJU1161" s="754"/>
      <c r="AJV1161" s="754"/>
      <c r="AJW1161" s="754"/>
      <c r="AJX1161" s="754"/>
      <c r="AJY1161" s="754"/>
      <c r="AJZ1161" s="754"/>
      <c r="AKA1161" s="754"/>
      <c r="AKB1161" s="754"/>
      <c r="AKC1161" s="754"/>
      <c r="AKD1161" s="754"/>
      <c r="AKE1161" s="754"/>
      <c r="AKF1161" s="754"/>
      <c r="AKG1161" s="754"/>
      <c r="AKH1161" s="754"/>
      <c r="AKI1161" s="754"/>
      <c r="AKJ1161" s="754"/>
      <c r="AKK1161" s="754"/>
      <c r="AKL1161" s="754"/>
      <c r="AKM1161" s="754"/>
      <c r="AKN1161" s="754"/>
      <c r="AKO1161" s="754"/>
      <c r="AKP1161" s="754"/>
      <c r="AKQ1161" s="754"/>
      <c r="AKR1161" s="754"/>
      <c r="AKS1161" s="754"/>
      <c r="AKT1161" s="754"/>
      <c r="AKU1161" s="754"/>
      <c r="AKV1161" s="754"/>
      <c r="AKW1161" s="754"/>
      <c r="AKX1161" s="754"/>
      <c r="AKY1161" s="754"/>
      <c r="AKZ1161" s="754"/>
      <c r="ALA1161" s="754"/>
      <c r="ALB1161" s="754"/>
      <c r="ALC1161" s="754"/>
      <c r="ALD1161" s="754"/>
      <c r="ALE1161" s="754"/>
      <c r="ALF1161" s="754"/>
      <c r="ALG1161" s="754"/>
      <c r="ALH1161" s="754"/>
      <c r="ALI1161" s="754"/>
      <c r="ALJ1161" s="754"/>
      <c r="ALK1161" s="754"/>
      <c r="ALL1161" s="754"/>
      <c r="ALM1161" s="754"/>
      <c r="ALN1161" s="754"/>
      <c r="ALO1161" s="754"/>
      <c r="ALP1161" s="754"/>
      <c r="ALQ1161" s="754"/>
      <c r="ALR1161" s="754"/>
      <c r="ALS1161" s="754"/>
      <c r="ALT1161" s="754"/>
      <c r="ALU1161" s="754"/>
      <c r="ALV1161" s="754"/>
      <c r="ALW1161" s="754"/>
      <c r="ALX1161" s="754"/>
      <c r="ALY1161" s="754"/>
      <c r="ALZ1161" s="754"/>
      <c r="AMA1161" s="754"/>
      <c r="AMB1161" s="754"/>
      <c r="AMC1161" s="754"/>
      <c r="AMD1161" s="754"/>
      <c r="AME1161" s="754"/>
      <c r="AMF1161" s="754"/>
      <c r="AMG1161" s="754"/>
      <c r="AMH1161" s="754"/>
      <c r="AMI1161" s="754"/>
      <c r="AMJ1161" s="754"/>
      <c r="AMK1161" s="754"/>
      <c r="AML1161" s="754"/>
      <c r="AMM1161" s="754"/>
      <c r="AMN1161" s="754"/>
      <c r="AMO1161" s="754"/>
      <c r="AMP1161" s="754"/>
      <c r="AMQ1161" s="754"/>
      <c r="AMR1161" s="754"/>
      <c r="AMS1161" s="754"/>
      <c r="AMT1161" s="754"/>
      <c r="AMU1161" s="754"/>
      <c r="AMV1161" s="754"/>
      <c r="AMW1161" s="754"/>
      <c r="AMX1161" s="754"/>
      <c r="AMY1161" s="754"/>
      <c r="AMZ1161" s="754"/>
      <c r="ANA1161" s="754"/>
      <c r="ANB1161" s="754"/>
      <c r="ANC1161" s="754"/>
      <c r="AND1161" s="754"/>
      <c r="ANE1161" s="754"/>
      <c r="ANF1161" s="754"/>
      <c r="ANG1161" s="754"/>
      <c r="ANH1161" s="754"/>
      <c r="ANI1161" s="754"/>
      <c r="ANJ1161" s="754"/>
      <c r="ANK1161" s="754"/>
      <c r="ANL1161" s="754"/>
      <c r="ANM1161" s="754"/>
      <c r="ANN1161" s="754"/>
      <c r="ANO1161" s="754"/>
      <c r="ANP1161" s="754"/>
      <c r="ANQ1161" s="754"/>
      <c r="ANR1161" s="754"/>
      <c r="ANS1161" s="754"/>
      <c r="ANT1161" s="754"/>
      <c r="ANU1161" s="754"/>
      <c r="ANV1161" s="754"/>
      <c r="ANW1161" s="754"/>
      <c r="ANX1161" s="754"/>
      <c r="ANY1161" s="754"/>
      <c r="ANZ1161" s="754"/>
      <c r="AOA1161" s="754"/>
      <c r="AOB1161" s="754"/>
      <c r="AOC1161" s="754"/>
      <c r="AOD1161" s="754"/>
      <c r="AOE1161" s="754"/>
      <c r="AOF1161" s="754"/>
      <c r="AOG1161" s="754"/>
      <c r="AOH1161" s="754"/>
      <c r="AOI1161" s="754"/>
      <c r="AOJ1161" s="754"/>
      <c r="AOK1161" s="754"/>
      <c r="AOL1161" s="754"/>
      <c r="AOM1161" s="754"/>
      <c r="AON1161" s="754"/>
      <c r="AOO1161" s="754"/>
      <c r="AOP1161" s="754"/>
      <c r="AOQ1161" s="754"/>
      <c r="AOR1161" s="754"/>
      <c r="AOS1161" s="754"/>
      <c r="AOT1161" s="754"/>
      <c r="AOU1161" s="754"/>
      <c r="AOV1161" s="754"/>
      <c r="AOW1161" s="754"/>
      <c r="AOX1161" s="754"/>
      <c r="AOY1161" s="754"/>
      <c r="AOZ1161" s="754"/>
      <c r="APA1161" s="754"/>
      <c r="APB1161" s="754"/>
      <c r="APC1161" s="754"/>
      <c r="APD1161" s="754"/>
      <c r="APE1161" s="754"/>
      <c r="APF1161" s="754"/>
      <c r="APG1161" s="754"/>
      <c r="APH1161" s="754"/>
      <c r="API1161" s="754"/>
      <c r="APJ1161" s="754"/>
      <c r="APK1161" s="754"/>
      <c r="APL1161" s="754"/>
      <c r="APM1161" s="754"/>
      <c r="APN1161" s="754"/>
      <c r="APO1161" s="754"/>
      <c r="APP1161" s="754"/>
      <c r="APQ1161" s="754"/>
      <c r="APR1161" s="754"/>
      <c r="APS1161" s="754"/>
      <c r="APT1161" s="754"/>
      <c r="APU1161" s="754"/>
      <c r="APV1161" s="754"/>
      <c r="APW1161" s="754"/>
      <c r="APX1161" s="754"/>
      <c r="APY1161" s="754"/>
      <c r="APZ1161" s="754"/>
      <c r="AQA1161" s="754"/>
      <c r="AQB1161" s="754"/>
      <c r="AQC1161" s="754"/>
      <c r="AQD1161" s="754"/>
      <c r="AQE1161" s="754"/>
      <c r="AQF1161" s="754"/>
      <c r="AQG1161" s="754"/>
      <c r="AQH1161" s="754"/>
      <c r="AQI1161" s="754"/>
      <c r="AQJ1161" s="754"/>
      <c r="AQK1161" s="754"/>
      <c r="AQL1161" s="754"/>
      <c r="AQM1161" s="754"/>
      <c r="AQN1161" s="754"/>
      <c r="AQO1161" s="754"/>
      <c r="AQP1161" s="754"/>
      <c r="AQQ1161" s="754"/>
      <c r="AQR1161" s="754"/>
      <c r="AQS1161" s="754"/>
      <c r="AQT1161" s="754"/>
      <c r="AQU1161" s="754"/>
      <c r="AQV1161" s="754"/>
      <c r="AQW1161" s="754"/>
      <c r="AQX1161" s="754"/>
      <c r="AQY1161" s="754"/>
      <c r="AQZ1161" s="754"/>
      <c r="ARA1161" s="754"/>
      <c r="ARB1161" s="754"/>
      <c r="ARC1161" s="754"/>
      <c r="ARD1161" s="754"/>
      <c r="ARE1161" s="754"/>
      <c r="ARF1161" s="754"/>
      <c r="ARG1161" s="754"/>
      <c r="ARH1161" s="754"/>
      <c r="ARI1161" s="754"/>
      <c r="ARJ1161" s="754"/>
      <c r="ARK1161" s="754"/>
      <c r="ARL1161" s="754"/>
      <c r="ARM1161" s="754"/>
      <c r="ARN1161" s="754"/>
      <c r="ARO1161" s="754"/>
      <c r="ARP1161" s="754"/>
      <c r="ARQ1161" s="754"/>
      <c r="ARR1161" s="754"/>
      <c r="ARS1161" s="754"/>
      <c r="ART1161" s="754"/>
      <c r="ARU1161" s="754"/>
      <c r="ARV1161" s="754"/>
      <c r="ARW1161" s="754"/>
      <c r="ARX1161" s="754"/>
      <c r="ARY1161" s="754"/>
      <c r="ARZ1161" s="754"/>
      <c r="ASA1161" s="754"/>
      <c r="ASB1161" s="754"/>
      <c r="ASC1161" s="754"/>
      <c r="ASD1161" s="754"/>
      <c r="ASE1161" s="754"/>
      <c r="ASF1161" s="754"/>
      <c r="ASG1161" s="754"/>
      <c r="ASH1161" s="754"/>
      <c r="ASI1161" s="754"/>
      <c r="ASJ1161" s="754"/>
      <c r="ASK1161" s="754"/>
      <c r="ASL1161" s="754"/>
      <c r="ASM1161" s="754"/>
      <c r="ASN1161" s="754"/>
      <c r="ASO1161" s="754"/>
      <c r="ASP1161" s="754"/>
      <c r="ASQ1161" s="754"/>
      <c r="ASR1161" s="754"/>
      <c r="ASS1161" s="754"/>
      <c r="AST1161" s="754"/>
      <c r="ASU1161" s="754"/>
      <c r="ASV1161" s="754"/>
      <c r="ASW1161" s="754"/>
      <c r="ASX1161" s="754"/>
      <c r="ASY1161" s="754"/>
      <c r="ASZ1161" s="754"/>
      <c r="ATA1161" s="754"/>
      <c r="ATB1161" s="754"/>
      <c r="ATC1161" s="754"/>
      <c r="ATD1161" s="754"/>
      <c r="ATE1161" s="754"/>
      <c r="ATF1161" s="754"/>
      <c r="ATG1161" s="754"/>
      <c r="ATH1161" s="754"/>
      <c r="ATI1161" s="754"/>
      <c r="ATJ1161" s="754"/>
      <c r="ATK1161" s="754"/>
      <c r="ATL1161" s="754"/>
      <c r="ATM1161" s="754"/>
      <c r="ATN1161" s="754"/>
      <c r="ATO1161" s="754"/>
      <c r="ATP1161" s="754"/>
      <c r="ATQ1161" s="754"/>
      <c r="ATR1161" s="754"/>
      <c r="ATS1161" s="754"/>
      <c r="ATT1161" s="754"/>
      <c r="ATU1161" s="754"/>
      <c r="ATV1161" s="754"/>
      <c r="ATW1161" s="754"/>
      <c r="ATX1161" s="754"/>
      <c r="ATY1161" s="754"/>
      <c r="ATZ1161" s="754"/>
      <c r="AUA1161" s="754"/>
      <c r="AUB1161" s="754"/>
      <c r="AUC1161" s="754"/>
      <c r="AUD1161" s="754"/>
      <c r="AUE1161" s="754"/>
      <c r="AUF1161" s="754"/>
      <c r="AUG1161" s="754"/>
      <c r="AUH1161" s="754"/>
      <c r="AUI1161" s="754"/>
      <c r="AUJ1161" s="754"/>
      <c r="AUK1161" s="754"/>
      <c r="AUL1161" s="754"/>
      <c r="AUM1161" s="754"/>
      <c r="AUN1161" s="754"/>
      <c r="AUO1161" s="754"/>
      <c r="AUP1161" s="754"/>
      <c r="AUQ1161" s="754"/>
      <c r="AUR1161" s="754"/>
      <c r="AUS1161" s="754"/>
      <c r="AUT1161" s="754"/>
      <c r="AUU1161" s="754"/>
      <c r="AUV1161" s="754"/>
      <c r="AUW1161" s="754"/>
      <c r="AUX1161" s="754"/>
      <c r="AUY1161" s="754"/>
      <c r="AUZ1161" s="754"/>
      <c r="AVA1161" s="754"/>
      <c r="AVB1161" s="754"/>
      <c r="AVC1161" s="754"/>
      <c r="AVD1161" s="754"/>
      <c r="AVE1161" s="754"/>
      <c r="AVF1161" s="754"/>
      <c r="AVG1161" s="754"/>
      <c r="AVH1161" s="754"/>
      <c r="AVI1161" s="754"/>
      <c r="AVJ1161" s="754"/>
      <c r="AVK1161" s="754"/>
      <c r="AVL1161" s="754"/>
      <c r="AVM1161" s="754"/>
      <c r="AVN1161" s="754"/>
      <c r="AVO1161" s="754"/>
      <c r="AVP1161" s="754"/>
      <c r="AVQ1161" s="754"/>
      <c r="AVR1161" s="754"/>
      <c r="AVS1161" s="754"/>
      <c r="AVT1161" s="754"/>
      <c r="AVU1161" s="754"/>
      <c r="AVV1161" s="754"/>
      <c r="AVW1161" s="754"/>
      <c r="AVX1161" s="754"/>
      <c r="AVY1161" s="754"/>
      <c r="AVZ1161" s="754"/>
      <c r="AWA1161" s="754"/>
      <c r="AWB1161" s="754"/>
      <c r="AWC1161" s="754"/>
      <c r="AWD1161" s="754"/>
      <c r="AWE1161" s="754"/>
      <c r="AWF1161" s="754"/>
      <c r="AWG1161" s="754"/>
      <c r="AWH1161" s="754"/>
      <c r="AWI1161" s="754"/>
      <c r="AWJ1161" s="754"/>
      <c r="AWK1161" s="754"/>
      <c r="AWL1161" s="754"/>
      <c r="AWM1161" s="754"/>
      <c r="AWN1161" s="754"/>
      <c r="AWO1161" s="754"/>
      <c r="AWP1161" s="754"/>
      <c r="AWQ1161" s="754"/>
      <c r="AWR1161" s="754"/>
      <c r="AWS1161" s="754"/>
      <c r="AWT1161" s="754"/>
      <c r="AWU1161" s="754"/>
      <c r="AWV1161" s="754"/>
      <c r="AWW1161" s="754"/>
      <c r="AWX1161" s="754"/>
      <c r="AWY1161" s="754"/>
      <c r="AWZ1161" s="754"/>
      <c r="AXA1161" s="754"/>
      <c r="AXB1161" s="754"/>
      <c r="AXC1161" s="754"/>
      <c r="AXD1161" s="754"/>
      <c r="AXE1161" s="754"/>
      <c r="AXF1161" s="754"/>
      <c r="AXG1161" s="754"/>
      <c r="AXH1161" s="754"/>
      <c r="AXI1161" s="754"/>
      <c r="AXJ1161" s="754"/>
      <c r="AXK1161" s="754"/>
      <c r="AXL1161" s="754"/>
      <c r="AXM1161" s="754"/>
      <c r="AXN1161" s="754"/>
      <c r="AXO1161" s="754"/>
      <c r="AXP1161" s="754"/>
      <c r="AXQ1161" s="754"/>
      <c r="AXR1161" s="754"/>
      <c r="AXS1161" s="754"/>
      <c r="AXT1161" s="754"/>
      <c r="AXU1161" s="754"/>
      <c r="AXV1161" s="754"/>
      <c r="AXW1161" s="754"/>
      <c r="AXX1161" s="754"/>
      <c r="AXY1161" s="754"/>
      <c r="AXZ1161" s="754"/>
      <c r="AYA1161" s="754"/>
      <c r="AYB1161" s="754"/>
      <c r="AYC1161" s="754"/>
      <c r="AYD1161" s="754"/>
      <c r="AYE1161" s="754"/>
      <c r="AYF1161" s="754"/>
      <c r="AYG1161" s="754"/>
      <c r="AYH1161" s="754"/>
      <c r="AYI1161" s="754"/>
      <c r="AYJ1161" s="754"/>
      <c r="AYK1161" s="754"/>
      <c r="AYL1161" s="754"/>
      <c r="AYM1161" s="754"/>
      <c r="AYN1161" s="754"/>
      <c r="AYO1161" s="754"/>
      <c r="AYP1161" s="754"/>
      <c r="AYQ1161" s="754"/>
      <c r="AYR1161" s="754"/>
      <c r="AYS1161" s="754"/>
      <c r="AYT1161" s="754"/>
      <c r="AYU1161" s="754"/>
      <c r="AYV1161" s="754"/>
      <c r="AYW1161" s="754"/>
      <c r="AYX1161" s="754"/>
      <c r="AYY1161" s="754"/>
      <c r="AYZ1161" s="754"/>
      <c r="AZA1161" s="754"/>
      <c r="AZB1161" s="754"/>
      <c r="AZC1161" s="754"/>
      <c r="AZD1161" s="754"/>
      <c r="AZE1161" s="754"/>
      <c r="AZF1161" s="754"/>
      <c r="AZG1161" s="754"/>
      <c r="AZH1161" s="754"/>
      <c r="AZI1161" s="754"/>
      <c r="AZJ1161" s="754"/>
      <c r="AZK1161" s="754"/>
      <c r="AZL1161" s="754"/>
      <c r="AZM1161" s="754"/>
      <c r="AZN1161" s="754"/>
      <c r="AZO1161" s="754"/>
      <c r="AZP1161" s="754"/>
      <c r="AZQ1161" s="754"/>
      <c r="AZR1161" s="754"/>
      <c r="AZS1161" s="754"/>
      <c r="AZT1161" s="754"/>
      <c r="AZU1161" s="754"/>
      <c r="AZV1161" s="754"/>
      <c r="AZW1161" s="754"/>
      <c r="AZX1161" s="754"/>
      <c r="AZY1161" s="754"/>
      <c r="AZZ1161" s="754"/>
      <c r="BAA1161" s="754"/>
      <c r="BAB1161" s="754"/>
      <c r="BAC1161" s="754"/>
      <c r="BAD1161" s="754"/>
      <c r="BAE1161" s="754"/>
      <c r="BAF1161" s="754"/>
      <c r="BAG1161" s="754"/>
      <c r="BAH1161" s="754"/>
      <c r="BAI1161" s="754"/>
      <c r="BAJ1161" s="754"/>
      <c r="BAK1161" s="754"/>
      <c r="BAL1161" s="754"/>
      <c r="BAM1161" s="754"/>
      <c r="BAN1161" s="754"/>
      <c r="BAO1161" s="754"/>
      <c r="BAP1161" s="754"/>
      <c r="BAQ1161" s="754"/>
      <c r="BAR1161" s="754"/>
      <c r="BAS1161" s="754"/>
      <c r="BAT1161" s="754"/>
      <c r="BAU1161" s="754"/>
      <c r="BAV1161" s="754"/>
      <c r="BAW1161" s="754"/>
      <c r="BAX1161" s="754"/>
      <c r="BAY1161" s="754"/>
      <c r="BAZ1161" s="754"/>
      <c r="BBA1161" s="754"/>
      <c r="BBB1161" s="754"/>
      <c r="BBC1161" s="754"/>
      <c r="BBD1161" s="754"/>
      <c r="BBE1161" s="754"/>
      <c r="BBF1161" s="754"/>
      <c r="BBG1161" s="754"/>
      <c r="BBH1161" s="754"/>
      <c r="BBI1161" s="754"/>
      <c r="BBJ1161" s="754"/>
      <c r="BBK1161" s="754"/>
      <c r="BBL1161" s="754"/>
      <c r="BBM1161" s="754"/>
      <c r="BBN1161" s="754"/>
      <c r="BBO1161" s="754"/>
      <c r="BBP1161" s="754"/>
      <c r="BBQ1161" s="754"/>
      <c r="BBR1161" s="754"/>
      <c r="BBS1161" s="754"/>
      <c r="BBT1161" s="754"/>
      <c r="BBU1161" s="754"/>
      <c r="BBV1161" s="754"/>
      <c r="BBW1161" s="754"/>
      <c r="BBX1161" s="754"/>
      <c r="BBY1161" s="754"/>
      <c r="BBZ1161" s="754"/>
      <c r="BCA1161" s="754"/>
      <c r="BCB1161" s="754"/>
      <c r="BCC1161" s="754"/>
      <c r="BCD1161" s="754"/>
      <c r="BCE1161" s="754"/>
      <c r="BCF1161" s="754"/>
      <c r="BCG1161" s="754"/>
      <c r="BCH1161" s="754"/>
      <c r="BCI1161" s="754"/>
      <c r="BCJ1161" s="754"/>
      <c r="BCK1161" s="754"/>
      <c r="BCL1161" s="754"/>
      <c r="BCM1161" s="754"/>
      <c r="BCN1161" s="754"/>
      <c r="BCO1161" s="754"/>
      <c r="BCP1161" s="754"/>
      <c r="BCQ1161" s="754"/>
      <c r="BCR1161" s="754"/>
      <c r="BCS1161" s="754"/>
      <c r="BCT1161" s="754"/>
      <c r="BCU1161" s="754"/>
      <c r="BCV1161" s="754"/>
      <c r="BCW1161" s="754"/>
      <c r="BCX1161" s="754"/>
      <c r="BCY1161" s="754"/>
      <c r="BCZ1161" s="754"/>
      <c r="BDA1161" s="754"/>
      <c r="BDB1161" s="754"/>
      <c r="BDC1161" s="754"/>
      <c r="BDD1161" s="754"/>
      <c r="BDE1161" s="754"/>
      <c r="BDF1161" s="754"/>
      <c r="BDG1161" s="754"/>
      <c r="BDH1161" s="754"/>
      <c r="BDI1161" s="754"/>
      <c r="BDJ1161" s="754"/>
      <c r="BDK1161" s="754"/>
      <c r="BDL1161" s="754"/>
      <c r="BDM1161" s="754"/>
      <c r="BDN1161" s="754"/>
      <c r="BDO1161" s="754"/>
      <c r="BDP1161" s="754"/>
      <c r="BDQ1161" s="754"/>
      <c r="BDR1161" s="754"/>
      <c r="BDS1161" s="754"/>
      <c r="BDT1161" s="754"/>
      <c r="BDU1161" s="754"/>
      <c r="BDV1161" s="754"/>
      <c r="BDW1161" s="754"/>
      <c r="BDX1161" s="754"/>
      <c r="BDY1161" s="754"/>
      <c r="BDZ1161" s="754"/>
      <c r="BEA1161" s="754"/>
      <c r="BEB1161" s="754"/>
      <c r="BEC1161" s="754"/>
      <c r="BED1161" s="754"/>
      <c r="BEE1161" s="754"/>
      <c r="BEF1161" s="754"/>
      <c r="BEG1161" s="754"/>
      <c r="BEH1161" s="754"/>
      <c r="BEI1161" s="754"/>
      <c r="BEJ1161" s="754"/>
      <c r="BEK1161" s="754"/>
      <c r="BEL1161" s="754"/>
      <c r="BEM1161" s="754"/>
      <c r="BEN1161" s="754"/>
      <c r="BEO1161" s="754"/>
      <c r="BEP1161" s="754"/>
      <c r="BEQ1161" s="754"/>
      <c r="BER1161" s="754"/>
      <c r="BES1161" s="754"/>
      <c r="BET1161" s="754"/>
      <c r="BEU1161" s="754"/>
      <c r="BEV1161" s="754"/>
      <c r="BEW1161" s="754"/>
      <c r="BEX1161" s="754"/>
      <c r="BEY1161" s="754"/>
      <c r="BEZ1161" s="754"/>
      <c r="BFA1161" s="754"/>
      <c r="BFB1161" s="754"/>
      <c r="BFC1161" s="754"/>
      <c r="BFD1161" s="754"/>
      <c r="BFE1161" s="754"/>
      <c r="BFF1161" s="754"/>
      <c r="BFG1161" s="754"/>
      <c r="BFH1161" s="754"/>
      <c r="BFI1161" s="754"/>
      <c r="BFJ1161" s="754"/>
      <c r="BFK1161" s="754"/>
      <c r="BFL1161" s="754"/>
      <c r="BFM1161" s="754"/>
      <c r="BFN1161" s="754"/>
      <c r="BFO1161" s="754"/>
      <c r="BFP1161" s="754"/>
      <c r="BFQ1161" s="754"/>
      <c r="BFR1161" s="754"/>
      <c r="BFS1161" s="754"/>
      <c r="BFT1161" s="754"/>
      <c r="BFU1161" s="754"/>
      <c r="BFV1161" s="754"/>
      <c r="BFW1161" s="754"/>
      <c r="BFX1161" s="754"/>
      <c r="BFY1161" s="754"/>
      <c r="BFZ1161" s="754"/>
      <c r="BGA1161" s="754"/>
      <c r="BGB1161" s="754"/>
      <c r="BGC1161" s="754"/>
      <c r="BGD1161" s="754"/>
      <c r="BGE1161" s="754"/>
      <c r="BGF1161" s="754"/>
      <c r="BGG1161" s="754"/>
      <c r="BGH1161" s="754"/>
      <c r="BGI1161" s="754"/>
      <c r="BGJ1161" s="754"/>
      <c r="BGK1161" s="754"/>
      <c r="BGL1161" s="754"/>
      <c r="BGM1161" s="754"/>
      <c r="BGN1161" s="754"/>
      <c r="BGO1161" s="754"/>
      <c r="BGP1161" s="754"/>
      <c r="BGQ1161" s="754"/>
      <c r="BGR1161" s="754"/>
      <c r="BGS1161" s="754"/>
      <c r="BGT1161" s="754"/>
      <c r="BGU1161" s="754"/>
      <c r="BGV1161" s="754"/>
      <c r="BGW1161" s="754"/>
      <c r="BGX1161" s="754"/>
      <c r="BGY1161" s="754"/>
      <c r="BGZ1161" s="754"/>
      <c r="BHA1161" s="754"/>
      <c r="BHB1161" s="754"/>
      <c r="BHC1161" s="754"/>
      <c r="BHD1161" s="754"/>
      <c r="BHE1161" s="754"/>
      <c r="BHF1161" s="754"/>
      <c r="BHG1161" s="754"/>
      <c r="BHH1161" s="754"/>
      <c r="BHI1161" s="754"/>
      <c r="BHJ1161" s="754"/>
      <c r="BHK1161" s="754"/>
      <c r="BHL1161" s="754"/>
      <c r="BHM1161" s="754"/>
      <c r="BHN1161" s="754"/>
      <c r="BHO1161" s="754"/>
      <c r="BHP1161" s="754"/>
      <c r="BHQ1161" s="754"/>
      <c r="BHR1161" s="754"/>
      <c r="BHS1161" s="754"/>
      <c r="BHT1161" s="754"/>
      <c r="BHU1161" s="754"/>
      <c r="BHV1161" s="754"/>
      <c r="BHW1161" s="754"/>
      <c r="BHX1161" s="754"/>
      <c r="BHY1161" s="754"/>
      <c r="BHZ1161" s="754"/>
      <c r="BIA1161" s="754"/>
      <c r="BIB1161" s="754"/>
      <c r="BIC1161" s="754"/>
      <c r="BID1161" s="754"/>
      <c r="BIE1161" s="754"/>
      <c r="BIF1161" s="754"/>
      <c r="BIG1161" s="754"/>
      <c r="BIH1161" s="754"/>
      <c r="BII1161" s="754"/>
      <c r="BIJ1161" s="754"/>
      <c r="BIK1161" s="754"/>
      <c r="BIL1161" s="754"/>
      <c r="BIM1161" s="754"/>
      <c r="BIN1161" s="754"/>
      <c r="BIO1161" s="754"/>
      <c r="BIP1161" s="754"/>
      <c r="BIQ1161" s="754"/>
      <c r="BIR1161" s="754"/>
      <c r="BIS1161" s="754"/>
      <c r="BIT1161" s="754"/>
      <c r="BIU1161" s="754"/>
      <c r="BIV1161" s="754"/>
      <c r="BIW1161" s="754"/>
      <c r="BIX1161" s="754"/>
      <c r="BIY1161" s="754"/>
      <c r="BIZ1161" s="754"/>
      <c r="BJA1161" s="754"/>
      <c r="BJB1161" s="754"/>
      <c r="BJC1161" s="754"/>
      <c r="BJD1161" s="754"/>
      <c r="BJE1161" s="754"/>
      <c r="BJF1161" s="754"/>
      <c r="BJG1161" s="754"/>
      <c r="BJH1161" s="754"/>
      <c r="BJI1161" s="754"/>
      <c r="BJJ1161" s="754"/>
      <c r="BJK1161" s="754"/>
      <c r="BJL1161" s="754"/>
      <c r="BJM1161" s="754"/>
      <c r="BJN1161" s="754"/>
      <c r="BJO1161" s="754"/>
      <c r="BJP1161" s="754"/>
      <c r="BJQ1161" s="754"/>
      <c r="BJR1161" s="754"/>
      <c r="BJS1161" s="754"/>
      <c r="BJT1161" s="754"/>
      <c r="BJU1161" s="754"/>
      <c r="BJV1161" s="754"/>
      <c r="BJW1161" s="754"/>
      <c r="BJX1161" s="754"/>
      <c r="BJY1161" s="754"/>
      <c r="BJZ1161" s="754"/>
      <c r="BKA1161" s="754"/>
      <c r="BKB1161" s="754"/>
      <c r="BKC1161" s="754"/>
      <c r="BKD1161" s="754"/>
      <c r="BKE1161" s="754"/>
      <c r="BKF1161" s="754"/>
      <c r="BKG1161" s="754"/>
      <c r="BKH1161" s="754"/>
      <c r="BKI1161" s="754"/>
      <c r="BKJ1161" s="754"/>
      <c r="BKK1161" s="754"/>
      <c r="BKL1161" s="754"/>
      <c r="BKM1161" s="754"/>
      <c r="BKN1161" s="754"/>
      <c r="BKO1161" s="754"/>
      <c r="BKP1161" s="754"/>
      <c r="BKQ1161" s="754"/>
      <c r="BKR1161" s="754"/>
      <c r="BKS1161" s="754"/>
      <c r="BKT1161" s="754"/>
      <c r="BKU1161" s="754"/>
      <c r="BKV1161" s="754"/>
      <c r="BKW1161" s="754"/>
      <c r="BKX1161" s="754"/>
      <c r="BKY1161" s="754"/>
      <c r="BKZ1161" s="754"/>
      <c r="BLA1161" s="754"/>
      <c r="BLB1161" s="754"/>
      <c r="BLC1161" s="754"/>
      <c r="BLD1161" s="754"/>
      <c r="BLE1161" s="754"/>
      <c r="BLF1161" s="754"/>
      <c r="BLG1161" s="754"/>
      <c r="BLH1161" s="754"/>
      <c r="BLI1161" s="754"/>
      <c r="BLJ1161" s="754"/>
      <c r="BLK1161" s="754"/>
      <c r="BLL1161" s="754"/>
      <c r="BLM1161" s="754"/>
      <c r="BLN1161" s="754"/>
      <c r="BLO1161" s="754"/>
      <c r="BLP1161" s="754"/>
      <c r="BLQ1161" s="754"/>
      <c r="BLR1161" s="754"/>
      <c r="BLS1161" s="754"/>
      <c r="BLT1161" s="754"/>
      <c r="BLU1161" s="754"/>
      <c r="BLV1161" s="754"/>
      <c r="BLW1161" s="754"/>
      <c r="BLX1161" s="754"/>
      <c r="BLY1161" s="754"/>
      <c r="BLZ1161" s="754"/>
      <c r="BMA1161" s="754"/>
      <c r="BMB1161" s="754"/>
      <c r="BMC1161" s="754"/>
      <c r="BMD1161" s="754"/>
      <c r="BME1161" s="754"/>
      <c r="BMF1161" s="754"/>
      <c r="BMG1161" s="754"/>
      <c r="BMH1161" s="754"/>
      <c r="BMI1161" s="754"/>
      <c r="BMJ1161" s="754"/>
      <c r="BMK1161" s="754"/>
      <c r="BML1161" s="754"/>
      <c r="BMM1161" s="754"/>
      <c r="BMN1161" s="754"/>
      <c r="BMO1161" s="754"/>
      <c r="BMP1161" s="754"/>
      <c r="BMQ1161" s="754"/>
      <c r="BMR1161" s="754"/>
      <c r="BMS1161" s="754"/>
      <c r="BMT1161" s="754"/>
      <c r="BMU1161" s="754"/>
      <c r="BMV1161" s="754"/>
      <c r="BMW1161" s="754"/>
      <c r="BMX1161" s="754"/>
      <c r="BMY1161" s="754"/>
      <c r="BMZ1161" s="754"/>
      <c r="BNA1161" s="754"/>
      <c r="BNB1161" s="754"/>
      <c r="BNC1161" s="754"/>
      <c r="BND1161" s="754"/>
      <c r="BNE1161" s="754"/>
      <c r="BNF1161" s="754"/>
      <c r="BNG1161" s="754"/>
      <c r="BNH1161" s="754"/>
      <c r="BNI1161" s="754"/>
      <c r="BNJ1161" s="754"/>
      <c r="BNK1161" s="754"/>
      <c r="BNL1161" s="754"/>
      <c r="BNM1161" s="754"/>
      <c r="BNN1161" s="754"/>
      <c r="BNO1161" s="754"/>
      <c r="BNP1161" s="754"/>
      <c r="BNQ1161" s="754"/>
      <c r="BNR1161" s="754"/>
      <c r="BNS1161" s="754"/>
      <c r="BNT1161" s="754"/>
      <c r="BNU1161" s="754"/>
      <c r="BNV1161" s="754"/>
      <c r="BNW1161" s="754"/>
      <c r="BNX1161" s="754"/>
      <c r="BNY1161" s="754"/>
      <c r="BNZ1161" s="754"/>
      <c r="BOA1161" s="754"/>
      <c r="BOB1161" s="754"/>
      <c r="BOC1161" s="754"/>
      <c r="BOD1161" s="754"/>
      <c r="BOE1161" s="754"/>
      <c r="BOF1161" s="754"/>
      <c r="BOG1161" s="754"/>
      <c r="BOH1161" s="754"/>
      <c r="BOI1161" s="754"/>
      <c r="BOJ1161" s="754"/>
      <c r="BOK1161" s="754"/>
      <c r="BOL1161" s="754"/>
      <c r="BOM1161" s="754"/>
      <c r="BON1161" s="754"/>
      <c r="BOO1161" s="754"/>
      <c r="BOP1161" s="754"/>
      <c r="BOQ1161" s="754"/>
      <c r="BOR1161" s="754"/>
      <c r="BOS1161" s="754"/>
      <c r="BOT1161" s="754"/>
      <c r="BOU1161" s="754"/>
      <c r="BOV1161" s="754"/>
      <c r="BOW1161" s="754"/>
      <c r="BOX1161" s="754"/>
      <c r="BOY1161" s="754"/>
      <c r="BOZ1161" s="754"/>
      <c r="BPA1161" s="754"/>
      <c r="BPB1161" s="754"/>
      <c r="BPC1161" s="754"/>
      <c r="BPD1161" s="754"/>
      <c r="BPE1161" s="754"/>
      <c r="BPF1161" s="754"/>
      <c r="BPG1161" s="754"/>
      <c r="BPH1161" s="754"/>
      <c r="BPI1161" s="754"/>
      <c r="BPJ1161" s="754"/>
      <c r="BPK1161" s="754"/>
      <c r="BPL1161" s="754"/>
      <c r="BPM1161" s="754"/>
      <c r="BPN1161" s="754"/>
      <c r="BPO1161" s="754"/>
      <c r="BPP1161" s="754"/>
      <c r="BPQ1161" s="754"/>
      <c r="BPR1161" s="754"/>
      <c r="BPS1161" s="754"/>
      <c r="BPT1161" s="754"/>
      <c r="BPU1161" s="754"/>
      <c r="BPV1161" s="754"/>
      <c r="BPW1161" s="754"/>
      <c r="BPX1161" s="754"/>
      <c r="BPY1161" s="754"/>
      <c r="BPZ1161" s="754"/>
      <c r="BQA1161" s="754"/>
      <c r="BQB1161" s="754"/>
      <c r="BQC1161" s="754"/>
      <c r="BQD1161" s="754"/>
      <c r="BQE1161" s="754"/>
      <c r="BQF1161" s="754"/>
      <c r="BQG1161" s="754"/>
      <c r="BQH1161" s="754"/>
      <c r="BQI1161" s="754"/>
      <c r="BQJ1161" s="754"/>
      <c r="BQK1161" s="754"/>
      <c r="BQL1161" s="754"/>
      <c r="BQM1161" s="754"/>
      <c r="BQN1161" s="754"/>
      <c r="BQO1161" s="754"/>
      <c r="BQP1161" s="754"/>
      <c r="BQQ1161" s="754"/>
      <c r="BQR1161" s="754"/>
      <c r="BQS1161" s="754"/>
      <c r="BQT1161" s="754"/>
      <c r="BQU1161" s="754"/>
      <c r="BQV1161" s="754"/>
      <c r="BQW1161" s="754"/>
      <c r="BQX1161" s="754"/>
      <c r="BQY1161" s="754"/>
      <c r="BQZ1161" s="754"/>
      <c r="BRA1161" s="754"/>
      <c r="BRB1161" s="754"/>
      <c r="BRC1161" s="754"/>
      <c r="BRD1161" s="754"/>
      <c r="BRE1161" s="754"/>
      <c r="BRF1161" s="754"/>
      <c r="BRG1161" s="754"/>
      <c r="BRH1161" s="754"/>
      <c r="BRI1161" s="754"/>
      <c r="BRJ1161" s="754"/>
      <c r="BRK1161" s="754"/>
      <c r="BRL1161" s="754"/>
      <c r="BRM1161" s="754"/>
      <c r="BRN1161" s="754"/>
      <c r="BRO1161" s="754"/>
      <c r="BRP1161" s="754"/>
      <c r="BRQ1161" s="754"/>
      <c r="BRR1161" s="754"/>
      <c r="BRS1161" s="754"/>
      <c r="BRT1161" s="754"/>
      <c r="BRU1161" s="754"/>
      <c r="BRV1161" s="754"/>
      <c r="BRW1161" s="754"/>
      <c r="BRX1161" s="754"/>
      <c r="BRY1161" s="754"/>
      <c r="BRZ1161" s="754"/>
      <c r="BSA1161" s="754"/>
      <c r="BSB1161" s="754"/>
      <c r="BSC1161" s="754"/>
      <c r="BSD1161" s="754"/>
      <c r="BSE1161" s="754"/>
      <c r="BSF1161" s="754"/>
      <c r="BSG1161" s="754"/>
      <c r="BSH1161" s="754"/>
      <c r="BSI1161" s="754"/>
      <c r="BSJ1161" s="754"/>
      <c r="BSK1161" s="754"/>
      <c r="BSL1161" s="754"/>
      <c r="BSM1161" s="754"/>
      <c r="BSN1161" s="754"/>
      <c r="BSO1161" s="754"/>
      <c r="BSP1161" s="754"/>
      <c r="BSQ1161" s="754"/>
      <c r="BSR1161" s="754"/>
      <c r="BSS1161" s="754"/>
      <c r="BST1161" s="754"/>
      <c r="BSU1161" s="754"/>
      <c r="BSV1161" s="754"/>
      <c r="BSW1161" s="754"/>
      <c r="BSX1161" s="754"/>
      <c r="BSY1161" s="754"/>
      <c r="BSZ1161" s="754"/>
      <c r="BTA1161" s="754"/>
      <c r="BTB1161" s="754"/>
      <c r="BTC1161" s="754"/>
      <c r="BTD1161" s="754"/>
      <c r="BTE1161" s="754"/>
      <c r="BTF1161" s="754"/>
      <c r="BTG1161" s="754"/>
      <c r="BTH1161" s="754"/>
      <c r="BTI1161" s="754"/>
      <c r="BTJ1161" s="754"/>
      <c r="BTK1161" s="754"/>
      <c r="BTL1161" s="754"/>
      <c r="BTM1161" s="754"/>
      <c r="BTN1161" s="754"/>
      <c r="BTO1161" s="754"/>
      <c r="BTP1161" s="754"/>
      <c r="BTQ1161" s="754"/>
      <c r="BTR1161" s="754"/>
      <c r="BTS1161" s="754"/>
      <c r="BTT1161" s="754"/>
      <c r="BTU1161" s="754"/>
      <c r="BTV1161" s="754"/>
      <c r="BTW1161" s="754"/>
      <c r="BTX1161" s="754"/>
      <c r="BTY1161" s="754"/>
      <c r="BTZ1161" s="754"/>
      <c r="BUA1161" s="754"/>
      <c r="BUB1161" s="754"/>
      <c r="BUC1161" s="754"/>
      <c r="BUD1161" s="754"/>
      <c r="BUE1161" s="754"/>
      <c r="BUF1161" s="754"/>
      <c r="BUG1161" s="754"/>
      <c r="BUH1161" s="754"/>
      <c r="BUI1161" s="754"/>
      <c r="BUJ1161" s="754"/>
      <c r="BUK1161" s="754"/>
      <c r="BUL1161" s="754"/>
      <c r="BUM1161" s="754"/>
      <c r="BUN1161" s="754"/>
      <c r="BUO1161" s="754"/>
      <c r="BUP1161" s="754"/>
      <c r="BUQ1161" s="754"/>
      <c r="BUR1161" s="754"/>
      <c r="BUS1161" s="754"/>
      <c r="BUT1161" s="754"/>
      <c r="BUU1161" s="754"/>
      <c r="BUV1161" s="754"/>
      <c r="BUW1161" s="754"/>
      <c r="BUX1161" s="754"/>
      <c r="BUY1161" s="754"/>
      <c r="BUZ1161" s="754"/>
      <c r="BVA1161" s="754"/>
      <c r="BVB1161" s="754"/>
      <c r="BVC1161" s="754"/>
      <c r="BVD1161" s="754"/>
      <c r="BVE1161" s="754"/>
      <c r="BVF1161" s="754"/>
      <c r="BVG1161" s="754"/>
      <c r="BVH1161" s="754"/>
      <c r="BVI1161" s="754"/>
      <c r="BVJ1161" s="754"/>
      <c r="BVK1161" s="754"/>
      <c r="BVL1161" s="754"/>
      <c r="BVM1161" s="754"/>
      <c r="BVN1161" s="754"/>
      <c r="BVO1161" s="754"/>
      <c r="BVP1161" s="754"/>
      <c r="BVQ1161" s="754"/>
      <c r="BVR1161" s="754"/>
      <c r="BVS1161" s="754"/>
      <c r="BVT1161" s="754"/>
      <c r="BVU1161" s="754"/>
      <c r="BVV1161" s="754"/>
      <c r="BVW1161" s="754"/>
      <c r="BVX1161" s="754"/>
      <c r="BVY1161" s="754"/>
      <c r="BVZ1161" s="754"/>
      <c r="BWA1161" s="754"/>
      <c r="BWB1161" s="754"/>
      <c r="BWC1161" s="754"/>
      <c r="BWD1161" s="754"/>
      <c r="BWE1161" s="754"/>
      <c r="BWF1161" s="754"/>
      <c r="BWG1161" s="754"/>
      <c r="BWH1161" s="754"/>
      <c r="BWI1161" s="754"/>
      <c r="BWJ1161" s="754"/>
      <c r="BWK1161" s="754"/>
      <c r="BWL1161" s="754"/>
      <c r="BWM1161" s="754"/>
      <c r="BWN1161" s="754"/>
      <c r="BWO1161" s="754"/>
      <c r="BWP1161" s="754"/>
      <c r="BWQ1161" s="754"/>
      <c r="BWR1161" s="754"/>
      <c r="BWS1161" s="754"/>
      <c r="BWT1161" s="754"/>
      <c r="BWU1161" s="754"/>
      <c r="BWV1161" s="754"/>
      <c r="BWW1161" s="754"/>
      <c r="BWX1161" s="754"/>
      <c r="BWY1161" s="754"/>
      <c r="BWZ1161" s="754"/>
      <c r="BXA1161" s="754"/>
      <c r="BXB1161" s="754"/>
      <c r="BXC1161" s="754"/>
      <c r="BXD1161" s="754"/>
      <c r="BXE1161" s="754"/>
      <c r="BXF1161" s="754"/>
      <c r="BXG1161" s="754"/>
      <c r="BXH1161" s="754"/>
      <c r="BXI1161" s="754"/>
      <c r="BXJ1161" s="754"/>
      <c r="BXK1161" s="754"/>
      <c r="BXL1161" s="754"/>
      <c r="BXM1161" s="754"/>
      <c r="BXN1161" s="754"/>
      <c r="BXO1161" s="754"/>
      <c r="BXP1161" s="754"/>
      <c r="BXQ1161" s="754"/>
      <c r="BXR1161" s="754"/>
      <c r="BXS1161" s="754"/>
      <c r="BXT1161" s="754"/>
      <c r="BXU1161" s="754"/>
      <c r="BXV1161" s="754"/>
      <c r="BXW1161" s="754"/>
      <c r="BXX1161" s="754"/>
      <c r="BXY1161" s="754"/>
      <c r="BXZ1161" s="754"/>
      <c r="BYA1161" s="754"/>
      <c r="BYB1161" s="754"/>
      <c r="BYC1161" s="754"/>
      <c r="BYD1161" s="754"/>
      <c r="BYE1161" s="754"/>
      <c r="BYF1161" s="754"/>
      <c r="BYG1161" s="754"/>
      <c r="BYH1161" s="754"/>
      <c r="BYI1161" s="754"/>
      <c r="BYJ1161" s="754"/>
      <c r="BYK1161" s="754"/>
      <c r="BYL1161" s="754"/>
      <c r="BYM1161" s="754"/>
      <c r="BYN1161" s="754"/>
      <c r="BYO1161" s="754"/>
      <c r="BYP1161" s="754"/>
      <c r="BYQ1161" s="754"/>
      <c r="BYR1161" s="754"/>
      <c r="BYS1161" s="754"/>
      <c r="BYT1161" s="754"/>
      <c r="BYU1161" s="754"/>
      <c r="BYV1161" s="754"/>
      <c r="BYW1161" s="754"/>
      <c r="BYX1161" s="754"/>
      <c r="BYY1161" s="754"/>
      <c r="BYZ1161" s="754"/>
      <c r="BZA1161" s="754"/>
      <c r="BZB1161" s="754"/>
      <c r="BZC1161" s="754"/>
      <c r="BZD1161" s="754"/>
      <c r="BZE1161" s="754"/>
      <c r="BZF1161" s="754"/>
      <c r="BZG1161" s="754"/>
      <c r="BZH1161" s="754"/>
      <c r="BZI1161" s="754"/>
      <c r="BZJ1161" s="754"/>
      <c r="BZK1161" s="754"/>
      <c r="BZL1161" s="754"/>
      <c r="BZM1161" s="754"/>
      <c r="BZN1161" s="754"/>
      <c r="BZO1161" s="754"/>
      <c r="BZP1161" s="754"/>
      <c r="BZQ1161" s="754"/>
      <c r="BZR1161" s="754"/>
      <c r="BZS1161" s="754"/>
      <c r="BZT1161" s="754"/>
      <c r="BZU1161" s="754"/>
      <c r="BZV1161" s="754"/>
      <c r="BZW1161" s="754"/>
      <c r="BZX1161" s="754"/>
      <c r="BZY1161" s="754"/>
      <c r="BZZ1161" s="754"/>
      <c r="CAA1161" s="754"/>
      <c r="CAB1161" s="754"/>
      <c r="CAC1161" s="754"/>
      <c r="CAD1161" s="754"/>
      <c r="CAE1161" s="754"/>
      <c r="CAF1161" s="754"/>
      <c r="CAG1161" s="754"/>
      <c r="CAH1161" s="754"/>
      <c r="CAI1161" s="754"/>
      <c r="CAJ1161" s="754"/>
      <c r="CAK1161" s="754"/>
      <c r="CAL1161" s="754"/>
      <c r="CAM1161" s="754"/>
      <c r="CAN1161" s="754"/>
      <c r="CAO1161" s="754"/>
      <c r="CAP1161" s="754"/>
      <c r="CAQ1161" s="754"/>
      <c r="CAR1161" s="754"/>
      <c r="CAS1161" s="754"/>
      <c r="CAT1161" s="754"/>
      <c r="CAU1161" s="754"/>
      <c r="CAV1161" s="754"/>
      <c r="CAW1161" s="754"/>
      <c r="CAX1161" s="754"/>
      <c r="CAY1161" s="754"/>
      <c r="CAZ1161" s="754"/>
      <c r="CBA1161" s="754"/>
      <c r="CBB1161" s="754"/>
      <c r="CBC1161" s="754"/>
      <c r="CBD1161" s="754"/>
      <c r="CBE1161" s="754"/>
      <c r="CBF1161" s="754"/>
      <c r="CBG1161" s="754"/>
      <c r="CBH1161" s="754"/>
      <c r="CBI1161" s="754"/>
      <c r="CBJ1161" s="754"/>
      <c r="CBK1161" s="754"/>
      <c r="CBL1161" s="754"/>
      <c r="CBM1161" s="754"/>
      <c r="CBN1161" s="754"/>
      <c r="CBO1161" s="754"/>
      <c r="CBP1161" s="754"/>
      <c r="CBQ1161" s="754"/>
      <c r="CBR1161" s="754"/>
      <c r="CBS1161" s="754"/>
      <c r="CBT1161" s="754"/>
      <c r="CBU1161" s="754"/>
      <c r="CBV1161" s="754"/>
      <c r="CBW1161" s="754"/>
      <c r="CBX1161" s="754"/>
      <c r="CBY1161" s="754"/>
      <c r="CBZ1161" s="754"/>
      <c r="CCA1161" s="754"/>
      <c r="CCB1161" s="754"/>
      <c r="CCC1161" s="754"/>
      <c r="CCD1161" s="754"/>
      <c r="CCE1161" s="754"/>
      <c r="CCF1161" s="754"/>
      <c r="CCG1161" s="754"/>
      <c r="CCH1161" s="754"/>
      <c r="CCI1161" s="754"/>
      <c r="CCJ1161" s="754"/>
      <c r="CCK1161" s="754"/>
      <c r="CCL1161" s="754"/>
      <c r="CCM1161" s="754"/>
      <c r="CCN1161" s="754"/>
      <c r="CCO1161" s="754"/>
      <c r="CCP1161" s="754"/>
      <c r="CCQ1161" s="754"/>
      <c r="CCR1161" s="754"/>
      <c r="CCS1161" s="754"/>
      <c r="CCT1161" s="754"/>
      <c r="CCU1161" s="754"/>
      <c r="CCV1161" s="754"/>
      <c r="CCW1161" s="754"/>
      <c r="CCX1161" s="754"/>
      <c r="CCY1161" s="754"/>
      <c r="CCZ1161" s="754"/>
      <c r="CDA1161" s="754"/>
      <c r="CDB1161" s="754"/>
      <c r="CDC1161" s="754"/>
      <c r="CDD1161" s="754"/>
      <c r="CDE1161" s="754"/>
      <c r="CDF1161" s="754"/>
      <c r="CDG1161" s="754"/>
      <c r="CDH1161" s="754"/>
      <c r="CDI1161" s="754"/>
      <c r="CDJ1161" s="754"/>
      <c r="CDK1161" s="754"/>
      <c r="CDL1161" s="754"/>
      <c r="CDM1161" s="754"/>
      <c r="CDN1161" s="754"/>
      <c r="CDO1161" s="754"/>
      <c r="CDP1161" s="754"/>
      <c r="CDQ1161" s="754"/>
      <c r="CDR1161" s="754"/>
      <c r="CDS1161" s="754"/>
      <c r="CDT1161" s="754"/>
      <c r="CDU1161" s="754"/>
      <c r="CDV1161" s="754"/>
      <c r="CDW1161" s="754"/>
      <c r="CDX1161" s="754"/>
      <c r="CDY1161" s="754"/>
      <c r="CDZ1161" s="754"/>
      <c r="CEA1161" s="754"/>
      <c r="CEB1161" s="754"/>
      <c r="CEC1161" s="754"/>
      <c r="CED1161" s="754"/>
      <c r="CEE1161" s="754"/>
      <c r="CEF1161" s="754"/>
      <c r="CEG1161" s="754"/>
      <c r="CEH1161" s="754"/>
      <c r="CEI1161" s="754"/>
      <c r="CEJ1161" s="754"/>
      <c r="CEK1161" s="754"/>
      <c r="CEL1161" s="754"/>
      <c r="CEM1161" s="754"/>
      <c r="CEN1161" s="754"/>
      <c r="CEO1161" s="754"/>
      <c r="CEP1161" s="754"/>
      <c r="CEQ1161" s="754"/>
      <c r="CER1161" s="754"/>
      <c r="CES1161" s="754"/>
      <c r="CET1161" s="754"/>
      <c r="CEU1161" s="754"/>
      <c r="CEV1161" s="754"/>
      <c r="CEW1161" s="754"/>
      <c r="CEX1161" s="754"/>
      <c r="CEY1161" s="754"/>
      <c r="CEZ1161" s="754"/>
      <c r="CFA1161" s="754"/>
      <c r="CFB1161" s="754"/>
      <c r="CFC1161" s="754"/>
      <c r="CFD1161" s="754"/>
      <c r="CFE1161" s="754"/>
      <c r="CFF1161" s="754"/>
      <c r="CFG1161" s="754"/>
      <c r="CFH1161" s="754"/>
      <c r="CFI1161" s="754"/>
      <c r="CFJ1161" s="754"/>
      <c r="CFK1161" s="754"/>
      <c r="CFL1161" s="754"/>
      <c r="CFM1161" s="754"/>
      <c r="CFN1161" s="754"/>
      <c r="CFO1161" s="754"/>
      <c r="CFP1161" s="754"/>
      <c r="CFQ1161" s="754"/>
      <c r="CFR1161" s="754"/>
      <c r="CFS1161" s="754"/>
      <c r="CFT1161" s="754"/>
      <c r="CFU1161" s="754"/>
      <c r="CFV1161" s="754"/>
      <c r="CFW1161" s="754"/>
      <c r="CFX1161" s="754"/>
      <c r="CFY1161" s="754"/>
      <c r="CFZ1161" s="754"/>
      <c r="CGA1161" s="754"/>
      <c r="CGB1161" s="754"/>
      <c r="CGC1161" s="754"/>
      <c r="CGD1161" s="754"/>
      <c r="CGE1161" s="754"/>
      <c r="CGF1161" s="754"/>
      <c r="CGG1161" s="754"/>
      <c r="CGH1161" s="754"/>
      <c r="CGI1161" s="754"/>
      <c r="CGJ1161" s="754"/>
      <c r="CGK1161" s="754"/>
      <c r="CGL1161" s="754"/>
      <c r="CGM1161" s="754"/>
      <c r="CGN1161" s="754"/>
      <c r="CGO1161" s="754"/>
      <c r="CGP1161" s="754"/>
      <c r="CGQ1161" s="754"/>
      <c r="CGR1161" s="754"/>
      <c r="CGS1161" s="754"/>
      <c r="CGT1161" s="754"/>
      <c r="CGU1161" s="754"/>
      <c r="CGV1161" s="754"/>
      <c r="CGW1161" s="754"/>
      <c r="CGX1161" s="754"/>
      <c r="CGY1161" s="754"/>
      <c r="CGZ1161" s="754"/>
      <c r="CHA1161" s="754"/>
      <c r="CHB1161" s="754"/>
      <c r="CHC1161" s="754"/>
      <c r="CHD1161" s="754"/>
      <c r="CHE1161" s="754"/>
      <c r="CHF1161" s="754"/>
      <c r="CHG1161" s="754"/>
      <c r="CHH1161" s="754"/>
      <c r="CHI1161" s="754"/>
      <c r="CHJ1161" s="754"/>
      <c r="CHK1161" s="754"/>
      <c r="CHL1161" s="754"/>
      <c r="CHM1161" s="754"/>
      <c r="CHN1161" s="754"/>
      <c r="CHO1161" s="754"/>
      <c r="CHP1161" s="754"/>
      <c r="CHQ1161" s="754"/>
      <c r="CHR1161" s="754"/>
      <c r="CHS1161" s="754"/>
      <c r="CHT1161" s="754"/>
      <c r="CHU1161" s="754"/>
      <c r="CHV1161" s="754"/>
      <c r="CHW1161" s="754"/>
      <c r="CHX1161" s="754"/>
      <c r="CHY1161" s="754"/>
      <c r="CHZ1161" s="754"/>
      <c r="CIA1161" s="754"/>
      <c r="CIB1161" s="754"/>
      <c r="CIC1161" s="754"/>
      <c r="CID1161" s="754"/>
      <c r="CIE1161" s="754"/>
      <c r="CIF1161" s="754"/>
      <c r="CIG1161" s="754"/>
      <c r="CIH1161" s="754"/>
      <c r="CII1161" s="754"/>
      <c r="CIJ1161" s="754"/>
      <c r="CIK1161" s="754"/>
      <c r="CIL1161" s="754"/>
      <c r="CIM1161" s="754"/>
      <c r="CIN1161" s="754"/>
      <c r="CIO1161" s="754"/>
      <c r="CIP1161" s="754"/>
      <c r="CIQ1161" s="754"/>
      <c r="CIR1161" s="754"/>
      <c r="CIS1161" s="754"/>
      <c r="CIT1161" s="754"/>
      <c r="CIU1161" s="754"/>
      <c r="CIV1161" s="754"/>
      <c r="CIW1161" s="754"/>
      <c r="CIX1161" s="754"/>
      <c r="CIY1161" s="754"/>
      <c r="CIZ1161" s="754"/>
      <c r="CJA1161" s="754"/>
      <c r="CJB1161" s="754"/>
      <c r="CJC1161" s="754"/>
      <c r="CJD1161" s="754"/>
      <c r="CJE1161" s="754"/>
      <c r="CJF1161" s="754"/>
      <c r="CJG1161" s="754"/>
      <c r="CJH1161" s="754"/>
      <c r="CJI1161" s="754"/>
      <c r="CJJ1161" s="754"/>
      <c r="CJK1161" s="754"/>
      <c r="CJL1161" s="754"/>
      <c r="CJM1161" s="754"/>
      <c r="CJN1161" s="754"/>
      <c r="CJO1161" s="754"/>
      <c r="CJP1161" s="754"/>
      <c r="CJQ1161" s="754"/>
      <c r="CJR1161" s="754"/>
      <c r="CJS1161" s="754"/>
      <c r="CJT1161" s="754"/>
      <c r="CJU1161" s="754"/>
      <c r="CJV1161" s="754"/>
      <c r="CJW1161" s="754"/>
      <c r="CJX1161" s="754"/>
      <c r="CJY1161" s="754"/>
      <c r="CJZ1161" s="754"/>
      <c r="CKA1161" s="754"/>
      <c r="CKB1161" s="754"/>
      <c r="CKC1161" s="754"/>
      <c r="CKD1161" s="754"/>
      <c r="CKE1161" s="754"/>
      <c r="CKF1161" s="754"/>
      <c r="CKG1161" s="754"/>
      <c r="CKH1161" s="754"/>
      <c r="CKI1161" s="754"/>
      <c r="CKJ1161" s="754"/>
      <c r="CKK1161" s="754"/>
      <c r="CKL1161" s="754"/>
      <c r="CKM1161" s="754"/>
      <c r="CKN1161" s="754"/>
      <c r="CKO1161" s="754"/>
      <c r="CKP1161" s="754"/>
      <c r="CKQ1161" s="754"/>
      <c r="CKR1161" s="754"/>
      <c r="CKS1161" s="754"/>
      <c r="CKT1161" s="754"/>
      <c r="CKU1161" s="754"/>
      <c r="CKV1161" s="754"/>
      <c r="CKW1161" s="754"/>
      <c r="CKX1161" s="754"/>
      <c r="CKY1161" s="754"/>
      <c r="CKZ1161" s="754"/>
      <c r="CLA1161" s="754"/>
      <c r="CLB1161" s="754"/>
      <c r="CLC1161" s="754"/>
      <c r="CLD1161" s="754"/>
      <c r="CLE1161" s="754"/>
      <c r="CLF1161" s="754"/>
      <c r="CLG1161" s="754"/>
      <c r="CLH1161" s="754"/>
      <c r="CLI1161" s="754"/>
      <c r="CLJ1161" s="754"/>
      <c r="CLK1161" s="754"/>
      <c r="CLL1161" s="754"/>
      <c r="CLM1161" s="754"/>
      <c r="CLN1161" s="754"/>
      <c r="CLO1161" s="754"/>
      <c r="CLP1161" s="754"/>
      <c r="CLQ1161" s="754"/>
      <c r="CLR1161" s="754"/>
      <c r="CLS1161" s="754"/>
      <c r="CLT1161" s="754"/>
      <c r="CLU1161" s="754"/>
      <c r="CLV1161" s="754"/>
      <c r="CLW1161" s="754"/>
      <c r="CLX1161" s="754"/>
      <c r="CLY1161" s="754"/>
      <c r="CLZ1161" s="754"/>
      <c r="CMA1161" s="754"/>
      <c r="CMB1161" s="754"/>
      <c r="CMC1161" s="754"/>
      <c r="CMD1161" s="754"/>
      <c r="CME1161" s="754"/>
      <c r="CMF1161" s="754"/>
      <c r="CMG1161" s="754"/>
      <c r="CMH1161" s="754"/>
      <c r="CMI1161" s="754"/>
      <c r="CMJ1161" s="754"/>
      <c r="CMK1161" s="754"/>
      <c r="CML1161" s="754"/>
      <c r="CMM1161" s="754"/>
      <c r="CMN1161" s="754"/>
      <c r="CMO1161" s="754"/>
      <c r="CMP1161" s="754"/>
      <c r="CMQ1161" s="754"/>
      <c r="CMR1161" s="754"/>
      <c r="CMS1161" s="754"/>
      <c r="CMT1161" s="754"/>
      <c r="CMU1161" s="754"/>
      <c r="CMV1161" s="754"/>
      <c r="CMW1161" s="754"/>
      <c r="CMX1161" s="754"/>
      <c r="CMY1161" s="754"/>
      <c r="CMZ1161" s="754"/>
      <c r="CNA1161" s="754"/>
      <c r="CNB1161" s="754"/>
      <c r="CNC1161" s="754"/>
      <c r="CND1161" s="754"/>
      <c r="CNE1161" s="754"/>
      <c r="CNF1161" s="754"/>
      <c r="CNG1161" s="754"/>
      <c r="CNH1161" s="754"/>
      <c r="CNI1161" s="754"/>
      <c r="CNJ1161" s="754"/>
      <c r="CNK1161" s="754"/>
      <c r="CNL1161" s="754"/>
      <c r="CNM1161" s="754"/>
      <c r="CNN1161" s="754"/>
      <c r="CNO1161" s="754"/>
      <c r="CNP1161" s="754"/>
      <c r="CNQ1161" s="754"/>
      <c r="CNR1161" s="754"/>
      <c r="CNS1161" s="754"/>
      <c r="CNT1161" s="754"/>
      <c r="CNU1161" s="754"/>
      <c r="CNV1161" s="754"/>
      <c r="CNW1161" s="754"/>
      <c r="CNX1161" s="754"/>
      <c r="CNY1161" s="754"/>
      <c r="CNZ1161" s="754"/>
      <c r="COA1161" s="754"/>
      <c r="COB1161" s="754"/>
      <c r="COC1161" s="754"/>
      <c r="COD1161" s="754"/>
      <c r="COE1161" s="754"/>
      <c r="COF1161" s="754"/>
      <c r="COG1161" s="754"/>
      <c r="COH1161" s="754"/>
      <c r="COI1161" s="754"/>
      <c r="COJ1161" s="754"/>
      <c r="COK1161" s="754"/>
      <c r="COL1161" s="754"/>
      <c r="COM1161" s="754"/>
      <c r="CON1161" s="754"/>
      <c r="COO1161" s="754"/>
      <c r="COP1161" s="754"/>
      <c r="COQ1161" s="754"/>
      <c r="COR1161" s="754"/>
      <c r="COS1161" s="754"/>
      <c r="COT1161" s="754"/>
      <c r="COU1161" s="754"/>
      <c r="COV1161" s="754"/>
      <c r="COW1161" s="754"/>
      <c r="COX1161" s="754"/>
      <c r="COY1161" s="754"/>
      <c r="COZ1161" s="754"/>
      <c r="CPA1161" s="754"/>
      <c r="CPB1161" s="754"/>
      <c r="CPC1161" s="754"/>
      <c r="CPD1161" s="754"/>
      <c r="CPE1161" s="754"/>
      <c r="CPF1161" s="754"/>
      <c r="CPG1161" s="754"/>
      <c r="CPH1161" s="754"/>
      <c r="CPI1161" s="754"/>
      <c r="CPJ1161" s="754"/>
      <c r="CPK1161" s="754"/>
      <c r="CPL1161" s="754"/>
      <c r="CPM1161" s="754"/>
      <c r="CPN1161" s="754"/>
      <c r="CPO1161" s="754"/>
      <c r="CPP1161" s="754"/>
      <c r="CPQ1161" s="754"/>
      <c r="CPR1161" s="754"/>
      <c r="CPS1161" s="754"/>
      <c r="CPT1161" s="754"/>
      <c r="CPU1161" s="754"/>
      <c r="CPV1161" s="754"/>
      <c r="CPW1161" s="754"/>
      <c r="CPX1161" s="754"/>
      <c r="CPY1161" s="754"/>
      <c r="CPZ1161" s="754"/>
      <c r="CQA1161" s="754"/>
      <c r="CQB1161" s="754"/>
      <c r="CQC1161" s="754"/>
      <c r="CQD1161" s="754"/>
      <c r="CQE1161" s="754"/>
      <c r="CQF1161" s="754"/>
      <c r="CQG1161" s="754"/>
      <c r="CQH1161" s="754"/>
      <c r="CQI1161" s="754"/>
      <c r="CQJ1161" s="754"/>
      <c r="CQK1161" s="754"/>
      <c r="CQL1161" s="754"/>
      <c r="CQM1161" s="754"/>
      <c r="CQN1161" s="754"/>
      <c r="CQO1161" s="754"/>
      <c r="CQP1161" s="754"/>
      <c r="CQQ1161" s="754"/>
      <c r="CQR1161" s="754"/>
      <c r="CQS1161" s="754"/>
      <c r="CQT1161" s="754"/>
      <c r="CQU1161" s="754"/>
      <c r="CQV1161" s="754"/>
      <c r="CQW1161" s="754"/>
      <c r="CQX1161" s="754"/>
      <c r="CQY1161" s="754"/>
      <c r="CQZ1161" s="754"/>
      <c r="CRA1161" s="754"/>
      <c r="CRB1161" s="754"/>
      <c r="CRC1161" s="754"/>
      <c r="CRD1161" s="754"/>
      <c r="CRE1161" s="754"/>
      <c r="CRF1161" s="754"/>
      <c r="CRG1161" s="754"/>
      <c r="CRH1161" s="754"/>
      <c r="CRI1161" s="754"/>
      <c r="CRJ1161" s="754"/>
      <c r="CRK1161" s="754"/>
      <c r="CRL1161" s="754"/>
      <c r="CRM1161" s="754"/>
      <c r="CRN1161" s="754"/>
      <c r="CRO1161" s="754"/>
      <c r="CRP1161" s="754"/>
      <c r="CRQ1161" s="754"/>
      <c r="CRR1161" s="754"/>
      <c r="CRS1161" s="754"/>
      <c r="CRT1161" s="754"/>
      <c r="CRU1161" s="754"/>
      <c r="CRV1161" s="754"/>
      <c r="CRW1161" s="754"/>
      <c r="CRX1161" s="754"/>
      <c r="CRY1161" s="754"/>
      <c r="CRZ1161" s="754"/>
      <c r="CSA1161" s="754"/>
      <c r="CSB1161" s="754"/>
      <c r="CSC1161" s="754"/>
      <c r="CSD1161" s="754"/>
      <c r="CSE1161" s="754"/>
      <c r="CSF1161" s="754"/>
      <c r="CSG1161" s="754"/>
      <c r="CSH1161" s="754"/>
      <c r="CSI1161" s="754"/>
      <c r="CSJ1161" s="754"/>
      <c r="CSK1161" s="754"/>
      <c r="CSL1161" s="754"/>
      <c r="CSM1161" s="754"/>
      <c r="CSN1161" s="754"/>
      <c r="CSO1161" s="754"/>
      <c r="CSP1161" s="754"/>
      <c r="CSQ1161" s="754"/>
      <c r="CSR1161" s="754"/>
      <c r="CSS1161" s="754"/>
      <c r="CST1161" s="754"/>
      <c r="CSU1161" s="754"/>
      <c r="CSV1161" s="754"/>
      <c r="CSW1161" s="754"/>
      <c r="CSX1161" s="754"/>
      <c r="CSY1161" s="754"/>
      <c r="CSZ1161" s="754"/>
      <c r="CTA1161" s="754"/>
      <c r="CTB1161" s="754"/>
      <c r="CTC1161" s="754"/>
      <c r="CTD1161" s="754"/>
      <c r="CTE1161" s="754"/>
      <c r="CTF1161" s="754"/>
      <c r="CTG1161" s="754"/>
      <c r="CTH1161" s="754"/>
      <c r="CTI1161" s="754"/>
      <c r="CTJ1161" s="754"/>
      <c r="CTK1161" s="754"/>
      <c r="CTL1161" s="754"/>
      <c r="CTM1161" s="754"/>
      <c r="CTN1161" s="754"/>
      <c r="CTO1161" s="754"/>
      <c r="CTP1161" s="754"/>
      <c r="CTQ1161" s="754"/>
      <c r="CTR1161" s="754"/>
      <c r="CTS1161" s="754"/>
      <c r="CTT1161" s="754"/>
      <c r="CTU1161" s="754"/>
      <c r="CTV1161" s="754"/>
      <c r="CTW1161" s="754"/>
      <c r="CTX1161" s="754"/>
      <c r="CTY1161" s="754"/>
      <c r="CTZ1161" s="754"/>
      <c r="CUA1161" s="754"/>
      <c r="CUB1161" s="754"/>
      <c r="CUC1161" s="754"/>
      <c r="CUD1161" s="754"/>
      <c r="CUE1161" s="754"/>
      <c r="CUF1161" s="754"/>
      <c r="CUG1161" s="754"/>
      <c r="CUH1161" s="754"/>
      <c r="CUI1161" s="754"/>
      <c r="CUJ1161" s="754"/>
      <c r="CUK1161" s="754"/>
      <c r="CUL1161" s="754"/>
      <c r="CUM1161" s="754"/>
      <c r="CUN1161" s="754"/>
      <c r="CUO1161" s="754"/>
      <c r="CUP1161" s="754"/>
      <c r="CUQ1161" s="754"/>
      <c r="CUR1161" s="754"/>
      <c r="CUS1161" s="754"/>
      <c r="CUT1161" s="754"/>
      <c r="CUU1161" s="754"/>
      <c r="CUV1161" s="754"/>
      <c r="CUW1161" s="754"/>
      <c r="CUX1161" s="754"/>
      <c r="CUY1161" s="754"/>
      <c r="CUZ1161" s="754"/>
      <c r="CVA1161" s="754"/>
      <c r="CVB1161" s="754"/>
      <c r="CVC1161" s="754"/>
      <c r="CVD1161" s="754"/>
      <c r="CVE1161" s="754"/>
      <c r="CVF1161" s="754"/>
      <c r="CVG1161" s="754"/>
      <c r="CVH1161" s="754"/>
      <c r="CVI1161" s="754"/>
      <c r="CVJ1161" s="754"/>
      <c r="CVK1161" s="754"/>
      <c r="CVL1161" s="754"/>
      <c r="CVM1161" s="754"/>
      <c r="CVN1161" s="754"/>
      <c r="CVO1161" s="754"/>
      <c r="CVP1161" s="754"/>
      <c r="CVQ1161" s="754"/>
      <c r="CVR1161" s="754"/>
      <c r="CVS1161" s="754"/>
      <c r="CVT1161" s="754"/>
      <c r="CVU1161" s="754"/>
      <c r="CVV1161" s="754"/>
      <c r="CVW1161" s="754"/>
      <c r="CVX1161" s="754"/>
      <c r="CVY1161" s="754"/>
      <c r="CVZ1161" s="754"/>
      <c r="CWA1161" s="754"/>
      <c r="CWB1161" s="754"/>
      <c r="CWC1161" s="754"/>
      <c r="CWD1161" s="754"/>
      <c r="CWE1161" s="754"/>
      <c r="CWF1161" s="754"/>
      <c r="CWG1161" s="754"/>
      <c r="CWH1161" s="754"/>
      <c r="CWI1161" s="754"/>
      <c r="CWJ1161" s="754"/>
      <c r="CWK1161" s="754"/>
      <c r="CWL1161" s="754"/>
      <c r="CWM1161" s="754"/>
      <c r="CWN1161" s="754"/>
      <c r="CWO1161" s="754"/>
      <c r="CWP1161" s="754"/>
      <c r="CWQ1161" s="754"/>
      <c r="CWR1161" s="754"/>
      <c r="CWS1161" s="754"/>
      <c r="CWT1161" s="754"/>
      <c r="CWU1161" s="754"/>
      <c r="CWV1161" s="754"/>
      <c r="CWW1161" s="754"/>
      <c r="CWX1161" s="754"/>
      <c r="CWY1161" s="754"/>
      <c r="CWZ1161" s="754"/>
      <c r="CXA1161" s="754"/>
      <c r="CXB1161" s="754"/>
      <c r="CXC1161" s="754"/>
      <c r="CXD1161" s="754"/>
      <c r="CXE1161" s="754"/>
      <c r="CXF1161" s="754"/>
      <c r="CXG1161" s="754"/>
      <c r="CXH1161" s="754"/>
      <c r="CXI1161" s="754"/>
      <c r="CXJ1161" s="754"/>
      <c r="CXK1161" s="754"/>
      <c r="CXL1161" s="754"/>
      <c r="CXM1161" s="754"/>
      <c r="CXN1161" s="754"/>
      <c r="CXO1161" s="754"/>
      <c r="CXP1161" s="754"/>
      <c r="CXQ1161" s="754"/>
      <c r="CXR1161" s="754"/>
      <c r="CXS1161" s="754"/>
      <c r="CXT1161" s="754"/>
      <c r="CXU1161" s="754"/>
      <c r="CXV1161" s="754"/>
      <c r="CXW1161" s="754"/>
      <c r="CXX1161" s="754"/>
      <c r="CXY1161" s="754"/>
      <c r="CXZ1161" s="754"/>
      <c r="CYA1161" s="754"/>
      <c r="CYB1161" s="754"/>
      <c r="CYC1161" s="754"/>
      <c r="CYD1161" s="754"/>
      <c r="CYE1161" s="754"/>
      <c r="CYF1161" s="754"/>
      <c r="CYG1161" s="754"/>
      <c r="CYH1161" s="754"/>
      <c r="CYI1161" s="754"/>
      <c r="CYJ1161" s="754"/>
      <c r="CYK1161" s="754"/>
      <c r="CYL1161" s="754"/>
      <c r="CYM1161" s="754"/>
      <c r="CYN1161" s="754"/>
      <c r="CYO1161" s="754"/>
      <c r="CYP1161" s="754"/>
      <c r="CYQ1161" s="754"/>
      <c r="CYR1161" s="754"/>
      <c r="CYS1161" s="754"/>
      <c r="CYT1161" s="754"/>
      <c r="CYU1161" s="754"/>
      <c r="CYV1161" s="754"/>
      <c r="CYW1161" s="754"/>
      <c r="CYX1161" s="754"/>
      <c r="CYY1161" s="754"/>
      <c r="CYZ1161" s="754"/>
      <c r="CZA1161" s="754"/>
      <c r="CZB1161" s="754"/>
      <c r="CZC1161" s="754"/>
      <c r="CZD1161" s="754"/>
      <c r="CZE1161" s="754"/>
      <c r="CZF1161" s="754"/>
      <c r="CZG1161" s="754"/>
      <c r="CZH1161" s="754"/>
      <c r="CZI1161" s="754"/>
      <c r="CZJ1161" s="754"/>
      <c r="CZK1161" s="754"/>
      <c r="CZL1161" s="754"/>
      <c r="CZM1161" s="754"/>
      <c r="CZN1161" s="754"/>
      <c r="CZO1161" s="754"/>
      <c r="CZP1161" s="754"/>
      <c r="CZQ1161" s="754"/>
      <c r="CZR1161" s="754"/>
      <c r="CZS1161" s="754"/>
      <c r="CZT1161" s="754"/>
      <c r="CZU1161" s="754"/>
      <c r="CZV1161" s="754"/>
      <c r="CZW1161" s="754"/>
      <c r="CZX1161" s="754"/>
      <c r="CZY1161" s="754"/>
      <c r="CZZ1161" s="754"/>
      <c r="DAA1161" s="754"/>
      <c r="DAB1161" s="754"/>
      <c r="DAC1161" s="754"/>
      <c r="DAD1161" s="754"/>
      <c r="DAE1161" s="754"/>
      <c r="DAF1161" s="754"/>
      <c r="DAG1161" s="754"/>
      <c r="DAH1161" s="754"/>
      <c r="DAI1161" s="754"/>
      <c r="DAJ1161" s="754"/>
      <c r="DAK1161" s="754"/>
      <c r="DAL1161" s="754"/>
      <c r="DAM1161" s="754"/>
      <c r="DAN1161" s="754"/>
      <c r="DAO1161" s="754"/>
      <c r="DAP1161" s="754"/>
      <c r="DAQ1161" s="754"/>
      <c r="DAR1161" s="754"/>
      <c r="DAS1161" s="754"/>
      <c r="DAT1161" s="754"/>
      <c r="DAU1161" s="754"/>
      <c r="DAV1161" s="754"/>
      <c r="DAW1161" s="754"/>
      <c r="DAX1161" s="754"/>
      <c r="DAY1161" s="754"/>
      <c r="DAZ1161" s="754"/>
      <c r="DBA1161" s="754"/>
      <c r="DBB1161" s="754"/>
      <c r="DBC1161" s="754"/>
      <c r="DBD1161" s="754"/>
      <c r="DBE1161" s="754"/>
      <c r="DBF1161" s="754"/>
      <c r="DBG1161" s="754"/>
      <c r="DBH1161" s="754"/>
      <c r="DBI1161" s="754"/>
      <c r="DBJ1161" s="754"/>
      <c r="DBK1161" s="754"/>
      <c r="DBL1161" s="754"/>
      <c r="DBM1161" s="754"/>
      <c r="DBN1161" s="754"/>
      <c r="DBO1161" s="754"/>
      <c r="DBP1161" s="754"/>
      <c r="DBQ1161" s="754"/>
      <c r="DBR1161" s="754"/>
      <c r="DBS1161" s="754"/>
      <c r="DBT1161" s="754"/>
      <c r="DBU1161" s="754"/>
      <c r="DBV1161" s="754"/>
      <c r="DBW1161" s="754"/>
      <c r="DBX1161" s="754"/>
      <c r="DBY1161" s="754"/>
      <c r="DBZ1161" s="754"/>
      <c r="DCA1161" s="754"/>
      <c r="DCB1161" s="754"/>
      <c r="DCC1161" s="754"/>
      <c r="DCD1161" s="754"/>
      <c r="DCE1161" s="754"/>
      <c r="DCF1161" s="754"/>
      <c r="DCG1161" s="754"/>
      <c r="DCH1161" s="754"/>
      <c r="DCI1161" s="754"/>
      <c r="DCJ1161" s="754"/>
      <c r="DCK1161" s="754"/>
      <c r="DCL1161" s="754"/>
      <c r="DCM1161" s="754"/>
      <c r="DCN1161" s="754"/>
      <c r="DCO1161" s="754"/>
      <c r="DCP1161" s="754"/>
      <c r="DCQ1161" s="754"/>
      <c r="DCR1161" s="754"/>
      <c r="DCS1161" s="754"/>
      <c r="DCT1161" s="754"/>
      <c r="DCU1161" s="754"/>
      <c r="DCV1161" s="754"/>
      <c r="DCW1161" s="754"/>
      <c r="DCX1161" s="754"/>
      <c r="DCY1161" s="754"/>
      <c r="DCZ1161" s="754"/>
      <c r="DDA1161" s="754"/>
      <c r="DDB1161" s="754"/>
      <c r="DDC1161" s="754"/>
      <c r="DDD1161" s="754"/>
      <c r="DDE1161" s="754"/>
      <c r="DDF1161" s="754"/>
      <c r="DDG1161" s="754"/>
      <c r="DDH1161" s="754"/>
      <c r="DDI1161" s="754"/>
      <c r="DDJ1161" s="754"/>
      <c r="DDK1161" s="754"/>
      <c r="DDL1161" s="754"/>
      <c r="DDM1161" s="754"/>
      <c r="DDN1161" s="754"/>
      <c r="DDO1161" s="754"/>
      <c r="DDP1161" s="754"/>
      <c r="DDQ1161" s="754"/>
      <c r="DDR1161" s="754"/>
      <c r="DDS1161" s="754"/>
      <c r="DDT1161" s="754"/>
      <c r="DDU1161" s="754"/>
      <c r="DDV1161" s="754"/>
      <c r="DDW1161" s="754"/>
      <c r="DDX1161" s="754"/>
      <c r="DDY1161" s="754"/>
      <c r="DDZ1161" s="754"/>
      <c r="DEA1161" s="754"/>
      <c r="DEB1161" s="754"/>
      <c r="DEC1161" s="754"/>
      <c r="DED1161" s="754"/>
      <c r="DEE1161" s="754"/>
      <c r="DEF1161" s="754"/>
      <c r="DEG1161" s="754"/>
      <c r="DEH1161" s="754"/>
      <c r="DEI1161" s="754"/>
      <c r="DEJ1161" s="754"/>
      <c r="DEK1161" s="754"/>
      <c r="DEL1161" s="754"/>
      <c r="DEM1161" s="754"/>
      <c r="DEN1161" s="754"/>
      <c r="DEO1161" s="754"/>
      <c r="DEP1161" s="754"/>
      <c r="DEQ1161" s="754"/>
      <c r="DER1161" s="754"/>
      <c r="DES1161" s="754"/>
      <c r="DET1161" s="754"/>
      <c r="DEU1161" s="754"/>
      <c r="DEV1161" s="754"/>
      <c r="DEW1161" s="754"/>
      <c r="DEX1161" s="754"/>
      <c r="DEY1161" s="754"/>
      <c r="DEZ1161" s="754"/>
      <c r="DFA1161" s="754"/>
      <c r="DFB1161" s="754"/>
      <c r="DFC1161" s="754"/>
      <c r="DFD1161" s="754"/>
      <c r="DFE1161" s="754"/>
      <c r="DFF1161" s="754"/>
      <c r="DFG1161" s="754"/>
      <c r="DFH1161" s="754"/>
      <c r="DFI1161" s="754"/>
      <c r="DFJ1161" s="754"/>
      <c r="DFK1161" s="754"/>
      <c r="DFL1161" s="754"/>
      <c r="DFM1161" s="754"/>
      <c r="DFN1161" s="754"/>
      <c r="DFO1161" s="754"/>
      <c r="DFP1161" s="754"/>
      <c r="DFQ1161" s="754"/>
      <c r="DFR1161" s="754"/>
      <c r="DFS1161" s="754"/>
      <c r="DFT1161" s="754"/>
      <c r="DFU1161" s="754"/>
      <c r="DFV1161" s="754"/>
      <c r="DFW1161" s="754"/>
      <c r="DFX1161" s="754"/>
      <c r="DFY1161" s="754"/>
      <c r="DFZ1161" s="754"/>
      <c r="DGA1161" s="754"/>
      <c r="DGB1161" s="754"/>
      <c r="DGC1161" s="754"/>
      <c r="DGD1161" s="754"/>
      <c r="DGE1161" s="754"/>
      <c r="DGF1161" s="754"/>
      <c r="DGG1161" s="754"/>
      <c r="DGH1161" s="754"/>
      <c r="DGI1161" s="754"/>
      <c r="DGJ1161" s="754"/>
      <c r="DGK1161" s="754"/>
      <c r="DGL1161" s="754"/>
      <c r="DGM1161" s="754"/>
      <c r="DGN1161" s="754"/>
      <c r="DGO1161" s="754"/>
      <c r="DGP1161" s="754"/>
      <c r="DGQ1161" s="754"/>
      <c r="DGR1161" s="754"/>
      <c r="DGS1161" s="754"/>
      <c r="DGT1161" s="754"/>
      <c r="DGU1161" s="754"/>
      <c r="DGV1161" s="754"/>
      <c r="DGW1161" s="754"/>
      <c r="DGX1161" s="754"/>
      <c r="DGY1161" s="754"/>
      <c r="DGZ1161" s="754"/>
      <c r="DHA1161" s="754"/>
      <c r="DHB1161" s="754"/>
      <c r="DHC1161" s="754"/>
      <c r="DHD1161" s="754"/>
      <c r="DHE1161" s="754"/>
      <c r="DHF1161" s="754"/>
      <c r="DHG1161" s="754"/>
      <c r="DHH1161" s="754"/>
      <c r="DHI1161" s="754"/>
      <c r="DHJ1161" s="754"/>
      <c r="DHK1161" s="754"/>
      <c r="DHL1161" s="754"/>
      <c r="DHM1161" s="754"/>
      <c r="DHN1161" s="754"/>
      <c r="DHO1161" s="754"/>
      <c r="DHP1161" s="754"/>
      <c r="DHQ1161" s="754"/>
      <c r="DHR1161" s="754"/>
      <c r="DHS1161" s="754"/>
      <c r="DHT1161" s="754"/>
      <c r="DHU1161" s="754"/>
      <c r="DHV1161" s="754"/>
      <c r="DHW1161" s="754"/>
      <c r="DHX1161" s="754"/>
      <c r="DHY1161" s="754"/>
      <c r="DHZ1161" s="754"/>
      <c r="DIA1161" s="754"/>
      <c r="DIB1161" s="754"/>
      <c r="DIC1161" s="754"/>
      <c r="DID1161" s="754"/>
      <c r="DIE1161" s="754"/>
      <c r="DIF1161" s="754"/>
      <c r="DIG1161" s="754"/>
      <c r="DIH1161" s="754"/>
      <c r="DII1161" s="754"/>
      <c r="DIJ1161" s="754"/>
      <c r="DIK1161" s="754"/>
      <c r="DIL1161" s="754"/>
      <c r="DIM1161" s="754"/>
      <c r="DIN1161" s="754"/>
      <c r="DIO1161" s="754"/>
      <c r="DIP1161" s="754"/>
      <c r="DIQ1161" s="754"/>
      <c r="DIR1161" s="754"/>
      <c r="DIS1161" s="754"/>
      <c r="DIT1161" s="754"/>
      <c r="DIU1161" s="754"/>
      <c r="DIV1161" s="754"/>
      <c r="DIW1161" s="754"/>
      <c r="DIX1161" s="754"/>
      <c r="DIY1161" s="754"/>
      <c r="DIZ1161" s="754"/>
      <c r="DJA1161" s="754"/>
      <c r="DJB1161" s="754"/>
      <c r="DJC1161" s="754"/>
      <c r="DJD1161" s="754"/>
      <c r="DJE1161" s="754"/>
      <c r="DJF1161" s="754"/>
      <c r="DJG1161" s="754"/>
      <c r="DJH1161" s="754"/>
      <c r="DJI1161" s="754"/>
      <c r="DJJ1161" s="754"/>
      <c r="DJK1161" s="754"/>
      <c r="DJL1161" s="754"/>
      <c r="DJM1161" s="754"/>
      <c r="DJN1161" s="754"/>
      <c r="DJO1161" s="754"/>
      <c r="DJP1161" s="754"/>
      <c r="DJQ1161" s="754"/>
      <c r="DJR1161" s="754"/>
      <c r="DJS1161" s="754"/>
      <c r="DJT1161" s="754"/>
      <c r="DJU1161" s="754"/>
      <c r="DJV1161" s="754"/>
      <c r="DJW1161" s="754"/>
      <c r="DJX1161" s="754"/>
      <c r="DJY1161" s="754"/>
      <c r="DJZ1161" s="754"/>
      <c r="DKA1161" s="754"/>
      <c r="DKB1161" s="754"/>
      <c r="DKC1161" s="754"/>
      <c r="DKD1161" s="754"/>
      <c r="DKE1161" s="754"/>
      <c r="DKF1161" s="754"/>
      <c r="DKG1161" s="754"/>
      <c r="DKH1161" s="754"/>
      <c r="DKI1161" s="754"/>
      <c r="DKJ1161" s="754"/>
      <c r="DKK1161" s="754"/>
      <c r="DKL1161" s="754"/>
      <c r="DKM1161" s="754"/>
      <c r="DKN1161" s="754"/>
      <c r="DKO1161" s="754"/>
      <c r="DKP1161" s="754"/>
      <c r="DKQ1161" s="754"/>
      <c r="DKR1161" s="754"/>
      <c r="DKS1161" s="754"/>
      <c r="DKT1161" s="754"/>
      <c r="DKU1161" s="754"/>
      <c r="DKV1161" s="754"/>
      <c r="DKW1161" s="754"/>
      <c r="DKX1161" s="754"/>
      <c r="DKY1161" s="754"/>
      <c r="DKZ1161" s="754"/>
      <c r="DLA1161" s="754"/>
      <c r="DLB1161" s="754"/>
      <c r="DLC1161" s="754"/>
      <c r="DLD1161" s="754"/>
      <c r="DLE1161" s="754"/>
      <c r="DLF1161" s="754"/>
      <c r="DLG1161" s="754"/>
      <c r="DLH1161" s="754"/>
      <c r="DLI1161" s="754"/>
      <c r="DLJ1161" s="754"/>
      <c r="DLK1161" s="754"/>
      <c r="DLL1161" s="754"/>
      <c r="DLM1161" s="754"/>
      <c r="DLN1161" s="754"/>
      <c r="DLO1161" s="754"/>
      <c r="DLP1161" s="754"/>
      <c r="DLQ1161" s="754"/>
      <c r="DLR1161" s="754"/>
      <c r="DLS1161" s="754"/>
      <c r="DLT1161" s="754"/>
      <c r="DLU1161" s="754"/>
      <c r="DLV1161" s="754"/>
      <c r="DLW1161" s="754"/>
      <c r="DLX1161" s="754"/>
      <c r="DLY1161" s="754"/>
      <c r="DLZ1161" s="754"/>
      <c r="DMA1161" s="754"/>
      <c r="DMB1161" s="754"/>
      <c r="DMC1161" s="754"/>
      <c r="DMD1161" s="754"/>
      <c r="DME1161" s="754"/>
      <c r="DMF1161" s="754"/>
      <c r="DMG1161" s="754"/>
      <c r="DMH1161" s="754"/>
      <c r="DMI1161" s="754"/>
      <c r="DMJ1161" s="754"/>
      <c r="DMK1161" s="754"/>
      <c r="DML1161" s="754"/>
      <c r="DMM1161" s="754"/>
      <c r="DMN1161" s="754"/>
      <c r="DMO1161" s="754"/>
      <c r="DMP1161" s="754"/>
      <c r="DMQ1161" s="754"/>
      <c r="DMR1161" s="754"/>
      <c r="DMS1161" s="754"/>
      <c r="DMT1161" s="754"/>
      <c r="DMU1161" s="754"/>
      <c r="DMV1161" s="754"/>
      <c r="DMW1161" s="754"/>
      <c r="DMX1161" s="754"/>
      <c r="DMY1161" s="754"/>
      <c r="DMZ1161" s="754"/>
      <c r="DNA1161" s="754"/>
      <c r="DNB1161" s="754"/>
      <c r="DNC1161" s="754"/>
      <c r="DND1161" s="754"/>
      <c r="DNE1161" s="754"/>
      <c r="DNF1161" s="754"/>
      <c r="DNG1161" s="754"/>
      <c r="DNH1161" s="754"/>
      <c r="DNI1161" s="754"/>
      <c r="DNJ1161" s="754"/>
      <c r="DNK1161" s="754"/>
      <c r="DNL1161" s="754"/>
      <c r="DNM1161" s="754"/>
      <c r="DNN1161" s="754"/>
      <c r="DNO1161" s="754"/>
      <c r="DNP1161" s="754"/>
      <c r="DNQ1161" s="754"/>
      <c r="DNR1161" s="754"/>
      <c r="DNS1161" s="754"/>
      <c r="DNT1161" s="754"/>
      <c r="DNU1161" s="754"/>
      <c r="DNV1161" s="754"/>
      <c r="DNW1161" s="754"/>
      <c r="DNX1161" s="754"/>
      <c r="DNY1161" s="754"/>
      <c r="DNZ1161" s="754"/>
      <c r="DOA1161" s="754"/>
      <c r="DOB1161" s="754"/>
      <c r="DOC1161" s="754"/>
      <c r="DOD1161" s="754"/>
      <c r="DOE1161" s="754"/>
      <c r="DOF1161" s="754"/>
      <c r="DOG1161" s="754"/>
      <c r="DOH1161" s="754"/>
      <c r="DOI1161" s="754"/>
      <c r="DOJ1161" s="754"/>
      <c r="DOK1161" s="754"/>
      <c r="DOL1161" s="754"/>
      <c r="DOM1161" s="754"/>
      <c r="DON1161" s="754"/>
      <c r="DOO1161" s="754"/>
      <c r="DOP1161" s="754"/>
      <c r="DOQ1161" s="754"/>
      <c r="DOR1161" s="754"/>
      <c r="DOS1161" s="754"/>
      <c r="DOT1161" s="754"/>
      <c r="DOU1161" s="754"/>
      <c r="DOV1161" s="754"/>
      <c r="DOW1161" s="754"/>
      <c r="DOX1161" s="754"/>
      <c r="DOY1161" s="754"/>
      <c r="DOZ1161" s="754"/>
      <c r="DPA1161" s="754"/>
      <c r="DPB1161" s="754"/>
      <c r="DPC1161" s="754"/>
      <c r="DPD1161" s="754"/>
      <c r="DPE1161" s="754"/>
      <c r="DPF1161" s="754"/>
      <c r="DPG1161" s="754"/>
      <c r="DPH1161" s="754"/>
      <c r="DPI1161" s="754"/>
      <c r="DPJ1161" s="754"/>
      <c r="DPK1161" s="754"/>
      <c r="DPL1161" s="754"/>
      <c r="DPM1161" s="754"/>
      <c r="DPN1161" s="754"/>
      <c r="DPO1161" s="754"/>
      <c r="DPP1161" s="754"/>
      <c r="DPQ1161" s="754"/>
      <c r="DPR1161" s="754"/>
      <c r="DPS1161" s="754"/>
      <c r="DPT1161" s="754"/>
      <c r="DPU1161" s="754"/>
      <c r="DPV1161" s="754"/>
      <c r="DPW1161" s="754"/>
      <c r="DPX1161" s="754"/>
      <c r="DPY1161" s="754"/>
      <c r="DPZ1161" s="754"/>
      <c r="DQA1161" s="754"/>
      <c r="DQB1161" s="754"/>
      <c r="DQC1161" s="754"/>
      <c r="DQD1161" s="754"/>
      <c r="DQE1161" s="754"/>
      <c r="DQF1161" s="754"/>
      <c r="DQG1161" s="754"/>
      <c r="DQH1161" s="754"/>
      <c r="DQI1161" s="754"/>
      <c r="DQJ1161" s="754"/>
      <c r="DQK1161" s="754"/>
      <c r="DQL1161" s="754"/>
      <c r="DQM1161" s="754"/>
      <c r="DQN1161" s="754"/>
      <c r="DQO1161" s="754"/>
      <c r="DQP1161" s="754"/>
      <c r="DQQ1161" s="754"/>
      <c r="DQR1161" s="754"/>
      <c r="DQS1161" s="754"/>
      <c r="DQT1161" s="754"/>
      <c r="DQU1161" s="754"/>
      <c r="DQV1161" s="754"/>
      <c r="DQW1161" s="754"/>
      <c r="DQX1161" s="754"/>
      <c r="DQY1161" s="754"/>
      <c r="DQZ1161" s="754"/>
      <c r="DRA1161" s="754"/>
      <c r="DRB1161" s="754"/>
      <c r="DRC1161" s="754"/>
      <c r="DRD1161" s="754"/>
      <c r="DRE1161" s="754"/>
      <c r="DRF1161" s="754"/>
      <c r="DRG1161" s="754"/>
      <c r="DRH1161" s="754"/>
      <c r="DRI1161" s="754"/>
      <c r="DRJ1161" s="754"/>
      <c r="DRK1161" s="754"/>
      <c r="DRL1161" s="754"/>
      <c r="DRM1161" s="754"/>
      <c r="DRN1161" s="754"/>
      <c r="DRO1161" s="754"/>
      <c r="DRP1161" s="754"/>
      <c r="DRQ1161" s="754"/>
      <c r="DRR1161" s="754"/>
      <c r="DRS1161" s="754"/>
      <c r="DRT1161" s="754"/>
      <c r="DRU1161" s="754"/>
      <c r="DRV1161" s="754"/>
      <c r="DRW1161" s="754"/>
      <c r="DRX1161" s="754"/>
      <c r="DRY1161" s="754"/>
      <c r="DRZ1161" s="754"/>
      <c r="DSA1161" s="754"/>
      <c r="DSB1161" s="754"/>
      <c r="DSC1161" s="754"/>
      <c r="DSD1161" s="754"/>
      <c r="DSE1161" s="754"/>
      <c r="DSF1161" s="754"/>
      <c r="DSG1161" s="754"/>
      <c r="DSH1161" s="754"/>
      <c r="DSI1161" s="754"/>
      <c r="DSJ1161" s="754"/>
      <c r="DSK1161" s="754"/>
      <c r="DSL1161" s="754"/>
      <c r="DSM1161" s="754"/>
      <c r="DSN1161" s="754"/>
      <c r="DSO1161" s="754"/>
      <c r="DSP1161" s="754"/>
      <c r="DSQ1161" s="754"/>
      <c r="DSR1161" s="754"/>
      <c r="DSS1161" s="754"/>
      <c r="DST1161" s="754"/>
      <c r="DSU1161" s="754"/>
      <c r="DSV1161" s="754"/>
      <c r="DSW1161" s="754"/>
      <c r="DSX1161" s="754"/>
      <c r="DSY1161" s="754"/>
      <c r="DSZ1161" s="754"/>
      <c r="DTA1161" s="754"/>
      <c r="DTB1161" s="754"/>
      <c r="DTC1161" s="754"/>
      <c r="DTD1161" s="754"/>
      <c r="DTE1161" s="754"/>
      <c r="DTF1161" s="754"/>
      <c r="DTG1161" s="754"/>
      <c r="DTH1161" s="754"/>
      <c r="DTI1161" s="754"/>
      <c r="DTJ1161" s="754"/>
      <c r="DTK1161" s="754"/>
      <c r="DTL1161" s="754"/>
      <c r="DTM1161" s="754"/>
      <c r="DTN1161" s="754"/>
      <c r="DTO1161" s="754"/>
      <c r="DTP1161" s="754"/>
      <c r="DTQ1161" s="754"/>
      <c r="DTR1161" s="754"/>
      <c r="DTS1161" s="754"/>
      <c r="DTT1161" s="754"/>
      <c r="DTU1161" s="754"/>
      <c r="DTV1161" s="754"/>
      <c r="DTW1161" s="754"/>
      <c r="DTX1161" s="754"/>
      <c r="DTY1161" s="754"/>
      <c r="DTZ1161" s="754"/>
      <c r="DUA1161" s="754"/>
      <c r="DUB1161" s="754"/>
      <c r="DUC1161" s="754"/>
      <c r="DUD1161" s="754"/>
      <c r="DUE1161" s="754"/>
      <c r="DUF1161" s="754"/>
      <c r="DUG1161" s="754"/>
      <c r="DUH1161" s="754"/>
      <c r="DUI1161" s="754"/>
      <c r="DUJ1161" s="754"/>
      <c r="DUK1161" s="754"/>
      <c r="DUL1161" s="754"/>
      <c r="DUM1161" s="754"/>
      <c r="DUN1161" s="754"/>
      <c r="DUO1161" s="754"/>
      <c r="DUP1161" s="754"/>
      <c r="DUQ1161" s="754"/>
      <c r="DUR1161" s="754"/>
      <c r="DUS1161" s="754"/>
      <c r="DUT1161" s="754"/>
      <c r="DUU1161" s="754"/>
      <c r="DUV1161" s="754"/>
      <c r="DUW1161" s="754"/>
      <c r="DUX1161" s="754"/>
      <c r="DUY1161" s="754"/>
      <c r="DUZ1161" s="754"/>
      <c r="DVA1161" s="754"/>
      <c r="DVB1161" s="754"/>
      <c r="DVC1161" s="754"/>
      <c r="DVD1161" s="754"/>
      <c r="DVE1161" s="754"/>
      <c r="DVF1161" s="754"/>
      <c r="DVG1161" s="754"/>
      <c r="DVH1161" s="754"/>
      <c r="DVI1161" s="754"/>
      <c r="DVJ1161" s="754"/>
      <c r="DVK1161" s="754"/>
      <c r="DVL1161" s="754"/>
      <c r="DVM1161" s="754"/>
      <c r="DVN1161" s="754"/>
      <c r="DVO1161" s="754"/>
      <c r="DVP1161" s="754"/>
      <c r="DVQ1161" s="754"/>
      <c r="DVR1161" s="754"/>
      <c r="DVS1161" s="754"/>
      <c r="DVT1161" s="754"/>
      <c r="DVU1161" s="754"/>
      <c r="DVV1161" s="754"/>
      <c r="DVW1161" s="754"/>
      <c r="DVX1161" s="754"/>
      <c r="DVY1161" s="754"/>
      <c r="DVZ1161" s="754"/>
      <c r="DWA1161" s="754"/>
      <c r="DWB1161" s="754"/>
      <c r="DWC1161" s="754"/>
      <c r="DWD1161" s="754"/>
      <c r="DWE1161" s="754"/>
      <c r="DWF1161" s="754"/>
      <c r="DWG1161" s="754"/>
      <c r="DWH1161" s="754"/>
      <c r="DWI1161" s="754"/>
      <c r="DWJ1161" s="754"/>
      <c r="DWK1161" s="754"/>
      <c r="DWL1161" s="754"/>
      <c r="DWM1161" s="754"/>
      <c r="DWN1161" s="754"/>
      <c r="DWO1161" s="754"/>
      <c r="DWP1161" s="754"/>
      <c r="DWQ1161" s="754"/>
      <c r="DWR1161" s="754"/>
      <c r="DWS1161" s="754"/>
      <c r="DWT1161" s="754"/>
      <c r="DWU1161" s="754"/>
      <c r="DWV1161" s="754"/>
      <c r="DWW1161" s="754"/>
      <c r="DWX1161" s="754"/>
      <c r="DWY1161" s="754"/>
      <c r="DWZ1161" s="754"/>
      <c r="DXA1161" s="754"/>
      <c r="DXB1161" s="754"/>
      <c r="DXC1161" s="754"/>
      <c r="DXD1161" s="754"/>
      <c r="DXE1161" s="754"/>
      <c r="DXF1161" s="754"/>
      <c r="DXG1161" s="754"/>
      <c r="DXH1161" s="754"/>
      <c r="DXI1161" s="754"/>
      <c r="DXJ1161" s="754"/>
      <c r="DXK1161" s="754"/>
      <c r="DXL1161" s="754"/>
      <c r="DXM1161" s="754"/>
      <c r="DXN1161" s="754"/>
      <c r="DXO1161" s="754"/>
      <c r="DXP1161" s="754"/>
      <c r="DXQ1161" s="754"/>
      <c r="DXR1161" s="754"/>
      <c r="DXS1161" s="754"/>
      <c r="DXT1161" s="754"/>
      <c r="DXU1161" s="754"/>
      <c r="DXV1161" s="754"/>
      <c r="DXW1161" s="754"/>
      <c r="DXX1161" s="754"/>
      <c r="DXY1161" s="754"/>
      <c r="DXZ1161" s="754"/>
      <c r="DYA1161" s="754"/>
      <c r="DYB1161" s="754"/>
      <c r="DYC1161" s="754"/>
      <c r="DYD1161" s="754"/>
      <c r="DYE1161" s="754"/>
      <c r="DYF1161" s="754"/>
      <c r="DYG1161" s="754"/>
      <c r="DYH1161" s="754"/>
      <c r="DYI1161" s="754"/>
      <c r="DYJ1161" s="754"/>
      <c r="DYK1161" s="754"/>
      <c r="DYL1161" s="754"/>
      <c r="DYM1161" s="754"/>
      <c r="DYN1161" s="754"/>
      <c r="DYO1161" s="754"/>
      <c r="DYP1161" s="754"/>
      <c r="DYQ1161" s="754"/>
      <c r="DYR1161" s="754"/>
      <c r="DYS1161" s="754"/>
      <c r="DYT1161" s="754"/>
      <c r="DYU1161" s="754"/>
      <c r="DYV1161" s="754"/>
      <c r="DYW1161" s="754"/>
      <c r="DYX1161" s="754"/>
      <c r="DYY1161" s="754"/>
      <c r="DYZ1161" s="754"/>
      <c r="DZA1161" s="754"/>
      <c r="DZB1161" s="754"/>
      <c r="DZC1161" s="754"/>
      <c r="DZD1161" s="754"/>
      <c r="DZE1161" s="754"/>
      <c r="DZF1161" s="754"/>
      <c r="DZG1161" s="754"/>
      <c r="DZH1161" s="754"/>
      <c r="DZI1161" s="754"/>
      <c r="DZJ1161" s="754"/>
      <c r="DZK1161" s="754"/>
      <c r="DZL1161" s="754"/>
      <c r="DZM1161" s="754"/>
      <c r="DZN1161" s="754"/>
      <c r="DZO1161" s="754"/>
      <c r="DZP1161" s="754"/>
      <c r="DZQ1161" s="754"/>
      <c r="DZR1161" s="754"/>
      <c r="DZS1161" s="754"/>
      <c r="DZT1161" s="754"/>
      <c r="DZU1161" s="754"/>
      <c r="DZV1161" s="754"/>
      <c r="DZW1161" s="754"/>
      <c r="DZX1161" s="754"/>
      <c r="DZY1161" s="754"/>
      <c r="DZZ1161" s="754"/>
      <c r="EAA1161" s="754"/>
      <c r="EAB1161" s="754"/>
      <c r="EAC1161" s="754"/>
      <c r="EAD1161" s="754"/>
      <c r="EAE1161" s="754"/>
      <c r="EAF1161" s="754"/>
      <c r="EAG1161" s="754"/>
      <c r="EAH1161" s="754"/>
      <c r="EAI1161" s="754"/>
      <c r="EAJ1161" s="754"/>
      <c r="EAK1161" s="754"/>
      <c r="EAL1161" s="754"/>
      <c r="EAM1161" s="754"/>
      <c r="EAN1161" s="754"/>
      <c r="EAO1161" s="754"/>
      <c r="EAP1161" s="754"/>
      <c r="EAQ1161" s="754"/>
      <c r="EAR1161" s="754"/>
      <c r="EAS1161" s="754"/>
      <c r="EAT1161" s="754"/>
      <c r="EAU1161" s="754"/>
      <c r="EAV1161" s="754"/>
      <c r="EAW1161" s="754"/>
      <c r="EAX1161" s="754"/>
      <c r="EAY1161" s="754"/>
      <c r="EAZ1161" s="754"/>
      <c r="EBA1161" s="754"/>
      <c r="EBB1161" s="754"/>
      <c r="EBC1161" s="754"/>
      <c r="EBD1161" s="754"/>
      <c r="EBE1161" s="754"/>
      <c r="EBF1161" s="754"/>
      <c r="EBG1161" s="754"/>
      <c r="EBH1161" s="754"/>
      <c r="EBI1161" s="754"/>
      <c r="EBJ1161" s="754"/>
      <c r="EBK1161" s="754"/>
      <c r="EBL1161" s="754"/>
      <c r="EBM1161" s="754"/>
      <c r="EBN1161" s="754"/>
      <c r="EBO1161" s="754"/>
      <c r="EBP1161" s="754"/>
      <c r="EBQ1161" s="754"/>
      <c r="EBR1161" s="754"/>
      <c r="EBS1161" s="754"/>
      <c r="EBT1161" s="754"/>
      <c r="EBU1161" s="754"/>
      <c r="EBV1161" s="754"/>
      <c r="EBW1161" s="754"/>
      <c r="EBX1161" s="754"/>
      <c r="EBY1161" s="754"/>
      <c r="EBZ1161" s="754"/>
      <c r="ECA1161" s="754"/>
      <c r="ECB1161" s="754"/>
      <c r="ECC1161" s="754"/>
      <c r="ECD1161" s="754"/>
      <c r="ECE1161" s="754"/>
      <c r="ECF1161" s="754"/>
      <c r="ECG1161" s="754"/>
      <c r="ECH1161" s="754"/>
      <c r="ECI1161" s="754"/>
      <c r="ECJ1161" s="754"/>
      <c r="ECK1161" s="754"/>
      <c r="ECL1161" s="754"/>
      <c r="ECM1161" s="754"/>
      <c r="ECN1161" s="754"/>
      <c r="ECO1161" s="754"/>
      <c r="ECP1161" s="754"/>
      <c r="ECQ1161" s="754"/>
      <c r="ECR1161" s="754"/>
      <c r="ECS1161" s="754"/>
      <c r="ECT1161" s="754"/>
      <c r="ECU1161" s="754"/>
      <c r="ECV1161" s="754"/>
      <c r="ECW1161" s="754"/>
      <c r="ECX1161" s="754"/>
      <c r="ECY1161" s="754"/>
      <c r="ECZ1161" s="754"/>
      <c r="EDA1161" s="754"/>
      <c r="EDB1161" s="754"/>
      <c r="EDC1161" s="754"/>
      <c r="EDD1161" s="754"/>
      <c r="EDE1161" s="754"/>
      <c r="EDF1161" s="754"/>
      <c r="EDG1161" s="754"/>
      <c r="EDH1161" s="754"/>
      <c r="EDI1161" s="754"/>
      <c r="EDJ1161" s="754"/>
      <c r="EDK1161" s="754"/>
      <c r="EDL1161" s="754"/>
      <c r="EDM1161" s="754"/>
      <c r="EDN1161" s="754"/>
      <c r="EDO1161" s="754"/>
      <c r="EDP1161" s="754"/>
      <c r="EDQ1161" s="754"/>
      <c r="EDR1161" s="754"/>
      <c r="EDS1161" s="754"/>
      <c r="EDT1161" s="754"/>
      <c r="EDU1161" s="754"/>
      <c r="EDV1161" s="754"/>
      <c r="EDW1161" s="754"/>
      <c r="EDX1161" s="754"/>
      <c r="EDY1161" s="754"/>
      <c r="EDZ1161" s="754"/>
      <c r="EEA1161" s="754"/>
      <c r="EEB1161" s="754"/>
      <c r="EEC1161" s="754"/>
      <c r="EED1161" s="754"/>
      <c r="EEE1161" s="754"/>
      <c r="EEF1161" s="754"/>
      <c r="EEG1161" s="754"/>
      <c r="EEH1161" s="754"/>
      <c r="EEI1161" s="754"/>
      <c r="EEJ1161" s="754"/>
      <c r="EEK1161" s="754"/>
      <c r="EEL1161" s="754"/>
      <c r="EEM1161" s="754"/>
      <c r="EEN1161" s="754"/>
      <c r="EEO1161" s="754"/>
      <c r="EEP1161" s="754"/>
      <c r="EEQ1161" s="754"/>
      <c r="EER1161" s="754"/>
      <c r="EES1161" s="754"/>
      <c r="EET1161" s="754"/>
      <c r="EEU1161" s="754"/>
      <c r="EEV1161" s="754"/>
      <c r="EEW1161" s="754"/>
      <c r="EEX1161" s="754"/>
      <c r="EEY1161" s="754"/>
      <c r="EEZ1161" s="754"/>
      <c r="EFA1161" s="754"/>
      <c r="EFB1161" s="754"/>
      <c r="EFC1161" s="754"/>
      <c r="EFD1161" s="754"/>
      <c r="EFE1161" s="754"/>
      <c r="EFF1161" s="754"/>
      <c r="EFG1161" s="754"/>
      <c r="EFH1161" s="754"/>
      <c r="EFI1161" s="754"/>
      <c r="EFJ1161" s="754"/>
      <c r="EFK1161" s="754"/>
      <c r="EFL1161" s="754"/>
      <c r="EFM1161" s="754"/>
      <c r="EFN1161" s="754"/>
      <c r="EFO1161" s="754"/>
      <c r="EFP1161" s="754"/>
      <c r="EFQ1161" s="754"/>
      <c r="EFR1161" s="754"/>
      <c r="EFS1161" s="754"/>
      <c r="EFT1161" s="754"/>
      <c r="EFU1161" s="754"/>
      <c r="EFV1161" s="754"/>
      <c r="EFW1161" s="754"/>
      <c r="EFX1161" s="754"/>
      <c r="EFY1161" s="754"/>
      <c r="EFZ1161" s="754"/>
      <c r="EGA1161" s="754"/>
      <c r="EGB1161" s="754"/>
      <c r="EGC1161" s="754"/>
      <c r="EGD1161" s="754"/>
      <c r="EGE1161" s="754"/>
      <c r="EGF1161" s="754"/>
      <c r="EGG1161" s="754"/>
      <c r="EGH1161" s="754"/>
      <c r="EGI1161" s="754"/>
      <c r="EGJ1161" s="754"/>
      <c r="EGK1161" s="754"/>
      <c r="EGL1161" s="754"/>
      <c r="EGM1161" s="754"/>
      <c r="EGN1161" s="754"/>
      <c r="EGO1161" s="754"/>
      <c r="EGP1161" s="754"/>
      <c r="EGQ1161" s="754"/>
      <c r="EGR1161" s="754"/>
      <c r="EGS1161" s="754"/>
      <c r="EGT1161" s="754"/>
      <c r="EGU1161" s="754"/>
      <c r="EGV1161" s="754"/>
      <c r="EGW1161" s="754"/>
      <c r="EGX1161" s="754"/>
      <c r="EGY1161" s="754"/>
      <c r="EGZ1161" s="754"/>
      <c r="EHA1161" s="754"/>
      <c r="EHB1161" s="754"/>
      <c r="EHC1161" s="754"/>
      <c r="EHD1161" s="754"/>
      <c r="EHE1161" s="754"/>
      <c r="EHF1161" s="754"/>
      <c r="EHG1161" s="754"/>
      <c r="EHH1161" s="754"/>
      <c r="EHI1161" s="754"/>
      <c r="EHJ1161" s="754"/>
      <c r="EHK1161" s="754"/>
      <c r="EHL1161" s="754"/>
      <c r="EHM1161" s="754"/>
      <c r="EHN1161" s="754"/>
      <c r="EHO1161" s="754"/>
      <c r="EHP1161" s="754"/>
      <c r="EHQ1161" s="754"/>
      <c r="EHR1161" s="754"/>
      <c r="EHS1161" s="754"/>
      <c r="EHT1161" s="754"/>
      <c r="EHU1161" s="754"/>
      <c r="EHV1161" s="754"/>
      <c r="EHW1161" s="754"/>
      <c r="EHX1161" s="754"/>
      <c r="EHY1161" s="754"/>
      <c r="EHZ1161" s="754"/>
      <c r="EIA1161" s="754"/>
      <c r="EIB1161" s="754"/>
      <c r="EIC1161" s="754"/>
      <c r="EID1161" s="754"/>
      <c r="EIE1161" s="754"/>
      <c r="EIF1161" s="754"/>
      <c r="EIG1161" s="754"/>
      <c r="EIH1161" s="754"/>
      <c r="EII1161" s="754"/>
      <c r="EIJ1161" s="754"/>
      <c r="EIK1161" s="754"/>
      <c r="EIL1161" s="754"/>
      <c r="EIM1161" s="754"/>
      <c r="EIN1161" s="754"/>
      <c r="EIO1161" s="754"/>
      <c r="EIP1161" s="754"/>
      <c r="EIQ1161" s="754"/>
      <c r="EIR1161" s="754"/>
      <c r="EIS1161" s="754"/>
      <c r="EIT1161" s="754"/>
      <c r="EIU1161" s="754"/>
      <c r="EIV1161" s="754"/>
      <c r="EIW1161" s="754"/>
      <c r="EIX1161" s="754"/>
      <c r="EIY1161" s="754"/>
      <c r="EIZ1161" s="754"/>
      <c r="EJA1161" s="754"/>
      <c r="EJB1161" s="754"/>
      <c r="EJC1161" s="754"/>
      <c r="EJD1161" s="754"/>
      <c r="EJE1161" s="754"/>
      <c r="EJF1161" s="754"/>
      <c r="EJG1161" s="754"/>
      <c r="EJH1161" s="754"/>
      <c r="EJI1161" s="754"/>
      <c r="EJJ1161" s="754"/>
      <c r="EJK1161" s="754"/>
      <c r="EJL1161" s="754"/>
      <c r="EJM1161" s="754"/>
      <c r="EJN1161" s="754"/>
      <c r="EJO1161" s="754"/>
      <c r="EJP1161" s="754"/>
      <c r="EJQ1161" s="754"/>
      <c r="EJR1161" s="754"/>
      <c r="EJS1161" s="754"/>
      <c r="EJT1161" s="754"/>
      <c r="EJU1161" s="754"/>
      <c r="EJV1161" s="754"/>
      <c r="EJW1161" s="754"/>
      <c r="EJX1161" s="754"/>
      <c r="EJY1161" s="754"/>
      <c r="EJZ1161" s="754"/>
      <c r="EKA1161" s="754"/>
      <c r="EKB1161" s="754"/>
      <c r="EKC1161" s="754"/>
      <c r="EKD1161" s="754"/>
      <c r="EKE1161" s="754"/>
      <c r="EKF1161" s="754"/>
      <c r="EKG1161" s="754"/>
      <c r="EKH1161" s="754"/>
      <c r="EKI1161" s="754"/>
      <c r="EKJ1161" s="754"/>
      <c r="EKK1161" s="754"/>
      <c r="EKL1161" s="754"/>
      <c r="EKM1161" s="754"/>
      <c r="EKN1161" s="754"/>
      <c r="EKO1161" s="754"/>
      <c r="EKP1161" s="754"/>
      <c r="EKQ1161" s="754"/>
      <c r="EKR1161" s="754"/>
      <c r="EKS1161" s="754"/>
      <c r="EKT1161" s="754"/>
      <c r="EKU1161" s="754"/>
      <c r="EKV1161" s="754"/>
      <c r="EKW1161" s="754"/>
      <c r="EKX1161" s="754"/>
      <c r="EKY1161" s="754"/>
      <c r="EKZ1161" s="754"/>
      <c r="ELA1161" s="754"/>
      <c r="ELB1161" s="754"/>
      <c r="ELC1161" s="754"/>
      <c r="ELD1161" s="754"/>
      <c r="ELE1161" s="754"/>
      <c r="ELF1161" s="754"/>
      <c r="ELG1161" s="754"/>
      <c r="ELH1161" s="754"/>
      <c r="ELI1161" s="754"/>
      <c r="ELJ1161" s="754"/>
      <c r="ELK1161" s="754"/>
      <c r="ELL1161" s="754"/>
      <c r="ELM1161" s="754"/>
      <c r="ELN1161" s="754"/>
      <c r="ELO1161" s="754"/>
      <c r="ELP1161" s="754"/>
      <c r="ELQ1161" s="754"/>
      <c r="ELR1161" s="754"/>
      <c r="ELS1161" s="754"/>
      <c r="ELT1161" s="754"/>
      <c r="ELU1161" s="754"/>
      <c r="ELV1161" s="754"/>
      <c r="ELW1161" s="754"/>
      <c r="ELX1161" s="754"/>
      <c r="ELY1161" s="754"/>
      <c r="ELZ1161" s="754"/>
      <c r="EMA1161" s="754"/>
      <c r="EMB1161" s="754"/>
      <c r="EMC1161" s="754"/>
      <c r="EMD1161" s="754"/>
      <c r="EME1161" s="754"/>
      <c r="EMF1161" s="754"/>
      <c r="EMG1161" s="754"/>
      <c r="EMH1161" s="754"/>
      <c r="EMI1161" s="754"/>
      <c r="EMJ1161" s="754"/>
      <c r="EMK1161" s="754"/>
      <c r="EML1161" s="754"/>
      <c r="EMM1161" s="754"/>
      <c r="EMN1161" s="754"/>
      <c r="EMO1161" s="754"/>
      <c r="EMP1161" s="754"/>
      <c r="EMQ1161" s="754"/>
      <c r="EMR1161" s="754"/>
      <c r="EMS1161" s="754"/>
      <c r="EMT1161" s="754"/>
      <c r="EMU1161" s="754"/>
      <c r="EMV1161" s="754"/>
      <c r="EMW1161" s="754"/>
      <c r="EMX1161" s="754"/>
      <c r="EMY1161" s="754"/>
      <c r="EMZ1161" s="754"/>
      <c r="ENA1161" s="754"/>
      <c r="ENB1161" s="754"/>
      <c r="ENC1161" s="754"/>
      <c r="END1161" s="754"/>
      <c r="ENE1161" s="754"/>
      <c r="ENF1161" s="754"/>
      <c r="ENG1161" s="754"/>
      <c r="ENH1161" s="754"/>
      <c r="ENI1161" s="754"/>
      <c r="ENJ1161" s="754"/>
      <c r="ENK1161" s="754"/>
      <c r="ENL1161" s="754"/>
      <c r="ENM1161" s="754"/>
      <c r="ENN1161" s="754"/>
      <c r="ENO1161" s="754"/>
      <c r="ENP1161" s="754"/>
      <c r="ENQ1161" s="754"/>
      <c r="ENR1161" s="754"/>
      <c r="ENS1161" s="754"/>
      <c r="ENT1161" s="754"/>
      <c r="ENU1161" s="754"/>
      <c r="ENV1161" s="754"/>
      <c r="ENW1161" s="754"/>
      <c r="ENX1161" s="754"/>
      <c r="ENY1161" s="754"/>
      <c r="ENZ1161" s="754"/>
      <c r="EOA1161" s="754"/>
      <c r="EOB1161" s="754"/>
      <c r="EOC1161" s="754"/>
      <c r="EOD1161" s="754"/>
      <c r="EOE1161" s="754"/>
      <c r="EOF1161" s="754"/>
      <c r="EOG1161" s="754"/>
      <c r="EOH1161" s="754"/>
      <c r="EOI1161" s="754"/>
      <c r="EOJ1161" s="754"/>
      <c r="EOK1161" s="754"/>
      <c r="EOL1161" s="754"/>
      <c r="EOM1161" s="754"/>
      <c r="EON1161" s="754"/>
      <c r="EOO1161" s="754"/>
      <c r="EOP1161" s="754"/>
      <c r="EOQ1161" s="754"/>
      <c r="EOR1161" s="754"/>
      <c r="EOS1161" s="754"/>
      <c r="EOT1161" s="754"/>
      <c r="EOU1161" s="754"/>
      <c r="EOV1161" s="754"/>
      <c r="EOW1161" s="754"/>
      <c r="EOX1161" s="754"/>
      <c r="EOY1161" s="754"/>
      <c r="EOZ1161" s="754"/>
      <c r="EPA1161" s="754"/>
      <c r="EPB1161" s="754"/>
      <c r="EPC1161" s="754"/>
      <c r="EPD1161" s="754"/>
      <c r="EPE1161" s="754"/>
      <c r="EPF1161" s="754"/>
      <c r="EPG1161" s="754"/>
      <c r="EPH1161" s="754"/>
      <c r="EPI1161" s="754"/>
      <c r="EPJ1161" s="754"/>
      <c r="EPK1161" s="754"/>
      <c r="EPL1161" s="754"/>
      <c r="EPM1161" s="754"/>
      <c r="EPN1161" s="754"/>
      <c r="EPO1161" s="754"/>
      <c r="EPP1161" s="754"/>
      <c r="EPQ1161" s="754"/>
      <c r="EPR1161" s="754"/>
      <c r="EPS1161" s="754"/>
      <c r="EPT1161" s="754"/>
      <c r="EPU1161" s="754"/>
      <c r="EPV1161" s="754"/>
      <c r="EPW1161" s="754"/>
      <c r="EPX1161" s="754"/>
      <c r="EPY1161" s="754"/>
      <c r="EPZ1161" s="754"/>
      <c r="EQA1161" s="754"/>
      <c r="EQB1161" s="754"/>
      <c r="EQC1161" s="754"/>
      <c r="EQD1161" s="754"/>
      <c r="EQE1161" s="754"/>
      <c r="EQF1161" s="754"/>
      <c r="EQG1161" s="754"/>
      <c r="EQH1161" s="754"/>
      <c r="EQI1161" s="754"/>
      <c r="EQJ1161" s="754"/>
      <c r="EQK1161" s="754"/>
      <c r="EQL1161" s="754"/>
      <c r="EQM1161" s="754"/>
      <c r="EQN1161" s="754"/>
      <c r="EQO1161" s="754"/>
      <c r="EQP1161" s="754"/>
      <c r="EQQ1161" s="754"/>
      <c r="EQR1161" s="754"/>
      <c r="EQS1161" s="754"/>
      <c r="EQT1161" s="754"/>
      <c r="EQU1161" s="754"/>
      <c r="EQV1161" s="754"/>
      <c r="EQW1161" s="754"/>
      <c r="EQX1161" s="754"/>
      <c r="EQY1161" s="754"/>
      <c r="EQZ1161" s="754"/>
      <c r="ERA1161" s="754"/>
      <c r="ERB1161" s="754"/>
      <c r="ERC1161" s="754"/>
      <c r="ERD1161" s="754"/>
      <c r="ERE1161" s="754"/>
      <c r="ERF1161" s="754"/>
      <c r="ERG1161" s="754"/>
      <c r="ERH1161" s="754"/>
      <c r="ERI1161" s="754"/>
      <c r="ERJ1161" s="754"/>
      <c r="ERK1161" s="754"/>
      <c r="ERL1161" s="754"/>
      <c r="ERM1161" s="754"/>
      <c r="ERN1161" s="754"/>
      <c r="ERO1161" s="754"/>
      <c r="ERP1161" s="754"/>
      <c r="ERQ1161" s="754"/>
      <c r="ERR1161" s="754"/>
      <c r="ERS1161" s="754"/>
      <c r="ERT1161" s="754"/>
      <c r="ERU1161" s="754"/>
      <c r="ERV1161" s="754"/>
      <c r="ERW1161" s="754"/>
      <c r="ERX1161" s="754"/>
      <c r="ERY1161" s="754"/>
      <c r="ERZ1161" s="754"/>
      <c r="ESA1161" s="754"/>
      <c r="ESB1161" s="754"/>
      <c r="ESC1161" s="754"/>
      <c r="ESD1161" s="754"/>
      <c r="ESE1161" s="754"/>
      <c r="ESF1161" s="754"/>
      <c r="ESG1161" s="754"/>
      <c r="ESH1161" s="754"/>
      <c r="ESI1161" s="754"/>
      <c r="ESJ1161" s="754"/>
      <c r="ESK1161" s="754"/>
      <c r="ESL1161" s="754"/>
      <c r="ESM1161" s="754"/>
      <c r="ESN1161" s="754"/>
      <c r="ESO1161" s="754"/>
      <c r="ESP1161" s="754"/>
      <c r="ESQ1161" s="754"/>
      <c r="ESR1161" s="754"/>
      <c r="ESS1161" s="754"/>
      <c r="EST1161" s="754"/>
      <c r="ESU1161" s="754"/>
      <c r="ESV1161" s="754"/>
      <c r="ESW1161" s="754"/>
      <c r="ESX1161" s="754"/>
      <c r="ESY1161" s="754"/>
      <c r="ESZ1161" s="754"/>
      <c r="ETA1161" s="754"/>
      <c r="ETB1161" s="754"/>
      <c r="ETC1161" s="754"/>
      <c r="ETD1161" s="754"/>
      <c r="ETE1161" s="754"/>
      <c r="ETF1161" s="754"/>
      <c r="ETG1161" s="754"/>
      <c r="ETH1161" s="754"/>
      <c r="ETI1161" s="754"/>
      <c r="ETJ1161" s="754"/>
      <c r="ETK1161" s="754"/>
      <c r="ETL1161" s="754"/>
      <c r="ETM1161" s="754"/>
      <c r="ETN1161" s="754"/>
      <c r="ETO1161" s="754"/>
      <c r="ETP1161" s="754"/>
      <c r="ETQ1161" s="754"/>
      <c r="ETR1161" s="754"/>
      <c r="ETS1161" s="754"/>
      <c r="ETT1161" s="754"/>
      <c r="ETU1161" s="754"/>
      <c r="ETV1161" s="754"/>
      <c r="ETW1161" s="754"/>
      <c r="ETX1161" s="754"/>
      <c r="ETY1161" s="754"/>
      <c r="ETZ1161" s="754"/>
      <c r="EUA1161" s="754"/>
      <c r="EUB1161" s="754"/>
      <c r="EUC1161" s="754"/>
      <c r="EUD1161" s="754"/>
      <c r="EUE1161" s="754"/>
      <c r="EUF1161" s="754"/>
      <c r="EUG1161" s="754"/>
      <c r="EUH1161" s="754"/>
      <c r="EUI1161" s="754"/>
      <c r="EUJ1161" s="754"/>
      <c r="EUK1161" s="754"/>
      <c r="EUL1161" s="754"/>
      <c r="EUM1161" s="754"/>
      <c r="EUN1161" s="754"/>
      <c r="EUO1161" s="754"/>
      <c r="EUP1161" s="754"/>
      <c r="EUQ1161" s="754"/>
      <c r="EUR1161" s="754"/>
      <c r="EUS1161" s="754"/>
      <c r="EUT1161" s="754"/>
      <c r="EUU1161" s="754"/>
      <c r="EUV1161" s="754"/>
      <c r="EUW1161" s="754"/>
      <c r="EUX1161" s="754"/>
      <c r="EUY1161" s="754"/>
      <c r="EUZ1161" s="754"/>
      <c r="EVA1161" s="754"/>
      <c r="EVB1161" s="754"/>
      <c r="EVC1161" s="754"/>
      <c r="EVD1161" s="754"/>
      <c r="EVE1161" s="754"/>
      <c r="EVF1161" s="754"/>
      <c r="EVG1161" s="754"/>
      <c r="EVH1161" s="754"/>
      <c r="EVI1161" s="754"/>
      <c r="EVJ1161" s="754"/>
      <c r="EVK1161" s="754"/>
      <c r="EVL1161" s="754"/>
      <c r="EVM1161" s="754"/>
      <c r="EVN1161" s="754"/>
      <c r="EVO1161" s="754"/>
      <c r="EVP1161" s="754"/>
      <c r="EVQ1161" s="754"/>
      <c r="EVR1161" s="754"/>
      <c r="EVS1161" s="754"/>
      <c r="EVT1161" s="754"/>
      <c r="EVU1161" s="754"/>
      <c r="EVV1161" s="754"/>
      <c r="EVW1161" s="754"/>
      <c r="EVX1161" s="754"/>
      <c r="EVY1161" s="754"/>
      <c r="EVZ1161" s="754"/>
      <c r="EWA1161" s="754"/>
      <c r="EWB1161" s="754"/>
      <c r="EWC1161" s="754"/>
      <c r="EWD1161" s="754"/>
      <c r="EWE1161" s="754"/>
      <c r="EWF1161" s="754"/>
      <c r="EWG1161" s="754"/>
      <c r="EWH1161" s="754"/>
      <c r="EWI1161" s="754"/>
      <c r="EWJ1161" s="754"/>
      <c r="EWK1161" s="754"/>
      <c r="EWL1161" s="754"/>
      <c r="EWM1161" s="754"/>
      <c r="EWN1161" s="754"/>
      <c r="EWO1161" s="754"/>
      <c r="EWP1161" s="754"/>
      <c r="EWQ1161" s="754"/>
      <c r="EWR1161" s="754"/>
      <c r="EWS1161" s="754"/>
      <c r="EWT1161" s="754"/>
      <c r="EWU1161" s="754"/>
      <c r="EWV1161" s="754"/>
      <c r="EWW1161" s="754"/>
      <c r="EWX1161" s="754"/>
      <c r="EWY1161" s="754"/>
      <c r="EWZ1161" s="754"/>
      <c r="EXA1161" s="754"/>
      <c r="EXB1161" s="754"/>
      <c r="EXC1161" s="754"/>
      <c r="EXD1161" s="754"/>
      <c r="EXE1161" s="754"/>
      <c r="EXF1161" s="754"/>
      <c r="EXG1161" s="754"/>
      <c r="EXH1161" s="754"/>
      <c r="EXI1161" s="754"/>
      <c r="EXJ1161" s="754"/>
      <c r="EXK1161" s="754"/>
      <c r="EXL1161" s="754"/>
      <c r="EXM1161" s="754"/>
      <c r="EXN1161" s="754"/>
      <c r="EXO1161" s="754"/>
      <c r="EXP1161" s="754"/>
      <c r="EXQ1161" s="754"/>
      <c r="EXR1161" s="754"/>
      <c r="EXS1161" s="754"/>
      <c r="EXT1161" s="754"/>
      <c r="EXU1161" s="754"/>
      <c r="EXV1161" s="754"/>
      <c r="EXW1161" s="754"/>
      <c r="EXX1161" s="754"/>
      <c r="EXY1161" s="754"/>
      <c r="EXZ1161" s="754"/>
      <c r="EYA1161" s="754"/>
      <c r="EYB1161" s="754"/>
      <c r="EYC1161" s="754"/>
      <c r="EYD1161" s="754"/>
      <c r="EYE1161" s="754"/>
      <c r="EYF1161" s="754"/>
      <c r="EYG1161" s="754"/>
      <c r="EYH1161" s="754"/>
      <c r="EYI1161" s="754"/>
      <c r="EYJ1161" s="754"/>
      <c r="EYK1161" s="754"/>
      <c r="EYL1161" s="754"/>
      <c r="EYM1161" s="754"/>
      <c r="EYN1161" s="754"/>
      <c r="EYO1161" s="754"/>
      <c r="EYP1161" s="754"/>
      <c r="EYQ1161" s="754"/>
      <c r="EYR1161" s="754"/>
      <c r="EYS1161" s="754"/>
      <c r="EYT1161" s="754"/>
      <c r="EYU1161" s="754"/>
      <c r="EYV1161" s="754"/>
      <c r="EYW1161" s="754"/>
      <c r="EYX1161" s="754"/>
      <c r="EYY1161" s="754"/>
      <c r="EYZ1161" s="754"/>
      <c r="EZA1161" s="754"/>
      <c r="EZB1161" s="754"/>
      <c r="EZC1161" s="754"/>
      <c r="EZD1161" s="754"/>
      <c r="EZE1161" s="754"/>
      <c r="EZF1161" s="754"/>
      <c r="EZG1161" s="754"/>
      <c r="EZH1161" s="754"/>
      <c r="EZI1161" s="754"/>
      <c r="EZJ1161" s="754"/>
      <c r="EZK1161" s="754"/>
      <c r="EZL1161" s="754"/>
      <c r="EZM1161" s="754"/>
      <c r="EZN1161" s="754"/>
      <c r="EZO1161" s="754"/>
      <c r="EZP1161" s="754"/>
      <c r="EZQ1161" s="754"/>
      <c r="EZR1161" s="754"/>
      <c r="EZS1161" s="754"/>
      <c r="EZT1161" s="754"/>
      <c r="EZU1161" s="754"/>
      <c r="EZV1161" s="754"/>
      <c r="EZW1161" s="754"/>
      <c r="EZX1161" s="754"/>
      <c r="EZY1161" s="754"/>
      <c r="EZZ1161" s="754"/>
      <c r="FAA1161" s="754"/>
      <c r="FAB1161" s="754"/>
      <c r="FAC1161" s="754"/>
      <c r="FAD1161" s="754"/>
      <c r="FAE1161" s="754"/>
      <c r="FAF1161" s="754"/>
      <c r="FAG1161" s="754"/>
      <c r="FAH1161" s="754"/>
      <c r="FAI1161" s="754"/>
      <c r="FAJ1161" s="754"/>
      <c r="FAK1161" s="754"/>
      <c r="FAL1161" s="754"/>
      <c r="FAM1161" s="754"/>
      <c r="FAN1161" s="754"/>
      <c r="FAO1161" s="754"/>
      <c r="FAP1161" s="754"/>
      <c r="FAQ1161" s="754"/>
      <c r="FAR1161" s="754"/>
      <c r="FAS1161" s="754"/>
      <c r="FAT1161" s="754"/>
      <c r="FAU1161" s="754"/>
      <c r="FAV1161" s="754"/>
      <c r="FAW1161" s="754"/>
      <c r="FAX1161" s="754"/>
      <c r="FAY1161" s="754"/>
      <c r="FAZ1161" s="754"/>
      <c r="FBA1161" s="754"/>
      <c r="FBB1161" s="754"/>
      <c r="FBC1161" s="754"/>
      <c r="FBD1161" s="754"/>
      <c r="FBE1161" s="754"/>
      <c r="FBF1161" s="754"/>
      <c r="FBG1161" s="754"/>
      <c r="FBH1161" s="754"/>
      <c r="FBI1161" s="754"/>
      <c r="FBJ1161" s="754"/>
      <c r="FBK1161" s="754"/>
      <c r="FBL1161" s="754"/>
      <c r="FBM1161" s="754"/>
      <c r="FBN1161" s="754"/>
      <c r="FBO1161" s="754"/>
      <c r="FBP1161" s="754"/>
      <c r="FBQ1161" s="754"/>
      <c r="FBR1161" s="754"/>
      <c r="FBS1161" s="754"/>
      <c r="FBT1161" s="754"/>
      <c r="FBU1161" s="754"/>
      <c r="FBV1161" s="754"/>
      <c r="FBW1161" s="754"/>
      <c r="FBX1161" s="754"/>
      <c r="FBY1161" s="754"/>
      <c r="FBZ1161" s="754"/>
      <c r="FCA1161" s="754"/>
      <c r="FCB1161" s="754"/>
      <c r="FCC1161" s="754"/>
      <c r="FCD1161" s="754"/>
      <c r="FCE1161" s="754"/>
      <c r="FCF1161" s="754"/>
      <c r="FCG1161" s="754"/>
      <c r="FCH1161" s="754"/>
      <c r="FCI1161" s="754"/>
      <c r="FCJ1161" s="754"/>
      <c r="FCK1161" s="754"/>
      <c r="FCL1161" s="754"/>
      <c r="FCM1161" s="754"/>
      <c r="FCN1161" s="754"/>
      <c r="FCO1161" s="754"/>
      <c r="FCP1161" s="754"/>
      <c r="FCQ1161" s="754"/>
      <c r="FCR1161" s="754"/>
      <c r="FCS1161" s="754"/>
      <c r="FCT1161" s="754"/>
      <c r="FCU1161" s="754"/>
      <c r="FCV1161" s="754"/>
      <c r="FCW1161" s="754"/>
      <c r="FCX1161" s="754"/>
      <c r="FCY1161" s="754"/>
      <c r="FCZ1161" s="754"/>
      <c r="FDA1161" s="754"/>
      <c r="FDB1161" s="754"/>
      <c r="FDC1161" s="754"/>
      <c r="FDD1161" s="754"/>
      <c r="FDE1161" s="754"/>
      <c r="FDF1161" s="754"/>
      <c r="FDG1161" s="754"/>
      <c r="FDH1161" s="754"/>
      <c r="FDI1161" s="754"/>
      <c r="FDJ1161" s="754"/>
      <c r="FDK1161" s="754"/>
      <c r="FDL1161" s="754"/>
      <c r="FDM1161" s="754"/>
      <c r="FDN1161" s="754"/>
      <c r="FDO1161" s="754"/>
      <c r="FDP1161" s="754"/>
      <c r="FDQ1161" s="754"/>
      <c r="FDR1161" s="754"/>
      <c r="FDS1161" s="754"/>
      <c r="FDT1161" s="754"/>
      <c r="FDU1161" s="754"/>
      <c r="FDV1161" s="754"/>
      <c r="FDW1161" s="754"/>
      <c r="FDX1161" s="754"/>
      <c r="FDY1161" s="754"/>
      <c r="FDZ1161" s="754"/>
      <c r="FEA1161" s="754"/>
      <c r="FEB1161" s="754"/>
      <c r="FEC1161" s="754"/>
      <c r="FED1161" s="754"/>
      <c r="FEE1161" s="754"/>
      <c r="FEF1161" s="754"/>
      <c r="FEG1161" s="754"/>
      <c r="FEH1161" s="754"/>
      <c r="FEI1161" s="754"/>
      <c r="FEJ1161" s="754"/>
      <c r="FEK1161" s="754"/>
      <c r="FEL1161" s="754"/>
      <c r="FEM1161" s="754"/>
      <c r="FEN1161" s="754"/>
      <c r="FEO1161" s="754"/>
      <c r="FEP1161" s="754"/>
      <c r="FEQ1161" s="754"/>
      <c r="FER1161" s="754"/>
      <c r="FES1161" s="754"/>
      <c r="FET1161" s="754"/>
      <c r="FEU1161" s="754"/>
      <c r="FEV1161" s="754"/>
      <c r="FEW1161" s="754"/>
      <c r="FEX1161" s="754"/>
      <c r="FEY1161" s="754"/>
      <c r="FEZ1161" s="754"/>
      <c r="FFA1161" s="754"/>
      <c r="FFB1161" s="754"/>
      <c r="FFC1161" s="754"/>
      <c r="FFD1161" s="754"/>
      <c r="FFE1161" s="754"/>
      <c r="FFF1161" s="754"/>
      <c r="FFG1161" s="754"/>
      <c r="FFH1161" s="754"/>
      <c r="FFI1161" s="754"/>
      <c r="FFJ1161" s="754"/>
      <c r="FFK1161" s="754"/>
      <c r="FFL1161" s="754"/>
      <c r="FFM1161" s="754"/>
      <c r="FFN1161" s="754"/>
      <c r="FFO1161" s="754"/>
      <c r="FFP1161" s="754"/>
      <c r="FFQ1161" s="754"/>
      <c r="FFR1161" s="754"/>
      <c r="FFS1161" s="754"/>
      <c r="FFT1161" s="754"/>
      <c r="FFU1161" s="754"/>
      <c r="FFV1161" s="754"/>
      <c r="FFW1161" s="754"/>
      <c r="FFX1161" s="754"/>
      <c r="FFY1161" s="754"/>
      <c r="FFZ1161" s="754"/>
      <c r="FGA1161" s="754"/>
      <c r="FGB1161" s="754"/>
      <c r="FGC1161" s="754"/>
      <c r="FGD1161" s="754"/>
      <c r="FGE1161" s="754"/>
      <c r="FGF1161" s="754"/>
      <c r="FGG1161" s="754"/>
      <c r="FGH1161" s="754"/>
      <c r="FGI1161" s="754"/>
      <c r="FGJ1161" s="754"/>
      <c r="FGK1161" s="754"/>
      <c r="FGL1161" s="754"/>
      <c r="FGM1161" s="754"/>
      <c r="FGN1161" s="754"/>
      <c r="FGO1161" s="754"/>
      <c r="FGP1161" s="754"/>
      <c r="FGQ1161" s="754"/>
      <c r="FGR1161" s="754"/>
      <c r="FGS1161" s="754"/>
      <c r="FGT1161" s="754"/>
      <c r="FGU1161" s="754"/>
      <c r="FGV1161" s="754"/>
      <c r="FGW1161" s="754"/>
      <c r="FGX1161" s="754"/>
      <c r="FGY1161" s="754"/>
      <c r="FGZ1161" s="754"/>
      <c r="FHA1161" s="754"/>
      <c r="FHB1161" s="754"/>
      <c r="FHC1161" s="754"/>
      <c r="FHD1161" s="754"/>
      <c r="FHE1161" s="754"/>
      <c r="FHF1161" s="754"/>
      <c r="FHG1161" s="754"/>
      <c r="FHH1161" s="754"/>
      <c r="FHI1161" s="754"/>
      <c r="FHJ1161" s="754"/>
      <c r="FHK1161" s="754"/>
      <c r="FHL1161" s="754"/>
      <c r="FHM1161" s="754"/>
      <c r="FHN1161" s="754"/>
      <c r="FHO1161" s="754"/>
      <c r="FHP1161" s="754"/>
      <c r="FHQ1161" s="754"/>
      <c r="FHR1161" s="754"/>
      <c r="FHS1161" s="754"/>
      <c r="FHT1161" s="754"/>
      <c r="FHU1161" s="754"/>
      <c r="FHV1161" s="754"/>
      <c r="FHW1161" s="754"/>
      <c r="FHX1161" s="754"/>
      <c r="FHY1161" s="754"/>
      <c r="FHZ1161" s="754"/>
      <c r="FIA1161" s="754"/>
      <c r="FIB1161" s="754"/>
      <c r="FIC1161" s="754"/>
      <c r="FID1161" s="754"/>
      <c r="FIE1161" s="754"/>
      <c r="FIF1161" s="754"/>
      <c r="FIG1161" s="754"/>
      <c r="FIH1161" s="754"/>
      <c r="FII1161" s="754"/>
      <c r="FIJ1161" s="754"/>
      <c r="FIK1161" s="754"/>
      <c r="FIL1161" s="754"/>
      <c r="FIM1161" s="754"/>
      <c r="FIN1161" s="754"/>
      <c r="FIO1161" s="754"/>
      <c r="FIP1161" s="754"/>
      <c r="FIQ1161" s="754"/>
      <c r="FIR1161" s="754"/>
      <c r="FIS1161" s="754"/>
      <c r="FIT1161" s="754"/>
      <c r="FIU1161" s="754"/>
      <c r="FIV1161" s="754"/>
      <c r="FIW1161" s="754"/>
      <c r="FIX1161" s="754"/>
      <c r="FIY1161" s="754"/>
      <c r="FIZ1161" s="754"/>
      <c r="FJA1161" s="754"/>
      <c r="FJB1161" s="754"/>
      <c r="FJC1161" s="754"/>
      <c r="FJD1161" s="754"/>
      <c r="FJE1161" s="754"/>
      <c r="FJF1161" s="754"/>
      <c r="FJG1161" s="754"/>
      <c r="FJH1161" s="754"/>
      <c r="FJI1161" s="754"/>
      <c r="FJJ1161" s="754"/>
      <c r="FJK1161" s="754"/>
      <c r="FJL1161" s="754"/>
      <c r="FJM1161" s="754"/>
      <c r="FJN1161" s="754"/>
      <c r="FJO1161" s="754"/>
      <c r="FJP1161" s="754"/>
      <c r="FJQ1161" s="754"/>
      <c r="FJR1161" s="754"/>
      <c r="FJS1161" s="754"/>
      <c r="FJT1161" s="754"/>
      <c r="FJU1161" s="754"/>
      <c r="FJV1161" s="754"/>
      <c r="FJW1161" s="754"/>
      <c r="FJX1161" s="754"/>
      <c r="FJY1161" s="754"/>
      <c r="FJZ1161" s="754"/>
      <c r="FKA1161" s="754"/>
      <c r="FKB1161" s="754"/>
      <c r="FKC1161" s="754"/>
      <c r="FKD1161" s="754"/>
      <c r="FKE1161" s="754"/>
      <c r="FKF1161" s="754"/>
      <c r="FKG1161" s="754"/>
      <c r="FKH1161" s="754"/>
      <c r="FKI1161" s="754"/>
      <c r="FKJ1161" s="754"/>
      <c r="FKK1161" s="754"/>
      <c r="FKL1161" s="754"/>
      <c r="FKM1161" s="754"/>
      <c r="FKN1161" s="754"/>
      <c r="FKO1161" s="754"/>
      <c r="FKP1161" s="754"/>
      <c r="FKQ1161" s="754"/>
      <c r="FKR1161" s="754"/>
      <c r="FKS1161" s="754"/>
      <c r="FKT1161" s="754"/>
      <c r="FKU1161" s="754"/>
      <c r="FKV1161" s="754"/>
      <c r="FKW1161" s="754"/>
      <c r="FKX1161" s="754"/>
      <c r="FKY1161" s="754"/>
      <c r="FKZ1161" s="754"/>
      <c r="FLA1161" s="754"/>
      <c r="FLB1161" s="754"/>
      <c r="FLC1161" s="754"/>
      <c r="FLD1161" s="754"/>
      <c r="FLE1161" s="754"/>
      <c r="FLF1161" s="754"/>
      <c r="FLG1161" s="754"/>
      <c r="FLH1161" s="754"/>
      <c r="FLI1161" s="754"/>
      <c r="FLJ1161" s="754"/>
      <c r="FLK1161" s="754"/>
      <c r="FLL1161" s="754"/>
      <c r="FLM1161" s="754"/>
      <c r="FLN1161" s="754"/>
      <c r="FLO1161" s="754"/>
      <c r="FLP1161" s="754"/>
      <c r="FLQ1161" s="754"/>
      <c r="FLR1161" s="754"/>
      <c r="FLS1161" s="754"/>
      <c r="FLT1161" s="754"/>
      <c r="FLU1161" s="754"/>
      <c r="FLV1161" s="754"/>
      <c r="FLW1161" s="754"/>
      <c r="FLX1161" s="754"/>
      <c r="FLY1161" s="754"/>
      <c r="FLZ1161" s="754"/>
      <c r="FMA1161" s="754"/>
      <c r="FMB1161" s="754"/>
      <c r="FMC1161" s="754"/>
      <c r="FMD1161" s="754"/>
      <c r="FME1161" s="754"/>
      <c r="FMF1161" s="754"/>
      <c r="FMG1161" s="754"/>
      <c r="FMH1161" s="754"/>
      <c r="FMI1161" s="754"/>
      <c r="FMJ1161" s="754"/>
      <c r="FMK1161" s="754"/>
      <c r="FML1161" s="754"/>
      <c r="FMM1161" s="754"/>
      <c r="FMN1161" s="754"/>
      <c r="FMO1161" s="754"/>
      <c r="FMP1161" s="754"/>
      <c r="FMQ1161" s="754"/>
      <c r="FMR1161" s="754"/>
      <c r="FMS1161" s="754"/>
      <c r="FMT1161" s="754"/>
      <c r="FMU1161" s="754"/>
      <c r="FMV1161" s="754"/>
      <c r="FMW1161" s="754"/>
      <c r="FMX1161" s="754"/>
      <c r="FMY1161" s="754"/>
      <c r="FMZ1161" s="754"/>
      <c r="FNA1161" s="754"/>
      <c r="FNB1161" s="754"/>
      <c r="FNC1161" s="754"/>
      <c r="FND1161" s="754"/>
      <c r="FNE1161" s="754"/>
      <c r="FNF1161" s="754"/>
      <c r="FNG1161" s="754"/>
      <c r="FNH1161" s="754"/>
      <c r="FNI1161" s="754"/>
      <c r="FNJ1161" s="754"/>
      <c r="FNK1161" s="754"/>
      <c r="FNL1161" s="754"/>
      <c r="FNM1161" s="754"/>
      <c r="FNN1161" s="754"/>
      <c r="FNO1161" s="754"/>
      <c r="FNP1161" s="754"/>
      <c r="FNQ1161" s="754"/>
      <c r="FNR1161" s="754"/>
      <c r="FNS1161" s="754"/>
      <c r="FNT1161" s="754"/>
      <c r="FNU1161" s="754"/>
      <c r="FNV1161" s="754"/>
      <c r="FNW1161" s="754"/>
      <c r="FNX1161" s="754"/>
      <c r="FNY1161" s="754"/>
      <c r="FNZ1161" s="754"/>
      <c r="FOA1161" s="754"/>
      <c r="FOB1161" s="754"/>
      <c r="FOC1161" s="754"/>
      <c r="FOD1161" s="754"/>
      <c r="FOE1161" s="754"/>
      <c r="FOF1161" s="754"/>
      <c r="FOG1161" s="754"/>
      <c r="FOH1161" s="754"/>
      <c r="FOI1161" s="754"/>
      <c r="FOJ1161" s="754"/>
      <c r="FOK1161" s="754"/>
      <c r="FOL1161" s="754"/>
      <c r="FOM1161" s="754"/>
      <c r="FON1161" s="754"/>
      <c r="FOO1161" s="754"/>
      <c r="FOP1161" s="754"/>
      <c r="FOQ1161" s="754"/>
      <c r="FOR1161" s="754"/>
      <c r="FOS1161" s="754"/>
      <c r="FOT1161" s="754"/>
      <c r="FOU1161" s="754"/>
      <c r="FOV1161" s="754"/>
      <c r="FOW1161" s="754"/>
      <c r="FOX1161" s="754"/>
      <c r="FOY1161" s="754"/>
      <c r="FOZ1161" s="754"/>
      <c r="FPA1161" s="754"/>
      <c r="FPB1161" s="754"/>
      <c r="FPC1161" s="754"/>
      <c r="FPD1161" s="754"/>
      <c r="FPE1161" s="754"/>
      <c r="FPF1161" s="754"/>
      <c r="FPG1161" s="754"/>
      <c r="FPH1161" s="754"/>
      <c r="FPI1161" s="754"/>
      <c r="FPJ1161" s="754"/>
      <c r="FPK1161" s="754"/>
      <c r="FPL1161" s="754"/>
      <c r="FPM1161" s="754"/>
      <c r="FPN1161" s="754"/>
      <c r="FPO1161" s="754"/>
      <c r="FPP1161" s="754"/>
      <c r="FPQ1161" s="754"/>
      <c r="FPR1161" s="754"/>
      <c r="FPS1161" s="754"/>
      <c r="FPT1161" s="754"/>
      <c r="FPU1161" s="754"/>
      <c r="FPV1161" s="754"/>
      <c r="FPW1161" s="754"/>
      <c r="FPX1161" s="754"/>
      <c r="FPY1161" s="754"/>
      <c r="FPZ1161" s="754"/>
      <c r="FQA1161" s="754"/>
      <c r="FQB1161" s="754"/>
      <c r="FQC1161" s="754"/>
      <c r="FQD1161" s="754"/>
      <c r="FQE1161" s="754"/>
      <c r="FQF1161" s="754"/>
      <c r="FQG1161" s="754"/>
      <c r="FQH1161" s="754"/>
      <c r="FQI1161" s="754"/>
      <c r="FQJ1161" s="754"/>
      <c r="FQK1161" s="754"/>
      <c r="FQL1161" s="754"/>
      <c r="FQM1161" s="754"/>
      <c r="FQN1161" s="754"/>
      <c r="FQO1161" s="754"/>
      <c r="FQP1161" s="754"/>
      <c r="FQQ1161" s="754"/>
      <c r="FQR1161" s="754"/>
      <c r="FQS1161" s="754"/>
      <c r="FQT1161" s="754"/>
      <c r="FQU1161" s="754"/>
      <c r="FQV1161" s="754"/>
      <c r="FQW1161" s="754"/>
      <c r="FQX1161" s="754"/>
      <c r="FQY1161" s="754"/>
      <c r="FQZ1161" s="754"/>
      <c r="FRA1161" s="754"/>
      <c r="FRB1161" s="754"/>
      <c r="FRC1161" s="754"/>
      <c r="FRD1161" s="754"/>
      <c r="FRE1161" s="754"/>
      <c r="FRF1161" s="754"/>
      <c r="FRG1161" s="754"/>
      <c r="FRH1161" s="754"/>
      <c r="FRI1161" s="754"/>
      <c r="FRJ1161" s="754"/>
      <c r="FRK1161" s="754"/>
      <c r="FRL1161" s="754"/>
      <c r="FRM1161" s="754"/>
      <c r="FRN1161" s="754"/>
      <c r="FRO1161" s="754"/>
      <c r="FRP1161" s="754"/>
      <c r="FRQ1161" s="754"/>
      <c r="FRR1161" s="754"/>
      <c r="FRS1161" s="754"/>
      <c r="FRT1161" s="754"/>
      <c r="FRU1161" s="754"/>
      <c r="FRV1161" s="754"/>
      <c r="FRW1161" s="754"/>
      <c r="FRX1161" s="754"/>
      <c r="FRY1161" s="754"/>
      <c r="FRZ1161" s="754"/>
      <c r="FSA1161" s="754"/>
      <c r="FSB1161" s="754"/>
      <c r="FSC1161" s="754"/>
      <c r="FSD1161" s="754"/>
      <c r="FSE1161" s="754"/>
      <c r="FSF1161" s="754"/>
      <c r="FSG1161" s="754"/>
      <c r="FSH1161" s="754"/>
      <c r="FSI1161" s="754"/>
      <c r="FSJ1161" s="754"/>
      <c r="FSK1161" s="754"/>
      <c r="FSL1161" s="754"/>
      <c r="FSM1161" s="754"/>
      <c r="FSN1161" s="754"/>
      <c r="FSO1161" s="754"/>
      <c r="FSP1161" s="754"/>
      <c r="FSQ1161" s="754"/>
      <c r="FSR1161" s="754"/>
      <c r="FSS1161" s="754"/>
      <c r="FST1161" s="754"/>
      <c r="FSU1161" s="754"/>
      <c r="FSV1161" s="754"/>
      <c r="FSW1161" s="754"/>
      <c r="FSX1161" s="754"/>
      <c r="FSY1161" s="754"/>
      <c r="FSZ1161" s="754"/>
      <c r="FTA1161" s="754"/>
      <c r="FTB1161" s="754"/>
      <c r="FTC1161" s="754"/>
      <c r="FTD1161" s="754"/>
      <c r="FTE1161" s="754"/>
      <c r="FTF1161" s="754"/>
      <c r="FTG1161" s="754"/>
      <c r="FTH1161" s="754"/>
      <c r="FTI1161" s="754"/>
      <c r="FTJ1161" s="754"/>
      <c r="FTK1161" s="754"/>
      <c r="FTL1161" s="754"/>
      <c r="FTM1161" s="754"/>
      <c r="FTN1161" s="754"/>
      <c r="FTO1161" s="754"/>
      <c r="FTP1161" s="754"/>
      <c r="FTQ1161" s="754"/>
      <c r="FTR1161" s="754"/>
      <c r="FTS1161" s="754"/>
      <c r="FTT1161" s="754"/>
      <c r="FTU1161" s="754"/>
      <c r="FTV1161" s="754"/>
      <c r="FTW1161" s="754"/>
      <c r="FTX1161" s="754"/>
      <c r="FTY1161" s="754"/>
      <c r="FTZ1161" s="754"/>
      <c r="FUA1161" s="754"/>
      <c r="FUB1161" s="754"/>
      <c r="FUC1161" s="754"/>
      <c r="FUD1161" s="754"/>
      <c r="FUE1161" s="754"/>
      <c r="FUF1161" s="754"/>
      <c r="FUG1161" s="754"/>
      <c r="FUH1161" s="754"/>
      <c r="FUI1161" s="754"/>
      <c r="FUJ1161" s="754"/>
      <c r="FUK1161" s="754"/>
      <c r="FUL1161" s="754"/>
      <c r="FUM1161" s="754"/>
      <c r="FUN1161" s="754"/>
      <c r="FUO1161" s="754"/>
      <c r="FUP1161" s="754"/>
      <c r="FUQ1161" s="754"/>
      <c r="FUR1161" s="754"/>
      <c r="FUS1161" s="754"/>
      <c r="FUT1161" s="754"/>
      <c r="FUU1161" s="754"/>
      <c r="FUV1161" s="754"/>
      <c r="FUW1161" s="754"/>
      <c r="FUX1161" s="754"/>
      <c r="FUY1161" s="754"/>
      <c r="FUZ1161" s="754"/>
      <c r="FVA1161" s="754"/>
      <c r="FVB1161" s="754"/>
      <c r="FVC1161" s="754"/>
      <c r="FVD1161" s="754"/>
      <c r="FVE1161" s="754"/>
      <c r="FVF1161" s="754"/>
      <c r="FVG1161" s="754"/>
      <c r="FVH1161" s="754"/>
      <c r="FVI1161" s="754"/>
      <c r="FVJ1161" s="754"/>
      <c r="FVK1161" s="754"/>
      <c r="FVL1161" s="754"/>
      <c r="FVM1161" s="754"/>
      <c r="FVN1161" s="754"/>
      <c r="FVO1161" s="754"/>
      <c r="FVP1161" s="754"/>
      <c r="FVQ1161" s="754"/>
      <c r="FVR1161" s="754"/>
      <c r="FVS1161" s="754"/>
      <c r="FVT1161" s="754"/>
      <c r="FVU1161" s="754"/>
      <c r="FVV1161" s="754"/>
      <c r="FVW1161" s="754"/>
      <c r="FVX1161" s="754"/>
      <c r="FVY1161" s="754"/>
      <c r="FVZ1161" s="754"/>
      <c r="FWA1161" s="754"/>
      <c r="FWB1161" s="754"/>
      <c r="FWC1161" s="754"/>
      <c r="FWD1161" s="754"/>
      <c r="FWE1161" s="754"/>
      <c r="FWF1161" s="754"/>
      <c r="FWG1161" s="754"/>
      <c r="FWH1161" s="754"/>
      <c r="FWI1161" s="754"/>
      <c r="FWJ1161" s="754"/>
      <c r="FWK1161" s="754"/>
      <c r="FWL1161" s="754"/>
      <c r="FWM1161" s="754"/>
      <c r="FWN1161" s="754"/>
      <c r="FWO1161" s="754"/>
      <c r="FWP1161" s="754"/>
      <c r="FWQ1161" s="754"/>
      <c r="FWR1161" s="754"/>
      <c r="FWS1161" s="754"/>
      <c r="FWT1161" s="754"/>
      <c r="FWU1161" s="754"/>
      <c r="FWV1161" s="754"/>
      <c r="FWW1161" s="754"/>
      <c r="FWX1161" s="754"/>
      <c r="FWY1161" s="754"/>
      <c r="FWZ1161" s="754"/>
      <c r="FXA1161" s="754"/>
      <c r="FXB1161" s="754"/>
      <c r="FXC1161" s="754"/>
      <c r="FXD1161" s="754"/>
      <c r="FXE1161" s="754"/>
      <c r="FXF1161" s="754"/>
      <c r="FXG1161" s="754"/>
      <c r="FXH1161" s="754"/>
      <c r="FXI1161" s="754"/>
      <c r="FXJ1161" s="754"/>
      <c r="FXK1161" s="754"/>
      <c r="FXL1161" s="754"/>
      <c r="FXM1161" s="754"/>
      <c r="FXN1161" s="754"/>
      <c r="FXO1161" s="754"/>
      <c r="FXP1161" s="754"/>
      <c r="FXQ1161" s="754"/>
      <c r="FXR1161" s="754"/>
      <c r="FXS1161" s="754"/>
      <c r="FXT1161" s="754"/>
      <c r="FXU1161" s="754"/>
      <c r="FXV1161" s="754"/>
      <c r="FXW1161" s="754"/>
      <c r="FXX1161" s="754"/>
      <c r="FXY1161" s="754"/>
      <c r="FXZ1161" s="754"/>
      <c r="FYA1161" s="754"/>
      <c r="FYB1161" s="754"/>
      <c r="FYC1161" s="754"/>
      <c r="FYD1161" s="754"/>
      <c r="FYE1161" s="754"/>
      <c r="FYF1161" s="754"/>
      <c r="FYG1161" s="754"/>
      <c r="FYH1161" s="754"/>
      <c r="FYI1161" s="754"/>
      <c r="FYJ1161" s="754"/>
      <c r="FYK1161" s="754"/>
      <c r="FYL1161" s="754"/>
      <c r="FYM1161" s="754"/>
      <c r="FYN1161" s="754"/>
      <c r="FYO1161" s="754"/>
      <c r="FYP1161" s="754"/>
      <c r="FYQ1161" s="754"/>
      <c r="FYR1161" s="754"/>
      <c r="FYS1161" s="754"/>
      <c r="FYT1161" s="754"/>
      <c r="FYU1161" s="754"/>
      <c r="FYV1161" s="754"/>
      <c r="FYW1161" s="754"/>
      <c r="FYX1161" s="754"/>
      <c r="FYY1161" s="754"/>
      <c r="FYZ1161" s="754"/>
      <c r="FZA1161" s="754"/>
      <c r="FZB1161" s="754"/>
      <c r="FZC1161" s="754"/>
      <c r="FZD1161" s="754"/>
      <c r="FZE1161" s="754"/>
      <c r="FZF1161" s="754"/>
      <c r="FZG1161" s="754"/>
      <c r="FZH1161" s="754"/>
      <c r="FZI1161" s="754"/>
      <c r="FZJ1161" s="754"/>
      <c r="FZK1161" s="754"/>
      <c r="FZL1161" s="754"/>
      <c r="FZM1161" s="754"/>
      <c r="FZN1161" s="754"/>
      <c r="FZO1161" s="754"/>
      <c r="FZP1161" s="754"/>
      <c r="FZQ1161" s="754"/>
      <c r="FZR1161" s="754"/>
      <c r="FZS1161" s="754"/>
      <c r="FZT1161" s="754"/>
      <c r="FZU1161" s="754"/>
      <c r="FZV1161" s="754"/>
      <c r="FZW1161" s="754"/>
      <c r="FZX1161" s="754"/>
      <c r="FZY1161" s="754"/>
      <c r="FZZ1161" s="754"/>
      <c r="GAA1161" s="754"/>
      <c r="GAB1161" s="754"/>
      <c r="GAC1161" s="754"/>
      <c r="GAD1161" s="754"/>
      <c r="GAE1161" s="754"/>
      <c r="GAF1161" s="754"/>
      <c r="GAG1161" s="754"/>
      <c r="GAH1161" s="754"/>
      <c r="GAI1161" s="754"/>
      <c r="GAJ1161" s="754"/>
      <c r="GAK1161" s="754"/>
      <c r="GAL1161" s="754"/>
      <c r="GAM1161" s="754"/>
      <c r="GAN1161" s="754"/>
      <c r="GAO1161" s="754"/>
      <c r="GAP1161" s="754"/>
      <c r="GAQ1161" s="754"/>
      <c r="GAR1161" s="754"/>
      <c r="GAS1161" s="754"/>
      <c r="GAT1161" s="754"/>
      <c r="GAU1161" s="754"/>
      <c r="GAV1161" s="754"/>
      <c r="GAW1161" s="754"/>
      <c r="GAX1161" s="754"/>
      <c r="GAY1161" s="754"/>
      <c r="GAZ1161" s="754"/>
      <c r="GBA1161" s="754"/>
      <c r="GBB1161" s="754"/>
      <c r="GBC1161" s="754"/>
      <c r="GBD1161" s="754"/>
      <c r="GBE1161" s="754"/>
      <c r="GBF1161" s="754"/>
      <c r="GBG1161" s="754"/>
      <c r="GBH1161" s="754"/>
      <c r="GBI1161" s="754"/>
      <c r="GBJ1161" s="754"/>
      <c r="GBK1161" s="754"/>
      <c r="GBL1161" s="754"/>
      <c r="GBM1161" s="754"/>
      <c r="GBN1161" s="754"/>
      <c r="GBO1161" s="754"/>
      <c r="GBP1161" s="754"/>
      <c r="GBQ1161" s="754"/>
      <c r="GBR1161" s="754"/>
      <c r="GBS1161" s="754"/>
      <c r="GBT1161" s="754"/>
      <c r="GBU1161" s="754"/>
      <c r="GBV1161" s="754"/>
      <c r="GBW1161" s="754"/>
      <c r="GBX1161" s="754"/>
      <c r="GBY1161" s="754"/>
      <c r="GBZ1161" s="754"/>
      <c r="GCA1161" s="754"/>
      <c r="GCB1161" s="754"/>
      <c r="GCC1161" s="754"/>
      <c r="GCD1161" s="754"/>
      <c r="GCE1161" s="754"/>
      <c r="GCF1161" s="754"/>
      <c r="GCG1161" s="754"/>
      <c r="GCH1161" s="754"/>
      <c r="GCI1161" s="754"/>
      <c r="GCJ1161" s="754"/>
      <c r="GCK1161" s="754"/>
      <c r="GCL1161" s="754"/>
      <c r="GCM1161" s="754"/>
      <c r="GCN1161" s="754"/>
      <c r="GCO1161" s="754"/>
      <c r="GCP1161" s="754"/>
      <c r="GCQ1161" s="754"/>
      <c r="GCR1161" s="754"/>
      <c r="GCS1161" s="754"/>
      <c r="GCT1161" s="754"/>
      <c r="GCU1161" s="754"/>
      <c r="GCV1161" s="754"/>
      <c r="GCW1161" s="754"/>
      <c r="GCX1161" s="754"/>
      <c r="GCY1161" s="754"/>
      <c r="GCZ1161" s="754"/>
      <c r="GDA1161" s="754"/>
      <c r="GDB1161" s="754"/>
      <c r="GDC1161" s="754"/>
      <c r="GDD1161" s="754"/>
      <c r="GDE1161" s="754"/>
      <c r="GDF1161" s="754"/>
      <c r="GDG1161" s="754"/>
      <c r="GDH1161" s="754"/>
      <c r="GDI1161" s="754"/>
      <c r="GDJ1161" s="754"/>
      <c r="GDK1161" s="754"/>
      <c r="GDL1161" s="754"/>
      <c r="GDM1161" s="754"/>
      <c r="GDN1161" s="754"/>
      <c r="GDO1161" s="754"/>
      <c r="GDP1161" s="754"/>
      <c r="GDQ1161" s="754"/>
      <c r="GDR1161" s="754"/>
      <c r="GDS1161" s="754"/>
      <c r="GDT1161" s="754"/>
      <c r="GDU1161" s="754"/>
      <c r="GDV1161" s="754"/>
      <c r="GDW1161" s="754"/>
      <c r="GDX1161" s="754"/>
      <c r="GDY1161" s="754"/>
      <c r="GDZ1161" s="754"/>
      <c r="GEA1161" s="754"/>
      <c r="GEB1161" s="754"/>
      <c r="GEC1161" s="754"/>
      <c r="GED1161" s="754"/>
      <c r="GEE1161" s="754"/>
      <c r="GEF1161" s="754"/>
      <c r="GEG1161" s="754"/>
      <c r="GEH1161" s="754"/>
      <c r="GEI1161" s="754"/>
      <c r="GEJ1161" s="754"/>
      <c r="GEK1161" s="754"/>
      <c r="GEL1161" s="754"/>
      <c r="GEM1161" s="754"/>
      <c r="GEN1161" s="754"/>
      <c r="GEO1161" s="754"/>
      <c r="GEP1161" s="754"/>
      <c r="GEQ1161" s="754"/>
      <c r="GER1161" s="754"/>
      <c r="GES1161" s="754"/>
      <c r="GET1161" s="754"/>
      <c r="GEU1161" s="754"/>
      <c r="GEV1161" s="754"/>
      <c r="GEW1161" s="754"/>
      <c r="GEX1161" s="754"/>
      <c r="GEY1161" s="754"/>
      <c r="GEZ1161" s="754"/>
      <c r="GFA1161" s="754"/>
      <c r="GFB1161" s="754"/>
      <c r="GFC1161" s="754"/>
      <c r="GFD1161" s="754"/>
      <c r="GFE1161" s="754"/>
      <c r="GFF1161" s="754"/>
      <c r="GFG1161" s="754"/>
      <c r="GFH1161" s="754"/>
      <c r="GFI1161" s="754"/>
      <c r="GFJ1161" s="754"/>
      <c r="GFK1161" s="754"/>
      <c r="GFL1161" s="754"/>
      <c r="GFM1161" s="754"/>
      <c r="GFN1161" s="754"/>
      <c r="GFO1161" s="754"/>
      <c r="GFP1161" s="754"/>
      <c r="GFQ1161" s="754"/>
      <c r="GFR1161" s="754"/>
      <c r="GFS1161" s="754"/>
      <c r="GFT1161" s="754"/>
      <c r="GFU1161" s="754"/>
      <c r="GFV1161" s="754"/>
      <c r="GFW1161" s="754"/>
      <c r="GFX1161" s="754"/>
      <c r="GFY1161" s="754"/>
      <c r="GFZ1161" s="754"/>
      <c r="GGA1161" s="754"/>
      <c r="GGB1161" s="754"/>
      <c r="GGC1161" s="754"/>
      <c r="GGD1161" s="754"/>
      <c r="GGE1161" s="754"/>
      <c r="GGF1161" s="754"/>
      <c r="GGG1161" s="754"/>
      <c r="GGH1161" s="754"/>
      <c r="GGI1161" s="754"/>
      <c r="GGJ1161" s="754"/>
      <c r="GGK1161" s="754"/>
      <c r="GGL1161" s="754"/>
      <c r="GGM1161" s="754"/>
      <c r="GGN1161" s="754"/>
      <c r="GGO1161" s="754"/>
      <c r="GGP1161" s="754"/>
      <c r="GGQ1161" s="754"/>
      <c r="GGR1161" s="754"/>
      <c r="GGS1161" s="754"/>
      <c r="GGT1161" s="754"/>
      <c r="GGU1161" s="754"/>
      <c r="GGV1161" s="754"/>
      <c r="GGW1161" s="754"/>
      <c r="GGX1161" s="754"/>
      <c r="GGY1161" s="754"/>
      <c r="GGZ1161" s="754"/>
      <c r="GHA1161" s="754"/>
      <c r="GHB1161" s="754"/>
      <c r="GHC1161" s="754"/>
      <c r="GHD1161" s="754"/>
      <c r="GHE1161" s="754"/>
      <c r="GHF1161" s="754"/>
      <c r="GHG1161" s="754"/>
      <c r="GHH1161" s="754"/>
      <c r="GHI1161" s="754"/>
      <c r="GHJ1161" s="754"/>
      <c r="GHK1161" s="754"/>
      <c r="GHL1161" s="754"/>
      <c r="GHM1161" s="754"/>
      <c r="GHN1161" s="754"/>
      <c r="GHO1161" s="754"/>
      <c r="GHP1161" s="754"/>
      <c r="GHQ1161" s="754"/>
      <c r="GHR1161" s="754"/>
      <c r="GHS1161" s="754"/>
      <c r="GHT1161" s="754"/>
      <c r="GHU1161" s="754"/>
      <c r="GHV1161" s="754"/>
      <c r="GHW1161" s="754"/>
      <c r="GHX1161" s="754"/>
      <c r="GHY1161" s="754"/>
      <c r="GHZ1161" s="754"/>
      <c r="GIA1161" s="754"/>
      <c r="GIB1161" s="754"/>
      <c r="GIC1161" s="754"/>
      <c r="GID1161" s="754"/>
      <c r="GIE1161" s="754"/>
      <c r="GIF1161" s="754"/>
      <c r="GIG1161" s="754"/>
      <c r="GIH1161" s="754"/>
      <c r="GII1161" s="754"/>
      <c r="GIJ1161" s="754"/>
      <c r="GIK1161" s="754"/>
      <c r="GIL1161" s="754"/>
      <c r="GIM1161" s="754"/>
      <c r="GIN1161" s="754"/>
      <c r="GIO1161" s="754"/>
      <c r="GIP1161" s="754"/>
      <c r="GIQ1161" s="754"/>
      <c r="GIR1161" s="754"/>
      <c r="GIS1161" s="754"/>
      <c r="GIT1161" s="754"/>
      <c r="GIU1161" s="754"/>
      <c r="GIV1161" s="754"/>
      <c r="GIW1161" s="754"/>
      <c r="GIX1161" s="754"/>
      <c r="GIY1161" s="754"/>
      <c r="GIZ1161" s="754"/>
      <c r="GJA1161" s="754"/>
      <c r="GJB1161" s="754"/>
      <c r="GJC1161" s="754"/>
      <c r="GJD1161" s="754"/>
      <c r="GJE1161" s="754"/>
      <c r="GJF1161" s="754"/>
      <c r="GJG1161" s="754"/>
      <c r="GJH1161" s="754"/>
      <c r="GJI1161" s="754"/>
      <c r="GJJ1161" s="754"/>
      <c r="GJK1161" s="754"/>
      <c r="GJL1161" s="754"/>
      <c r="GJM1161" s="754"/>
      <c r="GJN1161" s="754"/>
      <c r="GJO1161" s="754"/>
      <c r="GJP1161" s="754"/>
      <c r="GJQ1161" s="754"/>
      <c r="GJR1161" s="754"/>
      <c r="GJS1161" s="754"/>
      <c r="GJT1161" s="754"/>
      <c r="GJU1161" s="754"/>
      <c r="GJV1161" s="754"/>
      <c r="GJW1161" s="754"/>
      <c r="GJX1161" s="754"/>
      <c r="GJY1161" s="754"/>
      <c r="GJZ1161" s="754"/>
      <c r="GKA1161" s="754"/>
      <c r="GKB1161" s="754"/>
      <c r="GKC1161" s="754"/>
      <c r="GKD1161" s="754"/>
      <c r="GKE1161" s="754"/>
      <c r="GKF1161" s="754"/>
      <c r="GKG1161" s="754"/>
      <c r="GKH1161" s="754"/>
      <c r="GKI1161" s="754"/>
      <c r="GKJ1161" s="754"/>
      <c r="GKK1161" s="754"/>
      <c r="GKL1161" s="754"/>
      <c r="GKM1161" s="754"/>
      <c r="GKN1161" s="754"/>
      <c r="GKO1161" s="754"/>
      <c r="GKP1161" s="754"/>
      <c r="GKQ1161" s="754"/>
      <c r="GKR1161" s="754"/>
      <c r="GKS1161" s="754"/>
      <c r="GKT1161" s="754"/>
      <c r="GKU1161" s="754"/>
      <c r="GKV1161" s="754"/>
      <c r="GKW1161" s="754"/>
      <c r="GKX1161" s="754"/>
      <c r="GKY1161" s="754"/>
      <c r="GKZ1161" s="754"/>
      <c r="GLA1161" s="754"/>
      <c r="GLB1161" s="754"/>
      <c r="GLC1161" s="754"/>
      <c r="GLD1161" s="754"/>
      <c r="GLE1161" s="754"/>
      <c r="GLF1161" s="754"/>
      <c r="GLG1161" s="754"/>
      <c r="GLH1161" s="754"/>
      <c r="GLI1161" s="754"/>
      <c r="GLJ1161" s="754"/>
      <c r="GLK1161" s="754"/>
      <c r="GLL1161" s="754"/>
      <c r="GLM1161" s="754"/>
      <c r="GLN1161" s="754"/>
      <c r="GLO1161" s="754"/>
      <c r="GLP1161" s="754"/>
      <c r="GLQ1161" s="754"/>
      <c r="GLR1161" s="754"/>
      <c r="GLS1161" s="754"/>
      <c r="GLT1161" s="754"/>
      <c r="GLU1161" s="754"/>
      <c r="GLV1161" s="754"/>
      <c r="GLW1161" s="754"/>
      <c r="GLX1161" s="754"/>
      <c r="GLY1161" s="754"/>
      <c r="GLZ1161" s="754"/>
      <c r="GMA1161" s="754"/>
      <c r="GMB1161" s="754"/>
      <c r="GMC1161" s="754"/>
      <c r="GMD1161" s="754"/>
      <c r="GME1161" s="754"/>
      <c r="GMF1161" s="754"/>
      <c r="GMG1161" s="754"/>
      <c r="GMH1161" s="754"/>
      <c r="GMI1161" s="754"/>
      <c r="GMJ1161" s="754"/>
      <c r="GMK1161" s="754"/>
      <c r="GML1161" s="754"/>
      <c r="GMM1161" s="754"/>
      <c r="GMN1161" s="754"/>
      <c r="GMO1161" s="754"/>
      <c r="GMP1161" s="754"/>
      <c r="GMQ1161" s="754"/>
      <c r="GMR1161" s="754"/>
      <c r="GMS1161" s="754"/>
      <c r="GMT1161" s="754"/>
      <c r="GMU1161" s="754"/>
      <c r="GMV1161" s="754"/>
      <c r="GMW1161" s="754"/>
      <c r="GMX1161" s="754"/>
      <c r="GMY1161" s="754"/>
      <c r="GMZ1161" s="754"/>
      <c r="GNA1161" s="754"/>
      <c r="GNB1161" s="754"/>
      <c r="GNC1161" s="754"/>
      <c r="GND1161" s="754"/>
      <c r="GNE1161" s="754"/>
      <c r="GNF1161" s="754"/>
      <c r="GNG1161" s="754"/>
      <c r="GNH1161" s="754"/>
      <c r="GNI1161" s="754"/>
      <c r="GNJ1161" s="754"/>
      <c r="GNK1161" s="754"/>
      <c r="GNL1161" s="754"/>
      <c r="GNM1161" s="754"/>
      <c r="GNN1161" s="754"/>
      <c r="GNO1161" s="754"/>
      <c r="GNP1161" s="754"/>
      <c r="GNQ1161" s="754"/>
      <c r="GNR1161" s="754"/>
      <c r="GNS1161" s="754"/>
      <c r="GNT1161" s="754"/>
      <c r="GNU1161" s="754"/>
      <c r="GNV1161" s="754"/>
      <c r="GNW1161" s="754"/>
      <c r="GNX1161" s="754"/>
      <c r="GNY1161" s="754"/>
      <c r="GNZ1161" s="754"/>
      <c r="GOA1161" s="754"/>
      <c r="GOB1161" s="754"/>
      <c r="GOC1161" s="754"/>
      <c r="GOD1161" s="754"/>
      <c r="GOE1161" s="754"/>
      <c r="GOF1161" s="754"/>
      <c r="GOG1161" s="754"/>
      <c r="GOH1161" s="754"/>
      <c r="GOI1161" s="754"/>
      <c r="GOJ1161" s="754"/>
      <c r="GOK1161" s="754"/>
      <c r="GOL1161" s="754"/>
      <c r="GOM1161" s="754"/>
      <c r="GON1161" s="754"/>
      <c r="GOO1161" s="754"/>
      <c r="GOP1161" s="754"/>
      <c r="GOQ1161" s="754"/>
      <c r="GOR1161" s="754"/>
      <c r="GOS1161" s="754"/>
      <c r="GOT1161" s="754"/>
      <c r="GOU1161" s="754"/>
      <c r="GOV1161" s="754"/>
      <c r="GOW1161" s="754"/>
      <c r="GOX1161" s="754"/>
      <c r="GOY1161" s="754"/>
      <c r="GOZ1161" s="754"/>
      <c r="GPA1161" s="754"/>
      <c r="GPB1161" s="754"/>
      <c r="GPC1161" s="754"/>
      <c r="GPD1161" s="754"/>
      <c r="GPE1161" s="754"/>
      <c r="GPF1161" s="754"/>
      <c r="GPG1161" s="754"/>
      <c r="GPH1161" s="754"/>
      <c r="GPI1161" s="754"/>
      <c r="GPJ1161" s="754"/>
      <c r="GPK1161" s="754"/>
      <c r="GPL1161" s="754"/>
      <c r="GPM1161" s="754"/>
      <c r="GPN1161" s="754"/>
      <c r="GPO1161" s="754"/>
      <c r="GPP1161" s="754"/>
      <c r="GPQ1161" s="754"/>
      <c r="GPR1161" s="754"/>
      <c r="GPS1161" s="754"/>
      <c r="GPT1161" s="754"/>
      <c r="GPU1161" s="754"/>
      <c r="GPV1161" s="754"/>
      <c r="GPW1161" s="754"/>
      <c r="GPX1161" s="754"/>
      <c r="GPY1161" s="754"/>
      <c r="GPZ1161" s="754"/>
      <c r="GQA1161" s="754"/>
      <c r="GQB1161" s="754"/>
      <c r="GQC1161" s="754"/>
      <c r="GQD1161" s="754"/>
      <c r="GQE1161" s="754"/>
      <c r="GQF1161" s="754"/>
      <c r="GQG1161" s="754"/>
      <c r="GQH1161" s="754"/>
      <c r="GQI1161" s="754"/>
      <c r="GQJ1161" s="754"/>
      <c r="GQK1161" s="754"/>
      <c r="GQL1161" s="754"/>
      <c r="GQM1161" s="754"/>
      <c r="GQN1161" s="754"/>
      <c r="GQO1161" s="754"/>
      <c r="GQP1161" s="754"/>
      <c r="GQQ1161" s="754"/>
      <c r="GQR1161" s="754"/>
      <c r="GQS1161" s="754"/>
      <c r="GQT1161" s="754"/>
      <c r="GQU1161" s="754"/>
      <c r="GQV1161" s="754"/>
      <c r="GQW1161" s="754"/>
      <c r="GQX1161" s="754"/>
      <c r="GQY1161" s="754"/>
      <c r="GQZ1161" s="754"/>
      <c r="GRA1161" s="754"/>
      <c r="GRB1161" s="754"/>
      <c r="GRC1161" s="754"/>
      <c r="GRD1161" s="754"/>
      <c r="GRE1161" s="754"/>
      <c r="GRF1161" s="754"/>
      <c r="GRG1161" s="754"/>
      <c r="GRH1161" s="754"/>
      <c r="GRI1161" s="754"/>
      <c r="GRJ1161" s="754"/>
      <c r="GRK1161" s="754"/>
      <c r="GRL1161" s="754"/>
      <c r="GRM1161" s="754"/>
      <c r="GRN1161" s="754"/>
      <c r="GRO1161" s="754"/>
      <c r="GRP1161" s="754"/>
      <c r="GRQ1161" s="754"/>
      <c r="GRR1161" s="754"/>
      <c r="GRS1161" s="754"/>
      <c r="GRT1161" s="754"/>
      <c r="GRU1161" s="754"/>
      <c r="GRV1161" s="754"/>
      <c r="GRW1161" s="754"/>
      <c r="GRX1161" s="754"/>
      <c r="GRY1161" s="754"/>
      <c r="GRZ1161" s="754"/>
      <c r="GSA1161" s="754"/>
      <c r="GSB1161" s="754"/>
      <c r="GSC1161" s="754"/>
      <c r="GSD1161" s="754"/>
      <c r="GSE1161" s="754"/>
      <c r="GSF1161" s="754"/>
      <c r="GSG1161" s="754"/>
      <c r="GSH1161" s="754"/>
      <c r="GSI1161" s="754"/>
      <c r="GSJ1161" s="754"/>
      <c r="GSK1161" s="754"/>
      <c r="GSL1161" s="754"/>
      <c r="GSM1161" s="754"/>
      <c r="GSN1161" s="754"/>
      <c r="GSO1161" s="754"/>
      <c r="GSP1161" s="754"/>
      <c r="GSQ1161" s="754"/>
      <c r="GSR1161" s="754"/>
      <c r="GSS1161" s="754"/>
      <c r="GST1161" s="754"/>
      <c r="GSU1161" s="754"/>
      <c r="GSV1161" s="754"/>
      <c r="GSW1161" s="754"/>
      <c r="GSX1161" s="754"/>
      <c r="GSY1161" s="754"/>
      <c r="GSZ1161" s="754"/>
      <c r="GTA1161" s="754"/>
      <c r="GTB1161" s="754"/>
      <c r="GTC1161" s="754"/>
      <c r="GTD1161" s="754"/>
      <c r="GTE1161" s="754"/>
      <c r="GTF1161" s="754"/>
      <c r="GTG1161" s="754"/>
      <c r="GTH1161" s="754"/>
      <c r="GTI1161" s="754"/>
      <c r="GTJ1161" s="754"/>
      <c r="GTK1161" s="754"/>
      <c r="GTL1161" s="754"/>
      <c r="GTM1161" s="754"/>
      <c r="GTN1161" s="754"/>
      <c r="GTO1161" s="754"/>
      <c r="GTP1161" s="754"/>
      <c r="GTQ1161" s="754"/>
      <c r="GTR1161" s="754"/>
      <c r="GTS1161" s="754"/>
      <c r="GTT1161" s="754"/>
      <c r="GTU1161" s="754"/>
      <c r="GTV1161" s="754"/>
      <c r="GTW1161" s="754"/>
      <c r="GTX1161" s="754"/>
      <c r="GTY1161" s="754"/>
      <c r="GTZ1161" s="754"/>
      <c r="GUA1161" s="754"/>
      <c r="GUB1161" s="754"/>
      <c r="GUC1161" s="754"/>
      <c r="GUD1161" s="754"/>
      <c r="GUE1161" s="754"/>
      <c r="GUF1161" s="754"/>
      <c r="GUG1161" s="754"/>
      <c r="GUH1161" s="754"/>
      <c r="GUI1161" s="754"/>
      <c r="GUJ1161" s="754"/>
      <c r="GUK1161" s="754"/>
      <c r="GUL1161" s="754"/>
      <c r="GUM1161" s="754"/>
      <c r="GUN1161" s="754"/>
      <c r="GUO1161" s="754"/>
      <c r="GUP1161" s="754"/>
      <c r="GUQ1161" s="754"/>
      <c r="GUR1161" s="754"/>
      <c r="GUS1161" s="754"/>
      <c r="GUT1161" s="754"/>
      <c r="GUU1161" s="754"/>
      <c r="GUV1161" s="754"/>
      <c r="GUW1161" s="754"/>
      <c r="GUX1161" s="754"/>
      <c r="GUY1161" s="754"/>
      <c r="GUZ1161" s="754"/>
      <c r="GVA1161" s="754"/>
      <c r="GVB1161" s="754"/>
      <c r="GVC1161" s="754"/>
      <c r="GVD1161" s="754"/>
      <c r="GVE1161" s="754"/>
      <c r="GVF1161" s="754"/>
      <c r="GVG1161" s="754"/>
      <c r="GVH1161" s="754"/>
      <c r="GVI1161" s="754"/>
      <c r="GVJ1161" s="754"/>
      <c r="GVK1161" s="754"/>
      <c r="GVL1161" s="754"/>
      <c r="GVM1161" s="754"/>
      <c r="GVN1161" s="754"/>
      <c r="GVO1161" s="754"/>
      <c r="GVP1161" s="754"/>
      <c r="GVQ1161" s="754"/>
      <c r="GVR1161" s="754"/>
      <c r="GVS1161" s="754"/>
      <c r="GVT1161" s="754"/>
      <c r="GVU1161" s="754"/>
      <c r="GVV1161" s="754"/>
      <c r="GVW1161" s="754"/>
      <c r="GVX1161" s="754"/>
      <c r="GVY1161" s="754"/>
      <c r="GVZ1161" s="754"/>
      <c r="GWA1161" s="754"/>
      <c r="GWB1161" s="754"/>
      <c r="GWC1161" s="754"/>
      <c r="GWD1161" s="754"/>
      <c r="GWE1161" s="754"/>
      <c r="GWF1161" s="754"/>
      <c r="GWG1161" s="754"/>
      <c r="GWH1161" s="754"/>
      <c r="GWI1161" s="754"/>
      <c r="GWJ1161" s="754"/>
      <c r="GWK1161" s="754"/>
      <c r="GWL1161" s="754"/>
      <c r="GWM1161" s="754"/>
      <c r="GWN1161" s="754"/>
      <c r="GWO1161" s="754"/>
      <c r="GWP1161" s="754"/>
      <c r="GWQ1161" s="754"/>
      <c r="GWR1161" s="754"/>
      <c r="GWS1161" s="754"/>
      <c r="GWT1161" s="754"/>
      <c r="GWU1161" s="754"/>
      <c r="GWV1161" s="754"/>
      <c r="GWW1161" s="754"/>
      <c r="GWX1161" s="754"/>
      <c r="GWY1161" s="754"/>
      <c r="GWZ1161" s="754"/>
      <c r="GXA1161" s="754"/>
      <c r="GXB1161" s="754"/>
      <c r="GXC1161" s="754"/>
      <c r="GXD1161" s="754"/>
      <c r="GXE1161" s="754"/>
      <c r="GXF1161" s="754"/>
      <c r="GXG1161" s="754"/>
      <c r="GXH1161" s="754"/>
      <c r="GXI1161" s="754"/>
      <c r="GXJ1161" s="754"/>
      <c r="GXK1161" s="754"/>
      <c r="GXL1161" s="754"/>
      <c r="GXM1161" s="754"/>
      <c r="GXN1161" s="754"/>
      <c r="GXO1161" s="754"/>
      <c r="GXP1161" s="754"/>
      <c r="GXQ1161" s="754"/>
      <c r="GXR1161" s="754"/>
      <c r="GXS1161" s="754"/>
      <c r="GXT1161" s="754"/>
      <c r="GXU1161" s="754"/>
      <c r="GXV1161" s="754"/>
      <c r="GXW1161" s="754"/>
      <c r="GXX1161" s="754"/>
      <c r="GXY1161" s="754"/>
      <c r="GXZ1161" s="754"/>
      <c r="GYA1161" s="754"/>
      <c r="GYB1161" s="754"/>
      <c r="GYC1161" s="754"/>
      <c r="GYD1161" s="754"/>
      <c r="GYE1161" s="754"/>
      <c r="GYF1161" s="754"/>
      <c r="GYG1161" s="754"/>
      <c r="GYH1161" s="754"/>
      <c r="GYI1161" s="754"/>
      <c r="GYJ1161" s="754"/>
      <c r="GYK1161" s="754"/>
      <c r="GYL1161" s="754"/>
      <c r="GYM1161" s="754"/>
      <c r="GYN1161" s="754"/>
      <c r="GYO1161" s="754"/>
      <c r="GYP1161" s="754"/>
      <c r="GYQ1161" s="754"/>
      <c r="GYR1161" s="754"/>
      <c r="GYS1161" s="754"/>
      <c r="GYT1161" s="754"/>
      <c r="GYU1161" s="754"/>
      <c r="GYV1161" s="754"/>
      <c r="GYW1161" s="754"/>
      <c r="GYX1161" s="754"/>
      <c r="GYY1161" s="754"/>
      <c r="GYZ1161" s="754"/>
      <c r="GZA1161" s="754"/>
      <c r="GZB1161" s="754"/>
      <c r="GZC1161" s="754"/>
      <c r="GZD1161" s="754"/>
      <c r="GZE1161" s="754"/>
      <c r="GZF1161" s="754"/>
      <c r="GZG1161" s="754"/>
      <c r="GZH1161" s="754"/>
      <c r="GZI1161" s="754"/>
      <c r="GZJ1161" s="754"/>
      <c r="GZK1161" s="754"/>
      <c r="GZL1161" s="754"/>
      <c r="GZM1161" s="754"/>
      <c r="GZN1161" s="754"/>
      <c r="GZO1161" s="754"/>
      <c r="GZP1161" s="754"/>
      <c r="GZQ1161" s="754"/>
      <c r="GZR1161" s="754"/>
      <c r="GZS1161" s="754"/>
      <c r="GZT1161" s="754"/>
      <c r="GZU1161" s="754"/>
      <c r="GZV1161" s="754"/>
      <c r="GZW1161" s="754"/>
      <c r="GZX1161" s="754"/>
      <c r="GZY1161" s="754"/>
      <c r="GZZ1161" s="754"/>
      <c r="HAA1161" s="754"/>
      <c r="HAB1161" s="754"/>
      <c r="HAC1161" s="754"/>
      <c r="HAD1161" s="754"/>
      <c r="HAE1161" s="754"/>
      <c r="HAF1161" s="754"/>
      <c r="HAG1161" s="754"/>
      <c r="HAH1161" s="754"/>
      <c r="HAI1161" s="754"/>
      <c r="HAJ1161" s="754"/>
      <c r="HAK1161" s="754"/>
      <c r="HAL1161" s="754"/>
      <c r="HAM1161" s="754"/>
      <c r="HAN1161" s="754"/>
      <c r="HAO1161" s="754"/>
      <c r="HAP1161" s="754"/>
      <c r="HAQ1161" s="754"/>
      <c r="HAR1161" s="754"/>
      <c r="HAS1161" s="754"/>
      <c r="HAT1161" s="754"/>
      <c r="HAU1161" s="754"/>
      <c r="HAV1161" s="754"/>
      <c r="HAW1161" s="754"/>
      <c r="HAX1161" s="754"/>
      <c r="HAY1161" s="754"/>
      <c r="HAZ1161" s="754"/>
      <c r="HBA1161" s="754"/>
      <c r="HBB1161" s="754"/>
      <c r="HBC1161" s="754"/>
      <c r="HBD1161" s="754"/>
      <c r="HBE1161" s="754"/>
      <c r="HBF1161" s="754"/>
      <c r="HBG1161" s="754"/>
      <c r="HBH1161" s="754"/>
      <c r="HBI1161" s="754"/>
      <c r="HBJ1161" s="754"/>
      <c r="HBK1161" s="754"/>
      <c r="HBL1161" s="754"/>
      <c r="HBM1161" s="754"/>
      <c r="HBN1161" s="754"/>
      <c r="HBO1161" s="754"/>
      <c r="HBP1161" s="754"/>
      <c r="HBQ1161" s="754"/>
      <c r="HBR1161" s="754"/>
      <c r="HBS1161" s="754"/>
      <c r="HBT1161" s="754"/>
      <c r="HBU1161" s="754"/>
      <c r="HBV1161" s="754"/>
      <c r="HBW1161" s="754"/>
      <c r="HBX1161" s="754"/>
      <c r="HBY1161" s="754"/>
      <c r="HBZ1161" s="754"/>
      <c r="HCA1161" s="754"/>
      <c r="HCB1161" s="754"/>
      <c r="HCC1161" s="754"/>
      <c r="HCD1161" s="754"/>
      <c r="HCE1161" s="754"/>
      <c r="HCF1161" s="754"/>
      <c r="HCG1161" s="754"/>
      <c r="HCH1161" s="754"/>
      <c r="HCI1161" s="754"/>
      <c r="HCJ1161" s="754"/>
      <c r="HCK1161" s="754"/>
      <c r="HCL1161" s="754"/>
      <c r="HCM1161" s="754"/>
      <c r="HCN1161" s="754"/>
      <c r="HCO1161" s="754"/>
      <c r="HCP1161" s="754"/>
      <c r="HCQ1161" s="754"/>
      <c r="HCR1161" s="754"/>
      <c r="HCS1161" s="754"/>
      <c r="HCT1161" s="754"/>
      <c r="HCU1161" s="754"/>
      <c r="HCV1161" s="754"/>
      <c r="HCW1161" s="754"/>
      <c r="HCX1161" s="754"/>
      <c r="HCY1161" s="754"/>
      <c r="HCZ1161" s="754"/>
      <c r="HDA1161" s="754"/>
      <c r="HDB1161" s="754"/>
      <c r="HDC1161" s="754"/>
      <c r="HDD1161" s="754"/>
      <c r="HDE1161" s="754"/>
      <c r="HDF1161" s="754"/>
      <c r="HDG1161" s="754"/>
      <c r="HDH1161" s="754"/>
      <c r="HDI1161" s="754"/>
      <c r="HDJ1161" s="754"/>
      <c r="HDK1161" s="754"/>
      <c r="HDL1161" s="754"/>
      <c r="HDM1161" s="754"/>
      <c r="HDN1161" s="754"/>
      <c r="HDO1161" s="754"/>
      <c r="HDP1161" s="754"/>
      <c r="HDQ1161" s="754"/>
      <c r="HDR1161" s="754"/>
      <c r="HDS1161" s="754"/>
      <c r="HDT1161" s="754"/>
      <c r="HDU1161" s="754"/>
      <c r="HDV1161" s="754"/>
      <c r="HDW1161" s="754"/>
      <c r="HDX1161" s="754"/>
      <c r="HDY1161" s="754"/>
      <c r="HDZ1161" s="754"/>
      <c r="HEA1161" s="754"/>
      <c r="HEB1161" s="754"/>
      <c r="HEC1161" s="754"/>
      <c r="HED1161" s="754"/>
      <c r="HEE1161" s="754"/>
      <c r="HEF1161" s="754"/>
      <c r="HEG1161" s="754"/>
      <c r="HEH1161" s="754"/>
      <c r="HEI1161" s="754"/>
      <c r="HEJ1161" s="754"/>
      <c r="HEK1161" s="754"/>
      <c r="HEL1161" s="754"/>
      <c r="HEM1161" s="754"/>
      <c r="HEN1161" s="754"/>
      <c r="HEO1161" s="754"/>
      <c r="HEP1161" s="754"/>
      <c r="HEQ1161" s="754"/>
      <c r="HER1161" s="754"/>
      <c r="HES1161" s="754"/>
      <c r="HET1161" s="754"/>
      <c r="HEU1161" s="754"/>
      <c r="HEV1161" s="754"/>
      <c r="HEW1161" s="754"/>
      <c r="HEX1161" s="754"/>
      <c r="HEY1161" s="754"/>
      <c r="HEZ1161" s="754"/>
      <c r="HFA1161" s="754"/>
      <c r="HFB1161" s="754"/>
      <c r="HFC1161" s="754"/>
      <c r="HFD1161" s="754"/>
      <c r="HFE1161" s="754"/>
      <c r="HFF1161" s="754"/>
      <c r="HFG1161" s="754"/>
      <c r="HFH1161" s="754"/>
      <c r="HFI1161" s="754"/>
      <c r="HFJ1161" s="754"/>
      <c r="HFK1161" s="754"/>
      <c r="HFL1161" s="754"/>
      <c r="HFM1161" s="754"/>
      <c r="HFN1161" s="754"/>
      <c r="HFO1161" s="754"/>
      <c r="HFP1161" s="754"/>
      <c r="HFQ1161" s="754"/>
      <c r="HFR1161" s="754"/>
      <c r="HFS1161" s="754"/>
      <c r="HFT1161" s="754"/>
      <c r="HFU1161" s="754"/>
      <c r="HFV1161" s="754"/>
      <c r="HFW1161" s="754"/>
      <c r="HFX1161" s="754"/>
      <c r="HFY1161" s="754"/>
      <c r="HFZ1161" s="754"/>
      <c r="HGA1161" s="754"/>
      <c r="HGB1161" s="754"/>
      <c r="HGC1161" s="754"/>
      <c r="HGD1161" s="754"/>
      <c r="HGE1161" s="754"/>
      <c r="HGF1161" s="754"/>
      <c r="HGG1161" s="754"/>
      <c r="HGH1161" s="754"/>
      <c r="HGI1161" s="754"/>
      <c r="HGJ1161" s="754"/>
      <c r="HGK1161" s="754"/>
      <c r="HGL1161" s="754"/>
      <c r="HGM1161" s="754"/>
      <c r="HGN1161" s="754"/>
      <c r="HGO1161" s="754"/>
      <c r="HGP1161" s="754"/>
      <c r="HGQ1161" s="754"/>
      <c r="HGR1161" s="754"/>
      <c r="HGS1161" s="754"/>
      <c r="HGT1161" s="754"/>
      <c r="HGU1161" s="754"/>
      <c r="HGV1161" s="754"/>
      <c r="HGW1161" s="754"/>
      <c r="HGX1161" s="754"/>
      <c r="HGY1161" s="754"/>
      <c r="HGZ1161" s="754"/>
      <c r="HHA1161" s="754"/>
      <c r="HHB1161" s="754"/>
      <c r="HHC1161" s="754"/>
      <c r="HHD1161" s="754"/>
      <c r="HHE1161" s="754"/>
      <c r="HHF1161" s="754"/>
      <c r="HHG1161" s="754"/>
      <c r="HHH1161" s="754"/>
      <c r="HHI1161" s="754"/>
      <c r="HHJ1161" s="754"/>
      <c r="HHK1161" s="754"/>
      <c r="HHL1161" s="754"/>
      <c r="HHM1161" s="754"/>
      <c r="HHN1161" s="754"/>
      <c r="HHO1161" s="754"/>
      <c r="HHP1161" s="754"/>
      <c r="HHQ1161" s="754"/>
      <c r="HHR1161" s="754"/>
      <c r="HHS1161" s="754"/>
      <c r="HHT1161" s="754"/>
      <c r="HHU1161" s="754"/>
      <c r="HHV1161" s="754"/>
      <c r="HHW1161" s="754"/>
      <c r="HHX1161" s="754"/>
      <c r="HHY1161" s="754"/>
      <c r="HHZ1161" s="754"/>
      <c r="HIA1161" s="754"/>
      <c r="HIB1161" s="754"/>
      <c r="HIC1161" s="754"/>
      <c r="HID1161" s="754"/>
      <c r="HIE1161" s="754"/>
      <c r="HIF1161" s="754"/>
      <c r="HIG1161" s="754"/>
      <c r="HIH1161" s="754"/>
      <c r="HII1161" s="754"/>
      <c r="HIJ1161" s="754"/>
      <c r="HIK1161" s="754"/>
      <c r="HIL1161" s="754"/>
      <c r="HIM1161" s="754"/>
      <c r="HIN1161" s="754"/>
      <c r="HIO1161" s="754"/>
      <c r="HIP1161" s="754"/>
      <c r="HIQ1161" s="754"/>
      <c r="HIR1161" s="754"/>
      <c r="HIS1161" s="754"/>
      <c r="HIT1161" s="754"/>
      <c r="HIU1161" s="754"/>
      <c r="HIV1161" s="754"/>
      <c r="HIW1161" s="754"/>
      <c r="HIX1161" s="754"/>
      <c r="HIY1161" s="754"/>
      <c r="HIZ1161" s="754"/>
      <c r="HJA1161" s="754"/>
      <c r="HJB1161" s="754"/>
      <c r="HJC1161" s="754"/>
      <c r="HJD1161" s="754"/>
      <c r="HJE1161" s="754"/>
      <c r="HJF1161" s="754"/>
      <c r="HJG1161" s="754"/>
      <c r="HJH1161" s="754"/>
      <c r="HJI1161" s="754"/>
      <c r="HJJ1161" s="754"/>
      <c r="HJK1161" s="754"/>
      <c r="HJL1161" s="754"/>
      <c r="HJM1161" s="754"/>
      <c r="HJN1161" s="754"/>
      <c r="HJO1161" s="754"/>
      <c r="HJP1161" s="754"/>
      <c r="HJQ1161" s="754"/>
      <c r="HJR1161" s="754"/>
      <c r="HJS1161" s="754"/>
      <c r="HJT1161" s="754"/>
      <c r="HJU1161" s="754"/>
      <c r="HJV1161" s="754"/>
      <c r="HJW1161" s="754"/>
      <c r="HJX1161" s="754"/>
      <c r="HJY1161" s="754"/>
      <c r="HJZ1161" s="754"/>
      <c r="HKA1161" s="754"/>
      <c r="HKB1161" s="754"/>
      <c r="HKC1161" s="754"/>
      <c r="HKD1161" s="754"/>
      <c r="HKE1161" s="754"/>
      <c r="HKF1161" s="754"/>
      <c r="HKG1161" s="754"/>
      <c r="HKH1161" s="754"/>
      <c r="HKI1161" s="754"/>
      <c r="HKJ1161" s="754"/>
      <c r="HKK1161" s="754"/>
      <c r="HKL1161" s="754"/>
      <c r="HKM1161" s="754"/>
      <c r="HKN1161" s="754"/>
      <c r="HKO1161" s="754"/>
      <c r="HKP1161" s="754"/>
      <c r="HKQ1161" s="754"/>
      <c r="HKR1161" s="754"/>
      <c r="HKS1161" s="754"/>
      <c r="HKT1161" s="754"/>
      <c r="HKU1161" s="754"/>
      <c r="HKV1161" s="754"/>
      <c r="HKW1161" s="754"/>
      <c r="HKX1161" s="754"/>
      <c r="HKY1161" s="754"/>
      <c r="HKZ1161" s="754"/>
      <c r="HLA1161" s="754"/>
      <c r="HLB1161" s="754"/>
      <c r="HLC1161" s="754"/>
      <c r="HLD1161" s="754"/>
      <c r="HLE1161" s="754"/>
      <c r="HLF1161" s="754"/>
      <c r="HLG1161" s="754"/>
      <c r="HLH1161" s="754"/>
      <c r="HLI1161" s="754"/>
      <c r="HLJ1161" s="754"/>
      <c r="HLK1161" s="754"/>
      <c r="HLL1161" s="754"/>
      <c r="HLM1161" s="754"/>
      <c r="HLN1161" s="754"/>
      <c r="HLO1161" s="754"/>
      <c r="HLP1161" s="754"/>
      <c r="HLQ1161" s="754"/>
      <c r="HLR1161" s="754"/>
      <c r="HLS1161" s="754"/>
      <c r="HLT1161" s="754"/>
      <c r="HLU1161" s="754"/>
      <c r="HLV1161" s="754"/>
      <c r="HLW1161" s="754"/>
      <c r="HLX1161" s="754"/>
      <c r="HLY1161" s="754"/>
      <c r="HLZ1161" s="754"/>
      <c r="HMA1161" s="754"/>
      <c r="HMB1161" s="754"/>
      <c r="HMC1161" s="754"/>
      <c r="HMD1161" s="754"/>
      <c r="HME1161" s="754"/>
      <c r="HMF1161" s="754"/>
      <c r="HMG1161" s="754"/>
      <c r="HMH1161" s="754"/>
      <c r="HMI1161" s="754"/>
      <c r="HMJ1161" s="754"/>
      <c r="HMK1161" s="754"/>
      <c r="HML1161" s="754"/>
      <c r="HMM1161" s="754"/>
      <c r="HMN1161" s="754"/>
      <c r="HMO1161" s="754"/>
      <c r="HMP1161" s="754"/>
      <c r="HMQ1161" s="754"/>
      <c r="HMR1161" s="754"/>
      <c r="HMS1161" s="754"/>
      <c r="HMT1161" s="754"/>
      <c r="HMU1161" s="754"/>
      <c r="HMV1161" s="754"/>
      <c r="HMW1161" s="754"/>
      <c r="HMX1161" s="754"/>
      <c r="HMY1161" s="754"/>
      <c r="HMZ1161" s="754"/>
      <c r="HNA1161" s="754"/>
      <c r="HNB1161" s="754"/>
      <c r="HNC1161" s="754"/>
      <c r="HND1161" s="754"/>
      <c r="HNE1161" s="754"/>
      <c r="HNF1161" s="754"/>
      <c r="HNG1161" s="754"/>
      <c r="HNH1161" s="754"/>
      <c r="HNI1161" s="754"/>
      <c r="HNJ1161" s="754"/>
      <c r="HNK1161" s="754"/>
      <c r="HNL1161" s="754"/>
      <c r="HNM1161" s="754"/>
      <c r="HNN1161" s="754"/>
      <c r="HNO1161" s="754"/>
      <c r="HNP1161" s="754"/>
      <c r="HNQ1161" s="754"/>
      <c r="HNR1161" s="754"/>
      <c r="HNS1161" s="754"/>
      <c r="HNT1161" s="754"/>
      <c r="HNU1161" s="754"/>
      <c r="HNV1161" s="754"/>
      <c r="HNW1161" s="754"/>
      <c r="HNX1161" s="754"/>
      <c r="HNY1161" s="754"/>
      <c r="HNZ1161" s="754"/>
      <c r="HOA1161" s="754"/>
      <c r="HOB1161" s="754"/>
      <c r="HOC1161" s="754"/>
      <c r="HOD1161" s="754"/>
      <c r="HOE1161" s="754"/>
      <c r="HOF1161" s="754"/>
      <c r="HOG1161" s="754"/>
      <c r="HOH1161" s="754"/>
      <c r="HOI1161" s="754"/>
      <c r="HOJ1161" s="754"/>
      <c r="HOK1161" s="754"/>
      <c r="HOL1161" s="754"/>
      <c r="HOM1161" s="754"/>
      <c r="HON1161" s="754"/>
      <c r="HOO1161" s="754"/>
      <c r="HOP1161" s="754"/>
      <c r="HOQ1161" s="754"/>
      <c r="HOR1161" s="754"/>
      <c r="HOS1161" s="754"/>
      <c r="HOT1161" s="754"/>
      <c r="HOU1161" s="754"/>
      <c r="HOV1161" s="754"/>
      <c r="HOW1161" s="754"/>
      <c r="HOX1161" s="754"/>
      <c r="HOY1161" s="754"/>
      <c r="HOZ1161" s="754"/>
      <c r="HPA1161" s="754"/>
      <c r="HPB1161" s="754"/>
      <c r="HPC1161" s="754"/>
      <c r="HPD1161" s="754"/>
      <c r="HPE1161" s="754"/>
      <c r="HPF1161" s="754"/>
      <c r="HPG1161" s="754"/>
      <c r="HPH1161" s="754"/>
      <c r="HPI1161" s="754"/>
      <c r="HPJ1161" s="754"/>
      <c r="HPK1161" s="754"/>
      <c r="HPL1161" s="754"/>
      <c r="HPM1161" s="754"/>
      <c r="HPN1161" s="754"/>
      <c r="HPO1161" s="754"/>
      <c r="HPP1161" s="754"/>
      <c r="HPQ1161" s="754"/>
      <c r="HPR1161" s="754"/>
      <c r="HPS1161" s="754"/>
      <c r="HPT1161" s="754"/>
      <c r="HPU1161" s="754"/>
      <c r="HPV1161" s="754"/>
      <c r="HPW1161" s="754"/>
      <c r="HPX1161" s="754"/>
      <c r="HPY1161" s="754"/>
      <c r="HPZ1161" s="754"/>
      <c r="HQA1161" s="754"/>
      <c r="HQB1161" s="754"/>
      <c r="HQC1161" s="754"/>
      <c r="HQD1161" s="754"/>
      <c r="HQE1161" s="754"/>
      <c r="HQF1161" s="754"/>
      <c r="HQG1161" s="754"/>
      <c r="HQH1161" s="754"/>
      <c r="HQI1161" s="754"/>
      <c r="HQJ1161" s="754"/>
      <c r="HQK1161" s="754"/>
      <c r="HQL1161" s="754"/>
      <c r="HQM1161" s="754"/>
      <c r="HQN1161" s="754"/>
      <c r="HQO1161" s="754"/>
      <c r="HQP1161" s="754"/>
      <c r="HQQ1161" s="754"/>
      <c r="HQR1161" s="754"/>
      <c r="HQS1161" s="754"/>
      <c r="HQT1161" s="754"/>
      <c r="HQU1161" s="754"/>
      <c r="HQV1161" s="754"/>
      <c r="HQW1161" s="754"/>
      <c r="HQX1161" s="754"/>
      <c r="HQY1161" s="754"/>
      <c r="HQZ1161" s="754"/>
      <c r="HRA1161" s="754"/>
      <c r="HRB1161" s="754"/>
      <c r="HRC1161" s="754"/>
      <c r="HRD1161" s="754"/>
      <c r="HRE1161" s="754"/>
      <c r="HRF1161" s="754"/>
      <c r="HRG1161" s="754"/>
      <c r="HRH1161" s="754"/>
      <c r="HRI1161" s="754"/>
      <c r="HRJ1161" s="754"/>
      <c r="HRK1161" s="754"/>
      <c r="HRL1161" s="754"/>
      <c r="HRM1161" s="754"/>
      <c r="HRN1161" s="754"/>
      <c r="HRO1161" s="754"/>
      <c r="HRP1161" s="754"/>
      <c r="HRQ1161" s="754"/>
      <c r="HRR1161" s="754"/>
      <c r="HRS1161" s="754"/>
      <c r="HRT1161" s="754"/>
      <c r="HRU1161" s="754"/>
      <c r="HRV1161" s="754"/>
      <c r="HRW1161" s="754"/>
      <c r="HRX1161" s="754"/>
      <c r="HRY1161" s="754"/>
      <c r="HRZ1161" s="754"/>
      <c r="HSA1161" s="754"/>
      <c r="HSB1161" s="754"/>
      <c r="HSC1161" s="754"/>
      <c r="HSD1161" s="754"/>
      <c r="HSE1161" s="754"/>
      <c r="HSF1161" s="754"/>
      <c r="HSG1161" s="754"/>
      <c r="HSH1161" s="754"/>
      <c r="HSI1161" s="754"/>
      <c r="HSJ1161" s="754"/>
      <c r="HSK1161" s="754"/>
      <c r="HSL1161" s="754"/>
      <c r="HSM1161" s="754"/>
      <c r="HSN1161" s="754"/>
      <c r="HSO1161" s="754"/>
      <c r="HSP1161" s="754"/>
      <c r="HSQ1161" s="754"/>
      <c r="HSR1161" s="754"/>
      <c r="HSS1161" s="754"/>
      <c r="HST1161" s="754"/>
      <c r="HSU1161" s="754"/>
      <c r="HSV1161" s="754"/>
      <c r="HSW1161" s="754"/>
      <c r="HSX1161" s="754"/>
      <c r="HSY1161" s="754"/>
      <c r="HSZ1161" s="754"/>
      <c r="HTA1161" s="754"/>
      <c r="HTB1161" s="754"/>
      <c r="HTC1161" s="754"/>
      <c r="HTD1161" s="754"/>
      <c r="HTE1161" s="754"/>
      <c r="HTF1161" s="754"/>
      <c r="HTG1161" s="754"/>
      <c r="HTH1161" s="754"/>
      <c r="HTI1161" s="754"/>
      <c r="HTJ1161" s="754"/>
      <c r="HTK1161" s="754"/>
      <c r="HTL1161" s="754"/>
      <c r="HTM1161" s="754"/>
      <c r="HTN1161" s="754"/>
      <c r="HTO1161" s="754"/>
      <c r="HTP1161" s="754"/>
      <c r="HTQ1161" s="754"/>
      <c r="HTR1161" s="754"/>
      <c r="HTS1161" s="754"/>
      <c r="HTT1161" s="754"/>
      <c r="HTU1161" s="754"/>
      <c r="HTV1161" s="754"/>
      <c r="HTW1161" s="754"/>
      <c r="HTX1161" s="754"/>
      <c r="HTY1161" s="754"/>
      <c r="HTZ1161" s="754"/>
      <c r="HUA1161" s="754"/>
      <c r="HUB1161" s="754"/>
      <c r="HUC1161" s="754"/>
      <c r="HUD1161" s="754"/>
      <c r="HUE1161" s="754"/>
      <c r="HUF1161" s="754"/>
      <c r="HUG1161" s="754"/>
      <c r="HUH1161" s="754"/>
      <c r="HUI1161" s="754"/>
      <c r="HUJ1161" s="754"/>
      <c r="HUK1161" s="754"/>
      <c r="HUL1161" s="754"/>
      <c r="HUM1161" s="754"/>
      <c r="HUN1161" s="754"/>
      <c r="HUO1161" s="754"/>
      <c r="HUP1161" s="754"/>
      <c r="HUQ1161" s="754"/>
      <c r="HUR1161" s="754"/>
      <c r="HUS1161" s="754"/>
      <c r="HUT1161" s="754"/>
      <c r="HUU1161" s="754"/>
      <c r="HUV1161" s="754"/>
      <c r="HUW1161" s="754"/>
      <c r="HUX1161" s="754"/>
      <c r="HUY1161" s="754"/>
      <c r="HUZ1161" s="754"/>
      <c r="HVA1161" s="754"/>
      <c r="HVB1161" s="754"/>
      <c r="HVC1161" s="754"/>
      <c r="HVD1161" s="754"/>
      <c r="HVE1161" s="754"/>
      <c r="HVF1161" s="754"/>
      <c r="HVG1161" s="754"/>
      <c r="HVH1161" s="754"/>
      <c r="HVI1161" s="754"/>
      <c r="HVJ1161" s="754"/>
      <c r="HVK1161" s="754"/>
      <c r="HVL1161" s="754"/>
      <c r="HVM1161" s="754"/>
      <c r="HVN1161" s="754"/>
      <c r="HVO1161" s="754"/>
      <c r="HVP1161" s="754"/>
      <c r="HVQ1161" s="754"/>
      <c r="HVR1161" s="754"/>
      <c r="HVS1161" s="754"/>
      <c r="HVT1161" s="754"/>
      <c r="HVU1161" s="754"/>
      <c r="HVV1161" s="754"/>
      <c r="HVW1161" s="754"/>
      <c r="HVX1161" s="754"/>
      <c r="HVY1161" s="754"/>
      <c r="HVZ1161" s="754"/>
      <c r="HWA1161" s="754"/>
      <c r="HWB1161" s="754"/>
      <c r="HWC1161" s="754"/>
      <c r="HWD1161" s="754"/>
      <c r="HWE1161" s="754"/>
      <c r="HWF1161" s="754"/>
      <c r="HWG1161" s="754"/>
      <c r="HWH1161" s="754"/>
      <c r="HWI1161" s="754"/>
      <c r="HWJ1161" s="754"/>
      <c r="HWK1161" s="754"/>
      <c r="HWL1161" s="754"/>
      <c r="HWM1161" s="754"/>
      <c r="HWN1161" s="754"/>
      <c r="HWO1161" s="754"/>
      <c r="HWP1161" s="754"/>
      <c r="HWQ1161" s="754"/>
      <c r="HWR1161" s="754"/>
      <c r="HWS1161" s="754"/>
      <c r="HWT1161" s="754"/>
      <c r="HWU1161" s="754"/>
      <c r="HWV1161" s="754"/>
      <c r="HWW1161" s="754"/>
      <c r="HWX1161" s="754"/>
      <c r="HWY1161" s="754"/>
      <c r="HWZ1161" s="754"/>
      <c r="HXA1161" s="754"/>
      <c r="HXB1161" s="754"/>
      <c r="HXC1161" s="754"/>
      <c r="HXD1161" s="754"/>
      <c r="HXE1161" s="754"/>
      <c r="HXF1161" s="754"/>
      <c r="HXG1161" s="754"/>
      <c r="HXH1161" s="754"/>
      <c r="HXI1161" s="754"/>
      <c r="HXJ1161" s="754"/>
      <c r="HXK1161" s="754"/>
      <c r="HXL1161" s="754"/>
      <c r="HXM1161" s="754"/>
      <c r="HXN1161" s="754"/>
      <c r="HXO1161" s="754"/>
      <c r="HXP1161" s="754"/>
      <c r="HXQ1161" s="754"/>
      <c r="HXR1161" s="754"/>
      <c r="HXS1161" s="754"/>
      <c r="HXT1161" s="754"/>
      <c r="HXU1161" s="754"/>
      <c r="HXV1161" s="754"/>
      <c r="HXW1161" s="754"/>
      <c r="HXX1161" s="754"/>
      <c r="HXY1161" s="754"/>
      <c r="HXZ1161" s="754"/>
      <c r="HYA1161" s="754"/>
      <c r="HYB1161" s="754"/>
      <c r="HYC1161" s="754"/>
      <c r="HYD1161" s="754"/>
      <c r="HYE1161" s="754"/>
      <c r="HYF1161" s="754"/>
      <c r="HYG1161" s="754"/>
      <c r="HYH1161" s="754"/>
      <c r="HYI1161" s="754"/>
      <c r="HYJ1161" s="754"/>
      <c r="HYK1161" s="754"/>
      <c r="HYL1161" s="754"/>
      <c r="HYM1161" s="754"/>
      <c r="HYN1161" s="754"/>
      <c r="HYO1161" s="754"/>
      <c r="HYP1161" s="754"/>
      <c r="HYQ1161" s="754"/>
      <c r="HYR1161" s="754"/>
      <c r="HYS1161" s="754"/>
      <c r="HYT1161" s="754"/>
      <c r="HYU1161" s="754"/>
      <c r="HYV1161" s="754"/>
      <c r="HYW1161" s="754"/>
      <c r="HYX1161" s="754"/>
      <c r="HYY1161" s="754"/>
      <c r="HYZ1161" s="754"/>
      <c r="HZA1161" s="754"/>
      <c r="HZB1161" s="754"/>
      <c r="HZC1161" s="754"/>
      <c r="HZD1161" s="754"/>
      <c r="HZE1161" s="754"/>
      <c r="HZF1161" s="754"/>
      <c r="HZG1161" s="754"/>
      <c r="HZH1161" s="754"/>
      <c r="HZI1161" s="754"/>
      <c r="HZJ1161" s="754"/>
      <c r="HZK1161" s="754"/>
      <c r="HZL1161" s="754"/>
      <c r="HZM1161" s="754"/>
      <c r="HZN1161" s="754"/>
      <c r="HZO1161" s="754"/>
      <c r="HZP1161" s="754"/>
      <c r="HZQ1161" s="754"/>
      <c r="HZR1161" s="754"/>
      <c r="HZS1161" s="754"/>
      <c r="HZT1161" s="754"/>
      <c r="HZU1161" s="754"/>
      <c r="HZV1161" s="754"/>
      <c r="HZW1161" s="754"/>
      <c r="HZX1161" s="754"/>
      <c r="HZY1161" s="754"/>
      <c r="HZZ1161" s="754"/>
      <c r="IAA1161" s="754"/>
      <c r="IAB1161" s="754"/>
      <c r="IAC1161" s="754"/>
      <c r="IAD1161" s="754"/>
      <c r="IAE1161" s="754"/>
      <c r="IAF1161" s="754"/>
      <c r="IAG1161" s="754"/>
      <c r="IAH1161" s="754"/>
      <c r="IAI1161" s="754"/>
      <c r="IAJ1161" s="754"/>
      <c r="IAK1161" s="754"/>
      <c r="IAL1161" s="754"/>
      <c r="IAM1161" s="754"/>
      <c r="IAN1161" s="754"/>
      <c r="IAO1161" s="754"/>
      <c r="IAP1161" s="754"/>
      <c r="IAQ1161" s="754"/>
      <c r="IAR1161" s="754"/>
      <c r="IAS1161" s="754"/>
      <c r="IAT1161" s="754"/>
      <c r="IAU1161" s="754"/>
      <c r="IAV1161" s="754"/>
      <c r="IAW1161" s="754"/>
      <c r="IAX1161" s="754"/>
      <c r="IAY1161" s="754"/>
      <c r="IAZ1161" s="754"/>
      <c r="IBA1161" s="754"/>
      <c r="IBB1161" s="754"/>
      <c r="IBC1161" s="754"/>
      <c r="IBD1161" s="754"/>
      <c r="IBE1161" s="754"/>
      <c r="IBF1161" s="754"/>
      <c r="IBG1161" s="754"/>
      <c r="IBH1161" s="754"/>
      <c r="IBI1161" s="754"/>
      <c r="IBJ1161" s="754"/>
      <c r="IBK1161" s="754"/>
      <c r="IBL1161" s="754"/>
      <c r="IBM1161" s="754"/>
      <c r="IBN1161" s="754"/>
      <c r="IBO1161" s="754"/>
      <c r="IBP1161" s="754"/>
      <c r="IBQ1161" s="754"/>
      <c r="IBR1161" s="754"/>
      <c r="IBS1161" s="754"/>
      <c r="IBT1161" s="754"/>
      <c r="IBU1161" s="754"/>
      <c r="IBV1161" s="754"/>
      <c r="IBW1161" s="754"/>
      <c r="IBX1161" s="754"/>
      <c r="IBY1161" s="754"/>
      <c r="IBZ1161" s="754"/>
      <c r="ICA1161" s="754"/>
      <c r="ICB1161" s="754"/>
      <c r="ICC1161" s="754"/>
      <c r="ICD1161" s="754"/>
      <c r="ICE1161" s="754"/>
      <c r="ICF1161" s="754"/>
      <c r="ICG1161" s="754"/>
      <c r="ICH1161" s="754"/>
      <c r="ICI1161" s="754"/>
      <c r="ICJ1161" s="754"/>
      <c r="ICK1161" s="754"/>
      <c r="ICL1161" s="754"/>
      <c r="ICM1161" s="754"/>
      <c r="ICN1161" s="754"/>
      <c r="ICO1161" s="754"/>
      <c r="ICP1161" s="754"/>
      <c r="ICQ1161" s="754"/>
      <c r="ICR1161" s="754"/>
      <c r="ICS1161" s="754"/>
      <c r="ICT1161" s="754"/>
      <c r="ICU1161" s="754"/>
      <c r="ICV1161" s="754"/>
      <c r="ICW1161" s="754"/>
      <c r="ICX1161" s="754"/>
      <c r="ICY1161" s="754"/>
      <c r="ICZ1161" s="754"/>
      <c r="IDA1161" s="754"/>
      <c r="IDB1161" s="754"/>
      <c r="IDC1161" s="754"/>
      <c r="IDD1161" s="754"/>
      <c r="IDE1161" s="754"/>
      <c r="IDF1161" s="754"/>
      <c r="IDG1161" s="754"/>
      <c r="IDH1161" s="754"/>
      <c r="IDI1161" s="754"/>
      <c r="IDJ1161" s="754"/>
      <c r="IDK1161" s="754"/>
      <c r="IDL1161" s="754"/>
      <c r="IDM1161" s="754"/>
      <c r="IDN1161" s="754"/>
      <c r="IDO1161" s="754"/>
      <c r="IDP1161" s="754"/>
      <c r="IDQ1161" s="754"/>
      <c r="IDR1161" s="754"/>
      <c r="IDS1161" s="754"/>
      <c r="IDT1161" s="754"/>
      <c r="IDU1161" s="754"/>
      <c r="IDV1161" s="754"/>
      <c r="IDW1161" s="754"/>
      <c r="IDX1161" s="754"/>
      <c r="IDY1161" s="754"/>
      <c r="IDZ1161" s="754"/>
      <c r="IEA1161" s="754"/>
      <c r="IEB1161" s="754"/>
      <c r="IEC1161" s="754"/>
      <c r="IED1161" s="754"/>
      <c r="IEE1161" s="754"/>
      <c r="IEF1161" s="754"/>
      <c r="IEG1161" s="754"/>
      <c r="IEH1161" s="754"/>
      <c r="IEI1161" s="754"/>
      <c r="IEJ1161" s="754"/>
      <c r="IEK1161" s="754"/>
      <c r="IEL1161" s="754"/>
      <c r="IEM1161" s="754"/>
      <c r="IEN1161" s="754"/>
      <c r="IEO1161" s="754"/>
      <c r="IEP1161" s="754"/>
      <c r="IEQ1161" s="754"/>
      <c r="IER1161" s="754"/>
      <c r="IES1161" s="754"/>
      <c r="IET1161" s="754"/>
      <c r="IEU1161" s="754"/>
      <c r="IEV1161" s="754"/>
      <c r="IEW1161" s="754"/>
      <c r="IEX1161" s="754"/>
      <c r="IEY1161" s="754"/>
      <c r="IEZ1161" s="754"/>
      <c r="IFA1161" s="754"/>
      <c r="IFB1161" s="754"/>
      <c r="IFC1161" s="754"/>
      <c r="IFD1161" s="754"/>
      <c r="IFE1161" s="754"/>
      <c r="IFF1161" s="754"/>
      <c r="IFG1161" s="754"/>
      <c r="IFH1161" s="754"/>
      <c r="IFI1161" s="754"/>
      <c r="IFJ1161" s="754"/>
      <c r="IFK1161" s="754"/>
      <c r="IFL1161" s="754"/>
      <c r="IFM1161" s="754"/>
      <c r="IFN1161" s="754"/>
      <c r="IFO1161" s="754"/>
      <c r="IFP1161" s="754"/>
      <c r="IFQ1161" s="754"/>
      <c r="IFR1161" s="754"/>
      <c r="IFS1161" s="754"/>
      <c r="IFT1161" s="754"/>
      <c r="IFU1161" s="754"/>
      <c r="IFV1161" s="754"/>
      <c r="IFW1161" s="754"/>
      <c r="IFX1161" s="754"/>
      <c r="IFY1161" s="754"/>
      <c r="IFZ1161" s="754"/>
      <c r="IGA1161" s="754"/>
      <c r="IGB1161" s="754"/>
      <c r="IGC1161" s="754"/>
      <c r="IGD1161" s="754"/>
      <c r="IGE1161" s="754"/>
      <c r="IGF1161" s="754"/>
      <c r="IGG1161" s="754"/>
      <c r="IGH1161" s="754"/>
      <c r="IGI1161" s="754"/>
      <c r="IGJ1161" s="754"/>
      <c r="IGK1161" s="754"/>
      <c r="IGL1161" s="754"/>
      <c r="IGM1161" s="754"/>
      <c r="IGN1161" s="754"/>
      <c r="IGO1161" s="754"/>
      <c r="IGP1161" s="754"/>
      <c r="IGQ1161" s="754"/>
      <c r="IGR1161" s="754"/>
      <c r="IGS1161" s="754"/>
      <c r="IGT1161" s="754"/>
      <c r="IGU1161" s="754"/>
      <c r="IGV1161" s="754"/>
      <c r="IGW1161" s="754"/>
      <c r="IGX1161" s="754"/>
      <c r="IGY1161" s="754"/>
      <c r="IGZ1161" s="754"/>
      <c r="IHA1161" s="754"/>
      <c r="IHB1161" s="754"/>
      <c r="IHC1161" s="754"/>
      <c r="IHD1161" s="754"/>
      <c r="IHE1161" s="754"/>
      <c r="IHF1161" s="754"/>
      <c r="IHG1161" s="754"/>
      <c r="IHH1161" s="754"/>
      <c r="IHI1161" s="754"/>
      <c r="IHJ1161" s="754"/>
      <c r="IHK1161" s="754"/>
      <c r="IHL1161" s="754"/>
      <c r="IHM1161" s="754"/>
      <c r="IHN1161" s="754"/>
      <c r="IHO1161" s="754"/>
      <c r="IHP1161" s="754"/>
      <c r="IHQ1161" s="754"/>
      <c r="IHR1161" s="754"/>
      <c r="IHS1161" s="754"/>
      <c r="IHT1161" s="754"/>
      <c r="IHU1161" s="754"/>
      <c r="IHV1161" s="754"/>
      <c r="IHW1161" s="754"/>
      <c r="IHX1161" s="754"/>
      <c r="IHY1161" s="754"/>
      <c r="IHZ1161" s="754"/>
      <c r="IIA1161" s="754"/>
      <c r="IIB1161" s="754"/>
      <c r="IIC1161" s="754"/>
      <c r="IID1161" s="754"/>
      <c r="IIE1161" s="754"/>
      <c r="IIF1161" s="754"/>
      <c r="IIG1161" s="754"/>
      <c r="IIH1161" s="754"/>
      <c r="III1161" s="754"/>
      <c r="IIJ1161" s="754"/>
      <c r="IIK1161" s="754"/>
      <c r="IIL1161" s="754"/>
      <c r="IIM1161" s="754"/>
      <c r="IIN1161" s="754"/>
      <c r="IIO1161" s="754"/>
      <c r="IIP1161" s="754"/>
      <c r="IIQ1161" s="754"/>
      <c r="IIR1161" s="754"/>
      <c r="IIS1161" s="754"/>
      <c r="IIT1161" s="754"/>
      <c r="IIU1161" s="754"/>
      <c r="IIV1161" s="754"/>
      <c r="IIW1161" s="754"/>
      <c r="IIX1161" s="754"/>
      <c r="IIY1161" s="754"/>
      <c r="IIZ1161" s="754"/>
      <c r="IJA1161" s="754"/>
      <c r="IJB1161" s="754"/>
      <c r="IJC1161" s="754"/>
      <c r="IJD1161" s="754"/>
      <c r="IJE1161" s="754"/>
      <c r="IJF1161" s="754"/>
      <c r="IJG1161" s="754"/>
      <c r="IJH1161" s="754"/>
      <c r="IJI1161" s="754"/>
      <c r="IJJ1161" s="754"/>
      <c r="IJK1161" s="754"/>
      <c r="IJL1161" s="754"/>
      <c r="IJM1161" s="754"/>
      <c r="IJN1161" s="754"/>
      <c r="IJO1161" s="754"/>
      <c r="IJP1161" s="754"/>
      <c r="IJQ1161" s="754"/>
      <c r="IJR1161" s="754"/>
      <c r="IJS1161" s="754"/>
      <c r="IJT1161" s="754"/>
      <c r="IJU1161" s="754"/>
      <c r="IJV1161" s="754"/>
      <c r="IJW1161" s="754"/>
      <c r="IJX1161" s="754"/>
      <c r="IJY1161" s="754"/>
      <c r="IJZ1161" s="754"/>
      <c r="IKA1161" s="754"/>
      <c r="IKB1161" s="754"/>
      <c r="IKC1161" s="754"/>
      <c r="IKD1161" s="754"/>
      <c r="IKE1161" s="754"/>
      <c r="IKF1161" s="754"/>
      <c r="IKG1161" s="754"/>
      <c r="IKH1161" s="754"/>
      <c r="IKI1161" s="754"/>
      <c r="IKJ1161" s="754"/>
      <c r="IKK1161" s="754"/>
      <c r="IKL1161" s="754"/>
      <c r="IKM1161" s="754"/>
      <c r="IKN1161" s="754"/>
      <c r="IKO1161" s="754"/>
      <c r="IKP1161" s="754"/>
      <c r="IKQ1161" s="754"/>
      <c r="IKR1161" s="754"/>
      <c r="IKS1161" s="754"/>
      <c r="IKT1161" s="754"/>
      <c r="IKU1161" s="754"/>
      <c r="IKV1161" s="754"/>
      <c r="IKW1161" s="754"/>
      <c r="IKX1161" s="754"/>
      <c r="IKY1161" s="754"/>
      <c r="IKZ1161" s="754"/>
      <c r="ILA1161" s="754"/>
      <c r="ILB1161" s="754"/>
      <c r="ILC1161" s="754"/>
      <c r="ILD1161" s="754"/>
      <c r="ILE1161" s="754"/>
      <c r="ILF1161" s="754"/>
      <c r="ILG1161" s="754"/>
      <c r="ILH1161" s="754"/>
      <c r="ILI1161" s="754"/>
      <c r="ILJ1161" s="754"/>
      <c r="ILK1161" s="754"/>
      <c r="ILL1161" s="754"/>
      <c r="ILM1161" s="754"/>
      <c r="ILN1161" s="754"/>
      <c r="ILO1161" s="754"/>
      <c r="ILP1161" s="754"/>
      <c r="ILQ1161" s="754"/>
      <c r="ILR1161" s="754"/>
      <c r="ILS1161" s="754"/>
      <c r="ILT1161" s="754"/>
      <c r="ILU1161" s="754"/>
      <c r="ILV1161" s="754"/>
      <c r="ILW1161" s="754"/>
      <c r="ILX1161" s="754"/>
      <c r="ILY1161" s="754"/>
      <c r="ILZ1161" s="754"/>
      <c r="IMA1161" s="754"/>
      <c r="IMB1161" s="754"/>
      <c r="IMC1161" s="754"/>
      <c r="IMD1161" s="754"/>
      <c r="IME1161" s="754"/>
      <c r="IMF1161" s="754"/>
      <c r="IMG1161" s="754"/>
      <c r="IMH1161" s="754"/>
      <c r="IMI1161" s="754"/>
      <c r="IMJ1161" s="754"/>
      <c r="IMK1161" s="754"/>
      <c r="IML1161" s="754"/>
      <c r="IMM1161" s="754"/>
      <c r="IMN1161" s="754"/>
      <c r="IMO1161" s="754"/>
      <c r="IMP1161" s="754"/>
      <c r="IMQ1161" s="754"/>
      <c r="IMR1161" s="754"/>
      <c r="IMS1161" s="754"/>
      <c r="IMT1161" s="754"/>
      <c r="IMU1161" s="754"/>
      <c r="IMV1161" s="754"/>
      <c r="IMW1161" s="754"/>
      <c r="IMX1161" s="754"/>
      <c r="IMY1161" s="754"/>
      <c r="IMZ1161" s="754"/>
      <c r="INA1161" s="754"/>
      <c r="INB1161" s="754"/>
      <c r="INC1161" s="754"/>
      <c r="IND1161" s="754"/>
      <c r="INE1161" s="754"/>
      <c r="INF1161" s="754"/>
      <c r="ING1161" s="754"/>
      <c r="INH1161" s="754"/>
      <c r="INI1161" s="754"/>
      <c r="INJ1161" s="754"/>
      <c r="INK1161" s="754"/>
      <c r="INL1161" s="754"/>
      <c r="INM1161" s="754"/>
      <c r="INN1161" s="754"/>
      <c r="INO1161" s="754"/>
      <c r="INP1161" s="754"/>
      <c r="INQ1161" s="754"/>
      <c r="INR1161" s="754"/>
      <c r="INS1161" s="754"/>
      <c r="INT1161" s="754"/>
      <c r="INU1161" s="754"/>
      <c r="INV1161" s="754"/>
      <c r="INW1161" s="754"/>
      <c r="INX1161" s="754"/>
      <c r="INY1161" s="754"/>
      <c r="INZ1161" s="754"/>
      <c r="IOA1161" s="754"/>
      <c r="IOB1161" s="754"/>
      <c r="IOC1161" s="754"/>
      <c r="IOD1161" s="754"/>
      <c r="IOE1161" s="754"/>
      <c r="IOF1161" s="754"/>
      <c r="IOG1161" s="754"/>
      <c r="IOH1161" s="754"/>
      <c r="IOI1161" s="754"/>
      <c r="IOJ1161" s="754"/>
      <c r="IOK1161" s="754"/>
      <c r="IOL1161" s="754"/>
      <c r="IOM1161" s="754"/>
      <c r="ION1161" s="754"/>
      <c r="IOO1161" s="754"/>
      <c r="IOP1161" s="754"/>
      <c r="IOQ1161" s="754"/>
      <c r="IOR1161" s="754"/>
      <c r="IOS1161" s="754"/>
      <c r="IOT1161" s="754"/>
      <c r="IOU1161" s="754"/>
      <c r="IOV1161" s="754"/>
      <c r="IOW1161" s="754"/>
      <c r="IOX1161" s="754"/>
      <c r="IOY1161" s="754"/>
      <c r="IOZ1161" s="754"/>
      <c r="IPA1161" s="754"/>
      <c r="IPB1161" s="754"/>
      <c r="IPC1161" s="754"/>
      <c r="IPD1161" s="754"/>
      <c r="IPE1161" s="754"/>
      <c r="IPF1161" s="754"/>
      <c r="IPG1161" s="754"/>
      <c r="IPH1161" s="754"/>
      <c r="IPI1161" s="754"/>
      <c r="IPJ1161" s="754"/>
      <c r="IPK1161" s="754"/>
      <c r="IPL1161" s="754"/>
      <c r="IPM1161" s="754"/>
      <c r="IPN1161" s="754"/>
      <c r="IPO1161" s="754"/>
      <c r="IPP1161" s="754"/>
      <c r="IPQ1161" s="754"/>
      <c r="IPR1161" s="754"/>
      <c r="IPS1161" s="754"/>
      <c r="IPT1161" s="754"/>
      <c r="IPU1161" s="754"/>
      <c r="IPV1161" s="754"/>
      <c r="IPW1161" s="754"/>
      <c r="IPX1161" s="754"/>
      <c r="IPY1161" s="754"/>
      <c r="IPZ1161" s="754"/>
      <c r="IQA1161" s="754"/>
      <c r="IQB1161" s="754"/>
      <c r="IQC1161" s="754"/>
      <c r="IQD1161" s="754"/>
      <c r="IQE1161" s="754"/>
      <c r="IQF1161" s="754"/>
      <c r="IQG1161" s="754"/>
      <c r="IQH1161" s="754"/>
      <c r="IQI1161" s="754"/>
      <c r="IQJ1161" s="754"/>
      <c r="IQK1161" s="754"/>
      <c r="IQL1161" s="754"/>
      <c r="IQM1161" s="754"/>
      <c r="IQN1161" s="754"/>
      <c r="IQO1161" s="754"/>
      <c r="IQP1161" s="754"/>
      <c r="IQQ1161" s="754"/>
      <c r="IQR1161" s="754"/>
      <c r="IQS1161" s="754"/>
      <c r="IQT1161" s="754"/>
      <c r="IQU1161" s="754"/>
      <c r="IQV1161" s="754"/>
      <c r="IQW1161" s="754"/>
      <c r="IQX1161" s="754"/>
      <c r="IQY1161" s="754"/>
      <c r="IQZ1161" s="754"/>
      <c r="IRA1161" s="754"/>
      <c r="IRB1161" s="754"/>
      <c r="IRC1161" s="754"/>
      <c r="IRD1161" s="754"/>
      <c r="IRE1161" s="754"/>
      <c r="IRF1161" s="754"/>
      <c r="IRG1161" s="754"/>
      <c r="IRH1161" s="754"/>
      <c r="IRI1161" s="754"/>
      <c r="IRJ1161" s="754"/>
      <c r="IRK1161" s="754"/>
      <c r="IRL1161" s="754"/>
      <c r="IRM1161" s="754"/>
      <c r="IRN1161" s="754"/>
      <c r="IRO1161" s="754"/>
      <c r="IRP1161" s="754"/>
      <c r="IRQ1161" s="754"/>
      <c r="IRR1161" s="754"/>
      <c r="IRS1161" s="754"/>
      <c r="IRT1161" s="754"/>
      <c r="IRU1161" s="754"/>
      <c r="IRV1161" s="754"/>
      <c r="IRW1161" s="754"/>
      <c r="IRX1161" s="754"/>
      <c r="IRY1161" s="754"/>
      <c r="IRZ1161" s="754"/>
      <c r="ISA1161" s="754"/>
      <c r="ISB1161" s="754"/>
      <c r="ISC1161" s="754"/>
      <c r="ISD1161" s="754"/>
      <c r="ISE1161" s="754"/>
      <c r="ISF1161" s="754"/>
      <c r="ISG1161" s="754"/>
      <c r="ISH1161" s="754"/>
      <c r="ISI1161" s="754"/>
      <c r="ISJ1161" s="754"/>
      <c r="ISK1161" s="754"/>
      <c r="ISL1161" s="754"/>
      <c r="ISM1161" s="754"/>
      <c r="ISN1161" s="754"/>
      <c r="ISO1161" s="754"/>
      <c r="ISP1161" s="754"/>
      <c r="ISQ1161" s="754"/>
      <c r="ISR1161" s="754"/>
      <c r="ISS1161" s="754"/>
      <c r="IST1161" s="754"/>
      <c r="ISU1161" s="754"/>
      <c r="ISV1161" s="754"/>
      <c r="ISW1161" s="754"/>
      <c r="ISX1161" s="754"/>
      <c r="ISY1161" s="754"/>
      <c r="ISZ1161" s="754"/>
      <c r="ITA1161" s="754"/>
      <c r="ITB1161" s="754"/>
      <c r="ITC1161" s="754"/>
      <c r="ITD1161" s="754"/>
      <c r="ITE1161" s="754"/>
      <c r="ITF1161" s="754"/>
      <c r="ITG1161" s="754"/>
      <c r="ITH1161" s="754"/>
      <c r="ITI1161" s="754"/>
      <c r="ITJ1161" s="754"/>
      <c r="ITK1161" s="754"/>
      <c r="ITL1161" s="754"/>
      <c r="ITM1161" s="754"/>
      <c r="ITN1161" s="754"/>
      <c r="ITO1161" s="754"/>
      <c r="ITP1161" s="754"/>
      <c r="ITQ1161" s="754"/>
      <c r="ITR1161" s="754"/>
      <c r="ITS1161" s="754"/>
      <c r="ITT1161" s="754"/>
      <c r="ITU1161" s="754"/>
      <c r="ITV1161" s="754"/>
      <c r="ITW1161" s="754"/>
      <c r="ITX1161" s="754"/>
      <c r="ITY1161" s="754"/>
      <c r="ITZ1161" s="754"/>
      <c r="IUA1161" s="754"/>
      <c r="IUB1161" s="754"/>
      <c r="IUC1161" s="754"/>
      <c r="IUD1161" s="754"/>
      <c r="IUE1161" s="754"/>
      <c r="IUF1161" s="754"/>
      <c r="IUG1161" s="754"/>
      <c r="IUH1161" s="754"/>
      <c r="IUI1161" s="754"/>
      <c r="IUJ1161" s="754"/>
      <c r="IUK1161" s="754"/>
      <c r="IUL1161" s="754"/>
      <c r="IUM1161" s="754"/>
      <c r="IUN1161" s="754"/>
      <c r="IUO1161" s="754"/>
      <c r="IUP1161" s="754"/>
      <c r="IUQ1161" s="754"/>
      <c r="IUR1161" s="754"/>
      <c r="IUS1161" s="754"/>
      <c r="IUT1161" s="754"/>
      <c r="IUU1161" s="754"/>
      <c r="IUV1161" s="754"/>
      <c r="IUW1161" s="754"/>
      <c r="IUX1161" s="754"/>
      <c r="IUY1161" s="754"/>
      <c r="IUZ1161" s="754"/>
      <c r="IVA1161" s="754"/>
      <c r="IVB1161" s="754"/>
      <c r="IVC1161" s="754"/>
      <c r="IVD1161" s="754"/>
      <c r="IVE1161" s="754"/>
      <c r="IVF1161" s="754"/>
      <c r="IVG1161" s="754"/>
      <c r="IVH1161" s="754"/>
      <c r="IVI1161" s="754"/>
      <c r="IVJ1161" s="754"/>
      <c r="IVK1161" s="754"/>
      <c r="IVL1161" s="754"/>
      <c r="IVM1161" s="754"/>
      <c r="IVN1161" s="754"/>
      <c r="IVO1161" s="754"/>
      <c r="IVP1161" s="754"/>
      <c r="IVQ1161" s="754"/>
      <c r="IVR1161" s="754"/>
      <c r="IVS1161" s="754"/>
      <c r="IVT1161" s="754"/>
      <c r="IVU1161" s="754"/>
      <c r="IVV1161" s="754"/>
      <c r="IVW1161" s="754"/>
      <c r="IVX1161" s="754"/>
      <c r="IVY1161" s="754"/>
      <c r="IVZ1161" s="754"/>
      <c r="IWA1161" s="754"/>
      <c r="IWB1161" s="754"/>
      <c r="IWC1161" s="754"/>
      <c r="IWD1161" s="754"/>
      <c r="IWE1161" s="754"/>
      <c r="IWF1161" s="754"/>
      <c r="IWG1161" s="754"/>
      <c r="IWH1161" s="754"/>
      <c r="IWI1161" s="754"/>
      <c r="IWJ1161" s="754"/>
      <c r="IWK1161" s="754"/>
      <c r="IWL1161" s="754"/>
      <c r="IWM1161" s="754"/>
      <c r="IWN1161" s="754"/>
      <c r="IWO1161" s="754"/>
      <c r="IWP1161" s="754"/>
      <c r="IWQ1161" s="754"/>
      <c r="IWR1161" s="754"/>
      <c r="IWS1161" s="754"/>
      <c r="IWT1161" s="754"/>
      <c r="IWU1161" s="754"/>
      <c r="IWV1161" s="754"/>
      <c r="IWW1161" s="754"/>
      <c r="IWX1161" s="754"/>
      <c r="IWY1161" s="754"/>
      <c r="IWZ1161" s="754"/>
      <c r="IXA1161" s="754"/>
      <c r="IXB1161" s="754"/>
      <c r="IXC1161" s="754"/>
      <c r="IXD1161" s="754"/>
      <c r="IXE1161" s="754"/>
      <c r="IXF1161" s="754"/>
      <c r="IXG1161" s="754"/>
      <c r="IXH1161" s="754"/>
      <c r="IXI1161" s="754"/>
      <c r="IXJ1161" s="754"/>
      <c r="IXK1161" s="754"/>
      <c r="IXL1161" s="754"/>
      <c r="IXM1161" s="754"/>
      <c r="IXN1161" s="754"/>
      <c r="IXO1161" s="754"/>
      <c r="IXP1161" s="754"/>
      <c r="IXQ1161" s="754"/>
      <c r="IXR1161" s="754"/>
      <c r="IXS1161" s="754"/>
      <c r="IXT1161" s="754"/>
      <c r="IXU1161" s="754"/>
      <c r="IXV1161" s="754"/>
      <c r="IXW1161" s="754"/>
      <c r="IXX1161" s="754"/>
      <c r="IXY1161" s="754"/>
      <c r="IXZ1161" s="754"/>
      <c r="IYA1161" s="754"/>
      <c r="IYB1161" s="754"/>
      <c r="IYC1161" s="754"/>
      <c r="IYD1161" s="754"/>
      <c r="IYE1161" s="754"/>
      <c r="IYF1161" s="754"/>
      <c r="IYG1161" s="754"/>
      <c r="IYH1161" s="754"/>
      <c r="IYI1161" s="754"/>
      <c r="IYJ1161" s="754"/>
      <c r="IYK1161" s="754"/>
      <c r="IYL1161" s="754"/>
      <c r="IYM1161" s="754"/>
      <c r="IYN1161" s="754"/>
      <c r="IYO1161" s="754"/>
      <c r="IYP1161" s="754"/>
      <c r="IYQ1161" s="754"/>
      <c r="IYR1161" s="754"/>
      <c r="IYS1161" s="754"/>
      <c r="IYT1161" s="754"/>
      <c r="IYU1161" s="754"/>
      <c r="IYV1161" s="754"/>
      <c r="IYW1161" s="754"/>
      <c r="IYX1161" s="754"/>
      <c r="IYY1161" s="754"/>
      <c r="IYZ1161" s="754"/>
      <c r="IZA1161" s="754"/>
      <c r="IZB1161" s="754"/>
      <c r="IZC1161" s="754"/>
      <c r="IZD1161" s="754"/>
      <c r="IZE1161" s="754"/>
      <c r="IZF1161" s="754"/>
      <c r="IZG1161" s="754"/>
      <c r="IZH1161" s="754"/>
      <c r="IZI1161" s="754"/>
      <c r="IZJ1161" s="754"/>
      <c r="IZK1161" s="754"/>
      <c r="IZL1161" s="754"/>
      <c r="IZM1161" s="754"/>
      <c r="IZN1161" s="754"/>
      <c r="IZO1161" s="754"/>
      <c r="IZP1161" s="754"/>
      <c r="IZQ1161" s="754"/>
      <c r="IZR1161" s="754"/>
      <c r="IZS1161" s="754"/>
      <c r="IZT1161" s="754"/>
      <c r="IZU1161" s="754"/>
      <c r="IZV1161" s="754"/>
      <c r="IZW1161" s="754"/>
      <c r="IZX1161" s="754"/>
      <c r="IZY1161" s="754"/>
      <c r="IZZ1161" s="754"/>
      <c r="JAA1161" s="754"/>
      <c r="JAB1161" s="754"/>
      <c r="JAC1161" s="754"/>
      <c r="JAD1161" s="754"/>
      <c r="JAE1161" s="754"/>
      <c r="JAF1161" s="754"/>
      <c r="JAG1161" s="754"/>
      <c r="JAH1161" s="754"/>
      <c r="JAI1161" s="754"/>
      <c r="JAJ1161" s="754"/>
      <c r="JAK1161" s="754"/>
      <c r="JAL1161" s="754"/>
      <c r="JAM1161" s="754"/>
      <c r="JAN1161" s="754"/>
      <c r="JAO1161" s="754"/>
      <c r="JAP1161" s="754"/>
      <c r="JAQ1161" s="754"/>
      <c r="JAR1161" s="754"/>
      <c r="JAS1161" s="754"/>
      <c r="JAT1161" s="754"/>
      <c r="JAU1161" s="754"/>
      <c r="JAV1161" s="754"/>
      <c r="JAW1161" s="754"/>
      <c r="JAX1161" s="754"/>
      <c r="JAY1161" s="754"/>
      <c r="JAZ1161" s="754"/>
      <c r="JBA1161" s="754"/>
      <c r="JBB1161" s="754"/>
      <c r="JBC1161" s="754"/>
      <c r="JBD1161" s="754"/>
      <c r="JBE1161" s="754"/>
      <c r="JBF1161" s="754"/>
      <c r="JBG1161" s="754"/>
      <c r="JBH1161" s="754"/>
      <c r="JBI1161" s="754"/>
      <c r="JBJ1161" s="754"/>
      <c r="JBK1161" s="754"/>
      <c r="JBL1161" s="754"/>
      <c r="JBM1161" s="754"/>
      <c r="JBN1161" s="754"/>
      <c r="JBO1161" s="754"/>
      <c r="JBP1161" s="754"/>
      <c r="JBQ1161" s="754"/>
      <c r="JBR1161" s="754"/>
      <c r="JBS1161" s="754"/>
      <c r="JBT1161" s="754"/>
      <c r="JBU1161" s="754"/>
      <c r="JBV1161" s="754"/>
      <c r="JBW1161" s="754"/>
      <c r="JBX1161" s="754"/>
      <c r="JBY1161" s="754"/>
      <c r="JBZ1161" s="754"/>
      <c r="JCA1161" s="754"/>
      <c r="JCB1161" s="754"/>
      <c r="JCC1161" s="754"/>
      <c r="JCD1161" s="754"/>
      <c r="JCE1161" s="754"/>
      <c r="JCF1161" s="754"/>
      <c r="JCG1161" s="754"/>
      <c r="JCH1161" s="754"/>
      <c r="JCI1161" s="754"/>
      <c r="JCJ1161" s="754"/>
      <c r="JCK1161" s="754"/>
      <c r="JCL1161" s="754"/>
      <c r="JCM1161" s="754"/>
      <c r="JCN1161" s="754"/>
      <c r="JCO1161" s="754"/>
      <c r="JCP1161" s="754"/>
      <c r="JCQ1161" s="754"/>
      <c r="JCR1161" s="754"/>
      <c r="JCS1161" s="754"/>
      <c r="JCT1161" s="754"/>
      <c r="JCU1161" s="754"/>
      <c r="JCV1161" s="754"/>
      <c r="JCW1161" s="754"/>
      <c r="JCX1161" s="754"/>
      <c r="JCY1161" s="754"/>
      <c r="JCZ1161" s="754"/>
      <c r="JDA1161" s="754"/>
      <c r="JDB1161" s="754"/>
      <c r="JDC1161" s="754"/>
      <c r="JDD1161" s="754"/>
      <c r="JDE1161" s="754"/>
      <c r="JDF1161" s="754"/>
      <c r="JDG1161" s="754"/>
      <c r="JDH1161" s="754"/>
      <c r="JDI1161" s="754"/>
      <c r="JDJ1161" s="754"/>
      <c r="JDK1161" s="754"/>
      <c r="JDL1161" s="754"/>
      <c r="JDM1161" s="754"/>
      <c r="JDN1161" s="754"/>
      <c r="JDO1161" s="754"/>
      <c r="JDP1161" s="754"/>
      <c r="JDQ1161" s="754"/>
      <c r="JDR1161" s="754"/>
      <c r="JDS1161" s="754"/>
      <c r="JDT1161" s="754"/>
      <c r="JDU1161" s="754"/>
      <c r="JDV1161" s="754"/>
      <c r="JDW1161" s="754"/>
      <c r="JDX1161" s="754"/>
      <c r="JDY1161" s="754"/>
      <c r="JDZ1161" s="754"/>
      <c r="JEA1161" s="754"/>
      <c r="JEB1161" s="754"/>
      <c r="JEC1161" s="754"/>
      <c r="JED1161" s="754"/>
      <c r="JEE1161" s="754"/>
      <c r="JEF1161" s="754"/>
      <c r="JEG1161" s="754"/>
      <c r="JEH1161" s="754"/>
      <c r="JEI1161" s="754"/>
      <c r="JEJ1161" s="754"/>
      <c r="JEK1161" s="754"/>
      <c r="JEL1161" s="754"/>
      <c r="JEM1161" s="754"/>
      <c r="JEN1161" s="754"/>
      <c r="JEO1161" s="754"/>
      <c r="JEP1161" s="754"/>
      <c r="JEQ1161" s="754"/>
      <c r="JER1161" s="754"/>
      <c r="JES1161" s="754"/>
      <c r="JET1161" s="754"/>
      <c r="JEU1161" s="754"/>
      <c r="JEV1161" s="754"/>
      <c r="JEW1161" s="754"/>
      <c r="JEX1161" s="754"/>
      <c r="JEY1161" s="754"/>
      <c r="JEZ1161" s="754"/>
      <c r="JFA1161" s="754"/>
      <c r="JFB1161" s="754"/>
      <c r="JFC1161" s="754"/>
      <c r="JFD1161" s="754"/>
      <c r="JFE1161" s="754"/>
      <c r="JFF1161" s="754"/>
      <c r="JFG1161" s="754"/>
      <c r="JFH1161" s="754"/>
      <c r="JFI1161" s="754"/>
      <c r="JFJ1161" s="754"/>
      <c r="JFK1161" s="754"/>
      <c r="JFL1161" s="754"/>
      <c r="JFM1161" s="754"/>
      <c r="JFN1161" s="754"/>
      <c r="JFO1161" s="754"/>
      <c r="JFP1161" s="754"/>
      <c r="JFQ1161" s="754"/>
      <c r="JFR1161" s="754"/>
      <c r="JFS1161" s="754"/>
      <c r="JFT1161" s="754"/>
      <c r="JFU1161" s="754"/>
      <c r="JFV1161" s="754"/>
      <c r="JFW1161" s="754"/>
      <c r="JFX1161" s="754"/>
      <c r="JFY1161" s="754"/>
      <c r="JFZ1161" s="754"/>
      <c r="JGA1161" s="754"/>
      <c r="JGB1161" s="754"/>
      <c r="JGC1161" s="754"/>
      <c r="JGD1161" s="754"/>
      <c r="JGE1161" s="754"/>
      <c r="JGF1161" s="754"/>
      <c r="JGG1161" s="754"/>
      <c r="JGH1161" s="754"/>
      <c r="JGI1161" s="754"/>
      <c r="JGJ1161" s="754"/>
      <c r="JGK1161" s="754"/>
      <c r="JGL1161" s="754"/>
      <c r="JGM1161" s="754"/>
      <c r="JGN1161" s="754"/>
      <c r="JGO1161" s="754"/>
      <c r="JGP1161" s="754"/>
      <c r="JGQ1161" s="754"/>
      <c r="JGR1161" s="754"/>
      <c r="JGS1161" s="754"/>
      <c r="JGT1161" s="754"/>
      <c r="JGU1161" s="754"/>
      <c r="JGV1161" s="754"/>
      <c r="JGW1161" s="754"/>
      <c r="JGX1161" s="754"/>
      <c r="JGY1161" s="754"/>
      <c r="JGZ1161" s="754"/>
      <c r="JHA1161" s="754"/>
      <c r="JHB1161" s="754"/>
      <c r="JHC1161" s="754"/>
      <c r="JHD1161" s="754"/>
      <c r="JHE1161" s="754"/>
      <c r="JHF1161" s="754"/>
      <c r="JHG1161" s="754"/>
      <c r="JHH1161" s="754"/>
      <c r="JHI1161" s="754"/>
      <c r="JHJ1161" s="754"/>
      <c r="JHK1161" s="754"/>
      <c r="JHL1161" s="754"/>
      <c r="JHM1161" s="754"/>
      <c r="JHN1161" s="754"/>
      <c r="JHO1161" s="754"/>
      <c r="JHP1161" s="754"/>
      <c r="JHQ1161" s="754"/>
      <c r="JHR1161" s="754"/>
      <c r="JHS1161" s="754"/>
      <c r="JHT1161" s="754"/>
      <c r="JHU1161" s="754"/>
      <c r="JHV1161" s="754"/>
      <c r="JHW1161" s="754"/>
      <c r="JHX1161" s="754"/>
      <c r="JHY1161" s="754"/>
      <c r="JHZ1161" s="754"/>
      <c r="JIA1161" s="754"/>
      <c r="JIB1161" s="754"/>
      <c r="JIC1161" s="754"/>
      <c r="JID1161" s="754"/>
      <c r="JIE1161" s="754"/>
      <c r="JIF1161" s="754"/>
      <c r="JIG1161" s="754"/>
      <c r="JIH1161" s="754"/>
      <c r="JII1161" s="754"/>
      <c r="JIJ1161" s="754"/>
      <c r="JIK1161" s="754"/>
      <c r="JIL1161" s="754"/>
      <c r="JIM1161" s="754"/>
      <c r="JIN1161" s="754"/>
      <c r="JIO1161" s="754"/>
      <c r="JIP1161" s="754"/>
      <c r="JIQ1161" s="754"/>
      <c r="JIR1161" s="754"/>
      <c r="JIS1161" s="754"/>
      <c r="JIT1161" s="754"/>
      <c r="JIU1161" s="754"/>
      <c r="JIV1161" s="754"/>
      <c r="JIW1161" s="754"/>
      <c r="JIX1161" s="754"/>
      <c r="JIY1161" s="754"/>
      <c r="JIZ1161" s="754"/>
      <c r="JJA1161" s="754"/>
      <c r="JJB1161" s="754"/>
      <c r="JJC1161" s="754"/>
      <c r="JJD1161" s="754"/>
      <c r="JJE1161" s="754"/>
      <c r="JJF1161" s="754"/>
      <c r="JJG1161" s="754"/>
      <c r="JJH1161" s="754"/>
      <c r="JJI1161" s="754"/>
      <c r="JJJ1161" s="754"/>
      <c r="JJK1161" s="754"/>
      <c r="JJL1161" s="754"/>
      <c r="JJM1161" s="754"/>
      <c r="JJN1161" s="754"/>
      <c r="JJO1161" s="754"/>
      <c r="JJP1161" s="754"/>
      <c r="JJQ1161" s="754"/>
      <c r="JJR1161" s="754"/>
      <c r="JJS1161" s="754"/>
      <c r="JJT1161" s="754"/>
      <c r="JJU1161" s="754"/>
      <c r="JJV1161" s="754"/>
      <c r="JJW1161" s="754"/>
      <c r="JJX1161" s="754"/>
      <c r="JJY1161" s="754"/>
      <c r="JJZ1161" s="754"/>
      <c r="JKA1161" s="754"/>
      <c r="JKB1161" s="754"/>
      <c r="JKC1161" s="754"/>
      <c r="JKD1161" s="754"/>
      <c r="JKE1161" s="754"/>
      <c r="JKF1161" s="754"/>
      <c r="JKG1161" s="754"/>
      <c r="JKH1161" s="754"/>
      <c r="JKI1161" s="754"/>
      <c r="JKJ1161" s="754"/>
      <c r="JKK1161" s="754"/>
      <c r="JKL1161" s="754"/>
      <c r="JKM1161" s="754"/>
      <c r="JKN1161" s="754"/>
      <c r="JKO1161" s="754"/>
      <c r="JKP1161" s="754"/>
      <c r="JKQ1161" s="754"/>
      <c r="JKR1161" s="754"/>
      <c r="JKS1161" s="754"/>
      <c r="JKT1161" s="754"/>
      <c r="JKU1161" s="754"/>
      <c r="JKV1161" s="754"/>
      <c r="JKW1161" s="754"/>
      <c r="JKX1161" s="754"/>
      <c r="JKY1161" s="754"/>
      <c r="JKZ1161" s="754"/>
      <c r="JLA1161" s="754"/>
      <c r="JLB1161" s="754"/>
      <c r="JLC1161" s="754"/>
      <c r="JLD1161" s="754"/>
      <c r="JLE1161" s="754"/>
      <c r="JLF1161" s="754"/>
      <c r="JLG1161" s="754"/>
      <c r="JLH1161" s="754"/>
      <c r="JLI1161" s="754"/>
      <c r="JLJ1161" s="754"/>
      <c r="JLK1161" s="754"/>
      <c r="JLL1161" s="754"/>
      <c r="JLM1161" s="754"/>
      <c r="JLN1161" s="754"/>
      <c r="JLO1161" s="754"/>
      <c r="JLP1161" s="754"/>
      <c r="JLQ1161" s="754"/>
      <c r="JLR1161" s="754"/>
      <c r="JLS1161" s="754"/>
      <c r="JLT1161" s="754"/>
      <c r="JLU1161" s="754"/>
      <c r="JLV1161" s="754"/>
      <c r="JLW1161" s="754"/>
      <c r="JLX1161" s="754"/>
      <c r="JLY1161" s="754"/>
      <c r="JLZ1161" s="754"/>
      <c r="JMA1161" s="754"/>
      <c r="JMB1161" s="754"/>
      <c r="JMC1161" s="754"/>
      <c r="JMD1161" s="754"/>
      <c r="JME1161" s="754"/>
      <c r="JMF1161" s="754"/>
      <c r="JMG1161" s="754"/>
      <c r="JMH1161" s="754"/>
      <c r="JMI1161" s="754"/>
      <c r="JMJ1161" s="754"/>
      <c r="JMK1161" s="754"/>
      <c r="JML1161" s="754"/>
      <c r="JMM1161" s="754"/>
      <c r="JMN1161" s="754"/>
      <c r="JMO1161" s="754"/>
      <c r="JMP1161" s="754"/>
      <c r="JMQ1161" s="754"/>
      <c r="JMR1161" s="754"/>
      <c r="JMS1161" s="754"/>
      <c r="JMT1161" s="754"/>
      <c r="JMU1161" s="754"/>
      <c r="JMV1161" s="754"/>
      <c r="JMW1161" s="754"/>
      <c r="JMX1161" s="754"/>
      <c r="JMY1161" s="754"/>
      <c r="JMZ1161" s="754"/>
      <c r="JNA1161" s="754"/>
      <c r="JNB1161" s="754"/>
      <c r="JNC1161" s="754"/>
      <c r="JND1161" s="754"/>
      <c r="JNE1161" s="754"/>
      <c r="JNF1161" s="754"/>
      <c r="JNG1161" s="754"/>
      <c r="JNH1161" s="754"/>
      <c r="JNI1161" s="754"/>
      <c r="JNJ1161" s="754"/>
      <c r="JNK1161" s="754"/>
      <c r="JNL1161" s="754"/>
      <c r="JNM1161" s="754"/>
      <c r="JNN1161" s="754"/>
      <c r="JNO1161" s="754"/>
      <c r="JNP1161" s="754"/>
      <c r="JNQ1161" s="754"/>
      <c r="JNR1161" s="754"/>
      <c r="JNS1161" s="754"/>
      <c r="JNT1161" s="754"/>
      <c r="JNU1161" s="754"/>
      <c r="JNV1161" s="754"/>
      <c r="JNW1161" s="754"/>
      <c r="JNX1161" s="754"/>
      <c r="JNY1161" s="754"/>
      <c r="JNZ1161" s="754"/>
      <c r="JOA1161" s="754"/>
      <c r="JOB1161" s="754"/>
      <c r="JOC1161" s="754"/>
      <c r="JOD1161" s="754"/>
      <c r="JOE1161" s="754"/>
      <c r="JOF1161" s="754"/>
      <c r="JOG1161" s="754"/>
      <c r="JOH1161" s="754"/>
      <c r="JOI1161" s="754"/>
      <c r="JOJ1161" s="754"/>
      <c r="JOK1161" s="754"/>
      <c r="JOL1161" s="754"/>
      <c r="JOM1161" s="754"/>
      <c r="JON1161" s="754"/>
      <c r="JOO1161" s="754"/>
      <c r="JOP1161" s="754"/>
      <c r="JOQ1161" s="754"/>
      <c r="JOR1161" s="754"/>
      <c r="JOS1161" s="754"/>
      <c r="JOT1161" s="754"/>
      <c r="JOU1161" s="754"/>
      <c r="JOV1161" s="754"/>
      <c r="JOW1161" s="754"/>
      <c r="JOX1161" s="754"/>
      <c r="JOY1161" s="754"/>
      <c r="JOZ1161" s="754"/>
      <c r="JPA1161" s="754"/>
      <c r="JPB1161" s="754"/>
      <c r="JPC1161" s="754"/>
      <c r="JPD1161" s="754"/>
      <c r="JPE1161" s="754"/>
      <c r="JPF1161" s="754"/>
      <c r="JPG1161" s="754"/>
      <c r="JPH1161" s="754"/>
      <c r="JPI1161" s="754"/>
      <c r="JPJ1161" s="754"/>
      <c r="JPK1161" s="754"/>
      <c r="JPL1161" s="754"/>
      <c r="JPM1161" s="754"/>
      <c r="JPN1161" s="754"/>
      <c r="JPO1161" s="754"/>
      <c r="JPP1161" s="754"/>
      <c r="JPQ1161" s="754"/>
      <c r="JPR1161" s="754"/>
      <c r="JPS1161" s="754"/>
      <c r="JPT1161" s="754"/>
      <c r="JPU1161" s="754"/>
      <c r="JPV1161" s="754"/>
      <c r="JPW1161" s="754"/>
      <c r="JPX1161" s="754"/>
      <c r="JPY1161" s="754"/>
      <c r="JPZ1161" s="754"/>
      <c r="JQA1161" s="754"/>
      <c r="JQB1161" s="754"/>
      <c r="JQC1161" s="754"/>
      <c r="JQD1161" s="754"/>
      <c r="JQE1161" s="754"/>
      <c r="JQF1161" s="754"/>
      <c r="JQG1161" s="754"/>
      <c r="JQH1161" s="754"/>
      <c r="JQI1161" s="754"/>
      <c r="JQJ1161" s="754"/>
      <c r="JQK1161" s="754"/>
      <c r="JQL1161" s="754"/>
      <c r="JQM1161" s="754"/>
      <c r="JQN1161" s="754"/>
      <c r="JQO1161" s="754"/>
      <c r="JQP1161" s="754"/>
      <c r="JQQ1161" s="754"/>
      <c r="JQR1161" s="754"/>
      <c r="JQS1161" s="754"/>
      <c r="JQT1161" s="754"/>
      <c r="JQU1161" s="754"/>
      <c r="JQV1161" s="754"/>
      <c r="JQW1161" s="754"/>
      <c r="JQX1161" s="754"/>
      <c r="JQY1161" s="754"/>
      <c r="JQZ1161" s="754"/>
      <c r="JRA1161" s="754"/>
      <c r="JRB1161" s="754"/>
      <c r="JRC1161" s="754"/>
      <c r="JRD1161" s="754"/>
      <c r="JRE1161" s="754"/>
      <c r="JRF1161" s="754"/>
      <c r="JRG1161" s="754"/>
      <c r="JRH1161" s="754"/>
      <c r="JRI1161" s="754"/>
      <c r="JRJ1161" s="754"/>
      <c r="JRK1161" s="754"/>
      <c r="JRL1161" s="754"/>
      <c r="JRM1161" s="754"/>
      <c r="JRN1161" s="754"/>
      <c r="JRO1161" s="754"/>
      <c r="JRP1161" s="754"/>
      <c r="JRQ1161" s="754"/>
      <c r="JRR1161" s="754"/>
      <c r="JRS1161" s="754"/>
      <c r="JRT1161" s="754"/>
      <c r="JRU1161" s="754"/>
      <c r="JRV1161" s="754"/>
      <c r="JRW1161" s="754"/>
      <c r="JRX1161" s="754"/>
      <c r="JRY1161" s="754"/>
      <c r="JRZ1161" s="754"/>
      <c r="JSA1161" s="754"/>
      <c r="JSB1161" s="754"/>
      <c r="JSC1161" s="754"/>
      <c r="JSD1161" s="754"/>
      <c r="JSE1161" s="754"/>
      <c r="JSF1161" s="754"/>
      <c r="JSG1161" s="754"/>
      <c r="JSH1161" s="754"/>
      <c r="JSI1161" s="754"/>
      <c r="JSJ1161" s="754"/>
      <c r="JSK1161" s="754"/>
      <c r="JSL1161" s="754"/>
      <c r="JSM1161" s="754"/>
      <c r="JSN1161" s="754"/>
      <c r="JSO1161" s="754"/>
      <c r="JSP1161" s="754"/>
      <c r="JSQ1161" s="754"/>
      <c r="JSR1161" s="754"/>
      <c r="JSS1161" s="754"/>
      <c r="JST1161" s="754"/>
      <c r="JSU1161" s="754"/>
      <c r="JSV1161" s="754"/>
      <c r="JSW1161" s="754"/>
      <c r="JSX1161" s="754"/>
      <c r="JSY1161" s="754"/>
      <c r="JSZ1161" s="754"/>
      <c r="JTA1161" s="754"/>
      <c r="JTB1161" s="754"/>
      <c r="JTC1161" s="754"/>
      <c r="JTD1161" s="754"/>
      <c r="JTE1161" s="754"/>
      <c r="JTF1161" s="754"/>
      <c r="JTG1161" s="754"/>
      <c r="JTH1161" s="754"/>
      <c r="JTI1161" s="754"/>
      <c r="JTJ1161" s="754"/>
      <c r="JTK1161" s="754"/>
      <c r="JTL1161" s="754"/>
      <c r="JTM1161" s="754"/>
      <c r="JTN1161" s="754"/>
      <c r="JTO1161" s="754"/>
      <c r="JTP1161" s="754"/>
      <c r="JTQ1161" s="754"/>
      <c r="JTR1161" s="754"/>
      <c r="JTS1161" s="754"/>
      <c r="JTT1161" s="754"/>
      <c r="JTU1161" s="754"/>
      <c r="JTV1161" s="754"/>
      <c r="JTW1161" s="754"/>
      <c r="JTX1161" s="754"/>
      <c r="JTY1161" s="754"/>
      <c r="JTZ1161" s="754"/>
      <c r="JUA1161" s="754"/>
      <c r="JUB1161" s="754"/>
      <c r="JUC1161" s="754"/>
      <c r="JUD1161" s="754"/>
      <c r="JUE1161" s="754"/>
      <c r="JUF1161" s="754"/>
      <c r="JUG1161" s="754"/>
      <c r="JUH1161" s="754"/>
      <c r="JUI1161" s="754"/>
      <c r="JUJ1161" s="754"/>
      <c r="JUK1161" s="754"/>
      <c r="JUL1161" s="754"/>
      <c r="JUM1161" s="754"/>
      <c r="JUN1161" s="754"/>
      <c r="JUO1161" s="754"/>
      <c r="JUP1161" s="754"/>
      <c r="JUQ1161" s="754"/>
      <c r="JUR1161" s="754"/>
      <c r="JUS1161" s="754"/>
      <c r="JUT1161" s="754"/>
      <c r="JUU1161" s="754"/>
      <c r="JUV1161" s="754"/>
      <c r="JUW1161" s="754"/>
      <c r="JUX1161" s="754"/>
      <c r="JUY1161" s="754"/>
      <c r="JUZ1161" s="754"/>
      <c r="JVA1161" s="754"/>
      <c r="JVB1161" s="754"/>
      <c r="JVC1161" s="754"/>
      <c r="JVD1161" s="754"/>
      <c r="JVE1161" s="754"/>
      <c r="JVF1161" s="754"/>
      <c r="JVG1161" s="754"/>
      <c r="JVH1161" s="754"/>
      <c r="JVI1161" s="754"/>
      <c r="JVJ1161" s="754"/>
      <c r="JVK1161" s="754"/>
      <c r="JVL1161" s="754"/>
      <c r="JVM1161" s="754"/>
      <c r="JVN1161" s="754"/>
      <c r="JVO1161" s="754"/>
      <c r="JVP1161" s="754"/>
      <c r="JVQ1161" s="754"/>
      <c r="JVR1161" s="754"/>
      <c r="JVS1161" s="754"/>
      <c r="JVT1161" s="754"/>
      <c r="JVU1161" s="754"/>
      <c r="JVV1161" s="754"/>
      <c r="JVW1161" s="754"/>
      <c r="JVX1161" s="754"/>
      <c r="JVY1161" s="754"/>
      <c r="JVZ1161" s="754"/>
      <c r="JWA1161" s="754"/>
      <c r="JWB1161" s="754"/>
      <c r="JWC1161" s="754"/>
      <c r="JWD1161" s="754"/>
      <c r="JWE1161" s="754"/>
      <c r="JWF1161" s="754"/>
      <c r="JWG1161" s="754"/>
      <c r="JWH1161" s="754"/>
      <c r="JWI1161" s="754"/>
      <c r="JWJ1161" s="754"/>
      <c r="JWK1161" s="754"/>
      <c r="JWL1161" s="754"/>
      <c r="JWM1161" s="754"/>
      <c r="JWN1161" s="754"/>
      <c r="JWO1161" s="754"/>
      <c r="JWP1161" s="754"/>
      <c r="JWQ1161" s="754"/>
      <c r="JWR1161" s="754"/>
      <c r="JWS1161" s="754"/>
      <c r="JWT1161" s="754"/>
      <c r="JWU1161" s="754"/>
      <c r="JWV1161" s="754"/>
      <c r="JWW1161" s="754"/>
      <c r="JWX1161" s="754"/>
      <c r="JWY1161" s="754"/>
      <c r="JWZ1161" s="754"/>
      <c r="JXA1161" s="754"/>
      <c r="JXB1161" s="754"/>
      <c r="JXC1161" s="754"/>
      <c r="JXD1161" s="754"/>
      <c r="JXE1161" s="754"/>
      <c r="JXF1161" s="754"/>
      <c r="JXG1161" s="754"/>
      <c r="JXH1161" s="754"/>
      <c r="JXI1161" s="754"/>
      <c r="JXJ1161" s="754"/>
      <c r="JXK1161" s="754"/>
      <c r="JXL1161" s="754"/>
      <c r="JXM1161" s="754"/>
      <c r="JXN1161" s="754"/>
      <c r="JXO1161" s="754"/>
      <c r="JXP1161" s="754"/>
      <c r="JXQ1161" s="754"/>
      <c r="JXR1161" s="754"/>
      <c r="JXS1161" s="754"/>
      <c r="JXT1161" s="754"/>
      <c r="JXU1161" s="754"/>
      <c r="JXV1161" s="754"/>
      <c r="JXW1161" s="754"/>
      <c r="JXX1161" s="754"/>
      <c r="JXY1161" s="754"/>
      <c r="JXZ1161" s="754"/>
      <c r="JYA1161" s="754"/>
      <c r="JYB1161" s="754"/>
      <c r="JYC1161" s="754"/>
      <c r="JYD1161" s="754"/>
      <c r="JYE1161" s="754"/>
      <c r="JYF1161" s="754"/>
      <c r="JYG1161" s="754"/>
      <c r="JYH1161" s="754"/>
      <c r="JYI1161" s="754"/>
      <c r="JYJ1161" s="754"/>
      <c r="JYK1161" s="754"/>
      <c r="JYL1161" s="754"/>
      <c r="JYM1161" s="754"/>
      <c r="JYN1161" s="754"/>
      <c r="JYO1161" s="754"/>
      <c r="JYP1161" s="754"/>
      <c r="JYQ1161" s="754"/>
      <c r="JYR1161" s="754"/>
      <c r="JYS1161" s="754"/>
      <c r="JYT1161" s="754"/>
      <c r="JYU1161" s="754"/>
      <c r="JYV1161" s="754"/>
      <c r="JYW1161" s="754"/>
      <c r="JYX1161" s="754"/>
      <c r="JYY1161" s="754"/>
      <c r="JYZ1161" s="754"/>
      <c r="JZA1161" s="754"/>
      <c r="JZB1161" s="754"/>
      <c r="JZC1161" s="754"/>
      <c r="JZD1161" s="754"/>
      <c r="JZE1161" s="754"/>
      <c r="JZF1161" s="754"/>
      <c r="JZG1161" s="754"/>
      <c r="JZH1161" s="754"/>
      <c r="JZI1161" s="754"/>
      <c r="JZJ1161" s="754"/>
      <c r="JZK1161" s="754"/>
      <c r="JZL1161" s="754"/>
      <c r="JZM1161" s="754"/>
      <c r="JZN1161" s="754"/>
      <c r="JZO1161" s="754"/>
      <c r="JZP1161" s="754"/>
      <c r="JZQ1161" s="754"/>
      <c r="JZR1161" s="754"/>
      <c r="JZS1161" s="754"/>
      <c r="JZT1161" s="754"/>
      <c r="JZU1161" s="754"/>
      <c r="JZV1161" s="754"/>
      <c r="JZW1161" s="754"/>
      <c r="JZX1161" s="754"/>
      <c r="JZY1161" s="754"/>
      <c r="JZZ1161" s="754"/>
      <c r="KAA1161" s="754"/>
      <c r="KAB1161" s="754"/>
      <c r="KAC1161" s="754"/>
      <c r="KAD1161" s="754"/>
      <c r="KAE1161" s="754"/>
      <c r="KAF1161" s="754"/>
      <c r="KAG1161" s="754"/>
      <c r="KAH1161" s="754"/>
      <c r="KAI1161" s="754"/>
      <c r="KAJ1161" s="754"/>
      <c r="KAK1161" s="754"/>
      <c r="KAL1161" s="754"/>
      <c r="KAM1161" s="754"/>
      <c r="KAN1161" s="754"/>
      <c r="KAO1161" s="754"/>
      <c r="KAP1161" s="754"/>
      <c r="KAQ1161" s="754"/>
      <c r="KAR1161" s="754"/>
      <c r="KAS1161" s="754"/>
      <c r="KAT1161" s="754"/>
      <c r="KAU1161" s="754"/>
      <c r="KAV1161" s="754"/>
      <c r="KAW1161" s="754"/>
      <c r="KAX1161" s="754"/>
      <c r="KAY1161" s="754"/>
      <c r="KAZ1161" s="754"/>
      <c r="KBA1161" s="754"/>
      <c r="KBB1161" s="754"/>
      <c r="KBC1161" s="754"/>
      <c r="KBD1161" s="754"/>
      <c r="KBE1161" s="754"/>
      <c r="KBF1161" s="754"/>
      <c r="KBG1161" s="754"/>
      <c r="KBH1161" s="754"/>
      <c r="KBI1161" s="754"/>
      <c r="KBJ1161" s="754"/>
      <c r="KBK1161" s="754"/>
      <c r="KBL1161" s="754"/>
      <c r="KBM1161" s="754"/>
      <c r="KBN1161" s="754"/>
      <c r="KBO1161" s="754"/>
      <c r="KBP1161" s="754"/>
      <c r="KBQ1161" s="754"/>
      <c r="KBR1161" s="754"/>
      <c r="KBS1161" s="754"/>
      <c r="KBT1161" s="754"/>
      <c r="KBU1161" s="754"/>
      <c r="KBV1161" s="754"/>
      <c r="KBW1161" s="754"/>
      <c r="KBX1161" s="754"/>
      <c r="KBY1161" s="754"/>
      <c r="KBZ1161" s="754"/>
      <c r="KCA1161" s="754"/>
      <c r="KCB1161" s="754"/>
      <c r="KCC1161" s="754"/>
      <c r="KCD1161" s="754"/>
      <c r="KCE1161" s="754"/>
      <c r="KCF1161" s="754"/>
      <c r="KCG1161" s="754"/>
      <c r="KCH1161" s="754"/>
      <c r="KCI1161" s="754"/>
      <c r="KCJ1161" s="754"/>
      <c r="KCK1161" s="754"/>
      <c r="KCL1161" s="754"/>
      <c r="KCM1161" s="754"/>
      <c r="KCN1161" s="754"/>
      <c r="KCO1161" s="754"/>
      <c r="KCP1161" s="754"/>
      <c r="KCQ1161" s="754"/>
      <c r="KCR1161" s="754"/>
      <c r="KCS1161" s="754"/>
      <c r="KCT1161" s="754"/>
      <c r="KCU1161" s="754"/>
      <c r="KCV1161" s="754"/>
      <c r="KCW1161" s="754"/>
      <c r="KCX1161" s="754"/>
      <c r="KCY1161" s="754"/>
      <c r="KCZ1161" s="754"/>
      <c r="KDA1161" s="754"/>
      <c r="KDB1161" s="754"/>
      <c r="KDC1161" s="754"/>
      <c r="KDD1161" s="754"/>
      <c r="KDE1161" s="754"/>
      <c r="KDF1161" s="754"/>
      <c r="KDG1161" s="754"/>
      <c r="KDH1161" s="754"/>
      <c r="KDI1161" s="754"/>
      <c r="KDJ1161" s="754"/>
      <c r="KDK1161" s="754"/>
      <c r="KDL1161" s="754"/>
      <c r="KDM1161" s="754"/>
      <c r="KDN1161" s="754"/>
      <c r="KDO1161" s="754"/>
      <c r="KDP1161" s="754"/>
      <c r="KDQ1161" s="754"/>
      <c r="KDR1161" s="754"/>
      <c r="KDS1161" s="754"/>
      <c r="KDT1161" s="754"/>
      <c r="KDU1161" s="754"/>
      <c r="KDV1161" s="754"/>
      <c r="KDW1161" s="754"/>
      <c r="KDX1161" s="754"/>
      <c r="KDY1161" s="754"/>
      <c r="KDZ1161" s="754"/>
      <c r="KEA1161" s="754"/>
      <c r="KEB1161" s="754"/>
      <c r="KEC1161" s="754"/>
      <c r="KED1161" s="754"/>
      <c r="KEE1161" s="754"/>
      <c r="KEF1161" s="754"/>
      <c r="KEG1161" s="754"/>
      <c r="KEH1161" s="754"/>
      <c r="KEI1161" s="754"/>
      <c r="KEJ1161" s="754"/>
      <c r="KEK1161" s="754"/>
      <c r="KEL1161" s="754"/>
      <c r="KEM1161" s="754"/>
      <c r="KEN1161" s="754"/>
      <c r="KEO1161" s="754"/>
      <c r="KEP1161" s="754"/>
      <c r="KEQ1161" s="754"/>
      <c r="KER1161" s="754"/>
      <c r="KES1161" s="754"/>
      <c r="KET1161" s="754"/>
      <c r="KEU1161" s="754"/>
      <c r="KEV1161" s="754"/>
      <c r="KEW1161" s="754"/>
      <c r="KEX1161" s="754"/>
      <c r="KEY1161" s="754"/>
      <c r="KEZ1161" s="754"/>
      <c r="KFA1161" s="754"/>
      <c r="KFB1161" s="754"/>
      <c r="KFC1161" s="754"/>
      <c r="KFD1161" s="754"/>
      <c r="KFE1161" s="754"/>
      <c r="KFF1161" s="754"/>
      <c r="KFG1161" s="754"/>
      <c r="KFH1161" s="754"/>
      <c r="KFI1161" s="754"/>
      <c r="KFJ1161" s="754"/>
      <c r="KFK1161" s="754"/>
      <c r="KFL1161" s="754"/>
      <c r="KFM1161" s="754"/>
      <c r="KFN1161" s="754"/>
      <c r="KFO1161" s="754"/>
      <c r="KFP1161" s="754"/>
      <c r="KFQ1161" s="754"/>
      <c r="KFR1161" s="754"/>
      <c r="KFS1161" s="754"/>
      <c r="KFT1161" s="754"/>
      <c r="KFU1161" s="754"/>
      <c r="KFV1161" s="754"/>
      <c r="KFW1161" s="754"/>
      <c r="KFX1161" s="754"/>
      <c r="KFY1161" s="754"/>
      <c r="KFZ1161" s="754"/>
      <c r="KGA1161" s="754"/>
      <c r="KGB1161" s="754"/>
      <c r="KGC1161" s="754"/>
      <c r="KGD1161" s="754"/>
      <c r="KGE1161" s="754"/>
      <c r="KGF1161" s="754"/>
      <c r="KGG1161" s="754"/>
      <c r="KGH1161" s="754"/>
      <c r="KGI1161" s="754"/>
      <c r="KGJ1161" s="754"/>
      <c r="KGK1161" s="754"/>
      <c r="KGL1161" s="754"/>
      <c r="KGM1161" s="754"/>
      <c r="KGN1161" s="754"/>
      <c r="KGO1161" s="754"/>
      <c r="KGP1161" s="754"/>
      <c r="KGQ1161" s="754"/>
      <c r="KGR1161" s="754"/>
      <c r="KGS1161" s="754"/>
      <c r="KGT1161" s="754"/>
      <c r="KGU1161" s="754"/>
      <c r="KGV1161" s="754"/>
      <c r="KGW1161" s="754"/>
      <c r="KGX1161" s="754"/>
      <c r="KGY1161" s="754"/>
      <c r="KGZ1161" s="754"/>
      <c r="KHA1161" s="754"/>
      <c r="KHB1161" s="754"/>
      <c r="KHC1161" s="754"/>
      <c r="KHD1161" s="754"/>
      <c r="KHE1161" s="754"/>
      <c r="KHF1161" s="754"/>
      <c r="KHG1161" s="754"/>
      <c r="KHH1161" s="754"/>
      <c r="KHI1161" s="754"/>
      <c r="KHJ1161" s="754"/>
      <c r="KHK1161" s="754"/>
      <c r="KHL1161" s="754"/>
      <c r="KHM1161" s="754"/>
      <c r="KHN1161" s="754"/>
      <c r="KHO1161" s="754"/>
      <c r="KHP1161" s="754"/>
      <c r="KHQ1161" s="754"/>
      <c r="KHR1161" s="754"/>
      <c r="KHS1161" s="754"/>
      <c r="KHT1161" s="754"/>
      <c r="KHU1161" s="754"/>
      <c r="KHV1161" s="754"/>
      <c r="KHW1161" s="754"/>
      <c r="KHX1161" s="754"/>
      <c r="KHY1161" s="754"/>
      <c r="KHZ1161" s="754"/>
      <c r="KIA1161" s="754"/>
      <c r="KIB1161" s="754"/>
      <c r="KIC1161" s="754"/>
      <c r="KID1161" s="754"/>
      <c r="KIE1161" s="754"/>
      <c r="KIF1161" s="754"/>
      <c r="KIG1161" s="754"/>
      <c r="KIH1161" s="754"/>
      <c r="KII1161" s="754"/>
      <c r="KIJ1161" s="754"/>
      <c r="KIK1161" s="754"/>
      <c r="KIL1161" s="754"/>
      <c r="KIM1161" s="754"/>
      <c r="KIN1161" s="754"/>
      <c r="KIO1161" s="754"/>
      <c r="KIP1161" s="754"/>
      <c r="KIQ1161" s="754"/>
      <c r="KIR1161" s="754"/>
      <c r="KIS1161" s="754"/>
      <c r="KIT1161" s="754"/>
      <c r="KIU1161" s="754"/>
      <c r="KIV1161" s="754"/>
      <c r="KIW1161" s="754"/>
      <c r="KIX1161" s="754"/>
      <c r="KIY1161" s="754"/>
      <c r="KIZ1161" s="754"/>
      <c r="KJA1161" s="754"/>
      <c r="KJB1161" s="754"/>
      <c r="KJC1161" s="754"/>
      <c r="KJD1161" s="754"/>
      <c r="KJE1161" s="754"/>
      <c r="KJF1161" s="754"/>
      <c r="KJG1161" s="754"/>
      <c r="KJH1161" s="754"/>
      <c r="KJI1161" s="754"/>
      <c r="KJJ1161" s="754"/>
      <c r="KJK1161" s="754"/>
      <c r="KJL1161" s="754"/>
      <c r="KJM1161" s="754"/>
      <c r="KJN1161" s="754"/>
      <c r="KJO1161" s="754"/>
      <c r="KJP1161" s="754"/>
      <c r="KJQ1161" s="754"/>
      <c r="KJR1161" s="754"/>
      <c r="KJS1161" s="754"/>
      <c r="KJT1161" s="754"/>
      <c r="KJU1161" s="754"/>
      <c r="KJV1161" s="754"/>
      <c r="KJW1161" s="754"/>
      <c r="KJX1161" s="754"/>
      <c r="KJY1161" s="754"/>
      <c r="KJZ1161" s="754"/>
      <c r="KKA1161" s="754"/>
      <c r="KKB1161" s="754"/>
      <c r="KKC1161" s="754"/>
      <c r="KKD1161" s="754"/>
      <c r="KKE1161" s="754"/>
      <c r="KKF1161" s="754"/>
      <c r="KKG1161" s="754"/>
      <c r="KKH1161" s="754"/>
      <c r="KKI1161" s="754"/>
      <c r="KKJ1161" s="754"/>
      <c r="KKK1161" s="754"/>
      <c r="KKL1161" s="754"/>
      <c r="KKM1161" s="754"/>
      <c r="KKN1161" s="754"/>
      <c r="KKO1161" s="754"/>
      <c r="KKP1161" s="754"/>
      <c r="KKQ1161" s="754"/>
      <c r="KKR1161" s="754"/>
      <c r="KKS1161" s="754"/>
      <c r="KKT1161" s="754"/>
      <c r="KKU1161" s="754"/>
      <c r="KKV1161" s="754"/>
      <c r="KKW1161" s="754"/>
      <c r="KKX1161" s="754"/>
      <c r="KKY1161" s="754"/>
      <c r="KKZ1161" s="754"/>
      <c r="KLA1161" s="754"/>
      <c r="KLB1161" s="754"/>
      <c r="KLC1161" s="754"/>
      <c r="KLD1161" s="754"/>
      <c r="KLE1161" s="754"/>
      <c r="KLF1161" s="754"/>
      <c r="KLG1161" s="754"/>
      <c r="KLH1161" s="754"/>
      <c r="KLI1161" s="754"/>
      <c r="KLJ1161" s="754"/>
      <c r="KLK1161" s="754"/>
      <c r="KLL1161" s="754"/>
      <c r="KLM1161" s="754"/>
      <c r="KLN1161" s="754"/>
      <c r="KLO1161" s="754"/>
      <c r="KLP1161" s="754"/>
      <c r="KLQ1161" s="754"/>
      <c r="KLR1161" s="754"/>
      <c r="KLS1161" s="754"/>
      <c r="KLT1161" s="754"/>
      <c r="KLU1161" s="754"/>
      <c r="KLV1161" s="754"/>
      <c r="KLW1161" s="754"/>
      <c r="KLX1161" s="754"/>
      <c r="KLY1161" s="754"/>
      <c r="KLZ1161" s="754"/>
      <c r="KMA1161" s="754"/>
      <c r="KMB1161" s="754"/>
      <c r="KMC1161" s="754"/>
      <c r="KMD1161" s="754"/>
      <c r="KME1161" s="754"/>
      <c r="KMF1161" s="754"/>
      <c r="KMG1161" s="754"/>
      <c r="KMH1161" s="754"/>
      <c r="KMI1161" s="754"/>
      <c r="KMJ1161" s="754"/>
      <c r="KMK1161" s="754"/>
      <c r="KML1161" s="754"/>
      <c r="KMM1161" s="754"/>
      <c r="KMN1161" s="754"/>
      <c r="KMO1161" s="754"/>
      <c r="KMP1161" s="754"/>
      <c r="KMQ1161" s="754"/>
      <c r="KMR1161" s="754"/>
      <c r="KMS1161" s="754"/>
      <c r="KMT1161" s="754"/>
      <c r="KMU1161" s="754"/>
      <c r="KMV1161" s="754"/>
      <c r="KMW1161" s="754"/>
      <c r="KMX1161" s="754"/>
      <c r="KMY1161" s="754"/>
      <c r="KMZ1161" s="754"/>
      <c r="KNA1161" s="754"/>
      <c r="KNB1161" s="754"/>
      <c r="KNC1161" s="754"/>
      <c r="KND1161" s="754"/>
      <c r="KNE1161" s="754"/>
      <c r="KNF1161" s="754"/>
      <c r="KNG1161" s="754"/>
      <c r="KNH1161" s="754"/>
      <c r="KNI1161" s="754"/>
      <c r="KNJ1161" s="754"/>
      <c r="KNK1161" s="754"/>
      <c r="KNL1161" s="754"/>
      <c r="KNM1161" s="754"/>
      <c r="KNN1161" s="754"/>
      <c r="KNO1161" s="754"/>
      <c r="KNP1161" s="754"/>
      <c r="KNQ1161" s="754"/>
      <c r="KNR1161" s="754"/>
      <c r="KNS1161" s="754"/>
      <c r="KNT1161" s="754"/>
      <c r="KNU1161" s="754"/>
      <c r="KNV1161" s="754"/>
      <c r="KNW1161" s="754"/>
      <c r="KNX1161" s="754"/>
      <c r="KNY1161" s="754"/>
      <c r="KNZ1161" s="754"/>
      <c r="KOA1161" s="754"/>
      <c r="KOB1161" s="754"/>
      <c r="KOC1161" s="754"/>
      <c r="KOD1161" s="754"/>
      <c r="KOE1161" s="754"/>
      <c r="KOF1161" s="754"/>
      <c r="KOG1161" s="754"/>
      <c r="KOH1161" s="754"/>
      <c r="KOI1161" s="754"/>
      <c r="KOJ1161" s="754"/>
      <c r="KOK1161" s="754"/>
      <c r="KOL1161" s="754"/>
      <c r="KOM1161" s="754"/>
      <c r="KON1161" s="754"/>
      <c r="KOO1161" s="754"/>
      <c r="KOP1161" s="754"/>
      <c r="KOQ1161" s="754"/>
      <c r="KOR1161" s="754"/>
      <c r="KOS1161" s="754"/>
      <c r="KOT1161" s="754"/>
      <c r="KOU1161" s="754"/>
      <c r="KOV1161" s="754"/>
      <c r="KOW1161" s="754"/>
      <c r="KOX1161" s="754"/>
      <c r="KOY1161" s="754"/>
      <c r="KOZ1161" s="754"/>
      <c r="KPA1161" s="754"/>
      <c r="KPB1161" s="754"/>
      <c r="KPC1161" s="754"/>
      <c r="KPD1161" s="754"/>
      <c r="KPE1161" s="754"/>
      <c r="KPF1161" s="754"/>
      <c r="KPG1161" s="754"/>
      <c r="KPH1161" s="754"/>
      <c r="KPI1161" s="754"/>
      <c r="KPJ1161" s="754"/>
      <c r="KPK1161" s="754"/>
      <c r="KPL1161" s="754"/>
      <c r="KPM1161" s="754"/>
      <c r="KPN1161" s="754"/>
      <c r="KPO1161" s="754"/>
      <c r="KPP1161" s="754"/>
      <c r="KPQ1161" s="754"/>
      <c r="KPR1161" s="754"/>
      <c r="KPS1161" s="754"/>
      <c r="KPT1161" s="754"/>
      <c r="KPU1161" s="754"/>
      <c r="KPV1161" s="754"/>
      <c r="KPW1161" s="754"/>
      <c r="KPX1161" s="754"/>
      <c r="KPY1161" s="754"/>
      <c r="KPZ1161" s="754"/>
      <c r="KQA1161" s="754"/>
      <c r="KQB1161" s="754"/>
      <c r="KQC1161" s="754"/>
      <c r="KQD1161" s="754"/>
      <c r="KQE1161" s="754"/>
      <c r="KQF1161" s="754"/>
      <c r="KQG1161" s="754"/>
      <c r="KQH1161" s="754"/>
      <c r="KQI1161" s="754"/>
      <c r="KQJ1161" s="754"/>
      <c r="KQK1161" s="754"/>
      <c r="KQL1161" s="754"/>
      <c r="KQM1161" s="754"/>
      <c r="KQN1161" s="754"/>
      <c r="KQO1161" s="754"/>
      <c r="KQP1161" s="754"/>
      <c r="KQQ1161" s="754"/>
      <c r="KQR1161" s="754"/>
      <c r="KQS1161" s="754"/>
      <c r="KQT1161" s="754"/>
      <c r="KQU1161" s="754"/>
      <c r="KQV1161" s="754"/>
      <c r="KQW1161" s="754"/>
      <c r="KQX1161" s="754"/>
      <c r="KQY1161" s="754"/>
      <c r="KQZ1161" s="754"/>
      <c r="KRA1161" s="754"/>
      <c r="KRB1161" s="754"/>
      <c r="KRC1161" s="754"/>
      <c r="KRD1161" s="754"/>
      <c r="KRE1161" s="754"/>
      <c r="KRF1161" s="754"/>
      <c r="KRG1161" s="754"/>
      <c r="KRH1161" s="754"/>
      <c r="KRI1161" s="754"/>
      <c r="KRJ1161" s="754"/>
      <c r="KRK1161" s="754"/>
      <c r="KRL1161" s="754"/>
      <c r="KRM1161" s="754"/>
      <c r="KRN1161" s="754"/>
      <c r="KRO1161" s="754"/>
      <c r="KRP1161" s="754"/>
      <c r="KRQ1161" s="754"/>
      <c r="KRR1161" s="754"/>
      <c r="KRS1161" s="754"/>
      <c r="KRT1161" s="754"/>
      <c r="KRU1161" s="754"/>
      <c r="KRV1161" s="754"/>
      <c r="KRW1161" s="754"/>
      <c r="KRX1161" s="754"/>
      <c r="KRY1161" s="754"/>
      <c r="KRZ1161" s="754"/>
      <c r="KSA1161" s="754"/>
      <c r="KSB1161" s="754"/>
      <c r="KSC1161" s="754"/>
      <c r="KSD1161" s="754"/>
      <c r="KSE1161" s="754"/>
      <c r="KSF1161" s="754"/>
      <c r="KSG1161" s="754"/>
      <c r="KSH1161" s="754"/>
      <c r="KSI1161" s="754"/>
      <c r="KSJ1161" s="754"/>
      <c r="KSK1161" s="754"/>
      <c r="KSL1161" s="754"/>
      <c r="KSM1161" s="754"/>
      <c r="KSN1161" s="754"/>
      <c r="KSO1161" s="754"/>
      <c r="KSP1161" s="754"/>
      <c r="KSQ1161" s="754"/>
      <c r="KSR1161" s="754"/>
      <c r="KSS1161" s="754"/>
      <c r="KST1161" s="754"/>
      <c r="KSU1161" s="754"/>
      <c r="KSV1161" s="754"/>
      <c r="KSW1161" s="754"/>
      <c r="KSX1161" s="754"/>
      <c r="KSY1161" s="754"/>
      <c r="KSZ1161" s="754"/>
      <c r="KTA1161" s="754"/>
      <c r="KTB1161" s="754"/>
      <c r="KTC1161" s="754"/>
      <c r="KTD1161" s="754"/>
      <c r="KTE1161" s="754"/>
      <c r="KTF1161" s="754"/>
      <c r="KTG1161" s="754"/>
      <c r="KTH1161" s="754"/>
      <c r="KTI1161" s="754"/>
      <c r="KTJ1161" s="754"/>
      <c r="KTK1161" s="754"/>
      <c r="KTL1161" s="754"/>
      <c r="KTM1161" s="754"/>
      <c r="KTN1161" s="754"/>
      <c r="KTO1161" s="754"/>
      <c r="KTP1161" s="754"/>
      <c r="KTQ1161" s="754"/>
      <c r="KTR1161" s="754"/>
      <c r="KTS1161" s="754"/>
      <c r="KTT1161" s="754"/>
      <c r="KTU1161" s="754"/>
      <c r="KTV1161" s="754"/>
      <c r="KTW1161" s="754"/>
      <c r="KTX1161" s="754"/>
      <c r="KTY1161" s="754"/>
      <c r="KTZ1161" s="754"/>
      <c r="KUA1161" s="754"/>
      <c r="KUB1161" s="754"/>
      <c r="KUC1161" s="754"/>
      <c r="KUD1161" s="754"/>
      <c r="KUE1161" s="754"/>
      <c r="KUF1161" s="754"/>
      <c r="KUG1161" s="754"/>
      <c r="KUH1161" s="754"/>
      <c r="KUI1161" s="754"/>
      <c r="KUJ1161" s="754"/>
      <c r="KUK1161" s="754"/>
      <c r="KUL1161" s="754"/>
      <c r="KUM1161" s="754"/>
      <c r="KUN1161" s="754"/>
      <c r="KUO1161" s="754"/>
      <c r="KUP1161" s="754"/>
      <c r="KUQ1161" s="754"/>
      <c r="KUR1161" s="754"/>
      <c r="KUS1161" s="754"/>
      <c r="KUT1161" s="754"/>
      <c r="KUU1161" s="754"/>
      <c r="KUV1161" s="754"/>
      <c r="KUW1161" s="754"/>
      <c r="KUX1161" s="754"/>
      <c r="KUY1161" s="754"/>
      <c r="KUZ1161" s="754"/>
      <c r="KVA1161" s="754"/>
      <c r="KVB1161" s="754"/>
      <c r="KVC1161" s="754"/>
      <c r="KVD1161" s="754"/>
      <c r="KVE1161" s="754"/>
      <c r="KVF1161" s="754"/>
      <c r="KVG1161" s="754"/>
      <c r="KVH1161" s="754"/>
      <c r="KVI1161" s="754"/>
      <c r="KVJ1161" s="754"/>
      <c r="KVK1161" s="754"/>
      <c r="KVL1161" s="754"/>
      <c r="KVM1161" s="754"/>
      <c r="KVN1161" s="754"/>
      <c r="KVO1161" s="754"/>
      <c r="KVP1161" s="754"/>
      <c r="KVQ1161" s="754"/>
      <c r="KVR1161" s="754"/>
      <c r="KVS1161" s="754"/>
      <c r="KVT1161" s="754"/>
      <c r="KVU1161" s="754"/>
      <c r="KVV1161" s="754"/>
      <c r="KVW1161" s="754"/>
      <c r="KVX1161" s="754"/>
      <c r="KVY1161" s="754"/>
      <c r="KVZ1161" s="754"/>
      <c r="KWA1161" s="754"/>
      <c r="KWB1161" s="754"/>
      <c r="KWC1161" s="754"/>
      <c r="KWD1161" s="754"/>
      <c r="KWE1161" s="754"/>
      <c r="KWF1161" s="754"/>
      <c r="KWG1161" s="754"/>
      <c r="KWH1161" s="754"/>
      <c r="KWI1161" s="754"/>
      <c r="KWJ1161" s="754"/>
      <c r="KWK1161" s="754"/>
      <c r="KWL1161" s="754"/>
      <c r="KWM1161" s="754"/>
      <c r="KWN1161" s="754"/>
      <c r="KWO1161" s="754"/>
      <c r="KWP1161" s="754"/>
      <c r="KWQ1161" s="754"/>
      <c r="KWR1161" s="754"/>
      <c r="KWS1161" s="754"/>
      <c r="KWT1161" s="754"/>
      <c r="KWU1161" s="754"/>
      <c r="KWV1161" s="754"/>
      <c r="KWW1161" s="754"/>
      <c r="KWX1161" s="754"/>
      <c r="KWY1161" s="754"/>
      <c r="KWZ1161" s="754"/>
      <c r="KXA1161" s="754"/>
      <c r="KXB1161" s="754"/>
      <c r="KXC1161" s="754"/>
      <c r="KXD1161" s="754"/>
      <c r="KXE1161" s="754"/>
      <c r="KXF1161" s="754"/>
      <c r="KXG1161" s="754"/>
      <c r="KXH1161" s="754"/>
      <c r="KXI1161" s="754"/>
      <c r="KXJ1161" s="754"/>
      <c r="KXK1161" s="754"/>
      <c r="KXL1161" s="754"/>
      <c r="KXM1161" s="754"/>
      <c r="KXN1161" s="754"/>
      <c r="KXO1161" s="754"/>
      <c r="KXP1161" s="754"/>
      <c r="KXQ1161" s="754"/>
      <c r="KXR1161" s="754"/>
      <c r="KXS1161" s="754"/>
      <c r="KXT1161" s="754"/>
      <c r="KXU1161" s="754"/>
      <c r="KXV1161" s="754"/>
      <c r="KXW1161" s="754"/>
      <c r="KXX1161" s="754"/>
      <c r="KXY1161" s="754"/>
      <c r="KXZ1161" s="754"/>
      <c r="KYA1161" s="754"/>
      <c r="KYB1161" s="754"/>
      <c r="KYC1161" s="754"/>
      <c r="KYD1161" s="754"/>
      <c r="KYE1161" s="754"/>
      <c r="KYF1161" s="754"/>
      <c r="KYG1161" s="754"/>
      <c r="KYH1161" s="754"/>
      <c r="KYI1161" s="754"/>
      <c r="KYJ1161" s="754"/>
      <c r="KYK1161" s="754"/>
      <c r="KYL1161" s="754"/>
      <c r="KYM1161" s="754"/>
      <c r="KYN1161" s="754"/>
      <c r="KYO1161" s="754"/>
      <c r="KYP1161" s="754"/>
      <c r="KYQ1161" s="754"/>
      <c r="KYR1161" s="754"/>
      <c r="KYS1161" s="754"/>
      <c r="KYT1161" s="754"/>
      <c r="KYU1161" s="754"/>
      <c r="KYV1161" s="754"/>
      <c r="KYW1161" s="754"/>
      <c r="KYX1161" s="754"/>
      <c r="KYY1161" s="754"/>
      <c r="KYZ1161" s="754"/>
      <c r="KZA1161" s="754"/>
      <c r="KZB1161" s="754"/>
      <c r="KZC1161" s="754"/>
      <c r="KZD1161" s="754"/>
      <c r="KZE1161" s="754"/>
      <c r="KZF1161" s="754"/>
      <c r="KZG1161" s="754"/>
      <c r="KZH1161" s="754"/>
      <c r="KZI1161" s="754"/>
      <c r="KZJ1161" s="754"/>
      <c r="KZK1161" s="754"/>
      <c r="KZL1161" s="754"/>
      <c r="KZM1161" s="754"/>
      <c r="KZN1161" s="754"/>
      <c r="KZO1161" s="754"/>
      <c r="KZP1161" s="754"/>
      <c r="KZQ1161" s="754"/>
      <c r="KZR1161" s="754"/>
      <c r="KZS1161" s="754"/>
      <c r="KZT1161" s="754"/>
      <c r="KZU1161" s="754"/>
      <c r="KZV1161" s="754"/>
      <c r="KZW1161" s="754"/>
      <c r="KZX1161" s="754"/>
      <c r="KZY1161" s="754"/>
      <c r="KZZ1161" s="754"/>
      <c r="LAA1161" s="754"/>
      <c r="LAB1161" s="754"/>
      <c r="LAC1161" s="754"/>
      <c r="LAD1161" s="754"/>
      <c r="LAE1161" s="754"/>
      <c r="LAF1161" s="754"/>
      <c r="LAG1161" s="754"/>
      <c r="LAH1161" s="754"/>
      <c r="LAI1161" s="754"/>
      <c r="LAJ1161" s="754"/>
      <c r="LAK1161" s="754"/>
      <c r="LAL1161" s="754"/>
      <c r="LAM1161" s="754"/>
      <c r="LAN1161" s="754"/>
      <c r="LAO1161" s="754"/>
      <c r="LAP1161" s="754"/>
      <c r="LAQ1161" s="754"/>
      <c r="LAR1161" s="754"/>
      <c r="LAS1161" s="754"/>
      <c r="LAT1161" s="754"/>
      <c r="LAU1161" s="754"/>
      <c r="LAV1161" s="754"/>
      <c r="LAW1161" s="754"/>
      <c r="LAX1161" s="754"/>
      <c r="LAY1161" s="754"/>
      <c r="LAZ1161" s="754"/>
      <c r="LBA1161" s="754"/>
      <c r="LBB1161" s="754"/>
      <c r="LBC1161" s="754"/>
      <c r="LBD1161" s="754"/>
      <c r="LBE1161" s="754"/>
      <c r="LBF1161" s="754"/>
      <c r="LBG1161" s="754"/>
      <c r="LBH1161" s="754"/>
      <c r="LBI1161" s="754"/>
      <c r="LBJ1161" s="754"/>
      <c r="LBK1161" s="754"/>
      <c r="LBL1161" s="754"/>
      <c r="LBM1161" s="754"/>
      <c r="LBN1161" s="754"/>
      <c r="LBO1161" s="754"/>
      <c r="LBP1161" s="754"/>
      <c r="LBQ1161" s="754"/>
      <c r="LBR1161" s="754"/>
      <c r="LBS1161" s="754"/>
      <c r="LBT1161" s="754"/>
      <c r="LBU1161" s="754"/>
      <c r="LBV1161" s="754"/>
      <c r="LBW1161" s="754"/>
      <c r="LBX1161" s="754"/>
      <c r="LBY1161" s="754"/>
      <c r="LBZ1161" s="754"/>
      <c r="LCA1161" s="754"/>
      <c r="LCB1161" s="754"/>
      <c r="LCC1161" s="754"/>
      <c r="LCD1161" s="754"/>
      <c r="LCE1161" s="754"/>
      <c r="LCF1161" s="754"/>
      <c r="LCG1161" s="754"/>
      <c r="LCH1161" s="754"/>
      <c r="LCI1161" s="754"/>
      <c r="LCJ1161" s="754"/>
      <c r="LCK1161" s="754"/>
      <c r="LCL1161" s="754"/>
      <c r="LCM1161" s="754"/>
      <c r="LCN1161" s="754"/>
      <c r="LCO1161" s="754"/>
      <c r="LCP1161" s="754"/>
      <c r="LCQ1161" s="754"/>
      <c r="LCR1161" s="754"/>
      <c r="LCS1161" s="754"/>
      <c r="LCT1161" s="754"/>
      <c r="LCU1161" s="754"/>
      <c r="LCV1161" s="754"/>
      <c r="LCW1161" s="754"/>
      <c r="LCX1161" s="754"/>
      <c r="LCY1161" s="754"/>
      <c r="LCZ1161" s="754"/>
      <c r="LDA1161" s="754"/>
      <c r="LDB1161" s="754"/>
      <c r="LDC1161" s="754"/>
      <c r="LDD1161" s="754"/>
      <c r="LDE1161" s="754"/>
      <c r="LDF1161" s="754"/>
      <c r="LDG1161" s="754"/>
      <c r="LDH1161" s="754"/>
      <c r="LDI1161" s="754"/>
      <c r="LDJ1161" s="754"/>
      <c r="LDK1161" s="754"/>
      <c r="LDL1161" s="754"/>
      <c r="LDM1161" s="754"/>
      <c r="LDN1161" s="754"/>
      <c r="LDO1161" s="754"/>
      <c r="LDP1161" s="754"/>
      <c r="LDQ1161" s="754"/>
      <c r="LDR1161" s="754"/>
      <c r="LDS1161" s="754"/>
      <c r="LDT1161" s="754"/>
      <c r="LDU1161" s="754"/>
      <c r="LDV1161" s="754"/>
      <c r="LDW1161" s="754"/>
      <c r="LDX1161" s="754"/>
      <c r="LDY1161" s="754"/>
      <c r="LDZ1161" s="754"/>
      <c r="LEA1161" s="754"/>
      <c r="LEB1161" s="754"/>
      <c r="LEC1161" s="754"/>
      <c r="LED1161" s="754"/>
      <c r="LEE1161" s="754"/>
      <c r="LEF1161" s="754"/>
      <c r="LEG1161" s="754"/>
      <c r="LEH1161" s="754"/>
      <c r="LEI1161" s="754"/>
      <c r="LEJ1161" s="754"/>
      <c r="LEK1161" s="754"/>
      <c r="LEL1161" s="754"/>
      <c r="LEM1161" s="754"/>
      <c r="LEN1161" s="754"/>
      <c r="LEO1161" s="754"/>
      <c r="LEP1161" s="754"/>
      <c r="LEQ1161" s="754"/>
      <c r="LER1161" s="754"/>
      <c r="LES1161" s="754"/>
      <c r="LET1161" s="754"/>
      <c r="LEU1161" s="754"/>
      <c r="LEV1161" s="754"/>
      <c r="LEW1161" s="754"/>
      <c r="LEX1161" s="754"/>
      <c r="LEY1161" s="754"/>
      <c r="LEZ1161" s="754"/>
      <c r="LFA1161" s="754"/>
      <c r="LFB1161" s="754"/>
      <c r="LFC1161" s="754"/>
      <c r="LFD1161" s="754"/>
      <c r="LFE1161" s="754"/>
      <c r="LFF1161" s="754"/>
      <c r="LFG1161" s="754"/>
      <c r="LFH1161" s="754"/>
      <c r="LFI1161" s="754"/>
      <c r="LFJ1161" s="754"/>
      <c r="LFK1161" s="754"/>
      <c r="LFL1161" s="754"/>
      <c r="LFM1161" s="754"/>
      <c r="LFN1161" s="754"/>
      <c r="LFO1161" s="754"/>
      <c r="LFP1161" s="754"/>
      <c r="LFQ1161" s="754"/>
      <c r="LFR1161" s="754"/>
      <c r="LFS1161" s="754"/>
      <c r="LFT1161" s="754"/>
      <c r="LFU1161" s="754"/>
      <c r="LFV1161" s="754"/>
      <c r="LFW1161" s="754"/>
      <c r="LFX1161" s="754"/>
      <c r="LFY1161" s="754"/>
      <c r="LFZ1161" s="754"/>
      <c r="LGA1161" s="754"/>
      <c r="LGB1161" s="754"/>
      <c r="LGC1161" s="754"/>
      <c r="LGD1161" s="754"/>
      <c r="LGE1161" s="754"/>
      <c r="LGF1161" s="754"/>
      <c r="LGG1161" s="754"/>
      <c r="LGH1161" s="754"/>
      <c r="LGI1161" s="754"/>
      <c r="LGJ1161" s="754"/>
      <c r="LGK1161" s="754"/>
      <c r="LGL1161" s="754"/>
      <c r="LGM1161" s="754"/>
      <c r="LGN1161" s="754"/>
      <c r="LGO1161" s="754"/>
      <c r="LGP1161" s="754"/>
      <c r="LGQ1161" s="754"/>
      <c r="LGR1161" s="754"/>
      <c r="LGS1161" s="754"/>
      <c r="LGT1161" s="754"/>
      <c r="LGU1161" s="754"/>
      <c r="LGV1161" s="754"/>
      <c r="LGW1161" s="754"/>
      <c r="LGX1161" s="754"/>
      <c r="LGY1161" s="754"/>
      <c r="LGZ1161" s="754"/>
      <c r="LHA1161" s="754"/>
      <c r="LHB1161" s="754"/>
      <c r="LHC1161" s="754"/>
      <c r="LHD1161" s="754"/>
      <c r="LHE1161" s="754"/>
      <c r="LHF1161" s="754"/>
      <c r="LHG1161" s="754"/>
      <c r="LHH1161" s="754"/>
      <c r="LHI1161" s="754"/>
      <c r="LHJ1161" s="754"/>
      <c r="LHK1161" s="754"/>
      <c r="LHL1161" s="754"/>
      <c r="LHM1161" s="754"/>
      <c r="LHN1161" s="754"/>
      <c r="LHO1161" s="754"/>
      <c r="LHP1161" s="754"/>
      <c r="LHQ1161" s="754"/>
      <c r="LHR1161" s="754"/>
      <c r="LHS1161" s="754"/>
      <c r="LHT1161" s="754"/>
      <c r="LHU1161" s="754"/>
      <c r="LHV1161" s="754"/>
      <c r="LHW1161" s="754"/>
      <c r="LHX1161" s="754"/>
      <c r="LHY1161" s="754"/>
      <c r="LHZ1161" s="754"/>
      <c r="LIA1161" s="754"/>
      <c r="LIB1161" s="754"/>
      <c r="LIC1161" s="754"/>
      <c r="LID1161" s="754"/>
      <c r="LIE1161" s="754"/>
      <c r="LIF1161" s="754"/>
      <c r="LIG1161" s="754"/>
      <c r="LIH1161" s="754"/>
      <c r="LII1161" s="754"/>
      <c r="LIJ1161" s="754"/>
      <c r="LIK1161" s="754"/>
      <c r="LIL1161" s="754"/>
      <c r="LIM1161" s="754"/>
      <c r="LIN1161" s="754"/>
      <c r="LIO1161" s="754"/>
      <c r="LIP1161" s="754"/>
      <c r="LIQ1161" s="754"/>
      <c r="LIR1161" s="754"/>
      <c r="LIS1161" s="754"/>
      <c r="LIT1161" s="754"/>
      <c r="LIU1161" s="754"/>
      <c r="LIV1161" s="754"/>
      <c r="LIW1161" s="754"/>
      <c r="LIX1161" s="754"/>
      <c r="LIY1161" s="754"/>
      <c r="LIZ1161" s="754"/>
      <c r="LJA1161" s="754"/>
      <c r="LJB1161" s="754"/>
      <c r="LJC1161" s="754"/>
      <c r="LJD1161" s="754"/>
      <c r="LJE1161" s="754"/>
      <c r="LJF1161" s="754"/>
      <c r="LJG1161" s="754"/>
      <c r="LJH1161" s="754"/>
      <c r="LJI1161" s="754"/>
      <c r="LJJ1161" s="754"/>
      <c r="LJK1161" s="754"/>
      <c r="LJL1161" s="754"/>
      <c r="LJM1161" s="754"/>
      <c r="LJN1161" s="754"/>
      <c r="LJO1161" s="754"/>
      <c r="LJP1161" s="754"/>
      <c r="LJQ1161" s="754"/>
      <c r="LJR1161" s="754"/>
      <c r="LJS1161" s="754"/>
      <c r="LJT1161" s="754"/>
      <c r="LJU1161" s="754"/>
      <c r="LJV1161" s="754"/>
      <c r="LJW1161" s="754"/>
      <c r="LJX1161" s="754"/>
      <c r="LJY1161" s="754"/>
      <c r="LJZ1161" s="754"/>
      <c r="LKA1161" s="754"/>
      <c r="LKB1161" s="754"/>
      <c r="LKC1161" s="754"/>
      <c r="LKD1161" s="754"/>
      <c r="LKE1161" s="754"/>
      <c r="LKF1161" s="754"/>
      <c r="LKG1161" s="754"/>
      <c r="LKH1161" s="754"/>
      <c r="LKI1161" s="754"/>
      <c r="LKJ1161" s="754"/>
      <c r="LKK1161" s="754"/>
      <c r="LKL1161" s="754"/>
      <c r="LKM1161" s="754"/>
      <c r="LKN1161" s="754"/>
      <c r="LKO1161" s="754"/>
      <c r="LKP1161" s="754"/>
      <c r="LKQ1161" s="754"/>
      <c r="LKR1161" s="754"/>
      <c r="LKS1161" s="754"/>
      <c r="LKT1161" s="754"/>
      <c r="LKU1161" s="754"/>
      <c r="LKV1161" s="754"/>
      <c r="LKW1161" s="754"/>
      <c r="LKX1161" s="754"/>
      <c r="LKY1161" s="754"/>
      <c r="LKZ1161" s="754"/>
      <c r="LLA1161" s="754"/>
      <c r="LLB1161" s="754"/>
      <c r="LLC1161" s="754"/>
      <c r="LLD1161" s="754"/>
      <c r="LLE1161" s="754"/>
      <c r="LLF1161" s="754"/>
      <c r="LLG1161" s="754"/>
      <c r="LLH1161" s="754"/>
      <c r="LLI1161" s="754"/>
      <c r="LLJ1161" s="754"/>
      <c r="LLK1161" s="754"/>
      <c r="LLL1161" s="754"/>
      <c r="LLM1161" s="754"/>
      <c r="LLN1161" s="754"/>
      <c r="LLO1161" s="754"/>
      <c r="LLP1161" s="754"/>
      <c r="LLQ1161" s="754"/>
      <c r="LLR1161" s="754"/>
      <c r="LLS1161" s="754"/>
      <c r="LLT1161" s="754"/>
      <c r="LLU1161" s="754"/>
      <c r="LLV1161" s="754"/>
      <c r="LLW1161" s="754"/>
      <c r="LLX1161" s="754"/>
      <c r="LLY1161" s="754"/>
      <c r="LLZ1161" s="754"/>
      <c r="LMA1161" s="754"/>
      <c r="LMB1161" s="754"/>
      <c r="LMC1161" s="754"/>
      <c r="LMD1161" s="754"/>
      <c r="LME1161" s="754"/>
      <c r="LMF1161" s="754"/>
      <c r="LMG1161" s="754"/>
      <c r="LMH1161" s="754"/>
      <c r="LMI1161" s="754"/>
      <c r="LMJ1161" s="754"/>
      <c r="LMK1161" s="754"/>
      <c r="LML1161" s="754"/>
      <c r="LMM1161" s="754"/>
      <c r="LMN1161" s="754"/>
      <c r="LMO1161" s="754"/>
      <c r="LMP1161" s="754"/>
      <c r="LMQ1161" s="754"/>
      <c r="LMR1161" s="754"/>
      <c r="LMS1161" s="754"/>
      <c r="LMT1161" s="754"/>
      <c r="LMU1161" s="754"/>
      <c r="LMV1161" s="754"/>
      <c r="LMW1161" s="754"/>
      <c r="LMX1161" s="754"/>
      <c r="LMY1161" s="754"/>
      <c r="LMZ1161" s="754"/>
      <c r="LNA1161" s="754"/>
      <c r="LNB1161" s="754"/>
      <c r="LNC1161" s="754"/>
      <c r="LND1161" s="754"/>
      <c r="LNE1161" s="754"/>
      <c r="LNF1161" s="754"/>
      <c r="LNG1161" s="754"/>
      <c r="LNH1161" s="754"/>
      <c r="LNI1161" s="754"/>
      <c r="LNJ1161" s="754"/>
      <c r="LNK1161" s="754"/>
      <c r="LNL1161" s="754"/>
      <c r="LNM1161" s="754"/>
      <c r="LNN1161" s="754"/>
      <c r="LNO1161" s="754"/>
      <c r="LNP1161" s="754"/>
      <c r="LNQ1161" s="754"/>
      <c r="LNR1161" s="754"/>
      <c r="LNS1161" s="754"/>
      <c r="LNT1161" s="754"/>
      <c r="LNU1161" s="754"/>
      <c r="LNV1161" s="754"/>
      <c r="LNW1161" s="754"/>
      <c r="LNX1161" s="754"/>
      <c r="LNY1161" s="754"/>
      <c r="LNZ1161" s="754"/>
      <c r="LOA1161" s="754"/>
      <c r="LOB1161" s="754"/>
      <c r="LOC1161" s="754"/>
      <c r="LOD1161" s="754"/>
      <c r="LOE1161" s="754"/>
      <c r="LOF1161" s="754"/>
      <c r="LOG1161" s="754"/>
      <c r="LOH1161" s="754"/>
      <c r="LOI1161" s="754"/>
      <c r="LOJ1161" s="754"/>
      <c r="LOK1161" s="754"/>
      <c r="LOL1161" s="754"/>
      <c r="LOM1161" s="754"/>
      <c r="LON1161" s="754"/>
      <c r="LOO1161" s="754"/>
      <c r="LOP1161" s="754"/>
      <c r="LOQ1161" s="754"/>
      <c r="LOR1161" s="754"/>
      <c r="LOS1161" s="754"/>
      <c r="LOT1161" s="754"/>
      <c r="LOU1161" s="754"/>
      <c r="LOV1161" s="754"/>
      <c r="LOW1161" s="754"/>
      <c r="LOX1161" s="754"/>
      <c r="LOY1161" s="754"/>
      <c r="LOZ1161" s="754"/>
      <c r="LPA1161" s="754"/>
      <c r="LPB1161" s="754"/>
      <c r="LPC1161" s="754"/>
      <c r="LPD1161" s="754"/>
      <c r="LPE1161" s="754"/>
      <c r="LPF1161" s="754"/>
      <c r="LPG1161" s="754"/>
      <c r="LPH1161" s="754"/>
      <c r="LPI1161" s="754"/>
      <c r="LPJ1161" s="754"/>
      <c r="LPK1161" s="754"/>
      <c r="LPL1161" s="754"/>
      <c r="LPM1161" s="754"/>
      <c r="LPN1161" s="754"/>
      <c r="LPO1161" s="754"/>
      <c r="LPP1161" s="754"/>
      <c r="LPQ1161" s="754"/>
      <c r="LPR1161" s="754"/>
      <c r="LPS1161" s="754"/>
      <c r="LPT1161" s="754"/>
      <c r="LPU1161" s="754"/>
      <c r="LPV1161" s="754"/>
      <c r="LPW1161" s="754"/>
      <c r="LPX1161" s="754"/>
      <c r="LPY1161" s="754"/>
      <c r="LPZ1161" s="754"/>
      <c r="LQA1161" s="754"/>
      <c r="LQB1161" s="754"/>
      <c r="LQC1161" s="754"/>
      <c r="LQD1161" s="754"/>
      <c r="LQE1161" s="754"/>
      <c r="LQF1161" s="754"/>
      <c r="LQG1161" s="754"/>
      <c r="LQH1161" s="754"/>
      <c r="LQI1161" s="754"/>
      <c r="LQJ1161" s="754"/>
      <c r="LQK1161" s="754"/>
      <c r="LQL1161" s="754"/>
      <c r="LQM1161" s="754"/>
      <c r="LQN1161" s="754"/>
      <c r="LQO1161" s="754"/>
      <c r="LQP1161" s="754"/>
      <c r="LQQ1161" s="754"/>
      <c r="LQR1161" s="754"/>
      <c r="LQS1161" s="754"/>
      <c r="LQT1161" s="754"/>
      <c r="LQU1161" s="754"/>
      <c r="LQV1161" s="754"/>
      <c r="LQW1161" s="754"/>
      <c r="LQX1161" s="754"/>
      <c r="LQY1161" s="754"/>
      <c r="LQZ1161" s="754"/>
      <c r="LRA1161" s="754"/>
      <c r="LRB1161" s="754"/>
      <c r="LRC1161" s="754"/>
      <c r="LRD1161" s="754"/>
      <c r="LRE1161" s="754"/>
      <c r="LRF1161" s="754"/>
      <c r="LRG1161" s="754"/>
      <c r="LRH1161" s="754"/>
      <c r="LRI1161" s="754"/>
      <c r="LRJ1161" s="754"/>
      <c r="LRK1161" s="754"/>
      <c r="LRL1161" s="754"/>
      <c r="LRM1161" s="754"/>
      <c r="LRN1161" s="754"/>
      <c r="LRO1161" s="754"/>
      <c r="LRP1161" s="754"/>
      <c r="LRQ1161" s="754"/>
      <c r="LRR1161" s="754"/>
      <c r="LRS1161" s="754"/>
      <c r="LRT1161" s="754"/>
      <c r="LRU1161" s="754"/>
      <c r="LRV1161" s="754"/>
      <c r="LRW1161" s="754"/>
      <c r="LRX1161" s="754"/>
      <c r="LRY1161" s="754"/>
      <c r="LRZ1161" s="754"/>
      <c r="LSA1161" s="754"/>
      <c r="LSB1161" s="754"/>
      <c r="LSC1161" s="754"/>
      <c r="LSD1161" s="754"/>
      <c r="LSE1161" s="754"/>
      <c r="LSF1161" s="754"/>
      <c r="LSG1161" s="754"/>
      <c r="LSH1161" s="754"/>
      <c r="LSI1161" s="754"/>
      <c r="LSJ1161" s="754"/>
      <c r="LSK1161" s="754"/>
      <c r="LSL1161" s="754"/>
      <c r="LSM1161" s="754"/>
      <c r="LSN1161" s="754"/>
      <c r="LSO1161" s="754"/>
      <c r="LSP1161" s="754"/>
      <c r="LSQ1161" s="754"/>
      <c r="LSR1161" s="754"/>
      <c r="LSS1161" s="754"/>
      <c r="LST1161" s="754"/>
      <c r="LSU1161" s="754"/>
      <c r="LSV1161" s="754"/>
      <c r="LSW1161" s="754"/>
      <c r="LSX1161" s="754"/>
      <c r="LSY1161" s="754"/>
      <c r="LSZ1161" s="754"/>
      <c r="LTA1161" s="754"/>
      <c r="LTB1161" s="754"/>
      <c r="LTC1161" s="754"/>
      <c r="LTD1161" s="754"/>
      <c r="LTE1161" s="754"/>
      <c r="LTF1161" s="754"/>
      <c r="LTG1161" s="754"/>
      <c r="LTH1161" s="754"/>
      <c r="LTI1161" s="754"/>
      <c r="LTJ1161" s="754"/>
      <c r="LTK1161" s="754"/>
      <c r="LTL1161" s="754"/>
      <c r="LTM1161" s="754"/>
      <c r="LTN1161" s="754"/>
      <c r="LTO1161" s="754"/>
      <c r="LTP1161" s="754"/>
      <c r="LTQ1161" s="754"/>
      <c r="LTR1161" s="754"/>
      <c r="LTS1161" s="754"/>
      <c r="LTT1161" s="754"/>
      <c r="LTU1161" s="754"/>
      <c r="LTV1161" s="754"/>
      <c r="LTW1161" s="754"/>
      <c r="LTX1161" s="754"/>
      <c r="LTY1161" s="754"/>
      <c r="LTZ1161" s="754"/>
      <c r="LUA1161" s="754"/>
      <c r="LUB1161" s="754"/>
      <c r="LUC1161" s="754"/>
      <c r="LUD1161" s="754"/>
      <c r="LUE1161" s="754"/>
      <c r="LUF1161" s="754"/>
      <c r="LUG1161" s="754"/>
      <c r="LUH1161" s="754"/>
      <c r="LUI1161" s="754"/>
      <c r="LUJ1161" s="754"/>
      <c r="LUK1161" s="754"/>
      <c r="LUL1161" s="754"/>
      <c r="LUM1161" s="754"/>
      <c r="LUN1161" s="754"/>
      <c r="LUO1161" s="754"/>
      <c r="LUP1161" s="754"/>
      <c r="LUQ1161" s="754"/>
      <c r="LUR1161" s="754"/>
      <c r="LUS1161" s="754"/>
      <c r="LUT1161" s="754"/>
      <c r="LUU1161" s="754"/>
      <c r="LUV1161" s="754"/>
      <c r="LUW1161" s="754"/>
      <c r="LUX1161" s="754"/>
      <c r="LUY1161" s="754"/>
      <c r="LUZ1161" s="754"/>
      <c r="LVA1161" s="754"/>
      <c r="LVB1161" s="754"/>
      <c r="LVC1161" s="754"/>
      <c r="LVD1161" s="754"/>
      <c r="LVE1161" s="754"/>
      <c r="LVF1161" s="754"/>
      <c r="LVG1161" s="754"/>
      <c r="LVH1161" s="754"/>
      <c r="LVI1161" s="754"/>
      <c r="LVJ1161" s="754"/>
      <c r="LVK1161" s="754"/>
      <c r="LVL1161" s="754"/>
      <c r="LVM1161" s="754"/>
      <c r="LVN1161" s="754"/>
      <c r="LVO1161" s="754"/>
      <c r="LVP1161" s="754"/>
      <c r="LVQ1161" s="754"/>
      <c r="LVR1161" s="754"/>
      <c r="LVS1161" s="754"/>
      <c r="LVT1161" s="754"/>
      <c r="LVU1161" s="754"/>
      <c r="LVV1161" s="754"/>
      <c r="LVW1161" s="754"/>
      <c r="LVX1161" s="754"/>
      <c r="LVY1161" s="754"/>
      <c r="LVZ1161" s="754"/>
      <c r="LWA1161" s="754"/>
      <c r="LWB1161" s="754"/>
      <c r="LWC1161" s="754"/>
      <c r="LWD1161" s="754"/>
      <c r="LWE1161" s="754"/>
      <c r="LWF1161" s="754"/>
      <c r="LWG1161" s="754"/>
      <c r="LWH1161" s="754"/>
      <c r="LWI1161" s="754"/>
      <c r="LWJ1161" s="754"/>
      <c r="LWK1161" s="754"/>
      <c r="LWL1161" s="754"/>
      <c r="LWM1161" s="754"/>
      <c r="LWN1161" s="754"/>
      <c r="LWO1161" s="754"/>
      <c r="LWP1161" s="754"/>
      <c r="LWQ1161" s="754"/>
      <c r="LWR1161" s="754"/>
      <c r="LWS1161" s="754"/>
      <c r="LWT1161" s="754"/>
      <c r="LWU1161" s="754"/>
      <c r="LWV1161" s="754"/>
      <c r="LWW1161" s="754"/>
      <c r="LWX1161" s="754"/>
      <c r="LWY1161" s="754"/>
      <c r="LWZ1161" s="754"/>
      <c r="LXA1161" s="754"/>
      <c r="LXB1161" s="754"/>
      <c r="LXC1161" s="754"/>
      <c r="LXD1161" s="754"/>
      <c r="LXE1161" s="754"/>
      <c r="LXF1161" s="754"/>
      <c r="LXG1161" s="754"/>
      <c r="LXH1161" s="754"/>
      <c r="LXI1161" s="754"/>
      <c r="LXJ1161" s="754"/>
      <c r="LXK1161" s="754"/>
      <c r="LXL1161" s="754"/>
      <c r="LXM1161" s="754"/>
      <c r="LXN1161" s="754"/>
      <c r="LXO1161" s="754"/>
      <c r="LXP1161" s="754"/>
      <c r="LXQ1161" s="754"/>
      <c r="LXR1161" s="754"/>
      <c r="LXS1161" s="754"/>
      <c r="LXT1161" s="754"/>
      <c r="LXU1161" s="754"/>
      <c r="LXV1161" s="754"/>
      <c r="LXW1161" s="754"/>
      <c r="LXX1161" s="754"/>
      <c r="LXY1161" s="754"/>
      <c r="LXZ1161" s="754"/>
      <c r="LYA1161" s="754"/>
      <c r="LYB1161" s="754"/>
      <c r="LYC1161" s="754"/>
      <c r="LYD1161" s="754"/>
      <c r="LYE1161" s="754"/>
      <c r="LYF1161" s="754"/>
      <c r="LYG1161" s="754"/>
      <c r="LYH1161" s="754"/>
      <c r="LYI1161" s="754"/>
      <c r="LYJ1161" s="754"/>
      <c r="LYK1161" s="754"/>
      <c r="LYL1161" s="754"/>
      <c r="LYM1161" s="754"/>
      <c r="LYN1161" s="754"/>
      <c r="LYO1161" s="754"/>
      <c r="LYP1161" s="754"/>
      <c r="LYQ1161" s="754"/>
      <c r="LYR1161" s="754"/>
      <c r="LYS1161" s="754"/>
      <c r="LYT1161" s="754"/>
      <c r="LYU1161" s="754"/>
      <c r="LYV1161" s="754"/>
      <c r="LYW1161" s="754"/>
      <c r="LYX1161" s="754"/>
      <c r="LYY1161" s="754"/>
      <c r="LYZ1161" s="754"/>
      <c r="LZA1161" s="754"/>
      <c r="LZB1161" s="754"/>
      <c r="LZC1161" s="754"/>
      <c r="LZD1161" s="754"/>
      <c r="LZE1161" s="754"/>
      <c r="LZF1161" s="754"/>
      <c r="LZG1161" s="754"/>
      <c r="LZH1161" s="754"/>
      <c r="LZI1161" s="754"/>
      <c r="LZJ1161" s="754"/>
      <c r="LZK1161" s="754"/>
      <c r="LZL1161" s="754"/>
      <c r="LZM1161" s="754"/>
      <c r="LZN1161" s="754"/>
      <c r="LZO1161" s="754"/>
      <c r="LZP1161" s="754"/>
      <c r="LZQ1161" s="754"/>
      <c r="LZR1161" s="754"/>
      <c r="LZS1161" s="754"/>
      <c r="LZT1161" s="754"/>
      <c r="LZU1161" s="754"/>
      <c r="LZV1161" s="754"/>
      <c r="LZW1161" s="754"/>
      <c r="LZX1161" s="754"/>
      <c r="LZY1161" s="754"/>
      <c r="LZZ1161" s="754"/>
      <c r="MAA1161" s="754"/>
      <c r="MAB1161" s="754"/>
      <c r="MAC1161" s="754"/>
      <c r="MAD1161" s="754"/>
      <c r="MAE1161" s="754"/>
      <c r="MAF1161" s="754"/>
      <c r="MAG1161" s="754"/>
      <c r="MAH1161" s="754"/>
      <c r="MAI1161" s="754"/>
      <c r="MAJ1161" s="754"/>
      <c r="MAK1161" s="754"/>
      <c r="MAL1161" s="754"/>
      <c r="MAM1161" s="754"/>
      <c r="MAN1161" s="754"/>
      <c r="MAO1161" s="754"/>
      <c r="MAP1161" s="754"/>
      <c r="MAQ1161" s="754"/>
      <c r="MAR1161" s="754"/>
      <c r="MAS1161" s="754"/>
      <c r="MAT1161" s="754"/>
      <c r="MAU1161" s="754"/>
      <c r="MAV1161" s="754"/>
      <c r="MAW1161" s="754"/>
      <c r="MAX1161" s="754"/>
      <c r="MAY1161" s="754"/>
      <c r="MAZ1161" s="754"/>
      <c r="MBA1161" s="754"/>
      <c r="MBB1161" s="754"/>
      <c r="MBC1161" s="754"/>
      <c r="MBD1161" s="754"/>
      <c r="MBE1161" s="754"/>
      <c r="MBF1161" s="754"/>
      <c r="MBG1161" s="754"/>
      <c r="MBH1161" s="754"/>
      <c r="MBI1161" s="754"/>
      <c r="MBJ1161" s="754"/>
      <c r="MBK1161" s="754"/>
      <c r="MBL1161" s="754"/>
      <c r="MBM1161" s="754"/>
      <c r="MBN1161" s="754"/>
      <c r="MBO1161" s="754"/>
      <c r="MBP1161" s="754"/>
      <c r="MBQ1161" s="754"/>
      <c r="MBR1161" s="754"/>
      <c r="MBS1161" s="754"/>
      <c r="MBT1161" s="754"/>
      <c r="MBU1161" s="754"/>
      <c r="MBV1161" s="754"/>
      <c r="MBW1161" s="754"/>
      <c r="MBX1161" s="754"/>
      <c r="MBY1161" s="754"/>
      <c r="MBZ1161" s="754"/>
      <c r="MCA1161" s="754"/>
      <c r="MCB1161" s="754"/>
      <c r="MCC1161" s="754"/>
      <c r="MCD1161" s="754"/>
      <c r="MCE1161" s="754"/>
      <c r="MCF1161" s="754"/>
      <c r="MCG1161" s="754"/>
      <c r="MCH1161" s="754"/>
      <c r="MCI1161" s="754"/>
      <c r="MCJ1161" s="754"/>
      <c r="MCK1161" s="754"/>
      <c r="MCL1161" s="754"/>
      <c r="MCM1161" s="754"/>
      <c r="MCN1161" s="754"/>
      <c r="MCO1161" s="754"/>
      <c r="MCP1161" s="754"/>
      <c r="MCQ1161" s="754"/>
      <c r="MCR1161" s="754"/>
      <c r="MCS1161" s="754"/>
      <c r="MCT1161" s="754"/>
      <c r="MCU1161" s="754"/>
      <c r="MCV1161" s="754"/>
      <c r="MCW1161" s="754"/>
      <c r="MCX1161" s="754"/>
      <c r="MCY1161" s="754"/>
      <c r="MCZ1161" s="754"/>
      <c r="MDA1161" s="754"/>
      <c r="MDB1161" s="754"/>
      <c r="MDC1161" s="754"/>
      <c r="MDD1161" s="754"/>
      <c r="MDE1161" s="754"/>
      <c r="MDF1161" s="754"/>
      <c r="MDG1161" s="754"/>
      <c r="MDH1161" s="754"/>
      <c r="MDI1161" s="754"/>
      <c r="MDJ1161" s="754"/>
      <c r="MDK1161" s="754"/>
      <c r="MDL1161" s="754"/>
      <c r="MDM1161" s="754"/>
      <c r="MDN1161" s="754"/>
      <c r="MDO1161" s="754"/>
      <c r="MDP1161" s="754"/>
      <c r="MDQ1161" s="754"/>
      <c r="MDR1161" s="754"/>
      <c r="MDS1161" s="754"/>
      <c r="MDT1161" s="754"/>
      <c r="MDU1161" s="754"/>
      <c r="MDV1161" s="754"/>
      <c r="MDW1161" s="754"/>
      <c r="MDX1161" s="754"/>
      <c r="MDY1161" s="754"/>
      <c r="MDZ1161" s="754"/>
      <c r="MEA1161" s="754"/>
      <c r="MEB1161" s="754"/>
      <c r="MEC1161" s="754"/>
      <c r="MED1161" s="754"/>
      <c r="MEE1161" s="754"/>
      <c r="MEF1161" s="754"/>
      <c r="MEG1161" s="754"/>
      <c r="MEH1161" s="754"/>
      <c r="MEI1161" s="754"/>
      <c r="MEJ1161" s="754"/>
      <c r="MEK1161" s="754"/>
      <c r="MEL1161" s="754"/>
      <c r="MEM1161" s="754"/>
      <c r="MEN1161" s="754"/>
      <c r="MEO1161" s="754"/>
      <c r="MEP1161" s="754"/>
      <c r="MEQ1161" s="754"/>
      <c r="MER1161" s="754"/>
      <c r="MES1161" s="754"/>
      <c r="MET1161" s="754"/>
      <c r="MEU1161" s="754"/>
      <c r="MEV1161" s="754"/>
      <c r="MEW1161" s="754"/>
      <c r="MEX1161" s="754"/>
      <c r="MEY1161" s="754"/>
      <c r="MEZ1161" s="754"/>
      <c r="MFA1161" s="754"/>
      <c r="MFB1161" s="754"/>
      <c r="MFC1161" s="754"/>
      <c r="MFD1161" s="754"/>
      <c r="MFE1161" s="754"/>
      <c r="MFF1161" s="754"/>
      <c r="MFG1161" s="754"/>
      <c r="MFH1161" s="754"/>
      <c r="MFI1161" s="754"/>
      <c r="MFJ1161" s="754"/>
      <c r="MFK1161" s="754"/>
      <c r="MFL1161" s="754"/>
      <c r="MFM1161" s="754"/>
      <c r="MFN1161" s="754"/>
      <c r="MFO1161" s="754"/>
      <c r="MFP1161" s="754"/>
      <c r="MFQ1161" s="754"/>
      <c r="MFR1161" s="754"/>
      <c r="MFS1161" s="754"/>
      <c r="MFT1161" s="754"/>
      <c r="MFU1161" s="754"/>
      <c r="MFV1161" s="754"/>
      <c r="MFW1161" s="754"/>
      <c r="MFX1161" s="754"/>
      <c r="MFY1161" s="754"/>
      <c r="MFZ1161" s="754"/>
      <c r="MGA1161" s="754"/>
      <c r="MGB1161" s="754"/>
      <c r="MGC1161" s="754"/>
      <c r="MGD1161" s="754"/>
      <c r="MGE1161" s="754"/>
      <c r="MGF1161" s="754"/>
      <c r="MGG1161" s="754"/>
      <c r="MGH1161" s="754"/>
      <c r="MGI1161" s="754"/>
      <c r="MGJ1161" s="754"/>
      <c r="MGK1161" s="754"/>
      <c r="MGL1161" s="754"/>
      <c r="MGM1161" s="754"/>
      <c r="MGN1161" s="754"/>
      <c r="MGO1161" s="754"/>
      <c r="MGP1161" s="754"/>
      <c r="MGQ1161" s="754"/>
      <c r="MGR1161" s="754"/>
      <c r="MGS1161" s="754"/>
      <c r="MGT1161" s="754"/>
      <c r="MGU1161" s="754"/>
      <c r="MGV1161" s="754"/>
      <c r="MGW1161" s="754"/>
      <c r="MGX1161" s="754"/>
      <c r="MGY1161" s="754"/>
      <c r="MGZ1161" s="754"/>
      <c r="MHA1161" s="754"/>
      <c r="MHB1161" s="754"/>
      <c r="MHC1161" s="754"/>
      <c r="MHD1161" s="754"/>
      <c r="MHE1161" s="754"/>
      <c r="MHF1161" s="754"/>
      <c r="MHG1161" s="754"/>
      <c r="MHH1161" s="754"/>
      <c r="MHI1161" s="754"/>
      <c r="MHJ1161" s="754"/>
      <c r="MHK1161" s="754"/>
      <c r="MHL1161" s="754"/>
      <c r="MHM1161" s="754"/>
      <c r="MHN1161" s="754"/>
      <c r="MHO1161" s="754"/>
      <c r="MHP1161" s="754"/>
      <c r="MHQ1161" s="754"/>
      <c r="MHR1161" s="754"/>
      <c r="MHS1161" s="754"/>
      <c r="MHT1161" s="754"/>
      <c r="MHU1161" s="754"/>
      <c r="MHV1161" s="754"/>
      <c r="MHW1161" s="754"/>
      <c r="MHX1161" s="754"/>
      <c r="MHY1161" s="754"/>
      <c r="MHZ1161" s="754"/>
      <c r="MIA1161" s="754"/>
      <c r="MIB1161" s="754"/>
      <c r="MIC1161" s="754"/>
      <c r="MID1161" s="754"/>
      <c r="MIE1161" s="754"/>
      <c r="MIF1161" s="754"/>
      <c r="MIG1161" s="754"/>
      <c r="MIH1161" s="754"/>
      <c r="MII1161" s="754"/>
      <c r="MIJ1161" s="754"/>
      <c r="MIK1161" s="754"/>
      <c r="MIL1161" s="754"/>
      <c r="MIM1161" s="754"/>
      <c r="MIN1161" s="754"/>
      <c r="MIO1161" s="754"/>
      <c r="MIP1161" s="754"/>
      <c r="MIQ1161" s="754"/>
      <c r="MIR1161" s="754"/>
      <c r="MIS1161" s="754"/>
      <c r="MIT1161" s="754"/>
      <c r="MIU1161" s="754"/>
      <c r="MIV1161" s="754"/>
      <c r="MIW1161" s="754"/>
      <c r="MIX1161" s="754"/>
      <c r="MIY1161" s="754"/>
      <c r="MIZ1161" s="754"/>
      <c r="MJA1161" s="754"/>
      <c r="MJB1161" s="754"/>
      <c r="MJC1161" s="754"/>
      <c r="MJD1161" s="754"/>
      <c r="MJE1161" s="754"/>
      <c r="MJF1161" s="754"/>
      <c r="MJG1161" s="754"/>
      <c r="MJH1161" s="754"/>
      <c r="MJI1161" s="754"/>
      <c r="MJJ1161" s="754"/>
      <c r="MJK1161" s="754"/>
      <c r="MJL1161" s="754"/>
      <c r="MJM1161" s="754"/>
      <c r="MJN1161" s="754"/>
      <c r="MJO1161" s="754"/>
      <c r="MJP1161" s="754"/>
      <c r="MJQ1161" s="754"/>
      <c r="MJR1161" s="754"/>
      <c r="MJS1161" s="754"/>
      <c r="MJT1161" s="754"/>
      <c r="MJU1161" s="754"/>
      <c r="MJV1161" s="754"/>
      <c r="MJW1161" s="754"/>
      <c r="MJX1161" s="754"/>
      <c r="MJY1161" s="754"/>
      <c r="MJZ1161" s="754"/>
      <c r="MKA1161" s="754"/>
      <c r="MKB1161" s="754"/>
      <c r="MKC1161" s="754"/>
      <c r="MKD1161" s="754"/>
      <c r="MKE1161" s="754"/>
      <c r="MKF1161" s="754"/>
      <c r="MKG1161" s="754"/>
      <c r="MKH1161" s="754"/>
      <c r="MKI1161" s="754"/>
      <c r="MKJ1161" s="754"/>
      <c r="MKK1161" s="754"/>
      <c r="MKL1161" s="754"/>
      <c r="MKM1161" s="754"/>
      <c r="MKN1161" s="754"/>
      <c r="MKO1161" s="754"/>
      <c r="MKP1161" s="754"/>
      <c r="MKQ1161" s="754"/>
      <c r="MKR1161" s="754"/>
      <c r="MKS1161" s="754"/>
      <c r="MKT1161" s="754"/>
      <c r="MKU1161" s="754"/>
      <c r="MKV1161" s="754"/>
      <c r="MKW1161" s="754"/>
      <c r="MKX1161" s="754"/>
      <c r="MKY1161" s="754"/>
      <c r="MKZ1161" s="754"/>
      <c r="MLA1161" s="754"/>
      <c r="MLB1161" s="754"/>
      <c r="MLC1161" s="754"/>
      <c r="MLD1161" s="754"/>
      <c r="MLE1161" s="754"/>
      <c r="MLF1161" s="754"/>
      <c r="MLG1161" s="754"/>
      <c r="MLH1161" s="754"/>
      <c r="MLI1161" s="754"/>
      <c r="MLJ1161" s="754"/>
      <c r="MLK1161" s="754"/>
      <c r="MLL1161" s="754"/>
      <c r="MLM1161" s="754"/>
      <c r="MLN1161" s="754"/>
      <c r="MLO1161" s="754"/>
      <c r="MLP1161" s="754"/>
      <c r="MLQ1161" s="754"/>
      <c r="MLR1161" s="754"/>
      <c r="MLS1161" s="754"/>
      <c r="MLT1161" s="754"/>
      <c r="MLU1161" s="754"/>
      <c r="MLV1161" s="754"/>
      <c r="MLW1161" s="754"/>
      <c r="MLX1161" s="754"/>
      <c r="MLY1161" s="754"/>
      <c r="MLZ1161" s="754"/>
      <c r="MMA1161" s="754"/>
      <c r="MMB1161" s="754"/>
      <c r="MMC1161" s="754"/>
      <c r="MMD1161" s="754"/>
      <c r="MME1161" s="754"/>
      <c r="MMF1161" s="754"/>
      <c r="MMG1161" s="754"/>
      <c r="MMH1161" s="754"/>
      <c r="MMI1161" s="754"/>
      <c r="MMJ1161" s="754"/>
      <c r="MMK1161" s="754"/>
      <c r="MML1161" s="754"/>
      <c r="MMM1161" s="754"/>
      <c r="MMN1161" s="754"/>
      <c r="MMO1161" s="754"/>
      <c r="MMP1161" s="754"/>
      <c r="MMQ1161" s="754"/>
      <c r="MMR1161" s="754"/>
      <c r="MMS1161" s="754"/>
      <c r="MMT1161" s="754"/>
      <c r="MMU1161" s="754"/>
      <c r="MMV1161" s="754"/>
      <c r="MMW1161" s="754"/>
      <c r="MMX1161" s="754"/>
      <c r="MMY1161" s="754"/>
      <c r="MMZ1161" s="754"/>
      <c r="MNA1161" s="754"/>
      <c r="MNB1161" s="754"/>
      <c r="MNC1161" s="754"/>
      <c r="MND1161" s="754"/>
      <c r="MNE1161" s="754"/>
      <c r="MNF1161" s="754"/>
      <c r="MNG1161" s="754"/>
      <c r="MNH1161" s="754"/>
      <c r="MNI1161" s="754"/>
      <c r="MNJ1161" s="754"/>
      <c r="MNK1161" s="754"/>
      <c r="MNL1161" s="754"/>
      <c r="MNM1161" s="754"/>
      <c r="MNN1161" s="754"/>
      <c r="MNO1161" s="754"/>
      <c r="MNP1161" s="754"/>
      <c r="MNQ1161" s="754"/>
      <c r="MNR1161" s="754"/>
      <c r="MNS1161" s="754"/>
      <c r="MNT1161" s="754"/>
      <c r="MNU1161" s="754"/>
      <c r="MNV1161" s="754"/>
      <c r="MNW1161" s="754"/>
      <c r="MNX1161" s="754"/>
      <c r="MNY1161" s="754"/>
      <c r="MNZ1161" s="754"/>
      <c r="MOA1161" s="754"/>
      <c r="MOB1161" s="754"/>
      <c r="MOC1161" s="754"/>
      <c r="MOD1161" s="754"/>
      <c r="MOE1161" s="754"/>
      <c r="MOF1161" s="754"/>
      <c r="MOG1161" s="754"/>
      <c r="MOH1161" s="754"/>
      <c r="MOI1161" s="754"/>
      <c r="MOJ1161" s="754"/>
      <c r="MOK1161" s="754"/>
      <c r="MOL1161" s="754"/>
      <c r="MOM1161" s="754"/>
      <c r="MON1161" s="754"/>
      <c r="MOO1161" s="754"/>
      <c r="MOP1161" s="754"/>
      <c r="MOQ1161" s="754"/>
      <c r="MOR1161" s="754"/>
      <c r="MOS1161" s="754"/>
      <c r="MOT1161" s="754"/>
      <c r="MOU1161" s="754"/>
      <c r="MOV1161" s="754"/>
      <c r="MOW1161" s="754"/>
      <c r="MOX1161" s="754"/>
      <c r="MOY1161" s="754"/>
      <c r="MOZ1161" s="754"/>
      <c r="MPA1161" s="754"/>
      <c r="MPB1161" s="754"/>
      <c r="MPC1161" s="754"/>
      <c r="MPD1161" s="754"/>
      <c r="MPE1161" s="754"/>
      <c r="MPF1161" s="754"/>
      <c r="MPG1161" s="754"/>
      <c r="MPH1161" s="754"/>
      <c r="MPI1161" s="754"/>
      <c r="MPJ1161" s="754"/>
      <c r="MPK1161" s="754"/>
      <c r="MPL1161" s="754"/>
      <c r="MPM1161" s="754"/>
      <c r="MPN1161" s="754"/>
      <c r="MPO1161" s="754"/>
      <c r="MPP1161" s="754"/>
      <c r="MPQ1161" s="754"/>
      <c r="MPR1161" s="754"/>
      <c r="MPS1161" s="754"/>
      <c r="MPT1161" s="754"/>
      <c r="MPU1161" s="754"/>
      <c r="MPV1161" s="754"/>
      <c r="MPW1161" s="754"/>
      <c r="MPX1161" s="754"/>
      <c r="MPY1161" s="754"/>
      <c r="MPZ1161" s="754"/>
      <c r="MQA1161" s="754"/>
      <c r="MQB1161" s="754"/>
      <c r="MQC1161" s="754"/>
      <c r="MQD1161" s="754"/>
      <c r="MQE1161" s="754"/>
      <c r="MQF1161" s="754"/>
      <c r="MQG1161" s="754"/>
      <c r="MQH1161" s="754"/>
      <c r="MQI1161" s="754"/>
      <c r="MQJ1161" s="754"/>
      <c r="MQK1161" s="754"/>
      <c r="MQL1161" s="754"/>
      <c r="MQM1161" s="754"/>
      <c r="MQN1161" s="754"/>
      <c r="MQO1161" s="754"/>
      <c r="MQP1161" s="754"/>
      <c r="MQQ1161" s="754"/>
      <c r="MQR1161" s="754"/>
      <c r="MQS1161" s="754"/>
      <c r="MQT1161" s="754"/>
      <c r="MQU1161" s="754"/>
      <c r="MQV1161" s="754"/>
      <c r="MQW1161" s="754"/>
      <c r="MQX1161" s="754"/>
      <c r="MQY1161" s="754"/>
      <c r="MQZ1161" s="754"/>
      <c r="MRA1161" s="754"/>
      <c r="MRB1161" s="754"/>
      <c r="MRC1161" s="754"/>
      <c r="MRD1161" s="754"/>
      <c r="MRE1161" s="754"/>
      <c r="MRF1161" s="754"/>
      <c r="MRG1161" s="754"/>
      <c r="MRH1161" s="754"/>
      <c r="MRI1161" s="754"/>
      <c r="MRJ1161" s="754"/>
      <c r="MRK1161" s="754"/>
      <c r="MRL1161" s="754"/>
      <c r="MRM1161" s="754"/>
      <c r="MRN1161" s="754"/>
      <c r="MRO1161" s="754"/>
      <c r="MRP1161" s="754"/>
      <c r="MRQ1161" s="754"/>
      <c r="MRR1161" s="754"/>
      <c r="MRS1161" s="754"/>
      <c r="MRT1161" s="754"/>
      <c r="MRU1161" s="754"/>
      <c r="MRV1161" s="754"/>
      <c r="MRW1161" s="754"/>
      <c r="MRX1161" s="754"/>
      <c r="MRY1161" s="754"/>
      <c r="MRZ1161" s="754"/>
      <c r="MSA1161" s="754"/>
      <c r="MSB1161" s="754"/>
      <c r="MSC1161" s="754"/>
      <c r="MSD1161" s="754"/>
      <c r="MSE1161" s="754"/>
      <c r="MSF1161" s="754"/>
      <c r="MSG1161" s="754"/>
      <c r="MSH1161" s="754"/>
      <c r="MSI1161" s="754"/>
      <c r="MSJ1161" s="754"/>
      <c r="MSK1161" s="754"/>
      <c r="MSL1161" s="754"/>
      <c r="MSM1161" s="754"/>
      <c r="MSN1161" s="754"/>
      <c r="MSO1161" s="754"/>
      <c r="MSP1161" s="754"/>
      <c r="MSQ1161" s="754"/>
      <c r="MSR1161" s="754"/>
      <c r="MSS1161" s="754"/>
      <c r="MST1161" s="754"/>
      <c r="MSU1161" s="754"/>
      <c r="MSV1161" s="754"/>
      <c r="MSW1161" s="754"/>
      <c r="MSX1161" s="754"/>
      <c r="MSY1161" s="754"/>
      <c r="MSZ1161" s="754"/>
      <c r="MTA1161" s="754"/>
      <c r="MTB1161" s="754"/>
      <c r="MTC1161" s="754"/>
      <c r="MTD1161" s="754"/>
      <c r="MTE1161" s="754"/>
      <c r="MTF1161" s="754"/>
      <c r="MTG1161" s="754"/>
      <c r="MTH1161" s="754"/>
      <c r="MTI1161" s="754"/>
      <c r="MTJ1161" s="754"/>
      <c r="MTK1161" s="754"/>
      <c r="MTL1161" s="754"/>
      <c r="MTM1161" s="754"/>
      <c r="MTN1161" s="754"/>
      <c r="MTO1161" s="754"/>
      <c r="MTP1161" s="754"/>
      <c r="MTQ1161" s="754"/>
      <c r="MTR1161" s="754"/>
      <c r="MTS1161" s="754"/>
      <c r="MTT1161" s="754"/>
      <c r="MTU1161" s="754"/>
      <c r="MTV1161" s="754"/>
      <c r="MTW1161" s="754"/>
      <c r="MTX1161" s="754"/>
      <c r="MTY1161" s="754"/>
      <c r="MTZ1161" s="754"/>
      <c r="MUA1161" s="754"/>
      <c r="MUB1161" s="754"/>
      <c r="MUC1161" s="754"/>
      <c r="MUD1161" s="754"/>
      <c r="MUE1161" s="754"/>
      <c r="MUF1161" s="754"/>
      <c r="MUG1161" s="754"/>
      <c r="MUH1161" s="754"/>
      <c r="MUI1161" s="754"/>
      <c r="MUJ1161" s="754"/>
      <c r="MUK1161" s="754"/>
      <c r="MUL1161" s="754"/>
      <c r="MUM1161" s="754"/>
      <c r="MUN1161" s="754"/>
      <c r="MUO1161" s="754"/>
      <c r="MUP1161" s="754"/>
      <c r="MUQ1161" s="754"/>
      <c r="MUR1161" s="754"/>
      <c r="MUS1161" s="754"/>
      <c r="MUT1161" s="754"/>
      <c r="MUU1161" s="754"/>
      <c r="MUV1161" s="754"/>
      <c r="MUW1161" s="754"/>
      <c r="MUX1161" s="754"/>
      <c r="MUY1161" s="754"/>
      <c r="MUZ1161" s="754"/>
      <c r="MVA1161" s="754"/>
      <c r="MVB1161" s="754"/>
      <c r="MVC1161" s="754"/>
      <c r="MVD1161" s="754"/>
      <c r="MVE1161" s="754"/>
      <c r="MVF1161" s="754"/>
      <c r="MVG1161" s="754"/>
      <c r="MVH1161" s="754"/>
      <c r="MVI1161" s="754"/>
      <c r="MVJ1161" s="754"/>
      <c r="MVK1161" s="754"/>
      <c r="MVL1161" s="754"/>
      <c r="MVM1161" s="754"/>
      <c r="MVN1161" s="754"/>
      <c r="MVO1161" s="754"/>
      <c r="MVP1161" s="754"/>
      <c r="MVQ1161" s="754"/>
      <c r="MVR1161" s="754"/>
      <c r="MVS1161" s="754"/>
      <c r="MVT1161" s="754"/>
      <c r="MVU1161" s="754"/>
      <c r="MVV1161" s="754"/>
      <c r="MVW1161" s="754"/>
      <c r="MVX1161" s="754"/>
      <c r="MVY1161" s="754"/>
      <c r="MVZ1161" s="754"/>
      <c r="MWA1161" s="754"/>
      <c r="MWB1161" s="754"/>
      <c r="MWC1161" s="754"/>
      <c r="MWD1161" s="754"/>
      <c r="MWE1161" s="754"/>
      <c r="MWF1161" s="754"/>
      <c r="MWG1161" s="754"/>
      <c r="MWH1161" s="754"/>
      <c r="MWI1161" s="754"/>
      <c r="MWJ1161" s="754"/>
      <c r="MWK1161" s="754"/>
      <c r="MWL1161" s="754"/>
      <c r="MWM1161" s="754"/>
      <c r="MWN1161" s="754"/>
      <c r="MWO1161" s="754"/>
      <c r="MWP1161" s="754"/>
      <c r="MWQ1161" s="754"/>
      <c r="MWR1161" s="754"/>
      <c r="MWS1161" s="754"/>
      <c r="MWT1161" s="754"/>
      <c r="MWU1161" s="754"/>
      <c r="MWV1161" s="754"/>
      <c r="MWW1161" s="754"/>
      <c r="MWX1161" s="754"/>
      <c r="MWY1161" s="754"/>
      <c r="MWZ1161" s="754"/>
      <c r="MXA1161" s="754"/>
      <c r="MXB1161" s="754"/>
      <c r="MXC1161" s="754"/>
      <c r="MXD1161" s="754"/>
      <c r="MXE1161" s="754"/>
      <c r="MXF1161" s="754"/>
      <c r="MXG1161" s="754"/>
      <c r="MXH1161" s="754"/>
      <c r="MXI1161" s="754"/>
      <c r="MXJ1161" s="754"/>
      <c r="MXK1161" s="754"/>
      <c r="MXL1161" s="754"/>
      <c r="MXM1161" s="754"/>
      <c r="MXN1161" s="754"/>
      <c r="MXO1161" s="754"/>
      <c r="MXP1161" s="754"/>
      <c r="MXQ1161" s="754"/>
      <c r="MXR1161" s="754"/>
      <c r="MXS1161" s="754"/>
      <c r="MXT1161" s="754"/>
      <c r="MXU1161" s="754"/>
      <c r="MXV1161" s="754"/>
      <c r="MXW1161" s="754"/>
      <c r="MXX1161" s="754"/>
      <c r="MXY1161" s="754"/>
      <c r="MXZ1161" s="754"/>
      <c r="MYA1161" s="754"/>
      <c r="MYB1161" s="754"/>
      <c r="MYC1161" s="754"/>
      <c r="MYD1161" s="754"/>
      <c r="MYE1161" s="754"/>
      <c r="MYF1161" s="754"/>
      <c r="MYG1161" s="754"/>
      <c r="MYH1161" s="754"/>
      <c r="MYI1161" s="754"/>
      <c r="MYJ1161" s="754"/>
      <c r="MYK1161" s="754"/>
      <c r="MYL1161" s="754"/>
      <c r="MYM1161" s="754"/>
      <c r="MYN1161" s="754"/>
      <c r="MYO1161" s="754"/>
      <c r="MYP1161" s="754"/>
      <c r="MYQ1161" s="754"/>
      <c r="MYR1161" s="754"/>
      <c r="MYS1161" s="754"/>
      <c r="MYT1161" s="754"/>
      <c r="MYU1161" s="754"/>
      <c r="MYV1161" s="754"/>
      <c r="MYW1161" s="754"/>
      <c r="MYX1161" s="754"/>
      <c r="MYY1161" s="754"/>
      <c r="MYZ1161" s="754"/>
      <c r="MZA1161" s="754"/>
      <c r="MZB1161" s="754"/>
      <c r="MZC1161" s="754"/>
      <c r="MZD1161" s="754"/>
      <c r="MZE1161" s="754"/>
      <c r="MZF1161" s="754"/>
      <c r="MZG1161" s="754"/>
      <c r="MZH1161" s="754"/>
      <c r="MZI1161" s="754"/>
      <c r="MZJ1161" s="754"/>
      <c r="MZK1161" s="754"/>
      <c r="MZL1161" s="754"/>
      <c r="MZM1161" s="754"/>
      <c r="MZN1161" s="754"/>
      <c r="MZO1161" s="754"/>
      <c r="MZP1161" s="754"/>
      <c r="MZQ1161" s="754"/>
      <c r="MZR1161" s="754"/>
      <c r="MZS1161" s="754"/>
      <c r="MZT1161" s="754"/>
      <c r="MZU1161" s="754"/>
      <c r="MZV1161" s="754"/>
      <c r="MZW1161" s="754"/>
      <c r="MZX1161" s="754"/>
      <c r="MZY1161" s="754"/>
      <c r="MZZ1161" s="754"/>
      <c r="NAA1161" s="754"/>
      <c r="NAB1161" s="754"/>
      <c r="NAC1161" s="754"/>
      <c r="NAD1161" s="754"/>
      <c r="NAE1161" s="754"/>
      <c r="NAF1161" s="754"/>
      <c r="NAG1161" s="754"/>
      <c r="NAH1161" s="754"/>
      <c r="NAI1161" s="754"/>
      <c r="NAJ1161" s="754"/>
      <c r="NAK1161" s="754"/>
      <c r="NAL1161" s="754"/>
      <c r="NAM1161" s="754"/>
      <c r="NAN1161" s="754"/>
      <c r="NAO1161" s="754"/>
      <c r="NAP1161" s="754"/>
      <c r="NAQ1161" s="754"/>
      <c r="NAR1161" s="754"/>
      <c r="NAS1161" s="754"/>
      <c r="NAT1161" s="754"/>
      <c r="NAU1161" s="754"/>
      <c r="NAV1161" s="754"/>
      <c r="NAW1161" s="754"/>
      <c r="NAX1161" s="754"/>
      <c r="NAY1161" s="754"/>
      <c r="NAZ1161" s="754"/>
      <c r="NBA1161" s="754"/>
      <c r="NBB1161" s="754"/>
      <c r="NBC1161" s="754"/>
      <c r="NBD1161" s="754"/>
      <c r="NBE1161" s="754"/>
      <c r="NBF1161" s="754"/>
      <c r="NBG1161" s="754"/>
      <c r="NBH1161" s="754"/>
      <c r="NBI1161" s="754"/>
      <c r="NBJ1161" s="754"/>
      <c r="NBK1161" s="754"/>
      <c r="NBL1161" s="754"/>
      <c r="NBM1161" s="754"/>
      <c r="NBN1161" s="754"/>
      <c r="NBO1161" s="754"/>
      <c r="NBP1161" s="754"/>
      <c r="NBQ1161" s="754"/>
      <c r="NBR1161" s="754"/>
      <c r="NBS1161" s="754"/>
      <c r="NBT1161" s="754"/>
      <c r="NBU1161" s="754"/>
      <c r="NBV1161" s="754"/>
      <c r="NBW1161" s="754"/>
      <c r="NBX1161" s="754"/>
      <c r="NBY1161" s="754"/>
      <c r="NBZ1161" s="754"/>
      <c r="NCA1161" s="754"/>
      <c r="NCB1161" s="754"/>
      <c r="NCC1161" s="754"/>
      <c r="NCD1161" s="754"/>
      <c r="NCE1161" s="754"/>
      <c r="NCF1161" s="754"/>
      <c r="NCG1161" s="754"/>
      <c r="NCH1161" s="754"/>
      <c r="NCI1161" s="754"/>
      <c r="NCJ1161" s="754"/>
      <c r="NCK1161" s="754"/>
      <c r="NCL1161" s="754"/>
      <c r="NCM1161" s="754"/>
      <c r="NCN1161" s="754"/>
      <c r="NCO1161" s="754"/>
      <c r="NCP1161" s="754"/>
      <c r="NCQ1161" s="754"/>
      <c r="NCR1161" s="754"/>
      <c r="NCS1161" s="754"/>
      <c r="NCT1161" s="754"/>
      <c r="NCU1161" s="754"/>
      <c r="NCV1161" s="754"/>
      <c r="NCW1161" s="754"/>
      <c r="NCX1161" s="754"/>
      <c r="NCY1161" s="754"/>
      <c r="NCZ1161" s="754"/>
      <c r="NDA1161" s="754"/>
      <c r="NDB1161" s="754"/>
      <c r="NDC1161" s="754"/>
      <c r="NDD1161" s="754"/>
      <c r="NDE1161" s="754"/>
      <c r="NDF1161" s="754"/>
      <c r="NDG1161" s="754"/>
      <c r="NDH1161" s="754"/>
      <c r="NDI1161" s="754"/>
      <c r="NDJ1161" s="754"/>
      <c r="NDK1161" s="754"/>
      <c r="NDL1161" s="754"/>
      <c r="NDM1161" s="754"/>
      <c r="NDN1161" s="754"/>
      <c r="NDO1161" s="754"/>
      <c r="NDP1161" s="754"/>
      <c r="NDQ1161" s="754"/>
      <c r="NDR1161" s="754"/>
      <c r="NDS1161" s="754"/>
      <c r="NDT1161" s="754"/>
      <c r="NDU1161" s="754"/>
      <c r="NDV1161" s="754"/>
      <c r="NDW1161" s="754"/>
      <c r="NDX1161" s="754"/>
      <c r="NDY1161" s="754"/>
      <c r="NDZ1161" s="754"/>
      <c r="NEA1161" s="754"/>
      <c r="NEB1161" s="754"/>
      <c r="NEC1161" s="754"/>
      <c r="NED1161" s="754"/>
      <c r="NEE1161" s="754"/>
      <c r="NEF1161" s="754"/>
      <c r="NEG1161" s="754"/>
      <c r="NEH1161" s="754"/>
      <c r="NEI1161" s="754"/>
      <c r="NEJ1161" s="754"/>
      <c r="NEK1161" s="754"/>
      <c r="NEL1161" s="754"/>
      <c r="NEM1161" s="754"/>
      <c r="NEN1161" s="754"/>
      <c r="NEO1161" s="754"/>
      <c r="NEP1161" s="754"/>
      <c r="NEQ1161" s="754"/>
      <c r="NER1161" s="754"/>
      <c r="NES1161" s="754"/>
      <c r="NET1161" s="754"/>
      <c r="NEU1161" s="754"/>
      <c r="NEV1161" s="754"/>
      <c r="NEW1161" s="754"/>
      <c r="NEX1161" s="754"/>
      <c r="NEY1161" s="754"/>
      <c r="NEZ1161" s="754"/>
      <c r="NFA1161" s="754"/>
      <c r="NFB1161" s="754"/>
      <c r="NFC1161" s="754"/>
      <c r="NFD1161" s="754"/>
      <c r="NFE1161" s="754"/>
      <c r="NFF1161" s="754"/>
      <c r="NFG1161" s="754"/>
      <c r="NFH1161" s="754"/>
      <c r="NFI1161" s="754"/>
      <c r="NFJ1161" s="754"/>
      <c r="NFK1161" s="754"/>
      <c r="NFL1161" s="754"/>
      <c r="NFM1161" s="754"/>
      <c r="NFN1161" s="754"/>
      <c r="NFO1161" s="754"/>
      <c r="NFP1161" s="754"/>
      <c r="NFQ1161" s="754"/>
      <c r="NFR1161" s="754"/>
      <c r="NFS1161" s="754"/>
      <c r="NFT1161" s="754"/>
      <c r="NFU1161" s="754"/>
      <c r="NFV1161" s="754"/>
      <c r="NFW1161" s="754"/>
      <c r="NFX1161" s="754"/>
      <c r="NFY1161" s="754"/>
      <c r="NFZ1161" s="754"/>
      <c r="NGA1161" s="754"/>
      <c r="NGB1161" s="754"/>
      <c r="NGC1161" s="754"/>
      <c r="NGD1161" s="754"/>
      <c r="NGE1161" s="754"/>
      <c r="NGF1161" s="754"/>
      <c r="NGG1161" s="754"/>
      <c r="NGH1161" s="754"/>
      <c r="NGI1161" s="754"/>
      <c r="NGJ1161" s="754"/>
      <c r="NGK1161" s="754"/>
      <c r="NGL1161" s="754"/>
      <c r="NGM1161" s="754"/>
      <c r="NGN1161" s="754"/>
      <c r="NGO1161" s="754"/>
      <c r="NGP1161" s="754"/>
      <c r="NGQ1161" s="754"/>
      <c r="NGR1161" s="754"/>
      <c r="NGS1161" s="754"/>
      <c r="NGT1161" s="754"/>
      <c r="NGU1161" s="754"/>
      <c r="NGV1161" s="754"/>
      <c r="NGW1161" s="754"/>
      <c r="NGX1161" s="754"/>
      <c r="NGY1161" s="754"/>
      <c r="NGZ1161" s="754"/>
      <c r="NHA1161" s="754"/>
      <c r="NHB1161" s="754"/>
      <c r="NHC1161" s="754"/>
      <c r="NHD1161" s="754"/>
      <c r="NHE1161" s="754"/>
      <c r="NHF1161" s="754"/>
      <c r="NHG1161" s="754"/>
      <c r="NHH1161" s="754"/>
      <c r="NHI1161" s="754"/>
      <c r="NHJ1161" s="754"/>
      <c r="NHK1161" s="754"/>
      <c r="NHL1161" s="754"/>
      <c r="NHM1161" s="754"/>
      <c r="NHN1161" s="754"/>
      <c r="NHO1161" s="754"/>
      <c r="NHP1161" s="754"/>
      <c r="NHQ1161" s="754"/>
      <c r="NHR1161" s="754"/>
      <c r="NHS1161" s="754"/>
      <c r="NHT1161" s="754"/>
      <c r="NHU1161" s="754"/>
      <c r="NHV1161" s="754"/>
      <c r="NHW1161" s="754"/>
      <c r="NHX1161" s="754"/>
      <c r="NHY1161" s="754"/>
      <c r="NHZ1161" s="754"/>
      <c r="NIA1161" s="754"/>
      <c r="NIB1161" s="754"/>
      <c r="NIC1161" s="754"/>
      <c r="NID1161" s="754"/>
      <c r="NIE1161" s="754"/>
      <c r="NIF1161" s="754"/>
      <c r="NIG1161" s="754"/>
      <c r="NIH1161" s="754"/>
      <c r="NII1161" s="754"/>
      <c r="NIJ1161" s="754"/>
      <c r="NIK1161" s="754"/>
      <c r="NIL1161" s="754"/>
      <c r="NIM1161" s="754"/>
      <c r="NIN1161" s="754"/>
      <c r="NIO1161" s="754"/>
      <c r="NIP1161" s="754"/>
      <c r="NIQ1161" s="754"/>
      <c r="NIR1161" s="754"/>
      <c r="NIS1161" s="754"/>
      <c r="NIT1161" s="754"/>
      <c r="NIU1161" s="754"/>
      <c r="NIV1161" s="754"/>
      <c r="NIW1161" s="754"/>
      <c r="NIX1161" s="754"/>
      <c r="NIY1161" s="754"/>
      <c r="NIZ1161" s="754"/>
      <c r="NJA1161" s="754"/>
      <c r="NJB1161" s="754"/>
      <c r="NJC1161" s="754"/>
      <c r="NJD1161" s="754"/>
      <c r="NJE1161" s="754"/>
      <c r="NJF1161" s="754"/>
      <c r="NJG1161" s="754"/>
      <c r="NJH1161" s="754"/>
      <c r="NJI1161" s="754"/>
      <c r="NJJ1161" s="754"/>
      <c r="NJK1161" s="754"/>
      <c r="NJL1161" s="754"/>
      <c r="NJM1161" s="754"/>
      <c r="NJN1161" s="754"/>
      <c r="NJO1161" s="754"/>
      <c r="NJP1161" s="754"/>
      <c r="NJQ1161" s="754"/>
      <c r="NJR1161" s="754"/>
      <c r="NJS1161" s="754"/>
      <c r="NJT1161" s="754"/>
      <c r="NJU1161" s="754"/>
      <c r="NJV1161" s="754"/>
      <c r="NJW1161" s="754"/>
      <c r="NJX1161" s="754"/>
      <c r="NJY1161" s="754"/>
      <c r="NJZ1161" s="754"/>
      <c r="NKA1161" s="754"/>
      <c r="NKB1161" s="754"/>
      <c r="NKC1161" s="754"/>
      <c r="NKD1161" s="754"/>
      <c r="NKE1161" s="754"/>
      <c r="NKF1161" s="754"/>
      <c r="NKG1161" s="754"/>
      <c r="NKH1161" s="754"/>
      <c r="NKI1161" s="754"/>
      <c r="NKJ1161" s="754"/>
      <c r="NKK1161" s="754"/>
      <c r="NKL1161" s="754"/>
      <c r="NKM1161" s="754"/>
      <c r="NKN1161" s="754"/>
      <c r="NKO1161" s="754"/>
      <c r="NKP1161" s="754"/>
      <c r="NKQ1161" s="754"/>
      <c r="NKR1161" s="754"/>
      <c r="NKS1161" s="754"/>
      <c r="NKT1161" s="754"/>
      <c r="NKU1161" s="754"/>
      <c r="NKV1161" s="754"/>
      <c r="NKW1161" s="754"/>
      <c r="NKX1161" s="754"/>
      <c r="NKY1161" s="754"/>
      <c r="NKZ1161" s="754"/>
      <c r="NLA1161" s="754"/>
      <c r="NLB1161" s="754"/>
      <c r="NLC1161" s="754"/>
      <c r="NLD1161" s="754"/>
      <c r="NLE1161" s="754"/>
      <c r="NLF1161" s="754"/>
      <c r="NLG1161" s="754"/>
      <c r="NLH1161" s="754"/>
      <c r="NLI1161" s="754"/>
      <c r="NLJ1161" s="754"/>
      <c r="NLK1161" s="754"/>
      <c r="NLL1161" s="754"/>
      <c r="NLM1161" s="754"/>
      <c r="NLN1161" s="754"/>
      <c r="NLO1161" s="754"/>
      <c r="NLP1161" s="754"/>
      <c r="NLQ1161" s="754"/>
      <c r="NLR1161" s="754"/>
      <c r="NLS1161" s="754"/>
      <c r="NLT1161" s="754"/>
      <c r="NLU1161" s="754"/>
      <c r="NLV1161" s="754"/>
      <c r="NLW1161" s="754"/>
      <c r="NLX1161" s="754"/>
      <c r="NLY1161" s="754"/>
      <c r="NLZ1161" s="754"/>
      <c r="NMA1161" s="754"/>
      <c r="NMB1161" s="754"/>
      <c r="NMC1161" s="754"/>
      <c r="NMD1161" s="754"/>
      <c r="NME1161" s="754"/>
      <c r="NMF1161" s="754"/>
      <c r="NMG1161" s="754"/>
      <c r="NMH1161" s="754"/>
      <c r="NMI1161" s="754"/>
      <c r="NMJ1161" s="754"/>
      <c r="NMK1161" s="754"/>
      <c r="NML1161" s="754"/>
      <c r="NMM1161" s="754"/>
      <c r="NMN1161" s="754"/>
      <c r="NMO1161" s="754"/>
      <c r="NMP1161" s="754"/>
      <c r="NMQ1161" s="754"/>
      <c r="NMR1161" s="754"/>
      <c r="NMS1161" s="754"/>
      <c r="NMT1161" s="754"/>
      <c r="NMU1161" s="754"/>
      <c r="NMV1161" s="754"/>
      <c r="NMW1161" s="754"/>
      <c r="NMX1161" s="754"/>
      <c r="NMY1161" s="754"/>
      <c r="NMZ1161" s="754"/>
      <c r="NNA1161" s="754"/>
      <c r="NNB1161" s="754"/>
      <c r="NNC1161" s="754"/>
      <c r="NND1161" s="754"/>
      <c r="NNE1161" s="754"/>
      <c r="NNF1161" s="754"/>
      <c r="NNG1161" s="754"/>
      <c r="NNH1161" s="754"/>
      <c r="NNI1161" s="754"/>
      <c r="NNJ1161" s="754"/>
      <c r="NNK1161" s="754"/>
      <c r="NNL1161" s="754"/>
      <c r="NNM1161" s="754"/>
      <c r="NNN1161" s="754"/>
      <c r="NNO1161" s="754"/>
      <c r="NNP1161" s="754"/>
      <c r="NNQ1161" s="754"/>
      <c r="NNR1161" s="754"/>
      <c r="NNS1161" s="754"/>
      <c r="NNT1161" s="754"/>
      <c r="NNU1161" s="754"/>
      <c r="NNV1161" s="754"/>
      <c r="NNW1161" s="754"/>
      <c r="NNX1161" s="754"/>
      <c r="NNY1161" s="754"/>
      <c r="NNZ1161" s="754"/>
      <c r="NOA1161" s="754"/>
      <c r="NOB1161" s="754"/>
      <c r="NOC1161" s="754"/>
      <c r="NOD1161" s="754"/>
      <c r="NOE1161" s="754"/>
      <c r="NOF1161" s="754"/>
      <c r="NOG1161" s="754"/>
      <c r="NOH1161" s="754"/>
      <c r="NOI1161" s="754"/>
      <c r="NOJ1161" s="754"/>
      <c r="NOK1161" s="754"/>
      <c r="NOL1161" s="754"/>
      <c r="NOM1161" s="754"/>
      <c r="NON1161" s="754"/>
      <c r="NOO1161" s="754"/>
      <c r="NOP1161" s="754"/>
      <c r="NOQ1161" s="754"/>
      <c r="NOR1161" s="754"/>
      <c r="NOS1161" s="754"/>
      <c r="NOT1161" s="754"/>
      <c r="NOU1161" s="754"/>
      <c r="NOV1161" s="754"/>
      <c r="NOW1161" s="754"/>
      <c r="NOX1161" s="754"/>
      <c r="NOY1161" s="754"/>
      <c r="NOZ1161" s="754"/>
      <c r="NPA1161" s="754"/>
      <c r="NPB1161" s="754"/>
      <c r="NPC1161" s="754"/>
      <c r="NPD1161" s="754"/>
      <c r="NPE1161" s="754"/>
      <c r="NPF1161" s="754"/>
      <c r="NPG1161" s="754"/>
      <c r="NPH1161" s="754"/>
      <c r="NPI1161" s="754"/>
      <c r="NPJ1161" s="754"/>
      <c r="NPK1161" s="754"/>
      <c r="NPL1161" s="754"/>
      <c r="NPM1161" s="754"/>
      <c r="NPN1161" s="754"/>
      <c r="NPO1161" s="754"/>
      <c r="NPP1161" s="754"/>
      <c r="NPQ1161" s="754"/>
      <c r="NPR1161" s="754"/>
      <c r="NPS1161" s="754"/>
      <c r="NPT1161" s="754"/>
      <c r="NPU1161" s="754"/>
      <c r="NPV1161" s="754"/>
      <c r="NPW1161" s="754"/>
      <c r="NPX1161" s="754"/>
      <c r="NPY1161" s="754"/>
      <c r="NPZ1161" s="754"/>
      <c r="NQA1161" s="754"/>
      <c r="NQB1161" s="754"/>
      <c r="NQC1161" s="754"/>
      <c r="NQD1161" s="754"/>
      <c r="NQE1161" s="754"/>
      <c r="NQF1161" s="754"/>
      <c r="NQG1161" s="754"/>
      <c r="NQH1161" s="754"/>
      <c r="NQI1161" s="754"/>
      <c r="NQJ1161" s="754"/>
      <c r="NQK1161" s="754"/>
      <c r="NQL1161" s="754"/>
      <c r="NQM1161" s="754"/>
      <c r="NQN1161" s="754"/>
      <c r="NQO1161" s="754"/>
      <c r="NQP1161" s="754"/>
      <c r="NQQ1161" s="754"/>
      <c r="NQR1161" s="754"/>
      <c r="NQS1161" s="754"/>
      <c r="NQT1161" s="754"/>
      <c r="NQU1161" s="754"/>
      <c r="NQV1161" s="754"/>
      <c r="NQW1161" s="754"/>
      <c r="NQX1161" s="754"/>
      <c r="NQY1161" s="754"/>
      <c r="NQZ1161" s="754"/>
      <c r="NRA1161" s="754"/>
      <c r="NRB1161" s="754"/>
      <c r="NRC1161" s="754"/>
      <c r="NRD1161" s="754"/>
      <c r="NRE1161" s="754"/>
      <c r="NRF1161" s="754"/>
      <c r="NRG1161" s="754"/>
      <c r="NRH1161" s="754"/>
      <c r="NRI1161" s="754"/>
      <c r="NRJ1161" s="754"/>
      <c r="NRK1161" s="754"/>
      <c r="NRL1161" s="754"/>
      <c r="NRM1161" s="754"/>
      <c r="NRN1161" s="754"/>
      <c r="NRO1161" s="754"/>
      <c r="NRP1161" s="754"/>
      <c r="NRQ1161" s="754"/>
      <c r="NRR1161" s="754"/>
      <c r="NRS1161" s="754"/>
      <c r="NRT1161" s="754"/>
      <c r="NRU1161" s="754"/>
      <c r="NRV1161" s="754"/>
      <c r="NRW1161" s="754"/>
      <c r="NRX1161" s="754"/>
      <c r="NRY1161" s="754"/>
      <c r="NRZ1161" s="754"/>
      <c r="NSA1161" s="754"/>
      <c r="NSB1161" s="754"/>
      <c r="NSC1161" s="754"/>
      <c r="NSD1161" s="754"/>
      <c r="NSE1161" s="754"/>
      <c r="NSF1161" s="754"/>
      <c r="NSG1161" s="754"/>
      <c r="NSH1161" s="754"/>
      <c r="NSI1161" s="754"/>
      <c r="NSJ1161" s="754"/>
      <c r="NSK1161" s="754"/>
      <c r="NSL1161" s="754"/>
      <c r="NSM1161" s="754"/>
      <c r="NSN1161" s="754"/>
      <c r="NSO1161" s="754"/>
      <c r="NSP1161" s="754"/>
      <c r="NSQ1161" s="754"/>
      <c r="NSR1161" s="754"/>
      <c r="NSS1161" s="754"/>
      <c r="NST1161" s="754"/>
      <c r="NSU1161" s="754"/>
      <c r="NSV1161" s="754"/>
      <c r="NSW1161" s="754"/>
      <c r="NSX1161" s="754"/>
      <c r="NSY1161" s="754"/>
      <c r="NSZ1161" s="754"/>
      <c r="NTA1161" s="754"/>
      <c r="NTB1161" s="754"/>
      <c r="NTC1161" s="754"/>
      <c r="NTD1161" s="754"/>
      <c r="NTE1161" s="754"/>
      <c r="NTF1161" s="754"/>
      <c r="NTG1161" s="754"/>
      <c r="NTH1161" s="754"/>
      <c r="NTI1161" s="754"/>
      <c r="NTJ1161" s="754"/>
      <c r="NTK1161" s="754"/>
      <c r="NTL1161" s="754"/>
      <c r="NTM1161" s="754"/>
      <c r="NTN1161" s="754"/>
      <c r="NTO1161" s="754"/>
      <c r="NTP1161" s="754"/>
      <c r="NTQ1161" s="754"/>
      <c r="NTR1161" s="754"/>
      <c r="NTS1161" s="754"/>
      <c r="NTT1161" s="754"/>
      <c r="NTU1161" s="754"/>
      <c r="NTV1161" s="754"/>
      <c r="NTW1161" s="754"/>
      <c r="NTX1161" s="754"/>
      <c r="NTY1161" s="754"/>
      <c r="NTZ1161" s="754"/>
      <c r="NUA1161" s="754"/>
      <c r="NUB1161" s="754"/>
      <c r="NUC1161" s="754"/>
      <c r="NUD1161" s="754"/>
      <c r="NUE1161" s="754"/>
      <c r="NUF1161" s="754"/>
      <c r="NUG1161" s="754"/>
      <c r="NUH1161" s="754"/>
      <c r="NUI1161" s="754"/>
      <c r="NUJ1161" s="754"/>
      <c r="NUK1161" s="754"/>
      <c r="NUL1161" s="754"/>
      <c r="NUM1161" s="754"/>
      <c r="NUN1161" s="754"/>
      <c r="NUO1161" s="754"/>
      <c r="NUP1161" s="754"/>
      <c r="NUQ1161" s="754"/>
      <c r="NUR1161" s="754"/>
      <c r="NUS1161" s="754"/>
      <c r="NUT1161" s="754"/>
      <c r="NUU1161" s="754"/>
      <c r="NUV1161" s="754"/>
      <c r="NUW1161" s="754"/>
      <c r="NUX1161" s="754"/>
      <c r="NUY1161" s="754"/>
      <c r="NUZ1161" s="754"/>
      <c r="NVA1161" s="754"/>
      <c r="NVB1161" s="754"/>
      <c r="NVC1161" s="754"/>
      <c r="NVD1161" s="754"/>
      <c r="NVE1161" s="754"/>
      <c r="NVF1161" s="754"/>
      <c r="NVG1161" s="754"/>
      <c r="NVH1161" s="754"/>
      <c r="NVI1161" s="754"/>
      <c r="NVJ1161" s="754"/>
      <c r="NVK1161" s="754"/>
      <c r="NVL1161" s="754"/>
      <c r="NVM1161" s="754"/>
      <c r="NVN1161" s="754"/>
      <c r="NVO1161" s="754"/>
      <c r="NVP1161" s="754"/>
      <c r="NVQ1161" s="754"/>
      <c r="NVR1161" s="754"/>
      <c r="NVS1161" s="754"/>
      <c r="NVT1161" s="754"/>
      <c r="NVU1161" s="754"/>
      <c r="NVV1161" s="754"/>
      <c r="NVW1161" s="754"/>
      <c r="NVX1161" s="754"/>
      <c r="NVY1161" s="754"/>
      <c r="NVZ1161" s="754"/>
      <c r="NWA1161" s="754"/>
      <c r="NWB1161" s="754"/>
      <c r="NWC1161" s="754"/>
      <c r="NWD1161" s="754"/>
      <c r="NWE1161" s="754"/>
      <c r="NWF1161" s="754"/>
      <c r="NWG1161" s="754"/>
      <c r="NWH1161" s="754"/>
      <c r="NWI1161" s="754"/>
      <c r="NWJ1161" s="754"/>
      <c r="NWK1161" s="754"/>
      <c r="NWL1161" s="754"/>
      <c r="NWM1161" s="754"/>
      <c r="NWN1161" s="754"/>
      <c r="NWO1161" s="754"/>
      <c r="NWP1161" s="754"/>
      <c r="NWQ1161" s="754"/>
      <c r="NWR1161" s="754"/>
      <c r="NWS1161" s="754"/>
      <c r="NWT1161" s="754"/>
      <c r="NWU1161" s="754"/>
      <c r="NWV1161" s="754"/>
      <c r="NWW1161" s="754"/>
      <c r="NWX1161" s="754"/>
      <c r="NWY1161" s="754"/>
      <c r="NWZ1161" s="754"/>
      <c r="NXA1161" s="754"/>
      <c r="NXB1161" s="754"/>
      <c r="NXC1161" s="754"/>
      <c r="NXD1161" s="754"/>
      <c r="NXE1161" s="754"/>
      <c r="NXF1161" s="754"/>
      <c r="NXG1161" s="754"/>
      <c r="NXH1161" s="754"/>
      <c r="NXI1161" s="754"/>
      <c r="NXJ1161" s="754"/>
      <c r="NXK1161" s="754"/>
      <c r="NXL1161" s="754"/>
      <c r="NXM1161" s="754"/>
      <c r="NXN1161" s="754"/>
      <c r="NXO1161" s="754"/>
      <c r="NXP1161" s="754"/>
      <c r="NXQ1161" s="754"/>
      <c r="NXR1161" s="754"/>
      <c r="NXS1161" s="754"/>
      <c r="NXT1161" s="754"/>
      <c r="NXU1161" s="754"/>
      <c r="NXV1161" s="754"/>
      <c r="NXW1161" s="754"/>
      <c r="NXX1161" s="754"/>
      <c r="NXY1161" s="754"/>
      <c r="NXZ1161" s="754"/>
      <c r="NYA1161" s="754"/>
      <c r="NYB1161" s="754"/>
      <c r="NYC1161" s="754"/>
      <c r="NYD1161" s="754"/>
      <c r="NYE1161" s="754"/>
      <c r="NYF1161" s="754"/>
      <c r="NYG1161" s="754"/>
      <c r="NYH1161" s="754"/>
      <c r="NYI1161" s="754"/>
      <c r="NYJ1161" s="754"/>
      <c r="NYK1161" s="754"/>
      <c r="NYL1161" s="754"/>
      <c r="NYM1161" s="754"/>
      <c r="NYN1161" s="754"/>
      <c r="NYO1161" s="754"/>
      <c r="NYP1161" s="754"/>
      <c r="NYQ1161" s="754"/>
      <c r="NYR1161" s="754"/>
      <c r="NYS1161" s="754"/>
      <c r="NYT1161" s="754"/>
      <c r="NYU1161" s="754"/>
      <c r="NYV1161" s="754"/>
      <c r="NYW1161" s="754"/>
      <c r="NYX1161" s="754"/>
      <c r="NYY1161" s="754"/>
      <c r="NYZ1161" s="754"/>
      <c r="NZA1161" s="754"/>
      <c r="NZB1161" s="754"/>
      <c r="NZC1161" s="754"/>
      <c r="NZD1161" s="754"/>
      <c r="NZE1161" s="754"/>
      <c r="NZF1161" s="754"/>
      <c r="NZG1161" s="754"/>
      <c r="NZH1161" s="754"/>
      <c r="NZI1161" s="754"/>
      <c r="NZJ1161" s="754"/>
      <c r="NZK1161" s="754"/>
      <c r="NZL1161" s="754"/>
      <c r="NZM1161" s="754"/>
      <c r="NZN1161" s="754"/>
      <c r="NZO1161" s="754"/>
      <c r="NZP1161" s="754"/>
      <c r="NZQ1161" s="754"/>
      <c r="NZR1161" s="754"/>
      <c r="NZS1161" s="754"/>
      <c r="NZT1161" s="754"/>
      <c r="NZU1161" s="754"/>
      <c r="NZV1161" s="754"/>
      <c r="NZW1161" s="754"/>
      <c r="NZX1161" s="754"/>
      <c r="NZY1161" s="754"/>
      <c r="NZZ1161" s="754"/>
      <c r="OAA1161" s="754"/>
      <c r="OAB1161" s="754"/>
      <c r="OAC1161" s="754"/>
      <c r="OAD1161" s="754"/>
      <c r="OAE1161" s="754"/>
      <c r="OAF1161" s="754"/>
      <c r="OAG1161" s="754"/>
      <c r="OAH1161" s="754"/>
      <c r="OAI1161" s="754"/>
      <c r="OAJ1161" s="754"/>
      <c r="OAK1161" s="754"/>
      <c r="OAL1161" s="754"/>
      <c r="OAM1161" s="754"/>
      <c r="OAN1161" s="754"/>
      <c r="OAO1161" s="754"/>
      <c r="OAP1161" s="754"/>
      <c r="OAQ1161" s="754"/>
      <c r="OAR1161" s="754"/>
      <c r="OAS1161" s="754"/>
      <c r="OAT1161" s="754"/>
      <c r="OAU1161" s="754"/>
      <c r="OAV1161" s="754"/>
      <c r="OAW1161" s="754"/>
      <c r="OAX1161" s="754"/>
      <c r="OAY1161" s="754"/>
      <c r="OAZ1161" s="754"/>
      <c r="OBA1161" s="754"/>
      <c r="OBB1161" s="754"/>
      <c r="OBC1161" s="754"/>
      <c r="OBD1161" s="754"/>
      <c r="OBE1161" s="754"/>
      <c r="OBF1161" s="754"/>
      <c r="OBG1161" s="754"/>
      <c r="OBH1161" s="754"/>
      <c r="OBI1161" s="754"/>
      <c r="OBJ1161" s="754"/>
      <c r="OBK1161" s="754"/>
      <c r="OBL1161" s="754"/>
      <c r="OBM1161" s="754"/>
      <c r="OBN1161" s="754"/>
      <c r="OBO1161" s="754"/>
      <c r="OBP1161" s="754"/>
      <c r="OBQ1161" s="754"/>
      <c r="OBR1161" s="754"/>
      <c r="OBS1161" s="754"/>
      <c r="OBT1161" s="754"/>
      <c r="OBU1161" s="754"/>
      <c r="OBV1161" s="754"/>
      <c r="OBW1161" s="754"/>
      <c r="OBX1161" s="754"/>
      <c r="OBY1161" s="754"/>
      <c r="OBZ1161" s="754"/>
      <c r="OCA1161" s="754"/>
      <c r="OCB1161" s="754"/>
      <c r="OCC1161" s="754"/>
      <c r="OCD1161" s="754"/>
      <c r="OCE1161" s="754"/>
      <c r="OCF1161" s="754"/>
      <c r="OCG1161" s="754"/>
      <c r="OCH1161" s="754"/>
      <c r="OCI1161" s="754"/>
      <c r="OCJ1161" s="754"/>
      <c r="OCK1161" s="754"/>
      <c r="OCL1161" s="754"/>
      <c r="OCM1161" s="754"/>
      <c r="OCN1161" s="754"/>
      <c r="OCO1161" s="754"/>
      <c r="OCP1161" s="754"/>
      <c r="OCQ1161" s="754"/>
      <c r="OCR1161" s="754"/>
      <c r="OCS1161" s="754"/>
      <c r="OCT1161" s="754"/>
      <c r="OCU1161" s="754"/>
      <c r="OCV1161" s="754"/>
      <c r="OCW1161" s="754"/>
      <c r="OCX1161" s="754"/>
      <c r="OCY1161" s="754"/>
      <c r="OCZ1161" s="754"/>
      <c r="ODA1161" s="754"/>
      <c r="ODB1161" s="754"/>
      <c r="ODC1161" s="754"/>
      <c r="ODD1161" s="754"/>
      <c r="ODE1161" s="754"/>
      <c r="ODF1161" s="754"/>
      <c r="ODG1161" s="754"/>
      <c r="ODH1161" s="754"/>
      <c r="ODI1161" s="754"/>
      <c r="ODJ1161" s="754"/>
      <c r="ODK1161" s="754"/>
      <c r="ODL1161" s="754"/>
      <c r="ODM1161" s="754"/>
      <c r="ODN1161" s="754"/>
      <c r="ODO1161" s="754"/>
      <c r="ODP1161" s="754"/>
      <c r="ODQ1161" s="754"/>
      <c r="ODR1161" s="754"/>
      <c r="ODS1161" s="754"/>
      <c r="ODT1161" s="754"/>
      <c r="ODU1161" s="754"/>
      <c r="ODV1161" s="754"/>
      <c r="ODW1161" s="754"/>
      <c r="ODX1161" s="754"/>
      <c r="ODY1161" s="754"/>
      <c r="ODZ1161" s="754"/>
      <c r="OEA1161" s="754"/>
      <c r="OEB1161" s="754"/>
      <c r="OEC1161" s="754"/>
      <c r="OED1161" s="754"/>
      <c r="OEE1161" s="754"/>
      <c r="OEF1161" s="754"/>
      <c r="OEG1161" s="754"/>
      <c r="OEH1161" s="754"/>
      <c r="OEI1161" s="754"/>
      <c r="OEJ1161" s="754"/>
      <c r="OEK1161" s="754"/>
      <c r="OEL1161" s="754"/>
      <c r="OEM1161" s="754"/>
      <c r="OEN1161" s="754"/>
      <c r="OEO1161" s="754"/>
      <c r="OEP1161" s="754"/>
      <c r="OEQ1161" s="754"/>
      <c r="OER1161" s="754"/>
      <c r="OES1161" s="754"/>
      <c r="OET1161" s="754"/>
      <c r="OEU1161" s="754"/>
      <c r="OEV1161" s="754"/>
      <c r="OEW1161" s="754"/>
      <c r="OEX1161" s="754"/>
      <c r="OEY1161" s="754"/>
      <c r="OEZ1161" s="754"/>
      <c r="OFA1161" s="754"/>
      <c r="OFB1161" s="754"/>
      <c r="OFC1161" s="754"/>
      <c r="OFD1161" s="754"/>
      <c r="OFE1161" s="754"/>
      <c r="OFF1161" s="754"/>
      <c r="OFG1161" s="754"/>
      <c r="OFH1161" s="754"/>
      <c r="OFI1161" s="754"/>
      <c r="OFJ1161" s="754"/>
      <c r="OFK1161" s="754"/>
      <c r="OFL1161" s="754"/>
      <c r="OFM1161" s="754"/>
      <c r="OFN1161" s="754"/>
      <c r="OFO1161" s="754"/>
      <c r="OFP1161" s="754"/>
      <c r="OFQ1161" s="754"/>
      <c r="OFR1161" s="754"/>
      <c r="OFS1161" s="754"/>
      <c r="OFT1161" s="754"/>
      <c r="OFU1161" s="754"/>
      <c r="OFV1161" s="754"/>
      <c r="OFW1161" s="754"/>
      <c r="OFX1161" s="754"/>
      <c r="OFY1161" s="754"/>
      <c r="OFZ1161" s="754"/>
      <c r="OGA1161" s="754"/>
      <c r="OGB1161" s="754"/>
      <c r="OGC1161" s="754"/>
      <c r="OGD1161" s="754"/>
      <c r="OGE1161" s="754"/>
      <c r="OGF1161" s="754"/>
      <c r="OGG1161" s="754"/>
      <c r="OGH1161" s="754"/>
      <c r="OGI1161" s="754"/>
      <c r="OGJ1161" s="754"/>
      <c r="OGK1161" s="754"/>
      <c r="OGL1161" s="754"/>
      <c r="OGM1161" s="754"/>
      <c r="OGN1161" s="754"/>
      <c r="OGO1161" s="754"/>
      <c r="OGP1161" s="754"/>
      <c r="OGQ1161" s="754"/>
      <c r="OGR1161" s="754"/>
      <c r="OGS1161" s="754"/>
      <c r="OGT1161" s="754"/>
      <c r="OGU1161" s="754"/>
      <c r="OGV1161" s="754"/>
      <c r="OGW1161" s="754"/>
      <c r="OGX1161" s="754"/>
      <c r="OGY1161" s="754"/>
      <c r="OGZ1161" s="754"/>
      <c r="OHA1161" s="754"/>
      <c r="OHB1161" s="754"/>
      <c r="OHC1161" s="754"/>
      <c r="OHD1161" s="754"/>
      <c r="OHE1161" s="754"/>
      <c r="OHF1161" s="754"/>
      <c r="OHG1161" s="754"/>
      <c r="OHH1161" s="754"/>
      <c r="OHI1161" s="754"/>
      <c r="OHJ1161" s="754"/>
      <c r="OHK1161" s="754"/>
      <c r="OHL1161" s="754"/>
      <c r="OHM1161" s="754"/>
      <c r="OHN1161" s="754"/>
      <c r="OHO1161" s="754"/>
      <c r="OHP1161" s="754"/>
      <c r="OHQ1161" s="754"/>
      <c r="OHR1161" s="754"/>
      <c r="OHS1161" s="754"/>
      <c r="OHT1161" s="754"/>
      <c r="OHU1161" s="754"/>
      <c r="OHV1161" s="754"/>
      <c r="OHW1161" s="754"/>
      <c r="OHX1161" s="754"/>
      <c r="OHY1161" s="754"/>
      <c r="OHZ1161" s="754"/>
      <c r="OIA1161" s="754"/>
      <c r="OIB1161" s="754"/>
      <c r="OIC1161" s="754"/>
      <c r="OID1161" s="754"/>
      <c r="OIE1161" s="754"/>
      <c r="OIF1161" s="754"/>
      <c r="OIG1161" s="754"/>
      <c r="OIH1161" s="754"/>
      <c r="OII1161" s="754"/>
      <c r="OIJ1161" s="754"/>
      <c r="OIK1161" s="754"/>
      <c r="OIL1161" s="754"/>
      <c r="OIM1161" s="754"/>
      <c r="OIN1161" s="754"/>
      <c r="OIO1161" s="754"/>
      <c r="OIP1161" s="754"/>
      <c r="OIQ1161" s="754"/>
      <c r="OIR1161" s="754"/>
      <c r="OIS1161" s="754"/>
      <c r="OIT1161" s="754"/>
      <c r="OIU1161" s="754"/>
      <c r="OIV1161" s="754"/>
      <c r="OIW1161" s="754"/>
      <c r="OIX1161" s="754"/>
      <c r="OIY1161" s="754"/>
      <c r="OIZ1161" s="754"/>
      <c r="OJA1161" s="754"/>
      <c r="OJB1161" s="754"/>
      <c r="OJC1161" s="754"/>
      <c r="OJD1161" s="754"/>
      <c r="OJE1161" s="754"/>
      <c r="OJF1161" s="754"/>
      <c r="OJG1161" s="754"/>
      <c r="OJH1161" s="754"/>
      <c r="OJI1161" s="754"/>
      <c r="OJJ1161" s="754"/>
      <c r="OJK1161" s="754"/>
      <c r="OJL1161" s="754"/>
      <c r="OJM1161" s="754"/>
      <c r="OJN1161" s="754"/>
      <c r="OJO1161" s="754"/>
      <c r="OJP1161" s="754"/>
      <c r="OJQ1161" s="754"/>
      <c r="OJR1161" s="754"/>
      <c r="OJS1161" s="754"/>
      <c r="OJT1161" s="754"/>
      <c r="OJU1161" s="754"/>
      <c r="OJV1161" s="754"/>
      <c r="OJW1161" s="754"/>
      <c r="OJX1161" s="754"/>
      <c r="OJY1161" s="754"/>
      <c r="OJZ1161" s="754"/>
      <c r="OKA1161" s="754"/>
      <c r="OKB1161" s="754"/>
      <c r="OKC1161" s="754"/>
      <c r="OKD1161" s="754"/>
      <c r="OKE1161" s="754"/>
      <c r="OKF1161" s="754"/>
      <c r="OKG1161" s="754"/>
      <c r="OKH1161" s="754"/>
      <c r="OKI1161" s="754"/>
      <c r="OKJ1161" s="754"/>
      <c r="OKK1161" s="754"/>
      <c r="OKL1161" s="754"/>
      <c r="OKM1161" s="754"/>
      <c r="OKN1161" s="754"/>
      <c r="OKO1161" s="754"/>
      <c r="OKP1161" s="754"/>
      <c r="OKQ1161" s="754"/>
      <c r="OKR1161" s="754"/>
      <c r="OKS1161" s="754"/>
      <c r="OKT1161" s="754"/>
      <c r="OKU1161" s="754"/>
      <c r="OKV1161" s="754"/>
      <c r="OKW1161" s="754"/>
      <c r="OKX1161" s="754"/>
      <c r="OKY1161" s="754"/>
      <c r="OKZ1161" s="754"/>
      <c r="OLA1161" s="754"/>
      <c r="OLB1161" s="754"/>
      <c r="OLC1161" s="754"/>
      <c r="OLD1161" s="754"/>
      <c r="OLE1161" s="754"/>
      <c r="OLF1161" s="754"/>
      <c r="OLG1161" s="754"/>
      <c r="OLH1161" s="754"/>
      <c r="OLI1161" s="754"/>
      <c r="OLJ1161" s="754"/>
      <c r="OLK1161" s="754"/>
      <c r="OLL1161" s="754"/>
      <c r="OLM1161" s="754"/>
      <c r="OLN1161" s="754"/>
      <c r="OLO1161" s="754"/>
      <c r="OLP1161" s="754"/>
      <c r="OLQ1161" s="754"/>
      <c r="OLR1161" s="754"/>
      <c r="OLS1161" s="754"/>
      <c r="OLT1161" s="754"/>
      <c r="OLU1161" s="754"/>
      <c r="OLV1161" s="754"/>
      <c r="OLW1161" s="754"/>
      <c r="OLX1161" s="754"/>
      <c r="OLY1161" s="754"/>
      <c r="OLZ1161" s="754"/>
      <c r="OMA1161" s="754"/>
      <c r="OMB1161" s="754"/>
      <c r="OMC1161" s="754"/>
      <c r="OMD1161" s="754"/>
      <c r="OME1161" s="754"/>
      <c r="OMF1161" s="754"/>
      <c r="OMG1161" s="754"/>
      <c r="OMH1161" s="754"/>
      <c r="OMI1161" s="754"/>
      <c r="OMJ1161" s="754"/>
      <c r="OMK1161" s="754"/>
      <c r="OML1161" s="754"/>
      <c r="OMM1161" s="754"/>
      <c r="OMN1161" s="754"/>
      <c r="OMO1161" s="754"/>
      <c r="OMP1161" s="754"/>
      <c r="OMQ1161" s="754"/>
      <c r="OMR1161" s="754"/>
      <c r="OMS1161" s="754"/>
      <c r="OMT1161" s="754"/>
      <c r="OMU1161" s="754"/>
      <c r="OMV1161" s="754"/>
      <c r="OMW1161" s="754"/>
      <c r="OMX1161" s="754"/>
      <c r="OMY1161" s="754"/>
      <c r="OMZ1161" s="754"/>
      <c r="ONA1161" s="754"/>
      <c r="ONB1161" s="754"/>
      <c r="ONC1161" s="754"/>
      <c r="OND1161" s="754"/>
      <c r="ONE1161" s="754"/>
      <c r="ONF1161" s="754"/>
      <c r="ONG1161" s="754"/>
      <c r="ONH1161" s="754"/>
      <c r="ONI1161" s="754"/>
      <c r="ONJ1161" s="754"/>
      <c r="ONK1161" s="754"/>
      <c r="ONL1161" s="754"/>
      <c r="ONM1161" s="754"/>
      <c r="ONN1161" s="754"/>
      <c r="ONO1161" s="754"/>
      <c r="ONP1161" s="754"/>
      <c r="ONQ1161" s="754"/>
      <c r="ONR1161" s="754"/>
      <c r="ONS1161" s="754"/>
      <c r="ONT1161" s="754"/>
      <c r="ONU1161" s="754"/>
      <c r="ONV1161" s="754"/>
      <c r="ONW1161" s="754"/>
      <c r="ONX1161" s="754"/>
      <c r="ONY1161" s="754"/>
      <c r="ONZ1161" s="754"/>
      <c r="OOA1161" s="754"/>
      <c r="OOB1161" s="754"/>
      <c r="OOC1161" s="754"/>
      <c r="OOD1161" s="754"/>
      <c r="OOE1161" s="754"/>
      <c r="OOF1161" s="754"/>
      <c r="OOG1161" s="754"/>
      <c r="OOH1161" s="754"/>
      <c r="OOI1161" s="754"/>
      <c r="OOJ1161" s="754"/>
      <c r="OOK1161" s="754"/>
      <c r="OOL1161" s="754"/>
      <c r="OOM1161" s="754"/>
      <c r="OON1161" s="754"/>
      <c r="OOO1161" s="754"/>
      <c r="OOP1161" s="754"/>
      <c r="OOQ1161" s="754"/>
      <c r="OOR1161" s="754"/>
      <c r="OOS1161" s="754"/>
      <c r="OOT1161" s="754"/>
      <c r="OOU1161" s="754"/>
      <c r="OOV1161" s="754"/>
      <c r="OOW1161" s="754"/>
      <c r="OOX1161" s="754"/>
      <c r="OOY1161" s="754"/>
      <c r="OOZ1161" s="754"/>
      <c r="OPA1161" s="754"/>
      <c r="OPB1161" s="754"/>
      <c r="OPC1161" s="754"/>
      <c r="OPD1161" s="754"/>
      <c r="OPE1161" s="754"/>
      <c r="OPF1161" s="754"/>
      <c r="OPG1161" s="754"/>
      <c r="OPH1161" s="754"/>
      <c r="OPI1161" s="754"/>
      <c r="OPJ1161" s="754"/>
      <c r="OPK1161" s="754"/>
      <c r="OPL1161" s="754"/>
      <c r="OPM1161" s="754"/>
      <c r="OPN1161" s="754"/>
      <c r="OPO1161" s="754"/>
      <c r="OPP1161" s="754"/>
      <c r="OPQ1161" s="754"/>
      <c r="OPR1161" s="754"/>
      <c r="OPS1161" s="754"/>
      <c r="OPT1161" s="754"/>
      <c r="OPU1161" s="754"/>
      <c r="OPV1161" s="754"/>
      <c r="OPW1161" s="754"/>
      <c r="OPX1161" s="754"/>
      <c r="OPY1161" s="754"/>
      <c r="OPZ1161" s="754"/>
      <c r="OQA1161" s="754"/>
      <c r="OQB1161" s="754"/>
      <c r="OQC1161" s="754"/>
      <c r="OQD1161" s="754"/>
      <c r="OQE1161" s="754"/>
      <c r="OQF1161" s="754"/>
      <c r="OQG1161" s="754"/>
      <c r="OQH1161" s="754"/>
      <c r="OQI1161" s="754"/>
      <c r="OQJ1161" s="754"/>
      <c r="OQK1161" s="754"/>
      <c r="OQL1161" s="754"/>
      <c r="OQM1161" s="754"/>
      <c r="OQN1161" s="754"/>
      <c r="OQO1161" s="754"/>
      <c r="OQP1161" s="754"/>
      <c r="OQQ1161" s="754"/>
      <c r="OQR1161" s="754"/>
      <c r="OQS1161" s="754"/>
      <c r="OQT1161" s="754"/>
      <c r="OQU1161" s="754"/>
      <c r="OQV1161" s="754"/>
      <c r="OQW1161" s="754"/>
      <c r="OQX1161" s="754"/>
      <c r="OQY1161" s="754"/>
      <c r="OQZ1161" s="754"/>
      <c r="ORA1161" s="754"/>
      <c r="ORB1161" s="754"/>
      <c r="ORC1161" s="754"/>
      <c r="ORD1161" s="754"/>
      <c r="ORE1161" s="754"/>
      <c r="ORF1161" s="754"/>
      <c r="ORG1161" s="754"/>
      <c r="ORH1161" s="754"/>
      <c r="ORI1161" s="754"/>
      <c r="ORJ1161" s="754"/>
      <c r="ORK1161" s="754"/>
      <c r="ORL1161" s="754"/>
      <c r="ORM1161" s="754"/>
      <c r="ORN1161" s="754"/>
      <c r="ORO1161" s="754"/>
      <c r="ORP1161" s="754"/>
      <c r="ORQ1161" s="754"/>
      <c r="ORR1161" s="754"/>
      <c r="ORS1161" s="754"/>
      <c r="ORT1161" s="754"/>
      <c r="ORU1161" s="754"/>
      <c r="ORV1161" s="754"/>
      <c r="ORW1161" s="754"/>
      <c r="ORX1161" s="754"/>
      <c r="ORY1161" s="754"/>
      <c r="ORZ1161" s="754"/>
      <c r="OSA1161" s="754"/>
      <c r="OSB1161" s="754"/>
      <c r="OSC1161" s="754"/>
      <c r="OSD1161" s="754"/>
      <c r="OSE1161" s="754"/>
      <c r="OSF1161" s="754"/>
      <c r="OSG1161" s="754"/>
      <c r="OSH1161" s="754"/>
      <c r="OSI1161" s="754"/>
      <c r="OSJ1161" s="754"/>
      <c r="OSK1161" s="754"/>
      <c r="OSL1161" s="754"/>
      <c r="OSM1161" s="754"/>
      <c r="OSN1161" s="754"/>
      <c r="OSO1161" s="754"/>
      <c r="OSP1161" s="754"/>
      <c r="OSQ1161" s="754"/>
      <c r="OSR1161" s="754"/>
      <c r="OSS1161" s="754"/>
      <c r="OST1161" s="754"/>
      <c r="OSU1161" s="754"/>
      <c r="OSV1161" s="754"/>
      <c r="OSW1161" s="754"/>
      <c r="OSX1161" s="754"/>
      <c r="OSY1161" s="754"/>
      <c r="OSZ1161" s="754"/>
      <c r="OTA1161" s="754"/>
      <c r="OTB1161" s="754"/>
      <c r="OTC1161" s="754"/>
      <c r="OTD1161" s="754"/>
      <c r="OTE1161" s="754"/>
      <c r="OTF1161" s="754"/>
      <c r="OTG1161" s="754"/>
      <c r="OTH1161" s="754"/>
      <c r="OTI1161" s="754"/>
      <c r="OTJ1161" s="754"/>
      <c r="OTK1161" s="754"/>
      <c r="OTL1161" s="754"/>
      <c r="OTM1161" s="754"/>
      <c r="OTN1161" s="754"/>
      <c r="OTO1161" s="754"/>
      <c r="OTP1161" s="754"/>
      <c r="OTQ1161" s="754"/>
      <c r="OTR1161" s="754"/>
      <c r="OTS1161" s="754"/>
      <c r="OTT1161" s="754"/>
      <c r="OTU1161" s="754"/>
      <c r="OTV1161" s="754"/>
      <c r="OTW1161" s="754"/>
      <c r="OTX1161" s="754"/>
      <c r="OTY1161" s="754"/>
      <c r="OTZ1161" s="754"/>
      <c r="OUA1161" s="754"/>
      <c r="OUB1161" s="754"/>
      <c r="OUC1161" s="754"/>
      <c r="OUD1161" s="754"/>
      <c r="OUE1161" s="754"/>
      <c r="OUF1161" s="754"/>
      <c r="OUG1161" s="754"/>
      <c r="OUH1161" s="754"/>
      <c r="OUI1161" s="754"/>
      <c r="OUJ1161" s="754"/>
      <c r="OUK1161" s="754"/>
      <c r="OUL1161" s="754"/>
      <c r="OUM1161" s="754"/>
      <c r="OUN1161" s="754"/>
      <c r="OUO1161" s="754"/>
      <c r="OUP1161" s="754"/>
      <c r="OUQ1161" s="754"/>
      <c r="OUR1161" s="754"/>
      <c r="OUS1161" s="754"/>
      <c r="OUT1161" s="754"/>
      <c r="OUU1161" s="754"/>
      <c r="OUV1161" s="754"/>
      <c r="OUW1161" s="754"/>
      <c r="OUX1161" s="754"/>
      <c r="OUY1161" s="754"/>
      <c r="OUZ1161" s="754"/>
      <c r="OVA1161" s="754"/>
      <c r="OVB1161" s="754"/>
      <c r="OVC1161" s="754"/>
      <c r="OVD1161" s="754"/>
      <c r="OVE1161" s="754"/>
      <c r="OVF1161" s="754"/>
      <c r="OVG1161" s="754"/>
      <c r="OVH1161" s="754"/>
      <c r="OVI1161" s="754"/>
      <c r="OVJ1161" s="754"/>
      <c r="OVK1161" s="754"/>
      <c r="OVL1161" s="754"/>
      <c r="OVM1161" s="754"/>
      <c r="OVN1161" s="754"/>
      <c r="OVO1161" s="754"/>
      <c r="OVP1161" s="754"/>
      <c r="OVQ1161" s="754"/>
      <c r="OVR1161" s="754"/>
      <c r="OVS1161" s="754"/>
      <c r="OVT1161" s="754"/>
      <c r="OVU1161" s="754"/>
      <c r="OVV1161" s="754"/>
      <c r="OVW1161" s="754"/>
      <c r="OVX1161" s="754"/>
      <c r="OVY1161" s="754"/>
      <c r="OVZ1161" s="754"/>
      <c r="OWA1161" s="754"/>
      <c r="OWB1161" s="754"/>
      <c r="OWC1161" s="754"/>
      <c r="OWD1161" s="754"/>
      <c r="OWE1161" s="754"/>
      <c r="OWF1161" s="754"/>
      <c r="OWG1161" s="754"/>
      <c r="OWH1161" s="754"/>
      <c r="OWI1161" s="754"/>
      <c r="OWJ1161" s="754"/>
      <c r="OWK1161" s="754"/>
      <c r="OWL1161" s="754"/>
      <c r="OWM1161" s="754"/>
      <c r="OWN1161" s="754"/>
      <c r="OWO1161" s="754"/>
      <c r="OWP1161" s="754"/>
      <c r="OWQ1161" s="754"/>
      <c r="OWR1161" s="754"/>
      <c r="OWS1161" s="754"/>
      <c r="OWT1161" s="754"/>
      <c r="OWU1161" s="754"/>
      <c r="OWV1161" s="754"/>
      <c r="OWW1161" s="754"/>
      <c r="OWX1161" s="754"/>
      <c r="OWY1161" s="754"/>
      <c r="OWZ1161" s="754"/>
      <c r="OXA1161" s="754"/>
      <c r="OXB1161" s="754"/>
      <c r="OXC1161" s="754"/>
      <c r="OXD1161" s="754"/>
      <c r="OXE1161" s="754"/>
      <c r="OXF1161" s="754"/>
      <c r="OXG1161" s="754"/>
      <c r="OXH1161" s="754"/>
      <c r="OXI1161" s="754"/>
      <c r="OXJ1161" s="754"/>
      <c r="OXK1161" s="754"/>
      <c r="OXL1161" s="754"/>
      <c r="OXM1161" s="754"/>
      <c r="OXN1161" s="754"/>
      <c r="OXO1161" s="754"/>
      <c r="OXP1161" s="754"/>
      <c r="OXQ1161" s="754"/>
      <c r="OXR1161" s="754"/>
      <c r="OXS1161" s="754"/>
      <c r="OXT1161" s="754"/>
      <c r="OXU1161" s="754"/>
      <c r="OXV1161" s="754"/>
      <c r="OXW1161" s="754"/>
      <c r="OXX1161" s="754"/>
      <c r="OXY1161" s="754"/>
      <c r="OXZ1161" s="754"/>
      <c r="OYA1161" s="754"/>
      <c r="OYB1161" s="754"/>
      <c r="OYC1161" s="754"/>
      <c r="OYD1161" s="754"/>
      <c r="OYE1161" s="754"/>
      <c r="OYF1161" s="754"/>
      <c r="OYG1161" s="754"/>
      <c r="OYH1161" s="754"/>
      <c r="OYI1161" s="754"/>
      <c r="OYJ1161" s="754"/>
      <c r="OYK1161" s="754"/>
      <c r="OYL1161" s="754"/>
      <c r="OYM1161" s="754"/>
      <c r="OYN1161" s="754"/>
      <c r="OYO1161" s="754"/>
      <c r="OYP1161" s="754"/>
      <c r="OYQ1161" s="754"/>
      <c r="OYR1161" s="754"/>
      <c r="OYS1161" s="754"/>
      <c r="OYT1161" s="754"/>
      <c r="OYU1161" s="754"/>
      <c r="OYV1161" s="754"/>
      <c r="OYW1161" s="754"/>
      <c r="OYX1161" s="754"/>
      <c r="OYY1161" s="754"/>
      <c r="OYZ1161" s="754"/>
      <c r="OZA1161" s="754"/>
      <c r="OZB1161" s="754"/>
      <c r="OZC1161" s="754"/>
      <c r="OZD1161" s="754"/>
      <c r="OZE1161" s="754"/>
      <c r="OZF1161" s="754"/>
      <c r="OZG1161" s="754"/>
      <c r="OZH1161" s="754"/>
      <c r="OZI1161" s="754"/>
      <c r="OZJ1161" s="754"/>
      <c r="OZK1161" s="754"/>
      <c r="OZL1161" s="754"/>
      <c r="OZM1161" s="754"/>
      <c r="OZN1161" s="754"/>
      <c r="OZO1161" s="754"/>
      <c r="OZP1161" s="754"/>
      <c r="OZQ1161" s="754"/>
      <c r="OZR1161" s="754"/>
      <c r="OZS1161" s="754"/>
      <c r="OZT1161" s="754"/>
      <c r="OZU1161" s="754"/>
      <c r="OZV1161" s="754"/>
      <c r="OZW1161" s="754"/>
      <c r="OZX1161" s="754"/>
      <c r="OZY1161" s="754"/>
      <c r="OZZ1161" s="754"/>
      <c r="PAA1161" s="754"/>
      <c r="PAB1161" s="754"/>
      <c r="PAC1161" s="754"/>
      <c r="PAD1161" s="754"/>
      <c r="PAE1161" s="754"/>
      <c r="PAF1161" s="754"/>
      <c r="PAG1161" s="754"/>
      <c r="PAH1161" s="754"/>
      <c r="PAI1161" s="754"/>
      <c r="PAJ1161" s="754"/>
      <c r="PAK1161" s="754"/>
      <c r="PAL1161" s="754"/>
      <c r="PAM1161" s="754"/>
      <c r="PAN1161" s="754"/>
      <c r="PAO1161" s="754"/>
      <c r="PAP1161" s="754"/>
      <c r="PAQ1161" s="754"/>
      <c r="PAR1161" s="754"/>
      <c r="PAS1161" s="754"/>
      <c r="PAT1161" s="754"/>
      <c r="PAU1161" s="754"/>
      <c r="PAV1161" s="754"/>
      <c r="PAW1161" s="754"/>
      <c r="PAX1161" s="754"/>
      <c r="PAY1161" s="754"/>
      <c r="PAZ1161" s="754"/>
      <c r="PBA1161" s="754"/>
      <c r="PBB1161" s="754"/>
      <c r="PBC1161" s="754"/>
      <c r="PBD1161" s="754"/>
      <c r="PBE1161" s="754"/>
      <c r="PBF1161" s="754"/>
      <c r="PBG1161" s="754"/>
      <c r="PBH1161" s="754"/>
      <c r="PBI1161" s="754"/>
      <c r="PBJ1161" s="754"/>
      <c r="PBK1161" s="754"/>
      <c r="PBL1161" s="754"/>
      <c r="PBM1161" s="754"/>
      <c r="PBN1161" s="754"/>
      <c r="PBO1161" s="754"/>
      <c r="PBP1161" s="754"/>
      <c r="PBQ1161" s="754"/>
      <c r="PBR1161" s="754"/>
      <c r="PBS1161" s="754"/>
      <c r="PBT1161" s="754"/>
      <c r="PBU1161" s="754"/>
      <c r="PBV1161" s="754"/>
      <c r="PBW1161" s="754"/>
      <c r="PBX1161" s="754"/>
      <c r="PBY1161" s="754"/>
      <c r="PBZ1161" s="754"/>
      <c r="PCA1161" s="754"/>
      <c r="PCB1161" s="754"/>
      <c r="PCC1161" s="754"/>
      <c r="PCD1161" s="754"/>
      <c r="PCE1161" s="754"/>
      <c r="PCF1161" s="754"/>
      <c r="PCG1161" s="754"/>
      <c r="PCH1161" s="754"/>
      <c r="PCI1161" s="754"/>
      <c r="PCJ1161" s="754"/>
      <c r="PCK1161" s="754"/>
      <c r="PCL1161" s="754"/>
      <c r="PCM1161" s="754"/>
      <c r="PCN1161" s="754"/>
      <c r="PCO1161" s="754"/>
      <c r="PCP1161" s="754"/>
      <c r="PCQ1161" s="754"/>
      <c r="PCR1161" s="754"/>
      <c r="PCS1161" s="754"/>
      <c r="PCT1161" s="754"/>
      <c r="PCU1161" s="754"/>
      <c r="PCV1161" s="754"/>
      <c r="PCW1161" s="754"/>
      <c r="PCX1161" s="754"/>
      <c r="PCY1161" s="754"/>
      <c r="PCZ1161" s="754"/>
      <c r="PDA1161" s="754"/>
      <c r="PDB1161" s="754"/>
      <c r="PDC1161" s="754"/>
      <c r="PDD1161" s="754"/>
      <c r="PDE1161" s="754"/>
      <c r="PDF1161" s="754"/>
      <c r="PDG1161" s="754"/>
      <c r="PDH1161" s="754"/>
      <c r="PDI1161" s="754"/>
      <c r="PDJ1161" s="754"/>
      <c r="PDK1161" s="754"/>
      <c r="PDL1161" s="754"/>
      <c r="PDM1161" s="754"/>
      <c r="PDN1161" s="754"/>
      <c r="PDO1161" s="754"/>
      <c r="PDP1161" s="754"/>
      <c r="PDQ1161" s="754"/>
      <c r="PDR1161" s="754"/>
      <c r="PDS1161" s="754"/>
      <c r="PDT1161" s="754"/>
      <c r="PDU1161" s="754"/>
      <c r="PDV1161" s="754"/>
      <c r="PDW1161" s="754"/>
      <c r="PDX1161" s="754"/>
      <c r="PDY1161" s="754"/>
      <c r="PDZ1161" s="754"/>
      <c r="PEA1161" s="754"/>
      <c r="PEB1161" s="754"/>
      <c r="PEC1161" s="754"/>
      <c r="PED1161" s="754"/>
      <c r="PEE1161" s="754"/>
      <c r="PEF1161" s="754"/>
      <c r="PEG1161" s="754"/>
      <c r="PEH1161" s="754"/>
      <c r="PEI1161" s="754"/>
      <c r="PEJ1161" s="754"/>
      <c r="PEK1161" s="754"/>
      <c r="PEL1161" s="754"/>
      <c r="PEM1161" s="754"/>
      <c r="PEN1161" s="754"/>
      <c r="PEO1161" s="754"/>
      <c r="PEP1161" s="754"/>
      <c r="PEQ1161" s="754"/>
      <c r="PER1161" s="754"/>
      <c r="PES1161" s="754"/>
      <c r="PET1161" s="754"/>
      <c r="PEU1161" s="754"/>
      <c r="PEV1161" s="754"/>
      <c r="PEW1161" s="754"/>
      <c r="PEX1161" s="754"/>
      <c r="PEY1161" s="754"/>
      <c r="PEZ1161" s="754"/>
      <c r="PFA1161" s="754"/>
      <c r="PFB1161" s="754"/>
      <c r="PFC1161" s="754"/>
      <c r="PFD1161" s="754"/>
      <c r="PFE1161" s="754"/>
      <c r="PFF1161" s="754"/>
      <c r="PFG1161" s="754"/>
      <c r="PFH1161" s="754"/>
      <c r="PFI1161" s="754"/>
      <c r="PFJ1161" s="754"/>
      <c r="PFK1161" s="754"/>
      <c r="PFL1161" s="754"/>
      <c r="PFM1161" s="754"/>
      <c r="PFN1161" s="754"/>
      <c r="PFO1161" s="754"/>
      <c r="PFP1161" s="754"/>
      <c r="PFQ1161" s="754"/>
      <c r="PFR1161" s="754"/>
      <c r="PFS1161" s="754"/>
      <c r="PFT1161" s="754"/>
      <c r="PFU1161" s="754"/>
      <c r="PFV1161" s="754"/>
      <c r="PFW1161" s="754"/>
      <c r="PFX1161" s="754"/>
      <c r="PFY1161" s="754"/>
      <c r="PFZ1161" s="754"/>
      <c r="PGA1161" s="754"/>
      <c r="PGB1161" s="754"/>
      <c r="PGC1161" s="754"/>
      <c r="PGD1161" s="754"/>
      <c r="PGE1161" s="754"/>
      <c r="PGF1161" s="754"/>
      <c r="PGG1161" s="754"/>
      <c r="PGH1161" s="754"/>
      <c r="PGI1161" s="754"/>
      <c r="PGJ1161" s="754"/>
      <c r="PGK1161" s="754"/>
      <c r="PGL1161" s="754"/>
      <c r="PGM1161" s="754"/>
      <c r="PGN1161" s="754"/>
      <c r="PGO1161" s="754"/>
      <c r="PGP1161" s="754"/>
      <c r="PGQ1161" s="754"/>
      <c r="PGR1161" s="754"/>
      <c r="PGS1161" s="754"/>
      <c r="PGT1161" s="754"/>
      <c r="PGU1161" s="754"/>
      <c r="PGV1161" s="754"/>
      <c r="PGW1161" s="754"/>
      <c r="PGX1161" s="754"/>
      <c r="PGY1161" s="754"/>
      <c r="PGZ1161" s="754"/>
      <c r="PHA1161" s="754"/>
      <c r="PHB1161" s="754"/>
      <c r="PHC1161" s="754"/>
      <c r="PHD1161" s="754"/>
      <c r="PHE1161" s="754"/>
      <c r="PHF1161" s="754"/>
      <c r="PHG1161" s="754"/>
      <c r="PHH1161" s="754"/>
      <c r="PHI1161" s="754"/>
      <c r="PHJ1161" s="754"/>
      <c r="PHK1161" s="754"/>
      <c r="PHL1161" s="754"/>
      <c r="PHM1161" s="754"/>
      <c r="PHN1161" s="754"/>
      <c r="PHO1161" s="754"/>
      <c r="PHP1161" s="754"/>
      <c r="PHQ1161" s="754"/>
      <c r="PHR1161" s="754"/>
      <c r="PHS1161" s="754"/>
      <c r="PHT1161" s="754"/>
      <c r="PHU1161" s="754"/>
      <c r="PHV1161" s="754"/>
      <c r="PHW1161" s="754"/>
      <c r="PHX1161" s="754"/>
      <c r="PHY1161" s="754"/>
      <c r="PHZ1161" s="754"/>
      <c r="PIA1161" s="754"/>
      <c r="PIB1161" s="754"/>
      <c r="PIC1161" s="754"/>
      <c r="PID1161" s="754"/>
      <c r="PIE1161" s="754"/>
      <c r="PIF1161" s="754"/>
      <c r="PIG1161" s="754"/>
      <c r="PIH1161" s="754"/>
      <c r="PII1161" s="754"/>
      <c r="PIJ1161" s="754"/>
      <c r="PIK1161" s="754"/>
      <c r="PIL1161" s="754"/>
      <c r="PIM1161" s="754"/>
      <c r="PIN1161" s="754"/>
      <c r="PIO1161" s="754"/>
      <c r="PIP1161" s="754"/>
      <c r="PIQ1161" s="754"/>
      <c r="PIR1161" s="754"/>
      <c r="PIS1161" s="754"/>
      <c r="PIT1161" s="754"/>
      <c r="PIU1161" s="754"/>
      <c r="PIV1161" s="754"/>
      <c r="PIW1161" s="754"/>
      <c r="PIX1161" s="754"/>
      <c r="PIY1161" s="754"/>
      <c r="PIZ1161" s="754"/>
      <c r="PJA1161" s="754"/>
      <c r="PJB1161" s="754"/>
      <c r="PJC1161" s="754"/>
      <c r="PJD1161" s="754"/>
      <c r="PJE1161" s="754"/>
      <c r="PJF1161" s="754"/>
      <c r="PJG1161" s="754"/>
      <c r="PJH1161" s="754"/>
      <c r="PJI1161" s="754"/>
      <c r="PJJ1161" s="754"/>
      <c r="PJK1161" s="754"/>
      <c r="PJL1161" s="754"/>
      <c r="PJM1161" s="754"/>
      <c r="PJN1161" s="754"/>
      <c r="PJO1161" s="754"/>
      <c r="PJP1161" s="754"/>
      <c r="PJQ1161" s="754"/>
      <c r="PJR1161" s="754"/>
      <c r="PJS1161" s="754"/>
      <c r="PJT1161" s="754"/>
      <c r="PJU1161" s="754"/>
      <c r="PJV1161" s="754"/>
      <c r="PJW1161" s="754"/>
      <c r="PJX1161" s="754"/>
      <c r="PJY1161" s="754"/>
      <c r="PJZ1161" s="754"/>
      <c r="PKA1161" s="754"/>
      <c r="PKB1161" s="754"/>
      <c r="PKC1161" s="754"/>
      <c r="PKD1161" s="754"/>
      <c r="PKE1161" s="754"/>
      <c r="PKF1161" s="754"/>
      <c r="PKG1161" s="754"/>
      <c r="PKH1161" s="754"/>
      <c r="PKI1161" s="754"/>
      <c r="PKJ1161" s="754"/>
      <c r="PKK1161" s="754"/>
      <c r="PKL1161" s="754"/>
      <c r="PKM1161" s="754"/>
      <c r="PKN1161" s="754"/>
      <c r="PKO1161" s="754"/>
      <c r="PKP1161" s="754"/>
      <c r="PKQ1161" s="754"/>
      <c r="PKR1161" s="754"/>
      <c r="PKS1161" s="754"/>
      <c r="PKT1161" s="754"/>
      <c r="PKU1161" s="754"/>
      <c r="PKV1161" s="754"/>
      <c r="PKW1161" s="754"/>
      <c r="PKX1161" s="754"/>
      <c r="PKY1161" s="754"/>
      <c r="PKZ1161" s="754"/>
      <c r="PLA1161" s="754"/>
      <c r="PLB1161" s="754"/>
      <c r="PLC1161" s="754"/>
      <c r="PLD1161" s="754"/>
      <c r="PLE1161" s="754"/>
      <c r="PLF1161" s="754"/>
      <c r="PLG1161" s="754"/>
      <c r="PLH1161" s="754"/>
      <c r="PLI1161" s="754"/>
      <c r="PLJ1161" s="754"/>
      <c r="PLK1161" s="754"/>
      <c r="PLL1161" s="754"/>
      <c r="PLM1161" s="754"/>
      <c r="PLN1161" s="754"/>
      <c r="PLO1161" s="754"/>
      <c r="PLP1161" s="754"/>
      <c r="PLQ1161" s="754"/>
      <c r="PLR1161" s="754"/>
      <c r="PLS1161" s="754"/>
      <c r="PLT1161" s="754"/>
      <c r="PLU1161" s="754"/>
      <c r="PLV1161" s="754"/>
      <c r="PLW1161" s="754"/>
      <c r="PLX1161" s="754"/>
      <c r="PLY1161" s="754"/>
      <c r="PLZ1161" s="754"/>
      <c r="PMA1161" s="754"/>
      <c r="PMB1161" s="754"/>
      <c r="PMC1161" s="754"/>
      <c r="PMD1161" s="754"/>
      <c r="PME1161" s="754"/>
      <c r="PMF1161" s="754"/>
      <c r="PMG1161" s="754"/>
      <c r="PMH1161" s="754"/>
      <c r="PMI1161" s="754"/>
      <c r="PMJ1161" s="754"/>
      <c r="PMK1161" s="754"/>
      <c r="PML1161" s="754"/>
      <c r="PMM1161" s="754"/>
      <c r="PMN1161" s="754"/>
      <c r="PMO1161" s="754"/>
      <c r="PMP1161" s="754"/>
      <c r="PMQ1161" s="754"/>
      <c r="PMR1161" s="754"/>
      <c r="PMS1161" s="754"/>
      <c r="PMT1161" s="754"/>
      <c r="PMU1161" s="754"/>
      <c r="PMV1161" s="754"/>
      <c r="PMW1161" s="754"/>
      <c r="PMX1161" s="754"/>
      <c r="PMY1161" s="754"/>
      <c r="PMZ1161" s="754"/>
      <c r="PNA1161" s="754"/>
      <c r="PNB1161" s="754"/>
      <c r="PNC1161" s="754"/>
      <c r="PND1161" s="754"/>
      <c r="PNE1161" s="754"/>
      <c r="PNF1161" s="754"/>
      <c r="PNG1161" s="754"/>
      <c r="PNH1161" s="754"/>
      <c r="PNI1161" s="754"/>
      <c r="PNJ1161" s="754"/>
      <c r="PNK1161" s="754"/>
      <c r="PNL1161" s="754"/>
      <c r="PNM1161" s="754"/>
      <c r="PNN1161" s="754"/>
      <c r="PNO1161" s="754"/>
      <c r="PNP1161" s="754"/>
      <c r="PNQ1161" s="754"/>
      <c r="PNR1161" s="754"/>
      <c r="PNS1161" s="754"/>
      <c r="PNT1161" s="754"/>
      <c r="PNU1161" s="754"/>
      <c r="PNV1161" s="754"/>
      <c r="PNW1161" s="754"/>
      <c r="PNX1161" s="754"/>
      <c r="PNY1161" s="754"/>
      <c r="PNZ1161" s="754"/>
      <c r="POA1161" s="754"/>
      <c r="POB1161" s="754"/>
      <c r="POC1161" s="754"/>
      <c r="POD1161" s="754"/>
      <c r="POE1161" s="754"/>
      <c r="POF1161" s="754"/>
      <c r="POG1161" s="754"/>
      <c r="POH1161" s="754"/>
      <c r="POI1161" s="754"/>
      <c r="POJ1161" s="754"/>
      <c r="POK1161" s="754"/>
      <c r="POL1161" s="754"/>
      <c r="POM1161" s="754"/>
      <c r="PON1161" s="754"/>
      <c r="POO1161" s="754"/>
      <c r="POP1161" s="754"/>
      <c r="POQ1161" s="754"/>
      <c r="POR1161" s="754"/>
      <c r="POS1161" s="754"/>
      <c r="POT1161" s="754"/>
      <c r="POU1161" s="754"/>
      <c r="POV1161" s="754"/>
      <c r="POW1161" s="754"/>
      <c r="POX1161" s="754"/>
      <c r="POY1161" s="754"/>
      <c r="POZ1161" s="754"/>
      <c r="PPA1161" s="754"/>
      <c r="PPB1161" s="754"/>
      <c r="PPC1161" s="754"/>
      <c r="PPD1161" s="754"/>
      <c r="PPE1161" s="754"/>
      <c r="PPF1161" s="754"/>
      <c r="PPG1161" s="754"/>
      <c r="PPH1161" s="754"/>
      <c r="PPI1161" s="754"/>
      <c r="PPJ1161" s="754"/>
      <c r="PPK1161" s="754"/>
      <c r="PPL1161" s="754"/>
      <c r="PPM1161" s="754"/>
      <c r="PPN1161" s="754"/>
      <c r="PPO1161" s="754"/>
      <c r="PPP1161" s="754"/>
      <c r="PPQ1161" s="754"/>
      <c r="PPR1161" s="754"/>
      <c r="PPS1161" s="754"/>
      <c r="PPT1161" s="754"/>
      <c r="PPU1161" s="754"/>
      <c r="PPV1161" s="754"/>
      <c r="PPW1161" s="754"/>
      <c r="PPX1161" s="754"/>
      <c r="PPY1161" s="754"/>
      <c r="PPZ1161" s="754"/>
      <c r="PQA1161" s="754"/>
      <c r="PQB1161" s="754"/>
      <c r="PQC1161" s="754"/>
      <c r="PQD1161" s="754"/>
      <c r="PQE1161" s="754"/>
      <c r="PQF1161" s="754"/>
      <c r="PQG1161" s="754"/>
      <c r="PQH1161" s="754"/>
      <c r="PQI1161" s="754"/>
      <c r="PQJ1161" s="754"/>
      <c r="PQK1161" s="754"/>
      <c r="PQL1161" s="754"/>
      <c r="PQM1161" s="754"/>
      <c r="PQN1161" s="754"/>
      <c r="PQO1161" s="754"/>
      <c r="PQP1161" s="754"/>
      <c r="PQQ1161" s="754"/>
      <c r="PQR1161" s="754"/>
      <c r="PQS1161" s="754"/>
      <c r="PQT1161" s="754"/>
      <c r="PQU1161" s="754"/>
      <c r="PQV1161" s="754"/>
      <c r="PQW1161" s="754"/>
      <c r="PQX1161" s="754"/>
      <c r="PQY1161" s="754"/>
      <c r="PQZ1161" s="754"/>
      <c r="PRA1161" s="754"/>
      <c r="PRB1161" s="754"/>
      <c r="PRC1161" s="754"/>
      <c r="PRD1161" s="754"/>
      <c r="PRE1161" s="754"/>
      <c r="PRF1161" s="754"/>
      <c r="PRG1161" s="754"/>
      <c r="PRH1161" s="754"/>
      <c r="PRI1161" s="754"/>
      <c r="PRJ1161" s="754"/>
      <c r="PRK1161" s="754"/>
      <c r="PRL1161" s="754"/>
      <c r="PRM1161" s="754"/>
      <c r="PRN1161" s="754"/>
      <c r="PRO1161" s="754"/>
      <c r="PRP1161" s="754"/>
      <c r="PRQ1161" s="754"/>
      <c r="PRR1161" s="754"/>
      <c r="PRS1161" s="754"/>
      <c r="PRT1161" s="754"/>
      <c r="PRU1161" s="754"/>
      <c r="PRV1161" s="754"/>
      <c r="PRW1161" s="754"/>
      <c r="PRX1161" s="754"/>
      <c r="PRY1161" s="754"/>
      <c r="PRZ1161" s="754"/>
      <c r="PSA1161" s="754"/>
      <c r="PSB1161" s="754"/>
      <c r="PSC1161" s="754"/>
      <c r="PSD1161" s="754"/>
      <c r="PSE1161" s="754"/>
      <c r="PSF1161" s="754"/>
      <c r="PSG1161" s="754"/>
      <c r="PSH1161" s="754"/>
      <c r="PSI1161" s="754"/>
      <c r="PSJ1161" s="754"/>
      <c r="PSK1161" s="754"/>
      <c r="PSL1161" s="754"/>
      <c r="PSM1161" s="754"/>
      <c r="PSN1161" s="754"/>
      <c r="PSO1161" s="754"/>
      <c r="PSP1161" s="754"/>
      <c r="PSQ1161" s="754"/>
      <c r="PSR1161" s="754"/>
      <c r="PSS1161" s="754"/>
      <c r="PST1161" s="754"/>
      <c r="PSU1161" s="754"/>
      <c r="PSV1161" s="754"/>
      <c r="PSW1161" s="754"/>
      <c r="PSX1161" s="754"/>
      <c r="PSY1161" s="754"/>
      <c r="PSZ1161" s="754"/>
      <c r="PTA1161" s="754"/>
      <c r="PTB1161" s="754"/>
      <c r="PTC1161" s="754"/>
      <c r="PTD1161" s="754"/>
      <c r="PTE1161" s="754"/>
      <c r="PTF1161" s="754"/>
      <c r="PTG1161" s="754"/>
      <c r="PTH1161" s="754"/>
      <c r="PTI1161" s="754"/>
      <c r="PTJ1161" s="754"/>
      <c r="PTK1161" s="754"/>
      <c r="PTL1161" s="754"/>
      <c r="PTM1161" s="754"/>
      <c r="PTN1161" s="754"/>
      <c r="PTO1161" s="754"/>
      <c r="PTP1161" s="754"/>
      <c r="PTQ1161" s="754"/>
      <c r="PTR1161" s="754"/>
      <c r="PTS1161" s="754"/>
      <c r="PTT1161" s="754"/>
      <c r="PTU1161" s="754"/>
      <c r="PTV1161" s="754"/>
      <c r="PTW1161" s="754"/>
      <c r="PTX1161" s="754"/>
      <c r="PTY1161" s="754"/>
      <c r="PTZ1161" s="754"/>
      <c r="PUA1161" s="754"/>
      <c r="PUB1161" s="754"/>
      <c r="PUC1161" s="754"/>
      <c r="PUD1161" s="754"/>
      <c r="PUE1161" s="754"/>
      <c r="PUF1161" s="754"/>
      <c r="PUG1161" s="754"/>
      <c r="PUH1161" s="754"/>
      <c r="PUI1161" s="754"/>
      <c r="PUJ1161" s="754"/>
      <c r="PUK1161" s="754"/>
      <c r="PUL1161" s="754"/>
      <c r="PUM1161" s="754"/>
      <c r="PUN1161" s="754"/>
      <c r="PUO1161" s="754"/>
      <c r="PUP1161" s="754"/>
      <c r="PUQ1161" s="754"/>
      <c r="PUR1161" s="754"/>
      <c r="PUS1161" s="754"/>
      <c r="PUT1161" s="754"/>
      <c r="PUU1161" s="754"/>
      <c r="PUV1161" s="754"/>
      <c r="PUW1161" s="754"/>
      <c r="PUX1161" s="754"/>
      <c r="PUY1161" s="754"/>
      <c r="PUZ1161" s="754"/>
      <c r="PVA1161" s="754"/>
      <c r="PVB1161" s="754"/>
      <c r="PVC1161" s="754"/>
      <c r="PVD1161" s="754"/>
      <c r="PVE1161" s="754"/>
      <c r="PVF1161" s="754"/>
      <c r="PVG1161" s="754"/>
      <c r="PVH1161" s="754"/>
      <c r="PVI1161" s="754"/>
      <c r="PVJ1161" s="754"/>
      <c r="PVK1161" s="754"/>
      <c r="PVL1161" s="754"/>
      <c r="PVM1161" s="754"/>
      <c r="PVN1161" s="754"/>
      <c r="PVO1161" s="754"/>
      <c r="PVP1161" s="754"/>
      <c r="PVQ1161" s="754"/>
      <c r="PVR1161" s="754"/>
      <c r="PVS1161" s="754"/>
      <c r="PVT1161" s="754"/>
      <c r="PVU1161" s="754"/>
      <c r="PVV1161" s="754"/>
      <c r="PVW1161" s="754"/>
      <c r="PVX1161" s="754"/>
      <c r="PVY1161" s="754"/>
      <c r="PVZ1161" s="754"/>
      <c r="PWA1161" s="754"/>
      <c r="PWB1161" s="754"/>
      <c r="PWC1161" s="754"/>
      <c r="PWD1161" s="754"/>
      <c r="PWE1161" s="754"/>
      <c r="PWF1161" s="754"/>
      <c r="PWG1161" s="754"/>
      <c r="PWH1161" s="754"/>
      <c r="PWI1161" s="754"/>
      <c r="PWJ1161" s="754"/>
      <c r="PWK1161" s="754"/>
      <c r="PWL1161" s="754"/>
      <c r="PWM1161" s="754"/>
      <c r="PWN1161" s="754"/>
      <c r="PWO1161" s="754"/>
      <c r="PWP1161" s="754"/>
      <c r="PWQ1161" s="754"/>
      <c r="PWR1161" s="754"/>
      <c r="PWS1161" s="754"/>
      <c r="PWT1161" s="754"/>
      <c r="PWU1161" s="754"/>
      <c r="PWV1161" s="754"/>
      <c r="PWW1161" s="754"/>
      <c r="PWX1161" s="754"/>
      <c r="PWY1161" s="754"/>
      <c r="PWZ1161" s="754"/>
      <c r="PXA1161" s="754"/>
      <c r="PXB1161" s="754"/>
      <c r="PXC1161" s="754"/>
      <c r="PXD1161" s="754"/>
      <c r="PXE1161" s="754"/>
      <c r="PXF1161" s="754"/>
      <c r="PXG1161" s="754"/>
      <c r="PXH1161" s="754"/>
      <c r="PXI1161" s="754"/>
      <c r="PXJ1161" s="754"/>
      <c r="PXK1161" s="754"/>
      <c r="PXL1161" s="754"/>
      <c r="PXM1161" s="754"/>
      <c r="PXN1161" s="754"/>
      <c r="PXO1161" s="754"/>
      <c r="PXP1161" s="754"/>
      <c r="PXQ1161" s="754"/>
      <c r="PXR1161" s="754"/>
      <c r="PXS1161" s="754"/>
      <c r="PXT1161" s="754"/>
      <c r="PXU1161" s="754"/>
      <c r="PXV1161" s="754"/>
      <c r="PXW1161" s="754"/>
      <c r="PXX1161" s="754"/>
      <c r="PXY1161" s="754"/>
      <c r="PXZ1161" s="754"/>
      <c r="PYA1161" s="754"/>
      <c r="PYB1161" s="754"/>
      <c r="PYC1161" s="754"/>
      <c r="PYD1161" s="754"/>
      <c r="PYE1161" s="754"/>
      <c r="PYF1161" s="754"/>
      <c r="PYG1161" s="754"/>
      <c r="PYH1161" s="754"/>
      <c r="PYI1161" s="754"/>
      <c r="PYJ1161" s="754"/>
      <c r="PYK1161" s="754"/>
      <c r="PYL1161" s="754"/>
      <c r="PYM1161" s="754"/>
      <c r="PYN1161" s="754"/>
      <c r="PYO1161" s="754"/>
      <c r="PYP1161" s="754"/>
      <c r="PYQ1161" s="754"/>
      <c r="PYR1161" s="754"/>
      <c r="PYS1161" s="754"/>
      <c r="PYT1161" s="754"/>
      <c r="PYU1161" s="754"/>
      <c r="PYV1161" s="754"/>
      <c r="PYW1161" s="754"/>
      <c r="PYX1161" s="754"/>
      <c r="PYY1161" s="754"/>
      <c r="PYZ1161" s="754"/>
      <c r="PZA1161" s="754"/>
      <c r="PZB1161" s="754"/>
      <c r="PZC1161" s="754"/>
      <c r="PZD1161" s="754"/>
      <c r="PZE1161" s="754"/>
      <c r="PZF1161" s="754"/>
      <c r="PZG1161" s="754"/>
      <c r="PZH1161" s="754"/>
      <c r="PZI1161" s="754"/>
      <c r="PZJ1161" s="754"/>
      <c r="PZK1161" s="754"/>
      <c r="PZL1161" s="754"/>
      <c r="PZM1161" s="754"/>
      <c r="PZN1161" s="754"/>
      <c r="PZO1161" s="754"/>
      <c r="PZP1161" s="754"/>
      <c r="PZQ1161" s="754"/>
      <c r="PZR1161" s="754"/>
      <c r="PZS1161" s="754"/>
      <c r="PZT1161" s="754"/>
      <c r="PZU1161" s="754"/>
      <c r="PZV1161" s="754"/>
      <c r="PZW1161" s="754"/>
      <c r="PZX1161" s="754"/>
      <c r="PZY1161" s="754"/>
      <c r="PZZ1161" s="754"/>
      <c r="QAA1161" s="754"/>
      <c r="QAB1161" s="754"/>
      <c r="QAC1161" s="754"/>
      <c r="QAD1161" s="754"/>
      <c r="QAE1161" s="754"/>
      <c r="QAF1161" s="754"/>
      <c r="QAG1161" s="754"/>
      <c r="QAH1161" s="754"/>
      <c r="QAI1161" s="754"/>
      <c r="QAJ1161" s="754"/>
      <c r="QAK1161" s="754"/>
      <c r="QAL1161" s="754"/>
      <c r="QAM1161" s="754"/>
      <c r="QAN1161" s="754"/>
      <c r="QAO1161" s="754"/>
      <c r="QAP1161" s="754"/>
      <c r="QAQ1161" s="754"/>
      <c r="QAR1161" s="754"/>
      <c r="QAS1161" s="754"/>
      <c r="QAT1161" s="754"/>
      <c r="QAU1161" s="754"/>
      <c r="QAV1161" s="754"/>
      <c r="QAW1161" s="754"/>
      <c r="QAX1161" s="754"/>
      <c r="QAY1161" s="754"/>
      <c r="QAZ1161" s="754"/>
      <c r="QBA1161" s="754"/>
      <c r="QBB1161" s="754"/>
      <c r="QBC1161" s="754"/>
      <c r="QBD1161" s="754"/>
      <c r="QBE1161" s="754"/>
      <c r="QBF1161" s="754"/>
      <c r="QBG1161" s="754"/>
      <c r="QBH1161" s="754"/>
      <c r="QBI1161" s="754"/>
      <c r="QBJ1161" s="754"/>
      <c r="QBK1161" s="754"/>
      <c r="QBL1161" s="754"/>
      <c r="QBM1161" s="754"/>
      <c r="QBN1161" s="754"/>
      <c r="QBO1161" s="754"/>
      <c r="QBP1161" s="754"/>
      <c r="QBQ1161" s="754"/>
      <c r="QBR1161" s="754"/>
      <c r="QBS1161" s="754"/>
      <c r="QBT1161" s="754"/>
      <c r="QBU1161" s="754"/>
      <c r="QBV1161" s="754"/>
      <c r="QBW1161" s="754"/>
      <c r="QBX1161" s="754"/>
      <c r="QBY1161" s="754"/>
      <c r="QBZ1161" s="754"/>
      <c r="QCA1161" s="754"/>
      <c r="QCB1161" s="754"/>
      <c r="QCC1161" s="754"/>
      <c r="QCD1161" s="754"/>
      <c r="QCE1161" s="754"/>
      <c r="QCF1161" s="754"/>
      <c r="QCG1161" s="754"/>
      <c r="QCH1161" s="754"/>
      <c r="QCI1161" s="754"/>
      <c r="QCJ1161" s="754"/>
      <c r="QCK1161" s="754"/>
      <c r="QCL1161" s="754"/>
      <c r="QCM1161" s="754"/>
      <c r="QCN1161" s="754"/>
      <c r="QCO1161" s="754"/>
      <c r="QCP1161" s="754"/>
      <c r="QCQ1161" s="754"/>
      <c r="QCR1161" s="754"/>
      <c r="QCS1161" s="754"/>
      <c r="QCT1161" s="754"/>
      <c r="QCU1161" s="754"/>
      <c r="QCV1161" s="754"/>
      <c r="QCW1161" s="754"/>
      <c r="QCX1161" s="754"/>
      <c r="QCY1161" s="754"/>
      <c r="QCZ1161" s="754"/>
      <c r="QDA1161" s="754"/>
      <c r="QDB1161" s="754"/>
      <c r="QDC1161" s="754"/>
      <c r="QDD1161" s="754"/>
      <c r="QDE1161" s="754"/>
      <c r="QDF1161" s="754"/>
      <c r="QDG1161" s="754"/>
      <c r="QDH1161" s="754"/>
      <c r="QDI1161" s="754"/>
      <c r="QDJ1161" s="754"/>
      <c r="QDK1161" s="754"/>
      <c r="QDL1161" s="754"/>
      <c r="QDM1161" s="754"/>
      <c r="QDN1161" s="754"/>
      <c r="QDO1161" s="754"/>
      <c r="QDP1161" s="754"/>
      <c r="QDQ1161" s="754"/>
      <c r="QDR1161" s="754"/>
      <c r="QDS1161" s="754"/>
      <c r="QDT1161" s="754"/>
      <c r="QDU1161" s="754"/>
      <c r="QDV1161" s="754"/>
      <c r="QDW1161" s="754"/>
      <c r="QDX1161" s="754"/>
      <c r="QDY1161" s="754"/>
      <c r="QDZ1161" s="754"/>
      <c r="QEA1161" s="754"/>
      <c r="QEB1161" s="754"/>
      <c r="QEC1161" s="754"/>
      <c r="QED1161" s="754"/>
      <c r="QEE1161" s="754"/>
      <c r="QEF1161" s="754"/>
      <c r="QEG1161" s="754"/>
      <c r="QEH1161" s="754"/>
      <c r="QEI1161" s="754"/>
      <c r="QEJ1161" s="754"/>
      <c r="QEK1161" s="754"/>
      <c r="QEL1161" s="754"/>
      <c r="QEM1161" s="754"/>
      <c r="QEN1161" s="754"/>
      <c r="QEO1161" s="754"/>
      <c r="QEP1161" s="754"/>
      <c r="QEQ1161" s="754"/>
      <c r="QER1161" s="754"/>
      <c r="QES1161" s="754"/>
      <c r="QET1161" s="754"/>
      <c r="QEU1161" s="754"/>
      <c r="QEV1161" s="754"/>
      <c r="QEW1161" s="754"/>
      <c r="QEX1161" s="754"/>
      <c r="QEY1161" s="754"/>
      <c r="QEZ1161" s="754"/>
      <c r="QFA1161" s="754"/>
      <c r="QFB1161" s="754"/>
      <c r="QFC1161" s="754"/>
      <c r="QFD1161" s="754"/>
      <c r="QFE1161" s="754"/>
      <c r="QFF1161" s="754"/>
      <c r="QFG1161" s="754"/>
      <c r="QFH1161" s="754"/>
      <c r="QFI1161" s="754"/>
      <c r="QFJ1161" s="754"/>
      <c r="QFK1161" s="754"/>
      <c r="QFL1161" s="754"/>
      <c r="QFM1161" s="754"/>
      <c r="QFN1161" s="754"/>
      <c r="QFO1161" s="754"/>
      <c r="QFP1161" s="754"/>
      <c r="QFQ1161" s="754"/>
      <c r="QFR1161" s="754"/>
      <c r="QFS1161" s="754"/>
      <c r="QFT1161" s="754"/>
      <c r="QFU1161" s="754"/>
      <c r="QFV1161" s="754"/>
      <c r="QFW1161" s="754"/>
      <c r="QFX1161" s="754"/>
      <c r="QFY1161" s="754"/>
      <c r="QFZ1161" s="754"/>
      <c r="QGA1161" s="754"/>
      <c r="QGB1161" s="754"/>
      <c r="QGC1161" s="754"/>
      <c r="QGD1161" s="754"/>
      <c r="QGE1161" s="754"/>
      <c r="QGF1161" s="754"/>
      <c r="QGG1161" s="754"/>
      <c r="QGH1161" s="754"/>
      <c r="QGI1161" s="754"/>
      <c r="QGJ1161" s="754"/>
      <c r="QGK1161" s="754"/>
      <c r="QGL1161" s="754"/>
      <c r="QGM1161" s="754"/>
      <c r="QGN1161" s="754"/>
      <c r="QGO1161" s="754"/>
      <c r="QGP1161" s="754"/>
      <c r="QGQ1161" s="754"/>
      <c r="QGR1161" s="754"/>
      <c r="QGS1161" s="754"/>
      <c r="QGT1161" s="754"/>
      <c r="QGU1161" s="754"/>
      <c r="QGV1161" s="754"/>
      <c r="QGW1161" s="754"/>
      <c r="QGX1161" s="754"/>
      <c r="QGY1161" s="754"/>
      <c r="QGZ1161" s="754"/>
      <c r="QHA1161" s="754"/>
      <c r="QHB1161" s="754"/>
      <c r="QHC1161" s="754"/>
      <c r="QHD1161" s="754"/>
      <c r="QHE1161" s="754"/>
      <c r="QHF1161" s="754"/>
      <c r="QHG1161" s="754"/>
      <c r="QHH1161" s="754"/>
      <c r="QHI1161" s="754"/>
      <c r="QHJ1161" s="754"/>
      <c r="QHK1161" s="754"/>
      <c r="QHL1161" s="754"/>
      <c r="QHM1161" s="754"/>
      <c r="QHN1161" s="754"/>
      <c r="QHO1161" s="754"/>
      <c r="QHP1161" s="754"/>
      <c r="QHQ1161" s="754"/>
      <c r="QHR1161" s="754"/>
      <c r="QHS1161" s="754"/>
      <c r="QHT1161" s="754"/>
      <c r="QHU1161" s="754"/>
      <c r="QHV1161" s="754"/>
      <c r="QHW1161" s="754"/>
      <c r="QHX1161" s="754"/>
      <c r="QHY1161" s="754"/>
      <c r="QHZ1161" s="754"/>
      <c r="QIA1161" s="754"/>
      <c r="QIB1161" s="754"/>
      <c r="QIC1161" s="754"/>
      <c r="QID1161" s="754"/>
      <c r="QIE1161" s="754"/>
      <c r="QIF1161" s="754"/>
      <c r="QIG1161" s="754"/>
      <c r="QIH1161" s="754"/>
      <c r="QII1161" s="754"/>
      <c r="QIJ1161" s="754"/>
      <c r="QIK1161" s="754"/>
      <c r="QIL1161" s="754"/>
      <c r="QIM1161" s="754"/>
      <c r="QIN1161" s="754"/>
      <c r="QIO1161" s="754"/>
      <c r="QIP1161" s="754"/>
      <c r="QIQ1161" s="754"/>
      <c r="QIR1161" s="754"/>
      <c r="QIS1161" s="754"/>
      <c r="QIT1161" s="754"/>
      <c r="QIU1161" s="754"/>
      <c r="QIV1161" s="754"/>
      <c r="QIW1161" s="754"/>
      <c r="QIX1161" s="754"/>
      <c r="QIY1161" s="754"/>
      <c r="QIZ1161" s="754"/>
      <c r="QJA1161" s="754"/>
      <c r="QJB1161" s="754"/>
      <c r="QJC1161" s="754"/>
      <c r="QJD1161" s="754"/>
      <c r="QJE1161" s="754"/>
      <c r="QJF1161" s="754"/>
      <c r="QJG1161" s="754"/>
      <c r="QJH1161" s="754"/>
      <c r="QJI1161" s="754"/>
      <c r="QJJ1161" s="754"/>
      <c r="QJK1161" s="754"/>
      <c r="QJL1161" s="754"/>
      <c r="QJM1161" s="754"/>
      <c r="QJN1161" s="754"/>
      <c r="QJO1161" s="754"/>
      <c r="QJP1161" s="754"/>
      <c r="QJQ1161" s="754"/>
      <c r="QJR1161" s="754"/>
      <c r="QJS1161" s="754"/>
      <c r="QJT1161" s="754"/>
      <c r="QJU1161" s="754"/>
      <c r="QJV1161" s="754"/>
      <c r="QJW1161" s="754"/>
      <c r="QJX1161" s="754"/>
      <c r="QJY1161" s="754"/>
      <c r="QJZ1161" s="754"/>
      <c r="QKA1161" s="754"/>
      <c r="QKB1161" s="754"/>
      <c r="QKC1161" s="754"/>
      <c r="QKD1161" s="754"/>
      <c r="QKE1161" s="754"/>
      <c r="QKF1161" s="754"/>
      <c r="QKG1161" s="754"/>
      <c r="QKH1161" s="754"/>
      <c r="QKI1161" s="754"/>
      <c r="QKJ1161" s="754"/>
      <c r="QKK1161" s="754"/>
      <c r="QKL1161" s="754"/>
      <c r="QKM1161" s="754"/>
      <c r="QKN1161" s="754"/>
      <c r="QKO1161" s="754"/>
      <c r="QKP1161" s="754"/>
      <c r="QKQ1161" s="754"/>
      <c r="QKR1161" s="754"/>
      <c r="QKS1161" s="754"/>
      <c r="QKT1161" s="754"/>
      <c r="QKU1161" s="754"/>
      <c r="QKV1161" s="754"/>
      <c r="QKW1161" s="754"/>
      <c r="QKX1161" s="754"/>
      <c r="QKY1161" s="754"/>
      <c r="QKZ1161" s="754"/>
      <c r="QLA1161" s="754"/>
      <c r="QLB1161" s="754"/>
      <c r="QLC1161" s="754"/>
      <c r="QLD1161" s="754"/>
      <c r="QLE1161" s="754"/>
      <c r="QLF1161" s="754"/>
      <c r="QLG1161" s="754"/>
      <c r="QLH1161" s="754"/>
      <c r="QLI1161" s="754"/>
      <c r="QLJ1161" s="754"/>
      <c r="QLK1161" s="754"/>
      <c r="QLL1161" s="754"/>
      <c r="QLM1161" s="754"/>
      <c r="QLN1161" s="754"/>
      <c r="QLO1161" s="754"/>
      <c r="QLP1161" s="754"/>
      <c r="QLQ1161" s="754"/>
      <c r="QLR1161" s="754"/>
      <c r="QLS1161" s="754"/>
      <c r="QLT1161" s="754"/>
      <c r="QLU1161" s="754"/>
      <c r="QLV1161" s="754"/>
      <c r="QLW1161" s="754"/>
      <c r="QLX1161" s="754"/>
      <c r="QLY1161" s="754"/>
      <c r="QLZ1161" s="754"/>
      <c r="QMA1161" s="754"/>
      <c r="QMB1161" s="754"/>
      <c r="QMC1161" s="754"/>
      <c r="QMD1161" s="754"/>
      <c r="QME1161" s="754"/>
      <c r="QMF1161" s="754"/>
      <c r="QMG1161" s="754"/>
      <c r="QMH1161" s="754"/>
      <c r="QMI1161" s="754"/>
      <c r="QMJ1161" s="754"/>
      <c r="QMK1161" s="754"/>
      <c r="QML1161" s="754"/>
      <c r="QMM1161" s="754"/>
      <c r="QMN1161" s="754"/>
      <c r="QMO1161" s="754"/>
      <c r="QMP1161" s="754"/>
      <c r="QMQ1161" s="754"/>
      <c r="QMR1161" s="754"/>
      <c r="QMS1161" s="754"/>
      <c r="QMT1161" s="754"/>
      <c r="QMU1161" s="754"/>
      <c r="QMV1161" s="754"/>
      <c r="QMW1161" s="754"/>
      <c r="QMX1161" s="754"/>
      <c r="QMY1161" s="754"/>
      <c r="QMZ1161" s="754"/>
      <c r="QNA1161" s="754"/>
      <c r="QNB1161" s="754"/>
      <c r="QNC1161" s="754"/>
      <c r="QND1161" s="754"/>
      <c r="QNE1161" s="754"/>
      <c r="QNF1161" s="754"/>
      <c r="QNG1161" s="754"/>
      <c r="QNH1161" s="754"/>
      <c r="QNI1161" s="754"/>
      <c r="QNJ1161" s="754"/>
      <c r="QNK1161" s="754"/>
      <c r="QNL1161" s="754"/>
      <c r="QNM1161" s="754"/>
      <c r="QNN1161" s="754"/>
      <c r="QNO1161" s="754"/>
      <c r="QNP1161" s="754"/>
      <c r="QNQ1161" s="754"/>
      <c r="QNR1161" s="754"/>
      <c r="QNS1161" s="754"/>
      <c r="QNT1161" s="754"/>
      <c r="QNU1161" s="754"/>
      <c r="QNV1161" s="754"/>
      <c r="QNW1161" s="754"/>
      <c r="QNX1161" s="754"/>
      <c r="QNY1161" s="754"/>
      <c r="QNZ1161" s="754"/>
      <c r="QOA1161" s="754"/>
      <c r="QOB1161" s="754"/>
      <c r="QOC1161" s="754"/>
      <c r="QOD1161" s="754"/>
      <c r="QOE1161" s="754"/>
      <c r="QOF1161" s="754"/>
      <c r="QOG1161" s="754"/>
      <c r="QOH1161" s="754"/>
      <c r="QOI1161" s="754"/>
      <c r="QOJ1161" s="754"/>
      <c r="QOK1161" s="754"/>
      <c r="QOL1161" s="754"/>
      <c r="QOM1161" s="754"/>
      <c r="QON1161" s="754"/>
      <c r="QOO1161" s="754"/>
      <c r="QOP1161" s="754"/>
      <c r="QOQ1161" s="754"/>
      <c r="QOR1161" s="754"/>
      <c r="QOS1161" s="754"/>
      <c r="QOT1161" s="754"/>
      <c r="QOU1161" s="754"/>
      <c r="QOV1161" s="754"/>
      <c r="QOW1161" s="754"/>
      <c r="QOX1161" s="754"/>
      <c r="QOY1161" s="754"/>
      <c r="QOZ1161" s="754"/>
      <c r="QPA1161" s="754"/>
      <c r="QPB1161" s="754"/>
      <c r="QPC1161" s="754"/>
      <c r="QPD1161" s="754"/>
      <c r="QPE1161" s="754"/>
      <c r="QPF1161" s="754"/>
      <c r="QPG1161" s="754"/>
      <c r="QPH1161" s="754"/>
      <c r="QPI1161" s="754"/>
      <c r="QPJ1161" s="754"/>
      <c r="QPK1161" s="754"/>
      <c r="QPL1161" s="754"/>
      <c r="QPM1161" s="754"/>
      <c r="QPN1161" s="754"/>
      <c r="QPO1161" s="754"/>
      <c r="QPP1161" s="754"/>
      <c r="QPQ1161" s="754"/>
      <c r="QPR1161" s="754"/>
      <c r="QPS1161" s="754"/>
      <c r="QPT1161" s="754"/>
      <c r="QPU1161" s="754"/>
      <c r="QPV1161" s="754"/>
      <c r="QPW1161" s="754"/>
      <c r="QPX1161" s="754"/>
      <c r="QPY1161" s="754"/>
      <c r="QPZ1161" s="754"/>
      <c r="QQA1161" s="754"/>
      <c r="QQB1161" s="754"/>
      <c r="QQC1161" s="754"/>
      <c r="QQD1161" s="754"/>
      <c r="QQE1161" s="754"/>
      <c r="QQF1161" s="754"/>
      <c r="QQG1161" s="754"/>
      <c r="QQH1161" s="754"/>
      <c r="QQI1161" s="754"/>
      <c r="QQJ1161" s="754"/>
      <c r="QQK1161" s="754"/>
      <c r="QQL1161" s="754"/>
      <c r="QQM1161" s="754"/>
      <c r="QQN1161" s="754"/>
      <c r="QQO1161" s="754"/>
      <c r="QQP1161" s="754"/>
      <c r="QQQ1161" s="754"/>
      <c r="QQR1161" s="754"/>
      <c r="QQS1161" s="754"/>
      <c r="QQT1161" s="754"/>
      <c r="QQU1161" s="754"/>
      <c r="QQV1161" s="754"/>
      <c r="QQW1161" s="754"/>
      <c r="QQX1161" s="754"/>
      <c r="QQY1161" s="754"/>
      <c r="QQZ1161" s="754"/>
      <c r="QRA1161" s="754"/>
      <c r="QRB1161" s="754"/>
      <c r="QRC1161" s="754"/>
      <c r="QRD1161" s="754"/>
      <c r="QRE1161" s="754"/>
      <c r="QRF1161" s="754"/>
      <c r="QRG1161" s="754"/>
      <c r="QRH1161" s="754"/>
      <c r="QRI1161" s="754"/>
      <c r="QRJ1161" s="754"/>
      <c r="QRK1161" s="754"/>
      <c r="QRL1161" s="754"/>
      <c r="QRM1161" s="754"/>
      <c r="QRN1161" s="754"/>
      <c r="QRO1161" s="754"/>
      <c r="QRP1161" s="754"/>
      <c r="QRQ1161" s="754"/>
      <c r="QRR1161" s="754"/>
      <c r="QRS1161" s="754"/>
      <c r="QRT1161" s="754"/>
      <c r="QRU1161" s="754"/>
      <c r="QRV1161" s="754"/>
      <c r="QRW1161" s="754"/>
      <c r="QRX1161" s="754"/>
      <c r="QRY1161" s="754"/>
      <c r="QRZ1161" s="754"/>
      <c r="QSA1161" s="754"/>
      <c r="QSB1161" s="754"/>
      <c r="QSC1161" s="754"/>
      <c r="QSD1161" s="754"/>
      <c r="QSE1161" s="754"/>
      <c r="QSF1161" s="754"/>
      <c r="QSG1161" s="754"/>
      <c r="QSH1161" s="754"/>
      <c r="QSI1161" s="754"/>
      <c r="QSJ1161" s="754"/>
      <c r="QSK1161" s="754"/>
      <c r="QSL1161" s="754"/>
      <c r="QSM1161" s="754"/>
      <c r="QSN1161" s="754"/>
      <c r="QSO1161" s="754"/>
      <c r="QSP1161" s="754"/>
      <c r="QSQ1161" s="754"/>
      <c r="QSR1161" s="754"/>
      <c r="QSS1161" s="754"/>
      <c r="QST1161" s="754"/>
      <c r="QSU1161" s="754"/>
      <c r="QSV1161" s="754"/>
      <c r="QSW1161" s="754"/>
      <c r="QSX1161" s="754"/>
      <c r="QSY1161" s="754"/>
      <c r="QSZ1161" s="754"/>
      <c r="QTA1161" s="754"/>
      <c r="QTB1161" s="754"/>
      <c r="QTC1161" s="754"/>
      <c r="QTD1161" s="754"/>
      <c r="QTE1161" s="754"/>
      <c r="QTF1161" s="754"/>
      <c r="QTG1161" s="754"/>
      <c r="QTH1161" s="754"/>
      <c r="QTI1161" s="754"/>
      <c r="QTJ1161" s="754"/>
      <c r="QTK1161" s="754"/>
      <c r="QTL1161" s="754"/>
      <c r="QTM1161" s="754"/>
      <c r="QTN1161" s="754"/>
      <c r="QTO1161" s="754"/>
      <c r="QTP1161" s="754"/>
      <c r="QTQ1161" s="754"/>
      <c r="QTR1161" s="754"/>
      <c r="QTS1161" s="754"/>
      <c r="QTT1161" s="754"/>
      <c r="QTU1161" s="754"/>
      <c r="QTV1161" s="754"/>
      <c r="QTW1161" s="754"/>
      <c r="QTX1161" s="754"/>
      <c r="QTY1161" s="754"/>
      <c r="QTZ1161" s="754"/>
      <c r="QUA1161" s="754"/>
      <c r="QUB1161" s="754"/>
      <c r="QUC1161" s="754"/>
      <c r="QUD1161" s="754"/>
      <c r="QUE1161" s="754"/>
      <c r="QUF1161" s="754"/>
      <c r="QUG1161" s="754"/>
      <c r="QUH1161" s="754"/>
      <c r="QUI1161" s="754"/>
      <c r="QUJ1161" s="754"/>
      <c r="QUK1161" s="754"/>
      <c r="QUL1161" s="754"/>
      <c r="QUM1161" s="754"/>
      <c r="QUN1161" s="754"/>
      <c r="QUO1161" s="754"/>
      <c r="QUP1161" s="754"/>
      <c r="QUQ1161" s="754"/>
      <c r="QUR1161" s="754"/>
      <c r="QUS1161" s="754"/>
      <c r="QUT1161" s="754"/>
      <c r="QUU1161" s="754"/>
      <c r="QUV1161" s="754"/>
      <c r="QUW1161" s="754"/>
      <c r="QUX1161" s="754"/>
      <c r="QUY1161" s="754"/>
      <c r="QUZ1161" s="754"/>
      <c r="QVA1161" s="754"/>
      <c r="QVB1161" s="754"/>
      <c r="QVC1161" s="754"/>
      <c r="QVD1161" s="754"/>
      <c r="QVE1161" s="754"/>
      <c r="QVF1161" s="754"/>
      <c r="QVG1161" s="754"/>
      <c r="QVH1161" s="754"/>
      <c r="QVI1161" s="754"/>
      <c r="QVJ1161" s="754"/>
      <c r="QVK1161" s="754"/>
      <c r="QVL1161" s="754"/>
      <c r="QVM1161" s="754"/>
      <c r="QVN1161" s="754"/>
      <c r="QVO1161" s="754"/>
      <c r="QVP1161" s="754"/>
      <c r="QVQ1161" s="754"/>
      <c r="QVR1161" s="754"/>
      <c r="QVS1161" s="754"/>
      <c r="QVT1161" s="754"/>
      <c r="QVU1161" s="754"/>
      <c r="QVV1161" s="754"/>
      <c r="QVW1161" s="754"/>
      <c r="QVX1161" s="754"/>
      <c r="QVY1161" s="754"/>
      <c r="QVZ1161" s="754"/>
      <c r="QWA1161" s="754"/>
      <c r="QWB1161" s="754"/>
      <c r="QWC1161" s="754"/>
      <c r="QWD1161" s="754"/>
      <c r="QWE1161" s="754"/>
      <c r="QWF1161" s="754"/>
      <c r="QWG1161" s="754"/>
      <c r="QWH1161" s="754"/>
      <c r="QWI1161" s="754"/>
      <c r="QWJ1161" s="754"/>
      <c r="QWK1161" s="754"/>
      <c r="QWL1161" s="754"/>
      <c r="QWM1161" s="754"/>
      <c r="QWN1161" s="754"/>
      <c r="QWO1161" s="754"/>
      <c r="QWP1161" s="754"/>
      <c r="QWQ1161" s="754"/>
      <c r="QWR1161" s="754"/>
      <c r="QWS1161" s="754"/>
      <c r="QWT1161" s="754"/>
      <c r="QWU1161" s="754"/>
      <c r="QWV1161" s="754"/>
      <c r="QWW1161" s="754"/>
      <c r="QWX1161" s="754"/>
      <c r="QWY1161" s="754"/>
      <c r="QWZ1161" s="754"/>
      <c r="QXA1161" s="754"/>
      <c r="QXB1161" s="754"/>
      <c r="QXC1161" s="754"/>
      <c r="QXD1161" s="754"/>
      <c r="QXE1161" s="754"/>
      <c r="QXF1161" s="754"/>
      <c r="QXG1161" s="754"/>
      <c r="QXH1161" s="754"/>
      <c r="QXI1161" s="754"/>
      <c r="QXJ1161" s="754"/>
      <c r="QXK1161" s="754"/>
      <c r="QXL1161" s="754"/>
      <c r="QXM1161" s="754"/>
      <c r="QXN1161" s="754"/>
      <c r="QXO1161" s="754"/>
      <c r="QXP1161" s="754"/>
      <c r="QXQ1161" s="754"/>
      <c r="QXR1161" s="754"/>
      <c r="QXS1161" s="754"/>
      <c r="QXT1161" s="754"/>
      <c r="QXU1161" s="754"/>
      <c r="QXV1161" s="754"/>
      <c r="QXW1161" s="754"/>
      <c r="QXX1161" s="754"/>
      <c r="QXY1161" s="754"/>
      <c r="QXZ1161" s="754"/>
      <c r="QYA1161" s="754"/>
      <c r="QYB1161" s="754"/>
      <c r="QYC1161" s="754"/>
      <c r="QYD1161" s="754"/>
      <c r="QYE1161" s="754"/>
      <c r="QYF1161" s="754"/>
      <c r="QYG1161" s="754"/>
      <c r="QYH1161" s="754"/>
      <c r="QYI1161" s="754"/>
      <c r="QYJ1161" s="754"/>
      <c r="QYK1161" s="754"/>
      <c r="QYL1161" s="754"/>
      <c r="QYM1161" s="754"/>
      <c r="QYN1161" s="754"/>
      <c r="QYO1161" s="754"/>
      <c r="QYP1161" s="754"/>
      <c r="QYQ1161" s="754"/>
      <c r="QYR1161" s="754"/>
      <c r="QYS1161" s="754"/>
      <c r="QYT1161" s="754"/>
      <c r="QYU1161" s="754"/>
      <c r="QYV1161" s="754"/>
      <c r="QYW1161" s="754"/>
      <c r="QYX1161" s="754"/>
      <c r="QYY1161" s="754"/>
      <c r="QYZ1161" s="754"/>
      <c r="QZA1161" s="754"/>
      <c r="QZB1161" s="754"/>
      <c r="QZC1161" s="754"/>
      <c r="QZD1161" s="754"/>
      <c r="QZE1161" s="754"/>
      <c r="QZF1161" s="754"/>
      <c r="QZG1161" s="754"/>
      <c r="QZH1161" s="754"/>
      <c r="QZI1161" s="754"/>
      <c r="QZJ1161" s="754"/>
      <c r="QZK1161" s="754"/>
      <c r="QZL1161" s="754"/>
      <c r="QZM1161" s="754"/>
      <c r="QZN1161" s="754"/>
      <c r="QZO1161" s="754"/>
      <c r="QZP1161" s="754"/>
      <c r="QZQ1161" s="754"/>
      <c r="QZR1161" s="754"/>
      <c r="QZS1161" s="754"/>
      <c r="QZT1161" s="754"/>
      <c r="QZU1161" s="754"/>
      <c r="QZV1161" s="754"/>
      <c r="QZW1161" s="754"/>
      <c r="QZX1161" s="754"/>
      <c r="QZY1161" s="754"/>
      <c r="QZZ1161" s="754"/>
      <c r="RAA1161" s="754"/>
      <c r="RAB1161" s="754"/>
      <c r="RAC1161" s="754"/>
      <c r="RAD1161" s="754"/>
      <c r="RAE1161" s="754"/>
      <c r="RAF1161" s="754"/>
      <c r="RAG1161" s="754"/>
      <c r="RAH1161" s="754"/>
      <c r="RAI1161" s="754"/>
      <c r="RAJ1161" s="754"/>
      <c r="RAK1161" s="754"/>
      <c r="RAL1161" s="754"/>
      <c r="RAM1161" s="754"/>
      <c r="RAN1161" s="754"/>
      <c r="RAO1161" s="754"/>
      <c r="RAP1161" s="754"/>
      <c r="RAQ1161" s="754"/>
      <c r="RAR1161" s="754"/>
      <c r="RAS1161" s="754"/>
      <c r="RAT1161" s="754"/>
      <c r="RAU1161" s="754"/>
      <c r="RAV1161" s="754"/>
      <c r="RAW1161" s="754"/>
      <c r="RAX1161" s="754"/>
      <c r="RAY1161" s="754"/>
      <c r="RAZ1161" s="754"/>
      <c r="RBA1161" s="754"/>
      <c r="RBB1161" s="754"/>
      <c r="RBC1161" s="754"/>
      <c r="RBD1161" s="754"/>
      <c r="RBE1161" s="754"/>
      <c r="RBF1161" s="754"/>
      <c r="RBG1161" s="754"/>
      <c r="RBH1161" s="754"/>
      <c r="RBI1161" s="754"/>
      <c r="RBJ1161" s="754"/>
      <c r="RBK1161" s="754"/>
      <c r="RBL1161" s="754"/>
      <c r="RBM1161" s="754"/>
      <c r="RBN1161" s="754"/>
      <c r="RBO1161" s="754"/>
      <c r="RBP1161" s="754"/>
      <c r="RBQ1161" s="754"/>
      <c r="RBR1161" s="754"/>
      <c r="RBS1161" s="754"/>
      <c r="RBT1161" s="754"/>
      <c r="RBU1161" s="754"/>
      <c r="RBV1161" s="754"/>
      <c r="RBW1161" s="754"/>
      <c r="RBX1161" s="754"/>
      <c r="RBY1161" s="754"/>
      <c r="RBZ1161" s="754"/>
      <c r="RCA1161" s="754"/>
      <c r="RCB1161" s="754"/>
      <c r="RCC1161" s="754"/>
      <c r="RCD1161" s="754"/>
      <c r="RCE1161" s="754"/>
      <c r="RCF1161" s="754"/>
      <c r="RCG1161" s="754"/>
      <c r="RCH1161" s="754"/>
      <c r="RCI1161" s="754"/>
      <c r="RCJ1161" s="754"/>
      <c r="RCK1161" s="754"/>
      <c r="RCL1161" s="754"/>
      <c r="RCM1161" s="754"/>
      <c r="RCN1161" s="754"/>
      <c r="RCO1161" s="754"/>
      <c r="RCP1161" s="754"/>
      <c r="RCQ1161" s="754"/>
      <c r="RCR1161" s="754"/>
      <c r="RCS1161" s="754"/>
      <c r="RCT1161" s="754"/>
      <c r="RCU1161" s="754"/>
      <c r="RCV1161" s="754"/>
      <c r="RCW1161" s="754"/>
      <c r="RCX1161" s="754"/>
      <c r="RCY1161" s="754"/>
      <c r="RCZ1161" s="754"/>
      <c r="RDA1161" s="754"/>
      <c r="RDB1161" s="754"/>
      <c r="RDC1161" s="754"/>
      <c r="RDD1161" s="754"/>
      <c r="RDE1161" s="754"/>
      <c r="RDF1161" s="754"/>
      <c r="RDG1161" s="754"/>
      <c r="RDH1161" s="754"/>
      <c r="RDI1161" s="754"/>
      <c r="RDJ1161" s="754"/>
      <c r="RDK1161" s="754"/>
      <c r="RDL1161" s="754"/>
      <c r="RDM1161" s="754"/>
      <c r="RDN1161" s="754"/>
      <c r="RDO1161" s="754"/>
      <c r="RDP1161" s="754"/>
      <c r="RDQ1161" s="754"/>
      <c r="RDR1161" s="754"/>
      <c r="RDS1161" s="754"/>
      <c r="RDT1161" s="754"/>
      <c r="RDU1161" s="754"/>
      <c r="RDV1161" s="754"/>
      <c r="RDW1161" s="754"/>
      <c r="RDX1161" s="754"/>
      <c r="RDY1161" s="754"/>
      <c r="RDZ1161" s="754"/>
      <c r="REA1161" s="754"/>
      <c r="REB1161" s="754"/>
      <c r="REC1161" s="754"/>
      <c r="RED1161" s="754"/>
      <c r="REE1161" s="754"/>
      <c r="REF1161" s="754"/>
      <c r="REG1161" s="754"/>
      <c r="REH1161" s="754"/>
      <c r="REI1161" s="754"/>
      <c r="REJ1161" s="754"/>
      <c r="REK1161" s="754"/>
      <c r="REL1161" s="754"/>
      <c r="REM1161" s="754"/>
      <c r="REN1161" s="754"/>
      <c r="REO1161" s="754"/>
      <c r="REP1161" s="754"/>
      <c r="REQ1161" s="754"/>
      <c r="RER1161" s="754"/>
      <c r="RES1161" s="754"/>
      <c r="RET1161" s="754"/>
      <c r="REU1161" s="754"/>
      <c r="REV1161" s="754"/>
      <c r="REW1161" s="754"/>
      <c r="REX1161" s="754"/>
      <c r="REY1161" s="754"/>
      <c r="REZ1161" s="754"/>
      <c r="RFA1161" s="754"/>
      <c r="RFB1161" s="754"/>
      <c r="RFC1161" s="754"/>
      <c r="RFD1161" s="754"/>
      <c r="RFE1161" s="754"/>
      <c r="RFF1161" s="754"/>
      <c r="RFG1161" s="754"/>
      <c r="RFH1161" s="754"/>
      <c r="RFI1161" s="754"/>
      <c r="RFJ1161" s="754"/>
      <c r="RFK1161" s="754"/>
      <c r="RFL1161" s="754"/>
      <c r="RFM1161" s="754"/>
      <c r="RFN1161" s="754"/>
      <c r="RFO1161" s="754"/>
      <c r="RFP1161" s="754"/>
      <c r="RFQ1161" s="754"/>
      <c r="RFR1161" s="754"/>
      <c r="RFS1161" s="754"/>
      <c r="RFT1161" s="754"/>
      <c r="RFU1161" s="754"/>
      <c r="RFV1161" s="754"/>
      <c r="RFW1161" s="754"/>
      <c r="RFX1161" s="754"/>
      <c r="RFY1161" s="754"/>
      <c r="RFZ1161" s="754"/>
      <c r="RGA1161" s="754"/>
      <c r="RGB1161" s="754"/>
      <c r="RGC1161" s="754"/>
      <c r="RGD1161" s="754"/>
      <c r="RGE1161" s="754"/>
      <c r="RGF1161" s="754"/>
      <c r="RGG1161" s="754"/>
      <c r="RGH1161" s="754"/>
      <c r="RGI1161" s="754"/>
      <c r="RGJ1161" s="754"/>
      <c r="RGK1161" s="754"/>
      <c r="RGL1161" s="754"/>
      <c r="RGM1161" s="754"/>
      <c r="RGN1161" s="754"/>
      <c r="RGO1161" s="754"/>
      <c r="RGP1161" s="754"/>
      <c r="RGQ1161" s="754"/>
      <c r="RGR1161" s="754"/>
      <c r="RGS1161" s="754"/>
      <c r="RGT1161" s="754"/>
      <c r="RGU1161" s="754"/>
      <c r="RGV1161" s="754"/>
      <c r="RGW1161" s="754"/>
      <c r="RGX1161" s="754"/>
      <c r="RGY1161" s="754"/>
      <c r="RGZ1161" s="754"/>
      <c r="RHA1161" s="754"/>
      <c r="RHB1161" s="754"/>
      <c r="RHC1161" s="754"/>
      <c r="RHD1161" s="754"/>
      <c r="RHE1161" s="754"/>
      <c r="RHF1161" s="754"/>
      <c r="RHG1161" s="754"/>
      <c r="RHH1161" s="754"/>
      <c r="RHI1161" s="754"/>
      <c r="RHJ1161" s="754"/>
      <c r="RHK1161" s="754"/>
      <c r="RHL1161" s="754"/>
      <c r="RHM1161" s="754"/>
      <c r="RHN1161" s="754"/>
      <c r="RHO1161" s="754"/>
      <c r="RHP1161" s="754"/>
      <c r="RHQ1161" s="754"/>
      <c r="RHR1161" s="754"/>
      <c r="RHS1161" s="754"/>
      <c r="RHT1161" s="754"/>
      <c r="RHU1161" s="754"/>
      <c r="RHV1161" s="754"/>
      <c r="RHW1161" s="754"/>
      <c r="RHX1161" s="754"/>
      <c r="RHY1161" s="754"/>
      <c r="RHZ1161" s="754"/>
      <c r="RIA1161" s="754"/>
      <c r="RIB1161" s="754"/>
      <c r="RIC1161" s="754"/>
      <c r="RID1161" s="754"/>
      <c r="RIE1161" s="754"/>
      <c r="RIF1161" s="754"/>
      <c r="RIG1161" s="754"/>
      <c r="RIH1161" s="754"/>
      <c r="RII1161" s="754"/>
      <c r="RIJ1161" s="754"/>
      <c r="RIK1161" s="754"/>
      <c r="RIL1161" s="754"/>
      <c r="RIM1161" s="754"/>
      <c r="RIN1161" s="754"/>
      <c r="RIO1161" s="754"/>
      <c r="RIP1161" s="754"/>
      <c r="RIQ1161" s="754"/>
      <c r="RIR1161" s="754"/>
      <c r="RIS1161" s="754"/>
      <c r="RIT1161" s="754"/>
      <c r="RIU1161" s="754"/>
      <c r="RIV1161" s="754"/>
      <c r="RIW1161" s="754"/>
      <c r="RIX1161" s="754"/>
      <c r="RIY1161" s="754"/>
      <c r="RIZ1161" s="754"/>
      <c r="RJA1161" s="754"/>
      <c r="RJB1161" s="754"/>
      <c r="RJC1161" s="754"/>
      <c r="RJD1161" s="754"/>
      <c r="RJE1161" s="754"/>
      <c r="RJF1161" s="754"/>
      <c r="RJG1161" s="754"/>
      <c r="RJH1161" s="754"/>
      <c r="RJI1161" s="754"/>
      <c r="RJJ1161" s="754"/>
      <c r="RJK1161" s="754"/>
      <c r="RJL1161" s="754"/>
      <c r="RJM1161" s="754"/>
      <c r="RJN1161" s="754"/>
      <c r="RJO1161" s="754"/>
      <c r="RJP1161" s="754"/>
      <c r="RJQ1161" s="754"/>
      <c r="RJR1161" s="754"/>
      <c r="RJS1161" s="754"/>
      <c r="RJT1161" s="754"/>
      <c r="RJU1161" s="754"/>
      <c r="RJV1161" s="754"/>
      <c r="RJW1161" s="754"/>
      <c r="RJX1161" s="754"/>
      <c r="RJY1161" s="754"/>
      <c r="RJZ1161" s="754"/>
      <c r="RKA1161" s="754"/>
      <c r="RKB1161" s="754"/>
      <c r="RKC1161" s="754"/>
      <c r="RKD1161" s="754"/>
      <c r="RKE1161" s="754"/>
      <c r="RKF1161" s="754"/>
      <c r="RKG1161" s="754"/>
      <c r="RKH1161" s="754"/>
      <c r="RKI1161" s="754"/>
      <c r="RKJ1161" s="754"/>
      <c r="RKK1161" s="754"/>
      <c r="RKL1161" s="754"/>
      <c r="RKM1161" s="754"/>
      <c r="RKN1161" s="754"/>
      <c r="RKO1161" s="754"/>
      <c r="RKP1161" s="754"/>
      <c r="RKQ1161" s="754"/>
      <c r="RKR1161" s="754"/>
      <c r="RKS1161" s="754"/>
      <c r="RKT1161" s="754"/>
      <c r="RKU1161" s="754"/>
      <c r="RKV1161" s="754"/>
      <c r="RKW1161" s="754"/>
      <c r="RKX1161" s="754"/>
      <c r="RKY1161" s="754"/>
      <c r="RKZ1161" s="754"/>
      <c r="RLA1161" s="754"/>
      <c r="RLB1161" s="754"/>
      <c r="RLC1161" s="754"/>
      <c r="RLD1161" s="754"/>
      <c r="RLE1161" s="754"/>
      <c r="RLF1161" s="754"/>
      <c r="RLG1161" s="754"/>
      <c r="RLH1161" s="754"/>
      <c r="RLI1161" s="754"/>
      <c r="RLJ1161" s="754"/>
      <c r="RLK1161" s="754"/>
      <c r="RLL1161" s="754"/>
      <c r="RLM1161" s="754"/>
      <c r="RLN1161" s="754"/>
      <c r="RLO1161" s="754"/>
      <c r="RLP1161" s="754"/>
      <c r="RLQ1161" s="754"/>
      <c r="RLR1161" s="754"/>
      <c r="RLS1161" s="754"/>
      <c r="RLT1161" s="754"/>
      <c r="RLU1161" s="754"/>
      <c r="RLV1161" s="754"/>
      <c r="RLW1161" s="754"/>
      <c r="RLX1161" s="754"/>
      <c r="RLY1161" s="754"/>
      <c r="RLZ1161" s="754"/>
      <c r="RMA1161" s="754"/>
      <c r="RMB1161" s="754"/>
      <c r="RMC1161" s="754"/>
      <c r="RMD1161" s="754"/>
      <c r="RME1161" s="754"/>
      <c r="RMF1161" s="754"/>
      <c r="RMG1161" s="754"/>
      <c r="RMH1161" s="754"/>
      <c r="RMI1161" s="754"/>
      <c r="RMJ1161" s="754"/>
      <c r="RMK1161" s="754"/>
      <c r="RML1161" s="754"/>
      <c r="RMM1161" s="754"/>
      <c r="RMN1161" s="754"/>
      <c r="RMO1161" s="754"/>
      <c r="RMP1161" s="754"/>
      <c r="RMQ1161" s="754"/>
      <c r="RMR1161" s="754"/>
      <c r="RMS1161" s="754"/>
      <c r="RMT1161" s="754"/>
      <c r="RMU1161" s="754"/>
      <c r="RMV1161" s="754"/>
      <c r="RMW1161" s="754"/>
      <c r="RMX1161" s="754"/>
      <c r="RMY1161" s="754"/>
      <c r="RMZ1161" s="754"/>
      <c r="RNA1161" s="754"/>
      <c r="RNB1161" s="754"/>
      <c r="RNC1161" s="754"/>
      <c r="RND1161" s="754"/>
      <c r="RNE1161" s="754"/>
      <c r="RNF1161" s="754"/>
      <c r="RNG1161" s="754"/>
      <c r="RNH1161" s="754"/>
      <c r="RNI1161" s="754"/>
      <c r="RNJ1161" s="754"/>
      <c r="RNK1161" s="754"/>
      <c r="RNL1161" s="754"/>
      <c r="RNM1161" s="754"/>
      <c r="RNN1161" s="754"/>
      <c r="RNO1161" s="754"/>
      <c r="RNP1161" s="754"/>
      <c r="RNQ1161" s="754"/>
      <c r="RNR1161" s="754"/>
      <c r="RNS1161" s="754"/>
      <c r="RNT1161" s="754"/>
      <c r="RNU1161" s="754"/>
      <c r="RNV1161" s="754"/>
      <c r="RNW1161" s="754"/>
      <c r="RNX1161" s="754"/>
      <c r="RNY1161" s="754"/>
      <c r="RNZ1161" s="754"/>
      <c r="ROA1161" s="754"/>
      <c r="ROB1161" s="754"/>
      <c r="ROC1161" s="754"/>
      <c r="ROD1161" s="754"/>
      <c r="ROE1161" s="754"/>
      <c r="ROF1161" s="754"/>
      <c r="ROG1161" s="754"/>
      <c r="ROH1161" s="754"/>
      <c r="ROI1161" s="754"/>
      <c r="ROJ1161" s="754"/>
      <c r="ROK1161" s="754"/>
      <c r="ROL1161" s="754"/>
      <c r="ROM1161" s="754"/>
      <c r="RON1161" s="754"/>
      <c r="ROO1161" s="754"/>
      <c r="ROP1161" s="754"/>
      <c r="ROQ1161" s="754"/>
      <c r="ROR1161" s="754"/>
      <c r="ROS1161" s="754"/>
      <c r="ROT1161" s="754"/>
      <c r="ROU1161" s="754"/>
      <c r="ROV1161" s="754"/>
      <c r="ROW1161" s="754"/>
      <c r="ROX1161" s="754"/>
      <c r="ROY1161" s="754"/>
      <c r="ROZ1161" s="754"/>
      <c r="RPA1161" s="754"/>
      <c r="RPB1161" s="754"/>
      <c r="RPC1161" s="754"/>
      <c r="RPD1161" s="754"/>
      <c r="RPE1161" s="754"/>
      <c r="RPF1161" s="754"/>
      <c r="RPG1161" s="754"/>
      <c r="RPH1161" s="754"/>
      <c r="RPI1161" s="754"/>
      <c r="RPJ1161" s="754"/>
      <c r="RPK1161" s="754"/>
      <c r="RPL1161" s="754"/>
      <c r="RPM1161" s="754"/>
      <c r="RPN1161" s="754"/>
      <c r="RPO1161" s="754"/>
      <c r="RPP1161" s="754"/>
      <c r="RPQ1161" s="754"/>
      <c r="RPR1161" s="754"/>
      <c r="RPS1161" s="754"/>
      <c r="RPT1161" s="754"/>
      <c r="RPU1161" s="754"/>
      <c r="RPV1161" s="754"/>
      <c r="RPW1161" s="754"/>
      <c r="RPX1161" s="754"/>
      <c r="RPY1161" s="754"/>
      <c r="RPZ1161" s="754"/>
      <c r="RQA1161" s="754"/>
      <c r="RQB1161" s="754"/>
      <c r="RQC1161" s="754"/>
      <c r="RQD1161" s="754"/>
      <c r="RQE1161" s="754"/>
      <c r="RQF1161" s="754"/>
      <c r="RQG1161" s="754"/>
      <c r="RQH1161" s="754"/>
      <c r="RQI1161" s="754"/>
      <c r="RQJ1161" s="754"/>
      <c r="RQK1161" s="754"/>
      <c r="RQL1161" s="754"/>
      <c r="RQM1161" s="754"/>
      <c r="RQN1161" s="754"/>
      <c r="RQO1161" s="754"/>
      <c r="RQP1161" s="754"/>
      <c r="RQQ1161" s="754"/>
      <c r="RQR1161" s="754"/>
      <c r="RQS1161" s="754"/>
      <c r="RQT1161" s="754"/>
      <c r="RQU1161" s="754"/>
      <c r="RQV1161" s="754"/>
      <c r="RQW1161" s="754"/>
      <c r="RQX1161" s="754"/>
      <c r="RQY1161" s="754"/>
      <c r="RQZ1161" s="754"/>
      <c r="RRA1161" s="754"/>
      <c r="RRB1161" s="754"/>
      <c r="RRC1161" s="754"/>
      <c r="RRD1161" s="754"/>
      <c r="RRE1161" s="754"/>
      <c r="RRF1161" s="754"/>
      <c r="RRG1161" s="754"/>
      <c r="RRH1161" s="754"/>
      <c r="RRI1161" s="754"/>
      <c r="RRJ1161" s="754"/>
      <c r="RRK1161" s="754"/>
      <c r="RRL1161" s="754"/>
      <c r="RRM1161" s="754"/>
      <c r="RRN1161" s="754"/>
      <c r="RRO1161" s="754"/>
      <c r="RRP1161" s="754"/>
      <c r="RRQ1161" s="754"/>
      <c r="RRR1161" s="754"/>
      <c r="RRS1161" s="754"/>
      <c r="RRT1161" s="754"/>
      <c r="RRU1161" s="754"/>
      <c r="RRV1161" s="754"/>
      <c r="RRW1161" s="754"/>
      <c r="RRX1161" s="754"/>
      <c r="RRY1161" s="754"/>
      <c r="RRZ1161" s="754"/>
      <c r="RSA1161" s="754"/>
      <c r="RSB1161" s="754"/>
      <c r="RSC1161" s="754"/>
      <c r="RSD1161" s="754"/>
      <c r="RSE1161" s="754"/>
      <c r="RSF1161" s="754"/>
      <c r="RSG1161" s="754"/>
      <c r="RSH1161" s="754"/>
      <c r="RSI1161" s="754"/>
      <c r="RSJ1161" s="754"/>
      <c r="RSK1161" s="754"/>
      <c r="RSL1161" s="754"/>
      <c r="RSM1161" s="754"/>
      <c r="RSN1161" s="754"/>
      <c r="RSO1161" s="754"/>
      <c r="RSP1161" s="754"/>
      <c r="RSQ1161" s="754"/>
      <c r="RSR1161" s="754"/>
      <c r="RSS1161" s="754"/>
      <c r="RST1161" s="754"/>
      <c r="RSU1161" s="754"/>
      <c r="RSV1161" s="754"/>
      <c r="RSW1161" s="754"/>
      <c r="RSX1161" s="754"/>
      <c r="RSY1161" s="754"/>
      <c r="RSZ1161" s="754"/>
      <c r="RTA1161" s="754"/>
      <c r="RTB1161" s="754"/>
      <c r="RTC1161" s="754"/>
      <c r="RTD1161" s="754"/>
      <c r="RTE1161" s="754"/>
      <c r="RTF1161" s="754"/>
      <c r="RTG1161" s="754"/>
      <c r="RTH1161" s="754"/>
      <c r="RTI1161" s="754"/>
      <c r="RTJ1161" s="754"/>
      <c r="RTK1161" s="754"/>
      <c r="RTL1161" s="754"/>
      <c r="RTM1161" s="754"/>
      <c r="RTN1161" s="754"/>
      <c r="RTO1161" s="754"/>
      <c r="RTP1161" s="754"/>
      <c r="RTQ1161" s="754"/>
      <c r="RTR1161" s="754"/>
      <c r="RTS1161" s="754"/>
      <c r="RTT1161" s="754"/>
      <c r="RTU1161" s="754"/>
      <c r="RTV1161" s="754"/>
      <c r="RTW1161" s="754"/>
      <c r="RTX1161" s="754"/>
      <c r="RTY1161" s="754"/>
      <c r="RTZ1161" s="754"/>
      <c r="RUA1161" s="754"/>
      <c r="RUB1161" s="754"/>
      <c r="RUC1161" s="754"/>
      <c r="RUD1161" s="754"/>
      <c r="RUE1161" s="754"/>
      <c r="RUF1161" s="754"/>
      <c r="RUG1161" s="754"/>
      <c r="RUH1161" s="754"/>
      <c r="RUI1161" s="754"/>
      <c r="RUJ1161" s="754"/>
      <c r="RUK1161" s="754"/>
      <c r="RUL1161" s="754"/>
      <c r="RUM1161" s="754"/>
      <c r="RUN1161" s="754"/>
      <c r="RUO1161" s="754"/>
      <c r="RUP1161" s="754"/>
      <c r="RUQ1161" s="754"/>
      <c r="RUR1161" s="754"/>
      <c r="RUS1161" s="754"/>
      <c r="RUT1161" s="754"/>
      <c r="RUU1161" s="754"/>
      <c r="RUV1161" s="754"/>
      <c r="RUW1161" s="754"/>
      <c r="RUX1161" s="754"/>
      <c r="RUY1161" s="754"/>
      <c r="RUZ1161" s="754"/>
      <c r="RVA1161" s="754"/>
      <c r="RVB1161" s="754"/>
      <c r="RVC1161" s="754"/>
      <c r="RVD1161" s="754"/>
      <c r="RVE1161" s="754"/>
      <c r="RVF1161" s="754"/>
      <c r="RVG1161" s="754"/>
      <c r="RVH1161" s="754"/>
      <c r="RVI1161" s="754"/>
      <c r="RVJ1161" s="754"/>
      <c r="RVK1161" s="754"/>
      <c r="RVL1161" s="754"/>
      <c r="RVM1161" s="754"/>
      <c r="RVN1161" s="754"/>
      <c r="RVO1161" s="754"/>
      <c r="RVP1161" s="754"/>
      <c r="RVQ1161" s="754"/>
      <c r="RVR1161" s="754"/>
      <c r="RVS1161" s="754"/>
      <c r="RVT1161" s="754"/>
      <c r="RVU1161" s="754"/>
      <c r="RVV1161" s="754"/>
      <c r="RVW1161" s="754"/>
      <c r="RVX1161" s="754"/>
      <c r="RVY1161" s="754"/>
      <c r="RVZ1161" s="754"/>
      <c r="RWA1161" s="754"/>
      <c r="RWB1161" s="754"/>
      <c r="RWC1161" s="754"/>
      <c r="RWD1161" s="754"/>
      <c r="RWE1161" s="754"/>
      <c r="RWF1161" s="754"/>
      <c r="RWG1161" s="754"/>
      <c r="RWH1161" s="754"/>
      <c r="RWI1161" s="754"/>
      <c r="RWJ1161" s="754"/>
      <c r="RWK1161" s="754"/>
      <c r="RWL1161" s="754"/>
      <c r="RWM1161" s="754"/>
      <c r="RWN1161" s="754"/>
      <c r="RWO1161" s="754"/>
      <c r="RWP1161" s="754"/>
      <c r="RWQ1161" s="754"/>
      <c r="RWR1161" s="754"/>
      <c r="RWS1161" s="754"/>
      <c r="RWT1161" s="754"/>
      <c r="RWU1161" s="754"/>
      <c r="RWV1161" s="754"/>
      <c r="RWW1161" s="754"/>
      <c r="RWX1161" s="754"/>
      <c r="RWY1161" s="754"/>
      <c r="RWZ1161" s="754"/>
      <c r="RXA1161" s="754"/>
      <c r="RXB1161" s="754"/>
      <c r="RXC1161" s="754"/>
      <c r="RXD1161" s="754"/>
      <c r="RXE1161" s="754"/>
      <c r="RXF1161" s="754"/>
      <c r="RXG1161" s="754"/>
      <c r="RXH1161" s="754"/>
      <c r="RXI1161" s="754"/>
      <c r="RXJ1161" s="754"/>
      <c r="RXK1161" s="754"/>
      <c r="RXL1161" s="754"/>
      <c r="RXM1161" s="754"/>
      <c r="RXN1161" s="754"/>
      <c r="RXO1161" s="754"/>
      <c r="RXP1161" s="754"/>
      <c r="RXQ1161" s="754"/>
      <c r="RXR1161" s="754"/>
      <c r="RXS1161" s="754"/>
      <c r="RXT1161" s="754"/>
      <c r="RXU1161" s="754"/>
      <c r="RXV1161" s="754"/>
      <c r="RXW1161" s="754"/>
      <c r="RXX1161" s="754"/>
      <c r="RXY1161" s="754"/>
      <c r="RXZ1161" s="754"/>
      <c r="RYA1161" s="754"/>
      <c r="RYB1161" s="754"/>
      <c r="RYC1161" s="754"/>
      <c r="RYD1161" s="754"/>
      <c r="RYE1161" s="754"/>
      <c r="RYF1161" s="754"/>
      <c r="RYG1161" s="754"/>
      <c r="RYH1161" s="754"/>
      <c r="RYI1161" s="754"/>
      <c r="RYJ1161" s="754"/>
      <c r="RYK1161" s="754"/>
      <c r="RYL1161" s="754"/>
      <c r="RYM1161" s="754"/>
      <c r="RYN1161" s="754"/>
      <c r="RYO1161" s="754"/>
      <c r="RYP1161" s="754"/>
      <c r="RYQ1161" s="754"/>
      <c r="RYR1161" s="754"/>
      <c r="RYS1161" s="754"/>
      <c r="RYT1161" s="754"/>
      <c r="RYU1161" s="754"/>
      <c r="RYV1161" s="754"/>
      <c r="RYW1161" s="754"/>
      <c r="RYX1161" s="754"/>
      <c r="RYY1161" s="754"/>
      <c r="RYZ1161" s="754"/>
      <c r="RZA1161" s="754"/>
      <c r="RZB1161" s="754"/>
      <c r="RZC1161" s="754"/>
      <c r="RZD1161" s="754"/>
      <c r="RZE1161" s="754"/>
      <c r="RZF1161" s="754"/>
      <c r="RZG1161" s="754"/>
      <c r="RZH1161" s="754"/>
      <c r="RZI1161" s="754"/>
      <c r="RZJ1161" s="754"/>
      <c r="RZK1161" s="754"/>
      <c r="RZL1161" s="754"/>
      <c r="RZM1161" s="754"/>
      <c r="RZN1161" s="754"/>
      <c r="RZO1161" s="754"/>
      <c r="RZP1161" s="754"/>
      <c r="RZQ1161" s="754"/>
      <c r="RZR1161" s="754"/>
      <c r="RZS1161" s="754"/>
      <c r="RZT1161" s="754"/>
      <c r="RZU1161" s="754"/>
      <c r="RZV1161" s="754"/>
      <c r="RZW1161" s="754"/>
      <c r="RZX1161" s="754"/>
      <c r="RZY1161" s="754"/>
      <c r="RZZ1161" s="754"/>
      <c r="SAA1161" s="754"/>
      <c r="SAB1161" s="754"/>
      <c r="SAC1161" s="754"/>
      <c r="SAD1161" s="754"/>
      <c r="SAE1161" s="754"/>
      <c r="SAF1161" s="754"/>
      <c r="SAG1161" s="754"/>
      <c r="SAH1161" s="754"/>
      <c r="SAI1161" s="754"/>
      <c r="SAJ1161" s="754"/>
      <c r="SAK1161" s="754"/>
      <c r="SAL1161" s="754"/>
      <c r="SAM1161" s="754"/>
      <c r="SAN1161" s="754"/>
      <c r="SAO1161" s="754"/>
      <c r="SAP1161" s="754"/>
      <c r="SAQ1161" s="754"/>
      <c r="SAR1161" s="754"/>
      <c r="SAS1161" s="754"/>
      <c r="SAT1161" s="754"/>
      <c r="SAU1161" s="754"/>
      <c r="SAV1161" s="754"/>
      <c r="SAW1161" s="754"/>
      <c r="SAX1161" s="754"/>
      <c r="SAY1161" s="754"/>
      <c r="SAZ1161" s="754"/>
      <c r="SBA1161" s="754"/>
      <c r="SBB1161" s="754"/>
      <c r="SBC1161" s="754"/>
      <c r="SBD1161" s="754"/>
      <c r="SBE1161" s="754"/>
      <c r="SBF1161" s="754"/>
      <c r="SBG1161" s="754"/>
      <c r="SBH1161" s="754"/>
      <c r="SBI1161" s="754"/>
      <c r="SBJ1161" s="754"/>
      <c r="SBK1161" s="754"/>
      <c r="SBL1161" s="754"/>
      <c r="SBM1161" s="754"/>
      <c r="SBN1161" s="754"/>
      <c r="SBO1161" s="754"/>
      <c r="SBP1161" s="754"/>
      <c r="SBQ1161" s="754"/>
      <c r="SBR1161" s="754"/>
      <c r="SBS1161" s="754"/>
      <c r="SBT1161" s="754"/>
      <c r="SBU1161" s="754"/>
      <c r="SBV1161" s="754"/>
      <c r="SBW1161" s="754"/>
      <c r="SBX1161" s="754"/>
      <c r="SBY1161" s="754"/>
      <c r="SBZ1161" s="754"/>
      <c r="SCA1161" s="754"/>
      <c r="SCB1161" s="754"/>
      <c r="SCC1161" s="754"/>
      <c r="SCD1161" s="754"/>
      <c r="SCE1161" s="754"/>
      <c r="SCF1161" s="754"/>
      <c r="SCG1161" s="754"/>
      <c r="SCH1161" s="754"/>
      <c r="SCI1161" s="754"/>
      <c r="SCJ1161" s="754"/>
      <c r="SCK1161" s="754"/>
      <c r="SCL1161" s="754"/>
      <c r="SCM1161" s="754"/>
      <c r="SCN1161" s="754"/>
      <c r="SCO1161" s="754"/>
      <c r="SCP1161" s="754"/>
      <c r="SCQ1161" s="754"/>
      <c r="SCR1161" s="754"/>
      <c r="SCS1161" s="754"/>
      <c r="SCT1161" s="754"/>
      <c r="SCU1161" s="754"/>
      <c r="SCV1161" s="754"/>
      <c r="SCW1161" s="754"/>
      <c r="SCX1161" s="754"/>
      <c r="SCY1161" s="754"/>
      <c r="SCZ1161" s="754"/>
      <c r="SDA1161" s="754"/>
      <c r="SDB1161" s="754"/>
      <c r="SDC1161" s="754"/>
      <c r="SDD1161" s="754"/>
      <c r="SDE1161" s="754"/>
      <c r="SDF1161" s="754"/>
      <c r="SDG1161" s="754"/>
      <c r="SDH1161" s="754"/>
      <c r="SDI1161" s="754"/>
      <c r="SDJ1161" s="754"/>
      <c r="SDK1161" s="754"/>
      <c r="SDL1161" s="754"/>
      <c r="SDM1161" s="754"/>
      <c r="SDN1161" s="754"/>
      <c r="SDO1161" s="754"/>
      <c r="SDP1161" s="754"/>
      <c r="SDQ1161" s="754"/>
      <c r="SDR1161" s="754"/>
      <c r="SDS1161" s="754"/>
      <c r="SDT1161" s="754"/>
      <c r="SDU1161" s="754"/>
      <c r="SDV1161" s="754"/>
      <c r="SDW1161" s="754"/>
      <c r="SDX1161" s="754"/>
      <c r="SDY1161" s="754"/>
      <c r="SDZ1161" s="754"/>
      <c r="SEA1161" s="754"/>
      <c r="SEB1161" s="754"/>
      <c r="SEC1161" s="754"/>
      <c r="SED1161" s="754"/>
      <c r="SEE1161" s="754"/>
      <c r="SEF1161" s="754"/>
      <c r="SEG1161" s="754"/>
      <c r="SEH1161" s="754"/>
      <c r="SEI1161" s="754"/>
      <c r="SEJ1161" s="754"/>
      <c r="SEK1161" s="754"/>
      <c r="SEL1161" s="754"/>
      <c r="SEM1161" s="754"/>
      <c r="SEN1161" s="754"/>
      <c r="SEO1161" s="754"/>
      <c r="SEP1161" s="754"/>
      <c r="SEQ1161" s="754"/>
      <c r="SER1161" s="754"/>
      <c r="SES1161" s="754"/>
      <c r="SET1161" s="754"/>
      <c r="SEU1161" s="754"/>
      <c r="SEV1161" s="754"/>
      <c r="SEW1161" s="754"/>
      <c r="SEX1161" s="754"/>
      <c r="SEY1161" s="754"/>
      <c r="SEZ1161" s="754"/>
      <c r="SFA1161" s="754"/>
      <c r="SFB1161" s="754"/>
      <c r="SFC1161" s="754"/>
      <c r="SFD1161" s="754"/>
      <c r="SFE1161" s="754"/>
      <c r="SFF1161" s="754"/>
      <c r="SFG1161" s="754"/>
      <c r="SFH1161" s="754"/>
      <c r="SFI1161" s="754"/>
      <c r="SFJ1161" s="754"/>
      <c r="SFK1161" s="754"/>
      <c r="SFL1161" s="754"/>
      <c r="SFM1161" s="754"/>
      <c r="SFN1161" s="754"/>
      <c r="SFO1161" s="754"/>
      <c r="SFP1161" s="754"/>
      <c r="SFQ1161" s="754"/>
      <c r="SFR1161" s="754"/>
      <c r="SFS1161" s="754"/>
      <c r="SFT1161" s="754"/>
      <c r="SFU1161" s="754"/>
      <c r="SFV1161" s="754"/>
      <c r="SFW1161" s="754"/>
      <c r="SFX1161" s="754"/>
      <c r="SFY1161" s="754"/>
      <c r="SFZ1161" s="754"/>
      <c r="SGA1161" s="754"/>
      <c r="SGB1161" s="754"/>
      <c r="SGC1161" s="754"/>
      <c r="SGD1161" s="754"/>
      <c r="SGE1161" s="754"/>
      <c r="SGF1161" s="754"/>
      <c r="SGG1161" s="754"/>
      <c r="SGH1161" s="754"/>
      <c r="SGI1161" s="754"/>
      <c r="SGJ1161" s="754"/>
      <c r="SGK1161" s="754"/>
      <c r="SGL1161" s="754"/>
      <c r="SGM1161" s="754"/>
      <c r="SGN1161" s="754"/>
      <c r="SGO1161" s="754"/>
      <c r="SGP1161" s="754"/>
      <c r="SGQ1161" s="754"/>
      <c r="SGR1161" s="754"/>
      <c r="SGS1161" s="754"/>
      <c r="SGT1161" s="754"/>
      <c r="SGU1161" s="754"/>
      <c r="SGV1161" s="754"/>
      <c r="SGW1161" s="754"/>
      <c r="SGX1161" s="754"/>
      <c r="SGY1161" s="754"/>
      <c r="SGZ1161" s="754"/>
      <c r="SHA1161" s="754"/>
      <c r="SHB1161" s="754"/>
      <c r="SHC1161" s="754"/>
      <c r="SHD1161" s="754"/>
      <c r="SHE1161" s="754"/>
      <c r="SHF1161" s="754"/>
      <c r="SHG1161" s="754"/>
      <c r="SHH1161" s="754"/>
      <c r="SHI1161" s="754"/>
      <c r="SHJ1161" s="754"/>
      <c r="SHK1161" s="754"/>
      <c r="SHL1161" s="754"/>
      <c r="SHM1161" s="754"/>
      <c r="SHN1161" s="754"/>
      <c r="SHO1161" s="754"/>
      <c r="SHP1161" s="754"/>
      <c r="SHQ1161" s="754"/>
      <c r="SHR1161" s="754"/>
      <c r="SHS1161" s="754"/>
      <c r="SHT1161" s="754"/>
      <c r="SHU1161" s="754"/>
      <c r="SHV1161" s="754"/>
      <c r="SHW1161" s="754"/>
      <c r="SHX1161" s="754"/>
      <c r="SHY1161" s="754"/>
      <c r="SHZ1161" s="754"/>
      <c r="SIA1161" s="754"/>
      <c r="SIB1161" s="754"/>
      <c r="SIC1161" s="754"/>
      <c r="SID1161" s="754"/>
      <c r="SIE1161" s="754"/>
      <c r="SIF1161" s="754"/>
      <c r="SIG1161" s="754"/>
      <c r="SIH1161" s="754"/>
      <c r="SII1161" s="754"/>
      <c r="SIJ1161" s="754"/>
      <c r="SIK1161" s="754"/>
      <c r="SIL1161" s="754"/>
      <c r="SIM1161" s="754"/>
      <c r="SIN1161" s="754"/>
      <c r="SIO1161" s="754"/>
      <c r="SIP1161" s="754"/>
      <c r="SIQ1161" s="754"/>
      <c r="SIR1161" s="754"/>
      <c r="SIS1161" s="754"/>
      <c r="SIT1161" s="754"/>
      <c r="SIU1161" s="754"/>
      <c r="SIV1161" s="754"/>
      <c r="SIW1161" s="754"/>
      <c r="SIX1161" s="754"/>
      <c r="SIY1161" s="754"/>
      <c r="SIZ1161" s="754"/>
      <c r="SJA1161" s="754"/>
      <c r="SJB1161" s="754"/>
      <c r="SJC1161" s="754"/>
      <c r="SJD1161" s="754"/>
      <c r="SJE1161" s="754"/>
      <c r="SJF1161" s="754"/>
      <c r="SJG1161" s="754"/>
      <c r="SJH1161" s="754"/>
      <c r="SJI1161" s="754"/>
      <c r="SJJ1161" s="754"/>
      <c r="SJK1161" s="754"/>
      <c r="SJL1161" s="754"/>
      <c r="SJM1161" s="754"/>
      <c r="SJN1161" s="754"/>
      <c r="SJO1161" s="754"/>
      <c r="SJP1161" s="754"/>
      <c r="SJQ1161" s="754"/>
      <c r="SJR1161" s="754"/>
      <c r="SJS1161" s="754"/>
      <c r="SJT1161" s="754"/>
      <c r="SJU1161" s="754"/>
      <c r="SJV1161" s="754"/>
      <c r="SJW1161" s="754"/>
      <c r="SJX1161" s="754"/>
      <c r="SJY1161" s="754"/>
      <c r="SJZ1161" s="754"/>
      <c r="SKA1161" s="754"/>
      <c r="SKB1161" s="754"/>
      <c r="SKC1161" s="754"/>
      <c r="SKD1161" s="754"/>
      <c r="SKE1161" s="754"/>
      <c r="SKF1161" s="754"/>
      <c r="SKG1161" s="754"/>
      <c r="SKH1161" s="754"/>
      <c r="SKI1161" s="754"/>
      <c r="SKJ1161" s="754"/>
      <c r="SKK1161" s="754"/>
      <c r="SKL1161" s="754"/>
      <c r="SKM1161" s="754"/>
      <c r="SKN1161" s="754"/>
      <c r="SKO1161" s="754"/>
      <c r="SKP1161" s="754"/>
      <c r="SKQ1161" s="754"/>
      <c r="SKR1161" s="754"/>
      <c r="SKS1161" s="754"/>
      <c r="SKT1161" s="754"/>
      <c r="SKU1161" s="754"/>
      <c r="SKV1161" s="754"/>
      <c r="SKW1161" s="754"/>
      <c r="SKX1161" s="754"/>
      <c r="SKY1161" s="754"/>
      <c r="SKZ1161" s="754"/>
      <c r="SLA1161" s="754"/>
      <c r="SLB1161" s="754"/>
      <c r="SLC1161" s="754"/>
      <c r="SLD1161" s="754"/>
      <c r="SLE1161" s="754"/>
      <c r="SLF1161" s="754"/>
      <c r="SLG1161" s="754"/>
      <c r="SLH1161" s="754"/>
      <c r="SLI1161" s="754"/>
      <c r="SLJ1161" s="754"/>
      <c r="SLK1161" s="754"/>
      <c r="SLL1161" s="754"/>
      <c r="SLM1161" s="754"/>
      <c r="SLN1161" s="754"/>
      <c r="SLO1161" s="754"/>
      <c r="SLP1161" s="754"/>
      <c r="SLQ1161" s="754"/>
      <c r="SLR1161" s="754"/>
      <c r="SLS1161" s="754"/>
      <c r="SLT1161" s="754"/>
      <c r="SLU1161" s="754"/>
      <c r="SLV1161" s="754"/>
      <c r="SLW1161" s="754"/>
      <c r="SLX1161" s="754"/>
      <c r="SLY1161" s="754"/>
      <c r="SLZ1161" s="754"/>
      <c r="SMA1161" s="754"/>
      <c r="SMB1161" s="754"/>
      <c r="SMC1161" s="754"/>
      <c r="SMD1161" s="754"/>
      <c r="SME1161" s="754"/>
      <c r="SMF1161" s="754"/>
      <c r="SMG1161" s="754"/>
      <c r="SMH1161" s="754"/>
      <c r="SMI1161" s="754"/>
      <c r="SMJ1161" s="754"/>
      <c r="SMK1161" s="754"/>
      <c r="SML1161" s="754"/>
      <c r="SMM1161" s="754"/>
      <c r="SMN1161" s="754"/>
      <c r="SMO1161" s="754"/>
      <c r="SMP1161" s="754"/>
      <c r="SMQ1161" s="754"/>
      <c r="SMR1161" s="754"/>
      <c r="SMS1161" s="754"/>
      <c r="SMT1161" s="754"/>
      <c r="SMU1161" s="754"/>
      <c r="SMV1161" s="754"/>
      <c r="SMW1161" s="754"/>
      <c r="SMX1161" s="754"/>
      <c r="SMY1161" s="754"/>
      <c r="SMZ1161" s="754"/>
      <c r="SNA1161" s="754"/>
      <c r="SNB1161" s="754"/>
      <c r="SNC1161" s="754"/>
      <c r="SND1161" s="754"/>
      <c r="SNE1161" s="754"/>
      <c r="SNF1161" s="754"/>
      <c r="SNG1161" s="754"/>
      <c r="SNH1161" s="754"/>
      <c r="SNI1161" s="754"/>
      <c r="SNJ1161" s="754"/>
      <c r="SNK1161" s="754"/>
      <c r="SNL1161" s="754"/>
      <c r="SNM1161" s="754"/>
      <c r="SNN1161" s="754"/>
      <c r="SNO1161" s="754"/>
      <c r="SNP1161" s="754"/>
      <c r="SNQ1161" s="754"/>
      <c r="SNR1161" s="754"/>
      <c r="SNS1161" s="754"/>
      <c r="SNT1161" s="754"/>
      <c r="SNU1161" s="754"/>
      <c r="SNV1161" s="754"/>
      <c r="SNW1161" s="754"/>
      <c r="SNX1161" s="754"/>
      <c r="SNY1161" s="754"/>
      <c r="SNZ1161" s="754"/>
      <c r="SOA1161" s="754"/>
      <c r="SOB1161" s="754"/>
      <c r="SOC1161" s="754"/>
      <c r="SOD1161" s="754"/>
      <c r="SOE1161" s="754"/>
      <c r="SOF1161" s="754"/>
      <c r="SOG1161" s="754"/>
      <c r="SOH1161" s="754"/>
      <c r="SOI1161" s="754"/>
      <c r="SOJ1161" s="754"/>
      <c r="SOK1161" s="754"/>
      <c r="SOL1161" s="754"/>
      <c r="SOM1161" s="754"/>
      <c r="SON1161" s="754"/>
      <c r="SOO1161" s="754"/>
      <c r="SOP1161" s="754"/>
      <c r="SOQ1161" s="754"/>
      <c r="SOR1161" s="754"/>
      <c r="SOS1161" s="754"/>
      <c r="SOT1161" s="754"/>
      <c r="SOU1161" s="754"/>
      <c r="SOV1161" s="754"/>
      <c r="SOW1161" s="754"/>
      <c r="SOX1161" s="754"/>
      <c r="SOY1161" s="754"/>
      <c r="SOZ1161" s="754"/>
      <c r="SPA1161" s="754"/>
      <c r="SPB1161" s="754"/>
      <c r="SPC1161" s="754"/>
      <c r="SPD1161" s="754"/>
      <c r="SPE1161" s="754"/>
      <c r="SPF1161" s="754"/>
      <c r="SPG1161" s="754"/>
      <c r="SPH1161" s="754"/>
      <c r="SPI1161" s="754"/>
      <c r="SPJ1161" s="754"/>
      <c r="SPK1161" s="754"/>
      <c r="SPL1161" s="754"/>
      <c r="SPM1161" s="754"/>
      <c r="SPN1161" s="754"/>
      <c r="SPO1161" s="754"/>
      <c r="SPP1161" s="754"/>
      <c r="SPQ1161" s="754"/>
      <c r="SPR1161" s="754"/>
      <c r="SPS1161" s="754"/>
      <c r="SPT1161" s="754"/>
      <c r="SPU1161" s="754"/>
      <c r="SPV1161" s="754"/>
      <c r="SPW1161" s="754"/>
      <c r="SPX1161" s="754"/>
      <c r="SPY1161" s="754"/>
      <c r="SPZ1161" s="754"/>
      <c r="SQA1161" s="754"/>
      <c r="SQB1161" s="754"/>
      <c r="SQC1161" s="754"/>
      <c r="SQD1161" s="754"/>
      <c r="SQE1161" s="754"/>
      <c r="SQF1161" s="754"/>
      <c r="SQG1161" s="754"/>
      <c r="SQH1161" s="754"/>
      <c r="SQI1161" s="754"/>
      <c r="SQJ1161" s="754"/>
      <c r="SQK1161" s="754"/>
      <c r="SQL1161" s="754"/>
      <c r="SQM1161" s="754"/>
      <c r="SQN1161" s="754"/>
      <c r="SQO1161" s="754"/>
      <c r="SQP1161" s="754"/>
      <c r="SQQ1161" s="754"/>
      <c r="SQR1161" s="754"/>
      <c r="SQS1161" s="754"/>
      <c r="SQT1161" s="754"/>
      <c r="SQU1161" s="754"/>
      <c r="SQV1161" s="754"/>
      <c r="SQW1161" s="754"/>
      <c r="SQX1161" s="754"/>
      <c r="SQY1161" s="754"/>
      <c r="SQZ1161" s="754"/>
      <c r="SRA1161" s="754"/>
      <c r="SRB1161" s="754"/>
      <c r="SRC1161" s="754"/>
      <c r="SRD1161" s="754"/>
      <c r="SRE1161" s="754"/>
      <c r="SRF1161" s="754"/>
      <c r="SRG1161" s="754"/>
      <c r="SRH1161" s="754"/>
      <c r="SRI1161" s="754"/>
      <c r="SRJ1161" s="754"/>
      <c r="SRK1161" s="754"/>
      <c r="SRL1161" s="754"/>
      <c r="SRM1161" s="754"/>
      <c r="SRN1161" s="754"/>
      <c r="SRO1161" s="754"/>
      <c r="SRP1161" s="754"/>
      <c r="SRQ1161" s="754"/>
      <c r="SRR1161" s="754"/>
      <c r="SRS1161" s="754"/>
      <c r="SRT1161" s="754"/>
      <c r="SRU1161" s="754"/>
      <c r="SRV1161" s="754"/>
      <c r="SRW1161" s="754"/>
      <c r="SRX1161" s="754"/>
      <c r="SRY1161" s="754"/>
      <c r="SRZ1161" s="754"/>
      <c r="SSA1161" s="754"/>
      <c r="SSB1161" s="754"/>
      <c r="SSC1161" s="754"/>
      <c r="SSD1161" s="754"/>
      <c r="SSE1161" s="754"/>
      <c r="SSF1161" s="754"/>
      <c r="SSG1161" s="754"/>
      <c r="SSH1161" s="754"/>
      <c r="SSI1161" s="754"/>
      <c r="SSJ1161" s="754"/>
      <c r="SSK1161" s="754"/>
      <c r="SSL1161" s="754"/>
      <c r="SSM1161" s="754"/>
      <c r="SSN1161" s="754"/>
      <c r="SSO1161" s="754"/>
      <c r="SSP1161" s="754"/>
      <c r="SSQ1161" s="754"/>
      <c r="SSR1161" s="754"/>
      <c r="SSS1161" s="754"/>
      <c r="SST1161" s="754"/>
      <c r="SSU1161" s="754"/>
      <c r="SSV1161" s="754"/>
      <c r="SSW1161" s="754"/>
      <c r="SSX1161" s="754"/>
      <c r="SSY1161" s="754"/>
      <c r="SSZ1161" s="754"/>
      <c r="STA1161" s="754"/>
      <c r="STB1161" s="754"/>
      <c r="STC1161" s="754"/>
      <c r="STD1161" s="754"/>
      <c r="STE1161" s="754"/>
      <c r="STF1161" s="754"/>
      <c r="STG1161" s="754"/>
      <c r="STH1161" s="754"/>
      <c r="STI1161" s="754"/>
      <c r="STJ1161" s="754"/>
      <c r="STK1161" s="754"/>
      <c r="STL1161" s="754"/>
      <c r="STM1161" s="754"/>
      <c r="STN1161" s="754"/>
      <c r="STO1161" s="754"/>
      <c r="STP1161" s="754"/>
      <c r="STQ1161" s="754"/>
      <c r="STR1161" s="754"/>
      <c r="STS1161" s="754"/>
      <c r="STT1161" s="754"/>
      <c r="STU1161" s="754"/>
      <c r="STV1161" s="754"/>
      <c r="STW1161" s="754"/>
      <c r="STX1161" s="754"/>
      <c r="STY1161" s="754"/>
      <c r="STZ1161" s="754"/>
      <c r="SUA1161" s="754"/>
      <c r="SUB1161" s="754"/>
      <c r="SUC1161" s="754"/>
      <c r="SUD1161" s="754"/>
      <c r="SUE1161" s="754"/>
      <c r="SUF1161" s="754"/>
      <c r="SUG1161" s="754"/>
      <c r="SUH1161" s="754"/>
      <c r="SUI1161" s="754"/>
      <c r="SUJ1161" s="754"/>
      <c r="SUK1161" s="754"/>
      <c r="SUL1161" s="754"/>
      <c r="SUM1161" s="754"/>
      <c r="SUN1161" s="754"/>
      <c r="SUO1161" s="754"/>
      <c r="SUP1161" s="754"/>
      <c r="SUQ1161" s="754"/>
      <c r="SUR1161" s="754"/>
      <c r="SUS1161" s="754"/>
      <c r="SUT1161" s="754"/>
      <c r="SUU1161" s="754"/>
      <c r="SUV1161" s="754"/>
      <c r="SUW1161" s="754"/>
      <c r="SUX1161" s="754"/>
      <c r="SUY1161" s="754"/>
      <c r="SUZ1161" s="754"/>
      <c r="SVA1161" s="754"/>
      <c r="SVB1161" s="754"/>
      <c r="SVC1161" s="754"/>
      <c r="SVD1161" s="754"/>
      <c r="SVE1161" s="754"/>
      <c r="SVF1161" s="754"/>
      <c r="SVG1161" s="754"/>
      <c r="SVH1161" s="754"/>
      <c r="SVI1161" s="754"/>
      <c r="SVJ1161" s="754"/>
      <c r="SVK1161" s="754"/>
      <c r="SVL1161" s="754"/>
      <c r="SVM1161" s="754"/>
      <c r="SVN1161" s="754"/>
      <c r="SVO1161" s="754"/>
      <c r="SVP1161" s="754"/>
      <c r="SVQ1161" s="754"/>
      <c r="SVR1161" s="754"/>
      <c r="SVS1161" s="754"/>
      <c r="SVT1161" s="754"/>
      <c r="SVU1161" s="754"/>
      <c r="SVV1161" s="754"/>
      <c r="SVW1161" s="754"/>
      <c r="SVX1161" s="754"/>
      <c r="SVY1161" s="754"/>
      <c r="SVZ1161" s="754"/>
      <c r="SWA1161" s="754"/>
      <c r="SWB1161" s="754"/>
      <c r="SWC1161" s="754"/>
      <c r="SWD1161" s="754"/>
      <c r="SWE1161" s="754"/>
      <c r="SWF1161" s="754"/>
      <c r="SWG1161" s="754"/>
      <c r="SWH1161" s="754"/>
      <c r="SWI1161" s="754"/>
      <c r="SWJ1161" s="754"/>
      <c r="SWK1161" s="754"/>
      <c r="SWL1161" s="754"/>
      <c r="SWM1161" s="754"/>
      <c r="SWN1161" s="754"/>
      <c r="SWO1161" s="754"/>
      <c r="SWP1161" s="754"/>
      <c r="SWQ1161" s="754"/>
      <c r="SWR1161" s="754"/>
      <c r="SWS1161" s="754"/>
      <c r="SWT1161" s="754"/>
      <c r="SWU1161" s="754"/>
      <c r="SWV1161" s="754"/>
      <c r="SWW1161" s="754"/>
      <c r="SWX1161" s="754"/>
      <c r="SWY1161" s="754"/>
      <c r="SWZ1161" s="754"/>
      <c r="SXA1161" s="754"/>
      <c r="SXB1161" s="754"/>
      <c r="SXC1161" s="754"/>
      <c r="SXD1161" s="754"/>
      <c r="SXE1161" s="754"/>
      <c r="SXF1161" s="754"/>
      <c r="SXG1161" s="754"/>
      <c r="SXH1161" s="754"/>
      <c r="SXI1161" s="754"/>
      <c r="SXJ1161" s="754"/>
      <c r="SXK1161" s="754"/>
      <c r="SXL1161" s="754"/>
      <c r="SXM1161" s="754"/>
      <c r="SXN1161" s="754"/>
      <c r="SXO1161" s="754"/>
      <c r="SXP1161" s="754"/>
      <c r="SXQ1161" s="754"/>
      <c r="SXR1161" s="754"/>
      <c r="SXS1161" s="754"/>
      <c r="SXT1161" s="754"/>
      <c r="SXU1161" s="754"/>
      <c r="SXV1161" s="754"/>
      <c r="SXW1161" s="754"/>
      <c r="SXX1161" s="754"/>
      <c r="SXY1161" s="754"/>
      <c r="SXZ1161" s="754"/>
      <c r="SYA1161" s="754"/>
      <c r="SYB1161" s="754"/>
      <c r="SYC1161" s="754"/>
      <c r="SYD1161" s="754"/>
      <c r="SYE1161" s="754"/>
      <c r="SYF1161" s="754"/>
      <c r="SYG1161" s="754"/>
      <c r="SYH1161" s="754"/>
      <c r="SYI1161" s="754"/>
      <c r="SYJ1161" s="754"/>
      <c r="SYK1161" s="754"/>
      <c r="SYL1161" s="754"/>
      <c r="SYM1161" s="754"/>
      <c r="SYN1161" s="754"/>
      <c r="SYO1161" s="754"/>
      <c r="SYP1161" s="754"/>
      <c r="SYQ1161" s="754"/>
      <c r="SYR1161" s="754"/>
      <c r="SYS1161" s="754"/>
      <c r="SYT1161" s="754"/>
      <c r="SYU1161" s="754"/>
      <c r="SYV1161" s="754"/>
      <c r="SYW1161" s="754"/>
      <c r="SYX1161" s="754"/>
      <c r="SYY1161" s="754"/>
      <c r="SYZ1161" s="754"/>
      <c r="SZA1161" s="754"/>
      <c r="SZB1161" s="754"/>
      <c r="SZC1161" s="754"/>
      <c r="SZD1161" s="754"/>
      <c r="SZE1161" s="754"/>
      <c r="SZF1161" s="754"/>
      <c r="SZG1161" s="754"/>
      <c r="SZH1161" s="754"/>
      <c r="SZI1161" s="754"/>
      <c r="SZJ1161" s="754"/>
      <c r="SZK1161" s="754"/>
      <c r="SZL1161" s="754"/>
      <c r="SZM1161" s="754"/>
      <c r="SZN1161" s="754"/>
      <c r="SZO1161" s="754"/>
      <c r="SZP1161" s="754"/>
      <c r="SZQ1161" s="754"/>
      <c r="SZR1161" s="754"/>
      <c r="SZS1161" s="754"/>
      <c r="SZT1161" s="754"/>
      <c r="SZU1161" s="754"/>
      <c r="SZV1161" s="754"/>
      <c r="SZW1161" s="754"/>
      <c r="SZX1161" s="754"/>
      <c r="SZY1161" s="754"/>
      <c r="SZZ1161" s="754"/>
      <c r="TAA1161" s="754"/>
      <c r="TAB1161" s="754"/>
      <c r="TAC1161" s="754"/>
      <c r="TAD1161" s="754"/>
      <c r="TAE1161" s="754"/>
      <c r="TAF1161" s="754"/>
      <c r="TAG1161" s="754"/>
      <c r="TAH1161" s="754"/>
      <c r="TAI1161" s="754"/>
      <c r="TAJ1161" s="754"/>
      <c r="TAK1161" s="754"/>
      <c r="TAL1161" s="754"/>
      <c r="TAM1161" s="754"/>
      <c r="TAN1161" s="754"/>
      <c r="TAO1161" s="754"/>
      <c r="TAP1161" s="754"/>
      <c r="TAQ1161" s="754"/>
      <c r="TAR1161" s="754"/>
      <c r="TAS1161" s="754"/>
      <c r="TAT1161" s="754"/>
      <c r="TAU1161" s="754"/>
      <c r="TAV1161" s="754"/>
      <c r="TAW1161" s="754"/>
      <c r="TAX1161" s="754"/>
      <c r="TAY1161" s="754"/>
      <c r="TAZ1161" s="754"/>
      <c r="TBA1161" s="754"/>
      <c r="TBB1161" s="754"/>
      <c r="TBC1161" s="754"/>
      <c r="TBD1161" s="754"/>
      <c r="TBE1161" s="754"/>
      <c r="TBF1161" s="754"/>
      <c r="TBG1161" s="754"/>
      <c r="TBH1161" s="754"/>
      <c r="TBI1161" s="754"/>
      <c r="TBJ1161" s="754"/>
      <c r="TBK1161" s="754"/>
      <c r="TBL1161" s="754"/>
      <c r="TBM1161" s="754"/>
      <c r="TBN1161" s="754"/>
      <c r="TBO1161" s="754"/>
      <c r="TBP1161" s="754"/>
      <c r="TBQ1161" s="754"/>
      <c r="TBR1161" s="754"/>
      <c r="TBS1161" s="754"/>
      <c r="TBT1161" s="754"/>
      <c r="TBU1161" s="754"/>
      <c r="TBV1161" s="754"/>
      <c r="TBW1161" s="754"/>
      <c r="TBX1161" s="754"/>
      <c r="TBY1161" s="754"/>
      <c r="TBZ1161" s="754"/>
      <c r="TCA1161" s="754"/>
      <c r="TCB1161" s="754"/>
      <c r="TCC1161" s="754"/>
      <c r="TCD1161" s="754"/>
      <c r="TCE1161" s="754"/>
      <c r="TCF1161" s="754"/>
      <c r="TCG1161" s="754"/>
      <c r="TCH1161" s="754"/>
      <c r="TCI1161" s="754"/>
      <c r="TCJ1161" s="754"/>
      <c r="TCK1161" s="754"/>
      <c r="TCL1161" s="754"/>
      <c r="TCM1161" s="754"/>
      <c r="TCN1161" s="754"/>
      <c r="TCO1161" s="754"/>
      <c r="TCP1161" s="754"/>
      <c r="TCQ1161" s="754"/>
      <c r="TCR1161" s="754"/>
      <c r="TCS1161" s="754"/>
      <c r="TCT1161" s="754"/>
      <c r="TCU1161" s="754"/>
      <c r="TCV1161" s="754"/>
      <c r="TCW1161" s="754"/>
      <c r="TCX1161" s="754"/>
      <c r="TCY1161" s="754"/>
      <c r="TCZ1161" s="754"/>
      <c r="TDA1161" s="754"/>
      <c r="TDB1161" s="754"/>
      <c r="TDC1161" s="754"/>
      <c r="TDD1161" s="754"/>
      <c r="TDE1161" s="754"/>
      <c r="TDF1161" s="754"/>
      <c r="TDG1161" s="754"/>
      <c r="TDH1161" s="754"/>
      <c r="TDI1161" s="754"/>
      <c r="TDJ1161" s="754"/>
      <c r="TDK1161" s="754"/>
      <c r="TDL1161" s="754"/>
      <c r="TDM1161" s="754"/>
      <c r="TDN1161" s="754"/>
      <c r="TDO1161" s="754"/>
      <c r="TDP1161" s="754"/>
      <c r="TDQ1161" s="754"/>
      <c r="TDR1161" s="754"/>
      <c r="TDS1161" s="754"/>
      <c r="TDT1161" s="754"/>
      <c r="TDU1161" s="754"/>
      <c r="TDV1161" s="754"/>
      <c r="TDW1161" s="754"/>
      <c r="TDX1161" s="754"/>
      <c r="TDY1161" s="754"/>
      <c r="TDZ1161" s="754"/>
      <c r="TEA1161" s="754"/>
      <c r="TEB1161" s="754"/>
      <c r="TEC1161" s="754"/>
      <c r="TED1161" s="754"/>
      <c r="TEE1161" s="754"/>
      <c r="TEF1161" s="754"/>
      <c r="TEG1161" s="754"/>
      <c r="TEH1161" s="754"/>
      <c r="TEI1161" s="754"/>
      <c r="TEJ1161" s="754"/>
      <c r="TEK1161" s="754"/>
      <c r="TEL1161" s="754"/>
      <c r="TEM1161" s="754"/>
      <c r="TEN1161" s="754"/>
      <c r="TEO1161" s="754"/>
      <c r="TEP1161" s="754"/>
      <c r="TEQ1161" s="754"/>
      <c r="TER1161" s="754"/>
      <c r="TES1161" s="754"/>
      <c r="TET1161" s="754"/>
      <c r="TEU1161" s="754"/>
      <c r="TEV1161" s="754"/>
      <c r="TEW1161" s="754"/>
      <c r="TEX1161" s="754"/>
      <c r="TEY1161" s="754"/>
      <c r="TEZ1161" s="754"/>
      <c r="TFA1161" s="754"/>
      <c r="TFB1161" s="754"/>
      <c r="TFC1161" s="754"/>
      <c r="TFD1161" s="754"/>
      <c r="TFE1161" s="754"/>
      <c r="TFF1161" s="754"/>
      <c r="TFG1161" s="754"/>
      <c r="TFH1161" s="754"/>
      <c r="TFI1161" s="754"/>
      <c r="TFJ1161" s="754"/>
      <c r="TFK1161" s="754"/>
      <c r="TFL1161" s="754"/>
      <c r="TFM1161" s="754"/>
      <c r="TFN1161" s="754"/>
      <c r="TFO1161" s="754"/>
      <c r="TFP1161" s="754"/>
      <c r="TFQ1161" s="754"/>
      <c r="TFR1161" s="754"/>
      <c r="TFS1161" s="754"/>
      <c r="TFT1161" s="754"/>
      <c r="TFU1161" s="754"/>
      <c r="TFV1161" s="754"/>
      <c r="TFW1161" s="754"/>
      <c r="TFX1161" s="754"/>
      <c r="TFY1161" s="754"/>
      <c r="TFZ1161" s="754"/>
      <c r="TGA1161" s="754"/>
      <c r="TGB1161" s="754"/>
      <c r="TGC1161" s="754"/>
      <c r="TGD1161" s="754"/>
      <c r="TGE1161" s="754"/>
      <c r="TGF1161" s="754"/>
      <c r="TGG1161" s="754"/>
      <c r="TGH1161" s="754"/>
      <c r="TGI1161" s="754"/>
      <c r="TGJ1161" s="754"/>
      <c r="TGK1161" s="754"/>
      <c r="TGL1161" s="754"/>
      <c r="TGM1161" s="754"/>
      <c r="TGN1161" s="754"/>
      <c r="TGO1161" s="754"/>
      <c r="TGP1161" s="754"/>
      <c r="TGQ1161" s="754"/>
      <c r="TGR1161" s="754"/>
      <c r="TGS1161" s="754"/>
      <c r="TGT1161" s="754"/>
      <c r="TGU1161" s="754"/>
      <c r="TGV1161" s="754"/>
      <c r="TGW1161" s="754"/>
      <c r="TGX1161" s="754"/>
      <c r="TGY1161" s="754"/>
      <c r="TGZ1161" s="754"/>
      <c r="THA1161" s="754"/>
      <c r="THB1161" s="754"/>
      <c r="THC1161" s="754"/>
      <c r="THD1161" s="754"/>
      <c r="THE1161" s="754"/>
      <c r="THF1161" s="754"/>
      <c r="THG1161" s="754"/>
      <c r="THH1161" s="754"/>
      <c r="THI1161" s="754"/>
      <c r="THJ1161" s="754"/>
      <c r="THK1161" s="754"/>
      <c r="THL1161" s="754"/>
      <c r="THM1161" s="754"/>
      <c r="THN1161" s="754"/>
      <c r="THO1161" s="754"/>
      <c r="THP1161" s="754"/>
      <c r="THQ1161" s="754"/>
      <c r="THR1161" s="754"/>
      <c r="THS1161" s="754"/>
      <c r="THT1161" s="754"/>
      <c r="THU1161" s="754"/>
      <c r="THV1161" s="754"/>
      <c r="THW1161" s="754"/>
      <c r="THX1161" s="754"/>
      <c r="THY1161" s="754"/>
      <c r="THZ1161" s="754"/>
      <c r="TIA1161" s="754"/>
      <c r="TIB1161" s="754"/>
      <c r="TIC1161" s="754"/>
      <c r="TID1161" s="754"/>
      <c r="TIE1161" s="754"/>
      <c r="TIF1161" s="754"/>
      <c r="TIG1161" s="754"/>
      <c r="TIH1161" s="754"/>
      <c r="TII1161" s="754"/>
      <c r="TIJ1161" s="754"/>
      <c r="TIK1161" s="754"/>
      <c r="TIL1161" s="754"/>
      <c r="TIM1161" s="754"/>
      <c r="TIN1161" s="754"/>
      <c r="TIO1161" s="754"/>
      <c r="TIP1161" s="754"/>
      <c r="TIQ1161" s="754"/>
      <c r="TIR1161" s="754"/>
      <c r="TIS1161" s="754"/>
      <c r="TIT1161" s="754"/>
      <c r="TIU1161" s="754"/>
      <c r="TIV1161" s="754"/>
      <c r="TIW1161" s="754"/>
      <c r="TIX1161" s="754"/>
      <c r="TIY1161" s="754"/>
      <c r="TIZ1161" s="754"/>
      <c r="TJA1161" s="754"/>
      <c r="TJB1161" s="754"/>
      <c r="TJC1161" s="754"/>
      <c r="TJD1161" s="754"/>
      <c r="TJE1161" s="754"/>
      <c r="TJF1161" s="754"/>
      <c r="TJG1161" s="754"/>
      <c r="TJH1161" s="754"/>
      <c r="TJI1161" s="754"/>
      <c r="TJJ1161" s="754"/>
      <c r="TJK1161" s="754"/>
      <c r="TJL1161" s="754"/>
      <c r="TJM1161" s="754"/>
      <c r="TJN1161" s="754"/>
      <c r="TJO1161" s="754"/>
      <c r="TJP1161" s="754"/>
      <c r="TJQ1161" s="754"/>
      <c r="TJR1161" s="754"/>
      <c r="TJS1161" s="754"/>
      <c r="TJT1161" s="754"/>
      <c r="TJU1161" s="754"/>
      <c r="TJV1161" s="754"/>
      <c r="TJW1161" s="754"/>
      <c r="TJX1161" s="754"/>
      <c r="TJY1161" s="754"/>
      <c r="TJZ1161" s="754"/>
      <c r="TKA1161" s="754"/>
      <c r="TKB1161" s="754"/>
      <c r="TKC1161" s="754"/>
      <c r="TKD1161" s="754"/>
      <c r="TKE1161" s="754"/>
      <c r="TKF1161" s="754"/>
      <c r="TKG1161" s="754"/>
      <c r="TKH1161" s="754"/>
      <c r="TKI1161" s="754"/>
      <c r="TKJ1161" s="754"/>
      <c r="TKK1161" s="754"/>
      <c r="TKL1161" s="754"/>
      <c r="TKM1161" s="754"/>
      <c r="TKN1161" s="754"/>
      <c r="TKO1161" s="754"/>
      <c r="TKP1161" s="754"/>
      <c r="TKQ1161" s="754"/>
      <c r="TKR1161" s="754"/>
      <c r="TKS1161" s="754"/>
      <c r="TKT1161" s="754"/>
      <c r="TKU1161" s="754"/>
      <c r="TKV1161" s="754"/>
      <c r="TKW1161" s="754"/>
      <c r="TKX1161" s="754"/>
      <c r="TKY1161" s="754"/>
      <c r="TKZ1161" s="754"/>
      <c r="TLA1161" s="754"/>
      <c r="TLB1161" s="754"/>
      <c r="TLC1161" s="754"/>
      <c r="TLD1161" s="754"/>
      <c r="TLE1161" s="754"/>
      <c r="TLF1161" s="754"/>
      <c r="TLG1161" s="754"/>
      <c r="TLH1161" s="754"/>
      <c r="TLI1161" s="754"/>
      <c r="TLJ1161" s="754"/>
      <c r="TLK1161" s="754"/>
      <c r="TLL1161" s="754"/>
      <c r="TLM1161" s="754"/>
      <c r="TLN1161" s="754"/>
      <c r="TLO1161" s="754"/>
      <c r="TLP1161" s="754"/>
      <c r="TLQ1161" s="754"/>
      <c r="TLR1161" s="754"/>
      <c r="TLS1161" s="754"/>
      <c r="TLT1161" s="754"/>
      <c r="TLU1161" s="754"/>
      <c r="TLV1161" s="754"/>
      <c r="TLW1161" s="754"/>
      <c r="TLX1161" s="754"/>
      <c r="TLY1161" s="754"/>
      <c r="TLZ1161" s="754"/>
      <c r="TMA1161" s="754"/>
      <c r="TMB1161" s="754"/>
      <c r="TMC1161" s="754"/>
      <c r="TMD1161" s="754"/>
      <c r="TME1161" s="754"/>
      <c r="TMF1161" s="754"/>
      <c r="TMG1161" s="754"/>
      <c r="TMH1161" s="754"/>
      <c r="TMI1161" s="754"/>
      <c r="TMJ1161" s="754"/>
      <c r="TMK1161" s="754"/>
      <c r="TML1161" s="754"/>
      <c r="TMM1161" s="754"/>
      <c r="TMN1161" s="754"/>
      <c r="TMO1161" s="754"/>
      <c r="TMP1161" s="754"/>
      <c r="TMQ1161" s="754"/>
      <c r="TMR1161" s="754"/>
      <c r="TMS1161" s="754"/>
      <c r="TMT1161" s="754"/>
      <c r="TMU1161" s="754"/>
      <c r="TMV1161" s="754"/>
      <c r="TMW1161" s="754"/>
      <c r="TMX1161" s="754"/>
      <c r="TMY1161" s="754"/>
      <c r="TMZ1161" s="754"/>
      <c r="TNA1161" s="754"/>
      <c r="TNB1161" s="754"/>
      <c r="TNC1161" s="754"/>
      <c r="TND1161" s="754"/>
      <c r="TNE1161" s="754"/>
      <c r="TNF1161" s="754"/>
      <c r="TNG1161" s="754"/>
      <c r="TNH1161" s="754"/>
      <c r="TNI1161" s="754"/>
      <c r="TNJ1161" s="754"/>
      <c r="TNK1161" s="754"/>
      <c r="TNL1161" s="754"/>
      <c r="TNM1161" s="754"/>
      <c r="TNN1161" s="754"/>
      <c r="TNO1161" s="754"/>
      <c r="TNP1161" s="754"/>
      <c r="TNQ1161" s="754"/>
      <c r="TNR1161" s="754"/>
      <c r="TNS1161" s="754"/>
      <c r="TNT1161" s="754"/>
      <c r="TNU1161" s="754"/>
      <c r="TNV1161" s="754"/>
      <c r="TNW1161" s="754"/>
      <c r="TNX1161" s="754"/>
      <c r="TNY1161" s="754"/>
      <c r="TNZ1161" s="754"/>
      <c r="TOA1161" s="754"/>
      <c r="TOB1161" s="754"/>
      <c r="TOC1161" s="754"/>
      <c r="TOD1161" s="754"/>
      <c r="TOE1161" s="754"/>
      <c r="TOF1161" s="754"/>
      <c r="TOG1161" s="754"/>
      <c r="TOH1161" s="754"/>
      <c r="TOI1161" s="754"/>
      <c r="TOJ1161" s="754"/>
      <c r="TOK1161" s="754"/>
      <c r="TOL1161" s="754"/>
      <c r="TOM1161" s="754"/>
      <c r="TON1161" s="754"/>
      <c r="TOO1161" s="754"/>
      <c r="TOP1161" s="754"/>
      <c r="TOQ1161" s="754"/>
      <c r="TOR1161" s="754"/>
      <c r="TOS1161" s="754"/>
      <c r="TOT1161" s="754"/>
      <c r="TOU1161" s="754"/>
      <c r="TOV1161" s="754"/>
      <c r="TOW1161" s="754"/>
      <c r="TOX1161" s="754"/>
      <c r="TOY1161" s="754"/>
      <c r="TOZ1161" s="754"/>
      <c r="TPA1161" s="754"/>
      <c r="TPB1161" s="754"/>
      <c r="TPC1161" s="754"/>
      <c r="TPD1161" s="754"/>
      <c r="TPE1161" s="754"/>
      <c r="TPF1161" s="754"/>
      <c r="TPG1161" s="754"/>
      <c r="TPH1161" s="754"/>
      <c r="TPI1161" s="754"/>
      <c r="TPJ1161" s="754"/>
      <c r="TPK1161" s="754"/>
      <c r="TPL1161" s="754"/>
      <c r="TPM1161" s="754"/>
      <c r="TPN1161" s="754"/>
      <c r="TPO1161" s="754"/>
      <c r="TPP1161" s="754"/>
      <c r="TPQ1161" s="754"/>
      <c r="TPR1161" s="754"/>
      <c r="TPS1161" s="754"/>
      <c r="TPT1161" s="754"/>
      <c r="TPU1161" s="754"/>
      <c r="TPV1161" s="754"/>
      <c r="TPW1161" s="754"/>
      <c r="TPX1161" s="754"/>
      <c r="TPY1161" s="754"/>
      <c r="TPZ1161" s="754"/>
      <c r="TQA1161" s="754"/>
      <c r="TQB1161" s="754"/>
      <c r="TQC1161" s="754"/>
      <c r="TQD1161" s="754"/>
      <c r="TQE1161" s="754"/>
      <c r="TQF1161" s="754"/>
      <c r="TQG1161" s="754"/>
      <c r="TQH1161" s="754"/>
      <c r="TQI1161" s="754"/>
      <c r="TQJ1161" s="754"/>
      <c r="TQK1161" s="754"/>
      <c r="TQL1161" s="754"/>
      <c r="TQM1161" s="754"/>
      <c r="TQN1161" s="754"/>
      <c r="TQO1161" s="754"/>
      <c r="TQP1161" s="754"/>
      <c r="TQQ1161" s="754"/>
      <c r="TQR1161" s="754"/>
      <c r="TQS1161" s="754"/>
      <c r="TQT1161" s="754"/>
      <c r="TQU1161" s="754"/>
      <c r="TQV1161" s="754"/>
      <c r="TQW1161" s="754"/>
      <c r="TQX1161" s="754"/>
      <c r="TQY1161" s="754"/>
      <c r="TQZ1161" s="754"/>
      <c r="TRA1161" s="754"/>
      <c r="TRB1161" s="754"/>
      <c r="TRC1161" s="754"/>
      <c r="TRD1161" s="754"/>
      <c r="TRE1161" s="754"/>
      <c r="TRF1161" s="754"/>
      <c r="TRG1161" s="754"/>
      <c r="TRH1161" s="754"/>
      <c r="TRI1161" s="754"/>
      <c r="TRJ1161" s="754"/>
      <c r="TRK1161" s="754"/>
      <c r="TRL1161" s="754"/>
      <c r="TRM1161" s="754"/>
      <c r="TRN1161" s="754"/>
      <c r="TRO1161" s="754"/>
      <c r="TRP1161" s="754"/>
      <c r="TRQ1161" s="754"/>
      <c r="TRR1161" s="754"/>
      <c r="TRS1161" s="754"/>
      <c r="TRT1161" s="754"/>
      <c r="TRU1161" s="754"/>
      <c r="TRV1161" s="754"/>
      <c r="TRW1161" s="754"/>
      <c r="TRX1161" s="754"/>
      <c r="TRY1161" s="754"/>
      <c r="TRZ1161" s="754"/>
      <c r="TSA1161" s="754"/>
      <c r="TSB1161" s="754"/>
      <c r="TSC1161" s="754"/>
      <c r="TSD1161" s="754"/>
      <c r="TSE1161" s="754"/>
      <c r="TSF1161" s="754"/>
      <c r="TSG1161" s="754"/>
      <c r="TSH1161" s="754"/>
      <c r="TSI1161" s="754"/>
      <c r="TSJ1161" s="754"/>
      <c r="TSK1161" s="754"/>
      <c r="TSL1161" s="754"/>
      <c r="TSM1161" s="754"/>
      <c r="TSN1161" s="754"/>
      <c r="TSO1161" s="754"/>
      <c r="TSP1161" s="754"/>
      <c r="TSQ1161" s="754"/>
      <c r="TSR1161" s="754"/>
      <c r="TSS1161" s="754"/>
      <c r="TST1161" s="754"/>
      <c r="TSU1161" s="754"/>
      <c r="TSV1161" s="754"/>
      <c r="TSW1161" s="754"/>
      <c r="TSX1161" s="754"/>
      <c r="TSY1161" s="754"/>
      <c r="TSZ1161" s="754"/>
      <c r="TTA1161" s="754"/>
      <c r="TTB1161" s="754"/>
      <c r="TTC1161" s="754"/>
      <c r="TTD1161" s="754"/>
      <c r="TTE1161" s="754"/>
      <c r="TTF1161" s="754"/>
      <c r="TTG1161" s="754"/>
      <c r="TTH1161" s="754"/>
      <c r="TTI1161" s="754"/>
      <c r="TTJ1161" s="754"/>
      <c r="TTK1161" s="754"/>
      <c r="TTL1161" s="754"/>
      <c r="TTM1161" s="754"/>
      <c r="TTN1161" s="754"/>
      <c r="TTO1161" s="754"/>
      <c r="TTP1161" s="754"/>
      <c r="TTQ1161" s="754"/>
      <c r="TTR1161" s="754"/>
      <c r="TTS1161" s="754"/>
      <c r="TTT1161" s="754"/>
      <c r="TTU1161" s="754"/>
      <c r="TTV1161" s="754"/>
      <c r="TTW1161" s="754"/>
      <c r="TTX1161" s="754"/>
      <c r="TTY1161" s="754"/>
      <c r="TTZ1161" s="754"/>
      <c r="TUA1161" s="754"/>
      <c r="TUB1161" s="754"/>
      <c r="TUC1161" s="754"/>
      <c r="TUD1161" s="754"/>
      <c r="TUE1161" s="754"/>
      <c r="TUF1161" s="754"/>
      <c r="TUG1161" s="754"/>
      <c r="TUH1161" s="754"/>
      <c r="TUI1161" s="754"/>
      <c r="TUJ1161" s="754"/>
      <c r="TUK1161" s="754"/>
      <c r="TUL1161" s="754"/>
      <c r="TUM1161" s="754"/>
      <c r="TUN1161" s="754"/>
      <c r="TUO1161" s="754"/>
      <c r="TUP1161" s="754"/>
      <c r="TUQ1161" s="754"/>
      <c r="TUR1161" s="754"/>
      <c r="TUS1161" s="754"/>
      <c r="TUT1161" s="754"/>
      <c r="TUU1161" s="754"/>
      <c r="TUV1161" s="754"/>
      <c r="TUW1161" s="754"/>
      <c r="TUX1161" s="754"/>
      <c r="TUY1161" s="754"/>
      <c r="TUZ1161" s="754"/>
      <c r="TVA1161" s="754"/>
      <c r="TVB1161" s="754"/>
      <c r="TVC1161" s="754"/>
      <c r="TVD1161" s="754"/>
      <c r="TVE1161" s="754"/>
      <c r="TVF1161" s="754"/>
      <c r="TVG1161" s="754"/>
      <c r="TVH1161" s="754"/>
      <c r="TVI1161" s="754"/>
      <c r="TVJ1161" s="754"/>
      <c r="TVK1161" s="754"/>
      <c r="TVL1161" s="754"/>
      <c r="TVM1161" s="754"/>
      <c r="TVN1161" s="754"/>
      <c r="TVO1161" s="754"/>
      <c r="TVP1161" s="754"/>
      <c r="TVQ1161" s="754"/>
      <c r="TVR1161" s="754"/>
      <c r="TVS1161" s="754"/>
      <c r="TVT1161" s="754"/>
      <c r="TVU1161" s="754"/>
      <c r="TVV1161" s="754"/>
      <c r="TVW1161" s="754"/>
      <c r="TVX1161" s="754"/>
      <c r="TVY1161" s="754"/>
      <c r="TVZ1161" s="754"/>
      <c r="TWA1161" s="754"/>
      <c r="TWB1161" s="754"/>
      <c r="TWC1161" s="754"/>
      <c r="TWD1161" s="754"/>
      <c r="TWE1161" s="754"/>
      <c r="TWF1161" s="754"/>
      <c r="TWG1161" s="754"/>
      <c r="TWH1161" s="754"/>
      <c r="TWI1161" s="754"/>
      <c r="TWJ1161" s="754"/>
      <c r="TWK1161" s="754"/>
      <c r="TWL1161" s="754"/>
      <c r="TWM1161" s="754"/>
      <c r="TWN1161" s="754"/>
      <c r="TWO1161" s="754"/>
      <c r="TWP1161" s="754"/>
      <c r="TWQ1161" s="754"/>
      <c r="TWR1161" s="754"/>
      <c r="TWS1161" s="754"/>
      <c r="TWT1161" s="754"/>
      <c r="TWU1161" s="754"/>
      <c r="TWV1161" s="754"/>
      <c r="TWW1161" s="754"/>
      <c r="TWX1161" s="754"/>
      <c r="TWY1161" s="754"/>
      <c r="TWZ1161" s="754"/>
      <c r="TXA1161" s="754"/>
      <c r="TXB1161" s="754"/>
      <c r="TXC1161" s="754"/>
      <c r="TXD1161" s="754"/>
      <c r="TXE1161" s="754"/>
      <c r="TXF1161" s="754"/>
      <c r="TXG1161" s="754"/>
      <c r="TXH1161" s="754"/>
      <c r="TXI1161" s="754"/>
      <c r="TXJ1161" s="754"/>
      <c r="TXK1161" s="754"/>
      <c r="TXL1161" s="754"/>
      <c r="TXM1161" s="754"/>
      <c r="TXN1161" s="754"/>
      <c r="TXO1161" s="754"/>
      <c r="TXP1161" s="754"/>
      <c r="TXQ1161" s="754"/>
      <c r="TXR1161" s="754"/>
      <c r="TXS1161" s="754"/>
      <c r="TXT1161" s="754"/>
      <c r="TXU1161" s="754"/>
      <c r="TXV1161" s="754"/>
      <c r="TXW1161" s="754"/>
      <c r="TXX1161" s="754"/>
      <c r="TXY1161" s="754"/>
      <c r="TXZ1161" s="754"/>
      <c r="TYA1161" s="754"/>
      <c r="TYB1161" s="754"/>
      <c r="TYC1161" s="754"/>
      <c r="TYD1161" s="754"/>
      <c r="TYE1161" s="754"/>
      <c r="TYF1161" s="754"/>
      <c r="TYG1161" s="754"/>
      <c r="TYH1161" s="754"/>
      <c r="TYI1161" s="754"/>
      <c r="TYJ1161" s="754"/>
      <c r="TYK1161" s="754"/>
      <c r="TYL1161" s="754"/>
      <c r="TYM1161" s="754"/>
      <c r="TYN1161" s="754"/>
      <c r="TYO1161" s="754"/>
      <c r="TYP1161" s="754"/>
      <c r="TYQ1161" s="754"/>
      <c r="TYR1161" s="754"/>
      <c r="TYS1161" s="754"/>
      <c r="TYT1161" s="754"/>
      <c r="TYU1161" s="754"/>
      <c r="TYV1161" s="754"/>
      <c r="TYW1161" s="754"/>
      <c r="TYX1161" s="754"/>
      <c r="TYY1161" s="754"/>
      <c r="TYZ1161" s="754"/>
      <c r="TZA1161" s="754"/>
      <c r="TZB1161" s="754"/>
      <c r="TZC1161" s="754"/>
      <c r="TZD1161" s="754"/>
      <c r="TZE1161" s="754"/>
      <c r="TZF1161" s="754"/>
      <c r="TZG1161" s="754"/>
      <c r="TZH1161" s="754"/>
      <c r="TZI1161" s="754"/>
      <c r="TZJ1161" s="754"/>
      <c r="TZK1161" s="754"/>
      <c r="TZL1161" s="754"/>
      <c r="TZM1161" s="754"/>
      <c r="TZN1161" s="754"/>
      <c r="TZO1161" s="754"/>
      <c r="TZP1161" s="754"/>
      <c r="TZQ1161" s="754"/>
      <c r="TZR1161" s="754"/>
      <c r="TZS1161" s="754"/>
      <c r="TZT1161" s="754"/>
      <c r="TZU1161" s="754"/>
      <c r="TZV1161" s="754"/>
      <c r="TZW1161" s="754"/>
      <c r="TZX1161" s="754"/>
      <c r="TZY1161" s="754"/>
      <c r="TZZ1161" s="754"/>
      <c r="UAA1161" s="754"/>
      <c r="UAB1161" s="754"/>
      <c r="UAC1161" s="754"/>
      <c r="UAD1161" s="754"/>
      <c r="UAE1161" s="754"/>
      <c r="UAF1161" s="754"/>
      <c r="UAG1161" s="754"/>
      <c r="UAH1161" s="754"/>
      <c r="UAI1161" s="754"/>
      <c r="UAJ1161" s="754"/>
      <c r="UAK1161" s="754"/>
      <c r="UAL1161" s="754"/>
      <c r="UAM1161" s="754"/>
      <c r="UAN1161" s="754"/>
      <c r="UAO1161" s="754"/>
      <c r="UAP1161" s="754"/>
      <c r="UAQ1161" s="754"/>
      <c r="UAR1161" s="754"/>
      <c r="UAS1161" s="754"/>
      <c r="UAT1161" s="754"/>
      <c r="UAU1161" s="754"/>
      <c r="UAV1161" s="754"/>
      <c r="UAW1161" s="754"/>
      <c r="UAX1161" s="754"/>
      <c r="UAY1161" s="754"/>
      <c r="UAZ1161" s="754"/>
      <c r="UBA1161" s="754"/>
      <c r="UBB1161" s="754"/>
      <c r="UBC1161" s="754"/>
      <c r="UBD1161" s="754"/>
      <c r="UBE1161" s="754"/>
      <c r="UBF1161" s="754"/>
      <c r="UBG1161" s="754"/>
      <c r="UBH1161" s="754"/>
      <c r="UBI1161" s="754"/>
      <c r="UBJ1161" s="754"/>
      <c r="UBK1161" s="754"/>
      <c r="UBL1161" s="754"/>
      <c r="UBM1161" s="754"/>
      <c r="UBN1161" s="754"/>
      <c r="UBO1161" s="754"/>
      <c r="UBP1161" s="754"/>
      <c r="UBQ1161" s="754"/>
      <c r="UBR1161" s="754"/>
      <c r="UBS1161" s="754"/>
      <c r="UBT1161" s="754"/>
      <c r="UBU1161" s="754"/>
      <c r="UBV1161" s="754"/>
      <c r="UBW1161" s="754"/>
      <c r="UBX1161" s="754"/>
      <c r="UBY1161" s="754"/>
      <c r="UBZ1161" s="754"/>
      <c r="UCA1161" s="754"/>
      <c r="UCB1161" s="754"/>
      <c r="UCC1161" s="754"/>
      <c r="UCD1161" s="754"/>
      <c r="UCE1161" s="754"/>
      <c r="UCF1161" s="754"/>
      <c r="UCG1161" s="754"/>
      <c r="UCH1161" s="754"/>
      <c r="UCI1161" s="754"/>
      <c r="UCJ1161" s="754"/>
      <c r="UCK1161" s="754"/>
      <c r="UCL1161" s="754"/>
      <c r="UCM1161" s="754"/>
      <c r="UCN1161" s="754"/>
      <c r="UCO1161" s="754"/>
      <c r="UCP1161" s="754"/>
      <c r="UCQ1161" s="754"/>
      <c r="UCR1161" s="754"/>
      <c r="UCS1161" s="754"/>
      <c r="UCT1161" s="754"/>
      <c r="UCU1161" s="754"/>
      <c r="UCV1161" s="754"/>
      <c r="UCW1161" s="754"/>
      <c r="UCX1161" s="754"/>
      <c r="UCY1161" s="754"/>
      <c r="UCZ1161" s="754"/>
      <c r="UDA1161" s="754"/>
      <c r="UDB1161" s="754"/>
      <c r="UDC1161" s="754"/>
      <c r="UDD1161" s="754"/>
      <c r="UDE1161" s="754"/>
      <c r="UDF1161" s="754"/>
      <c r="UDG1161" s="754"/>
      <c r="UDH1161" s="754"/>
      <c r="UDI1161" s="754"/>
      <c r="UDJ1161" s="754"/>
      <c r="UDK1161" s="754"/>
      <c r="UDL1161" s="754"/>
      <c r="UDM1161" s="754"/>
      <c r="UDN1161" s="754"/>
      <c r="UDO1161" s="754"/>
      <c r="UDP1161" s="754"/>
      <c r="UDQ1161" s="754"/>
      <c r="UDR1161" s="754"/>
      <c r="UDS1161" s="754"/>
      <c r="UDT1161" s="754"/>
      <c r="UDU1161" s="754"/>
      <c r="UDV1161" s="754"/>
      <c r="UDW1161" s="754"/>
      <c r="UDX1161" s="754"/>
      <c r="UDY1161" s="754"/>
      <c r="UDZ1161" s="754"/>
      <c r="UEA1161" s="754"/>
      <c r="UEB1161" s="754"/>
      <c r="UEC1161" s="754"/>
      <c r="UED1161" s="754"/>
      <c r="UEE1161" s="754"/>
      <c r="UEF1161" s="754"/>
      <c r="UEG1161" s="754"/>
      <c r="UEH1161" s="754"/>
      <c r="UEI1161" s="754"/>
      <c r="UEJ1161" s="754"/>
      <c r="UEK1161" s="754"/>
      <c r="UEL1161" s="754"/>
      <c r="UEM1161" s="754"/>
      <c r="UEN1161" s="754"/>
      <c r="UEO1161" s="754"/>
      <c r="UEP1161" s="754"/>
      <c r="UEQ1161" s="754"/>
      <c r="UER1161" s="754"/>
      <c r="UES1161" s="754"/>
      <c r="UET1161" s="754"/>
      <c r="UEU1161" s="754"/>
      <c r="UEV1161" s="754"/>
      <c r="UEW1161" s="754"/>
      <c r="UEX1161" s="754"/>
      <c r="UEY1161" s="754"/>
      <c r="UEZ1161" s="754"/>
      <c r="UFA1161" s="754"/>
      <c r="UFB1161" s="754"/>
      <c r="UFC1161" s="754"/>
      <c r="UFD1161" s="754"/>
      <c r="UFE1161" s="754"/>
      <c r="UFF1161" s="754"/>
      <c r="UFG1161" s="754"/>
      <c r="UFH1161" s="754"/>
      <c r="UFI1161" s="754"/>
      <c r="UFJ1161" s="754"/>
      <c r="UFK1161" s="754"/>
      <c r="UFL1161" s="754"/>
      <c r="UFM1161" s="754"/>
      <c r="UFN1161" s="754"/>
      <c r="UFO1161" s="754"/>
      <c r="UFP1161" s="754"/>
      <c r="UFQ1161" s="754"/>
      <c r="UFR1161" s="754"/>
      <c r="UFS1161" s="754"/>
      <c r="UFT1161" s="754"/>
      <c r="UFU1161" s="754"/>
      <c r="UFV1161" s="754"/>
      <c r="UFW1161" s="754"/>
      <c r="UFX1161" s="754"/>
      <c r="UFY1161" s="754"/>
      <c r="UFZ1161" s="754"/>
      <c r="UGA1161" s="754"/>
      <c r="UGB1161" s="754"/>
      <c r="UGC1161" s="754"/>
      <c r="UGD1161" s="754"/>
      <c r="UGE1161" s="754"/>
      <c r="UGF1161" s="754"/>
      <c r="UGG1161" s="754"/>
      <c r="UGH1161" s="754"/>
      <c r="UGI1161" s="754"/>
      <c r="UGJ1161" s="754"/>
      <c r="UGK1161" s="754"/>
      <c r="UGL1161" s="754"/>
      <c r="UGM1161" s="754"/>
      <c r="UGN1161" s="754"/>
      <c r="UGO1161" s="754"/>
      <c r="UGP1161" s="754"/>
      <c r="UGQ1161" s="754"/>
      <c r="UGR1161" s="754"/>
      <c r="UGS1161" s="754"/>
      <c r="UGT1161" s="754"/>
      <c r="UGU1161" s="754"/>
      <c r="UGV1161" s="754"/>
      <c r="UGW1161" s="754"/>
      <c r="UGX1161" s="754"/>
      <c r="UGY1161" s="754"/>
      <c r="UGZ1161" s="754"/>
      <c r="UHA1161" s="754"/>
      <c r="UHB1161" s="754"/>
      <c r="UHC1161" s="754"/>
      <c r="UHD1161" s="754"/>
      <c r="UHE1161" s="754"/>
      <c r="UHF1161" s="754"/>
      <c r="UHG1161" s="754"/>
      <c r="UHH1161" s="754"/>
      <c r="UHI1161" s="754"/>
      <c r="UHJ1161" s="754"/>
      <c r="UHK1161" s="754"/>
      <c r="UHL1161" s="754"/>
      <c r="UHM1161" s="754"/>
      <c r="UHN1161" s="754"/>
      <c r="UHO1161" s="754"/>
      <c r="UHP1161" s="754"/>
      <c r="UHQ1161" s="754"/>
      <c r="UHR1161" s="754"/>
      <c r="UHS1161" s="754"/>
      <c r="UHT1161" s="754"/>
      <c r="UHU1161" s="754"/>
      <c r="UHV1161" s="754"/>
      <c r="UHW1161" s="754"/>
      <c r="UHX1161" s="754"/>
      <c r="UHY1161" s="754"/>
      <c r="UHZ1161" s="754"/>
      <c r="UIA1161" s="754"/>
      <c r="UIB1161" s="754"/>
      <c r="UIC1161" s="754"/>
      <c r="UID1161" s="754"/>
      <c r="UIE1161" s="754"/>
      <c r="UIF1161" s="754"/>
      <c r="UIG1161" s="754"/>
      <c r="UIH1161" s="754"/>
      <c r="UII1161" s="754"/>
      <c r="UIJ1161" s="754"/>
      <c r="UIK1161" s="754"/>
      <c r="UIL1161" s="754"/>
      <c r="UIM1161" s="754"/>
      <c r="UIN1161" s="754"/>
      <c r="UIO1161" s="754"/>
      <c r="UIP1161" s="754"/>
      <c r="UIQ1161" s="754"/>
      <c r="UIR1161" s="754"/>
      <c r="UIS1161" s="754"/>
      <c r="UIT1161" s="754"/>
      <c r="UIU1161" s="754"/>
      <c r="UIV1161" s="754"/>
      <c r="UIW1161" s="754"/>
      <c r="UIX1161" s="754"/>
      <c r="UIY1161" s="754"/>
      <c r="UIZ1161" s="754"/>
      <c r="UJA1161" s="754"/>
      <c r="UJB1161" s="754"/>
      <c r="UJC1161" s="754"/>
      <c r="UJD1161" s="754"/>
      <c r="UJE1161" s="754"/>
      <c r="UJF1161" s="754"/>
      <c r="UJG1161" s="754"/>
      <c r="UJH1161" s="754"/>
      <c r="UJI1161" s="754"/>
      <c r="UJJ1161" s="754"/>
      <c r="UJK1161" s="754"/>
      <c r="UJL1161" s="754"/>
      <c r="UJM1161" s="754"/>
      <c r="UJN1161" s="754"/>
      <c r="UJO1161" s="754"/>
      <c r="UJP1161" s="754"/>
      <c r="UJQ1161" s="754"/>
      <c r="UJR1161" s="754"/>
      <c r="UJS1161" s="754"/>
      <c r="UJT1161" s="754"/>
      <c r="UJU1161" s="754"/>
      <c r="UJV1161" s="754"/>
      <c r="UJW1161" s="754"/>
      <c r="UJX1161" s="754"/>
      <c r="UJY1161" s="754"/>
      <c r="UJZ1161" s="754"/>
      <c r="UKA1161" s="754"/>
      <c r="UKB1161" s="754"/>
      <c r="UKC1161" s="754"/>
      <c r="UKD1161" s="754"/>
      <c r="UKE1161" s="754"/>
      <c r="UKF1161" s="754"/>
      <c r="UKG1161" s="754"/>
      <c r="UKH1161" s="754"/>
      <c r="UKI1161" s="754"/>
      <c r="UKJ1161" s="754"/>
      <c r="UKK1161" s="754"/>
      <c r="UKL1161" s="754"/>
      <c r="UKM1161" s="754"/>
      <c r="UKN1161" s="754"/>
      <c r="UKO1161" s="754"/>
      <c r="UKP1161" s="754"/>
      <c r="UKQ1161" s="754"/>
      <c r="UKR1161" s="754"/>
      <c r="UKS1161" s="754"/>
      <c r="UKT1161" s="754"/>
      <c r="UKU1161" s="754"/>
      <c r="UKV1161" s="754"/>
      <c r="UKW1161" s="754"/>
      <c r="UKX1161" s="754"/>
      <c r="UKY1161" s="754"/>
      <c r="UKZ1161" s="754"/>
      <c r="ULA1161" s="754"/>
      <c r="ULB1161" s="754"/>
      <c r="ULC1161" s="754"/>
      <c r="ULD1161" s="754"/>
      <c r="ULE1161" s="754"/>
      <c r="ULF1161" s="754"/>
      <c r="ULG1161" s="754"/>
      <c r="ULH1161" s="754"/>
      <c r="ULI1161" s="754"/>
      <c r="ULJ1161" s="754"/>
      <c r="ULK1161" s="754"/>
      <c r="ULL1161" s="754"/>
      <c r="ULM1161" s="754"/>
      <c r="ULN1161" s="754"/>
      <c r="ULO1161" s="754"/>
      <c r="ULP1161" s="754"/>
      <c r="ULQ1161" s="754"/>
      <c r="ULR1161" s="754"/>
      <c r="ULS1161" s="754"/>
      <c r="ULT1161" s="754"/>
      <c r="ULU1161" s="754"/>
      <c r="ULV1161" s="754"/>
      <c r="ULW1161" s="754"/>
      <c r="ULX1161" s="754"/>
      <c r="ULY1161" s="754"/>
      <c r="ULZ1161" s="754"/>
      <c r="UMA1161" s="754"/>
      <c r="UMB1161" s="754"/>
      <c r="UMC1161" s="754"/>
      <c r="UMD1161" s="754"/>
      <c r="UME1161" s="754"/>
      <c r="UMF1161" s="754"/>
      <c r="UMG1161" s="754"/>
      <c r="UMH1161" s="754"/>
      <c r="UMI1161" s="754"/>
      <c r="UMJ1161" s="754"/>
      <c r="UMK1161" s="754"/>
      <c r="UML1161" s="754"/>
      <c r="UMM1161" s="754"/>
      <c r="UMN1161" s="754"/>
      <c r="UMO1161" s="754"/>
      <c r="UMP1161" s="754"/>
      <c r="UMQ1161" s="754"/>
      <c r="UMR1161" s="754"/>
      <c r="UMS1161" s="754"/>
      <c r="UMT1161" s="754"/>
      <c r="UMU1161" s="754"/>
      <c r="UMV1161" s="754"/>
      <c r="UMW1161" s="754"/>
      <c r="UMX1161" s="754"/>
      <c r="UMY1161" s="754"/>
      <c r="UMZ1161" s="754"/>
      <c r="UNA1161" s="754"/>
      <c r="UNB1161" s="754"/>
      <c r="UNC1161" s="754"/>
      <c r="UND1161" s="754"/>
      <c r="UNE1161" s="754"/>
      <c r="UNF1161" s="754"/>
      <c r="UNG1161" s="754"/>
      <c r="UNH1161" s="754"/>
      <c r="UNI1161" s="754"/>
      <c r="UNJ1161" s="754"/>
      <c r="UNK1161" s="754"/>
      <c r="UNL1161" s="754"/>
      <c r="UNM1161" s="754"/>
      <c r="UNN1161" s="754"/>
      <c r="UNO1161" s="754"/>
      <c r="UNP1161" s="754"/>
      <c r="UNQ1161" s="754"/>
      <c r="UNR1161" s="754"/>
      <c r="UNS1161" s="754"/>
      <c r="UNT1161" s="754"/>
      <c r="UNU1161" s="754"/>
      <c r="UNV1161" s="754"/>
      <c r="UNW1161" s="754"/>
      <c r="UNX1161" s="754"/>
      <c r="UNY1161" s="754"/>
      <c r="UNZ1161" s="754"/>
      <c r="UOA1161" s="754"/>
      <c r="UOB1161" s="754"/>
      <c r="UOC1161" s="754"/>
      <c r="UOD1161" s="754"/>
      <c r="UOE1161" s="754"/>
      <c r="UOF1161" s="754"/>
      <c r="UOG1161" s="754"/>
      <c r="UOH1161" s="754"/>
      <c r="UOI1161" s="754"/>
      <c r="UOJ1161" s="754"/>
      <c r="UOK1161" s="754"/>
      <c r="UOL1161" s="754"/>
      <c r="UOM1161" s="754"/>
      <c r="UON1161" s="754"/>
      <c r="UOO1161" s="754"/>
      <c r="UOP1161" s="754"/>
      <c r="UOQ1161" s="754"/>
      <c r="UOR1161" s="754"/>
      <c r="UOS1161" s="754"/>
      <c r="UOT1161" s="754"/>
      <c r="UOU1161" s="754"/>
      <c r="UOV1161" s="754"/>
      <c r="UOW1161" s="754"/>
      <c r="UOX1161" s="754"/>
      <c r="UOY1161" s="754"/>
      <c r="UOZ1161" s="754"/>
      <c r="UPA1161" s="754"/>
      <c r="UPB1161" s="754"/>
      <c r="UPC1161" s="754"/>
      <c r="UPD1161" s="754"/>
      <c r="UPE1161" s="754"/>
      <c r="UPF1161" s="754"/>
      <c r="UPG1161" s="754"/>
      <c r="UPH1161" s="754"/>
      <c r="UPI1161" s="754"/>
      <c r="UPJ1161" s="754"/>
      <c r="UPK1161" s="754"/>
      <c r="UPL1161" s="754"/>
      <c r="UPM1161" s="754"/>
      <c r="UPN1161" s="754"/>
      <c r="UPO1161" s="754"/>
      <c r="UPP1161" s="754"/>
      <c r="UPQ1161" s="754"/>
      <c r="UPR1161" s="754"/>
      <c r="UPS1161" s="754"/>
      <c r="UPT1161" s="754"/>
      <c r="UPU1161" s="754"/>
      <c r="UPV1161" s="754"/>
      <c r="UPW1161" s="754"/>
      <c r="UPX1161" s="754"/>
      <c r="UPY1161" s="754"/>
      <c r="UPZ1161" s="754"/>
      <c r="UQA1161" s="754"/>
      <c r="UQB1161" s="754"/>
      <c r="UQC1161" s="754"/>
      <c r="UQD1161" s="754"/>
      <c r="UQE1161" s="754"/>
      <c r="UQF1161" s="754"/>
      <c r="UQG1161" s="754"/>
      <c r="UQH1161" s="754"/>
      <c r="UQI1161" s="754"/>
      <c r="UQJ1161" s="754"/>
      <c r="UQK1161" s="754"/>
      <c r="UQL1161" s="754"/>
      <c r="UQM1161" s="754"/>
      <c r="UQN1161" s="754"/>
      <c r="UQO1161" s="754"/>
      <c r="UQP1161" s="754"/>
      <c r="UQQ1161" s="754"/>
      <c r="UQR1161" s="754"/>
      <c r="UQS1161" s="754"/>
      <c r="UQT1161" s="754"/>
      <c r="UQU1161" s="754"/>
      <c r="UQV1161" s="754"/>
      <c r="UQW1161" s="754"/>
      <c r="UQX1161" s="754"/>
      <c r="UQY1161" s="754"/>
      <c r="UQZ1161" s="754"/>
      <c r="URA1161" s="754"/>
      <c r="URB1161" s="754"/>
      <c r="URC1161" s="754"/>
      <c r="URD1161" s="754"/>
      <c r="URE1161" s="754"/>
      <c r="URF1161" s="754"/>
      <c r="URG1161" s="754"/>
      <c r="URH1161" s="754"/>
      <c r="URI1161" s="754"/>
      <c r="URJ1161" s="754"/>
      <c r="URK1161" s="754"/>
      <c r="URL1161" s="754"/>
      <c r="URM1161" s="754"/>
      <c r="URN1161" s="754"/>
      <c r="URO1161" s="754"/>
      <c r="URP1161" s="754"/>
      <c r="URQ1161" s="754"/>
      <c r="URR1161" s="754"/>
      <c r="URS1161" s="754"/>
      <c r="URT1161" s="754"/>
      <c r="URU1161" s="754"/>
      <c r="URV1161" s="754"/>
      <c r="URW1161" s="754"/>
      <c r="URX1161" s="754"/>
      <c r="URY1161" s="754"/>
      <c r="URZ1161" s="754"/>
      <c r="USA1161" s="754"/>
      <c r="USB1161" s="754"/>
      <c r="USC1161" s="754"/>
      <c r="USD1161" s="754"/>
      <c r="USE1161" s="754"/>
      <c r="USF1161" s="754"/>
      <c r="USG1161" s="754"/>
      <c r="USH1161" s="754"/>
      <c r="USI1161" s="754"/>
      <c r="USJ1161" s="754"/>
      <c r="USK1161" s="754"/>
      <c r="USL1161" s="754"/>
      <c r="USM1161" s="754"/>
      <c r="USN1161" s="754"/>
      <c r="USO1161" s="754"/>
      <c r="USP1161" s="754"/>
      <c r="USQ1161" s="754"/>
      <c r="USR1161" s="754"/>
      <c r="USS1161" s="754"/>
      <c r="UST1161" s="754"/>
      <c r="USU1161" s="754"/>
      <c r="USV1161" s="754"/>
      <c r="USW1161" s="754"/>
      <c r="USX1161" s="754"/>
      <c r="USY1161" s="754"/>
      <c r="USZ1161" s="754"/>
      <c r="UTA1161" s="754"/>
      <c r="UTB1161" s="754"/>
      <c r="UTC1161" s="754"/>
      <c r="UTD1161" s="754"/>
      <c r="UTE1161" s="754"/>
      <c r="UTF1161" s="754"/>
      <c r="UTG1161" s="754"/>
      <c r="UTH1161" s="754"/>
      <c r="UTI1161" s="754"/>
      <c r="UTJ1161" s="754"/>
      <c r="UTK1161" s="754"/>
      <c r="UTL1161" s="754"/>
      <c r="UTM1161" s="754"/>
      <c r="UTN1161" s="754"/>
      <c r="UTO1161" s="754"/>
      <c r="UTP1161" s="754"/>
      <c r="UTQ1161" s="754"/>
      <c r="UTR1161" s="754"/>
      <c r="UTS1161" s="754"/>
      <c r="UTT1161" s="754"/>
      <c r="UTU1161" s="754"/>
      <c r="UTV1161" s="754"/>
      <c r="UTW1161" s="754"/>
      <c r="UTX1161" s="754"/>
      <c r="UTY1161" s="754"/>
      <c r="UTZ1161" s="754"/>
      <c r="UUA1161" s="754"/>
      <c r="UUB1161" s="754"/>
      <c r="UUC1161" s="754"/>
      <c r="UUD1161" s="754"/>
      <c r="UUE1161" s="754"/>
      <c r="UUF1161" s="754"/>
      <c r="UUG1161" s="754"/>
      <c r="UUH1161" s="754"/>
      <c r="UUI1161" s="754"/>
      <c r="UUJ1161" s="754"/>
      <c r="UUK1161" s="754"/>
      <c r="UUL1161" s="754"/>
      <c r="UUM1161" s="754"/>
      <c r="UUN1161" s="754"/>
      <c r="UUO1161" s="754"/>
      <c r="UUP1161" s="754"/>
      <c r="UUQ1161" s="754"/>
      <c r="UUR1161" s="754"/>
      <c r="UUS1161" s="754"/>
      <c r="UUT1161" s="754"/>
      <c r="UUU1161" s="754"/>
      <c r="UUV1161" s="754"/>
      <c r="UUW1161" s="754"/>
      <c r="UUX1161" s="754"/>
      <c r="UUY1161" s="754"/>
      <c r="UUZ1161" s="754"/>
      <c r="UVA1161" s="754"/>
      <c r="UVB1161" s="754"/>
      <c r="UVC1161" s="754"/>
      <c r="UVD1161" s="754"/>
      <c r="UVE1161" s="754"/>
      <c r="UVF1161" s="754"/>
      <c r="UVG1161" s="754"/>
      <c r="UVH1161" s="754"/>
      <c r="UVI1161" s="754"/>
      <c r="UVJ1161" s="754"/>
      <c r="UVK1161" s="754"/>
      <c r="UVL1161" s="754"/>
      <c r="UVM1161" s="754"/>
      <c r="UVN1161" s="754"/>
      <c r="UVO1161" s="754"/>
      <c r="UVP1161" s="754"/>
      <c r="UVQ1161" s="754"/>
      <c r="UVR1161" s="754"/>
      <c r="UVS1161" s="754"/>
      <c r="UVT1161" s="754"/>
      <c r="UVU1161" s="754"/>
      <c r="UVV1161" s="754"/>
      <c r="UVW1161" s="754"/>
      <c r="UVX1161" s="754"/>
      <c r="UVY1161" s="754"/>
      <c r="UVZ1161" s="754"/>
      <c r="UWA1161" s="754"/>
      <c r="UWB1161" s="754"/>
      <c r="UWC1161" s="754"/>
      <c r="UWD1161" s="754"/>
      <c r="UWE1161" s="754"/>
      <c r="UWF1161" s="754"/>
      <c r="UWG1161" s="754"/>
      <c r="UWH1161" s="754"/>
      <c r="UWI1161" s="754"/>
      <c r="UWJ1161" s="754"/>
      <c r="UWK1161" s="754"/>
      <c r="UWL1161" s="754"/>
      <c r="UWM1161" s="754"/>
      <c r="UWN1161" s="754"/>
      <c r="UWO1161" s="754"/>
      <c r="UWP1161" s="754"/>
      <c r="UWQ1161" s="754"/>
      <c r="UWR1161" s="754"/>
      <c r="UWS1161" s="754"/>
      <c r="UWT1161" s="754"/>
      <c r="UWU1161" s="754"/>
      <c r="UWV1161" s="754"/>
      <c r="UWW1161" s="754"/>
      <c r="UWX1161" s="754"/>
      <c r="UWY1161" s="754"/>
      <c r="UWZ1161" s="754"/>
      <c r="UXA1161" s="754"/>
      <c r="UXB1161" s="754"/>
      <c r="UXC1161" s="754"/>
      <c r="UXD1161" s="754"/>
      <c r="UXE1161" s="754"/>
      <c r="UXF1161" s="754"/>
      <c r="UXG1161" s="754"/>
      <c r="UXH1161" s="754"/>
      <c r="UXI1161" s="754"/>
      <c r="UXJ1161" s="754"/>
      <c r="UXK1161" s="754"/>
      <c r="UXL1161" s="754"/>
      <c r="UXM1161" s="754"/>
      <c r="UXN1161" s="754"/>
      <c r="UXO1161" s="754"/>
      <c r="UXP1161" s="754"/>
      <c r="UXQ1161" s="754"/>
      <c r="UXR1161" s="754"/>
      <c r="UXS1161" s="754"/>
      <c r="UXT1161" s="754"/>
      <c r="UXU1161" s="754"/>
      <c r="UXV1161" s="754"/>
      <c r="UXW1161" s="754"/>
      <c r="UXX1161" s="754"/>
      <c r="UXY1161" s="754"/>
      <c r="UXZ1161" s="754"/>
      <c r="UYA1161" s="754"/>
      <c r="UYB1161" s="754"/>
      <c r="UYC1161" s="754"/>
      <c r="UYD1161" s="754"/>
      <c r="UYE1161" s="754"/>
      <c r="UYF1161" s="754"/>
      <c r="UYG1161" s="754"/>
      <c r="UYH1161" s="754"/>
      <c r="UYI1161" s="754"/>
      <c r="UYJ1161" s="754"/>
      <c r="UYK1161" s="754"/>
      <c r="UYL1161" s="754"/>
      <c r="UYM1161" s="754"/>
      <c r="UYN1161" s="754"/>
      <c r="UYO1161" s="754"/>
      <c r="UYP1161" s="754"/>
      <c r="UYQ1161" s="754"/>
      <c r="UYR1161" s="754"/>
      <c r="UYS1161" s="754"/>
      <c r="UYT1161" s="754"/>
      <c r="UYU1161" s="754"/>
      <c r="UYV1161" s="754"/>
      <c r="UYW1161" s="754"/>
      <c r="UYX1161" s="754"/>
      <c r="UYY1161" s="754"/>
      <c r="UYZ1161" s="754"/>
      <c r="UZA1161" s="754"/>
      <c r="UZB1161" s="754"/>
      <c r="UZC1161" s="754"/>
      <c r="UZD1161" s="754"/>
      <c r="UZE1161" s="754"/>
      <c r="UZF1161" s="754"/>
      <c r="UZG1161" s="754"/>
      <c r="UZH1161" s="754"/>
      <c r="UZI1161" s="754"/>
      <c r="UZJ1161" s="754"/>
      <c r="UZK1161" s="754"/>
      <c r="UZL1161" s="754"/>
      <c r="UZM1161" s="754"/>
      <c r="UZN1161" s="754"/>
      <c r="UZO1161" s="754"/>
      <c r="UZP1161" s="754"/>
      <c r="UZQ1161" s="754"/>
      <c r="UZR1161" s="754"/>
      <c r="UZS1161" s="754"/>
      <c r="UZT1161" s="754"/>
      <c r="UZU1161" s="754"/>
      <c r="UZV1161" s="754"/>
      <c r="UZW1161" s="754"/>
      <c r="UZX1161" s="754"/>
      <c r="UZY1161" s="754"/>
      <c r="UZZ1161" s="754"/>
      <c r="VAA1161" s="754"/>
      <c r="VAB1161" s="754"/>
      <c r="VAC1161" s="754"/>
      <c r="VAD1161" s="754"/>
      <c r="VAE1161" s="754"/>
      <c r="VAF1161" s="754"/>
      <c r="VAG1161" s="754"/>
      <c r="VAH1161" s="754"/>
      <c r="VAI1161" s="754"/>
      <c r="VAJ1161" s="754"/>
      <c r="VAK1161" s="754"/>
      <c r="VAL1161" s="754"/>
      <c r="VAM1161" s="754"/>
      <c r="VAN1161" s="754"/>
      <c r="VAO1161" s="754"/>
      <c r="VAP1161" s="754"/>
      <c r="VAQ1161" s="754"/>
      <c r="VAR1161" s="754"/>
      <c r="VAS1161" s="754"/>
      <c r="VAT1161" s="754"/>
      <c r="VAU1161" s="754"/>
      <c r="VAV1161" s="754"/>
      <c r="VAW1161" s="754"/>
      <c r="VAX1161" s="754"/>
      <c r="VAY1161" s="754"/>
      <c r="VAZ1161" s="754"/>
      <c r="VBA1161" s="754"/>
      <c r="VBB1161" s="754"/>
      <c r="VBC1161" s="754"/>
      <c r="VBD1161" s="754"/>
      <c r="VBE1161" s="754"/>
      <c r="VBF1161" s="754"/>
      <c r="VBG1161" s="754"/>
      <c r="VBH1161" s="754"/>
      <c r="VBI1161" s="754"/>
      <c r="VBJ1161" s="754"/>
      <c r="VBK1161" s="754"/>
      <c r="VBL1161" s="754"/>
      <c r="VBM1161" s="754"/>
      <c r="VBN1161" s="754"/>
      <c r="VBO1161" s="754"/>
      <c r="VBP1161" s="754"/>
      <c r="VBQ1161" s="754"/>
      <c r="VBR1161" s="754"/>
      <c r="VBS1161" s="754"/>
      <c r="VBT1161" s="754"/>
      <c r="VBU1161" s="754"/>
      <c r="VBV1161" s="754"/>
      <c r="VBW1161" s="754"/>
      <c r="VBX1161" s="754"/>
      <c r="VBY1161" s="754"/>
      <c r="VBZ1161" s="754"/>
      <c r="VCA1161" s="754"/>
      <c r="VCB1161" s="754"/>
      <c r="VCC1161" s="754"/>
      <c r="VCD1161" s="754"/>
      <c r="VCE1161" s="754"/>
      <c r="VCF1161" s="754"/>
      <c r="VCG1161" s="754"/>
      <c r="VCH1161" s="754"/>
      <c r="VCI1161" s="754"/>
      <c r="VCJ1161" s="754"/>
      <c r="VCK1161" s="754"/>
      <c r="VCL1161" s="754"/>
      <c r="VCM1161" s="754"/>
      <c r="VCN1161" s="754"/>
      <c r="VCO1161" s="754"/>
      <c r="VCP1161" s="754"/>
      <c r="VCQ1161" s="754"/>
      <c r="VCR1161" s="754"/>
      <c r="VCS1161" s="754"/>
      <c r="VCT1161" s="754"/>
      <c r="VCU1161" s="754"/>
      <c r="VCV1161" s="754"/>
      <c r="VCW1161" s="754"/>
      <c r="VCX1161" s="754"/>
      <c r="VCY1161" s="754"/>
      <c r="VCZ1161" s="754"/>
      <c r="VDA1161" s="754"/>
      <c r="VDB1161" s="754"/>
      <c r="VDC1161" s="754"/>
      <c r="VDD1161" s="754"/>
      <c r="VDE1161" s="754"/>
      <c r="VDF1161" s="754"/>
      <c r="VDG1161" s="754"/>
      <c r="VDH1161" s="754"/>
      <c r="VDI1161" s="754"/>
      <c r="VDJ1161" s="754"/>
      <c r="VDK1161" s="754"/>
      <c r="VDL1161" s="754"/>
      <c r="VDM1161" s="754"/>
      <c r="VDN1161" s="754"/>
      <c r="VDO1161" s="754"/>
      <c r="VDP1161" s="754"/>
      <c r="VDQ1161" s="754"/>
      <c r="VDR1161" s="754"/>
      <c r="VDS1161" s="754"/>
      <c r="VDT1161" s="754"/>
      <c r="VDU1161" s="754"/>
      <c r="VDV1161" s="754"/>
      <c r="VDW1161" s="754"/>
      <c r="VDX1161" s="754"/>
      <c r="VDY1161" s="754"/>
      <c r="VDZ1161" s="754"/>
      <c r="VEA1161" s="754"/>
      <c r="VEB1161" s="754"/>
      <c r="VEC1161" s="754"/>
      <c r="VED1161" s="754"/>
      <c r="VEE1161" s="754"/>
      <c r="VEF1161" s="754"/>
      <c r="VEG1161" s="754"/>
      <c r="VEH1161" s="754"/>
      <c r="VEI1161" s="754"/>
      <c r="VEJ1161" s="754"/>
      <c r="VEK1161" s="754"/>
      <c r="VEL1161" s="754"/>
      <c r="VEM1161" s="754"/>
      <c r="VEN1161" s="754"/>
      <c r="VEO1161" s="754"/>
      <c r="VEP1161" s="754"/>
      <c r="VEQ1161" s="754"/>
      <c r="VER1161" s="754"/>
      <c r="VES1161" s="754"/>
      <c r="VET1161" s="754"/>
      <c r="VEU1161" s="754"/>
      <c r="VEV1161" s="754"/>
      <c r="VEW1161" s="754"/>
      <c r="VEX1161" s="754"/>
      <c r="VEY1161" s="754"/>
      <c r="VEZ1161" s="754"/>
      <c r="VFA1161" s="754"/>
      <c r="VFB1161" s="754"/>
      <c r="VFC1161" s="754"/>
      <c r="VFD1161" s="754"/>
      <c r="VFE1161" s="754"/>
      <c r="VFF1161" s="754"/>
      <c r="VFG1161" s="754"/>
      <c r="VFH1161" s="754"/>
      <c r="VFI1161" s="754"/>
      <c r="VFJ1161" s="754"/>
      <c r="VFK1161" s="754"/>
      <c r="VFL1161" s="754"/>
      <c r="VFM1161" s="754"/>
      <c r="VFN1161" s="754"/>
      <c r="VFO1161" s="754"/>
      <c r="VFP1161" s="754"/>
      <c r="VFQ1161" s="754"/>
      <c r="VFR1161" s="754"/>
      <c r="VFS1161" s="754"/>
      <c r="VFT1161" s="754"/>
      <c r="VFU1161" s="754"/>
      <c r="VFV1161" s="754"/>
      <c r="VFW1161" s="754"/>
      <c r="VFX1161" s="754"/>
      <c r="VFY1161" s="754"/>
      <c r="VFZ1161" s="754"/>
      <c r="VGA1161" s="754"/>
      <c r="VGB1161" s="754"/>
      <c r="VGC1161" s="754"/>
      <c r="VGD1161" s="754"/>
      <c r="VGE1161" s="754"/>
      <c r="VGF1161" s="754"/>
      <c r="VGG1161" s="754"/>
      <c r="VGH1161" s="754"/>
      <c r="VGI1161" s="754"/>
      <c r="VGJ1161" s="754"/>
      <c r="VGK1161" s="754"/>
      <c r="VGL1161" s="754"/>
      <c r="VGM1161" s="754"/>
      <c r="VGN1161" s="754"/>
      <c r="VGO1161" s="754"/>
      <c r="VGP1161" s="754"/>
      <c r="VGQ1161" s="754"/>
      <c r="VGR1161" s="754"/>
      <c r="VGS1161" s="754"/>
      <c r="VGT1161" s="754"/>
      <c r="VGU1161" s="754"/>
      <c r="VGV1161" s="754"/>
      <c r="VGW1161" s="754"/>
      <c r="VGX1161" s="754"/>
      <c r="VGY1161" s="754"/>
      <c r="VGZ1161" s="754"/>
      <c r="VHA1161" s="754"/>
      <c r="VHB1161" s="754"/>
      <c r="VHC1161" s="754"/>
      <c r="VHD1161" s="754"/>
      <c r="VHE1161" s="754"/>
      <c r="VHF1161" s="754"/>
      <c r="VHG1161" s="754"/>
      <c r="VHH1161" s="754"/>
      <c r="VHI1161" s="754"/>
      <c r="VHJ1161" s="754"/>
      <c r="VHK1161" s="754"/>
      <c r="VHL1161" s="754"/>
      <c r="VHM1161" s="754"/>
      <c r="VHN1161" s="754"/>
      <c r="VHO1161" s="754"/>
      <c r="VHP1161" s="754"/>
      <c r="VHQ1161" s="754"/>
      <c r="VHR1161" s="754"/>
      <c r="VHS1161" s="754"/>
      <c r="VHT1161" s="754"/>
      <c r="VHU1161" s="754"/>
      <c r="VHV1161" s="754"/>
      <c r="VHW1161" s="754"/>
      <c r="VHX1161" s="754"/>
      <c r="VHY1161" s="754"/>
      <c r="VHZ1161" s="754"/>
      <c r="VIA1161" s="754"/>
      <c r="VIB1161" s="754"/>
      <c r="VIC1161" s="754"/>
      <c r="VID1161" s="754"/>
      <c r="VIE1161" s="754"/>
      <c r="VIF1161" s="754"/>
      <c r="VIG1161" s="754"/>
      <c r="VIH1161" s="754"/>
      <c r="VII1161" s="754"/>
      <c r="VIJ1161" s="754"/>
      <c r="VIK1161" s="754"/>
      <c r="VIL1161" s="754"/>
      <c r="VIM1161" s="754"/>
      <c r="VIN1161" s="754"/>
      <c r="VIO1161" s="754"/>
      <c r="VIP1161" s="754"/>
      <c r="VIQ1161" s="754"/>
      <c r="VIR1161" s="754"/>
      <c r="VIS1161" s="754"/>
      <c r="VIT1161" s="754"/>
      <c r="VIU1161" s="754"/>
      <c r="VIV1161" s="754"/>
      <c r="VIW1161" s="754"/>
      <c r="VIX1161" s="754"/>
      <c r="VIY1161" s="754"/>
      <c r="VIZ1161" s="754"/>
      <c r="VJA1161" s="754"/>
      <c r="VJB1161" s="754"/>
      <c r="VJC1161" s="754"/>
      <c r="VJD1161" s="754"/>
      <c r="VJE1161" s="754"/>
      <c r="VJF1161" s="754"/>
      <c r="VJG1161" s="754"/>
      <c r="VJH1161" s="754"/>
      <c r="VJI1161" s="754"/>
      <c r="VJJ1161" s="754"/>
      <c r="VJK1161" s="754"/>
      <c r="VJL1161" s="754"/>
      <c r="VJM1161" s="754"/>
      <c r="VJN1161" s="754"/>
      <c r="VJO1161" s="754"/>
      <c r="VJP1161" s="754"/>
      <c r="VJQ1161" s="754"/>
      <c r="VJR1161" s="754"/>
      <c r="VJS1161" s="754"/>
      <c r="VJT1161" s="754"/>
      <c r="VJU1161" s="754"/>
      <c r="VJV1161" s="754"/>
      <c r="VJW1161" s="754"/>
      <c r="VJX1161" s="754"/>
      <c r="VJY1161" s="754"/>
      <c r="VJZ1161" s="754"/>
      <c r="VKA1161" s="754"/>
      <c r="VKB1161" s="754"/>
      <c r="VKC1161" s="754"/>
      <c r="VKD1161" s="754"/>
      <c r="VKE1161" s="754"/>
      <c r="VKF1161" s="754"/>
      <c r="VKG1161" s="754"/>
      <c r="VKH1161" s="754"/>
      <c r="VKI1161" s="754"/>
      <c r="VKJ1161" s="754"/>
      <c r="VKK1161" s="754"/>
      <c r="VKL1161" s="754"/>
      <c r="VKM1161" s="754"/>
      <c r="VKN1161" s="754"/>
      <c r="VKO1161" s="754"/>
      <c r="VKP1161" s="754"/>
      <c r="VKQ1161" s="754"/>
      <c r="VKR1161" s="754"/>
      <c r="VKS1161" s="754"/>
      <c r="VKT1161" s="754"/>
      <c r="VKU1161" s="754"/>
      <c r="VKV1161" s="754"/>
      <c r="VKW1161" s="754"/>
      <c r="VKX1161" s="754"/>
      <c r="VKY1161" s="754"/>
      <c r="VKZ1161" s="754"/>
      <c r="VLA1161" s="754"/>
      <c r="VLB1161" s="754"/>
      <c r="VLC1161" s="754"/>
      <c r="VLD1161" s="754"/>
      <c r="VLE1161" s="754"/>
      <c r="VLF1161" s="754"/>
      <c r="VLG1161" s="754"/>
      <c r="VLH1161" s="754"/>
      <c r="VLI1161" s="754"/>
      <c r="VLJ1161" s="754"/>
      <c r="VLK1161" s="754"/>
      <c r="VLL1161" s="754"/>
      <c r="VLM1161" s="754"/>
      <c r="VLN1161" s="754"/>
      <c r="VLO1161" s="754"/>
      <c r="VLP1161" s="754"/>
      <c r="VLQ1161" s="754"/>
      <c r="VLR1161" s="754"/>
      <c r="VLS1161" s="754"/>
      <c r="VLT1161" s="754"/>
      <c r="VLU1161" s="754"/>
      <c r="VLV1161" s="754"/>
      <c r="VLW1161" s="754"/>
      <c r="VLX1161" s="754"/>
      <c r="VLY1161" s="754"/>
      <c r="VLZ1161" s="754"/>
      <c r="VMA1161" s="754"/>
      <c r="VMB1161" s="754"/>
      <c r="VMC1161" s="754"/>
      <c r="VMD1161" s="754"/>
      <c r="VME1161" s="754"/>
      <c r="VMF1161" s="754"/>
      <c r="VMG1161" s="754"/>
      <c r="VMH1161" s="754"/>
      <c r="VMI1161" s="754"/>
      <c r="VMJ1161" s="754"/>
      <c r="VMK1161" s="754"/>
      <c r="VML1161" s="754"/>
      <c r="VMM1161" s="754"/>
      <c r="VMN1161" s="754"/>
      <c r="VMO1161" s="754"/>
      <c r="VMP1161" s="754"/>
      <c r="VMQ1161" s="754"/>
      <c r="VMR1161" s="754"/>
      <c r="VMS1161" s="754"/>
      <c r="VMT1161" s="754"/>
      <c r="VMU1161" s="754"/>
      <c r="VMV1161" s="754"/>
      <c r="VMW1161" s="754"/>
      <c r="VMX1161" s="754"/>
      <c r="VMY1161" s="754"/>
      <c r="VMZ1161" s="754"/>
      <c r="VNA1161" s="754"/>
      <c r="VNB1161" s="754"/>
      <c r="VNC1161" s="754"/>
      <c r="VND1161" s="754"/>
      <c r="VNE1161" s="754"/>
      <c r="VNF1161" s="754"/>
      <c r="VNG1161" s="754"/>
      <c r="VNH1161" s="754"/>
      <c r="VNI1161" s="754"/>
      <c r="VNJ1161" s="754"/>
      <c r="VNK1161" s="754"/>
      <c r="VNL1161" s="754"/>
      <c r="VNM1161" s="754"/>
      <c r="VNN1161" s="754"/>
      <c r="VNO1161" s="754"/>
      <c r="VNP1161" s="754"/>
      <c r="VNQ1161" s="754"/>
      <c r="VNR1161" s="754"/>
      <c r="VNS1161" s="754"/>
      <c r="VNT1161" s="754"/>
      <c r="VNU1161" s="754"/>
      <c r="VNV1161" s="754"/>
      <c r="VNW1161" s="754"/>
      <c r="VNX1161" s="754"/>
      <c r="VNY1161" s="754"/>
      <c r="VNZ1161" s="754"/>
      <c r="VOA1161" s="754"/>
      <c r="VOB1161" s="754"/>
      <c r="VOC1161" s="754"/>
      <c r="VOD1161" s="754"/>
      <c r="VOE1161" s="754"/>
      <c r="VOF1161" s="754"/>
      <c r="VOG1161" s="754"/>
      <c r="VOH1161" s="754"/>
      <c r="VOI1161" s="754"/>
      <c r="VOJ1161" s="754"/>
      <c r="VOK1161" s="754"/>
      <c r="VOL1161" s="754"/>
      <c r="VOM1161" s="754"/>
      <c r="VON1161" s="754"/>
      <c r="VOO1161" s="754"/>
      <c r="VOP1161" s="754"/>
      <c r="VOQ1161" s="754"/>
      <c r="VOR1161" s="754"/>
      <c r="VOS1161" s="754"/>
      <c r="VOT1161" s="754"/>
      <c r="VOU1161" s="754"/>
      <c r="VOV1161" s="754"/>
      <c r="VOW1161" s="754"/>
      <c r="VOX1161" s="754"/>
      <c r="VOY1161" s="754"/>
      <c r="VOZ1161" s="754"/>
      <c r="VPA1161" s="754"/>
      <c r="VPB1161" s="754"/>
      <c r="VPC1161" s="754"/>
      <c r="VPD1161" s="754"/>
      <c r="VPE1161" s="754"/>
      <c r="VPF1161" s="754"/>
      <c r="VPG1161" s="754"/>
      <c r="VPH1161" s="754"/>
      <c r="VPI1161" s="754"/>
      <c r="VPJ1161" s="754"/>
      <c r="VPK1161" s="754"/>
      <c r="VPL1161" s="754"/>
      <c r="VPM1161" s="754"/>
      <c r="VPN1161" s="754"/>
      <c r="VPO1161" s="754"/>
      <c r="VPP1161" s="754"/>
      <c r="VPQ1161" s="754"/>
      <c r="VPR1161" s="754"/>
      <c r="VPS1161" s="754"/>
      <c r="VPT1161" s="754"/>
      <c r="VPU1161" s="754"/>
      <c r="VPV1161" s="754"/>
      <c r="VPW1161" s="754"/>
      <c r="VPX1161" s="754"/>
      <c r="VPY1161" s="754"/>
      <c r="VPZ1161" s="754"/>
      <c r="VQA1161" s="754"/>
      <c r="VQB1161" s="754"/>
      <c r="VQC1161" s="754"/>
      <c r="VQD1161" s="754"/>
      <c r="VQE1161" s="754"/>
      <c r="VQF1161" s="754"/>
      <c r="VQG1161" s="754"/>
      <c r="VQH1161" s="754"/>
      <c r="VQI1161" s="754"/>
      <c r="VQJ1161" s="754"/>
      <c r="VQK1161" s="754"/>
      <c r="VQL1161" s="754"/>
      <c r="VQM1161" s="754"/>
      <c r="VQN1161" s="754"/>
      <c r="VQO1161" s="754"/>
      <c r="VQP1161" s="754"/>
      <c r="VQQ1161" s="754"/>
      <c r="VQR1161" s="754"/>
      <c r="VQS1161" s="754"/>
      <c r="VQT1161" s="754"/>
      <c r="VQU1161" s="754"/>
      <c r="VQV1161" s="754"/>
      <c r="VQW1161" s="754"/>
      <c r="VQX1161" s="754"/>
      <c r="VQY1161" s="754"/>
      <c r="VQZ1161" s="754"/>
      <c r="VRA1161" s="754"/>
      <c r="VRB1161" s="754"/>
      <c r="VRC1161" s="754"/>
      <c r="VRD1161" s="754"/>
      <c r="VRE1161" s="754"/>
      <c r="VRF1161" s="754"/>
      <c r="VRG1161" s="754"/>
      <c r="VRH1161" s="754"/>
      <c r="VRI1161" s="754"/>
      <c r="VRJ1161" s="754"/>
      <c r="VRK1161" s="754"/>
      <c r="VRL1161" s="754"/>
      <c r="VRM1161" s="754"/>
      <c r="VRN1161" s="754"/>
      <c r="VRO1161" s="754"/>
      <c r="VRP1161" s="754"/>
      <c r="VRQ1161" s="754"/>
      <c r="VRR1161" s="754"/>
      <c r="VRS1161" s="754"/>
      <c r="VRT1161" s="754"/>
      <c r="VRU1161" s="754"/>
      <c r="VRV1161" s="754"/>
      <c r="VRW1161" s="754"/>
      <c r="VRX1161" s="754"/>
      <c r="VRY1161" s="754"/>
      <c r="VRZ1161" s="754"/>
      <c r="VSA1161" s="754"/>
      <c r="VSB1161" s="754"/>
      <c r="VSC1161" s="754"/>
      <c r="VSD1161" s="754"/>
      <c r="VSE1161" s="754"/>
      <c r="VSF1161" s="754"/>
      <c r="VSG1161" s="754"/>
      <c r="VSH1161" s="754"/>
      <c r="VSI1161" s="754"/>
      <c r="VSJ1161" s="754"/>
      <c r="VSK1161" s="754"/>
      <c r="VSL1161" s="754"/>
      <c r="VSM1161" s="754"/>
      <c r="VSN1161" s="754"/>
      <c r="VSO1161" s="754"/>
      <c r="VSP1161" s="754"/>
      <c r="VSQ1161" s="754"/>
      <c r="VSR1161" s="754"/>
      <c r="VSS1161" s="754"/>
      <c r="VST1161" s="754"/>
      <c r="VSU1161" s="754"/>
      <c r="VSV1161" s="754"/>
      <c r="VSW1161" s="754"/>
      <c r="VSX1161" s="754"/>
      <c r="VSY1161" s="754"/>
      <c r="VSZ1161" s="754"/>
      <c r="VTA1161" s="754"/>
      <c r="VTB1161" s="754"/>
      <c r="VTC1161" s="754"/>
      <c r="VTD1161" s="754"/>
      <c r="VTE1161" s="754"/>
      <c r="VTF1161" s="754"/>
      <c r="VTG1161" s="754"/>
      <c r="VTH1161" s="754"/>
      <c r="VTI1161" s="754"/>
      <c r="VTJ1161" s="754"/>
      <c r="VTK1161" s="754"/>
      <c r="VTL1161" s="754"/>
      <c r="VTM1161" s="754"/>
      <c r="VTN1161" s="754"/>
      <c r="VTO1161" s="754"/>
      <c r="VTP1161" s="754"/>
      <c r="VTQ1161" s="754"/>
      <c r="VTR1161" s="754"/>
      <c r="VTS1161" s="754"/>
      <c r="VTT1161" s="754"/>
      <c r="VTU1161" s="754"/>
      <c r="VTV1161" s="754"/>
      <c r="VTW1161" s="754"/>
      <c r="VTX1161" s="754"/>
      <c r="VTY1161" s="754"/>
      <c r="VTZ1161" s="754"/>
      <c r="VUA1161" s="754"/>
      <c r="VUB1161" s="754"/>
      <c r="VUC1161" s="754"/>
      <c r="VUD1161" s="754"/>
      <c r="VUE1161" s="754"/>
      <c r="VUF1161" s="754"/>
      <c r="VUG1161" s="754"/>
      <c r="VUH1161" s="754"/>
      <c r="VUI1161" s="754"/>
      <c r="VUJ1161" s="754"/>
      <c r="VUK1161" s="754"/>
      <c r="VUL1161" s="754"/>
      <c r="VUM1161" s="754"/>
      <c r="VUN1161" s="754"/>
      <c r="VUO1161" s="754"/>
      <c r="VUP1161" s="754"/>
      <c r="VUQ1161" s="754"/>
      <c r="VUR1161" s="754"/>
      <c r="VUS1161" s="754"/>
      <c r="VUT1161" s="754"/>
      <c r="VUU1161" s="754"/>
      <c r="VUV1161" s="754"/>
      <c r="VUW1161" s="754"/>
      <c r="VUX1161" s="754"/>
      <c r="VUY1161" s="754"/>
      <c r="VUZ1161" s="754"/>
      <c r="VVA1161" s="754"/>
      <c r="VVB1161" s="754"/>
      <c r="VVC1161" s="754"/>
      <c r="VVD1161" s="754"/>
      <c r="VVE1161" s="754"/>
      <c r="VVF1161" s="754"/>
      <c r="VVG1161" s="754"/>
      <c r="VVH1161" s="754"/>
      <c r="VVI1161" s="754"/>
      <c r="VVJ1161" s="754"/>
      <c r="VVK1161" s="754"/>
      <c r="VVL1161" s="754"/>
      <c r="VVM1161" s="754"/>
      <c r="VVN1161" s="754"/>
      <c r="VVO1161" s="754"/>
      <c r="VVP1161" s="754"/>
      <c r="VVQ1161" s="754"/>
      <c r="VVR1161" s="754"/>
      <c r="VVS1161" s="754"/>
      <c r="VVT1161" s="754"/>
      <c r="VVU1161" s="754"/>
      <c r="VVV1161" s="754"/>
      <c r="VVW1161" s="754"/>
      <c r="VVX1161" s="754"/>
      <c r="VVY1161" s="754"/>
      <c r="VVZ1161" s="754"/>
      <c r="VWA1161" s="754"/>
      <c r="VWB1161" s="754"/>
      <c r="VWC1161" s="754"/>
      <c r="VWD1161" s="754"/>
      <c r="VWE1161" s="754"/>
      <c r="VWF1161" s="754"/>
      <c r="VWG1161" s="754"/>
      <c r="VWH1161" s="754"/>
      <c r="VWI1161" s="754"/>
      <c r="VWJ1161" s="754"/>
      <c r="VWK1161" s="754"/>
      <c r="VWL1161" s="754"/>
      <c r="VWM1161" s="754"/>
      <c r="VWN1161" s="754"/>
      <c r="VWO1161" s="754"/>
      <c r="VWP1161" s="754"/>
      <c r="VWQ1161" s="754"/>
      <c r="VWR1161" s="754"/>
      <c r="VWS1161" s="754"/>
      <c r="VWT1161" s="754"/>
      <c r="VWU1161" s="754"/>
      <c r="VWV1161" s="754"/>
      <c r="VWW1161" s="754"/>
      <c r="VWX1161" s="754"/>
      <c r="VWY1161" s="754"/>
      <c r="VWZ1161" s="754"/>
      <c r="VXA1161" s="754"/>
      <c r="VXB1161" s="754"/>
      <c r="VXC1161" s="754"/>
      <c r="VXD1161" s="754"/>
      <c r="VXE1161" s="754"/>
      <c r="VXF1161" s="754"/>
      <c r="VXG1161" s="754"/>
      <c r="VXH1161" s="754"/>
      <c r="VXI1161" s="754"/>
      <c r="VXJ1161" s="754"/>
      <c r="VXK1161" s="754"/>
      <c r="VXL1161" s="754"/>
      <c r="VXM1161" s="754"/>
      <c r="VXN1161" s="754"/>
      <c r="VXO1161" s="754"/>
      <c r="VXP1161" s="754"/>
      <c r="VXQ1161" s="754"/>
      <c r="VXR1161" s="754"/>
      <c r="VXS1161" s="754"/>
      <c r="VXT1161" s="754"/>
      <c r="VXU1161" s="754"/>
      <c r="VXV1161" s="754"/>
      <c r="VXW1161" s="754"/>
      <c r="VXX1161" s="754"/>
      <c r="VXY1161" s="754"/>
      <c r="VXZ1161" s="754"/>
      <c r="VYA1161" s="754"/>
      <c r="VYB1161" s="754"/>
      <c r="VYC1161" s="754"/>
      <c r="VYD1161" s="754"/>
      <c r="VYE1161" s="754"/>
      <c r="VYF1161" s="754"/>
      <c r="VYG1161" s="754"/>
      <c r="VYH1161" s="754"/>
      <c r="VYI1161" s="754"/>
      <c r="VYJ1161" s="754"/>
      <c r="VYK1161" s="754"/>
      <c r="VYL1161" s="754"/>
      <c r="VYM1161" s="754"/>
      <c r="VYN1161" s="754"/>
      <c r="VYO1161" s="754"/>
      <c r="VYP1161" s="754"/>
      <c r="VYQ1161" s="754"/>
      <c r="VYR1161" s="754"/>
      <c r="VYS1161" s="754"/>
      <c r="VYT1161" s="754"/>
      <c r="VYU1161" s="754"/>
      <c r="VYV1161" s="754"/>
      <c r="VYW1161" s="754"/>
      <c r="VYX1161" s="754"/>
      <c r="VYY1161" s="754"/>
      <c r="VYZ1161" s="754"/>
      <c r="VZA1161" s="754"/>
      <c r="VZB1161" s="754"/>
      <c r="VZC1161" s="754"/>
      <c r="VZD1161" s="754"/>
      <c r="VZE1161" s="754"/>
      <c r="VZF1161" s="754"/>
      <c r="VZG1161" s="754"/>
      <c r="VZH1161" s="754"/>
      <c r="VZI1161" s="754"/>
      <c r="VZJ1161" s="754"/>
      <c r="VZK1161" s="754"/>
      <c r="VZL1161" s="754"/>
      <c r="VZM1161" s="754"/>
      <c r="VZN1161" s="754"/>
      <c r="VZO1161" s="754"/>
      <c r="VZP1161" s="754"/>
      <c r="VZQ1161" s="754"/>
      <c r="VZR1161" s="754"/>
      <c r="VZS1161" s="754"/>
      <c r="VZT1161" s="754"/>
      <c r="VZU1161" s="754"/>
      <c r="VZV1161" s="754"/>
      <c r="VZW1161" s="754"/>
      <c r="VZX1161" s="754"/>
      <c r="VZY1161" s="754"/>
      <c r="VZZ1161" s="754"/>
      <c r="WAA1161" s="754"/>
      <c r="WAB1161" s="754"/>
      <c r="WAC1161" s="754"/>
      <c r="WAD1161" s="754"/>
      <c r="WAE1161" s="754"/>
      <c r="WAF1161" s="754"/>
      <c r="WAG1161" s="754"/>
      <c r="WAH1161" s="754"/>
      <c r="WAI1161" s="754"/>
      <c r="WAJ1161" s="754"/>
      <c r="WAK1161" s="754"/>
      <c r="WAL1161" s="754"/>
      <c r="WAM1161" s="754"/>
      <c r="WAN1161" s="754"/>
      <c r="WAO1161" s="754"/>
      <c r="WAP1161" s="754"/>
      <c r="WAQ1161" s="754"/>
      <c r="WAR1161" s="754"/>
      <c r="WAS1161" s="754"/>
      <c r="WAT1161" s="754"/>
      <c r="WAU1161" s="754"/>
      <c r="WAV1161" s="754"/>
      <c r="WAW1161" s="754"/>
      <c r="WAX1161" s="754"/>
      <c r="WAY1161" s="754"/>
      <c r="WAZ1161" s="754"/>
      <c r="WBA1161" s="754"/>
      <c r="WBB1161" s="754"/>
      <c r="WBC1161" s="754"/>
      <c r="WBD1161" s="754"/>
      <c r="WBE1161" s="754"/>
      <c r="WBF1161" s="754"/>
      <c r="WBG1161" s="754"/>
      <c r="WBH1161" s="754"/>
      <c r="WBI1161" s="754"/>
      <c r="WBJ1161" s="754"/>
      <c r="WBK1161" s="754"/>
      <c r="WBL1161" s="754"/>
      <c r="WBM1161" s="754"/>
      <c r="WBN1161" s="754"/>
      <c r="WBO1161" s="754"/>
      <c r="WBP1161" s="754"/>
      <c r="WBQ1161" s="754"/>
      <c r="WBR1161" s="754"/>
      <c r="WBS1161" s="754"/>
      <c r="WBT1161" s="754"/>
      <c r="WBU1161" s="754"/>
      <c r="WBV1161" s="754"/>
      <c r="WBW1161" s="754"/>
      <c r="WBX1161" s="754"/>
      <c r="WBY1161" s="754"/>
      <c r="WBZ1161" s="754"/>
      <c r="WCA1161" s="754"/>
      <c r="WCB1161" s="754"/>
      <c r="WCC1161" s="754"/>
      <c r="WCD1161" s="754"/>
      <c r="WCE1161" s="754"/>
      <c r="WCF1161" s="754"/>
      <c r="WCG1161" s="754"/>
      <c r="WCH1161" s="754"/>
      <c r="WCI1161" s="754"/>
      <c r="WCJ1161" s="754"/>
      <c r="WCK1161" s="754"/>
      <c r="WCL1161" s="754"/>
      <c r="WCM1161" s="754"/>
      <c r="WCN1161" s="754"/>
      <c r="WCO1161" s="754"/>
      <c r="WCP1161" s="754"/>
      <c r="WCQ1161" s="754"/>
      <c r="WCR1161" s="754"/>
      <c r="WCS1161" s="754"/>
      <c r="WCT1161" s="754"/>
      <c r="WCU1161" s="754"/>
      <c r="WCV1161" s="754"/>
      <c r="WCW1161" s="754"/>
      <c r="WCX1161" s="754"/>
      <c r="WCY1161" s="754"/>
      <c r="WCZ1161" s="754"/>
      <c r="WDA1161" s="754"/>
      <c r="WDB1161" s="754"/>
      <c r="WDC1161" s="754"/>
      <c r="WDD1161" s="754"/>
      <c r="WDE1161" s="754"/>
      <c r="WDF1161" s="754"/>
      <c r="WDG1161" s="754"/>
      <c r="WDH1161" s="754"/>
      <c r="WDI1161" s="754"/>
      <c r="WDJ1161" s="754"/>
      <c r="WDK1161" s="754"/>
      <c r="WDL1161" s="754"/>
      <c r="WDM1161" s="754"/>
      <c r="WDN1161" s="754"/>
      <c r="WDO1161" s="754"/>
      <c r="WDP1161" s="754"/>
      <c r="WDQ1161" s="754"/>
      <c r="WDR1161" s="754"/>
      <c r="WDS1161" s="754"/>
      <c r="WDT1161" s="754"/>
      <c r="WDU1161" s="754"/>
      <c r="WDV1161" s="754"/>
      <c r="WDW1161" s="754"/>
      <c r="WDX1161" s="754"/>
      <c r="WDY1161" s="754"/>
      <c r="WDZ1161" s="754"/>
      <c r="WEA1161" s="754"/>
      <c r="WEB1161" s="754"/>
      <c r="WEC1161" s="754"/>
      <c r="WED1161" s="754"/>
      <c r="WEE1161" s="754"/>
      <c r="WEF1161" s="754"/>
      <c r="WEG1161" s="754"/>
      <c r="WEH1161" s="754"/>
      <c r="WEI1161" s="754"/>
      <c r="WEJ1161" s="754"/>
      <c r="WEK1161" s="754"/>
      <c r="WEL1161" s="754"/>
      <c r="WEM1161" s="754"/>
      <c r="WEN1161" s="754"/>
      <c r="WEO1161" s="754"/>
      <c r="WEP1161" s="754"/>
      <c r="WEQ1161" s="754"/>
      <c r="WER1161" s="754"/>
      <c r="WES1161" s="754"/>
      <c r="WET1161" s="754"/>
      <c r="WEU1161" s="754"/>
      <c r="WEV1161" s="754"/>
      <c r="WEW1161" s="754"/>
      <c r="WEX1161" s="754"/>
      <c r="WEY1161" s="754"/>
      <c r="WEZ1161" s="754"/>
      <c r="WFA1161" s="754"/>
      <c r="WFB1161" s="754"/>
      <c r="WFC1161" s="754"/>
      <c r="WFD1161" s="754"/>
      <c r="WFE1161" s="754"/>
      <c r="WFF1161" s="754"/>
      <c r="WFG1161" s="754"/>
      <c r="WFH1161" s="754"/>
      <c r="WFI1161" s="754"/>
      <c r="WFJ1161" s="754"/>
      <c r="WFK1161" s="754"/>
      <c r="WFL1161" s="754"/>
      <c r="WFM1161" s="754"/>
      <c r="WFN1161" s="754"/>
      <c r="WFO1161" s="754"/>
      <c r="WFP1161" s="754"/>
      <c r="WFQ1161" s="754"/>
      <c r="WFR1161" s="754"/>
      <c r="WFS1161" s="754"/>
      <c r="WFT1161" s="754"/>
      <c r="WFU1161" s="754"/>
      <c r="WFV1161" s="754"/>
      <c r="WFW1161" s="754"/>
      <c r="WFX1161" s="754"/>
      <c r="WFY1161" s="754"/>
      <c r="WFZ1161" s="754"/>
      <c r="WGA1161" s="754"/>
      <c r="WGB1161" s="754"/>
      <c r="WGC1161" s="754"/>
      <c r="WGD1161" s="754"/>
      <c r="WGE1161" s="754"/>
      <c r="WGF1161" s="754"/>
      <c r="WGG1161" s="754"/>
      <c r="WGH1161" s="754"/>
      <c r="WGI1161" s="754"/>
      <c r="WGJ1161" s="754"/>
      <c r="WGK1161" s="754"/>
      <c r="WGL1161" s="754"/>
      <c r="WGM1161" s="754"/>
      <c r="WGN1161" s="754"/>
      <c r="WGO1161" s="754"/>
      <c r="WGP1161" s="754"/>
      <c r="WGQ1161" s="754"/>
      <c r="WGR1161" s="754"/>
      <c r="WGS1161" s="754"/>
      <c r="WGT1161" s="754"/>
      <c r="WGU1161" s="754"/>
      <c r="WGV1161" s="754"/>
      <c r="WGW1161" s="754"/>
      <c r="WGX1161" s="754"/>
      <c r="WGY1161" s="754"/>
      <c r="WGZ1161" s="754"/>
      <c r="WHA1161" s="754"/>
      <c r="WHB1161" s="754"/>
      <c r="WHC1161" s="754"/>
      <c r="WHD1161" s="754"/>
      <c r="WHE1161" s="754"/>
      <c r="WHF1161" s="754"/>
      <c r="WHG1161" s="754"/>
      <c r="WHH1161" s="754"/>
      <c r="WHI1161" s="754"/>
      <c r="WHJ1161" s="754"/>
      <c r="WHK1161" s="754"/>
      <c r="WHL1161" s="754"/>
      <c r="WHM1161" s="754"/>
      <c r="WHN1161" s="754"/>
      <c r="WHO1161" s="754"/>
      <c r="WHP1161" s="754"/>
      <c r="WHQ1161" s="754"/>
      <c r="WHR1161" s="754"/>
      <c r="WHS1161" s="754"/>
      <c r="WHT1161" s="754"/>
      <c r="WHU1161" s="754"/>
      <c r="WHV1161" s="754"/>
      <c r="WHW1161" s="754"/>
      <c r="WHX1161" s="754"/>
      <c r="WHY1161" s="754"/>
      <c r="WHZ1161" s="754"/>
      <c r="WIA1161" s="754"/>
      <c r="WIB1161" s="754"/>
      <c r="WIC1161" s="754"/>
      <c r="WID1161" s="754"/>
      <c r="WIE1161" s="754"/>
      <c r="WIF1161" s="754"/>
      <c r="WIG1161" s="754"/>
      <c r="WIH1161" s="754"/>
      <c r="WII1161" s="754"/>
      <c r="WIJ1161" s="754"/>
      <c r="WIK1161" s="754"/>
      <c r="WIL1161" s="754"/>
      <c r="WIM1161" s="754"/>
      <c r="WIN1161" s="754"/>
      <c r="WIO1161" s="754"/>
      <c r="WIP1161" s="754"/>
      <c r="WIQ1161" s="754"/>
      <c r="WIR1161" s="754"/>
      <c r="WIS1161" s="754"/>
      <c r="WIT1161" s="754"/>
      <c r="WIU1161" s="754"/>
      <c r="WIV1161" s="754"/>
      <c r="WIW1161" s="754"/>
      <c r="WIX1161" s="754"/>
      <c r="WIY1161" s="754"/>
      <c r="WIZ1161" s="754"/>
      <c r="WJA1161" s="754"/>
      <c r="WJB1161" s="754"/>
      <c r="WJC1161" s="754"/>
      <c r="WJD1161" s="754"/>
      <c r="WJE1161" s="754"/>
      <c r="WJF1161" s="754"/>
      <c r="WJG1161" s="754"/>
      <c r="WJH1161" s="754"/>
      <c r="WJI1161" s="754"/>
      <c r="WJJ1161" s="754"/>
      <c r="WJK1161" s="754"/>
      <c r="WJL1161" s="754"/>
      <c r="WJM1161" s="754"/>
      <c r="WJN1161" s="754"/>
      <c r="WJO1161" s="754"/>
      <c r="WJP1161" s="754"/>
      <c r="WJQ1161" s="754"/>
      <c r="WJR1161" s="754"/>
      <c r="WJS1161" s="754"/>
      <c r="WJT1161" s="754"/>
      <c r="WJU1161" s="754"/>
      <c r="WJV1161" s="754"/>
      <c r="WJW1161" s="754"/>
      <c r="WJX1161" s="754"/>
      <c r="WJY1161" s="754"/>
      <c r="WJZ1161" s="754"/>
      <c r="WKA1161" s="754"/>
      <c r="WKB1161" s="754"/>
      <c r="WKC1161" s="754"/>
      <c r="WKD1161" s="754"/>
      <c r="WKE1161" s="754"/>
      <c r="WKF1161" s="754"/>
      <c r="WKG1161" s="754"/>
      <c r="WKH1161" s="754"/>
      <c r="WKI1161" s="754"/>
      <c r="WKJ1161" s="754"/>
      <c r="WKK1161" s="754"/>
      <c r="WKL1161" s="754"/>
      <c r="WKM1161" s="754"/>
      <c r="WKN1161" s="754"/>
      <c r="WKO1161" s="754"/>
      <c r="WKP1161" s="754"/>
      <c r="WKQ1161" s="754"/>
      <c r="WKR1161" s="754"/>
      <c r="WKS1161" s="754"/>
      <c r="WKT1161" s="754"/>
      <c r="WKU1161" s="754"/>
      <c r="WKV1161" s="754"/>
      <c r="WKW1161" s="754"/>
      <c r="WKX1161" s="754"/>
      <c r="WKY1161" s="754"/>
      <c r="WKZ1161" s="754"/>
      <c r="WLA1161" s="754"/>
      <c r="WLB1161" s="754"/>
      <c r="WLC1161" s="754"/>
      <c r="WLD1161" s="754"/>
      <c r="WLE1161" s="754"/>
      <c r="WLF1161" s="754"/>
      <c r="WLG1161" s="754"/>
      <c r="WLH1161" s="754"/>
      <c r="WLI1161" s="754"/>
      <c r="WLJ1161" s="754"/>
      <c r="WLK1161" s="754"/>
      <c r="WLL1161" s="754"/>
      <c r="WLM1161" s="754"/>
      <c r="WLN1161" s="754"/>
      <c r="WLO1161" s="754"/>
      <c r="WLP1161" s="754"/>
      <c r="WLQ1161" s="754"/>
      <c r="WLR1161" s="754"/>
      <c r="WLS1161" s="754"/>
      <c r="WLT1161" s="754"/>
      <c r="WLU1161" s="754"/>
      <c r="WLV1161" s="754"/>
      <c r="WLW1161" s="754"/>
      <c r="WLX1161" s="754"/>
      <c r="WLY1161" s="754"/>
      <c r="WLZ1161" s="754"/>
      <c r="WMA1161" s="754"/>
      <c r="WMB1161" s="754"/>
      <c r="WMC1161" s="754"/>
      <c r="WMD1161" s="754"/>
      <c r="WME1161" s="754"/>
      <c r="WMF1161" s="754"/>
      <c r="WMG1161" s="754"/>
      <c r="WMH1161" s="754"/>
      <c r="WMI1161" s="754"/>
      <c r="WMJ1161" s="754"/>
      <c r="WMK1161" s="754"/>
      <c r="WML1161" s="754"/>
      <c r="WMM1161" s="754"/>
      <c r="WMN1161" s="754"/>
      <c r="WMO1161" s="754"/>
      <c r="WMP1161" s="754"/>
      <c r="WMQ1161" s="754"/>
      <c r="WMR1161" s="754"/>
      <c r="WMS1161" s="754"/>
      <c r="WMT1161" s="754"/>
      <c r="WMU1161" s="754"/>
      <c r="WMV1161" s="754"/>
      <c r="WMW1161" s="754"/>
      <c r="WMX1161" s="754"/>
      <c r="WMY1161" s="754"/>
      <c r="WMZ1161" s="754"/>
      <c r="WNA1161" s="754"/>
      <c r="WNB1161" s="754"/>
      <c r="WNC1161" s="754"/>
      <c r="WND1161" s="754"/>
      <c r="WNE1161" s="754"/>
      <c r="WNF1161" s="754"/>
      <c r="WNG1161" s="754"/>
      <c r="WNH1161" s="754"/>
      <c r="WNI1161" s="754"/>
      <c r="WNJ1161" s="754"/>
      <c r="WNK1161" s="754"/>
      <c r="WNL1161" s="754"/>
      <c r="WNM1161" s="754"/>
      <c r="WNN1161" s="754"/>
      <c r="WNO1161" s="754"/>
      <c r="WNP1161" s="754"/>
      <c r="WNQ1161" s="754"/>
      <c r="WNR1161" s="754"/>
      <c r="WNS1161" s="754"/>
      <c r="WNT1161" s="754"/>
      <c r="WNU1161" s="754"/>
      <c r="WNV1161" s="754"/>
      <c r="WNW1161" s="754"/>
      <c r="WNX1161" s="754"/>
      <c r="WNY1161" s="754"/>
      <c r="WNZ1161" s="754"/>
      <c r="WOA1161" s="754"/>
      <c r="WOB1161" s="754"/>
      <c r="WOC1161" s="754"/>
      <c r="WOD1161" s="754"/>
      <c r="WOE1161" s="754"/>
      <c r="WOF1161" s="754"/>
      <c r="WOG1161" s="754"/>
      <c r="WOH1161" s="754"/>
      <c r="WOI1161" s="754"/>
      <c r="WOJ1161" s="754"/>
      <c r="WOK1161" s="754"/>
      <c r="WOL1161" s="754"/>
      <c r="WOM1161" s="754"/>
      <c r="WON1161" s="754"/>
      <c r="WOO1161" s="754"/>
      <c r="WOP1161" s="754"/>
      <c r="WOQ1161" s="754"/>
      <c r="WOR1161" s="754"/>
      <c r="WOS1161" s="754"/>
      <c r="WOT1161" s="754"/>
      <c r="WOU1161" s="754"/>
      <c r="WOV1161" s="754"/>
      <c r="WOW1161" s="754"/>
      <c r="WOX1161" s="754"/>
      <c r="WOY1161" s="754"/>
      <c r="WOZ1161" s="754"/>
      <c r="WPA1161" s="754"/>
      <c r="WPB1161" s="754"/>
      <c r="WPC1161" s="754"/>
      <c r="WPD1161" s="754"/>
      <c r="WPE1161" s="754"/>
      <c r="WPF1161" s="754"/>
      <c r="WPG1161" s="754"/>
      <c r="WPH1161" s="754"/>
      <c r="WPI1161" s="754"/>
      <c r="WPJ1161" s="754"/>
      <c r="WPK1161" s="754"/>
      <c r="WPL1161" s="754"/>
      <c r="WPM1161" s="754"/>
      <c r="WPN1161" s="754"/>
      <c r="WPO1161" s="754"/>
      <c r="WPP1161" s="754"/>
      <c r="WPQ1161" s="754"/>
      <c r="WPR1161" s="754"/>
      <c r="WPS1161" s="754"/>
      <c r="WPT1161" s="754"/>
      <c r="WPU1161" s="754"/>
      <c r="WPV1161" s="754"/>
      <c r="WPW1161" s="754"/>
      <c r="WPX1161" s="754"/>
      <c r="WPY1161" s="754"/>
      <c r="WPZ1161" s="754"/>
      <c r="WQA1161" s="754"/>
      <c r="WQB1161" s="754"/>
      <c r="WQC1161" s="754"/>
      <c r="WQD1161" s="754"/>
      <c r="WQE1161" s="754"/>
      <c r="WQF1161" s="754"/>
      <c r="WQG1161" s="754"/>
      <c r="WQH1161" s="754"/>
      <c r="WQI1161" s="754"/>
      <c r="WQJ1161" s="754"/>
      <c r="WQK1161" s="754"/>
      <c r="WQL1161" s="754"/>
      <c r="WQM1161" s="754"/>
      <c r="WQN1161" s="754"/>
      <c r="WQO1161" s="754"/>
      <c r="WQP1161" s="754"/>
      <c r="WQQ1161" s="754"/>
      <c r="WQR1161" s="754"/>
      <c r="WQS1161" s="754"/>
      <c r="WQT1161" s="754"/>
      <c r="WQU1161" s="754"/>
      <c r="WQV1161" s="754"/>
      <c r="WQW1161" s="754"/>
      <c r="WQX1161" s="754"/>
      <c r="WQY1161" s="754"/>
      <c r="WQZ1161" s="754"/>
      <c r="WRA1161" s="754"/>
      <c r="WRB1161" s="754"/>
      <c r="WRC1161" s="754"/>
      <c r="WRD1161" s="754"/>
      <c r="WRE1161" s="754"/>
      <c r="WRF1161" s="754"/>
      <c r="WRG1161" s="754"/>
      <c r="WRH1161" s="754"/>
      <c r="WRI1161" s="754"/>
      <c r="WRJ1161" s="754"/>
      <c r="WRK1161" s="754"/>
      <c r="WRL1161" s="754"/>
      <c r="WRM1161" s="754"/>
      <c r="WRN1161" s="754"/>
      <c r="WRO1161" s="754"/>
      <c r="WRP1161" s="754"/>
      <c r="WRQ1161" s="754"/>
      <c r="WRR1161" s="754"/>
      <c r="WRS1161" s="754"/>
      <c r="WRT1161" s="754"/>
      <c r="WRU1161" s="754"/>
      <c r="WRV1161" s="754"/>
      <c r="WRW1161" s="754"/>
      <c r="WRX1161" s="754"/>
      <c r="WRY1161" s="754"/>
      <c r="WRZ1161" s="754"/>
      <c r="WSA1161" s="754"/>
      <c r="WSB1161" s="754"/>
      <c r="WSC1161" s="754"/>
      <c r="WSD1161" s="754"/>
      <c r="WSE1161" s="754"/>
      <c r="WSF1161" s="754"/>
      <c r="WSG1161" s="754"/>
      <c r="WSH1161" s="754"/>
      <c r="WSI1161" s="754"/>
      <c r="WSJ1161" s="754"/>
      <c r="WSK1161" s="754"/>
      <c r="WSL1161" s="754"/>
      <c r="WSM1161" s="754"/>
      <c r="WSN1161" s="754"/>
      <c r="WSO1161" s="754"/>
      <c r="WSP1161" s="754"/>
      <c r="WSQ1161" s="754"/>
      <c r="WSR1161" s="754"/>
      <c r="WSS1161" s="754"/>
      <c r="WST1161" s="754"/>
      <c r="WSU1161" s="754"/>
      <c r="WSV1161" s="754"/>
      <c r="WSW1161" s="754"/>
      <c r="WSX1161" s="754"/>
      <c r="WSY1161" s="754"/>
      <c r="WSZ1161" s="754"/>
      <c r="WTA1161" s="754"/>
      <c r="WTB1161" s="754"/>
      <c r="WTC1161" s="754"/>
      <c r="WTD1161" s="754"/>
      <c r="WTE1161" s="754"/>
      <c r="WTF1161" s="754"/>
      <c r="WTG1161" s="754"/>
      <c r="WTH1161" s="754"/>
      <c r="WTI1161" s="754"/>
      <c r="WTJ1161" s="754"/>
      <c r="WTK1161" s="754"/>
      <c r="WTL1161" s="754"/>
      <c r="WTM1161" s="754"/>
      <c r="WTN1161" s="754"/>
      <c r="WTO1161" s="754"/>
      <c r="WTP1161" s="754"/>
      <c r="WTQ1161" s="754"/>
      <c r="WTR1161" s="754"/>
      <c r="WTS1161" s="754"/>
      <c r="WTT1161" s="754"/>
      <c r="WTU1161" s="754"/>
      <c r="WTV1161" s="754"/>
      <c r="WTW1161" s="754"/>
      <c r="WTX1161" s="754"/>
      <c r="WTY1161" s="754"/>
      <c r="WTZ1161" s="754"/>
      <c r="WUA1161" s="754"/>
      <c r="WUB1161" s="754"/>
      <c r="WUC1161" s="754"/>
      <c r="WUD1161" s="754"/>
      <c r="WUE1161" s="754"/>
      <c r="WUF1161" s="754"/>
      <c r="WUG1161" s="754"/>
      <c r="WUH1161" s="754"/>
      <c r="WUI1161" s="754"/>
      <c r="WUJ1161" s="754"/>
      <c r="WUK1161" s="754"/>
      <c r="WUL1161" s="754"/>
      <c r="WUM1161" s="754"/>
      <c r="WUN1161" s="754"/>
      <c r="WUO1161" s="754"/>
      <c r="WUP1161" s="754"/>
      <c r="WUQ1161" s="754"/>
      <c r="WUR1161" s="754"/>
      <c r="WUS1161" s="754"/>
      <c r="WUT1161" s="754"/>
      <c r="WUU1161" s="754"/>
      <c r="WUV1161" s="754"/>
      <c r="WUW1161" s="754"/>
      <c r="WUX1161" s="754"/>
      <c r="WUY1161" s="754"/>
      <c r="WUZ1161" s="754"/>
      <c r="WVA1161" s="754"/>
      <c r="WVB1161" s="754"/>
      <c r="WVC1161" s="754"/>
      <c r="WVD1161" s="754"/>
      <c r="WVE1161" s="754"/>
      <c r="WVF1161" s="754"/>
      <c r="WVG1161" s="754"/>
      <c r="WVH1161" s="754"/>
      <c r="WVI1161" s="754"/>
      <c r="WVJ1161" s="754"/>
      <c r="WVK1161" s="754"/>
      <c r="WVL1161" s="754"/>
      <c r="WVM1161" s="754"/>
      <c r="WVN1161" s="754"/>
      <c r="WVO1161" s="754"/>
      <c r="WVP1161" s="754"/>
      <c r="WVQ1161" s="754"/>
      <c r="WVR1161" s="754"/>
      <c r="WVS1161" s="754"/>
      <c r="WVT1161" s="754"/>
      <c r="WVU1161" s="754"/>
      <c r="WVV1161" s="754"/>
      <c r="WVW1161" s="754"/>
      <c r="WVX1161" s="754"/>
      <c r="WVY1161" s="754"/>
      <c r="WVZ1161" s="754"/>
      <c r="WWA1161" s="754"/>
      <c r="WWB1161" s="754"/>
      <c r="WWC1161" s="754"/>
      <c r="WWD1161" s="754"/>
      <c r="WWE1161" s="754"/>
      <c r="WWF1161" s="754"/>
      <c r="WWG1161" s="754"/>
      <c r="WWH1161" s="754"/>
      <c r="WWI1161" s="754"/>
      <c r="WWJ1161" s="754"/>
      <c r="WWK1161" s="754"/>
      <c r="WWL1161" s="754"/>
      <c r="WWM1161" s="754"/>
      <c r="WWN1161" s="754"/>
      <c r="WWO1161" s="754"/>
      <c r="WWP1161" s="754"/>
      <c r="WWQ1161" s="754"/>
      <c r="WWR1161" s="754"/>
      <c r="WWS1161" s="754"/>
      <c r="WWT1161" s="754"/>
      <c r="WWU1161" s="754"/>
      <c r="WWV1161" s="754"/>
      <c r="WWW1161" s="754"/>
      <c r="WWX1161" s="754"/>
      <c r="WWY1161" s="754"/>
      <c r="WWZ1161" s="754"/>
      <c r="WXA1161" s="754"/>
      <c r="WXB1161" s="754"/>
      <c r="WXC1161" s="754"/>
      <c r="WXD1161" s="754"/>
      <c r="WXE1161" s="754"/>
      <c r="WXF1161" s="754"/>
      <c r="WXG1161" s="754"/>
      <c r="WXH1161" s="754"/>
      <c r="WXI1161" s="754"/>
      <c r="WXJ1161" s="754"/>
      <c r="WXK1161" s="754"/>
      <c r="WXL1161" s="754"/>
      <c r="WXM1161" s="754"/>
      <c r="WXN1161" s="754"/>
      <c r="WXO1161" s="754"/>
      <c r="WXP1161" s="754"/>
      <c r="WXQ1161" s="754"/>
      <c r="WXR1161" s="754"/>
      <c r="WXS1161" s="754"/>
      <c r="WXT1161" s="754"/>
      <c r="WXU1161" s="754"/>
      <c r="WXV1161" s="754"/>
      <c r="WXW1161" s="754"/>
      <c r="WXX1161" s="754"/>
      <c r="WXY1161" s="754"/>
      <c r="WXZ1161" s="754"/>
      <c r="WYA1161" s="754"/>
      <c r="WYB1161" s="754"/>
      <c r="WYC1161" s="754"/>
      <c r="WYD1161" s="754"/>
      <c r="WYE1161" s="754"/>
      <c r="WYF1161" s="754"/>
      <c r="WYG1161" s="754"/>
      <c r="WYH1161" s="754"/>
      <c r="WYI1161" s="754"/>
      <c r="WYJ1161" s="754"/>
      <c r="WYK1161" s="754"/>
      <c r="WYL1161" s="754"/>
      <c r="WYM1161" s="754"/>
      <c r="WYN1161" s="754"/>
      <c r="WYO1161" s="754"/>
      <c r="WYP1161" s="754"/>
      <c r="WYQ1161" s="754"/>
      <c r="WYR1161" s="754"/>
      <c r="WYS1161" s="754"/>
      <c r="WYT1161" s="754"/>
      <c r="WYU1161" s="754"/>
      <c r="WYV1161" s="754"/>
      <c r="WYW1161" s="754"/>
      <c r="WYX1161" s="754"/>
      <c r="WYY1161" s="754"/>
      <c r="WYZ1161" s="754"/>
      <c r="WZA1161" s="754"/>
      <c r="WZB1161" s="754"/>
      <c r="WZC1161" s="754"/>
      <c r="WZD1161" s="754"/>
      <c r="WZE1161" s="754"/>
      <c r="WZF1161" s="754"/>
      <c r="WZG1161" s="754"/>
      <c r="WZH1161" s="754"/>
      <c r="WZI1161" s="754"/>
      <c r="WZJ1161" s="754"/>
      <c r="WZK1161" s="754"/>
      <c r="WZL1161" s="754"/>
      <c r="WZM1161" s="754"/>
      <c r="WZN1161" s="754"/>
      <c r="WZO1161" s="754"/>
      <c r="WZP1161" s="754"/>
      <c r="WZQ1161" s="754"/>
      <c r="WZR1161" s="754"/>
      <c r="WZS1161" s="754"/>
      <c r="WZT1161" s="754"/>
      <c r="WZU1161" s="754"/>
      <c r="WZV1161" s="754"/>
      <c r="WZW1161" s="754"/>
      <c r="WZX1161" s="754"/>
      <c r="WZY1161" s="754"/>
      <c r="WZZ1161" s="754"/>
      <c r="XAA1161" s="754"/>
      <c r="XAB1161" s="754"/>
      <c r="XAC1161" s="754"/>
      <c r="XAD1161" s="754"/>
      <c r="XAE1161" s="754"/>
      <c r="XAF1161" s="754"/>
      <c r="XAG1161" s="754"/>
      <c r="XAH1161" s="754"/>
      <c r="XAI1161" s="754"/>
      <c r="XAJ1161" s="754"/>
      <c r="XAK1161" s="754"/>
      <c r="XAL1161" s="754"/>
      <c r="XAM1161" s="754"/>
      <c r="XAN1161" s="754"/>
      <c r="XAO1161" s="754"/>
      <c r="XAP1161" s="754"/>
      <c r="XAQ1161" s="754"/>
      <c r="XAR1161" s="754"/>
      <c r="XAS1161" s="754"/>
      <c r="XAT1161" s="754"/>
      <c r="XAU1161" s="754"/>
      <c r="XAV1161" s="754"/>
      <c r="XAW1161" s="754"/>
      <c r="XAX1161" s="754"/>
      <c r="XAY1161" s="754"/>
      <c r="XAZ1161" s="754"/>
      <c r="XBA1161" s="754"/>
      <c r="XBB1161" s="754"/>
      <c r="XBC1161" s="754"/>
      <c r="XBD1161" s="754"/>
      <c r="XBE1161" s="754"/>
      <c r="XBF1161" s="754"/>
      <c r="XBG1161" s="754"/>
      <c r="XBH1161" s="754"/>
      <c r="XBI1161" s="754"/>
      <c r="XBJ1161" s="754"/>
      <c r="XBK1161" s="754"/>
      <c r="XBL1161" s="754"/>
      <c r="XBM1161" s="754"/>
      <c r="XBN1161" s="754"/>
      <c r="XBO1161" s="754"/>
      <c r="XBP1161" s="754"/>
      <c r="XBQ1161" s="754"/>
      <c r="XBR1161" s="754"/>
      <c r="XBS1161" s="754"/>
      <c r="XBT1161" s="754"/>
      <c r="XBU1161" s="754"/>
      <c r="XBV1161" s="754"/>
      <c r="XBW1161" s="754"/>
      <c r="XBX1161" s="754"/>
      <c r="XBY1161" s="754"/>
      <c r="XBZ1161" s="754"/>
      <c r="XCA1161" s="754"/>
      <c r="XCB1161" s="754"/>
      <c r="XCC1161" s="754"/>
      <c r="XCD1161" s="754"/>
      <c r="XCE1161" s="754"/>
      <c r="XCF1161" s="754"/>
      <c r="XCG1161" s="754"/>
      <c r="XCH1161" s="754"/>
      <c r="XCI1161" s="754"/>
      <c r="XCJ1161" s="754"/>
      <c r="XCK1161" s="754"/>
      <c r="XCL1161" s="754"/>
      <c r="XCM1161" s="754"/>
      <c r="XCN1161" s="754"/>
      <c r="XCO1161" s="754"/>
      <c r="XCP1161" s="754"/>
      <c r="XCQ1161" s="754"/>
      <c r="XCR1161" s="754"/>
      <c r="XCS1161" s="754"/>
      <c r="XCT1161" s="754"/>
      <c r="XCU1161" s="754"/>
      <c r="XCV1161" s="754"/>
      <c r="XCW1161" s="754"/>
      <c r="XCX1161" s="754"/>
      <c r="XCY1161" s="754"/>
      <c r="XCZ1161" s="754"/>
      <c r="XDA1161" s="754"/>
      <c r="XDB1161" s="754"/>
      <c r="XDC1161" s="754"/>
      <c r="XDD1161" s="754"/>
      <c r="XDE1161" s="754"/>
      <c r="XDF1161" s="754"/>
      <c r="XDG1161" s="754"/>
      <c r="XDH1161" s="754"/>
      <c r="XDI1161" s="754"/>
      <c r="XDJ1161" s="754"/>
      <c r="XDK1161" s="754"/>
      <c r="XDL1161" s="754"/>
      <c r="XDM1161" s="754"/>
      <c r="XDN1161" s="754"/>
      <c r="XDO1161" s="754"/>
      <c r="XDP1161" s="754"/>
      <c r="XDQ1161" s="754"/>
      <c r="XDR1161" s="754"/>
      <c r="XDS1161" s="754"/>
      <c r="XDT1161" s="754"/>
      <c r="XDU1161" s="754"/>
      <c r="XDV1161" s="754"/>
      <c r="XDW1161" s="754"/>
      <c r="XDX1161" s="754"/>
      <c r="XDY1161" s="754"/>
      <c r="XDZ1161" s="754"/>
      <c r="XEA1161" s="754"/>
      <c r="XEB1161" s="754"/>
      <c r="XEC1161" s="754"/>
      <c r="XED1161" s="754"/>
      <c r="XEE1161" s="754"/>
      <c r="XEF1161" s="754"/>
      <c r="XEG1161" s="754"/>
      <c r="XEH1161" s="754"/>
      <c r="XEI1161" s="754"/>
      <c r="XEJ1161" s="754"/>
      <c r="XEK1161" s="754"/>
      <c r="XEL1161" s="754"/>
      <c r="XEM1161" s="754"/>
      <c r="XEN1161" s="754"/>
      <c r="XEO1161" s="754"/>
      <c r="XEP1161" s="754"/>
      <c r="XEQ1161" s="754"/>
      <c r="XER1161" s="754"/>
      <c r="XES1161" s="754"/>
      <c r="XET1161" s="754"/>
      <c r="XEU1161" s="754"/>
      <c r="XEV1161" s="754"/>
      <c r="XEW1161" s="754"/>
      <c r="XEX1161" s="754"/>
      <c r="XEY1161" s="754"/>
      <c r="XEZ1161" s="754"/>
      <c r="XFA1161" s="754"/>
      <c r="XFB1161" s="754"/>
      <c r="XFC1161" s="754"/>
      <c r="XFD1161" s="754"/>
    </row>
    <row r="1162" spans="1:16384" ht="12.6" customHeight="1" x14ac:dyDescent="0.3">
      <c r="A1162" s="373"/>
      <c r="B1162" s="248"/>
      <c r="C1162" s="248"/>
      <c r="D1162" s="248"/>
      <c r="E1162" s="248"/>
      <c r="F1162" s="248"/>
      <c r="G1162" s="248"/>
      <c r="H1162" s="248"/>
      <c r="I1162" s="248"/>
      <c r="J1162" s="248"/>
      <c r="K1162" s="248"/>
      <c r="L1162" s="248"/>
      <c r="M1162" s="248"/>
      <c r="N1162" s="248"/>
      <c r="O1162" s="248"/>
      <c r="P1162" s="248"/>
      <c r="Q1162" s="248"/>
      <c r="R1162" s="248"/>
      <c r="S1162" s="248"/>
      <c r="T1162" s="248"/>
      <c r="U1162" s="248"/>
      <c r="V1162" s="248"/>
      <c r="W1162" s="248"/>
      <c r="X1162" s="248"/>
      <c r="Y1162" s="248"/>
      <c r="Z1162" s="248"/>
      <c r="AA1162" s="248"/>
      <c r="AB1162" s="248"/>
      <c r="AC1162" s="248"/>
      <c r="AD1162" s="248"/>
      <c r="AE1162" s="248"/>
      <c r="AF1162" s="248"/>
      <c r="AG1162" s="248"/>
      <c r="AH1162" s="248"/>
      <c r="AI1162" s="248"/>
      <c r="AJ1162" s="248"/>
      <c r="AK1162" s="248"/>
      <c r="AL1162" s="248"/>
      <c r="AM1162" s="248"/>
      <c r="AN1162" s="248"/>
      <c r="AO1162" s="248"/>
      <c r="AP1162" s="248"/>
      <c r="AQ1162" s="248"/>
      <c r="AR1162" s="248"/>
      <c r="AS1162" s="248"/>
      <c r="AT1162" s="248"/>
      <c r="AU1162" s="248"/>
      <c r="AV1162" s="248"/>
      <c r="AW1162" s="248"/>
      <c r="AX1162" s="248"/>
      <c r="AY1162" s="248"/>
      <c r="AZ1162" s="248"/>
      <c r="BA1162" s="248"/>
      <c r="BB1162" s="374"/>
    </row>
    <row r="1163" spans="1:16384" s="284" customFormat="1" ht="13.2" x14ac:dyDescent="0.3">
      <c r="A1163" s="1108" t="s">
        <v>2893</v>
      </c>
      <c r="B1163" s="1108"/>
      <c r="C1163" s="1108"/>
      <c r="D1163" s="1108"/>
      <c r="E1163" s="1108"/>
      <c r="F1163" s="1108"/>
      <c r="G1163" s="1108"/>
      <c r="H1163" s="1108"/>
      <c r="I1163" s="1108"/>
      <c r="J1163" s="1108"/>
      <c r="K1163" s="1108"/>
      <c r="L1163" s="1108"/>
      <c r="M1163" s="1108"/>
      <c r="N1163" s="1108"/>
      <c r="O1163" s="1108"/>
      <c r="P1163" s="1108"/>
      <c r="Q1163" s="1108"/>
      <c r="R1163" s="1108"/>
      <c r="S1163" s="1108"/>
      <c r="T1163" s="1108"/>
      <c r="U1163" s="1108"/>
      <c r="V1163" s="1108"/>
      <c r="W1163" s="1108"/>
      <c r="X1163" s="1108"/>
      <c r="Y1163" s="1108"/>
      <c r="Z1163" s="1108"/>
      <c r="AA1163" s="1108"/>
      <c r="AB1163" s="1108"/>
      <c r="AC1163" s="1108"/>
      <c r="AD1163" s="1108"/>
      <c r="AE1163" s="1108"/>
      <c r="AF1163" s="1108"/>
      <c r="AG1163" s="1108"/>
      <c r="AH1163" s="1108"/>
      <c r="AI1163" s="1108"/>
      <c r="AJ1163" s="1108"/>
      <c r="AK1163" s="1108"/>
      <c r="AL1163" s="1108"/>
      <c r="AM1163" s="1108"/>
      <c r="AN1163" s="1108"/>
      <c r="AO1163" s="1108"/>
      <c r="AP1163" s="1108"/>
      <c r="AQ1163" s="1108"/>
      <c r="AR1163" s="1108"/>
      <c r="AS1163" s="1108"/>
      <c r="AT1163" s="1108"/>
      <c r="AU1163" s="1108"/>
      <c r="AV1163" s="1108"/>
      <c r="AW1163" s="1108"/>
      <c r="AX1163" s="1108"/>
      <c r="AY1163" s="1108"/>
      <c r="AZ1163" s="1108"/>
      <c r="BA1163" s="1108"/>
      <c r="BB1163" s="375"/>
    </row>
    <row r="1164" spans="1:16384" s="290" customFormat="1" ht="60" customHeight="1" x14ac:dyDescent="0.3">
      <c r="A1164" s="754" t="s">
        <v>2894</v>
      </c>
      <c r="B1164" s="754"/>
      <c r="C1164" s="754"/>
      <c r="D1164" s="754"/>
      <c r="E1164" s="754"/>
      <c r="F1164" s="754"/>
      <c r="G1164" s="754"/>
      <c r="H1164" s="754"/>
      <c r="I1164" s="754"/>
      <c r="J1164" s="754"/>
      <c r="K1164" s="754"/>
      <c r="L1164" s="754"/>
      <c r="M1164" s="754"/>
      <c r="N1164" s="754"/>
      <c r="O1164" s="754"/>
      <c r="P1164" s="754"/>
      <c r="Q1164" s="754"/>
      <c r="R1164" s="754"/>
      <c r="S1164" s="754"/>
      <c r="T1164" s="754"/>
      <c r="U1164" s="754"/>
      <c r="V1164" s="754"/>
      <c r="W1164" s="754"/>
      <c r="X1164" s="754"/>
      <c r="Y1164" s="754"/>
      <c r="Z1164" s="754"/>
      <c r="AA1164" s="754"/>
      <c r="AB1164" s="754"/>
      <c r="AC1164" s="754"/>
      <c r="AD1164" s="754"/>
      <c r="AE1164" s="754"/>
      <c r="AF1164" s="754"/>
      <c r="AG1164" s="754"/>
      <c r="AH1164" s="754"/>
      <c r="AI1164" s="754"/>
      <c r="AJ1164" s="754"/>
      <c r="AK1164" s="754"/>
      <c r="AL1164" s="754"/>
      <c r="AM1164" s="754"/>
      <c r="AN1164" s="754"/>
      <c r="AO1164" s="754"/>
      <c r="AP1164" s="754"/>
      <c r="AQ1164" s="754"/>
      <c r="AR1164" s="754"/>
      <c r="AS1164" s="754"/>
      <c r="AT1164" s="754"/>
      <c r="AU1164" s="754"/>
      <c r="AV1164" s="754"/>
      <c r="AW1164" s="754"/>
      <c r="AX1164" s="754"/>
      <c r="AY1164" s="754"/>
      <c r="AZ1164" s="312"/>
      <c r="BA1164" s="312"/>
      <c r="BB1164" s="312"/>
    </row>
    <row r="1165" spans="1:16384" ht="12.6" customHeight="1" x14ac:dyDescent="0.3">
      <c r="A1165" s="248"/>
      <c r="B1165" s="248"/>
      <c r="C1165" s="248"/>
      <c r="D1165" s="248"/>
      <c r="E1165" s="248"/>
      <c r="F1165" s="248"/>
      <c r="G1165" s="248"/>
      <c r="H1165" s="248"/>
      <c r="I1165" s="248"/>
      <c r="J1165" s="248"/>
      <c r="K1165" s="248"/>
      <c r="L1165" s="248"/>
      <c r="M1165" s="248"/>
      <c r="N1165" s="248"/>
      <c r="O1165" s="248"/>
      <c r="P1165" s="248"/>
      <c r="Q1165" s="248"/>
      <c r="R1165" s="248"/>
      <c r="S1165" s="248"/>
      <c r="T1165" s="248"/>
      <c r="U1165" s="248"/>
      <c r="V1165" s="248"/>
      <c r="W1165" s="248"/>
      <c r="X1165" s="248"/>
      <c r="Y1165" s="248"/>
      <c r="Z1165" s="248"/>
      <c r="AA1165" s="248"/>
      <c r="AB1165" s="248"/>
      <c r="AC1165" s="248"/>
      <c r="AD1165" s="248"/>
      <c r="AE1165" s="248"/>
      <c r="AF1165" s="248"/>
      <c r="AG1165" s="248"/>
      <c r="AH1165" s="248"/>
      <c r="AI1165" s="248"/>
      <c r="AJ1165" s="248"/>
      <c r="AK1165" s="248"/>
      <c r="AL1165" s="248"/>
      <c r="AM1165" s="248"/>
      <c r="AN1165" s="248"/>
      <c r="AO1165" s="248"/>
      <c r="AP1165" s="248"/>
      <c r="AQ1165" s="248"/>
      <c r="AR1165" s="248"/>
      <c r="AS1165" s="248"/>
      <c r="AT1165" s="248"/>
      <c r="AU1165" s="248"/>
      <c r="AV1165" s="248"/>
      <c r="AW1165" s="248"/>
      <c r="AX1165" s="248"/>
      <c r="AY1165" s="248"/>
      <c r="AZ1165" s="248"/>
      <c r="BA1165" s="248"/>
      <c r="BB1165" s="248"/>
    </row>
    <row r="1166" spans="1:16384" s="290" customFormat="1" ht="12.6" customHeight="1" x14ac:dyDescent="0.3"/>
    <row r="1167" spans="1:16384" s="284" customFormat="1" ht="12.6" customHeight="1" x14ac:dyDescent="0.3">
      <c r="A1167" s="303" t="s">
        <v>2895</v>
      </c>
      <c r="B1167" s="305"/>
      <c r="C1167" s="305"/>
      <c r="D1167" s="305"/>
      <c r="E1167" s="305"/>
      <c r="F1167" s="305"/>
      <c r="G1167" s="305"/>
      <c r="H1167" s="305"/>
      <c r="I1167" s="305"/>
      <c r="J1167" s="305"/>
      <c r="K1167" s="305"/>
      <c r="L1167" s="305"/>
      <c r="M1167" s="305"/>
      <c r="N1167" s="305"/>
      <c r="O1167" s="305"/>
      <c r="P1167" s="305"/>
      <c r="Q1167" s="305"/>
      <c r="R1167" s="305"/>
      <c r="S1167" s="305"/>
      <c r="T1167" s="305"/>
      <c r="U1167" s="305"/>
      <c r="V1167" s="305"/>
      <c r="W1167" s="305"/>
      <c r="X1167" s="305"/>
      <c r="Y1167" s="305"/>
      <c r="Z1167" s="305"/>
      <c r="AA1167" s="305"/>
      <c r="AB1167" s="305"/>
      <c r="AC1167" s="305"/>
      <c r="AD1167" s="305"/>
      <c r="AE1167" s="305"/>
      <c r="AF1167" s="305"/>
      <c r="AG1167" s="305"/>
      <c r="AH1167" s="305"/>
      <c r="AI1167" s="305"/>
      <c r="AJ1167" s="305"/>
      <c r="AK1167" s="305"/>
      <c r="AL1167" s="305"/>
      <c r="AM1167" s="305"/>
      <c r="AN1167" s="305"/>
      <c r="AO1167" s="305"/>
      <c r="AP1167" s="305"/>
      <c r="AQ1167" s="305"/>
      <c r="AR1167" s="305"/>
      <c r="AS1167" s="305"/>
      <c r="AT1167" s="305"/>
      <c r="AU1167" s="305"/>
      <c r="AV1167" s="305"/>
      <c r="AW1167" s="305"/>
      <c r="AX1167" s="305"/>
      <c r="AY1167" s="305"/>
      <c r="AZ1167" s="305"/>
      <c r="BA1167" s="305"/>
      <c r="BB1167" s="305"/>
    </row>
    <row r="1168" spans="1:16384" ht="12.6" customHeight="1" x14ac:dyDescent="0.3">
      <c r="A1168" s="754" t="s">
        <v>2891</v>
      </c>
      <c r="B1168" s="754"/>
      <c r="C1168" s="754"/>
      <c r="D1168" s="754"/>
      <c r="E1168" s="754"/>
      <c r="F1168" s="754"/>
      <c r="G1168" s="754"/>
      <c r="H1168" s="754"/>
      <c r="I1168" s="754"/>
      <c r="J1168" s="754"/>
      <c r="K1168" s="754"/>
      <c r="L1168" s="754"/>
      <c r="M1168" s="754"/>
      <c r="N1168" s="754"/>
      <c r="O1168" s="754"/>
      <c r="P1168" s="754"/>
      <c r="Q1168" s="754"/>
      <c r="R1168" s="754"/>
      <c r="S1168" s="754"/>
      <c r="T1168" s="754"/>
      <c r="U1168" s="754"/>
      <c r="V1168" s="754"/>
      <c r="W1168" s="754"/>
      <c r="X1168" s="754"/>
      <c r="Y1168" s="754"/>
      <c r="Z1168" s="754"/>
      <c r="AA1168" s="754"/>
      <c r="AB1168" s="754"/>
      <c r="AC1168" s="754"/>
      <c r="AD1168" s="754"/>
      <c r="AE1168" s="754"/>
      <c r="AF1168" s="754"/>
      <c r="AG1168" s="754"/>
      <c r="AH1168" s="754"/>
      <c r="AI1168" s="754"/>
      <c r="AJ1168" s="754"/>
      <c r="AK1168" s="754"/>
      <c r="AL1168" s="754"/>
      <c r="AM1168" s="754"/>
      <c r="AN1168" s="754"/>
      <c r="AO1168" s="754"/>
      <c r="AP1168" s="754"/>
      <c r="AQ1168" s="754"/>
      <c r="AR1168" s="754"/>
      <c r="AS1168" s="754"/>
      <c r="AT1168" s="754"/>
      <c r="AU1168" s="754"/>
      <c r="AV1168" s="754"/>
      <c r="AW1168" s="754"/>
      <c r="AX1168" s="754"/>
      <c r="AY1168" s="754"/>
      <c r="AZ1168" s="754"/>
      <c r="BA1168" s="754"/>
      <c r="BB1168" s="754"/>
      <c r="BC1168" s="754"/>
      <c r="BD1168" s="754"/>
      <c r="BE1168" s="754"/>
      <c r="BF1168" s="754"/>
      <c r="BG1168" s="754"/>
      <c r="BH1168" s="754"/>
      <c r="BI1168" s="754"/>
      <c r="BJ1168" s="754"/>
      <c r="BK1168" s="754"/>
      <c r="BL1168" s="754"/>
      <c r="BM1168" s="754"/>
      <c r="BN1168" s="754"/>
      <c r="BO1168" s="754"/>
      <c r="BP1168" s="754"/>
      <c r="BQ1168" s="754"/>
      <c r="BR1168" s="754"/>
      <c r="BS1168" s="754"/>
      <c r="BT1168" s="754"/>
      <c r="BU1168" s="754"/>
      <c r="BV1168" s="754"/>
      <c r="BW1168" s="754"/>
      <c r="BX1168" s="754"/>
      <c r="BY1168" s="754"/>
      <c r="BZ1168" s="754"/>
      <c r="CA1168" s="754"/>
      <c r="CB1168" s="754"/>
      <c r="CC1168" s="754"/>
      <c r="CD1168" s="754"/>
      <c r="CE1168" s="754"/>
      <c r="CF1168" s="754"/>
      <c r="CG1168" s="754"/>
      <c r="CH1168" s="754"/>
      <c r="CI1168" s="754"/>
      <c r="CJ1168" s="754"/>
      <c r="CK1168" s="754"/>
      <c r="CL1168" s="754"/>
      <c r="CM1168" s="754"/>
      <c r="CN1168" s="754"/>
      <c r="CO1168" s="754"/>
      <c r="CP1168" s="754"/>
      <c r="CQ1168" s="754"/>
      <c r="CR1168" s="754"/>
      <c r="CS1168" s="754"/>
      <c r="CT1168" s="754"/>
      <c r="CU1168" s="754"/>
      <c r="CV1168" s="754"/>
      <c r="CW1168" s="754"/>
      <c r="CX1168" s="754"/>
      <c r="CY1168" s="754"/>
      <c r="CZ1168" s="754"/>
      <c r="DA1168" s="754"/>
      <c r="DB1168" s="754"/>
      <c r="DC1168" s="754"/>
      <c r="DD1168" s="754"/>
      <c r="DE1168" s="754"/>
      <c r="DF1168" s="754"/>
      <c r="DG1168" s="754"/>
      <c r="DH1168" s="754"/>
      <c r="DI1168" s="754"/>
      <c r="DJ1168" s="754"/>
      <c r="DK1168" s="754"/>
      <c r="DL1168" s="754"/>
      <c r="DM1168" s="754"/>
      <c r="DN1168" s="754"/>
      <c r="DO1168" s="754"/>
      <c r="DP1168" s="754"/>
      <c r="DQ1168" s="754"/>
      <c r="DR1168" s="754"/>
      <c r="DS1168" s="754"/>
      <c r="DT1168" s="754"/>
      <c r="DU1168" s="754"/>
      <c r="DV1168" s="754"/>
      <c r="DW1168" s="754"/>
      <c r="DX1168" s="754"/>
      <c r="DY1168" s="754"/>
      <c r="DZ1168" s="754"/>
      <c r="EA1168" s="754"/>
      <c r="EB1168" s="754"/>
      <c r="EC1168" s="754"/>
      <c r="ED1168" s="754"/>
      <c r="EE1168" s="754"/>
      <c r="EF1168" s="754"/>
      <c r="EG1168" s="754"/>
      <c r="EH1168" s="754"/>
      <c r="EI1168" s="754"/>
      <c r="EJ1168" s="754"/>
      <c r="EK1168" s="754"/>
      <c r="EL1168" s="754"/>
      <c r="EM1168" s="754"/>
      <c r="EN1168" s="754"/>
      <c r="EO1168" s="754"/>
      <c r="EP1168" s="754"/>
      <c r="EQ1168" s="754"/>
      <c r="ER1168" s="754"/>
      <c r="ES1168" s="754"/>
      <c r="ET1168" s="754"/>
      <c r="EU1168" s="754"/>
      <c r="EV1168" s="754"/>
      <c r="EW1168" s="754"/>
      <c r="EX1168" s="754"/>
      <c r="EY1168" s="754"/>
      <c r="EZ1168" s="754"/>
      <c r="FA1168" s="754"/>
      <c r="FB1168" s="754"/>
      <c r="FC1168" s="754"/>
      <c r="FD1168" s="754"/>
      <c r="FE1168" s="754"/>
      <c r="FF1168" s="754"/>
      <c r="FG1168" s="754"/>
      <c r="FH1168" s="754"/>
      <c r="FI1168" s="754"/>
      <c r="FJ1168" s="754"/>
      <c r="FK1168" s="754"/>
      <c r="FL1168" s="754"/>
      <c r="FM1168" s="754"/>
      <c r="FN1168" s="754"/>
      <c r="FO1168" s="754"/>
      <c r="FP1168" s="754"/>
      <c r="FQ1168" s="754"/>
      <c r="FR1168" s="754"/>
      <c r="FS1168" s="754"/>
      <c r="FT1168" s="754"/>
      <c r="FU1168" s="754"/>
      <c r="FV1168" s="754"/>
      <c r="FW1168" s="754"/>
      <c r="FX1168" s="754"/>
      <c r="FY1168" s="754"/>
      <c r="FZ1168" s="754"/>
      <c r="GA1168" s="754"/>
      <c r="GB1168" s="754"/>
      <c r="GC1168" s="754"/>
      <c r="GD1168" s="754"/>
      <c r="GE1168" s="754"/>
      <c r="GF1168" s="754"/>
      <c r="GG1168" s="754"/>
      <c r="GH1168" s="754"/>
      <c r="GI1168" s="754"/>
      <c r="GJ1168" s="754"/>
      <c r="GK1168" s="754"/>
      <c r="GL1168" s="754"/>
      <c r="GM1168" s="754"/>
      <c r="GN1168" s="754"/>
      <c r="GO1168" s="754"/>
      <c r="GP1168" s="754"/>
      <c r="GQ1168" s="754"/>
      <c r="GR1168" s="754"/>
      <c r="GS1168" s="754"/>
      <c r="GT1168" s="754"/>
      <c r="GU1168" s="754"/>
      <c r="GV1168" s="754"/>
      <c r="GW1168" s="754"/>
      <c r="GX1168" s="754"/>
      <c r="GY1168" s="754"/>
      <c r="GZ1168" s="754"/>
      <c r="HA1168" s="754"/>
      <c r="HB1168" s="754"/>
      <c r="HC1168" s="754"/>
      <c r="HD1168" s="754"/>
      <c r="HE1168" s="754"/>
      <c r="HF1168" s="754"/>
      <c r="HG1168" s="754"/>
      <c r="HH1168" s="754"/>
      <c r="HI1168" s="754"/>
      <c r="HJ1168" s="754"/>
      <c r="HK1168" s="754"/>
      <c r="HL1168" s="754"/>
      <c r="HM1168" s="754"/>
      <c r="HN1168" s="754"/>
      <c r="HO1168" s="754"/>
      <c r="HP1168" s="754"/>
      <c r="HQ1168" s="754"/>
      <c r="HR1168" s="754"/>
      <c r="HS1168" s="754"/>
      <c r="HT1168" s="754"/>
      <c r="HU1168" s="754"/>
      <c r="HV1168" s="754"/>
      <c r="HW1168" s="754"/>
      <c r="HX1168" s="754"/>
      <c r="HY1168" s="754"/>
      <c r="HZ1168" s="754"/>
      <c r="IA1168" s="754"/>
      <c r="IB1168" s="754"/>
      <c r="IC1168" s="754"/>
      <c r="ID1168" s="754"/>
      <c r="IE1168" s="754"/>
      <c r="IF1168" s="754"/>
      <c r="IG1168" s="754"/>
      <c r="IH1168" s="754"/>
      <c r="II1168" s="754"/>
      <c r="IJ1168" s="754"/>
      <c r="IK1168" s="754"/>
      <c r="IL1168" s="754"/>
      <c r="IM1168" s="754"/>
      <c r="IN1168" s="754"/>
      <c r="IO1168" s="754"/>
      <c r="IP1168" s="754"/>
      <c r="IQ1168" s="754"/>
      <c r="IR1168" s="754"/>
      <c r="IS1168" s="754"/>
      <c r="IT1168" s="754"/>
      <c r="IU1168" s="754"/>
      <c r="IV1168" s="754"/>
      <c r="IW1168" s="754"/>
      <c r="IX1168" s="754"/>
      <c r="IY1168" s="754"/>
      <c r="IZ1168" s="754"/>
      <c r="JA1168" s="754"/>
      <c r="JB1168" s="754"/>
      <c r="JC1168" s="754"/>
      <c r="JD1168" s="754"/>
      <c r="JE1168" s="754"/>
      <c r="JF1168" s="754"/>
      <c r="JG1168" s="754"/>
      <c r="JH1168" s="754"/>
      <c r="JI1168" s="754"/>
      <c r="JJ1168" s="754"/>
      <c r="JK1168" s="754"/>
      <c r="JL1168" s="754"/>
      <c r="JM1168" s="754"/>
      <c r="JN1168" s="754"/>
      <c r="JO1168" s="754"/>
      <c r="JP1168" s="754"/>
      <c r="JQ1168" s="754"/>
      <c r="JR1168" s="754"/>
      <c r="JS1168" s="754"/>
      <c r="JT1168" s="754"/>
      <c r="JU1168" s="754"/>
      <c r="JV1168" s="754"/>
      <c r="JW1168" s="754"/>
      <c r="JX1168" s="754"/>
      <c r="JY1168" s="754"/>
      <c r="JZ1168" s="754"/>
      <c r="KA1168" s="754"/>
      <c r="KB1168" s="754"/>
      <c r="KC1168" s="754"/>
      <c r="KD1168" s="754"/>
      <c r="KE1168" s="754"/>
      <c r="KF1168" s="754"/>
      <c r="KG1168" s="754"/>
      <c r="KH1168" s="754"/>
      <c r="KI1168" s="754"/>
      <c r="KJ1168" s="754"/>
      <c r="KK1168" s="754"/>
      <c r="KL1168" s="754"/>
      <c r="KM1168" s="754"/>
      <c r="KN1168" s="754"/>
      <c r="KO1168" s="754"/>
      <c r="KP1168" s="754"/>
      <c r="KQ1168" s="754"/>
      <c r="KR1168" s="754"/>
      <c r="KS1168" s="754"/>
      <c r="KT1168" s="754"/>
      <c r="KU1168" s="754"/>
      <c r="KV1168" s="754"/>
      <c r="KW1168" s="754"/>
      <c r="KX1168" s="754"/>
      <c r="KY1168" s="754"/>
      <c r="KZ1168" s="754"/>
      <c r="LA1168" s="754"/>
      <c r="LB1168" s="754"/>
      <c r="LC1168" s="754"/>
      <c r="LD1168" s="754"/>
      <c r="LE1168" s="754"/>
      <c r="LF1168" s="754"/>
      <c r="LG1168" s="754"/>
      <c r="LH1168" s="754"/>
      <c r="LI1168" s="754"/>
      <c r="LJ1168" s="754"/>
      <c r="LK1168" s="754"/>
      <c r="LL1168" s="754"/>
      <c r="LM1168" s="754"/>
      <c r="LN1168" s="754"/>
      <c r="LO1168" s="754"/>
      <c r="LP1168" s="754"/>
      <c r="LQ1168" s="754"/>
      <c r="LR1168" s="754"/>
      <c r="LS1168" s="754"/>
      <c r="LT1168" s="754"/>
      <c r="LU1168" s="754"/>
      <c r="LV1168" s="754"/>
      <c r="LW1168" s="754"/>
      <c r="LX1168" s="754"/>
      <c r="LY1168" s="754"/>
      <c r="LZ1168" s="754"/>
      <c r="MA1168" s="754"/>
      <c r="MB1168" s="754"/>
      <c r="MC1168" s="754"/>
      <c r="MD1168" s="754"/>
      <c r="ME1168" s="754"/>
      <c r="MF1168" s="754"/>
      <c r="MG1168" s="754"/>
      <c r="MH1168" s="754"/>
      <c r="MI1168" s="754"/>
      <c r="MJ1168" s="754"/>
      <c r="MK1168" s="754"/>
      <c r="ML1168" s="754"/>
      <c r="MM1168" s="754"/>
      <c r="MN1168" s="754"/>
      <c r="MO1168" s="754"/>
      <c r="MP1168" s="754"/>
      <c r="MQ1168" s="754"/>
      <c r="MR1168" s="754"/>
      <c r="MS1168" s="754"/>
      <c r="MT1168" s="754"/>
      <c r="MU1168" s="754"/>
      <c r="MV1168" s="754"/>
      <c r="MW1168" s="754"/>
      <c r="MX1168" s="754"/>
      <c r="MY1168" s="754"/>
      <c r="MZ1168" s="754"/>
      <c r="NA1168" s="754"/>
      <c r="NB1168" s="754"/>
      <c r="NC1168" s="754"/>
      <c r="ND1168" s="754"/>
      <c r="NE1168" s="754"/>
      <c r="NF1168" s="754"/>
      <c r="NG1168" s="754"/>
      <c r="NH1168" s="754"/>
      <c r="NI1168" s="754"/>
      <c r="NJ1168" s="754"/>
      <c r="NK1168" s="754"/>
      <c r="NL1168" s="754"/>
      <c r="NM1168" s="754"/>
      <c r="NN1168" s="754"/>
      <c r="NO1168" s="754"/>
      <c r="NP1168" s="754"/>
      <c r="NQ1168" s="754"/>
      <c r="NR1168" s="754"/>
      <c r="NS1168" s="754"/>
      <c r="NT1168" s="754"/>
      <c r="NU1168" s="754"/>
      <c r="NV1168" s="754"/>
      <c r="NW1168" s="754"/>
      <c r="NX1168" s="754"/>
      <c r="NY1168" s="754"/>
      <c r="NZ1168" s="754"/>
      <c r="OA1168" s="754"/>
      <c r="OB1168" s="754"/>
      <c r="OC1168" s="754"/>
      <c r="OD1168" s="754"/>
      <c r="OE1168" s="754"/>
      <c r="OF1168" s="754"/>
      <c r="OG1168" s="754"/>
      <c r="OH1168" s="754"/>
      <c r="OI1168" s="754"/>
      <c r="OJ1168" s="754"/>
      <c r="OK1168" s="754"/>
      <c r="OL1168" s="754"/>
      <c r="OM1168" s="754"/>
      <c r="ON1168" s="754"/>
      <c r="OO1168" s="754"/>
      <c r="OP1168" s="754"/>
      <c r="OQ1168" s="754"/>
      <c r="OR1168" s="754"/>
      <c r="OS1168" s="754"/>
      <c r="OT1168" s="754"/>
      <c r="OU1168" s="754"/>
      <c r="OV1168" s="754"/>
      <c r="OW1168" s="754"/>
      <c r="OX1168" s="754"/>
      <c r="OY1168" s="754"/>
      <c r="OZ1168" s="754"/>
      <c r="PA1168" s="754"/>
      <c r="PB1168" s="754"/>
      <c r="PC1168" s="754"/>
      <c r="PD1168" s="754"/>
      <c r="PE1168" s="754"/>
      <c r="PF1168" s="754"/>
      <c r="PG1168" s="754"/>
      <c r="PH1168" s="754"/>
      <c r="PI1168" s="754"/>
      <c r="PJ1168" s="754"/>
      <c r="PK1168" s="754"/>
      <c r="PL1168" s="754"/>
      <c r="PM1168" s="754"/>
      <c r="PN1168" s="754"/>
      <c r="PO1168" s="754"/>
      <c r="PP1168" s="754"/>
      <c r="PQ1168" s="754"/>
      <c r="PR1168" s="754"/>
      <c r="PS1168" s="754"/>
      <c r="PT1168" s="754"/>
      <c r="PU1168" s="754"/>
      <c r="PV1168" s="754"/>
      <c r="PW1168" s="754"/>
      <c r="PX1168" s="754"/>
      <c r="PY1168" s="754"/>
      <c r="PZ1168" s="754"/>
      <c r="QA1168" s="754"/>
      <c r="QB1168" s="754"/>
      <c r="QC1168" s="754"/>
      <c r="QD1168" s="754"/>
      <c r="QE1168" s="754"/>
      <c r="QF1168" s="754"/>
      <c r="QG1168" s="754"/>
      <c r="QH1168" s="754"/>
      <c r="QI1168" s="754"/>
      <c r="QJ1168" s="754"/>
      <c r="QK1168" s="754"/>
      <c r="QL1168" s="754"/>
      <c r="QM1168" s="754"/>
      <c r="QN1168" s="754"/>
      <c r="QO1168" s="754"/>
      <c r="QP1168" s="754"/>
      <c r="QQ1168" s="754"/>
      <c r="QR1168" s="754"/>
      <c r="QS1168" s="754"/>
      <c r="QT1168" s="754"/>
      <c r="QU1168" s="754"/>
      <c r="QV1168" s="754"/>
      <c r="QW1168" s="754"/>
      <c r="QX1168" s="754"/>
      <c r="QY1168" s="754"/>
      <c r="QZ1168" s="754"/>
      <c r="RA1168" s="754"/>
      <c r="RB1168" s="754"/>
      <c r="RC1168" s="754"/>
      <c r="RD1168" s="754"/>
      <c r="RE1168" s="754"/>
      <c r="RF1168" s="754"/>
      <c r="RG1168" s="754"/>
      <c r="RH1168" s="754"/>
      <c r="RI1168" s="754"/>
      <c r="RJ1168" s="754"/>
      <c r="RK1168" s="754"/>
      <c r="RL1168" s="754"/>
      <c r="RM1168" s="754"/>
      <c r="RN1168" s="754"/>
      <c r="RO1168" s="754"/>
      <c r="RP1168" s="754"/>
      <c r="RQ1168" s="754"/>
      <c r="RR1168" s="754"/>
      <c r="RS1168" s="754"/>
      <c r="RT1168" s="754"/>
      <c r="RU1168" s="754"/>
      <c r="RV1168" s="754"/>
      <c r="RW1168" s="754"/>
      <c r="RX1168" s="754"/>
      <c r="RY1168" s="754"/>
      <c r="RZ1168" s="754"/>
      <c r="SA1168" s="754"/>
      <c r="SB1168" s="754"/>
      <c r="SC1168" s="754"/>
      <c r="SD1168" s="754"/>
      <c r="SE1168" s="754"/>
      <c r="SF1168" s="754"/>
      <c r="SG1168" s="754"/>
      <c r="SH1168" s="754"/>
      <c r="SI1168" s="754"/>
      <c r="SJ1168" s="754"/>
      <c r="SK1168" s="754"/>
      <c r="SL1168" s="754"/>
      <c r="SM1168" s="754"/>
      <c r="SN1168" s="754"/>
      <c r="SO1168" s="754"/>
      <c r="SP1168" s="754"/>
      <c r="SQ1168" s="754"/>
      <c r="SR1168" s="754"/>
      <c r="SS1168" s="754"/>
      <c r="ST1168" s="754"/>
      <c r="SU1168" s="754"/>
      <c r="SV1168" s="754"/>
      <c r="SW1168" s="754"/>
      <c r="SX1168" s="754"/>
      <c r="SY1168" s="754"/>
      <c r="SZ1168" s="754"/>
      <c r="TA1168" s="754"/>
      <c r="TB1168" s="754"/>
      <c r="TC1168" s="754"/>
      <c r="TD1168" s="754"/>
      <c r="TE1168" s="754"/>
      <c r="TF1168" s="754"/>
      <c r="TG1168" s="754"/>
      <c r="TH1168" s="754"/>
      <c r="TI1168" s="754"/>
      <c r="TJ1168" s="754"/>
      <c r="TK1168" s="754"/>
      <c r="TL1168" s="754"/>
      <c r="TM1168" s="754"/>
      <c r="TN1168" s="754"/>
      <c r="TO1168" s="754"/>
      <c r="TP1168" s="754"/>
      <c r="TQ1168" s="754"/>
      <c r="TR1168" s="754"/>
      <c r="TS1168" s="754"/>
      <c r="TT1168" s="754"/>
      <c r="TU1168" s="754"/>
      <c r="TV1168" s="754"/>
      <c r="TW1168" s="754"/>
      <c r="TX1168" s="754"/>
      <c r="TY1168" s="754"/>
      <c r="TZ1168" s="754"/>
      <c r="UA1168" s="754"/>
      <c r="UB1168" s="754"/>
      <c r="UC1168" s="754"/>
      <c r="UD1168" s="754"/>
      <c r="UE1168" s="754"/>
      <c r="UF1168" s="754"/>
      <c r="UG1168" s="754"/>
      <c r="UH1168" s="754"/>
      <c r="UI1168" s="754"/>
      <c r="UJ1168" s="754"/>
      <c r="UK1168" s="754"/>
      <c r="UL1168" s="754"/>
      <c r="UM1168" s="754"/>
      <c r="UN1168" s="754"/>
      <c r="UO1168" s="754"/>
      <c r="UP1168" s="754"/>
      <c r="UQ1168" s="754"/>
      <c r="UR1168" s="754"/>
      <c r="US1168" s="754"/>
      <c r="UT1168" s="754"/>
      <c r="UU1168" s="754"/>
      <c r="UV1168" s="754"/>
      <c r="UW1168" s="754"/>
      <c r="UX1168" s="754"/>
      <c r="UY1168" s="754"/>
      <c r="UZ1168" s="754"/>
      <c r="VA1168" s="754"/>
      <c r="VB1168" s="754"/>
      <c r="VC1168" s="754"/>
      <c r="VD1168" s="754"/>
      <c r="VE1168" s="754"/>
      <c r="VF1168" s="754"/>
      <c r="VG1168" s="754"/>
      <c r="VH1168" s="754"/>
      <c r="VI1168" s="754"/>
      <c r="VJ1168" s="754"/>
      <c r="VK1168" s="754"/>
      <c r="VL1168" s="754"/>
      <c r="VM1168" s="754"/>
      <c r="VN1168" s="754"/>
      <c r="VO1168" s="754"/>
      <c r="VP1168" s="754"/>
      <c r="VQ1168" s="754"/>
      <c r="VR1168" s="754"/>
      <c r="VS1168" s="754"/>
      <c r="VT1168" s="754"/>
      <c r="VU1168" s="754"/>
      <c r="VV1168" s="754"/>
      <c r="VW1168" s="754"/>
      <c r="VX1168" s="754"/>
      <c r="VY1168" s="754"/>
      <c r="VZ1168" s="754"/>
      <c r="WA1168" s="754"/>
      <c r="WB1168" s="754"/>
      <c r="WC1168" s="754"/>
      <c r="WD1168" s="754"/>
      <c r="WE1168" s="754"/>
      <c r="WF1168" s="754"/>
      <c r="WG1168" s="754"/>
      <c r="WH1168" s="754"/>
      <c r="WI1168" s="754"/>
      <c r="WJ1168" s="754"/>
      <c r="WK1168" s="754"/>
      <c r="WL1168" s="754"/>
      <c r="WM1168" s="754"/>
      <c r="WN1168" s="754"/>
      <c r="WO1168" s="754"/>
      <c r="WP1168" s="754"/>
      <c r="WQ1168" s="754"/>
      <c r="WR1168" s="754"/>
      <c r="WS1168" s="754"/>
      <c r="WT1168" s="754"/>
      <c r="WU1168" s="754"/>
      <c r="WV1168" s="754"/>
      <c r="WW1168" s="754"/>
      <c r="WX1168" s="754"/>
      <c r="WY1168" s="754"/>
      <c r="WZ1168" s="754"/>
      <c r="XA1168" s="754"/>
      <c r="XB1168" s="754"/>
      <c r="XC1168" s="754"/>
      <c r="XD1168" s="754"/>
      <c r="XE1168" s="754"/>
      <c r="XF1168" s="754"/>
      <c r="XG1168" s="754"/>
      <c r="XH1168" s="754"/>
      <c r="XI1168" s="754"/>
      <c r="XJ1168" s="754"/>
      <c r="XK1168" s="754"/>
      <c r="XL1168" s="754"/>
      <c r="XM1168" s="754"/>
      <c r="XN1168" s="754"/>
      <c r="XO1168" s="754"/>
      <c r="XP1168" s="754"/>
      <c r="XQ1168" s="754"/>
      <c r="XR1168" s="754"/>
      <c r="XS1168" s="754"/>
      <c r="XT1168" s="754"/>
      <c r="XU1168" s="754"/>
      <c r="XV1168" s="754"/>
      <c r="XW1168" s="754"/>
      <c r="XX1168" s="754"/>
      <c r="XY1168" s="754"/>
      <c r="XZ1168" s="754"/>
      <c r="YA1168" s="754"/>
      <c r="YB1168" s="754"/>
      <c r="YC1168" s="754"/>
      <c r="YD1168" s="754"/>
      <c r="YE1168" s="754"/>
      <c r="YF1168" s="754"/>
      <c r="YG1168" s="754"/>
      <c r="YH1168" s="754"/>
      <c r="YI1168" s="754"/>
      <c r="YJ1168" s="754"/>
      <c r="YK1168" s="754"/>
      <c r="YL1168" s="754"/>
      <c r="YM1168" s="754"/>
      <c r="YN1168" s="754"/>
      <c r="YO1168" s="754"/>
      <c r="YP1168" s="754"/>
      <c r="YQ1168" s="754"/>
      <c r="YR1168" s="754"/>
      <c r="YS1168" s="754"/>
      <c r="YT1168" s="754"/>
      <c r="YU1168" s="754"/>
      <c r="YV1168" s="754"/>
      <c r="YW1168" s="754"/>
      <c r="YX1168" s="754"/>
      <c r="YY1168" s="754"/>
      <c r="YZ1168" s="754"/>
      <c r="ZA1168" s="754"/>
      <c r="ZB1168" s="754"/>
      <c r="ZC1168" s="754"/>
      <c r="ZD1168" s="754"/>
      <c r="ZE1168" s="754"/>
      <c r="ZF1168" s="754"/>
      <c r="ZG1168" s="754"/>
      <c r="ZH1168" s="754"/>
      <c r="ZI1168" s="754"/>
      <c r="ZJ1168" s="754"/>
      <c r="ZK1168" s="754"/>
      <c r="ZL1168" s="754"/>
      <c r="ZM1168" s="754"/>
      <c r="ZN1168" s="754"/>
      <c r="ZO1168" s="754"/>
      <c r="ZP1168" s="754"/>
      <c r="ZQ1168" s="754"/>
      <c r="ZR1168" s="754"/>
      <c r="ZS1168" s="754"/>
      <c r="ZT1168" s="754"/>
      <c r="ZU1168" s="754"/>
      <c r="ZV1168" s="754"/>
      <c r="ZW1168" s="754"/>
      <c r="ZX1168" s="754"/>
      <c r="ZY1168" s="754"/>
      <c r="ZZ1168" s="754"/>
      <c r="AAA1168" s="754"/>
      <c r="AAB1168" s="754"/>
      <c r="AAC1168" s="754"/>
      <c r="AAD1168" s="754"/>
      <c r="AAE1168" s="754"/>
      <c r="AAF1168" s="754"/>
      <c r="AAG1168" s="754"/>
      <c r="AAH1168" s="754"/>
      <c r="AAI1168" s="754"/>
      <c r="AAJ1168" s="754"/>
      <c r="AAK1168" s="754"/>
      <c r="AAL1168" s="754"/>
      <c r="AAM1168" s="754"/>
      <c r="AAN1168" s="754"/>
      <c r="AAO1168" s="754"/>
      <c r="AAP1168" s="754"/>
      <c r="AAQ1168" s="754"/>
      <c r="AAR1168" s="754"/>
      <c r="AAS1168" s="754"/>
      <c r="AAT1168" s="754"/>
      <c r="AAU1168" s="754"/>
      <c r="AAV1168" s="754"/>
      <c r="AAW1168" s="754"/>
      <c r="AAX1168" s="754"/>
      <c r="AAY1168" s="754"/>
      <c r="AAZ1168" s="754"/>
      <c r="ABA1168" s="754"/>
      <c r="ABB1168" s="754"/>
      <c r="ABC1168" s="754"/>
      <c r="ABD1168" s="754"/>
      <c r="ABE1168" s="754"/>
      <c r="ABF1168" s="754"/>
      <c r="ABG1168" s="754"/>
      <c r="ABH1168" s="754"/>
      <c r="ABI1168" s="754"/>
      <c r="ABJ1168" s="754"/>
      <c r="ABK1168" s="754"/>
      <c r="ABL1168" s="754"/>
      <c r="ABM1168" s="754"/>
      <c r="ABN1168" s="754"/>
      <c r="ABO1168" s="754"/>
      <c r="ABP1168" s="754"/>
      <c r="ABQ1168" s="754"/>
      <c r="ABR1168" s="754"/>
      <c r="ABS1168" s="754"/>
      <c r="ABT1168" s="754"/>
      <c r="ABU1168" s="754"/>
      <c r="ABV1168" s="754"/>
      <c r="ABW1168" s="754"/>
      <c r="ABX1168" s="754"/>
      <c r="ABY1168" s="754"/>
      <c r="ABZ1168" s="754"/>
      <c r="ACA1168" s="754"/>
      <c r="ACB1168" s="754"/>
      <c r="ACC1168" s="754"/>
      <c r="ACD1168" s="754"/>
      <c r="ACE1168" s="754"/>
      <c r="ACF1168" s="754"/>
      <c r="ACG1168" s="754"/>
      <c r="ACH1168" s="754"/>
      <c r="ACI1168" s="754"/>
      <c r="ACJ1168" s="754"/>
      <c r="ACK1168" s="754"/>
      <c r="ACL1168" s="754"/>
      <c r="ACM1168" s="754"/>
      <c r="ACN1168" s="754"/>
      <c r="ACO1168" s="754"/>
      <c r="ACP1168" s="754"/>
      <c r="ACQ1168" s="754"/>
      <c r="ACR1168" s="754"/>
      <c r="ACS1168" s="754"/>
      <c r="ACT1168" s="754"/>
      <c r="ACU1168" s="754"/>
      <c r="ACV1168" s="754"/>
      <c r="ACW1168" s="754"/>
      <c r="ACX1168" s="754"/>
      <c r="ACY1168" s="754"/>
      <c r="ACZ1168" s="754"/>
      <c r="ADA1168" s="754"/>
      <c r="ADB1168" s="754"/>
      <c r="ADC1168" s="754"/>
      <c r="ADD1168" s="754"/>
      <c r="ADE1168" s="754"/>
      <c r="ADF1168" s="754"/>
      <c r="ADG1168" s="754"/>
      <c r="ADH1168" s="754"/>
      <c r="ADI1168" s="754"/>
      <c r="ADJ1168" s="754"/>
      <c r="ADK1168" s="754"/>
      <c r="ADL1168" s="754"/>
      <c r="ADM1168" s="754"/>
      <c r="ADN1168" s="754"/>
      <c r="ADO1168" s="754"/>
      <c r="ADP1168" s="754"/>
      <c r="ADQ1168" s="754"/>
      <c r="ADR1168" s="754"/>
      <c r="ADS1168" s="754"/>
      <c r="ADT1168" s="754"/>
      <c r="ADU1168" s="754"/>
      <c r="ADV1168" s="754"/>
      <c r="ADW1168" s="754"/>
      <c r="ADX1168" s="754"/>
      <c r="ADY1168" s="754"/>
      <c r="ADZ1168" s="754"/>
      <c r="AEA1168" s="754"/>
      <c r="AEB1168" s="754"/>
      <c r="AEC1168" s="754"/>
      <c r="AED1168" s="754"/>
      <c r="AEE1168" s="754"/>
      <c r="AEF1168" s="754"/>
      <c r="AEG1168" s="754"/>
      <c r="AEH1168" s="754"/>
      <c r="AEI1168" s="754"/>
      <c r="AEJ1168" s="754"/>
      <c r="AEK1168" s="754"/>
      <c r="AEL1168" s="754"/>
      <c r="AEM1168" s="754"/>
      <c r="AEN1168" s="754"/>
      <c r="AEO1168" s="754"/>
      <c r="AEP1168" s="754"/>
      <c r="AEQ1168" s="754"/>
      <c r="AER1168" s="754"/>
      <c r="AES1168" s="754"/>
      <c r="AET1168" s="754"/>
      <c r="AEU1168" s="754"/>
      <c r="AEV1168" s="754"/>
      <c r="AEW1168" s="754"/>
      <c r="AEX1168" s="754"/>
      <c r="AEY1168" s="754"/>
      <c r="AEZ1168" s="754"/>
      <c r="AFA1168" s="754"/>
      <c r="AFB1168" s="754"/>
      <c r="AFC1168" s="754"/>
      <c r="AFD1168" s="754"/>
      <c r="AFE1168" s="754"/>
      <c r="AFF1168" s="754"/>
      <c r="AFG1168" s="754"/>
      <c r="AFH1168" s="754"/>
      <c r="AFI1168" s="754"/>
      <c r="AFJ1168" s="754"/>
      <c r="AFK1168" s="754"/>
      <c r="AFL1168" s="754"/>
      <c r="AFM1168" s="754"/>
      <c r="AFN1168" s="754"/>
      <c r="AFO1168" s="754"/>
      <c r="AFP1168" s="754"/>
      <c r="AFQ1168" s="754"/>
      <c r="AFR1168" s="754"/>
      <c r="AFS1168" s="754"/>
      <c r="AFT1168" s="754"/>
      <c r="AFU1168" s="754"/>
      <c r="AFV1168" s="754"/>
      <c r="AFW1168" s="754"/>
      <c r="AFX1168" s="754"/>
      <c r="AFY1168" s="754"/>
      <c r="AFZ1168" s="754"/>
      <c r="AGA1168" s="754"/>
      <c r="AGB1168" s="754"/>
      <c r="AGC1168" s="754"/>
      <c r="AGD1168" s="754"/>
      <c r="AGE1168" s="754"/>
      <c r="AGF1168" s="754"/>
      <c r="AGG1168" s="754"/>
      <c r="AGH1168" s="754"/>
      <c r="AGI1168" s="754"/>
      <c r="AGJ1168" s="754"/>
      <c r="AGK1168" s="754"/>
      <c r="AGL1168" s="754"/>
      <c r="AGM1168" s="754"/>
      <c r="AGN1168" s="754"/>
      <c r="AGO1168" s="754"/>
      <c r="AGP1168" s="754"/>
      <c r="AGQ1168" s="754"/>
      <c r="AGR1168" s="754"/>
      <c r="AGS1168" s="754"/>
      <c r="AGT1168" s="754"/>
      <c r="AGU1168" s="754"/>
      <c r="AGV1168" s="754"/>
      <c r="AGW1168" s="754"/>
      <c r="AGX1168" s="754"/>
      <c r="AGY1168" s="754"/>
      <c r="AGZ1168" s="754"/>
      <c r="AHA1168" s="754"/>
      <c r="AHB1168" s="754"/>
      <c r="AHC1168" s="754"/>
      <c r="AHD1168" s="754"/>
      <c r="AHE1168" s="754"/>
      <c r="AHF1168" s="754"/>
      <c r="AHG1168" s="754"/>
      <c r="AHH1168" s="754"/>
      <c r="AHI1168" s="754"/>
      <c r="AHJ1168" s="754"/>
      <c r="AHK1168" s="754"/>
      <c r="AHL1168" s="754"/>
      <c r="AHM1168" s="754"/>
      <c r="AHN1168" s="754"/>
      <c r="AHO1168" s="754"/>
      <c r="AHP1168" s="754"/>
      <c r="AHQ1168" s="754"/>
      <c r="AHR1168" s="754"/>
      <c r="AHS1168" s="754"/>
      <c r="AHT1168" s="754"/>
      <c r="AHU1168" s="754"/>
      <c r="AHV1168" s="754"/>
      <c r="AHW1168" s="754"/>
      <c r="AHX1168" s="754"/>
      <c r="AHY1168" s="754"/>
      <c r="AHZ1168" s="754"/>
      <c r="AIA1168" s="754"/>
      <c r="AIB1168" s="754"/>
      <c r="AIC1168" s="754"/>
      <c r="AID1168" s="754"/>
      <c r="AIE1168" s="754"/>
      <c r="AIF1168" s="754"/>
      <c r="AIG1168" s="754"/>
      <c r="AIH1168" s="754"/>
      <c r="AII1168" s="754"/>
      <c r="AIJ1168" s="754"/>
      <c r="AIK1168" s="754"/>
      <c r="AIL1168" s="754"/>
      <c r="AIM1168" s="754"/>
      <c r="AIN1168" s="754"/>
      <c r="AIO1168" s="754"/>
      <c r="AIP1168" s="754"/>
      <c r="AIQ1168" s="754"/>
      <c r="AIR1168" s="754"/>
      <c r="AIS1168" s="754"/>
      <c r="AIT1168" s="754"/>
      <c r="AIU1168" s="754"/>
      <c r="AIV1168" s="754"/>
      <c r="AIW1168" s="754"/>
      <c r="AIX1168" s="754"/>
      <c r="AIY1168" s="754"/>
      <c r="AIZ1168" s="754"/>
      <c r="AJA1168" s="754"/>
      <c r="AJB1168" s="754"/>
      <c r="AJC1168" s="754"/>
      <c r="AJD1168" s="754"/>
      <c r="AJE1168" s="754"/>
      <c r="AJF1168" s="754"/>
      <c r="AJG1168" s="754"/>
      <c r="AJH1168" s="754"/>
      <c r="AJI1168" s="754"/>
      <c r="AJJ1168" s="754"/>
      <c r="AJK1168" s="754"/>
      <c r="AJL1168" s="754"/>
      <c r="AJM1168" s="754"/>
      <c r="AJN1168" s="754"/>
      <c r="AJO1168" s="754"/>
      <c r="AJP1168" s="754"/>
      <c r="AJQ1168" s="754"/>
      <c r="AJR1168" s="754"/>
      <c r="AJS1168" s="754"/>
      <c r="AJT1168" s="754"/>
      <c r="AJU1168" s="754"/>
      <c r="AJV1168" s="754"/>
      <c r="AJW1168" s="754"/>
      <c r="AJX1168" s="754"/>
      <c r="AJY1168" s="754"/>
      <c r="AJZ1168" s="754"/>
      <c r="AKA1168" s="754"/>
      <c r="AKB1168" s="754"/>
      <c r="AKC1168" s="754"/>
      <c r="AKD1168" s="754"/>
      <c r="AKE1168" s="754"/>
      <c r="AKF1168" s="754"/>
      <c r="AKG1168" s="754"/>
      <c r="AKH1168" s="754"/>
      <c r="AKI1168" s="754"/>
      <c r="AKJ1168" s="754"/>
      <c r="AKK1168" s="754"/>
      <c r="AKL1168" s="754"/>
      <c r="AKM1168" s="754"/>
      <c r="AKN1168" s="754"/>
      <c r="AKO1168" s="754"/>
      <c r="AKP1168" s="754"/>
      <c r="AKQ1168" s="754"/>
      <c r="AKR1168" s="754"/>
      <c r="AKS1168" s="754"/>
      <c r="AKT1168" s="754"/>
      <c r="AKU1168" s="754"/>
      <c r="AKV1168" s="754"/>
      <c r="AKW1168" s="754"/>
      <c r="AKX1168" s="754"/>
      <c r="AKY1168" s="754"/>
      <c r="AKZ1168" s="754"/>
      <c r="ALA1168" s="754"/>
      <c r="ALB1168" s="754"/>
      <c r="ALC1168" s="754"/>
      <c r="ALD1168" s="754"/>
      <c r="ALE1168" s="754"/>
      <c r="ALF1168" s="754"/>
      <c r="ALG1168" s="754"/>
      <c r="ALH1168" s="754"/>
      <c r="ALI1168" s="754"/>
      <c r="ALJ1168" s="754"/>
      <c r="ALK1168" s="754"/>
      <c r="ALL1168" s="754"/>
      <c r="ALM1168" s="754"/>
      <c r="ALN1168" s="754"/>
      <c r="ALO1168" s="754"/>
      <c r="ALP1168" s="754"/>
      <c r="ALQ1168" s="754"/>
      <c r="ALR1168" s="754"/>
      <c r="ALS1168" s="754"/>
      <c r="ALT1168" s="754"/>
      <c r="ALU1168" s="754"/>
      <c r="ALV1168" s="754"/>
      <c r="ALW1168" s="754"/>
      <c r="ALX1168" s="754"/>
      <c r="ALY1168" s="754"/>
      <c r="ALZ1168" s="754"/>
      <c r="AMA1168" s="754"/>
      <c r="AMB1168" s="754"/>
      <c r="AMC1168" s="754"/>
      <c r="AMD1168" s="754"/>
      <c r="AME1168" s="754"/>
      <c r="AMF1168" s="754"/>
      <c r="AMG1168" s="754"/>
      <c r="AMH1168" s="754"/>
      <c r="AMI1168" s="754"/>
      <c r="AMJ1168" s="754"/>
      <c r="AMK1168" s="754"/>
      <c r="AML1168" s="754"/>
      <c r="AMM1168" s="754"/>
      <c r="AMN1168" s="754"/>
      <c r="AMO1168" s="754"/>
      <c r="AMP1168" s="754"/>
      <c r="AMQ1168" s="754"/>
      <c r="AMR1168" s="754"/>
      <c r="AMS1168" s="754"/>
      <c r="AMT1168" s="754"/>
      <c r="AMU1168" s="754"/>
      <c r="AMV1168" s="754"/>
      <c r="AMW1168" s="754"/>
      <c r="AMX1168" s="754"/>
      <c r="AMY1168" s="754"/>
      <c r="AMZ1168" s="754"/>
      <c r="ANA1168" s="754"/>
      <c r="ANB1168" s="754"/>
      <c r="ANC1168" s="754"/>
      <c r="AND1168" s="754"/>
      <c r="ANE1168" s="754"/>
      <c r="ANF1168" s="754"/>
      <c r="ANG1168" s="754"/>
      <c r="ANH1168" s="754"/>
      <c r="ANI1168" s="754"/>
      <c r="ANJ1168" s="754"/>
      <c r="ANK1168" s="754"/>
      <c r="ANL1168" s="754"/>
      <c r="ANM1168" s="754"/>
      <c r="ANN1168" s="754"/>
      <c r="ANO1168" s="754"/>
      <c r="ANP1168" s="754"/>
      <c r="ANQ1168" s="754"/>
      <c r="ANR1168" s="754"/>
      <c r="ANS1168" s="754"/>
      <c r="ANT1168" s="754"/>
      <c r="ANU1168" s="754"/>
      <c r="ANV1168" s="754"/>
      <c r="ANW1168" s="754"/>
      <c r="ANX1168" s="754"/>
      <c r="ANY1168" s="754"/>
      <c r="ANZ1168" s="754"/>
      <c r="AOA1168" s="754"/>
      <c r="AOB1168" s="754"/>
      <c r="AOC1168" s="754"/>
      <c r="AOD1168" s="754"/>
      <c r="AOE1168" s="754"/>
      <c r="AOF1168" s="754"/>
      <c r="AOG1168" s="754"/>
      <c r="AOH1168" s="754"/>
      <c r="AOI1168" s="754"/>
      <c r="AOJ1168" s="754"/>
      <c r="AOK1168" s="754"/>
      <c r="AOL1168" s="754"/>
      <c r="AOM1168" s="754"/>
      <c r="AON1168" s="754"/>
      <c r="AOO1168" s="754"/>
      <c r="AOP1168" s="754"/>
      <c r="AOQ1168" s="754"/>
      <c r="AOR1168" s="754"/>
      <c r="AOS1168" s="754"/>
      <c r="AOT1168" s="754"/>
      <c r="AOU1168" s="754"/>
      <c r="AOV1168" s="754"/>
      <c r="AOW1168" s="754"/>
      <c r="AOX1168" s="754"/>
      <c r="AOY1168" s="754"/>
      <c r="AOZ1168" s="754"/>
      <c r="APA1168" s="754"/>
      <c r="APB1168" s="754"/>
      <c r="APC1168" s="754"/>
      <c r="APD1168" s="754"/>
      <c r="APE1168" s="754"/>
      <c r="APF1168" s="754"/>
      <c r="APG1168" s="754"/>
      <c r="APH1168" s="754"/>
      <c r="API1168" s="754"/>
      <c r="APJ1168" s="754"/>
      <c r="APK1168" s="754"/>
      <c r="APL1168" s="754"/>
      <c r="APM1168" s="754"/>
      <c r="APN1168" s="754"/>
      <c r="APO1168" s="754"/>
      <c r="APP1168" s="754"/>
      <c r="APQ1168" s="754"/>
      <c r="APR1168" s="754"/>
      <c r="APS1168" s="754"/>
      <c r="APT1168" s="754"/>
      <c r="APU1168" s="754"/>
      <c r="APV1168" s="754"/>
      <c r="APW1168" s="754"/>
      <c r="APX1168" s="754"/>
      <c r="APY1168" s="754"/>
      <c r="APZ1168" s="754"/>
      <c r="AQA1168" s="754"/>
      <c r="AQB1168" s="754"/>
      <c r="AQC1168" s="754"/>
      <c r="AQD1168" s="754"/>
      <c r="AQE1168" s="754"/>
      <c r="AQF1168" s="754"/>
      <c r="AQG1168" s="754"/>
      <c r="AQH1168" s="754"/>
      <c r="AQI1168" s="754"/>
      <c r="AQJ1168" s="754"/>
      <c r="AQK1168" s="754"/>
      <c r="AQL1168" s="754"/>
      <c r="AQM1168" s="754"/>
      <c r="AQN1168" s="754"/>
      <c r="AQO1168" s="754"/>
      <c r="AQP1168" s="754"/>
      <c r="AQQ1168" s="754"/>
      <c r="AQR1168" s="754"/>
      <c r="AQS1168" s="754"/>
      <c r="AQT1168" s="754"/>
      <c r="AQU1168" s="754"/>
      <c r="AQV1168" s="754"/>
      <c r="AQW1168" s="754"/>
      <c r="AQX1168" s="754"/>
      <c r="AQY1168" s="754"/>
      <c r="AQZ1168" s="754"/>
      <c r="ARA1168" s="754"/>
      <c r="ARB1168" s="754"/>
      <c r="ARC1168" s="754"/>
      <c r="ARD1168" s="754"/>
      <c r="ARE1168" s="754"/>
      <c r="ARF1168" s="754"/>
      <c r="ARG1168" s="754"/>
      <c r="ARH1168" s="754"/>
      <c r="ARI1168" s="754"/>
      <c r="ARJ1168" s="754"/>
      <c r="ARK1168" s="754"/>
      <c r="ARL1168" s="754"/>
      <c r="ARM1168" s="754"/>
      <c r="ARN1168" s="754"/>
      <c r="ARO1168" s="754"/>
      <c r="ARP1168" s="754"/>
      <c r="ARQ1168" s="754"/>
      <c r="ARR1168" s="754"/>
      <c r="ARS1168" s="754"/>
      <c r="ART1168" s="754"/>
      <c r="ARU1168" s="754"/>
      <c r="ARV1168" s="754"/>
      <c r="ARW1168" s="754"/>
      <c r="ARX1168" s="754"/>
      <c r="ARY1168" s="754"/>
      <c r="ARZ1168" s="754"/>
      <c r="ASA1168" s="754"/>
      <c r="ASB1168" s="754"/>
      <c r="ASC1168" s="754"/>
      <c r="ASD1168" s="754"/>
      <c r="ASE1168" s="754"/>
      <c r="ASF1168" s="754"/>
      <c r="ASG1168" s="754"/>
      <c r="ASH1168" s="754"/>
      <c r="ASI1168" s="754"/>
      <c r="ASJ1168" s="754"/>
      <c r="ASK1168" s="754"/>
      <c r="ASL1168" s="754"/>
      <c r="ASM1168" s="754"/>
      <c r="ASN1168" s="754"/>
      <c r="ASO1168" s="754"/>
      <c r="ASP1168" s="754"/>
      <c r="ASQ1168" s="754"/>
      <c r="ASR1168" s="754"/>
      <c r="ASS1168" s="754"/>
      <c r="AST1168" s="754"/>
      <c r="ASU1168" s="754"/>
      <c r="ASV1168" s="754"/>
      <c r="ASW1168" s="754"/>
      <c r="ASX1168" s="754"/>
      <c r="ASY1168" s="754"/>
      <c r="ASZ1168" s="754"/>
      <c r="ATA1168" s="754"/>
      <c r="ATB1168" s="754"/>
      <c r="ATC1168" s="754"/>
      <c r="ATD1168" s="754"/>
      <c r="ATE1168" s="754"/>
      <c r="ATF1168" s="754"/>
      <c r="ATG1168" s="754"/>
      <c r="ATH1168" s="754"/>
      <c r="ATI1168" s="754"/>
      <c r="ATJ1168" s="754"/>
      <c r="ATK1168" s="754"/>
      <c r="ATL1168" s="754"/>
      <c r="ATM1168" s="754"/>
      <c r="ATN1168" s="754"/>
      <c r="ATO1168" s="754"/>
      <c r="ATP1168" s="754"/>
      <c r="ATQ1168" s="754"/>
      <c r="ATR1168" s="754"/>
      <c r="ATS1168" s="754"/>
      <c r="ATT1168" s="754"/>
      <c r="ATU1168" s="754"/>
      <c r="ATV1168" s="754"/>
      <c r="ATW1168" s="754"/>
      <c r="ATX1168" s="754"/>
      <c r="ATY1168" s="754"/>
      <c r="ATZ1168" s="754"/>
      <c r="AUA1168" s="754"/>
      <c r="AUB1168" s="754"/>
      <c r="AUC1168" s="754"/>
      <c r="AUD1168" s="754"/>
      <c r="AUE1168" s="754"/>
      <c r="AUF1168" s="754"/>
      <c r="AUG1168" s="754"/>
      <c r="AUH1168" s="754"/>
      <c r="AUI1168" s="754"/>
      <c r="AUJ1168" s="754"/>
      <c r="AUK1168" s="754"/>
      <c r="AUL1168" s="754"/>
      <c r="AUM1168" s="754"/>
      <c r="AUN1168" s="754"/>
      <c r="AUO1168" s="754"/>
      <c r="AUP1168" s="754"/>
      <c r="AUQ1168" s="754"/>
      <c r="AUR1168" s="754"/>
      <c r="AUS1168" s="754"/>
      <c r="AUT1168" s="754"/>
      <c r="AUU1168" s="754"/>
      <c r="AUV1168" s="754"/>
      <c r="AUW1168" s="754"/>
      <c r="AUX1168" s="754"/>
      <c r="AUY1168" s="754"/>
      <c r="AUZ1168" s="754"/>
      <c r="AVA1168" s="754"/>
      <c r="AVB1168" s="754"/>
      <c r="AVC1168" s="754"/>
      <c r="AVD1168" s="754"/>
      <c r="AVE1168" s="754"/>
      <c r="AVF1168" s="754"/>
      <c r="AVG1168" s="754"/>
      <c r="AVH1168" s="754"/>
      <c r="AVI1168" s="754"/>
      <c r="AVJ1168" s="754"/>
      <c r="AVK1168" s="754"/>
      <c r="AVL1168" s="754"/>
      <c r="AVM1168" s="754"/>
      <c r="AVN1168" s="754"/>
      <c r="AVO1168" s="754"/>
      <c r="AVP1168" s="754"/>
      <c r="AVQ1168" s="754"/>
      <c r="AVR1168" s="754"/>
      <c r="AVS1168" s="754"/>
      <c r="AVT1168" s="754"/>
      <c r="AVU1168" s="754"/>
      <c r="AVV1168" s="754"/>
      <c r="AVW1168" s="754"/>
      <c r="AVX1168" s="754"/>
      <c r="AVY1168" s="754"/>
      <c r="AVZ1168" s="754"/>
      <c r="AWA1168" s="754"/>
      <c r="AWB1168" s="754"/>
      <c r="AWC1168" s="754"/>
      <c r="AWD1168" s="754"/>
      <c r="AWE1168" s="754"/>
      <c r="AWF1168" s="754"/>
      <c r="AWG1168" s="754"/>
      <c r="AWH1168" s="754"/>
      <c r="AWI1168" s="754"/>
      <c r="AWJ1168" s="754"/>
      <c r="AWK1168" s="754"/>
      <c r="AWL1168" s="754"/>
      <c r="AWM1168" s="754"/>
      <c r="AWN1168" s="754"/>
      <c r="AWO1168" s="754"/>
      <c r="AWP1168" s="754"/>
      <c r="AWQ1168" s="754"/>
      <c r="AWR1168" s="754"/>
      <c r="AWS1168" s="754"/>
      <c r="AWT1168" s="754"/>
      <c r="AWU1168" s="754"/>
      <c r="AWV1168" s="754"/>
      <c r="AWW1168" s="754"/>
      <c r="AWX1168" s="754"/>
      <c r="AWY1168" s="754"/>
      <c r="AWZ1168" s="754"/>
      <c r="AXA1168" s="754"/>
      <c r="AXB1168" s="754"/>
      <c r="AXC1168" s="754"/>
      <c r="AXD1168" s="754"/>
      <c r="AXE1168" s="754"/>
      <c r="AXF1168" s="754"/>
      <c r="AXG1168" s="754"/>
      <c r="AXH1168" s="754"/>
      <c r="AXI1168" s="754"/>
      <c r="AXJ1168" s="754"/>
      <c r="AXK1168" s="754"/>
      <c r="AXL1168" s="754"/>
      <c r="AXM1168" s="754"/>
      <c r="AXN1168" s="754"/>
      <c r="AXO1168" s="754"/>
      <c r="AXP1168" s="754"/>
      <c r="AXQ1168" s="754"/>
      <c r="AXR1168" s="754"/>
      <c r="AXS1168" s="754"/>
      <c r="AXT1168" s="754"/>
      <c r="AXU1168" s="754"/>
      <c r="AXV1168" s="754"/>
      <c r="AXW1168" s="754"/>
      <c r="AXX1168" s="754"/>
      <c r="AXY1168" s="754"/>
      <c r="AXZ1168" s="754"/>
      <c r="AYA1168" s="754"/>
      <c r="AYB1168" s="754"/>
      <c r="AYC1168" s="754"/>
      <c r="AYD1168" s="754"/>
      <c r="AYE1168" s="754"/>
      <c r="AYF1168" s="754"/>
      <c r="AYG1168" s="754"/>
      <c r="AYH1168" s="754"/>
      <c r="AYI1168" s="754"/>
      <c r="AYJ1168" s="754"/>
      <c r="AYK1168" s="754"/>
      <c r="AYL1168" s="754"/>
      <c r="AYM1168" s="754"/>
      <c r="AYN1168" s="754"/>
      <c r="AYO1168" s="754"/>
      <c r="AYP1168" s="754"/>
      <c r="AYQ1168" s="754"/>
      <c r="AYR1168" s="754"/>
      <c r="AYS1168" s="754"/>
      <c r="AYT1168" s="754"/>
      <c r="AYU1168" s="754"/>
      <c r="AYV1168" s="754"/>
      <c r="AYW1168" s="754"/>
      <c r="AYX1168" s="754"/>
      <c r="AYY1168" s="754"/>
      <c r="AYZ1168" s="754"/>
      <c r="AZA1168" s="754"/>
      <c r="AZB1168" s="754"/>
      <c r="AZC1168" s="754"/>
      <c r="AZD1168" s="754"/>
      <c r="AZE1168" s="754"/>
      <c r="AZF1168" s="754"/>
      <c r="AZG1168" s="754"/>
      <c r="AZH1168" s="754"/>
      <c r="AZI1168" s="754"/>
      <c r="AZJ1168" s="754"/>
      <c r="AZK1168" s="754"/>
      <c r="AZL1168" s="754"/>
      <c r="AZM1168" s="754"/>
      <c r="AZN1168" s="754"/>
      <c r="AZO1168" s="754"/>
      <c r="AZP1168" s="754"/>
      <c r="AZQ1168" s="754"/>
      <c r="AZR1168" s="754"/>
      <c r="AZS1168" s="754"/>
      <c r="AZT1168" s="754"/>
      <c r="AZU1168" s="754"/>
      <c r="AZV1168" s="754"/>
      <c r="AZW1168" s="754"/>
      <c r="AZX1168" s="754"/>
      <c r="AZY1168" s="754"/>
      <c r="AZZ1168" s="754"/>
      <c r="BAA1168" s="754"/>
      <c r="BAB1168" s="754"/>
      <c r="BAC1168" s="754"/>
      <c r="BAD1168" s="754"/>
      <c r="BAE1168" s="754"/>
      <c r="BAF1168" s="754"/>
      <c r="BAG1168" s="754"/>
      <c r="BAH1168" s="754"/>
      <c r="BAI1168" s="754"/>
      <c r="BAJ1168" s="754"/>
      <c r="BAK1168" s="754"/>
      <c r="BAL1168" s="754"/>
      <c r="BAM1168" s="754"/>
      <c r="BAN1168" s="754"/>
      <c r="BAO1168" s="754"/>
      <c r="BAP1168" s="754"/>
      <c r="BAQ1168" s="754"/>
      <c r="BAR1168" s="754"/>
      <c r="BAS1168" s="754"/>
      <c r="BAT1168" s="754"/>
      <c r="BAU1168" s="754"/>
      <c r="BAV1168" s="754"/>
      <c r="BAW1168" s="754"/>
      <c r="BAX1168" s="754"/>
      <c r="BAY1168" s="754"/>
      <c r="BAZ1168" s="754"/>
      <c r="BBA1168" s="754"/>
      <c r="BBB1168" s="754"/>
      <c r="BBC1168" s="754"/>
      <c r="BBD1168" s="754"/>
      <c r="BBE1168" s="754"/>
      <c r="BBF1168" s="754"/>
      <c r="BBG1168" s="754"/>
      <c r="BBH1168" s="754"/>
      <c r="BBI1168" s="754"/>
      <c r="BBJ1168" s="754"/>
      <c r="BBK1168" s="754"/>
      <c r="BBL1168" s="754"/>
      <c r="BBM1168" s="754"/>
      <c r="BBN1168" s="754"/>
      <c r="BBO1168" s="754"/>
      <c r="BBP1168" s="754"/>
      <c r="BBQ1168" s="754"/>
      <c r="BBR1168" s="754"/>
      <c r="BBS1168" s="754"/>
      <c r="BBT1168" s="754"/>
      <c r="BBU1168" s="754"/>
      <c r="BBV1168" s="754"/>
      <c r="BBW1168" s="754"/>
      <c r="BBX1168" s="754"/>
      <c r="BBY1168" s="754"/>
      <c r="BBZ1168" s="754"/>
      <c r="BCA1168" s="754"/>
      <c r="BCB1168" s="754"/>
      <c r="BCC1168" s="754"/>
      <c r="BCD1168" s="754"/>
      <c r="BCE1168" s="754"/>
      <c r="BCF1168" s="754"/>
      <c r="BCG1168" s="754"/>
      <c r="BCH1168" s="754"/>
      <c r="BCI1168" s="754"/>
      <c r="BCJ1168" s="754"/>
      <c r="BCK1168" s="754"/>
      <c r="BCL1168" s="754"/>
      <c r="BCM1168" s="754"/>
      <c r="BCN1168" s="754"/>
      <c r="BCO1168" s="754"/>
      <c r="BCP1168" s="754"/>
      <c r="BCQ1168" s="754"/>
      <c r="BCR1168" s="754"/>
      <c r="BCS1168" s="754"/>
      <c r="BCT1168" s="754"/>
      <c r="BCU1168" s="754"/>
      <c r="BCV1168" s="754"/>
      <c r="BCW1168" s="754"/>
      <c r="BCX1168" s="754"/>
      <c r="BCY1168" s="754"/>
      <c r="BCZ1168" s="754"/>
      <c r="BDA1168" s="754"/>
      <c r="BDB1168" s="754"/>
      <c r="BDC1168" s="754"/>
      <c r="BDD1168" s="754"/>
      <c r="BDE1168" s="754"/>
      <c r="BDF1168" s="754"/>
      <c r="BDG1168" s="754"/>
      <c r="BDH1168" s="754"/>
      <c r="BDI1168" s="754"/>
      <c r="BDJ1168" s="754"/>
      <c r="BDK1168" s="754"/>
      <c r="BDL1168" s="754"/>
      <c r="BDM1168" s="754"/>
      <c r="BDN1168" s="754"/>
      <c r="BDO1168" s="754"/>
      <c r="BDP1168" s="754"/>
      <c r="BDQ1168" s="754"/>
      <c r="BDR1168" s="754"/>
      <c r="BDS1168" s="754"/>
      <c r="BDT1168" s="754"/>
      <c r="BDU1168" s="754"/>
      <c r="BDV1168" s="754"/>
      <c r="BDW1168" s="754"/>
      <c r="BDX1168" s="754"/>
      <c r="BDY1168" s="754"/>
      <c r="BDZ1168" s="754"/>
      <c r="BEA1168" s="754"/>
      <c r="BEB1168" s="754"/>
      <c r="BEC1168" s="754"/>
      <c r="BED1168" s="754"/>
      <c r="BEE1168" s="754"/>
      <c r="BEF1168" s="754"/>
      <c r="BEG1168" s="754"/>
      <c r="BEH1168" s="754"/>
      <c r="BEI1168" s="754"/>
      <c r="BEJ1168" s="754"/>
      <c r="BEK1168" s="754"/>
      <c r="BEL1168" s="754"/>
      <c r="BEM1168" s="754"/>
      <c r="BEN1168" s="754"/>
      <c r="BEO1168" s="754"/>
      <c r="BEP1168" s="754"/>
      <c r="BEQ1168" s="754"/>
      <c r="BER1168" s="754"/>
      <c r="BES1168" s="754"/>
      <c r="BET1168" s="754"/>
      <c r="BEU1168" s="754"/>
      <c r="BEV1168" s="754"/>
      <c r="BEW1168" s="754"/>
      <c r="BEX1168" s="754"/>
      <c r="BEY1168" s="754"/>
      <c r="BEZ1168" s="754"/>
      <c r="BFA1168" s="754"/>
      <c r="BFB1168" s="754"/>
      <c r="BFC1168" s="754"/>
      <c r="BFD1168" s="754"/>
      <c r="BFE1168" s="754"/>
      <c r="BFF1168" s="754"/>
      <c r="BFG1168" s="754"/>
      <c r="BFH1168" s="754"/>
      <c r="BFI1168" s="754"/>
      <c r="BFJ1168" s="754"/>
      <c r="BFK1168" s="754"/>
      <c r="BFL1168" s="754"/>
      <c r="BFM1168" s="754"/>
      <c r="BFN1168" s="754"/>
      <c r="BFO1168" s="754"/>
      <c r="BFP1168" s="754"/>
      <c r="BFQ1168" s="754"/>
      <c r="BFR1168" s="754"/>
      <c r="BFS1168" s="754"/>
      <c r="BFT1168" s="754"/>
      <c r="BFU1168" s="754"/>
      <c r="BFV1168" s="754"/>
      <c r="BFW1168" s="754"/>
      <c r="BFX1168" s="754"/>
      <c r="BFY1168" s="754"/>
      <c r="BFZ1168" s="754"/>
      <c r="BGA1168" s="754"/>
      <c r="BGB1168" s="754"/>
      <c r="BGC1168" s="754"/>
      <c r="BGD1168" s="754"/>
      <c r="BGE1168" s="754"/>
      <c r="BGF1168" s="754"/>
      <c r="BGG1168" s="754"/>
      <c r="BGH1168" s="754"/>
      <c r="BGI1168" s="754"/>
      <c r="BGJ1168" s="754"/>
      <c r="BGK1168" s="754"/>
      <c r="BGL1168" s="754"/>
      <c r="BGM1168" s="754"/>
      <c r="BGN1168" s="754"/>
      <c r="BGO1168" s="754"/>
      <c r="BGP1168" s="754"/>
      <c r="BGQ1168" s="754"/>
      <c r="BGR1168" s="754"/>
      <c r="BGS1168" s="754"/>
      <c r="BGT1168" s="754"/>
      <c r="BGU1168" s="754"/>
      <c r="BGV1168" s="754"/>
      <c r="BGW1168" s="754"/>
      <c r="BGX1168" s="754"/>
      <c r="BGY1168" s="754"/>
      <c r="BGZ1168" s="754"/>
      <c r="BHA1168" s="754"/>
      <c r="BHB1168" s="754"/>
      <c r="BHC1168" s="754"/>
      <c r="BHD1168" s="754"/>
      <c r="BHE1168" s="754"/>
      <c r="BHF1168" s="754"/>
      <c r="BHG1168" s="754"/>
      <c r="BHH1168" s="754"/>
      <c r="BHI1168" s="754"/>
      <c r="BHJ1168" s="754"/>
      <c r="BHK1168" s="754"/>
      <c r="BHL1168" s="754"/>
      <c r="BHM1168" s="754"/>
      <c r="BHN1168" s="754"/>
      <c r="BHO1168" s="754"/>
      <c r="BHP1168" s="754"/>
      <c r="BHQ1168" s="754"/>
      <c r="BHR1168" s="754"/>
      <c r="BHS1168" s="754"/>
      <c r="BHT1168" s="754"/>
      <c r="BHU1168" s="754"/>
      <c r="BHV1168" s="754"/>
      <c r="BHW1168" s="754"/>
      <c r="BHX1168" s="754"/>
      <c r="BHY1168" s="754"/>
      <c r="BHZ1168" s="754"/>
      <c r="BIA1168" s="754"/>
      <c r="BIB1168" s="754"/>
      <c r="BIC1168" s="754"/>
      <c r="BID1168" s="754"/>
      <c r="BIE1168" s="754"/>
      <c r="BIF1168" s="754"/>
      <c r="BIG1168" s="754"/>
      <c r="BIH1168" s="754"/>
      <c r="BII1168" s="754"/>
      <c r="BIJ1168" s="754"/>
      <c r="BIK1168" s="754"/>
      <c r="BIL1168" s="754"/>
      <c r="BIM1168" s="754"/>
      <c r="BIN1168" s="754"/>
      <c r="BIO1168" s="754"/>
      <c r="BIP1168" s="754"/>
      <c r="BIQ1168" s="754"/>
      <c r="BIR1168" s="754"/>
      <c r="BIS1168" s="754"/>
      <c r="BIT1168" s="754"/>
      <c r="BIU1168" s="754"/>
      <c r="BIV1168" s="754"/>
      <c r="BIW1168" s="754"/>
      <c r="BIX1168" s="754"/>
      <c r="BIY1168" s="754"/>
      <c r="BIZ1168" s="754"/>
      <c r="BJA1168" s="754"/>
      <c r="BJB1168" s="754"/>
      <c r="BJC1168" s="754"/>
      <c r="BJD1168" s="754"/>
      <c r="BJE1168" s="754"/>
      <c r="BJF1168" s="754"/>
      <c r="BJG1168" s="754"/>
      <c r="BJH1168" s="754"/>
      <c r="BJI1168" s="754"/>
      <c r="BJJ1168" s="754"/>
      <c r="BJK1168" s="754"/>
      <c r="BJL1168" s="754"/>
      <c r="BJM1168" s="754"/>
      <c r="BJN1168" s="754"/>
      <c r="BJO1168" s="754"/>
      <c r="BJP1168" s="754"/>
      <c r="BJQ1168" s="754"/>
      <c r="BJR1168" s="754"/>
      <c r="BJS1168" s="754"/>
      <c r="BJT1168" s="754"/>
      <c r="BJU1168" s="754"/>
      <c r="BJV1168" s="754"/>
      <c r="BJW1168" s="754"/>
      <c r="BJX1168" s="754"/>
      <c r="BJY1168" s="754"/>
      <c r="BJZ1168" s="754"/>
      <c r="BKA1168" s="754"/>
      <c r="BKB1168" s="754"/>
      <c r="BKC1168" s="754"/>
      <c r="BKD1168" s="754"/>
      <c r="BKE1168" s="754"/>
      <c r="BKF1168" s="754"/>
      <c r="BKG1168" s="754"/>
      <c r="BKH1168" s="754"/>
      <c r="BKI1168" s="754"/>
      <c r="BKJ1168" s="754"/>
      <c r="BKK1168" s="754"/>
      <c r="BKL1168" s="754"/>
      <c r="BKM1168" s="754"/>
      <c r="BKN1168" s="754"/>
      <c r="BKO1168" s="754"/>
      <c r="BKP1168" s="754"/>
      <c r="BKQ1168" s="754"/>
      <c r="BKR1168" s="754"/>
      <c r="BKS1168" s="754"/>
      <c r="BKT1168" s="754"/>
      <c r="BKU1168" s="754"/>
      <c r="BKV1168" s="754"/>
      <c r="BKW1168" s="754"/>
      <c r="BKX1168" s="754"/>
      <c r="BKY1168" s="754"/>
      <c r="BKZ1168" s="754"/>
      <c r="BLA1168" s="754"/>
      <c r="BLB1168" s="754"/>
      <c r="BLC1168" s="754"/>
      <c r="BLD1168" s="754"/>
      <c r="BLE1168" s="754"/>
      <c r="BLF1168" s="754"/>
      <c r="BLG1168" s="754"/>
      <c r="BLH1168" s="754"/>
      <c r="BLI1168" s="754"/>
      <c r="BLJ1168" s="754"/>
      <c r="BLK1168" s="754"/>
      <c r="BLL1168" s="754"/>
      <c r="BLM1168" s="754"/>
      <c r="BLN1168" s="754"/>
      <c r="BLO1168" s="754"/>
      <c r="BLP1168" s="754"/>
      <c r="BLQ1168" s="754"/>
      <c r="BLR1168" s="754"/>
      <c r="BLS1168" s="754"/>
      <c r="BLT1168" s="754"/>
      <c r="BLU1168" s="754"/>
      <c r="BLV1168" s="754"/>
      <c r="BLW1168" s="754"/>
      <c r="BLX1168" s="754"/>
      <c r="BLY1168" s="754"/>
      <c r="BLZ1168" s="754"/>
      <c r="BMA1168" s="754"/>
      <c r="BMB1168" s="754"/>
      <c r="BMC1168" s="754"/>
      <c r="BMD1168" s="754"/>
      <c r="BME1168" s="754"/>
      <c r="BMF1168" s="754"/>
      <c r="BMG1168" s="754"/>
      <c r="BMH1168" s="754"/>
      <c r="BMI1168" s="754"/>
      <c r="BMJ1168" s="754"/>
      <c r="BMK1168" s="754"/>
      <c r="BML1168" s="754"/>
      <c r="BMM1168" s="754"/>
      <c r="BMN1168" s="754"/>
      <c r="BMO1168" s="754"/>
      <c r="BMP1168" s="754"/>
      <c r="BMQ1168" s="754"/>
      <c r="BMR1168" s="754"/>
      <c r="BMS1168" s="754"/>
      <c r="BMT1168" s="754"/>
      <c r="BMU1168" s="754"/>
      <c r="BMV1168" s="754"/>
      <c r="BMW1168" s="754"/>
      <c r="BMX1168" s="754"/>
      <c r="BMY1168" s="754"/>
      <c r="BMZ1168" s="754"/>
      <c r="BNA1168" s="754"/>
      <c r="BNB1168" s="754"/>
      <c r="BNC1168" s="754"/>
      <c r="BND1168" s="754"/>
      <c r="BNE1168" s="754"/>
      <c r="BNF1168" s="754"/>
      <c r="BNG1168" s="754"/>
      <c r="BNH1168" s="754"/>
      <c r="BNI1168" s="754"/>
      <c r="BNJ1168" s="754"/>
      <c r="BNK1168" s="754"/>
      <c r="BNL1168" s="754"/>
      <c r="BNM1168" s="754"/>
      <c r="BNN1168" s="754"/>
      <c r="BNO1168" s="754"/>
      <c r="BNP1168" s="754"/>
      <c r="BNQ1168" s="754"/>
      <c r="BNR1168" s="754"/>
      <c r="BNS1168" s="754"/>
      <c r="BNT1168" s="754"/>
      <c r="BNU1168" s="754"/>
      <c r="BNV1168" s="754"/>
      <c r="BNW1168" s="754"/>
      <c r="BNX1168" s="754"/>
      <c r="BNY1168" s="754"/>
      <c r="BNZ1168" s="754"/>
      <c r="BOA1168" s="754"/>
      <c r="BOB1168" s="754"/>
      <c r="BOC1168" s="754"/>
      <c r="BOD1168" s="754"/>
      <c r="BOE1168" s="754"/>
      <c r="BOF1168" s="754"/>
      <c r="BOG1168" s="754"/>
      <c r="BOH1168" s="754"/>
      <c r="BOI1168" s="754"/>
      <c r="BOJ1168" s="754"/>
      <c r="BOK1168" s="754"/>
      <c r="BOL1168" s="754"/>
      <c r="BOM1168" s="754"/>
      <c r="BON1168" s="754"/>
      <c r="BOO1168" s="754"/>
      <c r="BOP1168" s="754"/>
      <c r="BOQ1168" s="754"/>
      <c r="BOR1168" s="754"/>
      <c r="BOS1168" s="754"/>
      <c r="BOT1168" s="754"/>
      <c r="BOU1168" s="754"/>
      <c r="BOV1168" s="754"/>
      <c r="BOW1168" s="754"/>
      <c r="BOX1168" s="754"/>
      <c r="BOY1168" s="754"/>
      <c r="BOZ1168" s="754"/>
      <c r="BPA1168" s="754"/>
      <c r="BPB1168" s="754"/>
      <c r="BPC1168" s="754"/>
      <c r="BPD1168" s="754"/>
      <c r="BPE1168" s="754"/>
      <c r="BPF1168" s="754"/>
      <c r="BPG1168" s="754"/>
      <c r="BPH1168" s="754"/>
      <c r="BPI1168" s="754"/>
      <c r="BPJ1168" s="754"/>
      <c r="BPK1168" s="754"/>
      <c r="BPL1168" s="754"/>
      <c r="BPM1168" s="754"/>
      <c r="BPN1168" s="754"/>
      <c r="BPO1168" s="754"/>
      <c r="BPP1168" s="754"/>
      <c r="BPQ1168" s="754"/>
      <c r="BPR1168" s="754"/>
      <c r="BPS1168" s="754"/>
      <c r="BPT1168" s="754"/>
      <c r="BPU1168" s="754"/>
      <c r="BPV1168" s="754"/>
      <c r="BPW1168" s="754"/>
      <c r="BPX1168" s="754"/>
      <c r="BPY1168" s="754"/>
      <c r="BPZ1168" s="754"/>
      <c r="BQA1168" s="754"/>
      <c r="BQB1168" s="754"/>
      <c r="BQC1168" s="754"/>
      <c r="BQD1168" s="754"/>
      <c r="BQE1168" s="754"/>
      <c r="BQF1168" s="754"/>
      <c r="BQG1168" s="754"/>
      <c r="BQH1168" s="754"/>
      <c r="BQI1168" s="754"/>
      <c r="BQJ1168" s="754"/>
      <c r="BQK1168" s="754"/>
      <c r="BQL1168" s="754"/>
      <c r="BQM1168" s="754"/>
      <c r="BQN1168" s="754"/>
      <c r="BQO1168" s="754"/>
      <c r="BQP1168" s="754"/>
      <c r="BQQ1168" s="754"/>
      <c r="BQR1168" s="754"/>
      <c r="BQS1168" s="754"/>
      <c r="BQT1168" s="754"/>
      <c r="BQU1168" s="754"/>
      <c r="BQV1168" s="754"/>
      <c r="BQW1168" s="754"/>
      <c r="BQX1168" s="754"/>
      <c r="BQY1168" s="754"/>
      <c r="BQZ1168" s="754"/>
      <c r="BRA1168" s="754"/>
      <c r="BRB1168" s="754"/>
      <c r="BRC1168" s="754"/>
      <c r="BRD1168" s="754"/>
      <c r="BRE1168" s="754"/>
      <c r="BRF1168" s="754"/>
      <c r="BRG1168" s="754"/>
      <c r="BRH1168" s="754"/>
      <c r="BRI1168" s="754"/>
      <c r="BRJ1168" s="754"/>
      <c r="BRK1168" s="754"/>
      <c r="BRL1168" s="754"/>
      <c r="BRM1168" s="754"/>
      <c r="BRN1168" s="754"/>
      <c r="BRO1168" s="754"/>
      <c r="BRP1168" s="754"/>
      <c r="BRQ1168" s="754"/>
      <c r="BRR1168" s="754"/>
      <c r="BRS1168" s="754"/>
      <c r="BRT1168" s="754"/>
      <c r="BRU1168" s="754"/>
      <c r="BRV1168" s="754"/>
      <c r="BRW1168" s="754"/>
      <c r="BRX1168" s="754"/>
      <c r="BRY1168" s="754"/>
      <c r="BRZ1168" s="754"/>
      <c r="BSA1168" s="754"/>
      <c r="BSB1168" s="754"/>
      <c r="BSC1168" s="754"/>
      <c r="BSD1168" s="754"/>
      <c r="BSE1168" s="754"/>
      <c r="BSF1168" s="754"/>
      <c r="BSG1168" s="754"/>
      <c r="BSH1168" s="754"/>
      <c r="BSI1168" s="754"/>
      <c r="BSJ1168" s="754"/>
      <c r="BSK1168" s="754"/>
      <c r="BSL1168" s="754"/>
      <c r="BSM1168" s="754"/>
      <c r="BSN1168" s="754"/>
      <c r="BSO1168" s="754"/>
      <c r="BSP1168" s="754"/>
      <c r="BSQ1168" s="754"/>
      <c r="BSR1168" s="754"/>
      <c r="BSS1168" s="754"/>
      <c r="BST1168" s="754"/>
      <c r="BSU1168" s="754"/>
      <c r="BSV1168" s="754"/>
      <c r="BSW1168" s="754"/>
      <c r="BSX1168" s="754"/>
      <c r="BSY1168" s="754"/>
      <c r="BSZ1168" s="754"/>
      <c r="BTA1168" s="754"/>
      <c r="BTB1168" s="754"/>
      <c r="BTC1168" s="754"/>
      <c r="BTD1168" s="754"/>
      <c r="BTE1168" s="754"/>
      <c r="BTF1168" s="754"/>
      <c r="BTG1168" s="754"/>
      <c r="BTH1168" s="754"/>
      <c r="BTI1168" s="754"/>
      <c r="BTJ1168" s="754"/>
      <c r="BTK1168" s="754"/>
      <c r="BTL1168" s="754"/>
      <c r="BTM1168" s="754"/>
      <c r="BTN1168" s="754"/>
      <c r="BTO1168" s="754"/>
      <c r="BTP1168" s="754"/>
      <c r="BTQ1168" s="754"/>
      <c r="BTR1168" s="754"/>
      <c r="BTS1168" s="754"/>
      <c r="BTT1168" s="754"/>
      <c r="BTU1168" s="754"/>
      <c r="BTV1168" s="754"/>
      <c r="BTW1168" s="754"/>
      <c r="BTX1168" s="754"/>
      <c r="BTY1168" s="754"/>
      <c r="BTZ1168" s="754"/>
      <c r="BUA1168" s="754"/>
      <c r="BUB1168" s="754"/>
      <c r="BUC1168" s="754"/>
      <c r="BUD1168" s="754"/>
      <c r="BUE1168" s="754"/>
      <c r="BUF1168" s="754"/>
      <c r="BUG1168" s="754"/>
      <c r="BUH1168" s="754"/>
      <c r="BUI1168" s="754"/>
      <c r="BUJ1168" s="754"/>
      <c r="BUK1168" s="754"/>
      <c r="BUL1168" s="754"/>
      <c r="BUM1168" s="754"/>
      <c r="BUN1168" s="754"/>
      <c r="BUO1168" s="754"/>
      <c r="BUP1168" s="754"/>
      <c r="BUQ1168" s="754"/>
      <c r="BUR1168" s="754"/>
      <c r="BUS1168" s="754"/>
      <c r="BUT1168" s="754"/>
      <c r="BUU1168" s="754"/>
      <c r="BUV1168" s="754"/>
      <c r="BUW1168" s="754"/>
      <c r="BUX1168" s="754"/>
      <c r="BUY1168" s="754"/>
      <c r="BUZ1168" s="754"/>
      <c r="BVA1168" s="754"/>
      <c r="BVB1168" s="754"/>
      <c r="BVC1168" s="754"/>
      <c r="BVD1168" s="754"/>
      <c r="BVE1168" s="754"/>
      <c r="BVF1168" s="754"/>
      <c r="BVG1168" s="754"/>
      <c r="BVH1168" s="754"/>
      <c r="BVI1168" s="754"/>
      <c r="BVJ1168" s="754"/>
      <c r="BVK1168" s="754"/>
      <c r="BVL1168" s="754"/>
      <c r="BVM1168" s="754"/>
      <c r="BVN1168" s="754"/>
      <c r="BVO1168" s="754"/>
      <c r="BVP1168" s="754"/>
      <c r="BVQ1168" s="754"/>
      <c r="BVR1168" s="754"/>
      <c r="BVS1168" s="754"/>
      <c r="BVT1168" s="754"/>
      <c r="BVU1168" s="754"/>
      <c r="BVV1168" s="754"/>
      <c r="BVW1168" s="754"/>
      <c r="BVX1168" s="754"/>
      <c r="BVY1168" s="754"/>
      <c r="BVZ1168" s="754"/>
      <c r="BWA1168" s="754"/>
      <c r="BWB1168" s="754"/>
      <c r="BWC1168" s="754"/>
      <c r="BWD1168" s="754"/>
      <c r="BWE1168" s="754"/>
      <c r="BWF1168" s="754"/>
      <c r="BWG1168" s="754"/>
      <c r="BWH1168" s="754"/>
      <c r="BWI1168" s="754"/>
      <c r="BWJ1168" s="754"/>
      <c r="BWK1168" s="754"/>
      <c r="BWL1168" s="754"/>
      <c r="BWM1168" s="754"/>
      <c r="BWN1168" s="754"/>
      <c r="BWO1168" s="754"/>
      <c r="BWP1168" s="754"/>
      <c r="BWQ1168" s="754"/>
      <c r="BWR1168" s="754"/>
      <c r="BWS1168" s="754"/>
      <c r="BWT1168" s="754"/>
      <c r="BWU1168" s="754"/>
      <c r="BWV1168" s="754"/>
      <c r="BWW1168" s="754"/>
      <c r="BWX1168" s="754"/>
      <c r="BWY1168" s="754"/>
      <c r="BWZ1168" s="754"/>
      <c r="BXA1168" s="754"/>
      <c r="BXB1168" s="754"/>
      <c r="BXC1168" s="754"/>
      <c r="BXD1168" s="754"/>
      <c r="BXE1168" s="754"/>
      <c r="BXF1168" s="754"/>
      <c r="BXG1168" s="754"/>
      <c r="BXH1168" s="754"/>
      <c r="BXI1168" s="754"/>
      <c r="BXJ1168" s="754"/>
      <c r="BXK1168" s="754"/>
      <c r="BXL1168" s="754"/>
      <c r="BXM1168" s="754"/>
      <c r="BXN1168" s="754"/>
      <c r="BXO1168" s="754"/>
      <c r="BXP1168" s="754"/>
      <c r="BXQ1168" s="754"/>
      <c r="BXR1168" s="754"/>
      <c r="BXS1168" s="754"/>
      <c r="BXT1168" s="754"/>
      <c r="BXU1168" s="754"/>
      <c r="BXV1168" s="754"/>
      <c r="BXW1168" s="754"/>
      <c r="BXX1168" s="754"/>
      <c r="BXY1168" s="754"/>
      <c r="BXZ1168" s="754"/>
      <c r="BYA1168" s="754"/>
      <c r="BYB1168" s="754"/>
      <c r="BYC1168" s="754"/>
      <c r="BYD1168" s="754"/>
      <c r="BYE1168" s="754"/>
      <c r="BYF1168" s="754"/>
      <c r="BYG1168" s="754"/>
      <c r="BYH1168" s="754"/>
      <c r="BYI1168" s="754"/>
      <c r="BYJ1168" s="754"/>
      <c r="BYK1168" s="754"/>
      <c r="BYL1168" s="754"/>
      <c r="BYM1168" s="754"/>
      <c r="BYN1168" s="754"/>
      <c r="BYO1168" s="754"/>
      <c r="BYP1168" s="754"/>
      <c r="BYQ1168" s="754"/>
      <c r="BYR1168" s="754"/>
      <c r="BYS1168" s="754"/>
      <c r="BYT1168" s="754"/>
      <c r="BYU1168" s="754"/>
      <c r="BYV1168" s="754"/>
      <c r="BYW1168" s="754"/>
      <c r="BYX1168" s="754"/>
      <c r="BYY1168" s="754"/>
      <c r="BYZ1168" s="754"/>
      <c r="BZA1168" s="754"/>
      <c r="BZB1168" s="754"/>
      <c r="BZC1168" s="754"/>
      <c r="BZD1168" s="754"/>
      <c r="BZE1168" s="754"/>
      <c r="BZF1168" s="754"/>
      <c r="BZG1168" s="754"/>
      <c r="BZH1168" s="754"/>
      <c r="BZI1168" s="754"/>
      <c r="BZJ1168" s="754"/>
      <c r="BZK1168" s="754"/>
      <c r="BZL1168" s="754"/>
      <c r="BZM1168" s="754"/>
      <c r="BZN1168" s="754"/>
      <c r="BZO1168" s="754"/>
      <c r="BZP1168" s="754"/>
      <c r="BZQ1168" s="754"/>
      <c r="BZR1168" s="754"/>
      <c r="BZS1168" s="754"/>
      <c r="BZT1168" s="754"/>
      <c r="BZU1168" s="754"/>
      <c r="BZV1168" s="754"/>
      <c r="BZW1168" s="754"/>
      <c r="BZX1168" s="754"/>
      <c r="BZY1168" s="754"/>
      <c r="BZZ1168" s="754"/>
      <c r="CAA1168" s="754"/>
      <c r="CAB1168" s="754"/>
      <c r="CAC1168" s="754"/>
      <c r="CAD1168" s="754"/>
      <c r="CAE1168" s="754"/>
      <c r="CAF1168" s="754"/>
      <c r="CAG1168" s="754"/>
      <c r="CAH1168" s="754"/>
      <c r="CAI1168" s="754"/>
      <c r="CAJ1168" s="754"/>
      <c r="CAK1168" s="754"/>
      <c r="CAL1168" s="754"/>
      <c r="CAM1168" s="754"/>
      <c r="CAN1168" s="754"/>
      <c r="CAO1168" s="754"/>
      <c r="CAP1168" s="754"/>
      <c r="CAQ1168" s="754"/>
      <c r="CAR1168" s="754"/>
      <c r="CAS1168" s="754"/>
      <c r="CAT1168" s="754"/>
      <c r="CAU1168" s="754"/>
      <c r="CAV1168" s="754"/>
      <c r="CAW1168" s="754"/>
      <c r="CAX1168" s="754"/>
      <c r="CAY1168" s="754"/>
      <c r="CAZ1168" s="754"/>
      <c r="CBA1168" s="754"/>
      <c r="CBB1168" s="754"/>
      <c r="CBC1168" s="754"/>
      <c r="CBD1168" s="754"/>
      <c r="CBE1168" s="754"/>
      <c r="CBF1168" s="754"/>
      <c r="CBG1168" s="754"/>
      <c r="CBH1168" s="754"/>
      <c r="CBI1168" s="754"/>
      <c r="CBJ1168" s="754"/>
      <c r="CBK1168" s="754"/>
      <c r="CBL1168" s="754"/>
      <c r="CBM1168" s="754"/>
      <c r="CBN1168" s="754"/>
      <c r="CBO1168" s="754"/>
      <c r="CBP1168" s="754"/>
      <c r="CBQ1168" s="754"/>
      <c r="CBR1168" s="754"/>
      <c r="CBS1168" s="754"/>
      <c r="CBT1168" s="754"/>
      <c r="CBU1168" s="754"/>
      <c r="CBV1168" s="754"/>
      <c r="CBW1168" s="754"/>
      <c r="CBX1168" s="754"/>
      <c r="CBY1168" s="754"/>
      <c r="CBZ1168" s="754"/>
      <c r="CCA1168" s="754"/>
      <c r="CCB1168" s="754"/>
      <c r="CCC1168" s="754"/>
      <c r="CCD1168" s="754"/>
      <c r="CCE1168" s="754"/>
      <c r="CCF1168" s="754"/>
      <c r="CCG1168" s="754"/>
      <c r="CCH1168" s="754"/>
      <c r="CCI1168" s="754"/>
      <c r="CCJ1168" s="754"/>
      <c r="CCK1168" s="754"/>
      <c r="CCL1168" s="754"/>
      <c r="CCM1168" s="754"/>
      <c r="CCN1168" s="754"/>
      <c r="CCO1168" s="754"/>
      <c r="CCP1168" s="754"/>
      <c r="CCQ1168" s="754"/>
      <c r="CCR1168" s="754"/>
      <c r="CCS1168" s="754"/>
      <c r="CCT1168" s="754"/>
      <c r="CCU1168" s="754"/>
      <c r="CCV1168" s="754"/>
      <c r="CCW1168" s="754"/>
      <c r="CCX1168" s="754"/>
      <c r="CCY1168" s="754"/>
      <c r="CCZ1168" s="754"/>
      <c r="CDA1168" s="754"/>
      <c r="CDB1168" s="754"/>
      <c r="CDC1168" s="754"/>
      <c r="CDD1168" s="754"/>
      <c r="CDE1168" s="754"/>
      <c r="CDF1168" s="754"/>
      <c r="CDG1168" s="754"/>
      <c r="CDH1168" s="754"/>
      <c r="CDI1168" s="754"/>
      <c r="CDJ1168" s="754"/>
      <c r="CDK1168" s="754"/>
      <c r="CDL1168" s="754"/>
      <c r="CDM1168" s="754"/>
      <c r="CDN1168" s="754"/>
      <c r="CDO1168" s="754"/>
      <c r="CDP1168" s="754"/>
      <c r="CDQ1168" s="754"/>
      <c r="CDR1168" s="754"/>
      <c r="CDS1168" s="754"/>
      <c r="CDT1168" s="754"/>
      <c r="CDU1168" s="754"/>
      <c r="CDV1168" s="754"/>
      <c r="CDW1168" s="754"/>
      <c r="CDX1168" s="754"/>
      <c r="CDY1168" s="754"/>
      <c r="CDZ1168" s="754"/>
      <c r="CEA1168" s="754"/>
      <c r="CEB1168" s="754"/>
      <c r="CEC1168" s="754"/>
      <c r="CED1168" s="754"/>
      <c r="CEE1168" s="754"/>
      <c r="CEF1168" s="754"/>
      <c r="CEG1168" s="754"/>
      <c r="CEH1168" s="754"/>
      <c r="CEI1168" s="754"/>
      <c r="CEJ1168" s="754"/>
      <c r="CEK1168" s="754"/>
      <c r="CEL1168" s="754"/>
      <c r="CEM1168" s="754"/>
      <c r="CEN1168" s="754"/>
      <c r="CEO1168" s="754"/>
      <c r="CEP1168" s="754"/>
      <c r="CEQ1168" s="754"/>
      <c r="CER1168" s="754"/>
      <c r="CES1168" s="754"/>
      <c r="CET1168" s="754"/>
      <c r="CEU1168" s="754"/>
      <c r="CEV1168" s="754"/>
      <c r="CEW1168" s="754"/>
      <c r="CEX1168" s="754"/>
      <c r="CEY1168" s="754"/>
      <c r="CEZ1168" s="754"/>
      <c r="CFA1168" s="754"/>
      <c r="CFB1168" s="754"/>
      <c r="CFC1168" s="754"/>
      <c r="CFD1168" s="754"/>
      <c r="CFE1168" s="754"/>
      <c r="CFF1168" s="754"/>
      <c r="CFG1168" s="754"/>
      <c r="CFH1168" s="754"/>
      <c r="CFI1168" s="754"/>
      <c r="CFJ1168" s="754"/>
      <c r="CFK1168" s="754"/>
      <c r="CFL1168" s="754"/>
      <c r="CFM1168" s="754"/>
      <c r="CFN1168" s="754"/>
      <c r="CFO1168" s="754"/>
      <c r="CFP1168" s="754"/>
      <c r="CFQ1168" s="754"/>
      <c r="CFR1168" s="754"/>
      <c r="CFS1168" s="754"/>
      <c r="CFT1168" s="754"/>
      <c r="CFU1168" s="754"/>
      <c r="CFV1168" s="754"/>
      <c r="CFW1168" s="754"/>
      <c r="CFX1168" s="754"/>
      <c r="CFY1168" s="754"/>
      <c r="CFZ1168" s="754"/>
      <c r="CGA1168" s="754"/>
      <c r="CGB1168" s="754"/>
      <c r="CGC1168" s="754"/>
      <c r="CGD1168" s="754"/>
      <c r="CGE1168" s="754"/>
      <c r="CGF1168" s="754"/>
      <c r="CGG1168" s="754"/>
      <c r="CGH1168" s="754"/>
      <c r="CGI1168" s="754"/>
      <c r="CGJ1168" s="754"/>
      <c r="CGK1168" s="754"/>
      <c r="CGL1168" s="754"/>
      <c r="CGM1168" s="754"/>
      <c r="CGN1168" s="754"/>
      <c r="CGO1168" s="754"/>
      <c r="CGP1168" s="754"/>
      <c r="CGQ1168" s="754"/>
      <c r="CGR1168" s="754"/>
      <c r="CGS1168" s="754"/>
      <c r="CGT1168" s="754"/>
      <c r="CGU1168" s="754"/>
      <c r="CGV1168" s="754"/>
      <c r="CGW1168" s="754"/>
      <c r="CGX1168" s="754"/>
      <c r="CGY1168" s="754"/>
      <c r="CGZ1168" s="754"/>
      <c r="CHA1168" s="754"/>
      <c r="CHB1168" s="754"/>
      <c r="CHC1168" s="754"/>
      <c r="CHD1168" s="754"/>
      <c r="CHE1168" s="754"/>
      <c r="CHF1168" s="754"/>
      <c r="CHG1168" s="754"/>
      <c r="CHH1168" s="754"/>
      <c r="CHI1168" s="754"/>
      <c r="CHJ1168" s="754"/>
      <c r="CHK1168" s="754"/>
      <c r="CHL1168" s="754"/>
      <c r="CHM1168" s="754"/>
      <c r="CHN1168" s="754"/>
      <c r="CHO1168" s="754"/>
      <c r="CHP1168" s="754"/>
      <c r="CHQ1168" s="754"/>
      <c r="CHR1168" s="754"/>
      <c r="CHS1168" s="754"/>
      <c r="CHT1168" s="754"/>
      <c r="CHU1168" s="754"/>
      <c r="CHV1168" s="754"/>
      <c r="CHW1168" s="754"/>
      <c r="CHX1168" s="754"/>
      <c r="CHY1168" s="754"/>
      <c r="CHZ1168" s="754"/>
      <c r="CIA1168" s="754"/>
      <c r="CIB1168" s="754"/>
      <c r="CIC1168" s="754"/>
      <c r="CID1168" s="754"/>
      <c r="CIE1168" s="754"/>
      <c r="CIF1168" s="754"/>
      <c r="CIG1168" s="754"/>
      <c r="CIH1168" s="754"/>
      <c r="CII1168" s="754"/>
      <c r="CIJ1168" s="754"/>
      <c r="CIK1168" s="754"/>
      <c r="CIL1168" s="754"/>
      <c r="CIM1168" s="754"/>
      <c r="CIN1168" s="754"/>
      <c r="CIO1168" s="754"/>
      <c r="CIP1168" s="754"/>
      <c r="CIQ1168" s="754"/>
      <c r="CIR1168" s="754"/>
      <c r="CIS1168" s="754"/>
      <c r="CIT1168" s="754"/>
      <c r="CIU1168" s="754"/>
      <c r="CIV1168" s="754"/>
      <c r="CIW1168" s="754"/>
      <c r="CIX1168" s="754"/>
      <c r="CIY1168" s="754"/>
      <c r="CIZ1168" s="754"/>
      <c r="CJA1168" s="754"/>
      <c r="CJB1168" s="754"/>
      <c r="CJC1168" s="754"/>
      <c r="CJD1168" s="754"/>
      <c r="CJE1168" s="754"/>
      <c r="CJF1168" s="754"/>
      <c r="CJG1168" s="754"/>
      <c r="CJH1168" s="754"/>
      <c r="CJI1168" s="754"/>
      <c r="CJJ1168" s="754"/>
      <c r="CJK1168" s="754"/>
      <c r="CJL1168" s="754"/>
      <c r="CJM1168" s="754"/>
      <c r="CJN1168" s="754"/>
      <c r="CJO1168" s="754"/>
      <c r="CJP1168" s="754"/>
      <c r="CJQ1168" s="754"/>
      <c r="CJR1168" s="754"/>
      <c r="CJS1168" s="754"/>
      <c r="CJT1168" s="754"/>
      <c r="CJU1168" s="754"/>
      <c r="CJV1168" s="754"/>
      <c r="CJW1168" s="754"/>
      <c r="CJX1168" s="754"/>
      <c r="CJY1168" s="754"/>
      <c r="CJZ1168" s="754"/>
      <c r="CKA1168" s="754"/>
      <c r="CKB1168" s="754"/>
      <c r="CKC1168" s="754"/>
      <c r="CKD1168" s="754"/>
      <c r="CKE1168" s="754"/>
      <c r="CKF1168" s="754"/>
      <c r="CKG1168" s="754"/>
      <c r="CKH1168" s="754"/>
      <c r="CKI1168" s="754"/>
      <c r="CKJ1168" s="754"/>
      <c r="CKK1168" s="754"/>
      <c r="CKL1168" s="754"/>
      <c r="CKM1168" s="754"/>
      <c r="CKN1168" s="754"/>
      <c r="CKO1168" s="754"/>
      <c r="CKP1168" s="754"/>
      <c r="CKQ1168" s="754"/>
      <c r="CKR1168" s="754"/>
      <c r="CKS1168" s="754"/>
      <c r="CKT1168" s="754"/>
      <c r="CKU1168" s="754"/>
      <c r="CKV1168" s="754"/>
      <c r="CKW1168" s="754"/>
      <c r="CKX1168" s="754"/>
      <c r="CKY1168" s="754"/>
      <c r="CKZ1168" s="754"/>
      <c r="CLA1168" s="754"/>
      <c r="CLB1168" s="754"/>
      <c r="CLC1168" s="754"/>
      <c r="CLD1168" s="754"/>
      <c r="CLE1168" s="754"/>
      <c r="CLF1168" s="754"/>
      <c r="CLG1168" s="754"/>
      <c r="CLH1168" s="754"/>
      <c r="CLI1168" s="754"/>
      <c r="CLJ1168" s="754"/>
      <c r="CLK1168" s="754"/>
      <c r="CLL1168" s="754"/>
      <c r="CLM1168" s="754"/>
      <c r="CLN1168" s="754"/>
      <c r="CLO1168" s="754"/>
      <c r="CLP1168" s="754"/>
      <c r="CLQ1168" s="754"/>
      <c r="CLR1168" s="754"/>
      <c r="CLS1168" s="754"/>
      <c r="CLT1168" s="754"/>
      <c r="CLU1168" s="754"/>
      <c r="CLV1168" s="754"/>
      <c r="CLW1168" s="754"/>
      <c r="CLX1168" s="754"/>
      <c r="CLY1168" s="754"/>
      <c r="CLZ1168" s="754"/>
      <c r="CMA1168" s="754"/>
      <c r="CMB1168" s="754"/>
      <c r="CMC1168" s="754"/>
      <c r="CMD1168" s="754"/>
      <c r="CME1168" s="754"/>
      <c r="CMF1168" s="754"/>
      <c r="CMG1168" s="754"/>
      <c r="CMH1168" s="754"/>
      <c r="CMI1168" s="754"/>
      <c r="CMJ1168" s="754"/>
      <c r="CMK1168" s="754"/>
      <c r="CML1168" s="754"/>
      <c r="CMM1168" s="754"/>
      <c r="CMN1168" s="754"/>
      <c r="CMO1168" s="754"/>
      <c r="CMP1168" s="754"/>
      <c r="CMQ1168" s="754"/>
      <c r="CMR1168" s="754"/>
      <c r="CMS1168" s="754"/>
      <c r="CMT1168" s="754"/>
      <c r="CMU1168" s="754"/>
      <c r="CMV1168" s="754"/>
      <c r="CMW1168" s="754"/>
      <c r="CMX1168" s="754"/>
      <c r="CMY1168" s="754"/>
      <c r="CMZ1168" s="754"/>
      <c r="CNA1168" s="754"/>
      <c r="CNB1168" s="754"/>
      <c r="CNC1168" s="754"/>
      <c r="CND1168" s="754"/>
      <c r="CNE1168" s="754"/>
      <c r="CNF1168" s="754"/>
      <c r="CNG1168" s="754"/>
      <c r="CNH1168" s="754"/>
      <c r="CNI1168" s="754"/>
      <c r="CNJ1168" s="754"/>
      <c r="CNK1168" s="754"/>
      <c r="CNL1168" s="754"/>
      <c r="CNM1168" s="754"/>
      <c r="CNN1168" s="754"/>
      <c r="CNO1168" s="754"/>
      <c r="CNP1168" s="754"/>
      <c r="CNQ1168" s="754"/>
      <c r="CNR1168" s="754"/>
      <c r="CNS1168" s="754"/>
      <c r="CNT1168" s="754"/>
      <c r="CNU1168" s="754"/>
      <c r="CNV1168" s="754"/>
      <c r="CNW1168" s="754"/>
      <c r="CNX1168" s="754"/>
      <c r="CNY1168" s="754"/>
      <c r="CNZ1168" s="754"/>
      <c r="COA1168" s="754"/>
      <c r="COB1168" s="754"/>
      <c r="COC1168" s="754"/>
      <c r="COD1168" s="754"/>
      <c r="COE1168" s="754"/>
      <c r="COF1168" s="754"/>
      <c r="COG1168" s="754"/>
      <c r="COH1168" s="754"/>
      <c r="COI1168" s="754"/>
      <c r="COJ1168" s="754"/>
      <c r="COK1168" s="754"/>
      <c r="COL1168" s="754"/>
      <c r="COM1168" s="754"/>
      <c r="CON1168" s="754"/>
      <c r="COO1168" s="754"/>
      <c r="COP1168" s="754"/>
      <c r="COQ1168" s="754"/>
      <c r="COR1168" s="754"/>
      <c r="COS1168" s="754"/>
      <c r="COT1168" s="754"/>
      <c r="COU1168" s="754"/>
      <c r="COV1168" s="754"/>
      <c r="COW1168" s="754"/>
      <c r="COX1168" s="754"/>
      <c r="COY1168" s="754"/>
      <c r="COZ1168" s="754"/>
      <c r="CPA1168" s="754"/>
      <c r="CPB1168" s="754"/>
      <c r="CPC1168" s="754"/>
      <c r="CPD1168" s="754"/>
      <c r="CPE1168" s="754"/>
      <c r="CPF1168" s="754"/>
      <c r="CPG1168" s="754"/>
      <c r="CPH1168" s="754"/>
      <c r="CPI1168" s="754"/>
      <c r="CPJ1168" s="754"/>
      <c r="CPK1168" s="754"/>
      <c r="CPL1168" s="754"/>
      <c r="CPM1168" s="754"/>
      <c r="CPN1168" s="754"/>
      <c r="CPO1168" s="754"/>
      <c r="CPP1168" s="754"/>
      <c r="CPQ1168" s="754"/>
      <c r="CPR1168" s="754"/>
      <c r="CPS1168" s="754"/>
      <c r="CPT1168" s="754"/>
      <c r="CPU1168" s="754"/>
      <c r="CPV1168" s="754"/>
      <c r="CPW1168" s="754"/>
      <c r="CPX1168" s="754"/>
      <c r="CPY1168" s="754"/>
      <c r="CPZ1168" s="754"/>
      <c r="CQA1168" s="754"/>
      <c r="CQB1168" s="754"/>
      <c r="CQC1168" s="754"/>
      <c r="CQD1168" s="754"/>
      <c r="CQE1168" s="754"/>
      <c r="CQF1168" s="754"/>
      <c r="CQG1168" s="754"/>
      <c r="CQH1168" s="754"/>
      <c r="CQI1168" s="754"/>
      <c r="CQJ1168" s="754"/>
      <c r="CQK1168" s="754"/>
      <c r="CQL1168" s="754"/>
      <c r="CQM1168" s="754"/>
      <c r="CQN1168" s="754"/>
      <c r="CQO1168" s="754"/>
      <c r="CQP1168" s="754"/>
      <c r="CQQ1168" s="754"/>
      <c r="CQR1168" s="754"/>
      <c r="CQS1168" s="754"/>
      <c r="CQT1168" s="754"/>
      <c r="CQU1168" s="754"/>
      <c r="CQV1168" s="754"/>
      <c r="CQW1168" s="754"/>
      <c r="CQX1168" s="754"/>
      <c r="CQY1168" s="754"/>
      <c r="CQZ1168" s="754"/>
      <c r="CRA1168" s="754"/>
      <c r="CRB1168" s="754"/>
      <c r="CRC1168" s="754"/>
      <c r="CRD1168" s="754"/>
      <c r="CRE1168" s="754"/>
      <c r="CRF1168" s="754"/>
      <c r="CRG1168" s="754"/>
      <c r="CRH1168" s="754"/>
      <c r="CRI1168" s="754"/>
      <c r="CRJ1168" s="754"/>
      <c r="CRK1168" s="754"/>
      <c r="CRL1168" s="754"/>
      <c r="CRM1168" s="754"/>
      <c r="CRN1168" s="754"/>
      <c r="CRO1168" s="754"/>
      <c r="CRP1168" s="754"/>
      <c r="CRQ1168" s="754"/>
      <c r="CRR1168" s="754"/>
      <c r="CRS1168" s="754"/>
      <c r="CRT1168" s="754"/>
      <c r="CRU1168" s="754"/>
      <c r="CRV1168" s="754"/>
      <c r="CRW1168" s="754"/>
      <c r="CRX1168" s="754"/>
      <c r="CRY1168" s="754"/>
      <c r="CRZ1168" s="754"/>
      <c r="CSA1168" s="754"/>
      <c r="CSB1168" s="754"/>
      <c r="CSC1168" s="754"/>
      <c r="CSD1168" s="754"/>
      <c r="CSE1168" s="754"/>
      <c r="CSF1168" s="754"/>
      <c r="CSG1168" s="754"/>
      <c r="CSH1168" s="754"/>
      <c r="CSI1168" s="754"/>
      <c r="CSJ1168" s="754"/>
      <c r="CSK1168" s="754"/>
      <c r="CSL1168" s="754"/>
      <c r="CSM1168" s="754"/>
      <c r="CSN1168" s="754"/>
      <c r="CSO1168" s="754"/>
      <c r="CSP1168" s="754"/>
      <c r="CSQ1168" s="754"/>
      <c r="CSR1168" s="754"/>
      <c r="CSS1168" s="754"/>
      <c r="CST1168" s="754"/>
      <c r="CSU1168" s="754"/>
      <c r="CSV1168" s="754"/>
      <c r="CSW1168" s="754"/>
      <c r="CSX1168" s="754"/>
      <c r="CSY1168" s="754"/>
      <c r="CSZ1168" s="754"/>
      <c r="CTA1168" s="754"/>
      <c r="CTB1168" s="754"/>
      <c r="CTC1168" s="754"/>
      <c r="CTD1168" s="754"/>
      <c r="CTE1168" s="754"/>
      <c r="CTF1168" s="754"/>
      <c r="CTG1168" s="754"/>
      <c r="CTH1168" s="754"/>
      <c r="CTI1168" s="754"/>
      <c r="CTJ1168" s="754"/>
      <c r="CTK1168" s="754"/>
      <c r="CTL1168" s="754"/>
      <c r="CTM1168" s="754"/>
      <c r="CTN1168" s="754"/>
      <c r="CTO1168" s="754"/>
      <c r="CTP1168" s="754"/>
      <c r="CTQ1168" s="754"/>
      <c r="CTR1168" s="754"/>
      <c r="CTS1168" s="754"/>
      <c r="CTT1168" s="754"/>
      <c r="CTU1168" s="754"/>
      <c r="CTV1168" s="754"/>
      <c r="CTW1168" s="754"/>
      <c r="CTX1168" s="754"/>
      <c r="CTY1168" s="754"/>
      <c r="CTZ1168" s="754"/>
      <c r="CUA1168" s="754"/>
      <c r="CUB1168" s="754"/>
      <c r="CUC1168" s="754"/>
      <c r="CUD1168" s="754"/>
      <c r="CUE1168" s="754"/>
      <c r="CUF1168" s="754"/>
      <c r="CUG1168" s="754"/>
      <c r="CUH1168" s="754"/>
      <c r="CUI1168" s="754"/>
      <c r="CUJ1168" s="754"/>
      <c r="CUK1168" s="754"/>
      <c r="CUL1168" s="754"/>
      <c r="CUM1168" s="754"/>
      <c r="CUN1168" s="754"/>
      <c r="CUO1168" s="754"/>
      <c r="CUP1168" s="754"/>
      <c r="CUQ1168" s="754"/>
      <c r="CUR1168" s="754"/>
      <c r="CUS1168" s="754"/>
      <c r="CUT1168" s="754"/>
      <c r="CUU1168" s="754"/>
      <c r="CUV1168" s="754"/>
      <c r="CUW1168" s="754"/>
      <c r="CUX1168" s="754"/>
      <c r="CUY1168" s="754"/>
      <c r="CUZ1168" s="754"/>
      <c r="CVA1168" s="754"/>
      <c r="CVB1168" s="754"/>
      <c r="CVC1168" s="754"/>
      <c r="CVD1168" s="754"/>
      <c r="CVE1168" s="754"/>
      <c r="CVF1168" s="754"/>
      <c r="CVG1168" s="754"/>
      <c r="CVH1168" s="754"/>
      <c r="CVI1168" s="754"/>
      <c r="CVJ1168" s="754"/>
      <c r="CVK1168" s="754"/>
      <c r="CVL1168" s="754"/>
      <c r="CVM1168" s="754"/>
      <c r="CVN1168" s="754"/>
      <c r="CVO1168" s="754"/>
      <c r="CVP1168" s="754"/>
      <c r="CVQ1168" s="754"/>
      <c r="CVR1168" s="754"/>
      <c r="CVS1168" s="754"/>
      <c r="CVT1168" s="754"/>
      <c r="CVU1168" s="754"/>
      <c r="CVV1168" s="754"/>
      <c r="CVW1168" s="754"/>
      <c r="CVX1168" s="754"/>
      <c r="CVY1168" s="754"/>
      <c r="CVZ1168" s="754"/>
      <c r="CWA1168" s="754"/>
      <c r="CWB1168" s="754"/>
      <c r="CWC1168" s="754"/>
      <c r="CWD1168" s="754"/>
      <c r="CWE1168" s="754"/>
      <c r="CWF1168" s="754"/>
      <c r="CWG1168" s="754"/>
      <c r="CWH1168" s="754"/>
      <c r="CWI1168" s="754"/>
      <c r="CWJ1168" s="754"/>
      <c r="CWK1168" s="754"/>
      <c r="CWL1168" s="754"/>
      <c r="CWM1168" s="754"/>
      <c r="CWN1168" s="754"/>
      <c r="CWO1168" s="754"/>
      <c r="CWP1168" s="754"/>
      <c r="CWQ1168" s="754"/>
      <c r="CWR1168" s="754"/>
      <c r="CWS1168" s="754"/>
      <c r="CWT1168" s="754"/>
      <c r="CWU1168" s="754"/>
      <c r="CWV1168" s="754"/>
      <c r="CWW1168" s="754"/>
      <c r="CWX1168" s="754"/>
      <c r="CWY1168" s="754"/>
      <c r="CWZ1168" s="754"/>
      <c r="CXA1168" s="754"/>
      <c r="CXB1168" s="754"/>
      <c r="CXC1168" s="754"/>
      <c r="CXD1168" s="754"/>
      <c r="CXE1168" s="754"/>
      <c r="CXF1168" s="754"/>
      <c r="CXG1168" s="754"/>
      <c r="CXH1168" s="754"/>
      <c r="CXI1168" s="754"/>
      <c r="CXJ1168" s="754"/>
      <c r="CXK1168" s="754"/>
      <c r="CXL1168" s="754"/>
      <c r="CXM1168" s="754"/>
      <c r="CXN1168" s="754"/>
      <c r="CXO1168" s="754"/>
      <c r="CXP1168" s="754"/>
      <c r="CXQ1168" s="754"/>
      <c r="CXR1168" s="754"/>
      <c r="CXS1168" s="754"/>
      <c r="CXT1168" s="754"/>
      <c r="CXU1168" s="754"/>
      <c r="CXV1168" s="754"/>
      <c r="CXW1168" s="754"/>
      <c r="CXX1168" s="754"/>
      <c r="CXY1168" s="754"/>
      <c r="CXZ1168" s="754"/>
      <c r="CYA1168" s="754"/>
      <c r="CYB1168" s="754"/>
      <c r="CYC1168" s="754"/>
      <c r="CYD1168" s="754"/>
      <c r="CYE1168" s="754"/>
      <c r="CYF1168" s="754"/>
      <c r="CYG1168" s="754"/>
      <c r="CYH1168" s="754"/>
      <c r="CYI1168" s="754"/>
      <c r="CYJ1168" s="754"/>
      <c r="CYK1168" s="754"/>
      <c r="CYL1168" s="754"/>
      <c r="CYM1168" s="754"/>
      <c r="CYN1168" s="754"/>
      <c r="CYO1168" s="754"/>
      <c r="CYP1168" s="754"/>
      <c r="CYQ1168" s="754"/>
      <c r="CYR1168" s="754"/>
      <c r="CYS1168" s="754"/>
      <c r="CYT1168" s="754"/>
      <c r="CYU1168" s="754"/>
      <c r="CYV1168" s="754"/>
      <c r="CYW1168" s="754"/>
      <c r="CYX1168" s="754"/>
      <c r="CYY1168" s="754"/>
      <c r="CYZ1168" s="754"/>
      <c r="CZA1168" s="754"/>
      <c r="CZB1168" s="754"/>
      <c r="CZC1168" s="754"/>
      <c r="CZD1168" s="754"/>
      <c r="CZE1168" s="754"/>
      <c r="CZF1168" s="754"/>
      <c r="CZG1168" s="754"/>
      <c r="CZH1168" s="754"/>
      <c r="CZI1168" s="754"/>
      <c r="CZJ1168" s="754"/>
      <c r="CZK1168" s="754"/>
      <c r="CZL1168" s="754"/>
      <c r="CZM1168" s="754"/>
      <c r="CZN1168" s="754"/>
      <c r="CZO1168" s="754"/>
      <c r="CZP1168" s="754"/>
      <c r="CZQ1168" s="754"/>
      <c r="CZR1168" s="754"/>
      <c r="CZS1168" s="754"/>
      <c r="CZT1168" s="754"/>
      <c r="CZU1168" s="754"/>
      <c r="CZV1168" s="754"/>
      <c r="CZW1168" s="754"/>
      <c r="CZX1168" s="754"/>
      <c r="CZY1168" s="754"/>
      <c r="CZZ1168" s="754"/>
      <c r="DAA1168" s="754"/>
      <c r="DAB1168" s="754"/>
      <c r="DAC1168" s="754"/>
      <c r="DAD1168" s="754"/>
      <c r="DAE1168" s="754"/>
      <c r="DAF1168" s="754"/>
      <c r="DAG1168" s="754"/>
      <c r="DAH1168" s="754"/>
      <c r="DAI1168" s="754"/>
      <c r="DAJ1168" s="754"/>
      <c r="DAK1168" s="754"/>
      <c r="DAL1168" s="754"/>
      <c r="DAM1168" s="754"/>
      <c r="DAN1168" s="754"/>
      <c r="DAO1168" s="754"/>
      <c r="DAP1168" s="754"/>
      <c r="DAQ1168" s="754"/>
      <c r="DAR1168" s="754"/>
      <c r="DAS1168" s="754"/>
      <c r="DAT1168" s="754"/>
      <c r="DAU1168" s="754"/>
      <c r="DAV1168" s="754"/>
      <c r="DAW1168" s="754"/>
      <c r="DAX1168" s="754"/>
      <c r="DAY1168" s="754"/>
      <c r="DAZ1168" s="754"/>
      <c r="DBA1168" s="754"/>
      <c r="DBB1168" s="754"/>
      <c r="DBC1168" s="754"/>
      <c r="DBD1168" s="754"/>
      <c r="DBE1168" s="754"/>
      <c r="DBF1168" s="754"/>
      <c r="DBG1168" s="754"/>
      <c r="DBH1168" s="754"/>
      <c r="DBI1168" s="754"/>
      <c r="DBJ1168" s="754"/>
      <c r="DBK1168" s="754"/>
      <c r="DBL1168" s="754"/>
      <c r="DBM1168" s="754"/>
      <c r="DBN1168" s="754"/>
      <c r="DBO1168" s="754"/>
      <c r="DBP1168" s="754"/>
      <c r="DBQ1168" s="754"/>
      <c r="DBR1168" s="754"/>
      <c r="DBS1168" s="754"/>
      <c r="DBT1168" s="754"/>
      <c r="DBU1168" s="754"/>
      <c r="DBV1168" s="754"/>
      <c r="DBW1168" s="754"/>
      <c r="DBX1168" s="754"/>
      <c r="DBY1168" s="754"/>
      <c r="DBZ1168" s="754"/>
      <c r="DCA1168" s="754"/>
      <c r="DCB1168" s="754"/>
      <c r="DCC1168" s="754"/>
      <c r="DCD1168" s="754"/>
      <c r="DCE1168" s="754"/>
      <c r="DCF1168" s="754"/>
      <c r="DCG1168" s="754"/>
      <c r="DCH1168" s="754"/>
      <c r="DCI1168" s="754"/>
      <c r="DCJ1168" s="754"/>
      <c r="DCK1168" s="754"/>
      <c r="DCL1168" s="754"/>
      <c r="DCM1168" s="754"/>
      <c r="DCN1168" s="754"/>
      <c r="DCO1168" s="754"/>
      <c r="DCP1168" s="754"/>
      <c r="DCQ1168" s="754"/>
      <c r="DCR1168" s="754"/>
      <c r="DCS1168" s="754"/>
      <c r="DCT1168" s="754"/>
      <c r="DCU1168" s="754"/>
      <c r="DCV1168" s="754"/>
      <c r="DCW1168" s="754"/>
      <c r="DCX1168" s="754"/>
      <c r="DCY1168" s="754"/>
      <c r="DCZ1168" s="754"/>
      <c r="DDA1168" s="754"/>
      <c r="DDB1168" s="754"/>
      <c r="DDC1168" s="754"/>
      <c r="DDD1168" s="754"/>
      <c r="DDE1168" s="754"/>
      <c r="DDF1168" s="754"/>
      <c r="DDG1168" s="754"/>
      <c r="DDH1168" s="754"/>
      <c r="DDI1168" s="754"/>
      <c r="DDJ1168" s="754"/>
      <c r="DDK1168" s="754"/>
      <c r="DDL1168" s="754"/>
      <c r="DDM1168" s="754"/>
      <c r="DDN1168" s="754"/>
      <c r="DDO1168" s="754"/>
      <c r="DDP1168" s="754"/>
      <c r="DDQ1168" s="754"/>
      <c r="DDR1168" s="754"/>
      <c r="DDS1168" s="754"/>
      <c r="DDT1168" s="754"/>
      <c r="DDU1168" s="754"/>
      <c r="DDV1168" s="754"/>
      <c r="DDW1168" s="754"/>
      <c r="DDX1168" s="754"/>
      <c r="DDY1168" s="754"/>
      <c r="DDZ1168" s="754"/>
      <c r="DEA1168" s="754"/>
      <c r="DEB1168" s="754"/>
      <c r="DEC1168" s="754"/>
      <c r="DED1168" s="754"/>
      <c r="DEE1168" s="754"/>
      <c r="DEF1168" s="754"/>
      <c r="DEG1168" s="754"/>
      <c r="DEH1168" s="754"/>
      <c r="DEI1168" s="754"/>
      <c r="DEJ1168" s="754"/>
      <c r="DEK1168" s="754"/>
      <c r="DEL1168" s="754"/>
      <c r="DEM1168" s="754"/>
      <c r="DEN1168" s="754"/>
      <c r="DEO1168" s="754"/>
      <c r="DEP1168" s="754"/>
      <c r="DEQ1168" s="754"/>
      <c r="DER1168" s="754"/>
      <c r="DES1168" s="754"/>
      <c r="DET1168" s="754"/>
      <c r="DEU1168" s="754"/>
      <c r="DEV1168" s="754"/>
      <c r="DEW1168" s="754"/>
      <c r="DEX1168" s="754"/>
      <c r="DEY1168" s="754"/>
      <c r="DEZ1168" s="754"/>
      <c r="DFA1168" s="754"/>
      <c r="DFB1168" s="754"/>
      <c r="DFC1168" s="754"/>
      <c r="DFD1168" s="754"/>
      <c r="DFE1168" s="754"/>
      <c r="DFF1168" s="754"/>
      <c r="DFG1168" s="754"/>
      <c r="DFH1168" s="754"/>
      <c r="DFI1168" s="754"/>
      <c r="DFJ1168" s="754"/>
      <c r="DFK1168" s="754"/>
      <c r="DFL1168" s="754"/>
      <c r="DFM1168" s="754"/>
      <c r="DFN1168" s="754"/>
      <c r="DFO1168" s="754"/>
      <c r="DFP1168" s="754"/>
      <c r="DFQ1168" s="754"/>
      <c r="DFR1168" s="754"/>
      <c r="DFS1168" s="754"/>
      <c r="DFT1168" s="754"/>
      <c r="DFU1168" s="754"/>
      <c r="DFV1168" s="754"/>
      <c r="DFW1168" s="754"/>
      <c r="DFX1168" s="754"/>
      <c r="DFY1168" s="754"/>
      <c r="DFZ1168" s="754"/>
      <c r="DGA1168" s="754"/>
      <c r="DGB1168" s="754"/>
      <c r="DGC1168" s="754"/>
      <c r="DGD1168" s="754"/>
      <c r="DGE1168" s="754"/>
      <c r="DGF1168" s="754"/>
      <c r="DGG1168" s="754"/>
      <c r="DGH1168" s="754"/>
      <c r="DGI1168" s="754"/>
      <c r="DGJ1168" s="754"/>
      <c r="DGK1168" s="754"/>
      <c r="DGL1168" s="754"/>
      <c r="DGM1168" s="754"/>
      <c r="DGN1168" s="754"/>
      <c r="DGO1168" s="754"/>
      <c r="DGP1168" s="754"/>
      <c r="DGQ1168" s="754"/>
      <c r="DGR1168" s="754"/>
      <c r="DGS1168" s="754"/>
      <c r="DGT1168" s="754"/>
      <c r="DGU1168" s="754"/>
      <c r="DGV1168" s="754"/>
      <c r="DGW1168" s="754"/>
      <c r="DGX1168" s="754"/>
      <c r="DGY1168" s="754"/>
      <c r="DGZ1168" s="754"/>
      <c r="DHA1168" s="754"/>
      <c r="DHB1168" s="754"/>
      <c r="DHC1168" s="754"/>
      <c r="DHD1168" s="754"/>
      <c r="DHE1168" s="754"/>
      <c r="DHF1168" s="754"/>
      <c r="DHG1168" s="754"/>
      <c r="DHH1168" s="754"/>
      <c r="DHI1168" s="754"/>
      <c r="DHJ1168" s="754"/>
      <c r="DHK1168" s="754"/>
      <c r="DHL1168" s="754"/>
      <c r="DHM1168" s="754"/>
      <c r="DHN1168" s="754"/>
      <c r="DHO1168" s="754"/>
      <c r="DHP1168" s="754"/>
      <c r="DHQ1168" s="754"/>
      <c r="DHR1168" s="754"/>
      <c r="DHS1168" s="754"/>
      <c r="DHT1168" s="754"/>
      <c r="DHU1168" s="754"/>
      <c r="DHV1168" s="754"/>
      <c r="DHW1168" s="754"/>
      <c r="DHX1168" s="754"/>
      <c r="DHY1168" s="754"/>
      <c r="DHZ1168" s="754"/>
      <c r="DIA1168" s="754"/>
      <c r="DIB1168" s="754"/>
      <c r="DIC1168" s="754"/>
      <c r="DID1168" s="754"/>
      <c r="DIE1168" s="754"/>
      <c r="DIF1168" s="754"/>
      <c r="DIG1168" s="754"/>
      <c r="DIH1168" s="754"/>
      <c r="DII1168" s="754"/>
      <c r="DIJ1168" s="754"/>
      <c r="DIK1168" s="754"/>
      <c r="DIL1168" s="754"/>
      <c r="DIM1168" s="754"/>
      <c r="DIN1168" s="754"/>
      <c r="DIO1168" s="754"/>
      <c r="DIP1168" s="754"/>
      <c r="DIQ1168" s="754"/>
      <c r="DIR1168" s="754"/>
      <c r="DIS1168" s="754"/>
      <c r="DIT1168" s="754"/>
      <c r="DIU1168" s="754"/>
      <c r="DIV1168" s="754"/>
      <c r="DIW1168" s="754"/>
      <c r="DIX1168" s="754"/>
      <c r="DIY1168" s="754"/>
      <c r="DIZ1168" s="754"/>
      <c r="DJA1168" s="754"/>
      <c r="DJB1168" s="754"/>
      <c r="DJC1168" s="754"/>
      <c r="DJD1168" s="754"/>
      <c r="DJE1168" s="754"/>
      <c r="DJF1168" s="754"/>
      <c r="DJG1168" s="754"/>
      <c r="DJH1168" s="754"/>
      <c r="DJI1168" s="754"/>
      <c r="DJJ1168" s="754"/>
      <c r="DJK1168" s="754"/>
      <c r="DJL1168" s="754"/>
      <c r="DJM1168" s="754"/>
      <c r="DJN1168" s="754"/>
      <c r="DJO1168" s="754"/>
      <c r="DJP1168" s="754"/>
      <c r="DJQ1168" s="754"/>
      <c r="DJR1168" s="754"/>
      <c r="DJS1168" s="754"/>
      <c r="DJT1168" s="754"/>
      <c r="DJU1168" s="754"/>
      <c r="DJV1168" s="754"/>
      <c r="DJW1168" s="754"/>
      <c r="DJX1168" s="754"/>
      <c r="DJY1168" s="754"/>
      <c r="DJZ1168" s="754"/>
      <c r="DKA1168" s="754"/>
      <c r="DKB1168" s="754"/>
      <c r="DKC1168" s="754"/>
      <c r="DKD1168" s="754"/>
      <c r="DKE1168" s="754"/>
      <c r="DKF1168" s="754"/>
      <c r="DKG1168" s="754"/>
      <c r="DKH1168" s="754"/>
      <c r="DKI1168" s="754"/>
      <c r="DKJ1168" s="754"/>
      <c r="DKK1168" s="754"/>
      <c r="DKL1168" s="754"/>
      <c r="DKM1168" s="754"/>
      <c r="DKN1168" s="754"/>
      <c r="DKO1168" s="754"/>
      <c r="DKP1168" s="754"/>
      <c r="DKQ1168" s="754"/>
      <c r="DKR1168" s="754"/>
      <c r="DKS1168" s="754"/>
      <c r="DKT1168" s="754"/>
      <c r="DKU1168" s="754"/>
      <c r="DKV1168" s="754"/>
      <c r="DKW1168" s="754"/>
      <c r="DKX1168" s="754"/>
      <c r="DKY1168" s="754"/>
      <c r="DKZ1168" s="754"/>
      <c r="DLA1168" s="754"/>
      <c r="DLB1168" s="754"/>
      <c r="DLC1168" s="754"/>
      <c r="DLD1168" s="754"/>
      <c r="DLE1168" s="754"/>
      <c r="DLF1168" s="754"/>
      <c r="DLG1168" s="754"/>
      <c r="DLH1168" s="754"/>
      <c r="DLI1168" s="754"/>
      <c r="DLJ1168" s="754"/>
      <c r="DLK1168" s="754"/>
      <c r="DLL1168" s="754"/>
      <c r="DLM1168" s="754"/>
      <c r="DLN1168" s="754"/>
      <c r="DLO1168" s="754"/>
      <c r="DLP1168" s="754"/>
      <c r="DLQ1168" s="754"/>
      <c r="DLR1168" s="754"/>
      <c r="DLS1168" s="754"/>
      <c r="DLT1168" s="754"/>
      <c r="DLU1168" s="754"/>
      <c r="DLV1168" s="754"/>
      <c r="DLW1168" s="754"/>
      <c r="DLX1168" s="754"/>
      <c r="DLY1168" s="754"/>
      <c r="DLZ1168" s="754"/>
      <c r="DMA1168" s="754"/>
      <c r="DMB1168" s="754"/>
      <c r="DMC1168" s="754"/>
      <c r="DMD1168" s="754"/>
      <c r="DME1168" s="754"/>
      <c r="DMF1168" s="754"/>
      <c r="DMG1168" s="754"/>
      <c r="DMH1168" s="754"/>
      <c r="DMI1168" s="754"/>
      <c r="DMJ1168" s="754"/>
      <c r="DMK1168" s="754"/>
      <c r="DML1168" s="754"/>
      <c r="DMM1168" s="754"/>
      <c r="DMN1168" s="754"/>
      <c r="DMO1168" s="754"/>
      <c r="DMP1168" s="754"/>
      <c r="DMQ1168" s="754"/>
      <c r="DMR1168" s="754"/>
      <c r="DMS1168" s="754"/>
      <c r="DMT1168" s="754"/>
      <c r="DMU1168" s="754"/>
      <c r="DMV1168" s="754"/>
      <c r="DMW1168" s="754"/>
      <c r="DMX1168" s="754"/>
      <c r="DMY1168" s="754"/>
      <c r="DMZ1168" s="754"/>
      <c r="DNA1168" s="754"/>
      <c r="DNB1168" s="754"/>
      <c r="DNC1168" s="754"/>
      <c r="DND1168" s="754"/>
      <c r="DNE1168" s="754"/>
      <c r="DNF1168" s="754"/>
      <c r="DNG1168" s="754"/>
      <c r="DNH1168" s="754"/>
      <c r="DNI1168" s="754"/>
      <c r="DNJ1168" s="754"/>
      <c r="DNK1168" s="754"/>
      <c r="DNL1168" s="754"/>
      <c r="DNM1168" s="754"/>
      <c r="DNN1168" s="754"/>
      <c r="DNO1168" s="754"/>
      <c r="DNP1168" s="754"/>
      <c r="DNQ1168" s="754"/>
      <c r="DNR1168" s="754"/>
      <c r="DNS1168" s="754"/>
      <c r="DNT1168" s="754"/>
      <c r="DNU1168" s="754"/>
      <c r="DNV1168" s="754"/>
      <c r="DNW1168" s="754"/>
      <c r="DNX1168" s="754"/>
      <c r="DNY1168" s="754"/>
      <c r="DNZ1168" s="754"/>
      <c r="DOA1168" s="754"/>
      <c r="DOB1168" s="754"/>
      <c r="DOC1168" s="754"/>
      <c r="DOD1168" s="754"/>
      <c r="DOE1168" s="754"/>
      <c r="DOF1168" s="754"/>
      <c r="DOG1168" s="754"/>
      <c r="DOH1168" s="754"/>
      <c r="DOI1168" s="754"/>
      <c r="DOJ1168" s="754"/>
      <c r="DOK1168" s="754"/>
      <c r="DOL1168" s="754"/>
      <c r="DOM1168" s="754"/>
      <c r="DON1168" s="754"/>
      <c r="DOO1168" s="754"/>
      <c r="DOP1168" s="754"/>
      <c r="DOQ1168" s="754"/>
      <c r="DOR1168" s="754"/>
      <c r="DOS1168" s="754"/>
      <c r="DOT1168" s="754"/>
      <c r="DOU1168" s="754"/>
      <c r="DOV1168" s="754"/>
      <c r="DOW1168" s="754"/>
      <c r="DOX1168" s="754"/>
      <c r="DOY1168" s="754"/>
      <c r="DOZ1168" s="754"/>
      <c r="DPA1168" s="754"/>
      <c r="DPB1168" s="754"/>
      <c r="DPC1168" s="754"/>
      <c r="DPD1168" s="754"/>
      <c r="DPE1168" s="754"/>
      <c r="DPF1168" s="754"/>
      <c r="DPG1168" s="754"/>
      <c r="DPH1168" s="754"/>
      <c r="DPI1168" s="754"/>
      <c r="DPJ1168" s="754"/>
      <c r="DPK1168" s="754"/>
      <c r="DPL1168" s="754"/>
      <c r="DPM1168" s="754"/>
      <c r="DPN1168" s="754"/>
      <c r="DPO1168" s="754"/>
      <c r="DPP1168" s="754"/>
      <c r="DPQ1168" s="754"/>
      <c r="DPR1168" s="754"/>
      <c r="DPS1168" s="754"/>
      <c r="DPT1168" s="754"/>
      <c r="DPU1168" s="754"/>
      <c r="DPV1168" s="754"/>
      <c r="DPW1168" s="754"/>
      <c r="DPX1168" s="754"/>
      <c r="DPY1168" s="754"/>
      <c r="DPZ1168" s="754"/>
      <c r="DQA1168" s="754"/>
      <c r="DQB1168" s="754"/>
      <c r="DQC1168" s="754"/>
      <c r="DQD1168" s="754"/>
      <c r="DQE1168" s="754"/>
      <c r="DQF1168" s="754"/>
      <c r="DQG1168" s="754"/>
      <c r="DQH1168" s="754"/>
      <c r="DQI1168" s="754"/>
      <c r="DQJ1168" s="754"/>
      <c r="DQK1168" s="754"/>
      <c r="DQL1168" s="754"/>
      <c r="DQM1168" s="754"/>
      <c r="DQN1168" s="754"/>
      <c r="DQO1168" s="754"/>
      <c r="DQP1168" s="754"/>
      <c r="DQQ1168" s="754"/>
      <c r="DQR1168" s="754"/>
      <c r="DQS1168" s="754"/>
      <c r="DQT1168" s="754"/>
      <c r="DQU1168" s="754"/>
      <c r="DQV1168" s="754"/>
      <c r="DQW1168" s="754"/>
      <c r="DQX1168" s="754"/>
      <c r="DQY1168" s="754"/>
      <c r="DQZ1168" s="754"/>
      <c r="DRA1168" s="754"/>
      <c r="DRB1168" s="754"/>
      <c r="DRC1168" s="754"/>
      <c r="DRD1168" s="754"/>
      <c r="DRE1168" s="754"/>
      <c r="DRF1168" s="754"/>
      <c r="DRG1168" s="754"/>
      <c r="DRH1168" s="754"/>
      <c r="DRI1168" s="754"/>
      <c r="DRJ1168" s="754"/>
      <c r="DRK1168" s="754"/>
      <c r="DRL1168" s="754"/>
      <c r="DRM1168" s="754"/>
      <c r="DRN1168" s="754"/>
      <c r="DRO1168" s="754"/>
      <c r="DRP1168" s="754"/>
      <c r="DRQ1168" s="754"/>
      <c r="DRR1168" s="754"/>
      <c r="DRS1168" s="754"/>
      <c r="DRT1168" s="754"/>
      <c r="DRU1168" s="754"/>
      <c r="DRV1168" s="754"/>
      <c r="DRW1168" s="754"/>
      <c r="DRX1168" s="754"/>
      <c r="DRY1168" s="754"/>
      <c r="DRZ1168" s="754"/>
      <c r="DSA1168" s="754"/>
      <c r="DSB1168" s="754"/>
      <c r="DSC1168" s="754"/>
      <c r="DSD1168" s="754"/>
      <c r="DSE1168" s="754"/>
      <c r="DSF1168" s="754"/>
      <c r="DSG1168" s="754"/>
      <c r="DSH1168" s="754"/>
      <c r="DSI1168" s="754"/>
      <c r="DSJ1168" s="754"/>
      <c r="DSK1168" s="754"/>
      <c r="DSL1168" s="754"/>
      <c r="DSM1168" s="754"/>
      <c r="DSN1168" s="754"/>
      <c r="DSO1168" s="754"/>
      <c r="DSP1168" s="754"/>
      <c r="DSQ1168" s="754"/>
      <c r="DSR1168" s="754"/>
      <c r="DSS1168" s="754"/>
      <c r="DST1168" s="754"/>
      <c r="DSU1168" s="754"/>
      <c r="DSV1168" s="754"/>
      <c r="DSW1168" s="754"/>
      <c r="DSX1168" s="754"/>
      <c r="DSY1168" s="754"/>
      <c r="DSZ1168" s="754"/>
      <c r="DTA1168" s="754"/>
      <c r="DTB1168" s="754"/>
      <c r="DTC1168" s="754"/>
      <c r="DTD1168" s="754"/>
      <c r="DTE1168" s="754"/>
      <c r="DTF1168" s="754"/>
      <c r="DTG1168" s="754"/>
      <c r="DTH1168" s="754"/>
      <c r="DTI1168" s="754"/>
      <c r="DTJ1168" s="754"/>
      <c r="DTK1168" s="754"/>
      <c r="DTL1168" s="754"/>
      <c r="DTM1168" s="754"/>
      <c r="DTN1168" s="754"/>
      <c r="DTO1168" s="754"/>
      <c r="DTP1168" s="754"/>
      <c r="DTQ1168" s="754"/>
      <c r="DTR1168" s="754"/>
      <c r="DTS1168" s="754"/>
      <c r="DTT1168" s="754"/>
      <c r="DTU1168" s="754"/>
      <c r="DTV1168" s="754"/>
      <c r="DTW1168" s="754"/>
      <c r="DTX1168" s="754"/>
      <c r="DTY1168" s="754"/>
      <c r="DTZ1168" s="754"/>
      <c r="DUA1168" s="754"/>
      <c r="DUB1168" s="754"/>
      <c r="DUC1168" s="754"/>
      <c r="DUD1168" s="754"/>
      <c r="DUE1168" s="754"/>
      <c r="DUF1168" s="754"/>
      <c r="DUG1168" s="754"/>
      <c r="DUH1168" s="754"/>
      <c r="DUI1168" s="754"/>
      <c r="DUJ1168" s="754"/>
      <c r="DUK1168" s="754"/>
      <c r="DUL1168" s="754"/>
      <c r="DUM1168" s="754"/>
      <c r="DUN1168" s="754"/>
      <c r="DUO1168" s="754"/>
      <c r="DUP1168" s="754"/>
      <c r="DUQ1168" s="754"/>
      <c r="DUR1168" s="754"/>
      <c r="DUS1168" s="754"/>
      <c r="DUT1168" s="754"/>
      <c r="DUU1168" s="754"/>
      <c r="DUV1168" s="754"/>
      <c r="DUW1168" s="754"/>
      <c r="DUX1168" s="754"/>
      <c r="DUY1168" s="754"/>
      <c r="DUZ1168" s="754"/>
      <c r="DVA1168" s="754"/>
      <c r="DVB1168" s="754"/>
      <c r="DVC1168" s="754"/>
      <c r="DVD1168" s="754"/>
      <c r="DVE1168" s="754"/>
      <c r="DVF1168" s="754"/>
      <c r="DVG1168" s="754"/>
      <c r="DVH1168" s="754"/>
      <c r="DVI1168" s="754"/>
      <c r="DVJ1168" s="754"/>
      <c r="DVK1168" s="754"/>
      <c r="DVL1168" s="754"/>
      <c r="DVM1168" s="754"/>
      <c r="DVN1168" s="754"/>
      <c r="DVO1168" s="754"/>
      <c r="DVP1168" s="754"/>
      <c r="DVQ1168" s="754"/>
      <c r="DVR1168" s="754"/>
      <c r="DVS1168" s="754"/>
      <c r="DVT1168" s="754"/>
      <c r="DVU1168" s="754"/>
      <c r="DVV1168" s="754"/>
      <c r="DVW1168" s="754"/>
      <c r="DVX1168" s="754"/>
      <c r="DVY1168" s="754"/>
      <c r="DVZ1168" s="754"/>
      <c r="DWA1168" s="754"/>
      <c r="DWB1168" s="754"/>
      <c r="DWC1168" s="754"/>
      <c r="DWD1168" s="754"/>
      <c r="DWE1168" s="754"/>
      <c r="DWF1168" s="754"/>
      <c r="DWG1168" s="754"/>
      <c r="DWH1168" s="754"/>
      <c r="DWI1168" s="754"/>
      <c r="DWJ1168" s="754"/>
      <c r="DWK1168" s="754"/>
      <c r="DWL1168" s="754"/>
      <c r="DWM1168" s="754"/>
      <c r="DWN1168" s="754"/>
      <c r="DWO1168" s="754"/>
      <c r="DWP1168" s="754"/>
      <c r="DWQ1168" s="754"/>
      <c r="DWR1168" s="754"/>
      <c r="DWS1168" s="754"/>
      <c r="DWT1168" s="754"/>
      <c r="DWU1168" s="754"/>
      <c r="DWV1168" s="754"/>
      <c r="DWW1168" s="754"/>
      <c r="DWX1168" s="754"/>
      <c r="DWY1168" s="754"/>
      <c r="DWZ1168" s="754"/>
      <c r="DXA1168" s="754"/>
      <c r="DXB1168" s="754"/>
      <c r="DXC1168" s="754"/>
      <c r="DXD1168" s="754"/>
      <c r="DXE1168" s="754"/>
      <c r="DXF1168" s="754"/>
      <c r="DXG1168" s="754"/>
      <c r="DXH1168" s="754"/>
      <c r="DXI1168" s="754"/>
      <c r="DXJ1168" s="754"/>
      <c r="DXK1168" s="754"/>
      <c r="DXL1168" s="754"/>
      <c r="DXM1168" s="754"/>
      <c r="DXN1168" s="754"/>
      <c r="DXO1168" s="754"/>
      <c r="DXP1168" s="754"/>
      <c r="DXQ1168" s="754"/>
      <c r="DXR1168" s="754"/>
      <c r="DXS1168" s="754"/>
      <c r="DXT1168" s="754"/>
      <c r="DXU1168" s="754"/>
      <c r="DXV1168" s="754"/>
      <c r="DXW1168" s="754"/>
      <c r="DXX1168" s="754"/>
      <c r="DXY1168" s="754"/>
      <c r="DXZ1168" s="754"/>
      <c r="DYA1168" s="754"/>
      <c r="DYB1168" s="754"/>
      <c r="DYC1168" s="754"/>
      <c r="DYD1168" s="754"/>
      <c r="DYE1168" s="754"/>
      <c r="DYF1168" s="754"/>
      <c r="DYG1168" s="754"/>
      <c r="DYH1168" s="754"/>
      <c r="DYI1168" s="754"/>
      <c r="DYJ1168" s="754"/>
      <c r="DYK1168" s="754"/>
      <c r="DYL1168" s="754"/>
      <c r="DYM1168" s="754"/>
      <c r="DYN1168" s="754"/>
      <c r="DYO1168" s="754"/>
      <c r="DYP1168" s="754"/>
      <c r="DYQ1168" s="754"/>
      <c r="DYR1168" s="754"/>
      <c r="DYS1168" s="754"/>
      <c r="DYT1168" s="754"/>
      <c r="DYU1168" s="754"/>
      <c r="DYV1168" s="754"/>
      <c r="DYW1168" s="754"/>
      <c r="DYX1168" s="754"/>
      <c r="DYY1168" s="754"/>
      <c r="DYZ1168" s="754"/>
      <c r="DZA1168" s="754"/>
      <c r="DZB1168" s="754"/>
      <c r="DZC1168" s="754"/>
      <c r="DZD1168" s="754"/>
      <c r="DZE1168" s="754"/>
      <c r="DZF1168" s="754"/>
      <c r="DZG1168" s="754"/>
      <c r="DZH1168" s="754"/>
      <c r="DZI1168" s="754"/>
      <c r="DZJ1168" s="754"/>
      <c r="DZK1168" s="754"/>
      <c r="DZL1168" s="754"/>
      <c r="DZM1168" s="754"/>
      <c r="DZN1168" s="754"/>
      <c r="DZO1168" s="754"/>
      <c r="DZP1168" s="754"/>
      <c r="DZQ1168" s="754"/>
      <c r="DZR1168" s="754"/>
      <c r="DZS1168" s="754"/>
      <c r="DZT1168" s="754"/>
      <c r="DZU1168" s="754"/>
      <c r="DZV1168" s="754"/>
      <c r="DZW1168" s="754"/>
      <c r="DZX1168" s="754"/>
      <c r="DZY1168" s="754"/>
      <c r="DZZ1168" s="754"/>
      <c r="EAA1168" s="754"/>
      <c r="EAB1168" s="754"/>
      <c r="EAC1168" s="754"/>
      <c r="EAD1168" s="754"/>
      <c r="EAE1168" s="754"/>
      <c r="EAF1168" s="754"/>
      <c r="EAG1168" s="754"/>
      <c r="EAH1168" s="754"/>
      <c r="EAI1168" s="754"/>
      <c r="EAJ1168" s="754"/>
      <c r="EAK1168" s="754"/>
      <c r="EAL1168" s="754"/>
      <c r="EAM1168" s="754"/>
      <c r="EAN1168" s="754"/>
      <c r="EAO1168" s="754"/>
      <c r="EAP1168" s="754"/>
      <c r="EAQ1168" s="754"/>
      <c r="EAR1168" s="754"/>
      <c r="EAS1168" s="754"/>
      <c r="EAT1168" s="754"/>
      <c r="EAU1168" s="754"/>
      <c r="EAV1168" s="754"/>
      <c r="EAW1168" s="754"/>
      <c r="EAX1168" s="754"/>
      <c r="EAY1168" s="754"/>
      <c r="EAZ1168" s="754"/>
      <c r="EBA1168" s="754"/>
      <c r="EBB1168" s="754"/>
      <c r="EBC1168" s="754"/>
      <c r="EBD1168" s="754"/>
      <c r="EBE1168" s="754"/>
      <c r="EBF1168" s="754"/>
      <c r="EBG1168" s="754"/>
      <c r="EBH1168" s="754"/>
      <c r="EBI1168" s="754"/>
      <c r="EBJ1168" s="754"/>
      <c r="EBK1168" s="754"/>
      <c r="EBL1168" s="754"/>
      <c r="EBM1168" s="754"/>
      <c r="EBN1168" s="754"/>
      <c r="EBO1168" s="754"/>
      <c r="EBP1168" s="754"/>
      <c r="EBQ1168" s="754"/>
      <c r="EBR1168" s="754"/>
      <c r="EBS1168" s="754"/>
      <c r="EBT1168" s="754"/>
      <c r="EBU1168" s="754"/>
      <c r="EBV1168" s="754"/>
      <c r="EBW1168" s="754"/>
      <c r="EBX1168" s="754"/>
      <c r="EBY1168" s="754"/>
      <c r="EBZ1168" s="754"/>
      <c r="ECA1168" s="754"/>
      <c r="ECB1168" s="754"/>
      <c r="ECC1168" s="754"/>
      <c r="ECD1168" s="754"/>
      <c r="ECE1168" s="754"/>
      <c r="ECF1168" s="754"/>
      <c r="ECG1168" s="754"/>
      <c r="ECH1168" s="754"/>
      <c r="ECI1168" s="754"/>
      <c r="ECJ1168" s="754"/>
      <c r="ECK1168" s="754"/>
      <c r="ECL1168" s="754"/>
      <c r="ECM1168" s="754"/>
      <c r="ECN1168" s="754"/>
      <c r="ECO1168" s="754"/>
      <c r="ECP1168" s="754"/>
      <c r="ECQ1168" s="754"/>
      <c r="ECR1168" s="754"/>
      <c r="ECS1168" s="754"/>
      <c r="ECT1168" s="754"/>
      <c r="ECU1168" s="754"/>
      <c r="ECV1168" s="754"/>
      <c r="ECW1168" s="754"/>
      <c r="ECX1168" s="754"/>
      <c r="ECY1168" s="754"/>
      <c r="ECZ1168" s="754"/>
      <c r="EDA1168" s="754"/>
      <c r="EDB1168" s="754"/>
      <c r="EDC1168" s="754"/>
      <c r="EDD1168" s="754"/>
      <c r="EDE1168" s="754"/>
      <c r="EDF1168" s="754"/>
      <c r="EDG1168" s="754"/>
      <c r="EDH1168" s="754"/>
      <c r="EDI1168" s="754"/>
      <c r="EDJ1168" s="754"/>
      <c r="EDK1168" s="754"/>
      <c r="EDL1168" s="754"/>
      <c r="EDM1168" s="754"/>
      <c r="EDN1168" s="754"/>
      <c r="EDO1168" s="754"/>
      <c r="EDP1168" s="754"/>
      <c r="EDQ1168" s="754"/>
      <c r="EDR1168" s="754"/>
      <c r="EDS1168" s="754"/>
      <c r="EDT1168" s="754"/>
      <c r="EDU1168" s="754"/>
      <c r="EDV1168" s="754"/>
      <c r="EDW1168" s="754"/>
      <c r="EDX1168" s="754"/>
      <c r="EDY1168" s="754"/>
      <c r="EDZ1168" s="754"/>
      <c r="EEA1168" s="754"/>
      <c r="EEB1168" s="754"/>
      <c r="EEC1168" s="754"/>
      <c r="EED1168" s="754"/>
      <c r="EEE1168" s="754"/>
      <c r="EEF1168" s="754"/>
      <c r="EEG1168" s="754"/>
      <c r="EEH1168" s="754"/>
      <c r="EEI1168" s="754"/>
      <c r="EEJ1168" s="754"/>
      <c r="EEK1168" s="754"/>
      <c r="EEL1168" s="754"/>
      <c r="EEM1168" s="754"/>
      <c r="EEN1168" s="754"/>
      <c r="EEO1168" s="754"/>
      <c r="EEP1168" s="754"/>
      <c r="EEQ1168" s="754"/>
      <c r="EER1168" s="754"/>
      <c r="EES1168" s="754"/>
      <c r="EET1168" s="754"/>
      <c r="EEU1168" s="754"/>
      <c r="EEV1168" s="754"/>
      <c r="EEW1168" s="754"/>
      <c r="EEX1168" s="754"/>
      <c r="EEY1168" s="754"/>
      <c r="EEZ1168" s="754"/>
      <c r="EFA1168" s="754"/>
      <c r="EFB1168" s="754"/>
      <c r="EFC1168" s="754"/>
      <c r="EFD1168" s="754"/>
      <c r="EFE1168" s="754"/>
      <c r="EFF1168" s="754"/>
      <c r="EFG1168" s="754"/>
      <c r="EFH1168" s="754"/>
      <c r="EFI1168" s="754"/>
      <c r="EFJ1168" s="754"/>
      <c r="EFK1168" s="754"/>
      <c r="EFL1168" s="754"/>
      <c r="EFM1168" s="754"/>
      <c r="EFN1168" s="754"/>
      <c r="EFO1168" s="754"/>
      <c r="EFP1168" s="754"/>
      <c r="EFQ1168" s="754"/>
      <c r="EFR1168" s="754"/>
      <c r="EFS1168" s="754"/>
      <c r="EFT1168" s="754"/>
      <c r="EFU1168" s="754"/>
      <c r="EFV1168" s="754"/>
      <c r="EFW1168" s="754"/>
      <c r="EFX1168" s="754"/>
      <c r="EFY1168" s="754"/>
      <c r="EFZ1168" s="754"/>
      <c r="EGA1168" s="754"/>
      <c r="EGB1168" s="754"/>
      <c r="EGC1168" s="754"/>
      <c r="EGD1168" s="754"/>
      <c r="EGE1168" s="754"/>
      <c r="EGF1168" s="754"/>
      <c r="EGG1168" s="754"/>
      <c r="EGH1168" s="754"/>
      <c r="EGI1168" s="754"/>
      <c r="EGJ1168" s="754"/>
      <c r="EGK1168" s="754"/>
      <c r="EGL1168" s="754"/>
      <c r="EGM1168" s="754"/>
      <c r="EGN1168" s="754"/>
      <c r="EGO1168" s="754"/>
      <c r="EGP1168" s="754"/>
      <c r="EGQ1168" s="754"/>
      <c r="EGR1168" s="754"/>
      <c r="EGS1168" s="754"/>
      <c r="EGT1168" s="754"/>
      <c r="EGU1168" s="754"/>
      <c r="EGV1168" s="754"/>
      <c r="EGW1168" s="754"/>
      <c r="EGX1168" s="754"/>
      <c r="EGY1168" s="754"/>
      <c r="EGZ1168" s="754"/>
      <c r="EHA1168" s="754"/>
      <c r="EHB1168" s="754"/>
      <c r="EHC1168" s="754"/>
      <c r="EHD1168" s="754"/>
      <c r="EHE1168" s="754"/>
      <c r="EHF1168" s="754"/>
      <c r="EHG1168" s="754"/>
      <c r="EHH1168" s="754"/>
      <c r="EHI1168" s="754"/>
      <c r="EHJ1168" s="754"/>
      <c r="EHK1168" s="754"/>
      <c r="EHL1168" s="754"/>
      <c r="EHM1168" s="754"/>
      <c r="EHN1168" s="754"/>
      <c r="EHO1168" s="754"/>
      <c r="EHP1168" s="754"/>
      <c r="EHQ1168" s="754"/>
      <c r="EHR1168" s="754"/>
      <c r="EHS1168" s="754"/>
      <c r="EHT1168" s="754"/>
      <c r="EHU1168" s="754"/>
      <c r="EHV1168" s="754"/>
      <c r="EHW1168" s="754"/>
      <c r="EHX1168" s="754"/>
      <c r="EHY1168" s="754"/>
      <c r="EHZ1168" s="754"/>
      <c r="EIA1168" s="754"/>
      <c r="EIB1168" s="754"/>
      <c r="EIC1168" s="754"/>
      <c r="EID1168" s="754"/>
      <c r="EIE1168" s="754"/>
      <c r="EIF1168" s="754"/>
      <c r="EIG1168" s="754"/>
      <c r="EIH1168" s="754"/>
      <c r="EII1168" s="754"/>
      <c r="EIJ1168" s="754"/>
      <c r="EIK1168" s="754"/>
      <c r="EIL1168" s="754"/>
      <c r="EIM1168" s="754"/>
      <c r="EIN1168" s="754"/>
      <c r="EIO1168" s="754"/>
      <c r="EIP1168" s="754"/>
      <c r="EIQ1168" s="754"/>
      <c r="EIR1168" s="754"/>
      <c r="EIS1168" s="754"/>
      <c r="EIT1168" s="754"/>
      <c r="EIU1168" s="754"/>
      <c r="EIV1168" s="754"/>
      <c r="EIW1168" s="754"/>
      <c r="EIX1168" s="754"/>
      <c r="EIY1168" s="754"/>
      <c r="EIZ1168" s="754"/>
      <c r="EJA1168" s="754"/>
      <c r="EJB1168" s="754"/>
      <c r="EJC1168" s="754"/>
      <c r="EJD1168" s="754"/>
      <c r="EJE1168" s="754"/>
      <c r="EJF1168" s="754"/>
      <c r="EJG1168" s="754"/>
      <c r="EJH1168" s="754"/>
      <c r="EJI1168" s="754"/>
      <c r="EJJ1168" s="754"/>
      <c r="EJK1168" s="754"/>
      <c r="EJL1168" s="754"/>
      <c r="EJM1168" s="754"/>
      <c r="EJN1168" s="754"/>
      <c r="EJO1168" s="754"/>
      <c r="EJP1168" s="754"/>
      <c r="EJQ1168" s="754"/>
      <c r="EJR1168" s="754"/>
      <c r="EJS1168" s="754"/>
      <c r="EJT1168" s="754"/>
      <c r="EJU1168" s="754"/>
      <c r="EJV1168" s="754"/>
      <c r="EJW1168" s="754"/>
      <c r="EJX1168" s="754"/>
      <c r="EJY1168" s="754"/>
      <c r="EJZ1168" s="754"/>
      <c r="EKA1168" s="754"/>
      <c r="EKB1168" s="754"/>
      <c r="EKC1168" s="754"/>
      <c r="EKD1168" s="754"/>
      <c r="EKE1168" s="754"/>
      <c r="EKF1168" s="754"/>
      <c r="EKG1168" s="754"/>
      <c r="EKH1168" s="754"/>
      <c r="EKI1168" s="754"/>
      <c r="EKJ1168" s="754"/>
      <c r="EKK1168" s="754"/>
      <c r="EKL1168" s="754"/>
      <c r="EKM1168" s="754"/>
      <c r="EKN1168" s="754"/>
      <c r="EKO1168" s="754"/>
      <c r="EKP1168" s="754"/>
      <c r="EKQ1168" s="754"/>
      <c r="EKR1168" s="754"/>
      <c r="EKS1168" s="754"/>
      <c r="EKT1168" s="754"/>
      <c r="EKU1168" s="754"/>
      <c r="EKV1168" s="754"/>
      <c r="EKW1168" s="754"/>
      <c r="EKX1168" s="754"/>
      <c r="EKY1168" s="754"/>
      <c r="EKZ1168" s="754"/>
      <c r="ELA1168" s="754"/>
      <c r="ELB1168" s="754"/>
      <c r="ELC1168" s="754"/>
      <c r="ELD1168" s="754"/>
      <c r="ELE1168" s="754"/>
      <c r="ELF1168" s="754"/>
      <c r="ELG1168" s="754"/>
      <c r="ELH1168" s="754"/>
      <c r="ELI1168" s="754"/>
      <c r="ELJ1168" s="754"/>
      <c r="ELK1168" s="754"/>
      <c r="ELL1168" s="754"/>
      <c r="ELM1168" s="754"/>
      <c r="ELN1168" s="754"/>
      <c r="ELO1168" s="754"/>
      <c r="ELP1168" s="754"/>
      <c r="ELQ1168" s="754"/>
      <c r="ELR1168" s="754"/>
      <c r="ELS1168" s="754"/>
      <c r="ELT1168" s="754"/>
      <c r="ELU1168" s="754"/>
      <c r="ELV1168" s="754"/>
      <c r="ELW1168" s="754"/>
      <c r="ELX1168" s="754"/>
      <c r="ELY1168" s="754"/>
      <c r="ELZ1168" s="754"/>
      <c r="EMA1168" s="754"/>
      <c r="EMB1168" s="754"/>
      <c r="EMC1168" s="754"/>
      <c r="EMD1168" s="754"/>
      <c r="EME1168" s="754"/>
      <c r="EMF1168" s="754"/>
      <c r="EMG1168" s="754"/>
      <c r="EMH1168" s="754"/>
      <c r="EMI1168" s="754"/>
      <c r="EMJ1168" s="754"/>
      <c r="EMK1168" s="754"/>
      <c r="EML1168" s="754"/>
      <c r="EMM1168" s="754"/>
      <c r="EMN1168" s="754"/>
      <c r="EMO1168" s="754"/>
      <c r="EMP1168" s="754"/>
      <c r="EMQ1168" s="754"/>
      <c r="EMR1168" s="754"/>
      <c r="EMS1168" s="754"/>
      <c r="EMT1168" s="754"/>
      <c r="EMU1168" s="754"/>
      <c r="EMV1168" s="754"/>
      <c r="EMW1168" s="754"/>
      <c r="EMX1168" s="754"/>
      <c r="EMY1168" s="754"/>
      <c r="EMZ1168" s="754"/>
      <c r="ENA1168" s="754"/>
      <c r="ENB1168" s="754"/>
      <c r="ENC1168" s="754"/>
      <c r="END1168" s="754"/>
      <c r="ENE1168" s="754"/>
      <c r="ENF1168" s="754"/>
      <c r="ENG1168" s="754"/>
      <c r="ENH1168" s="754"/>
      <c r="ENI1168" s="754"/>
      <c r="ENJ1168" s="754"/>
      <c r="ENK1168" s="754"/>
      <c r="ENL1168" s="754"/>
      <c r="ENM1168" s="754"/>
      <c r="ENN1168" s="754"/>
      <c r="ENO1168" s="754"/>
      <c r="ENP1168" s="754"/>
      <c r="ENQ1168" s="754"/>
      <c r="ENR1168" s="754"/>
      <c r="ENS1168" s="754"/>
      <c r="ENT1168" s="754"/>
      <c r="ENU1168" s="754"/>
      <c r="ENV1168" s="754"/>
      <c r="ENW1168" s="754"/>
      <c r="ENX1168" s="754"/>
      <c r="ENY1168" s="754"/>
      <c r="ENZ1168" s="754"/>
      <c r="EOA1168" s="754"/>
      <c r="EOB1168" s="754"/>
      <c r="EOC1168" s="754"/>
      <c r="EOD1168" s="754"/>
      <c r="EOE1168" s="754"/>
      <c r="EOF1168" s="754"/>
      <c r="EOG1168" s="754"/>
      <c r="EOH1168" s="754"/>
      <c r="EOI1168" s="754"/>
      <c r="EOJ1168" s="754"/>
      <c r="EOK1168" s="754"/>
      <c r="EOL1168" s="754"/>
      <c r="EOM1168" s="754"/>
      <c r="EON1168" s="754"/>
      <c r="EOO1168" s="754"/>
      <c r="EOP1168" s="754"/>
      <c r="EOQ1168" s="754"/>
      <c r="EOR1168" s="754"/>
      <c r="EOS1168" s="754"/>
      <c r="EOT1168" s="754"/>
      <c r="EOU1168" s="754"/>
      <c r="EOV1168" s="754"/>
      <c r="EOW1168" s="754"/>
      <c r="EOX1168" s="754"/>
      <c r="EOY1168" s="754"/>
      <c r="EOZ1168" s="754"/>
      <c r="EPA1168" s="754"/>
      <c r="EPB1168" s="754"/>
      <c r="EPC1168" s="754"/>
      <c r="EPD1168" s="754"/>
      <c r="EPE1168" s="754"/>
      <c r="EPF1168" s="754"/>
      <c r="EPG1168" s="754"/>
      <c r="EPH1168" s="754"/>
      <c r="EPI1168" s="754"/>
      <c r="EPJ1168" s="754"/>
      <c r="EPK1168" s="754"/>
      <c r="EPL1168" s="754"/>
      <c r="EPM1168" s="754"/>
      <c r="EPN1168" s="754"/>
      <c r="EPO1168" s="754"/>
      <c r="EPP1168" s="754"/>
      <c r="EPQ1168" s="754"/>
      <c r="EPR1168" s="754"/>
      <c r="EPS1168" s="754"/>
      <c r="EPT1168" s="754"/>
      <c r="EPU1168" s="754"/>
      <c r="EPV1168" s="754"/>
      <c r="EPW1168" s="754"/>
      <c r="EPX1168" s="754"/>
      <c r="EPY1168" s="754"/>
      <c r="EPZ1168" s="754"/>
      <c r="EQA1168" s="754"/>
      <c r="EQB1168" s="754"/>
      <c r="EQC1168" s="754"/>
      <c r="EQD1168" s="754"/>
      <c r="EQE1168" s="754"/>
      <c r="EQF1168" s="754"/>
      <c r="EQG1168" s="754"/>
      <c r="EQH1168" s="754"/>
      <c r="EQI1168" s="754"/>
      <c r="EQJ1168" s="754"/>
      <c r="EQK1168" s="754"/>
      <c r="EQL1168" s="754"/>
      <c r="EQM1168" s="754"/>
      <c r="EQN1168" s="754"/>
      <c r="EQO1168" s="754"/>
      <c r="EQP1168" s="754"/>
      <c r="EQQ1168" s="754"/>
      <c r="EQR1168" s="754"/>
      <c r="EQS1168" s="754"/>
      <c r="EQT1168" s="754"/>
      <c r="EQU1168" s="754"/>
      <c r="EQV1168" s="754"/>
      <c r="EQW1168" s="754"/>
      <c r="EQX1168" s="754"/>
      <c r="EQY1168" s="754"/>
      <c r="EQZ1168" s="754"/>
      <c r="ERA1168" s="754"/>
      <c r="ERB1168" s="754"/>
      <c r="ERC1168" s="754"/>
      <c r="ERD1168" s="754"/>
      <c r="ERE1168" s="754"/>
      <c r="ERF1168" s="754"/>
      <c r="ERG1168" s="754"/>
      <c r="ERH1168" s="754"/>
      <c r="ERI1168" s="754"/>
      <c r="ERJ1168" s="754"/>
      <c r="ERK1168" s="754"/>
      <c r="ERL1168" s="754"/>
      <c r="ERM1168" s="754"/>
      <c r="ERN1168" s="754"/>
      <c r="ERO1168" s="754"/>
      <c r="ERP1168" s="754"/>
      <c r="ERQ1168" s="754"/>
      <c r="ERR1168" s="754"/>
      <c r="ERS1168" s="754"/>
      <c r="ERT1168" s="754"/>
      <c r="ERU1168" s="754"/>
      <c r="ERV1168" s="754"/>
      <c r="ERW1168" s="754"/>
      <c r="ERX1168" s="754"/>
      <c r="ERY1168" s="754"/>
      <c r="ERZ1168" s="754"/>
      <c r="ESA1168" s="754"/>
      <c r="ESB1168" s="754"/>
      <c r="ESC1168" s="754"/>
      <c r="ESD1168" s="754"/>
      <c r="ESE1168" s="754"/>
      <c r="ESF1168" s="754"/>
      <c r="ESG1168" s="754"/>
      <c r="ESH1168" s="754"/>
      <c r="ESI1168" s="754"/>
      <c r="ESJ1168" s="754"/>
      <c r="ESK1168" s="754"/>
      <c r="ESL1168" s="754"/>
      <c r="ESM1168" s="754"/>
      <c r="ESN1168" s="754"/>
      <c r="ESO1168" s="754"/>
      <c r="ESP1168" s="754"/>
      <c r="ESQ1168" s="754"/>
      <c r="ESR1168" s="754"/>
      <c r="ESS1168" s="754"/>
      <c r="EST1168" s="754"/>
      <c r="ESU1168" s="754"/>
      <c r="ESV1168" s="754"/>
      <c r="ESW1168" s="754"/>
      <c r="ESX1168" s="754"/>
      <c r="ESY1168" s="754"/>
      <c r="ESZ1168" s="754"/>
      <c r="ETA1168" s="754"/>
      <c r="ETB1168" s="754"/>
      <c r="ETC1168" s="754"/>
      <c r="ETD1168" s="754"/>
      <c r="ETE1168" s="754"/>
      <c r="ETF1168" s="754"/>
      <c r="ETG1168" s="754"/>
      <c r="ETH1168" s="754"/>
      <c r="ETI1168" s="754"/>
      <c r="ETJ1168" s="754"/>
      <c r="ETK1168" s="754"/>
      <c r="ETL1168" s="754"/>
      <c r="ETM1168" s="754"/>
      <c r="ETN1168" s="754"/>
      <c r="ETO1168" s="754"/>
      <c r="ETP1168" s="754"/>
      <c r="ETQ1168" s="754"/>
      <c r="ETR1168" s="754"/>
      <c r="ETS1168" s="754"/>
      <c r="ETT1168" s="754"/>
      <c r="ETU1168" s="754"/>
      <c r="ETV1168" s="754"/>
      <c r="ETW1168" s="754"/>
      <c r="ETX1168" s="754"/>
      <c r="ETY1168" s="754"/>
      <c r="ETZ1168" s="754"/>
      <c r="EUA1168" s="754"/>
      <c r="EUB1168" s="754"/>
      <c r="EUC1168" s="754"/>
      <c r="EUD1168" s="754"/>
      <c r="EUE1168" s="754"/>
      <c r="EUF1168" s="754"/>
      <c r="EUG1168" s="754"/>
      <c r="EUH1168" s="754"/>
      <c r="EUI1168" s="754"/>
      <c r="EUJ1168" s="754"/>
      <c r="EUK1168" s="754"/>
      <c r="EUL1168" s="754"/>
      <c r="EUM1168" s="754"/>
      <c r="EUN1168" s="754"/>
      <c r="EUO1168" s="754"/>
      <c r="EUP1168" s="754"/>
      <c r="EUQ1168" s="754"/>
      <c r="EUR1168" s="754"/>
      <c r="EUS1168" s="754"/>
      <c r="EUT1168" s="754"/>
      <c r="EUU1168" s="754"/>
      <c r="EUV1168" s="754"/>
      <c r="EUW1168" s="754"/>
      <c r="EUX1168" s="754"/>
      <c r="EUY1168" s="754"/>
      <c r="EUZ1168" s="754"/>
      <c r="EVA1168" s="754"/>
      <c r="EVB1168" s="754"/>
      <c r="EVC1168" s="754"/>
      <c r="EVD1168" s="754"/>
      <c r="EVE1168" s="754"/>
      <c r="EVF1168" s="754"/>
      <c r="EVG1168" s="754"/>
      <c r="EVH1168" s="754"/>
      <c r="EVI1168" s="754"/>
      <c r="EVJ1168" s="754"/>
      <c r="EVK1168" s="754"/>
      <c r="EVL1168" s="754"/>
      <c r="EVM1168" s="754"/>
      <c r="EVN1168" s="754"/>
      <c r="EVO1168" s="754"/>
      <c r="EVP1168" s="754"/>
      <c r="EVQ1168" s="754"/>
      <c r="EVR1168" s="754"/>
      <c r="EVS1168" s="754"/>
      <c r="EVT1168" s="754"/>
      <c r="EVU1168" s="754"/>
      <c r="EVV1168" s="754"/>
      <c r="EVW1168" s="754"/>
      <c r="EVX1168" s="754"/>
      <c r="EVY1168" s="754"/>
      <c r="EVZ1168" s="754"/>
      <c r="EWA1168" s="754"/>
      <c r="EWB1168" s="754"/>
      <c r="EWC1168" s="754"/>
      <c r="EWD1168" s="754"/>
      <c r="EWE1168" s="754"/>
      <c r="EWF1168" s="754"/>
      <c r="EWG1168" s="754"/>
      <c r="EWH1168" s="754"/>
      <c r="EWI1168" s="754"/>
      <c r="EWJ1168" s="754"/>
      <c r="EWK1168" s="754"/>
      <c r="EWL1168" s="754"/>
      <c r="EWM1168" s="754"/>
      <c r="EWN1168" s="754"/>
      <c r="EWO1168" s="754"/>
      <c r="EWP1168" s="754"/>
      <c r="EWQ1168" s="754"/>
      <c r="EWR1168" s="754"/>
      <c r="EWS1168" s="754"/>
      <c r="EWT1168" s="754"/>
      <c r="EWU1168" s="754"/>
      <c r="EWV1168" s="754"/>
      <c r="EWW1168" s="754"/>
      <c r="EWX1168" s="754"/>
      <c r="EWY1168" s="754"/>
      <c r="EWZ1168" s="754"/>
      <c r="EXA1168" s="754"/>
      <c r="EXB1168" s="754"/>
      <c r="EXC1168" s="754"/>
      <c r="EXD1168" s="754"/>
      <c r="EXE1168" s="754"/>
      <c r="EXF1168" s="754"/>
      <c r="EXG1168" s="754"/>
      <c r="EXH1168" s="754"/>
      <c r="EXI1168" s="754"/>
      <c r="EXJ1168" s="754"/>
      <c r="EXK1168" s="754"/>
      <c r="EXL1168" s="754"/>
      <c r="EXM1168" s="754"/>
      <c r="EXN1168" s="754"/>
      <c r="EXO1168" s="754"/>
      <c r="EXP1168" s="754"/>
      <c r="EXQ1168" s="754"/>
      <c r="EXR1168" s="754"/>
      <c r="EXS1168" s="754"/>
      <c r="EXT1168" s="754"/>
      <c r="EXU1168" s="754"/>
      <c r="EXV1168" s="754"/>
      <c r="EXW1168" s="754"/>
      <c r="EXX1168" s="754"/>
      <c r="EXY1168" s="754"/>
      <c r="EXZ1168" s="754"/>
      <c r="EYA1168" s="754"/>
      <c r="EYB1168" s="754"/>
      <c r="EYC1168" s="754"/>
      <c r="EYD1168" s="754"/>
      <c r="EYE1168" s="754"/>
      <c r="EYF1168" s="754"/>
      <c r="EYG1168" s="754"/>
      <c r="EYH1168" s="754"/>
      <c r="EYI1168" s="754"/>
      <c r="EYJ1168" s="754"/>
      <c r="EYK1168" s="754"/>
      <c r="EYL1168" s="754"/>
      <c r="EYM1168" s="754"/>
      <c r="EYN1168" s="754"/>
      <c r="EYO1168" s="754"/>
      <c r="EYP1168" s="754"/>
      <c r="EYQ1168" s="754"/>
      <c r="EYR1168" s="754"/>
      <c r="EYS1168" s="754"/>
      <c r="EYT1168" s="754"/>
      <c r="EYU1168" s="754"/>
      <c r="EYV1168" s="754"/>
      <c r="EYW1168" s="754"/>
      <c r="EYX1168" s="754"/>
      <c r="EYY1168" s="754"/>
      <c r="EYZ1168" s="754"/>
      <c r="EZA1168" s="754"/>
      <c r="EZB1168" s="754"/>
      <c r="EZC1168" s="754"/>
      <c r="EZD1168" s="754"/>
      <c r="EZE1168" s="754"/>
      <c r="EZF1168" s="754"/>
      <c r="EZG1168" s="754"/>
      <c r="EZH1168" s="754"/>
      <c r="EZI1168" s="754"/>
      <c r="EZJ1168" s="754"/>
      <c r="EZK1168" s="754"/>
      <c r="EZL1168" s="754"/>
      <c r="EZM1168" s="754"/>
      <c r="EZN1168" s="754"/>
      <c r="EZO1168" s="754"/>
      <c r="EZP1168" s="754"/>
      <c r="EZQ1168" s="754"/>
      <c r="EZR1168" s="754"/>
      <c r="EZS1168" s="754"/>
      <c r="EZT1168" s="754"/>
      <c r="EZU1168" s="754"/>
      <c r="EZV1168" s="754"/>
      <c r="EZW1168" s="754"/>
      <c r="EZX1168" s="754"/>
      <c r="EZY1168" s="754"/>
      <c r="EZZ1168" s="754"/>
      <c r="FAA1168" s="754"/>
      <c r="FAB1168" s="754"/>
      <c r="FAC1168" s="754"/>
      <c r="FAD1168" s="754"/>
      <c r="FAE1168" s="754"/>
      <c r="FAF1168" s="754"/>
      <c r="FAG1168" s="754"/>
      <c r="FAH1168" s="754"/>
      <c r="FAI1168" s="754"/>
      <c r="FAJ1168" s="754"/>
      <c r="FAK1168" s="754"/>
      <c r="FAL1168" s="754"/>
      <c r="FAM1168" s="754"/>
      <c r="FAN1168" s="754"/>
      <c r="FAO1168" s="754"/>
      <c r="FAP1168" s="754"/>
      <c r="FAQ1168" s="754"/>
      <c r="FAR1168" s="754"/>
      <c r="FAS1168" s="754"/>
      <c r="FAT1168" s="754"/>
      <c r="FAU1168" s="754"/>
      <c r="FAV1168" s="754"/>
      <c r="FAW1168" s="754"/>
      <c r="FAX1168" s="754"/>
      <c r="FAY1168" s="754"/>
      <c r="FAZ1168" s="754"/>
      <c r="FBA1168" s="754"/>
      <c r="FBB1168" s="754"/>
      <c r="FBC1168" s="754"/>
      <c r="FBD1168" s="754"/>
      <c r="FBE1168" s="754"/>
      <c r="FBF1168" s="754"/>
      <c r="FBG1168" s="754"/>
      <c r="FBH1168" s="754"/>
      <c r="FBI1168" s="754"/>
      <c r="FBJ1168" s="754"/>
      <c r="FBK1168" s="754"/>
      <c r="FBL1168" s="754"/>
      <c r="FBM1168" s="754"/>
      <c r="FBN1168" s="754"/>
      <c r="FBO1168" s="754"/>
      <c r="FBP1168" s="754"/>
      <c r="FBQ1168" s="754"/>
      <c r="FBR1168" s="754"/>
      <c r="FBS1168" s="754"/>
      <c r="FBT1168" s="754"/>
      <c r="FBU1168" s="754"/>
      <c r="FBV1168" s="754"/>
      <c r="FBW1168" s="754"/>
      <c r="FBX1168" s="754"/>
      <c r="FBY1168" s="754"/>
      <c r="FBZ1168" s="754"/>
      <c r="FCA1168" s="754"/>
      <c r="FCB1168" s="754"/>
      <c r="FCC1168" s="754"/>
      <c r="FCD1168" s="754"/>
      <c r="FCE1168" s="754"/>
      <c r="FCF1168" s="754"/>
      <c r="FCG1168" s="754"/>
      <c r="FCH1168" s="754"/>
      <c r="FCI1168" s="754"/>
      <c r="FCJ1168" s="754"/>
      <c r="FCK1168" s="754"/>
      <c r="FCL1168" s="754"/>
      <c r="FCM1168" s="754"/>
      <c r="FCN1168" s="754"/>
      <c r="FCO1168" s="754"/>
      <c r="FCP1168" s="754"/>
      <c r="FCQ1168" s="754"/>
      <c r="FCR1168" s="754"/>
      <c r="FCS1168" s="754"/>
      <c r="FCT1168" s="754"/>
      <c r="FCU1168" s="754"/>
      <c r="FCV1168" s="754"/>
      <c r="FCW1168" s="754"/>
      <c r="FCX1168" s="754"/>
      <c r="FCY1168" s="754"/>
      <c r="FCZ1168" s="754"/>
      <c r="FDA1168" s="754"/>
      <c r="FDB1168" s="754"/>
      <c r="FDC1168" s="754"/>
      <c r="FDD1168" s="754"/>
      <c r="FDE1168" s="754"/>
      <c r="FDF1168" s="754"/>
      <c r="FDG1168" s="754"/>
      <c r="FDH1168" s="754"/>
      <c r="FDI1168" s="754"/>
      <c r="FDJ1168" s="754"/>
      <c r="FDK1168" s="754"/>
      <c r="FDL1168" s="754"/>
      <c r="FDM1168" s="754"/>
      <c r="FDN1168" s="754"/>
      <c r="FDO1168" s="754"/>
      <c r="FDP1168" s="754"/>
      <c r="FDQ1168" s="754"/>
      <c r="FDR1168" s="754"/>
      <c r="FDS1168" s="754"/>
      <c r="FDT1168" s="754"/>
      <c r="FDU1168" s="754"/>
      <c r="FDV1168" s="754"/>
      <c r="FDW1168" s="754"/>
      <c r="FDX1168" s="754"/>
      <c r="FDY1168" s="754"/>
      <c r="FDZ1168" s="754"/>
      <c r="FEA1168" s="754"/>
      <c r="FEB1168" s="754"/>
      <c r="FEC1168" s="754"/>
      <c r="FED1168" s="754"/>
      <c r="FEE1168" s="754"/>
      <c r="FEF1168" s="754"/>
      <c r="FEG1168" s="754"/>
      <c r="FEH1168" s="754"/>
      <c r="FEI1168" s="754"/>
      <c r="FEJ1168" s="754"/>
      <c r="FEK1168" s="754"/>
      <c r="FEL1168" s="754"/>
      <c r="FEM1168" s="754"/>
      <c r="FEN1168" s="754"/>
      <c r="FEO1168" s="754"/>
      <c r="FEP1168" s="754"/>
      <c r="FEQ1168" s="754"/>
      <c r="FER1168" s="754"/>
      <c r="FES1168" s="754"/>
      <c r="FET1168" s="754"/>
      <c r="FEU1168" s="754"/>
      <c r="FEV1168" s="754"/>
      <c r="FEW1168" s="754"/>
      <c r="FEX1168" s="754"/>
      <c r="FEY1168" s="754"/>
      <c r="FEZ1168" s="754"/>
      <c r="FFA1168" s="754"/>
      <c r="FFB1168" s="754"/>
      <c r="FFC1168" s="754"/>
      <c r="FFD1168" s="754"/>
      <c r="FFE1168" s="754"/>
      <c r="FFF1168" s="754"/>
      <c r="FFG1168" s="754"/>
      <c r="FFH1168" s="754"/>
      <c r="FFI1168" s="754"/>
      <c r="FFJ1168" s="754"/>
      <c r="FFK1168" s="754"/>
      <c r="FFL1168" s="754"/>
      <c r="FFM1168" s="754"/>
      <c r="FFN1168" s="754"/>
      <c r="FFO1168" s="754"/>
      <c r="FFP1168" s="754"/>
      <c r="FFQ1168" s="754"/>
      <c r="FFR1168" s="754"/>
      <c r="FFS1168" s="754"/>
      <c r="FFT1168" s="754"/>
      <c r="FFU1168" s="754"/>
      <c r="FFV1168" s="754"/>
      <c r="FFW1168" s="754"/>
      <c r="FFX1168" s="754"/>
      <c r="FFY1168" s="754"/>
      <c r="FFZ1168" s="754"/>
      <c r="FGA1168" s="754"/>
      <c r="FGB1168" s="754"/>
      <c r="FGC1168" s="754"/>
      <c r="FGD1168" s="754"/>
      <c r="FGE1168" s="754"/>
      <c r="FGF1168" s="754"/>
      <c r="FGG1168" s="754"/>
      <c r="FGH1168" s="754"/>
      <c r="FGI1168" s="754"/>
      <c r="FGJ1168" s="754"/>
      <c r="FGK1168" s="754"/>
      <c r="FGL1168" s="754"/>
      <c r="FGM1168" s="754"/>
      <c r="FGN1168" s="754"/>
      <c r="FGO1168" s="754"/>
      <c r="FGP1168" s="754"/>
      <c r="FGQ1168" s="754"/>
      <c r="FGR1168" s="754"/>
      <c r="FGS1168" s="754"/>
      <c r="FGT1168" s="754"/>
      <c r="FGU1168" s="754"/>
      <c r="FGV1168" s="754"/>
      <c r="FGW1168" s="754"/>
      <c r="FGX1168" s="754"/>
      <c r="FGY1168" s="754"/>
      <c r="FGZ1168" s="754"/>
      <c r="FHA1168" s="754"/>
      <c r="FHB1168" s="754"/>
      <c r="FHC1168" s="754"/>
      <c r="FHD1168" s="754"/>
      <c r="FHE1168" s="754"/>
      <c r="FHF1168" s="754"/>
      <c r="FHG1168" s="754"/>
      <c r="FHH1168" s="754"/>
      <c r="FHI1168" s="754"/>
      <c r="FHJ1168" s="754"/>
      <c r="FHK1168" s="754"/>
      <c r="FHL1168" s="754"/>
      <c r="FHM1168" s="754"/>
      <c r="FHN1168" s="754"/>
      <c r="FHO1168" s="754"/>
      <c r="FHP1168" s="754"/>
      <c r="FHQ1168" s="754"/>
      <c r="FHR1168" s="754"/>
      <c r="FHS1168" s="754"/>
      <c r="FHT1168" s="754"/>
      <c r="FHU1168" s="754"/>
      <c r="FHV1168" s="754"/>
      <c r="FHW1168" s="754"/>
      <c r="FHX1168" s="754"/>
      <c r="FHY1168" s="754"/>
      <c r="FHZ1168" s="754"/>
      <c r="FIA1168" s="754"/>
      <c r="FIB1168" s="754"/>
      <c r="FIC1168" s="754"/>
      <c r="FID1168" s="754"/>
      <c r="FIE1168" s="754"/>
      <c r="FIF1168" s="754"/>
      <c r="FIG1168" s="754"/>
      <c r="FIH1168" s="754"/>
      <c r="FII1168" s="754"/>
      <c r="FIJ1168" s="754"/>
      <c r="FIK1168" s="754"/>
      <c r="FIL1168" s="754"/>
      <c r="FIM1168" s="754"/>
      <c r="FIN1168" s="754"/>
      <c r="FIO1168" s="754"/>
      <c r="FIP1168" s="754"/>
      <c r="FIQ1168" s="754"/>
      <c r="FIR1168" s="754"/>
      <c r="FIS1168" s="754"/>
      <c r="FIT1168" s="754"/>
      <c r="FIU1168" s="754"/>
      <c r="FIV1168" s="754"/>
      <c r="FIW1168" s="754"/>
      <c r="FIX1168" s="754"/>
      <c r="FIY1168" s="754"/>
      <c r="FIZ1168" s="754"/>
      <c r="FJA1168" s="754"/>
      <c r="FJB1168" s="754"/>
      <c r="FJC1168" s="754"/>
      <c r="FJD1168" s="754"/>
      <c r="FJE1168" s="754"/>
      <c r="FJF1168" s="754"/>
      <c r="FJG1168" s="754"/>
      <c r="FJH1168" s="754"/>
      <c r="FJI1168" s="754"/>
      <c r="FJJ1168" s="754"/>
      <c r="FJK1168" s="754"/>
      <c r="FJL1168" s="754"/>
      <c r="FJM1168" s="754"/>
      <c r="FJN1168" s="754"/>
      <c r="FJO1168" s="754"/>
      <c r="FJP1168" s="754"/>
      <c r="FJQ1168" s="754"/>
      <c r="FJR1168" s="754"/>
      <c r="FJS1168" s="754"/>
      <c r="FJT1168" s="754"/>
      <c r="FJU1168" s="754"/>
      <c r="FJV1168" s="754"/>
      <c r="FJW1168" s="754"/>
      <c r="FJX1168" s="754"/>
      <c r="FJY1168" s="754"/>
      <c r="FJZ1168" s="754"/>
      <c r="FKA1168" s="754"/>
      <c r="FKB1168" s="754"/>
      <c r="FKC1168" s="754"/>
      <c r="FKD1168" s="754"/>
      <c r="FKE1168" s="754"/>
      <c r="FKF1168" s="754"/>
      <c r="FKG1168" s="754"/>
      <c r="FKH1168" s="754"/>
      <c r="FKI1168" s="754"/>
      <c r="FKJ1168" s="754"/>
      <c r="FKK1168" s="754"/>
      <c r="FKL1168" s="754"/>
      <c r="FKM1168" s="754"/>
      <c r="FKN1168" s="754"/>
      <c r="FKO1168" s="754"/>
      <c r="FKP1168" s="754"/>
      <c r="FKQ1168" s="754"/>
      <c r="FKR1168" s="754"/>
      <c r="FKS1168" s="754"/>
      <c r="FKT1168" s="754"/>
      <c r="FKU1168" s="754"/>
      <c r="FKV1168" s="754"/>
      <c r="FKW1168" s="754"/>
      <c r="FKX1168" s="754"/>
      <c r="FKY1168" s="754"/>
      <c r="FKZ1168" s="754"/>
      <c r="FLA1168" s="754"/>
      <c r="FLB1168" s="754"/>
      <c r="FLC1168" s="754"/>
      <c r="FLD1168" s="754"/>
      <c r="FLE1168" s="754"/>
      <c r="FLF1168" s="754"/>
      <c r="FLG1168" s="754"/>
      <c r="FLH1168" s="754"/>
      <c r="FLI1168" s="754"/>
      <c r="FLJ1168" s="754"/>
      <c r="FLK1168" s="754"/>
      <c r="FLL1168" s="754"/>
      <c r="FLM1168" s="754"/>
      <c r="FLN1168" s="754"/>
      <c r="FLO1168" s="754"/>
      <c r="FLP1168" s="754"/>
      <c r="FLQ1168" s="754"/>
      <c r="FLR1168" s="754"/>
      <c r="FLS1168" s="754"/>
      <c r="FLT1168" s="754"/>
      <c r="FLU1168" s="754"/>
      <c r="FLV1168" s="754"/>
      <c r="FLW1168" s="754"/>
      <c r="FLX1168" s="754"/>
      <c r="FLY1168" s="754"/>
      <c r="FLZ1168" s="754"/>
      <c r="FMA1168" s="754"/>
      <c r="FMB1168" s="754"/>
      <c r="FMC1168" s="754"/>
      <c r="FMD1168" s="754"/>
      <c r="FME1168" s="754"/>
      <c r="FMF1168" s="754"/>
      <c r="FMG1168" s="754"/>
      <c r="FMH1168" s="754"/>
      <c r="FMI1168" s="754"/>
      <c r="FMJ1168" s="754"/>
      <c r="FMK1168" s="754"/>
      <c r="FML1168" s="754"/>
      <c r="FMM1168" s="754"/>
      <c r="FMN1168" s="754"/>
      <c r="FMO1168" s="754"/>
      <c r="FMP1168" s="754"/>
      <c r="FMQ1168" s="754"/>
      <c r="FMR1168" s="754"/>
      <c r="FMS1168" s="754"/>
      <c r="FMT1168" s="754"/>
      <c r="FMU1168" s="754"/>
      <c r="FMV1168" s="754"/>
      <c r="FMW1168" s="754"/>
      <c r="FMX1168" s="754"/>
      <c r="FMY1168" s="754"/>
      <c r="FMZ1168" s="754"/>
      <c r="FNA1168" s="754"/>
      <c r="FNB1168" s="754"/>
      <c r="FNC1168" s="754"/>
      <c r="FND1168" s="754"/>
      <c r="FNE1168" s="754"/>
      <c r="FNF1168" s="754"/>
      <c r="FNG1168" s="754"/>
      <c r="FNH1168" s="754"/>
      <c r="FNI1168" s="754"/>
      <c r="FNJ1168" s="754"/>
      <c r="FNK1168" s="754"/>
      <c r="FNL1168" s="754"/>
      <c r="FNM1168" s="754"/>
      <c r="FNN1168" s="754"/>
      <c r="FNO1168" s="754"/>
      <c r="FNP1168" s="754"/>
      <c r="FNQ1168" s="754"/>
      <c r="FNR1168" s="754"/>
      <c r="FNS1168" s="754"/>
      <c r="FNT1168" s="754"/>
      <c r="FNU1168" s="754"/>
      <c r="FNV1168" s="754"/>
      <c r="FNW1168" s="754"/>
      <c r="FNX1168" s="754"/>
      <c r="FNY1168" s="754"/>
      <c r="FNZ1168" s="754"/>
      <c r="FOA1168" s="754"/>
      <c r="FOB1168" s="754"/>
      <c r="FOC1168" s="754"/>
      <c r="FOD1168" s="754"/>
      <c r="FOE1168" s="754"/>
      <c r="FOF1168" s="754"/>
      <c r="FOG1168" s="754"/>
      <c r="FOH1168" s="754"/>
      <c r="FOI1168" s="754"/>
      <c r="FOJ1168" s="754"/>
      <c r="FOK1168" s="754"/>
      <c r="FOL1168" s="754"/>
      <c r="FOM1168" s="754"/>
      <c r="FON1168" s="754"/>
      <c r="FOO1168" s="754"/>
      <c r="FOP1168" s="754"/>
      <c r="FOQ1168" s="754"/>
      <c r="FOR1168" s="754"/>
      <c r="FOS1168" s="754"/>
      <c r="FOT1168" s="754"/>
      <c r="FOU1168" s="754"/>
      <c r="FOV1168" s="754"/>
      <c r="FOW1168" s="754"/>
      <c r="FOX1168" s="754"/>
      <c r="FOY1168" s="754"/>
      <c r="FOZ1168" s="754"/>
      <c r="FPA1168" s="754"/>
      <c r="FPB1168" s="754"/>
      <c r="FPC1168" s="754"/>
      <c r="FPD1168" s="754"/>
      <c r="FPE1168" s="754"/>
      <c r="FPF1168" s="754"/>
      <c r="FPG1168" s="754"/>
      <c r="FPH1168" s="754"/>
      <c r="FPI1168" s="754"/>
      <c r="FPJ1168" s="754"/>
      <c r="FPK1168" s="754"/>
      <c r="FPL1168" s="754"/>
      <c r="FPM1168" s="754"/>
      <c r="FPN1168" s="754"/>
      <c r="FPO1168" s="754"/>
      <c r="FPP1168" s="754"/>
      <c r="FPQ1168" s="754"/>
      <c r="FPR1168" s="754"/>
      <c r="FPS1168" s="754"/>
      <c r="FPT1168" s="754"/>
      <c r="FPU1168" s="754"/>
      <c r="FPV1168" s="754"/>
      <c r="FPW1168" s="754"/>
      <c r="FPX1168" s="754"/>
      <c r="FPY1168" s="754"/>
      <c r="FPZ1168" s="754"/>
      <c r="FQA1168" s="754"/>
      <c r="FQB1168" s="754"/>
      <c r="FQC1168" s="754"/>
      <c r="FQD1168" s="754"/>
      <c r="FQE1168" s="754"/>
      <c r="FQF1168" s="754"/>
      <c r="FQG1168" s="754"/>
      <c r="FQH1168" s="754"/>
      <c r="FQI1168" s="754"/>
      <c r="FQJ1168" s="754"/>
      <c r="FQK1168" s="754"/>
      <c r="FQL1168" s="754"/>
      <c r="FQM1168" s="754"/>
      <c r="FQN1168" s="754"/>
      <c r="FQO1168" s="754"/>
      <c r="FQP1168" s="754"/>
      <c r="FQQ1168" s="754"/>
      <c r="FQR1168" s="754"/>
      <c r="FQS1168" s="754"/>
      <c r="FQT1168" s="754"/>
      <c r="FQU1168" s="754"/>
      <c r="FQV1168" s="754"/>
      <c r="FQW1168" s="754"/>
      <c r="FQX1168" s="754"/>
      <c r="FQY1168" s="754"/>
      <c r="FQZ1168" s="754"/>
      <c r="FRA1168" s="754"/>
      <c r="FRB1168" s="754"/>
      <c r="FRC1168" s="754"/>
      <c r="FRD1168" s="754"/>
      <c r="FRE1168" s="754"/>
      <c r="FRF1168" s="754"/>
      <c r="FRG1168" s="754"/>
      <c r="FRH1168" s="754"/>
      <c r="FRI1168" s="754"/>
      <c r="FRJ1168" s="754"/>
      <c r="FRK1168" s="754"/>
      <c r="FRL1168" s="754"/>
      <c r="FRM1168" s="754"/>
      <c r="FRN1168" s="754"/>
      <c r="FRO1168" s="754"/>
      <c r="FRP1168" s="754"/>
      <c r="FRQ1168" s="754"/>
      <c r="FRR1168" s="754"/>
      <c r="FRS1168" s="754"/>
      <c r="FRT1168" s="754"/>
      <c r="FRU1168" s="754"/>
      <c r="FRV1168" s="754"/>
      <c r="FRW1168" s="754"/>
      <c r="FRX1168" s="754"/>
      <c r="FRY1168" s="754"/>
      <c r="FRZ1168" s="754"/>
      <c r="FSA1168" s="754"/>
      <c r="FSB1168" s="754"/>
      <c r="FSC1168" s="754"/>
      <c r="FSD1168" s="754"/>
      <c r="FSE1168" s="754"/>
      <c r="FSF1168" s="754"/>
      <c r="FSG1168" s="754"/>
      <c r="FSH1168" s="754"/>
      <c r="FSI1168" s="754"/>
      <c r="FSJ1168" s="754"/>
      <c r="FSK1168" s="754"/>
      <c r="FSL1168" s="754"/>
      <c r="FSM1168" s="754"/>
      <c r="FSN1168" s="754"/>
      <c r="FSO1168" s="754"/>
      <c r="FSP1168" s="754"/>
      <c r="FSQ1168" s="754"/>
      <c r="FSR1168" s="754"/>
      <c r="FSS1168" s="754"/>
      <c r="FST1168" s="754"/>
      <c r="FSU1168" s="754"/>
      <c r="FSV1168" s="754"/>
      <c r="FSW1168" s="754"/>
      <c r="FSX1168" s="754"/>
      <c r="FSY1168" s="754"/>
      <c r="FSZ1168" s="754"/>
      <c r="FTA1168" s="754"/>
      <c r="FTB1168" s="754"/>
      <c r="FTC1168" s="754"/>
      <c r="FTD1168" s="754"/>
      <c r="FTE1168" s="754"/>
      <c r="FTF1168" s="754"/>
      <c r="FTG1168" s="754"/>
      <c r="FTH1168" s="754"/>
      <c r="FTI1168" s="754"/>
      <c r="FTJ1168" s="754"/>
      <c r="FTK1168" s="754"/>
      <c r="FTL1168" s="754"/>
      <c r="FTM1168" s="754"/>
      <c r="FTN1168" s="754"/>
      <c r="FTO1168" s="754"/>
      <c r="FTP1168" s="754"/>
      <c r="FTQ1168" s="754"/>
      <c r="FTR1168" s="754"/>
      <c r="FTS1168" s="754"/>
      <c r="FTT1168" s="754"/>
      <c r="FTU1168" s="754"/>
      <c r="FTV1168" s="754"/>
      <c r="FTW1168" s="754"/>
      <c r="FTX1168" s="754"/>
      <c r="FTY1168" s="754"/>
      <c r="FTZ1168" s="754"/>
      <c r="FUA1168" s="754"/>
      <c r="FUB1168" s="754"/>
      <c r="FUC1168" s="754"/>
      <c r="FUD1168" s="754"/>
      <c r="FUE1168" s="754"/>
      <c r="FUF1168" s="754"/>
      <c r="FUG1168" s="754"/>
      <c r="FUH1168" s="754"/>
      <c r="FUI1168" s="754"/>
      <c r="FUJ1168" s="754"/>
      <c r="FUK1168" s="754"/>
      <c r="FUL1168" s="754"/>
      <c r="FUM1168" s="754"/>
      <c r="FUN1168" s="754"/>
      <c r="FUO1168" s="754"/>
      <c r="FUP1168" s="754"/>
      <c r="FUQ1168" s="754"/>
      <c r="FUR1168" s="754"/>
      <c r="FUS1168" s="754"/>
      <c r="FUT1168" s="754"/>
      <c r="FUU1168" s="754"/>
      <c r="FUV1168" s="754"/>
      <c r="FUW1168" s="754"/>
      <c r="FUX1168" s="754"/>
      <c r="FUY1168" s="754"/>
      <c r="FUZ1168" s="754"/>
      <c r="FVA1168" s="754"/>
      <c r="FVB1168" s="754"/>
      <c r="FVC1168" s="754"/>
      <c r="FVD1168" s="754"/>
      <c r="FVE1168" s="754"/>
      <c r="FVF1168" s="754"/>
      <c r="FVG1168" s="754"/>
      <c r="FVH1168" s="754"/>
      <c r="FVI1168" s="754"/>
      <c r="FVJ1168" s="754"/>
      <c r="FVK1168" s="754"/>
      <c r="FVL1168" s="754"/>
      <c r="FVM1168" s="754"/>
      <c r="FVN1168" s="754"/>
      <c r="FVO1168" s="754"/>
      <c r="FVP1168" s="754"/>
      <c r="FVQ1168" s="754"/>
      <c r="FVR1168" s="754"/>
      <c r="FVS1168" s="754"/>
      <c r="FVT1168" s="754"/>
      <c r="FVU1168" s="754"/>
      <c r="FVV1168" s="754"/>
      <c r="FVW1168" s="754"/>
      <c r="FVX1168" s="754"/>
      <c r="FVY1168" s="754"/>
      <c r="FVZ1168" s="754"/>
      <c r="FWA1168" s="754"/>
      <c r="FWB1168" s="754"/>
      <c r="FWC1168" s="754"/>
      <c r="FWD1168" s="754"/>
      <c r="FWE1168" s="754"/>
      <c r="FWF1168" s="754"/>
      <c r="FWG1168" s="754"/>
      <c r="FWH1168" s="754"/>
      <c r="FWI1168" s="754"/>
      <c r="FWJ1168" s="754"/>
      <c r="FWK1168" s="754"/>
      <c r="FWL1168" s="754"/>
      <c r="FWM1168" s="754"/>
      <c r="FWN1168" s="754"/>
      <c r="FWO1168" s="754"/>
      <c r="FWP1168" s="754"/>
      <c r="FWQ1168" s="754"/>
      <c r="FWR1168" s="754"/>
      <c r="FWS1168" s="754"/>
      <c r="FWT1168" s="754"/>
      <c r="FWU1168" s="754"/>
      <c r="FWV1168" s="754"/>
      <c r="FWW1168" s="754"/>
      <c r="FWX1168" s="754"/>
      <c r="FWY1168" s="754"/>
      <c r="FWZ1168" s="754"/>
      <c r="FXA1168" s="754"/>
      <c r="FXB1168" s="754"/>
      <c r="FXC1168" s="754"/>
      <c r="FXD1168" s="754"/>
      <c r="FXE1168" s="754"/>
      <c r="FXF1168" s="754"/>
      <c r="FXG1168" s="754"/>
      <c r="FXH1168" s="754"/>
      <c r="FXI1168" s="754"/>
      <c r="FXJ1168" s="754"/>
      <c r="FXK1168" s="754"/>
      <c r="FXL1168" s="754"/>
      <c r="FXM1168" s="754"/>
      <c r="FXN1168" s="754"/>
      <c r="FXO1168" s="754"/>
      <c r="FXP1168" s="754"/>
      <c r="FXQ1168" s="754"/>
      <c r="FXR1168" s="754"/>
      <c r="FXS1168" s="754"/>
      <c r="FXT1168" s="754"/>
      <c r="FXU1168" s="754"/>
      <c r="FXV1168" s="754"/>
      <c r="FXW1168" s="754"/>
      <c r="FXX1168" s="754"/>
      <c r="FXY1168" s="754"/>
      <c r="FXZ1168" s="754"/>
      <c r="FYA1168" s="754"/>
      <c r="FYB1168" s="754"/>
      <c r="FYC1168" s="754"/>
      <c r="FYD1168" s="754"/>
      <c r="FYE1168" s="754"/>
      <c r="FYF1168" s="754"/>
      <c r="FYG1168" s="754"/>
      <c r="FYH1168" s="754"/>
      <c r="FYI1168" s="754"/>
      <c r="FYJ1168" s="754"/>
      <c r="FYK1168" s="754"/>
      <c r="FYL1168" s="754"/>
      <c r="FYM1168" s="754"/>
      <c r="FYN1168" s="754"/>
      <c r="FYO1168" s="754"/>
      <c r="FYP1168" s="754"/>
      <c r="FYQ1168" s="754"/>
      <c r="FYR1168" s="754"/>
      <c r="FYS1168" s="754"/>
      <c r="FYT1168" s="754"/>
      <c r="FYU1168" s="754"/>
      <c r="FYV1168" s="754"/>
      <c r="FYW1168" s="754"/>
      <c r="FYX1168" s="754"/>
      <c r="FYY1168" s="754"/>
      <c r="FYZ1168" s="754"/>
      <c r="FZA1168" s="754"/>
      <c r="FZB1168" s="754"/>
      <c r="FZC1168" s="754"/>
      <c r="FZD1168" s="754"/>
      <c r="FZE1168" s="754"/>
      <c r="FZF1168" s="754"/>
      <c r="FZG1168" s="754"/>
      <c r="FZH1168" s="754"/>
      <c r="FZI1168" s="754"/>
      <c r="FZJ1168" s="754"/>
      <c r="FZK1168" s="754"/>
      <c r="FZL1168" s="754"/>
      <c r="FZM1168" s="754"/>
      <c r="FZN1168" s="754"/>
      <c r="FZO1168" s="754"/>
      <c r="FZP1168" s="754"/>
      <c r="FZQ1168" s="754"/>
      <c r="FZR1168" s="754"/>
      <c r="FZS1168" s="754"/>
      <c r="FZT1168" s="754"/>
      <c r="FZU1168" s="754"/>
      <c r="FZV1168" s="754"/>
      <c r="FZW1168" s="754"/>
      <c r="FZX1168" s="754"/>
      <c r="FZY1168" s="754"/>
      <c r="FZZ1168" s="754"/>
      <c r="GAA1168" s="754"/>
      <c r="GAB1168" s="754"/>
      <c r="GAC1168" s="754"/>
      <c r="GAD1168" s="754"/>
      <c r="GAE1168" s="754"/>
      <c r="GAF1168" s="754"/>
      <c r="GAG1168" s="754"/>
      <c r="GAH1168" s="754"/>
      <c r="GAI1168" s="754"/>
      <c r="GAJ1168" s="754"/>
      <c r="GAK1168" s="754"/>
      <c r="GAL1168" s="754"/>
      <c r="GAM1168" s="754"/>
      <c r="GAN1168" s="754"/>
      <c r="GAO1168" s="754"/>
      <c r="GAP1168" s="754"/>
      <c r="GAQ1168" s="754"/>
      <c r="GAR1168" s="754"/>
      <c r="GAS1168" s="754"/>
      <c r="GAT1168" s="754"/>
      <c r="GAU1168" s="754"/>
      <c r="GAV1168" s="754"/>
      <c r="GAW1168" s="754"/>
      <c r="GAX1168" s="754"/>
      <c r="GAY1168" s="754"/>
      <c r="GAZ1168" s="754"/>
      <c r="GBA1168" s="754"/>
      <c r="GBB1168" s="754"/>
      <c r="GBC1168" s="754"/>
      <c r="GBD1168" s="754"/>
      <c r="GBE1168" s="754"/>
      <c r="GBF1168" s="754"/>
      <c r="GBG1168" s="754"/>
      <c r="GBH1168" s="754"/>
      <c r="GBI1168" s="754"/>
      <c r="GBJ1168" s="754"/>
      <c r="GBK1168" s="754"/>
      <c r="GBL1168" s="754"/>
      <c r="GBM1168" s="754"/>
      <c r="GBN1168" s="754"/>
      <c r="GBO1168" s="754"/>
      <c r="GBP1168" s="754"/>
      <c r="GBQ1168" s="754"/>
      <c r="GBR1168" s="754"/>
      <c r="GBS1168" s="754"/>
      <c r="GBT1168" s="754"/>
      <c r="GBU1168" s="754"/>
      <c r="GBV1168" s="754"/>
      <c r="GBW1168" s="754"/>
      <c r="GBX1168" s="754"/>
      <c r="GBY1168" s="754"/>
      <c r="GBZ1168" s="754"/>
      <c r="GCA1168" s="754"/>
      <c r="GCB1168" s="754"/>
      <c r="GCC1168" s="754"/>
      <c r="GCD1168" s="754"/>
      <c r="GCE1168" s="754"/>
      <c r="GCF1168" s="754"/>
      <c r="GCG1168" s="754"/>
      <c r="GCH1168" s="754"/>
      <c r="GCI1168" s="754"/>
      <c r="GCJ1168" s="754"/>
      <c r="GCK1168" s="754"/>
      <c r="GCL1168" s="754"/>
      <c r="GCM1168" s="754"/>
      <c r="GCN1168" s="754"/>
      <c r="GCO1168" s="754"/>
      <c r="GCP1168" s="754"/>
      <c r="GCQ1168" s="754"/>
      <c r="GCR1168" s="754"/>
      <c r="GCS1168" s="754"/>
      <c r="GCT1168" s="754"/>
      <c r="GCU1168" s="754"/>
      <c r="GCV1168" s="754"/>
      <c r="GCW1168" s="754"/>
      <c r="GCX1168" s="754"/>
      <c r="GCY1168" s="754"/>
      <c r="GCZ1168" s="754"/>
      <c r="GDA1168" s="754"/>
      <c r="GDB1168" s="754"/>
      <c r="GDC1168" s="754"/>
      <c r="GDD1168" s="754"/>
      <c r="GDE1168" s="754"/>
      <c r="GDF1168" s="754"/>
      <c r="GDG1168" s="754"/>
      <c r="GDH1168" s="754"/>
      <c r="GDI1168" s="754"/>
      <c r="GDJ1168" s="754"/>
      <c r="GDK1168" s="754"/>
      <c r="GDL1168" s="754"/>
      <c r="GDM1168" s="754"/>
      <c r="GDN1168" s="754"/>
      <c r="GDO1168" s="754"/>
      <c r="GDP1168" s="754"/>
      <c r="GDQ1168" s="754"/>
      <c r="GDR1168" s="754"/>
      <c r="GDS1168" s="754"/>
      <c r="GDT1168" s="754"/>
      <c r="GDU1168" s="754"/>
      <c r="GDV1168" s="754"/>
      <c r="GDW1168" s="754"/>
      <c r="GDX1168" s="754"/>
      <c r="GDY1168" s="754"/>
      <c r="GDZ1168" s="754"/>
      <c r="GEA1168" s="754"/>
      <c r="GEB1168" s="754"/>
      <c r="GEC1168" s="754"/>
      <c r="GED1168" s="754"/>
      <c r="GEE1168" s="754"/>
      <c r="GEF1168" s="754"/>
      <c r="GEG1168" s="754"/>
      <c r="GEH1168" s="754"/>
      <c r="GEI1168" s="754"/>
      <c r="GEJ1168" s="754"/>
      <c r="GEK1168" s="754"/>
      <c r="GEL1168" s="754"/>
      <c r="GEM1168" s="754"/>
      <c r="GEN1168" s="754"/>
      <c r="GEO1168" s="754"/>
      <c r="GEP1168" s="754"/>
      <c r="GEQ1168" s="754"/>
      <c r="GER1168" s="754"/>
      <c r="GES1168" s="754"/>
      <c r="GET1168" s="754"/>
      <c r="GEU1168" s="754"/>
      <c r="GEV1168" s="754"/>
      <c r="GEW1168" s="754"/>
      <c r="GEX1168" s="754"/>
      <c r="GEY1168" s="754"/>
      <c r="GEZ1168" s="754"/>
      <c r="GFA1168" s="754"/>
      <c r="GFB1168" s="754"/>
      <c r="GFC1168" s="754"/>
      <c r="GFD1168" s="754"/>
      <c r="GFE1168" s="754"/>
      <c r="GFF1168" s="754"/>
      <c r="GFG1168" s="754"/>
      <c r="GFH1168" s="754"/>
      <c r="GFI1168" s="754"/>
      <c r="GFJ1168" s="754"/>
      <c r="GFK1168" s="754"/>
      <c r="GFL1168" s="754"/>
      <c r="GFM1168" s="754"/>
      <c r="GFN1168" s="754"/>
      <c r="GFO1168" s="754"/>
      <c r="GFP1168" s="754"/>
      <c r="GFQ1168" s="754"/>
      <c r="GFR1168" s="754"/>
      <c r="GFS1168" s="754"/>
      <c r="GFT1168" s="754"/>
      <c r="GFU1168" s="754"/>
      <c r="GFV1168" s="754"/>
      <c r="GFW1168" s="754"/>
      <c r="GFX1168" s="754"/>
      <c r="GFY1168" s="754"/>
      <c r="GFZ1168" s="754"/>
      <c r="GGA1168" s="754"/>
      <c r="GGB1168" s="754"/>
      <c r="GGC1168" s="754"/>
      <c r="GGD1168" s="754"/>
      <c r="GGE1168" s="754"/>
      <c r="GGF1168" s="754"/>
      <c r="GGG1168" s="754"/>
      <c r="GGH1168" s="754"/>
      <c r="GGI1168" s="754"/>
      <c r="GGJ1168" s="754"/>
      <c r="GGK1168" s="754"/>
      <c r="GGL1168" s="754"/>
      <c r="GGM1168" s="754"/>
      <c r="GGN1168" s="754"/>
      <c r="GGO1168" s="754"/>
      <c r="GGP1168" s="754"/>
      <c r="GGQ1168" s="754"/>
      <c r="GGR1168" s="754"/>
      <c r="GGS1168" s="754"/>
      <c r="GGT1168" s="754"/>
      <c r="GGU1168" s="754"/>
      <c r="GGV1168" s="754"/>
      <c r="GGW1168" s="754"/>
      <c r="GGX1168" s="754"/>
      <c r="GGY1168" s="754"/>
      <c r="GGZ1168" s="754"/>
      <c r="GHA1168" s="754"/>
      <c r="GHB1168" s="754"/>
      <c r="GHC1168" s="754"/>
      <c r="GHD1168" s="754"/>
      <c r="GHE1168" s="754"/>
      <c r="GHF1168" s="754"/>
      <c r="GHG1168" s="754"/>
      <c r="GHH1168" s="754"/>
      <c r="GHI1168" s="754"/>
      <c r="GHJ1168" s="754"/>
      <c r="GHK1168" s="754"/>
      <c r="GHL1168" s="754"/>
      <c r="GHM1168" s="754"/>
      <c r="GHN1168" s="754"/>
      <c r="GHO1168" s="754"/>
      <c r="GHP1168" s="754"/>
      <c r="GHQ1168" s="754"/>
      <c r="GHR1168" s="754"/>
      <c r="GHS1168" s="754"/>
      <c r="GHT1168" s="754"/>
      <c r="GHU1168" s="754"/>
      <c r="GHV1168" s="754"/>
      <c r="GHW1168" s="754"/>
      <c r="GHX1168" s="754"/>
      <c r="GHY1168" s="754"/>
      <c r="GHZ1168" s="754"/>
      <c r="GIA1168" s="754"/>
      <c r="GIB1168" s="754"/>
      <c r="GIC1168" s="754"/>
      <c r="GID1168" s="754"/>
      <c r="GIE1168" s="754"/>
      <c r="GIF1168" s="754"/>
      <c r="GIG1168" s="754"/>
      <c r="GIH1168" s="754"/>
      <c r="GII1168" s="754"/>
      <c r="GIJ1168" s="754"/>
      <c r="GIK1168" s="754"/>
      <c r="GIL1168" s="754"/>
      <c r="GIM1168" s="754"/>
      <c r="GIN1168" s="754"/>
      <c r="GIO1168" s="754"/>
      <c r="GIP1168" s="754"/>
      <c r="GIQ1168" s="754"/>
      <c r="GIR1168" s="754"/>
      <c r="GIS1168" s="754"/>
      <c r="GIT1168" s="754"/>
      <c r="GIU1168" s="754"/>
      <c r="GIV1168" s="754"/>
      <c r="GIW1168" s="754"/>
      <c r="GIX1168" s="754"/>
      <c r="GIY1168" s="754"/>
      <c r="GIZ1168" s="754"/>
      <c r="GJA1168" s="754"/>
      <c r="GJB1168" s="754"/>
      <c r="GJC1168" s="754"/>
      <c r="GJD1168" s="754"/>
      <c r="GJE1168" s="754"/>
      <c r="GJF1168" s="754"/>
      <c r="GJG1168" s="754"/>
      <c r="GJH1168" s="754"/>
      <c r="GJI1168" s="754"/>
      <c r="GJJ1168" s="754"/>
      <c r="GJK1168" s="754"/>
      <c r="GJL1168" s="754"/>
      <c r="GJM1168" s="754"/>
      <c r="GJN1168" s="754"/>
      <c r="GJO1168" s="754"/>
      <c r="GJP1168" s="754"/>
      <c r="GJQ1168" s="754"/>
      <c r="GJR1168" s="754"/>
      <c r="GJS1168" s="754"/>
      <c r="GJT1168" s="754"/>
      <c r="GJU1168" s="754"/>
      <c r="GJV1168" s="754"/>
      <c r="GJW1168" s="754"/>
      <c r="GJX1168" s="754"/>
      <c r="GJY1168" s="754"/>
      <c r="GJZ1168" s="754"/>
      <c r="GKA1168" s="754"/>
      <c r="GKB1168" s="754"/>
      <c r="GKC1168" s="754"/>
      <c r="GKD1168" s="754"/>
      <c r="GKE1168" s="754"/>
      <c r="GKF1168" s="754"/>
      <c r="GKG1168" s="754"/>
      <c r="GKH1168" s="754"/>
      <c r="GKI1168" s="754"/>
      <c r="GKJ1168" s="754"/>
      <c r="GKK1168" s="754"/>
      <c r="GKL1168" s="754"/>
      <c r="GKM1168" s="754"/>
      <c r="GKN1168" s="754"/>
      <c r="GKO1168" s="754"/>
      <c r="GKP1168" s="754"/>
      <c r="GKQ1168" s="754"/>
      <c r="GKR1168" s="754"/>
      <c r="GKS1168" s="754"/>
      <c r="GKT1168" s="754"/>
      <c r="GKU1168" s="754"/>
      <c r="GKV1168" s="754"/>
      <c r="GKW1168" s="754"/>
      <c r="GKX1168" s="754"/>
      <c r="GKY1168" s="754"/>
      <c r="GKZ1168" s="754"/>
      <c r="GLA1168" s="754"/>
      <c r="GLB1168" s="754"/>
      <c r="GLC1168" s="754"/>
      <c r="GLD1168" s="754"/>
      <c r="GLE1168" s="754"/>
      <c r="GLF1168" s="754"/>
      <c r="GLG1168" s="754"/>
      <c r="GLH1168" s="754"/>
      <c r="GLI1168" s="754"/>
      <c r="GLJ1168" s="754"/>
      <c r="GLK1168" s="754"/>
      <c r="GLL1168" s="754"/>
      <c r="GLM1168" s="754"/>
      <c r="GLN1168" s="754"/>
      <c r="GLO1168" s="754"/>
      <c r="GLP1168" s="754"/>
      <c r="GLQ1168" s="754"/>
      <c r="GLR1168" s="754"/>
      <c r="GLS1168" s="754"/>
      <c r="GLT1168" s="754"/>
      <c r="GLU1168" s="754"/>
      <c r="GLV1168" s="754"/>
      <c r="GLW1168" s="754"/>
      <c r="GLX1168" s="754"/>
      <c r="GLY1168" s="754"/>
      <c r="GLZ1168" s="754"/>
      <c r="GMA1168" s="754"/>
      <c r="GMB1168" s="754"/>
      <c r="GMC1168" s="754"/>
      <c r="GMD1168" s="754"/>
      <c r="GME1168" s="754"/>
      <c r="GMF1168" s="754"/>
      <c r="GMG1168" s="754"/>
      <c r="GMH1168" s="754"/>
      <c r="GMI1168" s="754"/>
      <c r="GMJ1168" s="754"/>
      <c r="GMK1168" s="754"/>
      <c r="GML1168" s="754"/>
      <c r="GMM1168" s="754"/>
      <c r="GMN1168" s="754"/>
      <c r="GMO1168" s="754"/>
      <c r="GMP1168" s="754"/>
      <c r="GMQ1168" s="754"/>
      <c r="GMR1168" s="754"/>
      <c r="GMS1168" s="754"/>
      <c r="GMT1168" s="754"/>
      <c r="GMU1168" s="754"/>
      <c r="GMV1168" s="754"/>
      <c r="GMW1168" s="754"/>
      <c r="GMX1168" s="754"/>
      <c r="GMY1168" s="754"/>
      <c r="GMZ1168" s="754"/>
      <c r="GNA1168" s="754"/>
      <c r="GNB1168" s="754"/>
      <c r="GNC1168" s="754"/>
      <c r="GND1168" s="754"/>
      <c r="GNE1168" s="754"/>
      <c r="GNF1168" s="754"/>
      <c r="GNG1168" s="754"/>
      <c r="GNH1168" s="754"/>
      <c r="GNI1168" s="754"/>
      <c r="GNJ1168" s="754"/>
      <c r="GNK1168" s="754"/>
      <c r="GNL1168" s="754"/>
      <c r="GNM1168" s="754"/>
      <c r="GNN1168" s="754"/>
      <c r="GNO1168" s="754"/>
      <c r="GNP1168" s="754"/>
      <c r="GNQ1168" s="754"/>
      <c r="GNR1168" s="754"/>
      <c r="GNS1168" s="754"/>
      <c r="GNT1168" s="754"/>
      <c r="GNU1168" s="754"/>
      <c r="GNV1168" s="754"/>
      <c r="GNW1168" s="754"/>
      <c r="GNX1168" s="754"/>
      <c r="GNY1168" s="754"/>
      <c r="GNZ1168" s="754"/>
      <c r="GOA1168" s="754"/>
      <c r="GOB1168" s="754"/>
      <c r="GOC1168" s="754"/>
      <c r="GOD1168" s="754"/>
      <c r="GOE1168" s="754"/>
      <c r="GOF1168" s="754"/>
      <c r="GOG1168" s="754"/>
      <c r="GOH1168" s="754"/>
      <c r="GOI1168" s="754"/>
      <c r="GOJ1168" s="754"/>
      <c r="GOK1168" s="754"/>
      <c r="GOL1168" s="754"/>
      <c r="GOM1168" s="754"/>
      <c r="GON1168" s="754"/>
      <c r="GOO1168" s="754"/>
      <c r="GOP1168" s="754"/>
      <c r="GOQ1168" s="754"/>
      <c r="GOR1168" s="754"/>
      <c r="GOS1168" s="754"/>
      <c r="GOT1168" s="754"/>
      <c r="GOU1168" s="754"/>
      <c r="GOV1168" s="754"/>
      <c r="GOW1168" s="754"/>
      <c r="GOX1168" s="754"/>
      <c r="GOY1168" s="754"/>
      <c r="GOZ1168" s="754"/>
      <c r="GPA1168" s="754"/>
      <c r="GPB1168" s="754"/>
      <c r="GPC1168" s="754"/>
      <c r="GPD1168" s="754"/>
      <c r="GPE1168" s="754"/>
      <c r="GPF1168" s="754"/>
      <c r="GPG1168" s="754"/>
      <c r="GPH1168" s="754"/>
      <c r="GPI1168" s="754"/>
      <c r="GPJ1168" s="754"/>
      <c r="GPK1168" s="754"/>
      <c r="GPL1168" s="754"/>
      <c r="GPM1168" s="754"/>
      <c r="GPN1168" s="754"/>
      <c r="GPO1168" s="754"/>
      <c r="GPP1168" s="754"/>
      <c r="GPQ1168" s="754"/>
      <c r="GPR1168" s="754"/>
      <c r="GPS1168" s="754"/>
      <c r="GPT1168" s="754"/>
      <c r="GPU1168" s="754"/>
      <c r="GPV1168" s="754"/>
      <c r="GPW1168" s="754"/>
      <c r="GPX1168" s="754"/>
      <c r="GPY1168" s="754"/>
      <c r="GPZ1168" s="754"/>
      <c r="GQA1168" s="754"/>
      <c r="GQB1168" s="754"/>
      <c r="GQC1168" s="754"/>
      <c r="GQD1168" s="754"/>
      <c r="GQE1168" s="754"/>
      <c r="GQF1168" s="754"/>
      <c r="GQG1168" s="754"/>
      <c r="GQH1168" s="754"/>
      <c r="GQI1168" s="754"/>
      <c r="GQJ1168" s="754"/>
      <c r="GQK1168" s="754"/>
      <c r="GQL1168" s="754"/>
      <c r="GQM1168" s="754"/>
      <c r="GQN1168" s="754"/>
      <c r="GQO1168" s="754"/>
      <c r="GQP1168" s="754"/>
      <c r="GQQ1168" s="754"/>
      <c r="GQR1168" s="754"/>
      <c r="GQS1168" s="754"/>
      <c r="GQT1168" s="754"/>
      <c r="GQU1168" s="754"/>
      <c r="GQV1168" s="754"/>
      <c r="GQW1168" s="754"/>
      <c r="GQX1168" s="754"/>
      <c r="GQY1168" s="754"/>
      <c r="GQZ1168" s="754"/>
      <c r="GRA1168" s="754"/>
      <c r="GRB1168" s="754"/>
      <c r="GRC1168" s="754"/>
      <c r="GRD1168" s="754"/>
      <c r="GRE1168" s="754"/>
      <c r="GRF1168" s="754"/>
      <c r="GRG1168" s="754"/>
      <c r="GRH1168" s="754"/>
      <c r="GRI1168" s="754"/>
      <c r="GRJ1168" s="754"/>
      <c r="GRK1168" s="754"/>
      <c r="GRL1168" s="754"/>
      <c r="GRM1168" s="754"/>
      <c r="GRN1168" s="754"/>
      <c r="GRO1168" s="754"/>
      <c r="GRP1168" s="754"/>
      <c r="GRQ1168" s="754"/>
      <c r="GRR1168" s="754"/>
      <c r="GRS1168" s="754"/>
      <c r="GRT1168" s="754"/>
      <c r="GRU1168" s="754"/>
      <c r="GRV1168" s="754"/>
      <c r="GRW1168" s="754"/>
      <c r="GRX1168" s="754"/>
      <c r="GRY1168" s="754"/>
      <c r="GRZ1168" s="754"/>
      <c r="GSA1168" s="754"/>
      <c r="GSB1168" s="754"/>
      <c r="GSC1168" s="754"/>
      <c r="GSD1168" s="754"/>
      <c r="GSE1168" s="754"/>
      <c r="GSF1168" s="754"/>
      <c r="GSG1168" s="754"/>
      <c r="GSH1168" s="754"/>
      <c r="GSI1168" s="754"/>
      <c r="GSJ1168" s="754"/>
      <c r="GSK1168" s="754"/>
      <c r="GSL1168" s="754"/>
      <c r="GSM1168" s="754"/>
      <c r="GSN1168" s="754"/>
      <c r="GSO1168" s="754"/>
      <c r="GSP1168" s="754"/>
      <c r="GSQ1168" s="754"/>
      <c r="GSR1168" s="754"/>
      <c r="GSS1168" s="754"/>
      <c r="GST1168" s="754"/>
      <c r="GSU1168" s="754"/>
      <c r="GSV1168" s="754"/>
      <c r="GSW1168" s="754"/>
      <c r="GSX1168" s="754"/>
      <c r="GSY1168" s="754"/>
      <c r="GSZ1168" s="754"/>
      <c r="GTA1168" s="754"/>
      <c r="GTB1168" s="754"/>
      <c r="GTC1168" s="754"/>
      <c r="GTD1168" s="754"/>
      <c r="GTE1168" s="754"/>
      <c r="GTF1168" s="754"/>
      <c r="GTG1168" s="754"/>
      <c r="GTH1168" s="754"/>
      <c r="GTI1168" s="754"/>
      <c r="GTJ1168" s="754"/>
      <c r="GTK1168" s="754"/>
      <c r="GTL1168" s="754"/>
      <c r="GTM1168" s="754"/>
      <c r="GTN1168" s="754"/>
      <c r="GTO1168" s="754"/>
      <c r="GTP1168" s="754"/>
      <c r="GTQ1168" s="754"/>
      <c r="GTR1168" s="754"/>
      <c r="GTS1168" s="754"/>
      <c r="GTT1168" s="754"/>
      <c r="GTU1168" s="754"/>
      <c r="GTV1168" s="754"/>
      <c r="GTW1168" s="754"/>
      <c r="GTX1168" s="754"/>
      <c r="GTY1168" s="754"/>
      <c r="GTZ1168" s="754"/>
      <c r="GUA1168" s="754"/>
      <c r="GUB1168" s="754"/>
      <c r="GUC1168" s="754"/>
      <c r="GUD1168" s="754"/>
      <c r="GUE1168" s="754"/>
      <c r="GUF1168" s="754"/>
      <c r="GUG1168" s="754"/>
      <c r="GUH1168" s="754"/>
      <c r="GUI1168" s="754"/>
      <c r="GUJ1168" s="754"/>
      <c r="GUK1168" s="754"/>
      <c r="GUL1168" s="754"/>
      <c r="GUM1168" s="754"/>
      <c r="GUN1168" s="754"/>
      <c r="GUO1168" s="754"/>
      <c r="GUP1168" s="754"/>
      <c r="GUQ1168" s="754"/>
      <c r="GUR1168" s="754"/>
      <c r="GUS1168" s="754"/>
      <c r="GUT1168" s="754"/>
      <c r="GUU1168" s="754"/>
      <c r="GUV1168" s="754"/>
      <c r="GUW1168" s="754"/>
      <c r="GUX1168" s="754"/>
      <c r="GUY1168" s="754"/>
      <c r="GUZ1168" s="754"/>
      <c r="GVA1168" s="754"/>
      <c r="GVB1168" s="754"/>
      <c r="GVC1168" s="754"/>
      <c r="GVD1168" s="754"/>
      <c r="GVE1168" s="754"/>
      <c r="GVF1168" s="754"/>
      <c r="GVG1168" s="754"/>
      <c r="GVH1168" s="754"/>
      <c r="GVI1168" s="754"/>
      <c r="GVJ1168" s="754"/>
      <c r="GVK1168" s="754"/>
      <c r="GVL1168" s="754"/>
      <c r="GVM1168" s="754"/>
      <c r="GVN1168" s="754"/>
      <c r="GVO1168" s="754"/>
      <c r="GVP1168" s="754"/>
      <c r="GVQ1168" s="754"/>
      <c r="GVR1168" s="754"/>
      <c r="GVS1168" s="754"/>
      <c r="GVT1168" s="754"/>
      <c r="GVU1168" s="754"/>
      <c r="GVV1168" s="754"/>
      <c r="GVW1168" s="754"/>
      <c r="GVX1168" s="754"/>
      <c r="GVY1168" s="754"/>
      <c r="GVZ1168" s="754"/>
      <c r="GWA1168" s="754"/>
      <c r="GWB1168" s="754"/>
      <c r="GWC1168" s="754"/>
      <c r="GWD1168" s="754"/>
      <c r="GWE1168" s="754"/>
      <c r="GWF1168" s="754"/>
      <c r="GWG1168" s="754"/>
      <c r="GWH1168" s="754"/>
      <c r="GWI1168" s="754"/>
      <c r="GWJ1168" s="754"/>
      <c r="GWK1168" s="754"/>
      <c r="GWL1168" s="754"/>
      <c r="GWM1168" s="754"/>
      <c r="GWN1168" s="754"/>
      <c r="GWO1168" s="754"/>
      <c r="GWP1168" s="754"/>
      <c r="GWQ1168" s="754"/>
      <c r="GWR1168" s="754"/>
      <c r="GWS1168" s="754"/>
      <c r="GWT1168" s="754"/>
      <c r="GWU1168" s="754"/>
      <c r="GWV1168" s="754"/>
      <c r="GWW1168" s="754"/>
      <c r="GWX1168" s="754"/>
      <c r="GWY1168" s="754"/>
      <c r="GWZ1168" s="754"/>
      <c r="GXA1168" s="754"/>
      <c r="GXB1168" s="754"/>
      <c r="GXC1168" s="754"/>
      <c r="GXD1168" s="754"/>
      <c r="GXE1168" s="754"/>
      <c r="GXF1168" s="754"/>
      <c r="GXG1168" s="754"/>
      <c r="GXH1168" s="754"/>
      <c r="GXI1168" s="754"/>
      <c r="GXJ1168" s="754"/>
      <c r="GXK1168" s="754"/>
      <c r="GXL1168" s="754"/>
      <c r="GXM1168" s="754"/>
      <c r="GXN1168" s="754"/>
      <c r="GXO1168" s="754"/>
      <c r="GXP1168" s="754"/>
      <c r="GXQ1168" s="754"/>
      <c r="GXR1168" s="754"/>
      <c r="GXS1168" s="754"/>
      <c r="GXT1168" s="754"/>
      <c r="GXU1168" s="754"/>
      <c r="GXV1168" s="754"/>
      <c r="GXW1168" s="754"/>
      <c r="GXX1168" s="754"/>
      <c r="GXY1168" s="754"/>
      <c r="GXZ1168" s="754"/>
      <c r="GYA1168" s="754"/>
      <c r="GYB1168" s="754"/>
      <c r="GYC1168" s="754"/>
      <c r="GYD1168" s="754"/>
      <c r="GYE1168" s="754"/>
      <c r="GYF1168" s="754"/>
      <c r="GYG1168" s="754"/>
      <c r="GYH1168" s="754"/>
      <c r="GYI1168" s="754"/>
      <c r="GYJ1168" s="754"/>
      <c r="GYK1168" s="754"/>
      <c r="GYL1168" s="754"/>
      <c r="GYM1168" s="754"/>
      <c r="GYN1168" s="754"/>
      <c r="GYO1168" s="754"/>
      <c r="GYP1168" s="754"/>
      <c r="GYQ1168" s="754"/>
      <c r="GYR1168" s="754"/>
      <c r="GYS1168" s="754"/>
      <c r="GYT1168" s="754"/>
      <c r="GYU1168" s="754"/>
      <c r="GYV1168" s="754"/>
      <c r="GYW1168" s="754"/>
      <c r="GYX1168" s="754"/>
      <c r="GYY1168" s="754"/>
      <c r="GYZ1168" s="754"/>
      <c r="GZA1168" s="754"/>
      <c r="GZB1168" s="754"/>
      <c r="GZC1168" s="754"/>
      <c r="GZD1168" s="754"/>
      <c r="GZE1168" s="754"/>
      <c r="GZF1168" s="754"/>
      <c r="GZG1168" s="754"/>
      <c r="GZH1168" s="754"/>
      <c r="GZI1168" s="754"/>
      <c r="GZJ1168" s="754"/>
      <c r="GZK1168" s="754"/>
      <c r="GZL1168" s="754"/>
      <c r="GZM1168" s="754"/>
      <c r="GZN1168" s="754"/>
      <c r="GZO1168" s="754"/>
      <c r="GZP1168" s="754"/>
      <c r="GZQ1168" s="754"/>
      <c r="GZR1168" s="754"/>
      <c r="GZS1168" s="754"/>
      <c r="GZT1168" s="754"/>
      <c r="GZU1168" s="754"/>
      <c r="GZV1168" s="754"/>
      <c r="GZW1168" s="754"/>
      <c r="GZX1168" s="754"/>
      <c r="GZY1168" s="754"/>
      <c r="GZZ1168" s="754"/>
      <c r="HAA1168" s="754"/>
      <c r="HAB1168" s="754"/>
      <c r="HAC1168" s="754"/>
      <c r="HAD1168" s="754"/>
      <c r="HAE1168" s="754"/>
      <c r="HAF1168" s="754"/>
      <c r="HAG1168" s="754"/>
      <c r="HAH1168" s="754"/>
      <c r="HAI1168" s="754"/>
      <c r="HAJ1168" s="754"/>
      <c r="HAK1168" s="754"/>
      <c r="HAL1168" s="754"/>
      <c r="HAM1168" s="754"/>
      <c r="HAN1168" s="754"/>
      <c r="HAO1168" s="754"/>
      <c r="HAP1168" s="754"/>
      <c r="HAQ1168" s="754"/>
      <c r="HAR1168" s="754"/>
      <c r="HAS1168" s="754"/>
      <c r="HAT1168" s="754"/>
      <c r="HAU1168" s="754"/>
      <c r="HAV1168" s="754"/>
      <c r="HAW1168" s="754"/>
      <c r="HAX1168" s="754"/>
      <c r="HAY1168" s="754"/>
      <c r="HAZ1168" s="754"/>
      <c r="HBA1168" s="754"/>
      <c r="HBB1168" s="754"/>
      <c r="HBC1168" s="754"/>
      <c r="HBD1168" s="754"/>
      <c r="HBE1168" s="754"/>
      <c r="HBF1168" s="754"/>
      <c r="HBG1168" s="754"/>
      <c r="HBH1168" s="754"/>
      <c r="HBI1168" s="754"/>
      <c r="HBJ1168" s="754"/>
      <c r="HBK1168" s="754"/>
      <c r="HBL1168" s="754"/>
      <c r="HBM1168" s="754"/>
      <c r="HBN1168" s="754"/>
      <c r="HBO1168" s="754"/>
      <c r="HBP1168" s="754"/>
      <c r="HBQ1168" s="754"/>
      <c r="HBR1168" s="754"/>
      <c r="HBS1168" s="754"/>
      <c r="HBT1168" s="754"/>
      <c r="HBU1168" s="754"/>
      <c r="HBV1168" s="754"/>
      <c r="HBW1168" s="754"/>
      <c r="HBX1168" s="754"/>
      <c r="HBY1168" s="754"/>
      <c r="HBZ1168" s="754"/>
      <c r="HCA1168" s="754"/>
      <c r="HCB1168" s="754"/>
      <c r="HCC1168" s="754"/>
      <c r="HCD1168" s="754"/>
      <c r="HCE1168" s="754"/>
      <c r="HCF1168" s="754"/>
      <c r="HCG1168" s="754"/>
      <c r="HCH1168" s="754"/>
      <c r="HCI1168" s="754"/>
      <c r="HCJ1168" s="754"/>
      <c r="HCK1168" s="754"/>
      <c r="HCL1168" s="754"/>
      <c r="HCM1168" s="754"/>
      <c r="HCN1168" s="754"/>
      <c r="HCO1168" s="754"/>
      <c r="HCP1168" s="754"/>
      <c r="HCQ1168" s="754"/>
      <c r="HCR1168" s="754"/>
      <c r="HCS1168" s="754"/>
      <c r="HCT1168" s="754"/>
      <c r="HCU1168" s="754"/>
      <c r="HCV1168" s="754"/>
      <c r="HCW1168" s="754"/>
      <c r="HCX1168" s="754"/>
      <c r="HCY1168" s="754"/>
      <c r="HCZ1168" s="754"/>
      <c r="HDA1168" s="754"/>
      <c r="HDB1168" s="754"/>
      <c r="HDC1168" s="754"/>
      <c r="HDD1168" s="754"/>
      <c r="HDE1168" s="754"/>
      <c r="HDF1168" s="754"/>
      <c r="HDG1168" s="754"/>
      <c r="HDH1168" s="754"/>
      <c r="HDI1168" s="754"/>
      <c r="HDJ1168" s="754"/>
      <c r="HDK1168" s="754"/>
      <c r="HDL1168" s="754"/>
      <c r="HDM1168" s="754"/>
      <c r="HDN1168" s="754"/>
      <c r="HDO1168" s="754"/>
      <c r="HDP1168" s="754"/>
      <c r="HDQ1168" s="754"/>
      <c r="HDR1168" s="754"/>
      <c r="HDS1168" s="754"/>
      <c r="HDT1168" s="754"/>
      <c r="HDU1168" s="754"/>
      <c r="HDV1168" s="754"/>
      <c r="HDW1168" s="754"/>
      <c r="HDX1168" s="754"/>
      <c r="HDY1168" s="754"/>
      <c r="HDZ1168" s="754"/>
      <c r="HEA1168" s="754"/>
      <c r="HEB1168" s="754"/>
      <c r="HEC1168" s="754"/>
      <c r="HED1168" s="754"/>
      <c r="HEE1168" s="754"/>
      <c r="HEF1168" s="754"/>
      <c r="HEG1168" s="754"/>
      <c r="HEH1168" s="754"/>
      <c r="HEI1168" s="754"/>
      <c r="HEJ1168" s="754"/>
      <c r="HEK1168" s="754"/>
      <c r="HEL1168" s="754"/>
      <c r="HEM1168" s="754"/>
      <c r="HEN1168" s="754"/>
      <c r="HEO1168" s="754"/>
      <c r="HEP1168" s="754"/>
      <c r="HEQ1168" s="754"/>
      <c r="HER1168" s="754"/>
      <c r="HES1168" s="754"/>
      <c r="HET1168" s="754"/>
      <c r="HEU1168" s="754"/>
      <c r="HEV1168" s="754"/>
      <c r="HEW1168" s="754"/>
      <c r="HEX1168" s="754"/>
      <c r="HEY1168" s="754"/>
      <c r="HEZ1168" s="754"/>
      <c r="HFA1168" s="754"/>
      <c r="HFB1168" s="754"/>
      <c r="HFC1168" s="754"/>
      <c r="HFD1168" s="754"/>
      <c r="HFE1168" s="754"/>
      <c r="HFF1168" s="754"/>
      <c r="HFG1168" s="754"/>
      <c r="HFH1168" s="754"/>
      <c r="HFI1168" s="754"/>
      <c r="HFJ1168" s="754"/>
      <c r="HFK1168" s="754"/>
      <c r="HFL1168" s="754"/>
      <c r="HFM1168" s="754"/>
      <c r="HFN1168" s="754"/>
      <c r="HFO1168" s="754"/>
      <c r="HFP1168" s="754"/>
      <c r="HFQ1168" s="754"/>
      <c r="HFR1168" s="754"/>
      <c r="HFS1168" s="754"/>
      <c r="HFT1168" s="754"/>
      <c r="HFU1168" s="754"/>
      <c r="HFV1168" s="754"/>
      <c r="HFW1168" s="754"/>
      <c r="HFX1168" s="754"/>
      <c r="HFY1168" s="754"/>
      <c r="HFZ1168" s="754"/>
      <c r="HGA1168" s="754"/>
      <c r="HGB1168" s="754"/>
      <c r="HGC1168" s="754"/>
      <c r="HGD1168" s="754"/>
      <c r="HGE1168" s="754"/>
      <c r="HGF1168" s="754"/>
      <c r="HGG1168" s="754"/>
      <c r="HGH1168" s="754"/>
      <c r="HGI1168" s="754"/>
      <c r="HGJ1168" s="754"/>
      <c r="HGK1168" s="754"/>
      <c r="HGL1168" s="754"/>
      <c r="HGM1168" s="754"/>
      <c r="HGN1168" s="754"/>
      <c r="HGO1168" s="754"/>
      <c r="HGP1168" s="754"/>
      <c r="HGQ1168" s="754"/>
      <c r="HGR1168" s="754"/>
      <c r="HGS1168" s="754"/>
      <c r="HGT1168" s="754"/>
      <c r="HGU1168" s="754"/>
      <c r="HGV1168" s="754"/>
      <c r="HGW1168" s="754"/>
      <c r="HGX1168" s="754"/>
      <c r="HGY1168" s="754"/>
      <c r="HGZ1168" s="754"/>
      <c r="HHA1168" s="754"/>
      <c r="HHB1168" s="754"/>
      <c r="HHC1168" s="754"/>
      <c r="HHD1168" s="754"/>
      <c r="HHE1168" s="754"/>
      <c r="HHF1168" s="754"/>
      <c r="HHG1168" s="754"/>
      <c r="HHH1168" s="754"/>
      <c r="HHI1168" s="754"/>
      <c r="HHJ1168" s="754"/>
      <c r="HHK1168" s="754"/>
      <c r="HHL1168" s="754"/>
      <c r="HHM1168" s="754"/>
      <c r="HHN1168" s="754"/>
      <c r="HHO1168" s="754"/>
      <c r="HHP1168" s="754"/>
      <c r="HHQ1168" s="754"/>
      <c r="HHR1168" s="754"/>
      <c r="HHS1168" s="754"/>
      <c r="HHT1168" s="754"/>
      <c r="HHU1168" s="754"/>
      <c r="HHV1168" s="754"/>
      <c r="HHW1168" s="754"/>
      <c r="HHX1168" s="754"/>
      <c r="HHY1168" s="754"/>
      <c r="HHZ1168" s="754"/>
      <c r="HIA1168" s="754"/>
      <c r="HIB1168" s="754"/>
      <c r="HIC1168" s="754"/>
      <c r="HID1168" s="754"/>
      <c r="HIE1168" s="754"/>
      <c r="HIF1168" s="754"/>
      <c r="HIG1168" s="754"/>
      <c r="HIH1168" s="754"/>
      <c r="HII1168" s="754"/>
      <c r="HIJ1168" s="754"/>
      <c r="HIK1168" s="754"/>
      <c r="HIL1168" s="754"/>
      <c r="HIM1168" s="754"/>
      <c r="HIN1168" s="754"/>
      <c r="HIO1168" s="754"/>
      <c r="HIP1168" s="754"/>
      <c r="HIQ1168" s="754"/>
      <c r="HIR1168" s="754"/>
      <c r="HIS1168" s="754"/>
      <c r="HIT1168" s="754"/>
      <c r="HIU1168" s="754"/>
      <c r="HIV1168" s="754"/>
      <c r="HIW1168" s="754"/>
      <c r="HIX1168" s="754"/>
      <c r="HIY1168" s="754"/>
      <c r="HIZ1168" s="754"/>
      <c r="HJA1168" s="754"/>
      <c r="HJB1168" s="754"/>
      <c r="HJC1168" s="754"/>
      <c r="HJD1168" s="754"/>
      <c r="HJE1168" s="754"/>
      <c r="HJF1168" s="754"/>
      <c r="HJG1168" s="754"/>
      <c r="HJH1168" s="754"/>
      <c r="HJI1168" s="754"/>
      <c r="HJJ1168" s="754"/>
      <c r="HJK1168" s="754"/>
      <c r="HJL1168" s="754"/>
      <c r="HJM1168" s="754"/>
      <c r="HJN1168" s="754"/>
      <c r="HJO1168" s="754"/>
      <c r="HJP1168" s="754"/>
      <c r="HJQ1168" s="754"/>
      <c r="HJR1168" s="754"/>
      <c r="HJS1168" s="754"/>
      <c r="HJT1168" s="754"/>
      <c r="HJU1168" s="754"/>
      <c r="HJV1168" s="754"/>
      <c r="HJW1168" s="754"/>
      <c r="HJX1168" s="754"/>
      <c r="HJY1168" s="754"/>
      <c r="HJZ1168" s="754"/>
      <c r="HKA1168" s="754"/>
      <c r="HKB1168" s="754"/>
      <c r="HKC1168" s="754"/>
      <c r="HKD1168" s="754"/>
      <c r="HKE1168" s="754"/>
      <c r="HKF1168" s="754"/>
      <c r="HKG1168" s="754"/>
      <c r="HKH1168" s="754"/>
      <c r="HKI1168" s="754"/>
      <c r="HKJ1168" s="754"/>
      <c r="HKK1168" s="754"/>
      <c r="HKL1168" s="754"/>
      <c r="HKM1168" s="754"/>
      <c r="HKN1168" s="754"/>
      <c r="HKO1168" s="754"/>
      <c r="HKP1168" s="754"/>
      <c r="HKQ1168" s="754"/>
      <c r="HKR1168" s="754"/>
      <c r="HKS1168" s="754"/>
      <c r="HKT1168" s="754"/>
      <c r="HKU1168" s="754"/>
      <c r="HKV1168" s="754"/>
      <c r="HKW1168" s="754"/>
      <c r="HKX1168" s="754"/>
      <c r="HKY1168" s="754"/>
      <c r="HKZ1168" s="754"/>
      <c r="HLA1168" s="754"/>
      <c r="HLB1168" s="754"/>
      <c r="HLC1168" s="754"/>
      <c r="HLD1168" s="754"/>
      <c r="HLE1168" s="754"/>
      <c r="HLF1168" s="754"/>
      <c r="HLG1168" s="754"/>
      <c r="HLH1168" s="754"/>
      <c r="HLI1168" s="754"/>
      <c r="HLJ1168" s="754"/>
      <c r="HLK1168" s="754"/>
      <c r="HLL1168" s="754"/>
      <c r="HLM1168" s="754"/>
      <c r="HLN1168" s="754"/>
      <c r="HLO1168" s="754"/>
      <c r="HLP1168" s="754"/>
      <c r="HLQ1168" s="754"/>
      <c r="HLR1168" s="754"/>
      <c r="HLS1168" s="754"/>
      <c r="HLT1168" s="754"/>
      <c r="HLU1168" s="754"/>
      <c r="HLV1168" s="754"/>
      <c r="HLW1168" s="754"/>
      <c r="HLX1168" s="754"/>
      <c r="HLY1168" s="754"/>
      <c r="HLZ1168" s="754"/>
      <c r="HMA1168" s="754"/>
      <c r="HMB1168" s="754"/>
      <c r="HMC1168" s="754"/>
      <c r="HMD1168" s="754"/>
      <c r="HME1168" s="754"/>
      <c r="HMF1168" s="754"/>
      <c r="HMG1168" s="754"/>
      <c r="HMH1168" s="754"/>
      <c r="HMI1168" s="754"/>
      <c r="HMJ1168" s="754"/>
      <c r="HMK1168" s="754"/>
      <c r="HML1168" s="754"/>
      <c r="HMM1168" s="754"/>
      <c r="HMN1168" s="754"/>
      <c r="HMO1168" s="754"/>
      <c r="HMP1168" s="754"/>
      <c r="HMQ1168" s="754"/>
      <c r="HMR1168" s="754"/>
      <c r="HMS1168" s="754"/>
      <c r="HMT1168" s="754"/>
      <c r="HMU1168" s="754"/>
      <c r="HMV1168" s="754"/>
      <c r="HMW1168" s="754"/>
      <c r="HMX1168" s="754"/>
      <c r="HMY1168" s="754"/>
      <c r="HMZ1168" s="754"/>
      <c r="HNA1168" s="754"/>
      <c r="HNB1168" s="754"/>
      <c r="HNC1168" s="754"/>
      <c r="HND1168" s="754"/>
      <c r="HNE1168" s="754"/>
      <c r="HNF1168" s="754"/>
      <c r="HNG1168" s="754"/>
      <c r="HNH1168" s="754"/>
      <c r="HNI1168" s="754"/>
      <c r="HNJ1168" s="754"/>
      <c r="HNK1168" s="754"/>
      <c r="HNL1168" s="754"/>
      <c r="HNM1168" s="754"/>
      <c r="HNN1168" s="754"/>
      <c r="HNO1168" s="754"/>
      <c r="HNP1168" s="754"/>
      <c r="HNQ1168" s="754"/>
      <c r="HNR1168" s="754"/>
      <c r="HNS1168" s="754"/>
      <c r="HNT1168" s="754"/>
      <c r="HNU1168" s="754"/>
      <c r="HNV1168" s="754"/>
      <c r="HNW1168" s="754"/>
      <c r="HNX1168" s="754"/>
      <c r="HNY1168" s="754"/>
      <c r="HNZ1168" s="754"/>
      <c r="HOA1168" s="754"/>
      <c r="HOB1168" s="754"/>
      <c r="HOC1168" s="754"/>
      <c r="HOD1168" s="754"/>
      <c r="HOE1168" s="754"/>
      <c r="HOF1168" s="754"/>
      <c r="HOG1168" s="754"/>
      <c r="HOH1168" s="754"/>
      <c r="HOI1168" s="754"/>
      <c r="HOJ1168" s="754"/>
      <c r="HOK1168" s="754"/>
      <c r="HOL1168" s="754"/>
      <c r="HOM1168" s="754"/>
      <c r="HON1168" s="754"/>
      <c r="HOO1168" s="754"/>
      <c r="HOP1168" s="754"/>
      <c r="HOQ1168" s="754"/>
      <c r="HOR1168" s="754"/>
      <c r="HOS1168" s="754"/>
      <c r="HOT1168" s="754"/>
      <c r="HOU1168" s="754"/>
      <c r="HOV1168" s="754"/>
      <c r="HOW1168" s="754"/>
      <c r="HOX1168" s="754"/>
      <c r="HOY1168" s="754"/>
      <c r="HOZ1168" s="754"/>
      <c r="HPA1168" s="754"/>
      <c r="HPB1168" s="754"/>
      <c r="HPC1168" s="754"/>
      <c r="HPD1168" s="754"/>
      <c r="HPE1168" s="754"/>
      <c r="HPF1168" s="754"/>
      <c r="HPG1168" s="754"/>
      <c r="HPH1168" s="754"/>
      <c r="HPI1168" s="754"/>
      <c r="HPJ1168" s="754"/>
      <c r="HPK1168" s="754"/>
      <c r="HPL1168" s="754"/>
      <c r="HPM1168" s="754"/>
      <c r="HPN1168" s="754"/>
      <c r="HPO1168" s="754"/>
      <c r="HPP1168" s="754"/>
      <c r="HPQ1168" s="754"/>
      <c r="HPR1168" s="754"/>
      <c r="HPS1168" s="754"/>
      <c r="HPT1168" s="754"/>
      <c r="HPU1168" s="754"/>
      <c r="HPV1168" s="754"/>
      <c r="HPW1168" s="754"/>
      <c r="HPX1168" s="754"/>
      <c r="HPY1168" s="754"/>
      <c r="HPZ1168" s="754"/>
      <c r="HQA1168" s="754"/>
      <c r="HQB1168" s="754"/>
      <c r="HQC1168" s="754"/>
      <c r="HQD1168" s="754"/>
      <c r="HQE1168" s="754"/>
      <c r="HQF1168" s="754"/>
      <c r="HQG1168" s="754"/>
      <c r="HQH1168" s="754"/>
      <c r="HQI1168" s="754"/>
      <c r="HQJ1168" s="754"/>
      <c r="HQK1168" s="754"/>
      <c r="HQL1168" s="754"/>
      <c r="HQM1168" s="754"/>
      <c r="HQN1168" s="754"/>
      <c r="HQO1168" s="754"/>
      <c r="HQP1168" s="754"/>
      <c r="HQQ1168" s="754"/>
      <c r="HQR1168" s="754"/>
      <c r="HQS1168" s="754"/>
      <c r="HQT1168" s="754"/>
      <c r="HQU1168" s="754"/>
      <c r="HQV1168" s="754"/>
      <c r="HQW1168" s="754"/>
      <c r="HQX1168" s="754"/>
      <c r="HQY1168" s="754"/>
      <c r="HQZ1168" s="754"/>
      <c r="HRA1168" s="754"/>
      <c r="HRB1168" s="754"/>
      <c r="HRC1168" s="754"/>
      <c r="HRD1168" s="754"/>
      <c r="HRE1168" s="754"/>
      <c r="HRF1168" s="754"/>
      <c r="HRG1168" s="754"/>
      <c r="HRH1168" s="754"/>
      <c r="HRI1168" s="754"/>
      <c r="HRJ1168" s="754"/>
      <c r="HRK1168" s="754"/>
      <c r="HRL1168" s="754"/>
      <c r="HRM1168" s="754"/>
      <c r="HRN1168" s="754"/>
      <c r="HRO1168" s="754"/>
      <c r="HRP1168" s="754"/>
      <c r="HRQ1168" s="754"/>
      <c r="HRR1168" s="754"/>
      <c r="HRS1168" s="754"/>
      <c r="HRT1168" s="754"/>
      <c r="HRU1168" s="754"/>
      <c r="HRV1168" s="754"/>
      <c r="HRW1168" s="754"/>
      <c r="HRX1168" s="754"/>
      <c r="HRY1168" s="754"/>
      <c r="HRZ1168" s="754"/>
      <c r="HSA1168" s="754"/>
      <c r="HSB1168" s="754"/>
      <c r="HSC1168" s="754"/>
      <c r="HSD1168" s="754"/>
      <c r="HSE1168" s="754"/>
      <c r="HSF1168" s="754"/>
      <c r="HSG1168" s="754"/>
      <c r="HSH1168" s="754"/>
      <c r="HSI1168" s="754"/>
      <c r="HSJ1168" s="754"/>
      <c r="HSK1168" s="754"/>
      <c r="HSL1168" s="754"/>
      <c r="HSM1168" s="754"/>
      <c r="HSN1168" s="754"/>
      <c r="HSO1168" s="754"/>
      <c r="HSP1168" s="754"/>
      <c r="HSQ1168" s="754"/>
      <c r="HSR1168" s="754"/>
      <c r="HSS1168" s="754"/>
      <c r="HST1168" s="754"/>
      <c r="HSU1168" s="754"/>
      <c r="HSV1168" s="754"/>
      <c r="HSW1168" s="754"/>
      <c r="HSX1168" s="754"/>
      <c r="HSY1168" s="754"/>
      <c r="HSZ1168" s="754"/>
      <c r="HTA1168" s="754"/>
      <c r="HTB1168" s="754"/>
      <c r="HTC1168" s="754"/>
      <c r="HTD1168" s="754"/>
      <c r="HTE1168" s="754"/>
      <c r="HTF1168" s="754"/>
      <c r="HTG1168" s="754"/>
      <c r="HTH1168" s="754"/>
      <c r="HTI1168" s="754"/>
      <c r="HTJ1168" s="754"/>
      <c r="HTK1168" s="754"/>
      <c r="HTL1168" s="754"/>
      <c r="HTM1168" s="754"/>
      <c r="HTN1168" s="754"/>
      <c r="HTO1168" s="754"/>
      <c r="HTP1168" s="754"/>
      <c r="HTQ1168" s="754"/>
      <c r="HTR1168" s="754"/>
      <c r="HTS1168" s="754"/>
      <c r="HTT1168" s="754"/>
      <c r="HTU1168" s="754"/>
      <c r="HTV1168" s="754"/>
      <c r="HTW1168" s="754"/>
      <c r="HTX1168" s="754"/>
      <c r="HTY1168" s="754"/>
      <c r="HTZ1168" s="754"/>
      <c r="HUA1168" s="754"/>
      <c r="HUB1168" s="754"/>
      <c r="HUC1168" s="754"/>
      <c r="HUD1168" s="754"/>
      <c r="HUE1168" s="754"/>
      <c r="HUF1168" s="754"/>
      <c r="HUG1168" s="754"/>
      <c r="HUH1168" s="754"/>
      <c r="HUI1168" s="754"/>
      <c r="HUJ1168" s="754"/>
      <c r="HUK1168" s="754"/>
      <c r="HUL1168" s="754"/>
      <c r="HUM1168" s="754"/>
      <c r="HUN1168" s="754"/>
      <c r="HUO1168" s="754"/>
      <c r="HUP1168" s="754"/>
      <c r="HUQ1168" s="754"/>
      <c r="HUR1168" s="754"/>
      <c r="HUS1168" s="754"/>
      <c r="HUT1168" s="754"/>
      <c r="HUU1168" s="754"/>
      <c r="HUV1168" s="754"/>
      <c r="HUW1168" s="754"/>
      <c r="HUX1168" s="754"/>
      <c r="HUY1168" s="754"/>
      <c r="HUZ1168" s="754"/>
      <c r="HVA1168" s="754"/>
      <c r="HVB1168" s="754"/>
      <c r="HVC1168" s="754"/>
      <c r="HVD1168" s="754"/>
      <c r="HVE1168" s="754"/>
      <c r="HVF1168" s="754"/>
      <c r="HVG1168" s="754"/>
      <c r="HVH1168" s="754"/>
      <c r="HVI1168" s="754"/>
      <c r="HVJ1168" s="754"/>
      <c r="HVK1168" s="754"/>
      <c r="HVL1168" s="754"/>
      <c r="HVM1168" s="754"/>
      <c r="HVN1168" s="754"/>
      <c r="HVO1168" s="754"/>
      <c r="HVP1168" s="754"/>
      <c r="HVQ1168" s="754"/>
      <c r="HVR1168" s="754"/>
      <c r="HVS1168" s="754"/>
      <c r="HVT1168" s="754"/>
      <c r="HVU1168" s="754"/>
      <c r="HVV1168" s="754"/>
      <c r="HVW1168" s="754"/>
      <c r="HVX1168" s="754"/>
      <c r="HVY1168" s="754"/>
      <c r="HVZ1168" s="754"/>
      <c r="HWA1168" s="754"/>
      <c r="HWB1168" s="754"/>
      <c r="HWC1168" s="754"/>
      <c r="HWD1168" s="754"/>
      <c r="HWE1168" s="754"/>
      <c r="HWF1168" s="754"/>
      <c r="HWG1168" s="754"/>
      <c r="HWH1168" s="754"/>
      <c r="HWI1168" s="754"/>
      <c r="HWJ1168" s="754"/>
      <c r="HWK1168" s="754"/>
      <c r="HWL1168" s="754"/>
      <c r="HWM1168" s="754"/>
      <c r="HWN1168" s="754"/>
      <c r="HWO1168" s="754"/>
      <c r="HWP1168" s="754"/>
      <c r="HWQ1168" s="754"/>
      <c r="HWR1168" s="754"/>
      <c r="HWS1168" s="754"/>
      <c r="HWT1168" s="754"/>
      <c r="HWU1168" s="754"/>
      <c r="HWV1168" s="754"/>
      <c r="HWW1168" s="754"/>
      <c r="HWX1168" s="754"/>
      <c r="HWY1168" s="754"/>
      <c r="HWZ1168" s="754"/>
      <c r="HXA1168" s="754"/>
      <c r="HXB1168" s="754"/>
      <c r="HXC1168" s="754"/>
      <c r="HXD1168" s="754"/>
      <c r="HXE1168" s="754"/>
      <c r="HXF1168" s="754"/>
      <c r="HXG1168" s="754"/>
      <c r="HXH1168" s="754"/>
      <c r="HXI1168" s="754"/>
      <c r="HXJ1168" s="754"/>
      <c r="HXK1168" s="754"/>
      <c r="HXL1168" s="754"/>
      <c r="HXM1168" s="754"/>
      <c r="HXN1168" s="754"/>
      <c r="HXO1168" s="754"/>
      <c r="HXP1168" s="754"/>
      <c r="HXQ1168" s="754"/>
      <c r="HXR1168" s="754"/>
      <c r="HXS1168" s="754"/>
      <c r="HXT1168" s="754"/>
      <c r="HXU1168" s="754"/>
      <c r="HXV1168" s="754"/>
      <c r="HXW1168" s="754"/>
      <c r="HXX1168" s="754"/>
      <c r="HXY1168" s="754"/>
      <c r="HXZ1168" s="754"/>
      <c r="HYA1168" s="754"/>
      <c r="HYB1168" s="754"/>
      <c r="HYC1168" s="754"/>
      <c r="HYD1168" s="754"/>
      <c r="HYE1168" s="754"/>
      <c r="HYF1168" s="754"/>
      <c r="HYG1168" s="754"/>
      <c r="HYH1168" s="754"/>
      <c r="HYI1168" s="754"/>
      <c r="HYJ1168" s="754"/>
      <c r="HYK1168" s="754"/>
      <c r="HYL1168" s="754"/>
      <c r="HYM1168" s="754"/>
      <c r="HYN1168" s="754"/>
      <c r="HYO1168" s="754"/>
      <c r="HYP1168" s="754"/>
      <c r="HYQ1168" s="754"/>
      <c r="HYR1168" s="754"/>
      <c r="HYS1168" s="754"/>
      <c r="HYT1168" s="754"/>
      <c r="HYU1168" s="754"/>
      <c r="HYV1168" s="754"/>
      <c r="HYW1168" s="754"/>
      <c r="HYX1168" s="754"/>
      <c r="HYY1168" s="754"/>
      <c r="HYZ1168" s="754"/>
      <c r="HZA1168" s="754"/>
      <c r="HZB1168" s="754"/>
      <c r="HZC1168" s="754"/>
      <c r="HZD1168" s="754"/>
      <c r="HZE1168" s="754"/>
      <c r="HZF1168" s="754"/>
      <c r="HZG1168" s="754"/>
      <c r="HZH1168" s="754"/>
      <c r="HZI1168" s="754"/>
      <c r="HZJ1168" s="754"/>
      <c r="HZK1168" s="754"/>
      <c r="HZL1168" s="754"/>
      <c r="HZM1168" s="754"/>
      <c r="HZN1168" s="754"/>
      <c r="HZO1168" s="754"/>
      <c r="HZP1168" s="754"/>
      <c r="HZQ1168" s="754"/>
      <c r="HZR1168" s="754"/>
      <c r="HZS1168" s="754"/>
      <c r="HZT1168" s="754"/>
      <c r="HZU1168" s="754"/>
      <c r="HZV1168" s="754"/>
      <c r="HZW1168" s="754"/>
      <c r="HZX1168" s="754"/>
      <c r="HZY1168" s="754"/>
      <c r="HZZ1168" s="754"/>
      <c r="IAA1168" s="754"/>
      <c r="IAB1168" s="754"/>
      <c r="IAC1168" s="754"/>
      <c r="IAD1168" s="754"/>
      <c r="IAE1168" s="754"/>
      <c r="IAF1168" s="754"/>
      <c r="IAG1168" s="754"/>
      <c r="IAH1168" s="754"/>
      <c r="IAI1168" s="754"/>
      <c r="IAJ1168" s="754"/>
      <c r="IAK1168" s="754"/>
      <c r="IAL1168" s="754"/>
      <c r="IAM1168" s="754"/>
      <c r="IAN1168" s="754"/>
      <c r="IAO1168" s="754"/>
      <c r="IAP1168" s="754"/>
      <c r="IAQ1168" s="754"/>
      <c r="IAR1168" s="754"/>
      <c r="IAS1168" s="754"/>
      <c r="IAT1168" s="754"/>
      <c r="IAU1168" s="754"/>
      <c r="IAV1168" s="754"/>
      <c r="IAW1168" s="754"/>
      <c r="IAX1168" s="754"/>
      <c r="IAY1168" s="754"/>
      <c r="IAZ1168" s="754"/>
      <c r="IBA1168" s="754"/>
      <c r="IBB1168" s="754"/>
      <c r="IBC1168" s="754"/>
      <c r="IBD1168" s="754"/>
      <c r="IBE1168" s="754"/>
      <c r="IBF1168" s="754"/>
      <c r="IBG1168" s="754"/>
      <c r="IBH1168" s="754"/>
      <c r="IBI1168" s="754"/>
      <c r="IBJ1168" s="754"/>
      <c r="IBK1168" s="754"/>
      <c r="IBL1168" s="754"/>
      <c r="IBM1168" s="754"/>
      <c r="IBN1168" s="754"/>
      <c r="IBO1168" s="754"/>
      <c r="IBP1168" s="754"/>
      <c r="IBQ1168" s="754"/>
      <c r="IBR1168" s="754"/>
      <c r="IBS1168" s="754"/>
      <c r="IBT1168" s="754"/>
      <c r="IBU1168" s="754"/>
      <c r="IBV1168" s="754"/>
      <c r="IBW1168" s="754"/>
      <c r="IBX1168" s="754"/>
      <c r="IBY1168" s="754"/>
      <c r="IBZ1168" s="754"/>
      <c r="ICA1168" s="754"/>
      <c r="ICB1168" s="754"/>
      <c r="ICC1168" s="754"/>
      <c r="ICD1168" s="754"/>
      <c r="ICE1168" s="754"/>
      <c r="ICF1168" s="754"/>
      <c r="ICG1168" s="754"/>
      <c r="ICH1168" s="754"/>
      <c r="ICI1168" s="754"/>
      <c r="ICJ1168" s="754"/>
      <c r="ICK1168" s="754"/>
      <c r="ICL1168" s="754"/>
      <c r="ICM1168" s="754"/>
      <c r="ICN1168" s="754"/>
      <c r="ICO1168" s="754"/>
      <c r="ICP1168" s="754"/>
      <c r="ICQ1168" s="754"/>
      <c r="ICR1168" s="754"/>
      <c r="ICS1168" s="754"/>
      <c r="ICT1168" s="754"/>
      <c r="ICU1168" s="754"/>
      <c r="ICV1168" s="754"/>
      <c r="ICW1168" s="754"/>
      <c r="ICX1168" s="754"/>
      <c r="ICY1168" s="754"/>
      <c r="ICZ1168" s="754"/>
      <c r="IDA1168" s="754"/>
      <c r="IDB1168" s="754"/>
      <c r="IDC1168" s="754"/>
      <c r="IDD1168" s="754"/>
      <c r="IDE1168" s="754"/>
      <c r="IDF1168" s="754"/>
      <c r="IDG1168" s="754"/>
      <c r="IDH1168" s="754"/>
      <c r="IDI1168" s="754"/>
      <c r="IDJ1168" s="754"/>
      <c r="IDK1168" s="754"/>
      <c r="IDL1168" s="754"/>
      <c r="IDM1168" s="754"/>
      <c r="IDN1168" s="754"/>
      <c r="IDO1168" s="754"/>
      <c r="IDP1168" s="754"/>
      <c r="IDQ1168" s="754"/>
      <c r="IDR1168" s="754"/>
      <c r="IDS1168" s="754"/>
      <c r="IDT1168" s="754"/>
      <c r="IDU1168" s="754"/>
      <c r="IDV1168" s="754"/>
      <c r="IDW1168" s="754"/>
      <c r="IDX1168" s="754"/>
      <c r="IDY1168" s="754"/>
      <c r="IDZ1168" s="754"/>
      <c r="IEA1168" s="754"/>
      <c r="IEB1168" s="754"/>
      <c r="IEC1168" s="754"/>
      <c r="IED1168" s="754"/>
      <c r="IEE1168" s="754"/>
      <c r="IEF1168" s="754"/>
      <c r="IEG1168" s="754"/>
      <c r="IEH1168" s="754"/>
      <c r="IEI1168" s="754"/>
      <c r="IEJ1168" s="754"/>
      <c r="IEK1168" s="754"/>
      <c r="IEL1168" s="754"/>
      <c r="IEM1168" s="754"/>
      <c r="IEN1168" s="754"/>
      <c r="IEO1168" s="754"/>
      <c r="IEP1168" s="754"/>
      <c r="IEQ1168" s="754"/>
      <c r="IER1168" s="754"/>
      <c r="IES1168" s="754"/>
      <c r="IET1168" s="754"/>
      <c r="IEU1168" s="754"/>
      <c r="IEV1168" s="754"/>
      <c r="IEW1168" s="754"/>
      <c r="IEX1168" s="754"/>
      <c r="IEY1168" s="754"/>
      <c r="IEZ1168" s="754"/>
      <c r="IFA1168" s="754"/>
      <c r="IFB1168" s="754"/>
      <c r="IFC1168" s="754"/>
      <c r="IFD1168" s="754"/>
      <c r="IFE1168" s="754"/>
      <c r="IFF1168" s="754"/>
      <c r="IFG1168" s="754"/>
      <c r="IFH1168" s="754"/>
      <c r="IFI1168" s="754"/>
      <c r="IFJ1168" s="754"/>
      <c r="IFK1168" s="754"/>
      <c r="IFL1168" s="754"/>
      <c r="IFM1168" s="754"/>
      <c r="IFN1168" s="754"/>
      <c r="IFO1168" s="754"/>
      <c r="IFP1168" s="754"/>
      <c r="IFQ1168" s="754"/>
      <c r="IFR1168" s="754"/>
      <c r="IFS1168" s="754"/>
      <c r="IFT1168" s="754"/>
      <c r="IFU1168" s="754"/>
      <c r="IFV1168" s="754"/>
      <c r="IFW1168" s="754"/>
      <c r="IFX1168" s="754"/>
      <c r="IFY1168" s="754"/>
      <c r="IFZ1168" s="754"/>
      <c r="IGA1168" s="754"/>
      <c r="IGB1168" s="754"/>
      <c r="IGC1168" s="754"/>
      <c r="IGD1168" s="754"/>
      <c r="IGE1168" s="754"/>
      <c r="IGF1168" s="754"/>
      <c r="IGG1168" s="754"/>
      <c r="IGH1168" s="754"/>
      <c r="IGI1168" s="754"/>
      <c r="IGJ1168" s="754"/>
      <c r="IGK1168" s="754"/>
      <c r="IGL1168" s="754"/>
      <c r="IGM1168" s="754"/>
      <c r="IGN1168" s="754"/>
      <c r="IGO1168" s="754"/>
      <c r="IGP1168" s="754"/>
      <c r="IGQ1168" s="754"/>
      <c r="IGR1168" s="754"/>
      <c r="IGS1168" s="754"/>
      <c r="IGT1168" s="754"/>
      <c r="IGU1168" s="754"/>
      <c r="IGV1168" s="754"/>
      <c r="IGW1168" s="754"/>
      <c r="IGX1168" s="754"/>
      <c r="IGY1168" s="754"/>
      <c r="IGZ1168" s="754"/>
      <c r="IHA1168" s="754"/>
      <c r="IHB1168" s="754"/>
      <c r="IHC1168" s="754"/>
      <c r="IHD1168" s="754"/>
      <c r="IHE1168" s="754"/>
      <c r="IHF1168" s="754"/>
      <c r="IHG1168" s="754"/>
      <c r="IHH1168" s="754"/>
      <c r="IHI1168" s="754"/>
      <c r="IHJ1168" s="754"/>
      <c r="IHK1168" s="754"/>
      <c r="IHL1168" s="754"/>
      <c r="IHM1168" s="754"/>
      <c r="IHN1168" s="754"/>
      <c r="IHO1168" s="754"/>
      <c r="IHP1168" s="754"/>
      <c r="IHQ1168" s="754"/>
      <c r="IHR1168" s="754"/>
      <c r="IHS1168" s="754"/>
      <c r="IHT1168" s="754"/>
      <c r="IHU1168" s="754"/>
      <c r="IHV1168" s="754"/>
      <c r="IHW1168" s="754"/>
      <c r="IHX1168" s="754"/>
      <c r="IHY1168" s="754"/>
      <c r="IHZ1168" s="754"/>
      <c r="IIA1168" s="754"/>
      <c r="IIB1168" s="754"/>
      <c r="IIC1168" s="754"/>
      <c r="IID1168" s="754"/>
      <c r="IIE1168" s="754"/>
      <c r="IIF1168" s="754"/>
      <c r="IIG1168" s="754"/>
      <c r="IIH1168" s="754"/>
      <c r="III1168" s="754"/>
      <c r="IIJ1168" s="754"/>
      <c r="IIK1168" s="754"/>
      <c r="IIL1168" s="754"/>
      <c r="IIM1168" s="754"/>
      <c r="IIN1168" s="754"/>
      <c r="IIO1168" s="754"/>
      <c r="IIP1168" s="754"/>
      <c r="IIQ1168" s="754"/>
      <c r="IIR1168" s="754"/>
      <c r="IIS1168" s="754"/>
      <c r="IIT1168" s="754"/>
      <c r="IIU1168" s="754"/>
      <c r="IIV1168" s="754"/>
      <c r="IIW1168" s="754"/>
      <c r="IIX1168" s="754"/>
      <c r="IIY1168" s="754"/>
      <c r="IIZ1168" s="754"/>
      <c r="IJA1168" s="754"/>
      <c r="IJB1168" s="754"/>
      <c r="IJC1168" s="754"/>
      <c r="IJD1168" s="754"/>
      <c r="IJE1168" s="754"/>
      <c r="IJF1168" s="754"/>
      <c r="IJG1168" s="754"/>
      <c r="IJH1168" s="754"/>
      <c r="IJI1168" s="754"/>
      <c r="IJJ1168" s="754"/>
      <c r="IJK1168" s="754"/>
      <c r="IJL1168" s="754"/>
      <c r="IJM1168" s="754"/>
      <c r="IJN1168" s="754"/>
      <c r="IJO1168" s="754"/>
      <c r="IJP1168" s="754"/>
      <c r="IJQ1168" s="754"/>
      <c r="IJR1168" s="754"/>
      <c r="IJS1168" s="754"/>
      <c r="IJT1168" s="754"/>
      <c r="IJU1168" s="754"/>
      <c r="IJV1168" s="754"/>
      <c r="IJW1168" s="754"/>
      <c r="IJX1168" s="754"/>
      <c r="IJY1168" s="754"/>
      <c r="IJZ1168" s="754"/>
      <c r="IKA1168" s="754"/>
      <c r="IKB1168" s="754"/>
      <c r="IKC1168" s="754"/>
      <c r="IKD1168" s="754"/>
      <c r="IKE1168" s="754"/>
      <c r="IKF1168" s="754"/>
      <c r="IKG1168" s="754"/>
      <c r="IKH1168" s="754"/>
      <c r="IKI1168" s="754"/>
      <c r="IKJ1168" s="754"/>
      <c r="IKK1168" s="754"/>
      <c r="IKL1168" s="754"/>
      <c r="IKM1168" s="754"/>
      <c r="IKN1168" s="754"/>
      <c r="IKO1168" s="754"/>
      <c r="IKP1168" s="754"/>
      <c r="IKQ1168" s="754"/>
      <c r="IKR1168" s="754"/>
      <c r="IKS1168" s="754"/>
      <c r="IKT1168" s="754"/>
      <c r="IKU1168" s="754"/>
      <c r="IKV1168" s="754"/>
      <c r="IKW1168" s="754"/>
      <c r="IKX1168" s="754"/>
      <c r="IKY1168" s="754"/>
      <c r="IKZ1168" s="754"/>
      <c r="ILA1168" s="754"/>
      <c r="ILB1168" s="754"/>
      <c r="ILC1168" s="754"/>
      <c r="ILD1168" s="754"/>
      <c r="ILE1168" s="754"/>
      <c r="ILF1168" s="754"/>
      <c r="ILG1168" s="754"/>
      <c r="ILH1168" s="754"/>
      <c r="ILI1168" s="754"/>
      <c r="ILJ1168" s="754"/>
      <c r="ILK1168" s="754"/>
      <c r="ILL1168" s="754"/>
      <c r="ILM1168" s="754"/>
      <c r="ILN1168" s="754"/>
      <c r="ILO1168" s="754"/>
      <c r="ILP1168" s="754"/>
      <c r="ILQ1168" s="754"/>
      <c r="ILR1168" s="754"/>
      <c r="ILS1168" s="754"/>
      <c r="ILT1168" s="754"/>
      <c r="ILU1168" s="754"/>
      <c r="ILV1168" s="754"/>
      <c r="ILW1168" s="754"/>
      <c r="ILX1168" s="754"/>
      <c r="ILY1168" s="754"/>
      <c r="ILZ1168" s="754"/>
      <c r="IMA1168" s="754"/>
      <c r="IMB1168" s="754"/>
      <c r="IMC1168" s="754"/>
      <c r="IMD1168" s="754"/>
      <c r="IME1168" s="754"/>
      <c r="IMF1168" s="754"/>
      <c r="IMG1168" s="754"/>
      <c r="IMH1168" s="754"/>
      <c r="IMI1168" s="754"/>
      <c r="IMJ1168" s="754"/>
      <c r="IMK1168" s="754"/>
      <c r="IML1168" s="754"/>
      <c r="IMM1168" s="754"/>
      <c r="IMN1168" s="754"/>
      <c r="IMO1168" s="754"/>
      <c r="IMP1168" s="754"/>
      <c r="IMQ1168" s="754"/>
      <c r="IMR1168" s="754"/>
      <c r="IMS1168" s="754"/>
      <c r="IMT1168" s="754"/>
      <c r="IMU1168" s="754"/>
      <c r="IMV1168" s="754"/>
      <c r="IMW1168" s="754"/>
      <c r="IMX1168" s="754"/>
      <c r="IMY1168" s="754"/>
      <c r="IMZ1168" s="754"/>
      <c r="INA1168" s="754"/>
      <c r="INB1168" s="754"/>
      <c r="INC1168" s="754"/>
      <c r="IND1168" s="754"/>
      <c r="INE1168" s="754"/>
      <c r="INF1168" s="754"/>
      <c r="ING1168" s="754"/>
      <c r="INH1168" s="754"/>
      <c r="INI1168" s="754"/>
      <c r="INJ1168" s="754"/>
      <c r="INK1168" s="754"/>
      <c r="INL1168" s="754"/>
      <c r="INM1168" s="754"/>
      <c r="INN1168" s="754"/>
      <c r="INO1168" s="754"/>
      <c r="INP1168" s="754"/>
      <c r="INQ1168" s="754"/>
      <c r="INR1168" s="754"/>
      <c r="INS1168" s="754"/>
      <c r="INT1168" s="754"/>
      <c r="INU1168" s="754"/>
      <c r="INV1168" s="754"/>
      <c r="INW1168" s="754"/>
      <c r="INX1168" s="754"/>
      <c r="INY1168" s="754"/>
      <c r="INZ1168" s="754"/>
      <c r="IOA1168" s="754"/>
      <c r="IOB1168" s="754"/>
      <c r="IOC1168" s="754"/>
      <c r="IOD1168" s="754"/>
      <c r="IOE1168" s="754"/>
      <c r="IOF1168" s="754"/>
      <c r="IOG1168" s="754"/>
      <c r="IOH1168" s="754"/>
      <c r="IOI1168" s="754"/>
      <c r="IOJ1168" s="754"/>
      <c r="IOK1168" s="754"/>
      <c r="IOL1168" s="754"/>
      <c r="IOM1168" s="754"/>
      <c r="ION1168" s="754"/>
      <c r="IOO1168" s="754"/>
      <c r="IOP1168" s="754"/>
      <c r="IOQ1168" s="754"/>
      <c r="IOR1168" s="754"/>
      <c r="IOS1168" s="754"/>
      <c r="IOT1168" s="754"/>
      <c r="IOU1168" s="754"/>
      <c r="IOV1168" s="754"/>
      <c r="IOW1168" s="754"/>
      <c r="IOX1168" s="754"/>
      <c r="IOY1168" s="754"/>
      <c r="IOZ1168" s="754"/>
      <c r="IPA1168" s="754"/>
      <c r="IPB1168" s="754"/>
      <c r="IPC1168" s="754"/>
      <c r="IPD1168" s="754"/>
      <c r="IPE1168" s="754"/>
      <c r="IPF1168" s="754"/>
      <c r="IPG1168" s="754"/>
      <c r="IPH1168" s="754"/>
      <c r="IPI1168" s="754"/>
      <c r="IPJ1168" s="754"/>
      <c r="IPK1168" s="754"/>
      <c r="IPL1168" s="754"/>
      <c r="IPM1168" s="754"/>
      <c r="IPN1168" s="754"/>
      <c r="IPO1168" s="754"/>
      <c r="IPP1168" s="754"/>
      <c r="IPQ1168" s="754"/>
      <c r="IPR1168" s="754"/>
      <c r="IPS1168" s="754"/>
      <c r="IPT1168" s="754"/>
      <c r="IPU1168" s="754"/>
      <c r="IPV1168" s="754"/>
      <c r="IPW1168" s="754"/>
      <c r="IPX1168" s="754"/>
      <c r="IPY1168" s="754"/>
      <c r="IPZ1168" s="754"/>
      <c r="IQA1168" s="754"/>
      <c r="IQB1168" s="754"/>
      <c r="IQC1168" s="754"/>
      <c r="IQD1168" s="754"/>
      <c r="IQE1168" s="754"/>
      <c r="IQF1168" s="754"/>
      <c r="IQG1168" s="754"/>
      <c r="IQH1168" s="754"/>
      <c r="IQI1168" s="754"/>
      <c r="IQJ1168" s="754"/>
      <c r="IQK1168" s="754"/>
      <c r="IQL1168" s="754"/>
      <c r="IQM1168" s="754"/>
      <c r="IQN1168" s="754"/>
      <c r="IQO1168" s="754"/>
      <c r="IQP1168" s="754"/>
      <c r="IQQ1168" s="754"/>
      <c r="IQR1168" s="754"/>
      <c r="IQS1168" s="754"/>
      <c r="IQT1168" s="754"/>
      <c r="IQU1168" s="754"/>
      <c r="IQV1168" s="754"/>
      <c r="IQW1168" s="754"/>
      <c r="IQX1168" s="754"/>
      <c r="IQY1168" s="754"/>
      <c r="IQZ1168" s="754"/>
      <c r="IRA1168" s="754"/>
      <c r="IRB1168" s="754"/>
      <c r="IRC1168" s="754"/>
      <c r="IRD1168" s="754"/>
      <c r="IRE1168" s="754"/>
      <c r="IRF1168" s="754"/>
      <c r="IRG1168" s="754"/>
      <c r="IRH1168" s="754"/>
      <c r="IRI1168" s="754"/>
      <c r="IRJ1168" s="754"/>
      <c r="IRK1168" s="754"/>
      <c r="IRL1168" s="754"/>
      <c r="IRM1168" s="754"/>
      <c r="IRN1168" s="754"/>
      <c r="IRO1168" s="754"/>
      <c r="IRP1168" s="754"/>
      <c r="IRQ1168" s="754"/>
      <c r="IRR1168" s="754"/>
      <c r="IRS1168" s="754"/>
      <c r="IRT1168" s="754"/>
      <c r="IRU1168" s="754"/>
      <c r="IRV1168" s="754"/>
      <c r="IRW1168" s="754"/>
      <c r="IRX1168" s="754"/>
      <c r="IRY1168" s="754"/>
      <c r="IRZ1168" s="754"/>
      <c r="ISA1168" s="754"/>
      <c r="ISB1168" s="754"/>
      <c r="ISC1168" s="754"/>
      <c r="ISD1168" s="754"/>
      <c r="ISE1168" s="754"/>
      <c r="ISF1168" s="754"/>
      <c r="ISG1168" s="754"/>
      <c r="ISH1168" s="754"/>
      <c r="ISI1168" s="754"/>
      <c r="ISJ1168" s="754"/>
      <c r="ISK1168" s="754"/>
      <c r="ISL1168" s="754"/>
      <c r="ISM1168" s="754"/>
      <c r="ISN1168" s="754"/>
      <c r="ISO1168" s="754"/>
      <c r="ISP1168" s="754"/>
      <c r="ISQ1168" s="754"/>
      <c r="ISR1168" s="754"/>
      <c r="ISS1168" s="754"/>
      <c r="IST1168" s="754"/>
      <c r="ISU1168" s="754"/>
      <c r="ISV1168" s="754"/>
      <c r="ISW1168" s="754"/>
      <c r="ISX1168" s="754"/>
      <c r="ISY1168" s="754"/>
      <c r="ISZ1168" s="754"/>
      <c r="ITA1168" s="754"/>
      <c r="ITB1168" s="754"/>
      <c r="ITC1168" s="754"/>
      <c r="ITD1168" s="754"/>
      <c r="ITE1168" s="754"/>
      <c r="ITF1168" s="754"/>
      <c r="ITG1168" s="754"/>
      <c r="ITH1168" s="754"/>
      <c r="ITI1168" s="754"/>
      <c r="ITJ1168" s="754"/>
      <c r="ITK1168" s="754"/>
      <c r="ITL1168" s="754"/>
      <c r="ITM1168" s="754"/>
      <c r="ITN1168" s="754"/>
      <c r="ITO1168" s="754"/>
      <c r="ITP1168" s="754"/>
      <c r="ITQ1168" s="754"/>
      <c r="ITR1168" s="754"/>
      <c r="ITS1168" s="754"/>
      <c r="ITT1168" s="754"/>
      <c r="ITU1168" s="754"/>
      <c r="ITV1168" s="754"/>
      <c r="ITW1168" s="754"/>
      <c r="ITX1168" s="754"/>
      <c r="ITY1168" s="754"/>
      <c r="ITZ1168" s="754"/>
      <c r="IUA1168" s="754"/>
      <c r="IUB1168" s="754"/>
      <c r="IUC1168" s="754"/>
      <c r="IUD1168" s="754"/>
      <c r="IUE1168" s="754"/>
      <c r="IUF1168" s="754"/>
      <c r="IUG1168" s="754"/>
      <c r="IUH1168" s="754"/>
      <c r="IUI1168" s="754"/>
      <c r="IUJ1168" s="754"/>
      <c r="IUK1168" s="754"/>
      <c r="IUL1168" s="754"/>
      <c r="IUM1168" s="754"/>
      <c r="IUN1168" s="754"/>
      <c r="IUO1168" s="754"/>
      <c r="IUP1168" s="754"/>
      <c r="IUQ1168" s="754"/>
      <c r="IUR1168" s="754"/>
      <c r="IUS1168" s="754"/>
      <c r="IUT1168" s="754"/>
      <c r="IUU1168" s="754"/>
      <c r="IUV1168" s="754"/>
      <c r="IUW1168" s="754"/>
      <c r="IUX1168" s="754"/>
      <c r="IUY1168" s="754"/>
      <c r="IUZ1168" s="754"/>
      <c r="IVA1168" s="754"/>
      <c r="IVB1168" s="754"/>
      <c r="IVC1168" s="754"/>
      <c r="IVD1168" s="754"/>
      <c r="IVE1168" s="754"/>
      <c r="IVF1168" s="754"/>
      <c r="IVG1168" s="754"/>
      <c r="IVH1168" s="754"/>
      <c r="IVI1168" s="754"/>
      <c r="IVJ1168" s="754"/>
      <c r="IVK1168" s="754"/>
      <c r="IVL1168" s="754"/>
      <c r="IVM1168" s="754"/>
      <c r="IVN1168" s="754"/>
      <c r="IVO1168" s="754"/>
      <c r="IVP1168" s="754"/>
      <c r="IVQ1168" s="754"/>
      <c r="IVR1168" s="754"/>
      <c r="IVS1168" s="754"/>
      <c r="IVT1168" s="754"/>
      <c r="IVU1168" s="754"/>
      <c r="IVV1168" s="754"/>
      <c r="IVW1168" s="754"/>
      <c r="IVX1168" s="754"/>
      <c r="IVY1168" s="754"/>
      <c r="IVZ1168" s="754"/>
      <c r="IWA1168" s="754"/>
      <c r="IWB1168" s="754"/>
      <c r="IWC1168" s="754"/>
      <c r="IWD1168" s="754"/>
      <c r="IWE1168" s="754"/>
      <c r="IWF1168" s="754"/>
      <c r="IWG1168" s="754"/>
      <c r="IWH1168" s="754"/>
      <c r="IWI1168" s="754"/>
      <c r="IWJ1168" s="754"/>
      <c r="IWK1168" s="754"/>
      <c r="IWL1168" s="754"/>
      <c r="IWM1168" s="754"/>
      <c r="IWN1168" s="754"/>
      <c r="IWO1168" s="754"/>
      <c r="IWP1168" s="754"/>
      <c r="IWQ1168" s="754"/>
      <c r="IWR1168" s="754"/>
      <c r="IWS1168" s="754"/>
      <c r="IWT1168" s="754"/>
      <c r="IWU1168" s="754"/>
      <c r="IWV1168" s="754"/>
      <c r="IWW1168" s="754"/>
      <c r="IWX1168" s="754"/>
      <c r="IWY1168" s="754"/>
      <c r="IWZ1168" s="754"/>
      <c r="IXA1168" s="754"/>
      <c r="IXB1168" s="754"/>
      <c r="IXC1168" s="754"/>
      <c r="IXD1168" s="754"/>
      <c r="IXE1168" s="754"/>
      <c r="IXF1168" s="754"/>
      <c r="IXG1168" s="754"/>
      <c r="IXH1168" s="754"/>
      <c r="IXI1168" s="754"/>
      <c r="IXJ1168" s="754"/>
      <c r="IXK1168" s="754"/>
      <c r="IXL1168" s="754"/>
      <c r="IXM1168" s="754"/>
      <c r="IXN1168" s="754"/>
      <c r="IXO1168" s="754"/>
      <c r="IXP1168" s="754"/>
      <c r="IXQ1168" s="754"/>
      <c r="IXR1168" s="754"/>
      <c r="IXS1168" s="754"/>
      <c r="IXT1168" s="754"/>
      <c r="IXU1168" s="754"/>
      <c r="IXV1168" s="754"/>
      <c r="IXW1168" s="754"/>
      <c r="IXX1168" s="754"/>
      <c r="IXY1168" s="754"/>
      <c r="IXZ1168" s="754"/>
      <c r="IYA1168" s="754"/>
      <c r="IYB1168" s="754"/>
      <c r="IYC1168" s="754"/>
      <c r="IYD1168" s="754"/>
      <c r="IYE1168" s="754"/>
      <c r="IYF1168" s="754"/>
      <c r="IYG1168" s="754"/>
      <c r="IYH1168" s="754"/>
      <c r="IYI1168" s="754"/>
      <c r="IYJ1168" s="754"/>
      <c r="IYK1168" s="754"/>
      <c r="IYL1168" s="754"/>
      <c r="IYM1168" s="754"/>
      <c r="IYN1168" s="754"/>
      <c r="IYO1168" s="754"/>
      <c r="IYP1168" s="754"/>
      <c r="IYQ1168" s="754"/>
      <c r="IYR1168" s="754"/>
      <c r="IYS1168" s="754"/>
      <c r="IYT1168" s="754"/>
      <c r="IYU1168" s="754"/>
      <c r="IYV1168" s="754"/>
      <c r="IYW1168" s="754"/>
      <c r="IYX1168" s="754"/>
      <c r="IYY1168" s="754"/>
      <c r="IYZ1168" s="754"/>
      <c r="IZA1168" s="754"/>
      <c r="IZB1168" s="754"/>
      <c r="IZC1168" s="754"/>
      <c r="IZD1168" s="754"/>
      <c r="IZE1168" s="754"/>
      <c r="IZF1168" s="754"/>
      <c r="IZG1168" s="754"/>
      <c r="IZH1168" s="754"/>
      <c r="IZI1168" s="754"/>
      <c r="IZJ1168" s="754"/>
      <c r="IZK1168" s="754"/>
      <c r="IZL1168" s="754"/>
      <c r="IZM1168" s="754"/>
      <c r="IZN1168" s="754"/>
      <c r="IZO1168" s="754"/>
      <c r="IZP1168" s="754"/>
      <c r="IZQ1168" s="754"/>
      <c r="IZR1168" s="754"/>
      <c r="IZS1168" s="754"/>
      <c r="IZT1168" s="754"/>
      <c r="IZU1168" s="754"/>
      <c r="IZV1168" s="754"/>
      <c r="IZW1168" s="754"/>
      <c r="IZX1168" s="754"/>
      <c r="IZY1168" s="754"/>
      <c r="IZZ1168" s="754"/>
      <c r="JAA1168" s="754"/>
      <c r="JAB1168" s="754"/>
      <c r="JAC1168" s="754"/>
      <c r="JAD1168" s="754"/>
      <c r="JAE1168" s="754"/>
      <c r="JAF1168" s="754"/>
      <c r="JAG1168" s="754"/>
      <c r="JAH1168" s="754"/>
      <c r="JAI1168" s="754"/>
      <c r="JAJ1168" s="754"/>
      <c r="JAK1168" s="754"/>
      <c r="JAL1168" s="754"/>
      <c r="JAM1168" s="754"/>
      <c r="JAN1168" s="754"/>
      <c r="JAO1168" s="754"/>
      <c r="JAP1168" s="754"/>
      <c r="JAQ1168" s="754"/>
      <c r="JAR1168" s="754"/>
      <c r="JAS1168" s="754"/>
      <c r="JAT1168" s="754"/>
      <c r="JAU1168" s="754"/>
      <c r="JAV1168" s="754"/>
      <c r="JAW1168" s="754"/>
      <c r="JAX1168" s="754"/>
      <c r="JAY1168" s="754"/>
      <c r="JAZ1168" s="754"/>
      <c r="JBA1168" s="754"/>
      <c r="JBB1168" s="754"/>
      <c r="JBC1168" s="754"/>
      <c r="JBD1168" s="754"/>
      <c r="JBE1168" s="754"/>
      <c r="JBF1168" s="754"/>
      <c r="JBG1168" s="754"/>
      <c r="JBH1168" s="754"/>
      <c r="JBI1168" s="754"/>
      <c r="JBJ1168" s="754"/>
      <c r="JBK1168" s="754"/>
      <c r="JBL1168" s="754"/>
      <c r="JBM1168" s="754"/>
      <c r="JBN1168" s="754"/>
      <c r="JBO1168" s="754"/>
      <c r="JBP1168" s="754"/>
      <c r="JBQ1168" s="754"/>
      <c r="JBR1168" s="754"/>
      <c r="JBS1168" s="754"/>
      <c r="JBT1168" s="754"/>
      <c r="JBU1168" s="754"/>
      <c r="JBV1168" s="754"/>
      <c r="JBW1168" s="754"/>
      <c r="JBX1168" s="754"/>
      <c r="JBY1168" s="754"/>
      <c r="JBZ1168" s="754"/>
      <c r="JCA1168" s="754"/>
      <c r="JCB1168" s="754"/>
      <c r="JCC1168" s="754"/>
      <c r="JCD1168" s="754"/>
      <c r="JCE1168" s="754"/>
      <c r="JCF1168" s="754"/>
      <c r="JCG1168" s="754"/>
      <c r="JCH1168" s="754"/>
      <c r="JCI1168" s="754"/>
      <c r="JCJ1168" s="754"/>
      <c r="JCK1168" s="754"/>
      <c r="JCL1168" s="754"/>
      <c r="JCM1168" s="754"/>
      <c r="JCN1168" s="754"/>
      <c r="JCO1168" s="754"/>
      <c r="JCP1168" s="754"/>
      <c r="JCQ1168" s="754"/>
      <c r="JCR1168" s="754"/>
      <c r="JCS1168" s="754"/>
      <c r="JCT1168" s="754"/>
      <c r="JCU1168" s="754"/>
      <c r="JCV1168" s="754"/>
      <c r="JCW1168" s="754"/>
      <c r="JCX1168" s="754"/>
      <c r="JCY1168" s="754"/>
      <c r="JCZ1168" s="754"/>
      <c r="JDA1168" s="754"/>
      <c r="JDB1168" s="754"/>
      <c r="JDC1168" s="754"/>
      <c r="JDD1168" s="754"/>
      <c r="JDE1168" s="754"/>
      <c r="JDF1168" s="754"/>
      <c r="JDG1168" s="754"/>
      <c r="JDH1168" s="754"/>
      <c r="JDI1168" s="754"/>
      <c r="JDJ1168" s="754"/>
      <c r="JDK1168" s="754"/>
      <c r="JDL1168" s="754"/>
      <c r="JDM1168" s="754"/>
      <c r="JDN1168" s="754"/>
      <c r="JDO1168" s="754"/>
      <c r="JDP1168" s="754"/>
      <c r="JDQ1168" s="754"/>
      <c r="JDR1168" s="754"/>
      <c r="JDS1168" s="754"/>
      <c r="JDT1168" s="754"/>
      <c r="JDU1168" s="754"/>
      <c r="JDV1168" s="754"/>
      <c r="JDW1168" s="754"/>
      <c r="JDX1168" s="754"/>
      <c r="JDY1168" s="754"/>
      <c r="JDZ1168" s="754"/>
      <c r="JEA1168" s="754"/>
      <c r="JEB1168" s="754"/>
      <c r="JEC1168" s="754"/>
      <c r="JED1168" s="754"/>
      <c r="JEE1168" s="754"/>
      <c r="JEF1168" s="754"/>
      <c r="JEG1168" s="754"/>
      <c r="JEH1168" s="754"/>
      <c r="JEI1168" s="754"/>
      <c r="JEJ1168" s="754"/>
      <c r="JEK1168" s="754"/>
      <c r="JEL1168" s="754"/>
      <c r="JEM1168" s="754"/>
      <c r="JEN1168" s="754"/>
      <c r="JEO1168" s="754"/>
      <c r="JEP1168" s="754"/>
      <c r="JEQ1168" s="754"/>
      <c r="JER1168" s="754"/>
      <c r="JES1168" s="754"/>
      <c r="JET1168" s="754"/>
      <c r="JEU1168" s="754"/>
      <c r="JEV1168" s="754"/>
      <c r="JEW1168" s="754"/>
      <c r="JEX1168" s="754"/>
      <c r="JEY1168" s="754"/>
      <c r="JEZ1168" s="754"/>
      <c r="JFA1168" s="754"/>
      <c r="JFB1168" s="754"/>
      <c r="JFC1168" s="754"/>
      <c r="JFD1168" s="754"/>
      <c r="JFE1168" s="754"/>
      <c r="JFF1168" s="754"/>
      <c r="JFG1168" s="754"/>
      <c r="JFH1168" s="754"/>
      <c r="JFI1168" s="754"/>
      <c r="JFJ1168" s="754"/>
      <c r="JFK1168" s="754"/>
      <c r="JFL1168" s="754"/>
      <c r="JFM1168" s="754"/>
      <c r="JFN1168" s="754"/>
      <c r="JFO1168" s="754"/>
      <c r="JFP1168" s="754"/>
      <c r="JFQ1168" s="754"/>
      <c r="JFR1168" s="754"/>
      <c r="JFS1168" s="754"/>
      <c r="JFT1168" s="754"/>
      <c r="JFU1168" s="754"/>
      <c r="JFV1168" s="754"/>
      <c r="JFW1168" s="754"/>
      <c r="JFX1168" s="754"/>
      <c r="JFY1168" s="754"/>
      <c r="JFZ1168" s="754"/>
      <c r="JGA1168" s="754"/>
      <c r="JGB1168" s="754"/>
      <c r="JGC1168" s="754"/>
      <c r="JGD1168" s="754"/>
      <c r="JGE1168" s="754"/>
      <c r="JGF1168" s="754"/>
      <c r="JGG1168" s="754"/>
      <c r="JGH1168" s="754"/>
      <c r="JGI1168" s="754"/>
      <c r="JGJ1168" s="754"/>
      <c r="JGK1168" s="754"/>
      <c r="JGL1168" s="754"/>
      <c r="JGM1168" s="754"/>
      <c r="JGN1168" s="754"/>
      <c r="JGO1168" s="754"/>
      <c r="JGP1168" s="754"/>
      <c r="JGQ1168" s="754"/>
      <c r="JGR1168" s="754"/>
      <c r="JGS1168" s="754"/>
      <c r="JGT1168" s="754"/>
      <c r="JGU1168" s="754"/>
      <c r="JGV1168" s="754"/>
      <c r="JGW1168" s="754"/>
      <c r="JGX1168" s="754"/>
      <c r="JGY1168" s="754"/>
      <c r="JGZ1168" s="754"/>
      <c r="JHA1168" s="754"/>
      <c r="JHB1168" s="754"/>
      <c r="JHC1168" s="754"/>
      <c r="JHD1168" s="754"/>
      <c r="JHE1168" s="754"/>
      <c r="JHF1168" s="754"/>
      <c r="JHG1168" s="754"/>
      <c r="JHH1168" s="754"/>
      <c r="JHI1168" s="754"/>
      <c r="JHJ1168" s="754"/>
      <c r="JHK1168" s="754"/>
      <c r="JHL1168" s="754"/>
      <c r="JHM1168" s="754"/>
      <c r="JHN1168" s="754"/>
      <c r="JHO1168" s="754"/>
      <c r="JHP1168" s="754"/>
      <c r="JHQ1168" s="754"/>
      <c r="JHR1168" s="754"/>
      <c r="JHS1168" s="754"/>
      <c r="JHT1168" s="754"/>
      <c r="JHU1168" s="754"/>
      <c r="JHV1168" s="754"/>
      <c r="JHW1168" s="754"/>
      <c r="JHX1168" s="754"/>
      <c r="JHY1168" s="754"/>
      <c r="JHZ1168" s="754"/>
      <c r="JIA1168" s="754"/>
      <c r="JIB1168" s="754"/>
      <c r="JIC1168" s="754"/>
      <c r="JID1168" s="754"/>
      <c r="JIE1168" s="754"/>
      <c r="JIF1168" s="754"/>
      <c r="JIG1168" s="754"/>
      <c r="JIH1168" s="754"/>
      <c r="JII1168" s="754"/>
      <c r="JIJ1168" s="754"/>
      <c r="JIK1168" s="754"/>
      <c r="JIL1168" s="754"/>
      <c r="JIM1168" s="754"/>
      <c r="JIN1168" s="754"/>
      <c r="JIO1168" s="754"/>
      <c r="JIP1168" s="754"/>
      <c r="JIQ1168" s="754"/>
      <c r="JIR1168" s="754"/>
      <c r="JIS1168" s="754"/>
      <c r="JIT1168" s="754"/>
      <c r="JIU1168" s="754"/>
      <c r="JIV1168" s="754"/>
      <c r="JIW1168" s="754"/>
      <c r="JIX1168" s="754"/>
      <c r="JIY1168" s="754"/>
      <c r="JIZ1168" s="754"/>
      <c r="JJA1168" s="754"/>
      <c r="JJB1168" s="754"/>
      <c r="JJC1168" s="754"/>
      <c r="JJD1168" s="754"/>
      <c r="JJE1168" s="754"/>
      <c r="JJF1168" s="754"/>
      <c r="JJG1168" s="754"/>
      <c r="JJH1168" s="754"/>
      <c r="JJI1168" s="754"/>
      <c r="JJJ1168" s="754"/>
      <c r="JJK1168" s="754"/>
      <c r="JJL1168" s="754"/>
      <c r="JJM1168" s="754"/>
      <c r="JJN1168" s="754"/>
      <c r="JJO1168" s="754"/>
      <c r="JJP1168" s="754"/>
      <c r="JJQ1168" s="754"/>
      <c r="JJR1168" s="754"/>
      <c r="JJS1168" s="754"/>
      <c r="JJT1168" s="754"/>
      <c r="JJU1168" s="754"/>
      <c r="JJV1168" s="754"/>
      <c r="JJW1168" s="754"/>
      <c r="JJX1168" s="754"/>
      <c r="JJY1168" s="754"/>
      <c r="JJZ1168" s="754"/>
      <c r="JKA1168" s="754"/>
      <c r="JKB1168" s="754"/>
      <c r="JKC1168" s="754"/>
      <c r="JKD1168" s="754"/>
      <c r="JKE1168" s="754"/>
      <c r="JKF1168" s="754"/>
      <c r="JKG1168" s="754"/>
      <c r="JKH1168" s="754"/>
      <c r="JKI1168" s="754"/>
      <c r="JKJ1168" s="754"/>
      <c r="JKK1168" s="754"/>
      <c r="JKL1168" s="754"/>
      <c r="JKM1168" s="754"/>
      <c r="JKN1168" s="754"/>
      <c r="JKO1168" s="754"/>
      <c r="JKP1168" s="754"/>
      <c r="JKQ1168" s="754"/>
      <c r="JKR1168" s="754"/>
      <c r="JKS1168" s="754"/>
      <c r="JKT1168" s="754"/>
      <c r="JKU1168" s="754"/>
      <c r="JKV1168" s="754"/>
      <c r="JKW1168" s="754"/>
      <c r="JKX1168" s="754"/>
      <c r="JKY1168" s="754"/>
      <c r="JKZ1168" s="754"/>
      <c r="JLA1168" s="754"/>
      <c r="JLB1168" s="754"/>
      <c r="JLC1168" s="754"/>
      <c r="JLD1168" s="754"/>
      <c r="JLE1168" s="754"/>
      <c r="JLF1168" s="754"/>
      <c r="JLG1168" s="754"/>
      <c r="JLH1168" s="754"/>
      <c r="JLI1168" s="754"/>
      <c r="JLJ1168" s="754"/>
      <c r="JLK1168" s="754"/>
      <c r="JLL1168" s="754"/>
      <c r="JLM1168" s="754"/>
      <c r="JLN1168" s="754"/>
      <c r="JLO1168" s="754"/>
      <c r="JLP1168" s="754"/>
      <c r="JLQ1168" s="754"/>
      <c r="JLR1168" s="754"/>
      <c r="JLS1168" s="754"/>
      <c r="JLT1168" s="754"/>
      <c r="JLU1168" s="754"/>
      <c r="JLV1168" s="754"/>
      <c r="JLW1168" s="754"/>
      <c r="JLX1168" s="754"/>
      <c r="JLY1168" s="754"/>
      <c r="JLZ1168" s="754"/>
      <c r="JMA1168" s="754"/>
      <c r="JMB1168" s="754"/>
      <c r="JMC1168" s="754"/>
      <c r="JMD1168" s="754"/>
      <c r="JME1168" s="754"/>
      <c r="JMF1168" s="754"/>
      <c r="JMG1168" s="754"/>
      <c r="JMH1168" s="754"/>
      <c r="JMI1168" s="754"/>
      <c r="JMJ1168" s="754"/>
      <c r="JMK1168" s="754"/>
      <c r="JML1168" s="754"/>
      <c r="JMM1168" s="754"/>
      <c r="JMN1168" s="754"/>
      <c r="JMO1168" s="754"/>
      <c r="JMP1168" s="754"/>
      <c r="JMQ1168" s="754"/>
      <c r="JMR1168" s="754"/>
      <c r="JMS1168" s="754"/>
      <c r="JMT1168" s="754"/>
      <c r="JMU1168" s="754"/>
      <c r="JMV1168" s="754"/>
      <c r="JMW1168" s="754"/>
      <c r="JMX1168" s="754"/>
      <c r="JMY1168" s="754"/>
      <c r="JMZ1168" s="754"/>
      <c r="JNA1168" s="754"/>
      <c r="JNB1168" s="754"/>
      <c r="JNC1168" s="754"/>
      <c r="JND1168" s="754"/>
      <c r="JNE1168" s="754"/>
      <c r="JNF1168" s="754"/>
      <c r="JNG1168" s="754"/>
      <c r="JNH1168" s="754"/>
      <c r="JNI1168" s="754"/>
      <c r="JNJ1168" s="754"/>
      <c r="JNK1168" s="754"/>
      <c r="JNL1168" s="754"/>
      <c r="JNM1168" s="754"/>
      <c r="JNN1168" s="754"/>
      <c r="JNO1168" s="754"/>
      <c r="JNP1168" s="754"/>
      <c r="JNQ1168" s="754"/>
      <c r="JNR1168" s="754"/>
      <c r="JNS1168" s="754"/>
      <c r="JNT1168" s="754"/>
      <c r="JNU1168" s="754"/>
      <c r="JNV1168" s="754"/>
      <c r="JNW1168" s="754"/>
      <c r="JNX1168" s="754"/>
      <c r="JNY1168" s="754"/>
      <c r="JNZ1168" s="754"/>
      <c r="JOA1168" s="754"/>
      <c r="JOB1168" s="754"/>
      <c r="JOC1168" s="754"/>
      <c r="JOD1168" s="754"/>
      <c r="JOE1168" s="754"/>
      <c r="JOF1168" s="754"/>
      <c r="JOG1168" s="754"/>
      <c r="JOH1168" s="754"/>
      <c r="JOI1168" s="754"/>
      <c r="JOJ1168" s="754"/>
      <c r="JOK1168" s="754"/>
      <c r="JOL1168" s="754"/>
      <c r="JOM1168" s="754"/>
      <c r="JON1168" s="754"/>
      <c r="JOO1168" s="754"/>
      <c r="JOP1168" s="754"/>
      <c r="JOQ1168" s="754"/>
      <c r="JOR1168" s="754"/>
      <c r="JOS1168" s="754"/>
      <c r="JOT1168" s="754"/>
      <c r="JOU1168" s="754"/>
      <c r="JOV1168" s="754"/>
      <c r="JOW1168" s="754"/>
      <c r="JOX1168" s="754"/>
      <c r="JOY1168" s="754"/>
      <c r="JOZ1168" s="754"/>
      <c r="JPA1168" s="754"/>
      <c r="JPB1168" s="754"/>
      <c r="JPC1168" s="754"/>
      <c r="JPD1168" s="754"/>
      <c r="JPE1168" s="754"/>
      <c r="JPF1168" s="754"/>
      <c r="JPG1168" s="754"/>
      <c r="JPH1168" s="754"/>
      <c r="JPI1168" s="754"/>
      <c r="JPJ1168" s="754"/>
      <c r="JPK1168" s="754"/>
      <c r="JPL1168" s="754"/>
      <c r="JPM1168" s="754"/>
      <c r="JPN1168" s="754"/>
      <c r="JPO1168" s="754"/>
      <c r="JPP1168" s="754"/>
      <c r="JPQ1168" s="754"/>
      <c r="JPR1168" s="754"/>
      <c r="JPS1168" s="754"/>
      <c r="JPT1168" s="754"/>
      <c r="JPU1168" s="754"/>
      <c r="JPV1168" s="754"/>
      <c r="JPW1168" s="754"/>
      <c r="JPX1168" s="754"/>
      <c r="JPY1168" s="754"/>
      <c r="JPZ1168" s="754"/>
      <c r="JQA1168" s="754"/>
      <c r="JQB1168" s="754"/>
      <c r="JQC1168" s="754"/>
      <c r="JQD1168" s="754"/>
      <c r="JQE1168" s="754"/>
      <c r="JQF1168" s="754"/>
      <c r="JQG1168" s="754"/>
      <c r="JQH1168" s="754"/>
      <c r="JQI1168" s="754"/>
      <c r="JQJ1168" s="754"/>
      <c r="JQK1168" s="754"/>
      <c r="JQL1168" s="754"/>
      <c r="JQM1168" s="754"/>
      <c r="JQN1168" s="754"/>
      <c r="JQO1168" s="754"/>
      <c r="JQP1168" s="754"/>
      <c r="JQQ1168" s="754"/>
      <c r="JQR1168" s="754"/>
      <c r="JQS1168" s="754"/>
      <c r="JQT1168" s="754"/>
      <c r="JQU1168" s="754"/>
      <c r="JQV1168" s="754"/>
      <c r="JQW1168" s="754"/>
      <c r="JQX1168" s="754"/>
      <c r="JQY1168" s="754"/>
      <c r="JQZ1168" s="754"/>
      <c r="JRA1168" s="754"/>
      <c r="JRB1168" s="754"/>
      <c r="JRC1168" s="754"/>
      <c r="JRD1168" s="754"/>
      <c r="JRE1168" s="754"/>
      <c r="JRF1168" s="754"/>
      <c r="JRG1168" s="754"/>
      <c r="JRH1168" s="754"/>
      <c r="JRI1168" s="754"/>
      <c r="JRJ1168" s="754"/>
      <c r="JRK1168" s="754"/>
      <c r="JRL1168" s="754"/>
      <c r="JRM1168" s="754"/>
      <c r="JRN1168" s="754"/>
      <c r="JRO1168" s="754"/>
      <c r="JRP1168" s="754"/>
      <c r="JRQ1168" s="754"/>
      <c r="JRR1168" s="754"/>
      <c r="JRS1168" s="754"/>
      <c r="JRT1168" s="754"/>
      <c r="JRU1168" s="754"/>
      <c r="JRV1168" s="754"/>
      <c r="JRW1168" s="754"/>
      <c r="JRX1168" s="754"/>
      <c r="JRY1168" s="754"/>
      <c r="JRZ1168" s="754"/>
      <c r="JSA1168" s="754"/>
      <c r="JSB1168" s="754"/>
      <c r="JSC1168" s="754"/>
      <c r="JSD1168" s="754"/>
      <c r="JSE1168" s="754"/>
      <c r="JSF1168" s="754"/>
      <c r="JSG1168" s="754"/>
      <c r="JSH1168" s="754"/>
      <c r="JSI1168" s="754"/>
      <c r="JSJ1168" s="754"/>
      <c r="JSK1168" s="754"/>
      <c r="JSL1168" s="754"/>
      <c r="JSM1168" s="754"/>
      <c r="JSN1168" s="754"/>
      <c r="JSO1168" s="754"/>
      <c r="JSP1168" s="754"/>
      <c r="JSQ1168" s="754"/>
      <c r="JSR1168" s="754"/>
      <c r="JSS1168" s="754"/>
      <c r="JST1168" s="754"/>
      <c r="JSU1168" s="754"/>
      <c r="JSV1168" s="754"/>
      <c r="JSW1168" s="754"/>
      <c r="JSX1168" s="754"/>
      <c r="JSY1168" s="754"/>
      <c r="JSZ1168" s="754"/>
      <c r="JTA1168" s="754"/>
      <c r="JTB1168" s="754"/>
      <c r="JTC1168" s="754"/>
      <c r="JTD1168" s="754"/>
      <c r="JTE1168" s="754"/>
      <c r="JTF1168" s="754"/>
      <c r="JTG1168" s="754"/>
      <c r="JTH1168" s="754"/>
      <c r="JTI1168" s="754"/>
      <c r="JTJ1168" s="754"/>
      <c r="JTK1168" s="754"/>
      <c r="JTL1168" s="754"/>
      <c r="JTM1168" s="754"/>
      <c r="JTN1168" s="754"/>
      <c r="JTO1168" s="754"/>
      <c r="JTP1168" s="754"/>
      <c r="JTQ1168" s="754"/>
      <c r="JTR1168" s="754"/>
      <c r="JTS1168" s="754"/>
      <c r="JTT1168" s="754"/>
      <c r="JTU1168" s="754"/>
      <c r="JTV1168" s="754"/>
      <c r="JTW1168" s="754"/>
      <c r="JTX1168" s="754"/>
      <c r="JTY1168" s="754"/>
      <c r="JTZ1168" s="754"/>
      <c r="JUA1168" s="754"/>
      <c r="JUB1168" s="754"/>
      <c r="JUC1168" s="754"/>
      <c r="JUD1168" s="754"/>
      <c r="JUE1168" s="754"/>
      <c r="JUF1168" s="754"/>
      <c r="JUG1168" s="754"/>
      <c r="JUH1168" s="754"/>
      <c r="JUI1168" s="754"/>
      <c r="JUJ1168" s="754"/>
      <c r="JUK1168" s="754"/>
      <c r="JUL1168" s="754"/>
      <c r="JUM1168" s="754"/>
      <c r="JUN1168" s="754"/>
      <c r="JUO1168" s="754"/>
      <c r="JUP1168" s="754"/>
      <c r="JUQ1168" s="754"/>
      <c r="JUR1168" s="754"/>
      <c r="JUS1168" s="754"/>
      <c r="JUT1168" s="754"/>
      <c r="JUU1168" s="754"/>
      <c r="JUV1168" s="754"/>
      <c r="JUW1168" s="754"/>
      <c r="JUX1168" s="754"/>
      <c r="JUY1168" s="754"/>
      <c r="JUZ1168" s="754"/>
      <c r="JVA1168" s="754"/>
      <c r="JVB1168" s="754"/>
      <c r="JVC1168" s="754"/>
      <c r="JVD1168" s="754"/>
      <c r="JVE1168" s="754"/>
      <c r="JVF1168" s="754"/>
      <c r="JVG1168" s="754"/>
      <c r="JVH1168" s="754"/>
      <c r="JVI1168" s="754"/>
      <c r="JVJ1168" s="754"/>
      <c r="JVK1168" s="754"/>
      <c r="JVL1168" s="754"/>
      <c r="JVM1168" s="754"/>
      <c r="JVN1168" s="754"/>
      <c r="JVO1168" s="754"/>
      <c r="JVP1168" s="754"/>
      <c r="JVQ1168" s="754"/>
      <c r="JVR1168" s="754"/>
      <c r="JVS1168" s="754"/>
      <c r="JVT1168" s="754"/>
      <c r="JVU1168" s="754"/>
      <c r="JVV1168" s="754"/>
      <c r="JVW1168" s="754"/>
      <c r="JVX1168" s="754"/>
      <c r="JVY1168" s="754"/>
      <c r="JVZ1168" s="754"/>
      <c r="JWA1168" s="754"/>
      <c r="JWB1168" s="754"/>
      <c r="JWC1168" s="754"/>
      <c r="JWD1168" s="754"/>
      <c r="JWE1168" s="754"/>
      <c r="JWF1168" s="754"/>
      <c r="JWG1168" s="754"/>
      <c r="JWH1168" s="754"/>
      <c r="JWI1168" s="754"/>
      <c r="JWJ1168" s="754"/>
      <c r="JWK1168" s="754"/>
      <c r="JWL1168" s="754"/>
      <c r="JWM1168" s="754"/>
      <c r="JWN1168" s="754"/>
      <c r="JWO1168" s="754"/>
      <c r="JWP1168" s="754"/>
      <c r="JWQ1168" s="754"/>
      <c r="JWR1168" s="754"/>
      <c r="JWS1168" s="754"/>
      <c r="JWT1168" s="754"/>
      <c r="JWU1168" s="754"/>
      <c r="JWV1168" s="754"/>
      <c r="JWW1168" s="754"/>
      <c r="JWX1168" s="754"/>
      <c r="JWY1168" s="754"/>
      <c r="JWZ1168" s="754"/>
      <c r="JXA1168" s="754"/>
      <c r="JXB1168" s="754"/>
      <c r="JXC1168" s="754"/>
      <c r="JXD1168" s="754"/>
      <c r="JXE1168" s="754"/>
      <c r="JXF1168" s="754"/>
      <c r="JXG1168" s="754"/>
      <c r="JXH1168" s="754"/>
      <c r="JXI1168" s="754"/>
      <c r="JXJ1168" s="754"/>
      <c r="JXK1168" s="754"/>
      <c r="JXL1168" s="754"/>
      <c r="JXM1168" s="754"/>
      <c r="JXN1168" s="754"/>
      <c r="JXO1168" s="754"/>
      <c r="JXP1168" s="754"/>
      <c r="JXQ1168" s="754"/>
      <c r="JXR1168" s="754"/>
      <c r="JXS1168" s="754"/>
      <c r="JXT1168" s="754"/>
      <c r="JXU1168" s="754"/>
      <c r="JXV1168" s="754"/>
      <c r="JXW1168" s="754"/>
      <c r="JXX1168" s="754"/>
      <c r="JXY1168" s="754"/>
      <c r="JXZ1168" s="754"/>
      <c r="JYA1168" s="754"/>
      <c r="JYB1168" s="754"/>
      <c r="JYC1168" s="754"/>
      <c r="JYD1168" s="754"/>
      <c r="JYE1168" s="754"/>
      <c r="JYF1168" s="754"/>
      <c r="JYG1168" s="754"/>
      <c r="JYH1168" s="754"/>
      <c r="JYI1168" s="754"/>
      <c r="JYJ1168" s="754"/>
      <c r="JYK1168" s="754"/>
      <c r="JYL1168" s="754"/>
      <c r="JYM1168" s="754"/>
      <c r="JYN1168" s="754"/>
      <c r="JYO1168" s="754"/>
      <c r="JYP1168" s="754"/>
      <c r="JYQ1168" s="754"/>
      <c r="JYR1168" s="754"/>
      <c r="JYS1168" s="754"/>
      <c r="JYT1168" s="754"/>
      <c r="JYU1168" s="754"/>
      <c r="JYV1168" s="754"/>
      <c r="JYW1168" s="754"/>
      <c r="JYX1168" s="754"/>
      <c r="JYY1168" s="754"/>
      <c r="JYZ1168" s="754"/>
      <c r="JZA1168" s="754"/>
      <c r="JZB1168" s="754"/>
      <c r="JZC1168" s="754"/>
      <c r="JZD1168" s="754"/>
      <c r="JZE1168" s="754"/>
      <c r="JZF1168" s="754"/>
      <c r="JZG1168" s="754"/>
      <c r="JZH1168" s="754"/>
      <c r="JZI1168" s="754"/>
      <c r="JZJ1168" s="754"/>
      <c r="JZK1168" s="754"/>
      <c r="JZL1168" s="754"/>
      <c r="JZM1168" s="754"/>
      <c r="JZN1168" s="754"/>
      <c r="JZO1168" s="754"/>
      <c r="JZP1168" s="754"/>
      <c r="JZQ1168" s="754"/>
      <c r="JZR1168" s="754"/>
      <c r="JZS1168" s="754"/>
      <c r="JZT1168" s="754"/>
      <c r="JZU1168" s="754"/>
      <c r="JZV1168" s="754"/>
      <c r="JZW1168" s="754"/>
      <c r="JZX1168" s="754"/>
      <c r="JZY1168" s="754"/>
      <c r="JZZ1168" s="754"/>
      <c r="KAA1168" s="754"/>
      <c r="KAB1168" s="754"/>
      <c r="KAC1168" s="754"/>
      <c r="KAD1168" s="754"/>
      <c r="KAE1168" s="754"/>
      <c r="KAF1168" s="754"/>
      <c r="KAG1168" s="754"/>
      <c r="KAH1168" s="754"/>
      <c r="KAI1168" s="754"/>
      <c r="KAJ1168" s="754"/>
      <c r="KAK1168" s="754"/>
      <c r="KAL1168" s="754"/>
      <c r="KAM1168" s="754"/>
      <c r="KAN1168" s="754"/>
      <c r="KAO1168" s="754"/>
      <c r="KAP1168" s="754"/>
      <c r="KAQ1168" s="754"/>
      <c r="KAR1168" s="754"/>
      <c r="KAS1168" s="754"/>
      <c r="KAT1168" s="754"/>
      <c r="KAU1168" s="754"/>
      <c r="KAV1168" s="754"/>
      <c r="KAW1168" s="754"/>
      <c r="KAX1168" s="754"/>
      <c r="KAY1168" s="754"/>
      <c r="KAZ1168" s="754"/>
      <c r="KBA1168" s="754"/>
      <c r="KBB1168" s="754"/>
      <c r="KBC1168" s="754"/>
      <c r="KBD1168" s="754"/>
      <c r="KBE1168" s="754"/>
      <c r="KBF1168" s="754"/>
      <c r="KBG1168" s="754"/>
      <c r="KBH1168" s="754"/>
      <c r="KBI1168" s="754"/>
      <c r="KBJ1168" s="754"/>
      <c r="KBK1168" s="754"/>
      <c r="KBL1168" s="754"/>
      <c r="KBM1168" s="754"/>
      <c r="KBN1168" s="754"/>
      <c r="KBO1168" s="754"/>
      <c r="KBP1168" s="754"/>
      <c r="KBQ1168" s="754"/>
      <c r="KBR1168" s="754"/>
      <c r="KBS1168" s="754"/>
      <c r="KBT1168" s="754"/>
      <c r="KBU1168" s="754"/>
      <c r="KBV1168" s="754"/>
      <c r="KBW1168" s="754"/>
      <c r="KBX1168" s="754"/>
      <c r="KBY1168" s="754"/>
      <c r="KBZ1168" s="754"/>
      <c r="KCA1168" s="754"/>
      <c r="KCB1168" s="754"/>
      <c r="KCC1168" s="754"/>
      <c r="KCD1168" s="754"/>
      <c r="KCE1168" s="754"/>
      <c r="KCF1168" s="754"/>
      <c r="KCG1168" s="754"/>
      <c r="KCH1168" s="754"/>
      <c r="KCI1168" s="754"/>
      <c r="KCJ1168" s="754"/>
      <c r="KCK1168" s="754"/>
      <c r="KCL1168" s="754"/>
      <c r="KCM1168" s="754"/>
      <c r="KCN1168" s="754"/>
      <c r="KCO1168" s="754"/>
      <c r="KCP1168" s="754"/>
      <c r="KCQ1168" s="754"/>
      <c r="KCR1168" s="754"/>
      <c r="KCS1168" s="754"/>
      <c r="KCT1168" s="754"/>
      <c r="KCU1168" s="754"/>
      <c r="KCV1168" s="754"/>
      <c r="KCW1168" s="754"/>
      <c r="KCX1168" s="754"/>
      <c r="KCY1168" s="754"/>
      <c r="KCZ1168" s="754"/>
      <c r="KDA1168" s="754"/>
      <c r="KDB1168" s="754"/>
      <c r="KDC1168" s="754"/>
      <c r="KDD1168" s="754"/>
      <c r="KDE1168" s="754"/>
      <c r="KDF1168" s="754"/>
      <c r="KDG1168" s="754"/>
      <c r="KDH1168" s="754"/>
      <c r="KDI1168" s="754"/>
      <c r="KDJ1168" s="754"/>
      <c r="KDK1168" s="754"/>
      <c r="KDL1168" s="754"/>
      <c r="KDM1168" s="754"/>
      <c r="KDN1168" s="754"/>
      <c r="KDO1168" s="754"/>
      <c r="KDP1168" s="754"/>
      <c r="KDQ1168" s="754"/>
      <c r="KDR1168" s="754"/>
      <c r="KDS1168" s="754"/>
      <c r="KDT1168" s="754"/>
      <c r="KDU1168" s="754"/>
      <c r="KDV1168" s="754"/>
      <c r="KDW1168" s="754"/>
      <c r="KDX1168" s="754"/>
      <c r="KDY1168" s="754"/>
      <c r="KDZ1168" s="754"/>
      <c r="KEA1168" s="754"/>
      <c r="KEB1168" s="754"/>
      <c r="KEC1168" s="754"/>
      <c r="KED1168" s="754"/>
      <c r="KEE1168" s="754"/>
      <c r="KEF1168" s="754"/>
      <c r="KEG1168" s="754"/>
      <c r="KEH1168" s="754"/>
      <c r="KEI1168" s="754"/>
      <c r="KEJ1168" s="754"/>
      <c r="KEK1168" s="754"/>
      <c r="KEL1168" s="754"/>
      <c r="KEM1168" s="754"/>
      <c r="KEN1168" s="754"/>
      <c r="KEO1168" s="754"/>
      <c r="KEP1168" s="754"/>
      <c r="KEQ1168" s="754"/>
      <c r="KER1168" s="754"/>
      <c r="KES1168" s="754"/>
      <c r="KET1168" s="754"/>
      <c r="KEU1168" s="754"/>
      <c r="KEV1168" s="754"/>
      <c r="KEW1168" s="754"/>
      <c r="KEX1168" s="754"/>
      <c r="KEY1168" s="754"/>
      <c r="KEZ1168" s="754"/>
      <c r="KFA1168" s="754"/>
      <c r="KFB1168" s="754"/>
      <c r="KFC1168" s="754"/>
      <c r="KFD1168" s="754"/>
      <c r="KFE1168" s="754"/>
      <c r="KFF1168" s="754"/>
      <c r="KFG1168" s="754"/>
      <c r="KFH1168" s="754"/>
      <c r="KFI1168" s="754"/>
      <c r="KFJ1168" s="754"/>
      <c r="KFK1168" s="754"/>
      <c r="KFL1168" s="754"/>
      <c r="KFM1168" s="754"/>
      <c r="KFN1168" s="754"/>
      <c r="KFO1168" s="754"/>
      <c r="KFP1168" s="754"/>
      <c r="KFQ1168" s="754"/>
      <c r="KFR1168" s="754"/>
      <c r="KFS1168" s="754"/>
      <c r="KFT1168" s="754"/>
      <c r="KFU1168" s="754"/>
      <c r="KFV1168" s="754"/>
      <c r="KFW1168" s="754"/>
      <c r="KFX1168" s="754"/>
      <c r="KFY1168" s="754"/>
      <c r="KFZ1168" s="754"/>
      <c r="KGA1168" s="754"/>
      <c r="KGB1168" s="754"/>
      <c r="KGC1168" s="754"/>
      <c r="KGD1168" s="754"/>
      <c r="KGE1168" s="754"/>
      <c r="KGF1168" s="754"/>
      <c r="KGG1168" s="754"/>
      <c r="KGH1168" s="754"/>
      <c r="KGI1168" s="754"/>
      <c r="KGJ1168" s="754"/>
      <c r="KGK1168" s="754"/>
      <c r="KGL1168" s="754"/>
      <c r="KGM1168" s="754"/>
      <c r="KGN1168" s="754"/>
      <c r="KGO1168" s="754"/>
      <c r="KGP1168" s="754"/>
      <c r="KGQ1168" s="754"/>
      <c r="KGR1168" s="754"/>
      <c r="KGS1168" s="754"/>
      <c r="KGT1168" s="754"/>
      <c r="KGU1168" s="754"/>
      <c r="KGV1168" s="754"/>
      <c r="KGW1168" s="754"/>
      <c r="KGX1168" s="754"/>
      <c r="KGY1168" s="754"/>
      <c r="KGZ1168" s="754"/>
      <c r="KHA1168" s="754"/>
      <c r="KHB1168" s="754"/>
      <c r="KHC1168" s="754"/>
      <c r="KHD1168" s="754"/>
      <c r="KHE1168" s="754"/>
      <c r="KHF1168" s="754"/>
      <c r="KHG1168" s="754"/>
      <c r="KHH1168" s="754"/>
      <c r="KHI1168" s="754"/>
      <c r="KHJ1168" s="754"/>
      <c r="KHK1168" s="754"/>
      <c r="KHL1168" s="754"/>
      <c r="KHM1168" s="754"/>
      <c r="KHN1168" s="754"/>
      <c r="KHO1168" s="754"/>
      <c r="KHP1168" s="754"/>
      <c r="KHQ1168" s="754"/>
      <c r="KHR1168" s="754"/>
      <c r="KHS1168" s="754"/>
      <c r="KHT1168" s="754"/>
      <c r="KHU1168" s="754"/>
      <c r="KHV1168" s="754"/>
      <c r="KHW1168" s="754"/>
      <c r="KHX1168" s="754"/>
      <c r="KHY1168" s="754"/>
      <c r="KHZ1168" s="754"/>
      <c r="KIA1168" s="754"/>
      <c r="KIB1168" s="754"/>
      <c r="KIC1168" s="754"/>
      <c r="KID1168" s="754"/>
      <c r="KIE1168" s="754"/>
      <c r="KIF1168" s="754"/>
      <c r="KIG1168" s="754"/>
      <c r="KIH1168" s="754"/>
      <c r="KII1168" s="754"/>
      <c r="KIJ1168" s="754"/>
      <c r="KIK1168" s="754"/>
      <c r="KIL1168" s="754"/>
      <c r="KIM1168" s="754"/>
      <c r="KIN1168" s="754"/>
      <c r="KIO1168" s="754"/>
      <c r="KIP1168" s="754"/>
      <c r="KIQ1168" s="754"/>
      <c r="KIR1168" s="754"/>
      <c r="KIS1168" s="754"/>
      <c r="KIT1168" s="754"/>
      <c r="KIU1168" s="754"/>
      <c r="KIV1168" s="754"/>
      <c r="KIW1168" s="754"/>
      <c r="KIX1168" s="754"/>
      <c r="KIY1168" s="754"/>
      <c r="KIZ1168" s="754"/>
      <c r="KJA1168" s="754"/>
      <c r="KJB1168" s="754"/>
      <c r="KJC1168" s="754"/>
      <c r="KJD1168" s="754"/>
      <c r="KJE1168" s="754"/>
      <c r="KJF1168" s="754"/>
      <c r="KJG1168" s="754"/>
      <c r="KJH1168" s="754"/>
      <c r="KJI1168" s="754"/>
      <c r="KJJ1168" s="754"/>
      <c r="KJK1168" s="754"/>
      <c r="KJL1168" s="754"/>
      <c r="KJM1168" s="754"/>
      <c r="KJN1168" s="754"/>
      <c r="KJO1168" s="754"/>
      <c r="KJP1168" s="754"/>
      <c r="KJQ1168" s="754"/>
      <c r="KJR1168" s="754"/>
      <c r="KJS1168" s="754"/>
      <c r="KJT1168" s="754"/>
      <c r="KJU1168" s="754"/>
      <c r="KJV1168" s="754"/>
      <c r="KJW1168" s="754"/>
      <c r="KJX1168" s="754"/>
      <c r="KJY1168" s="754"/>
      <c r="KJZ1168" s="754"/>
      <c r="KKA1168" s="754"/>
      <c r="KKB1168" s="754"/>
      <c r="KKC1168" s="754"/>
      <c r="KKD1168" s="754"/>
      <c r="KKE1168" s="754"/>
      <c r="KKF1168" s="754"/>
      <c r="KKG1168" s="754"/>
      <c r="KKH1168" s="754"/>
      <c r="KKI1168" s="754"/>
      <c r="KKJ1168" s="754"/>
      <c r="KKK1168" s="754"/>
      <c r="KKL1168" s="754"/>
      <c r="KKM1168" s="754"/>
      <c r="KKN1168" s="754"/>
      <c r="KKO1168" s="754"/>
      <c r="KKP1168" s="754"/>
      <c r="KKQ1168" s="754"/>
      <c r="KKR1168" s="754"/>
      <c r="KKS1168" s="754"/>
      <c r="KKT1168" s="754"/>
      <c r="KKU1168" s="754"/>
      <c r="KKV1168" s="754"/>
      <c r="KKW1168" s="754"/>
      <c r="KKX1168" s="754"/>
      <c r="KKY1168" s="754"/>
      <c r="KKZ1168" s="754"/>
      <c r="KLA1168" s="754"/>
      <c r="KLB1168" s="754"/>
      <c r="KLC1168" s="754"/>
      <c r="KLD1168" s="754"/>
      <c r="KLE1168" s="754"/>
      <c r="KLF1168" s="754"/>
      <c r="KLG1168" s="754"/>
      <c r="KLH1168" s="754"/>
      <c r="KLI1168" s="754"/>
      <c r="KLJ1168" s="754"/>
      <c r="KLK1168" s="754"/>
      <c r="KLL1168" s="754"/>
      <c r="KLM1168" s="754"/>
      <c r="KLN1168" s="754"/>
      <c r="KLO1168" s="754"/>
      <c r="KLP1168" s="754"/>
      <c r="KLQ1168" s="754"/>
      <c r="KLR1168" s="754"/>
      <c r="KLS1168" s="754"/>
      <c r="KLT1168" s="754"/>
      <c r="KLU1168" s="754"/>
      <c r="KLV1168" s="754"/>
      <c r="KLW1168" s="754"/>
      <c r="KLX1168" s="754"/>
      <c r="KLY1168" s="754"/>
      <c r="KLZ1168" s="754"/>
      <c r="KMA1168" s="754"/>
      <c r="KMB1168" s="754"/>
      <c r="KMC1168" s="754"/>
      <c r="KMD1168" s="754"/>
      <c r="KME1168" s="754"/>
      <c r="KMF1168" s="754"/>
      <c r="KMG1168" s="754"/>
      <c r="KMH1168" s="754"/>
      <c r="KMI1168" s="754"/>
      <c r="KMJ1168" s="754"/>
      <c r="KMK1168" s="754"/>
      <c r="KML1168" s="754"/>
      <c r="KMM1168" s="754"/>
      <c r="KMN1168" s="754"/>
      <c r="KMO1168" s="754"/>
      <c r="KMP1168" s="754"/>
      <c r="KMQ1168" s="754"/>
      <c r="KMR1168" s="754"/>
      <c r="KMS1168" s="754"/>
      <c r="KMT1168" s="754"/>
      <c r="KMU1168" s="754"/>
      <c r="KMV1168" s="754"/>
      <c r="KMW1168" s="754"/>
      <c r="KMX1168" s="754"/>
      <c r="KMY1168" s="754"/>
      <c r="KMZ1168" s="754"/>
      <c r="KNA1168" s="754"/>
      <c r="KNB1168" s="754"/>
      <c r="KNC1168" s="754"/>
      <c r="KND1168" s="754"/>
      <c r="KNE1168" s="754"/>
      <c r="KNF1168" s="754"/>
      <c r="KNG1168" s="754"/>
      <c r="KNH1168" s="754"/>
      <c r="KNI1168" s="754"/>
      <c r="KNJ1168" s="754"/>
      <c r="KNK1168" s="754"/>
      <c r="KNL1168" s="754"/>
      <c r="KNM1168" s="754"/>
      <c r="KNN1168" s="754"/>
      <c r="KNO1168" s="754"/>
      <c r="KNP1168" s="754"/>
      <c r="KNQ1168" s="754"/>
      <c r="KNR1168" s="754"/>
      <c r="KNS1168" s="754"/>
      <c r="KNT1168" s="754"/>
      <c r="KNU1168" s="754"/>
      <c r="KNV1168" s="754"/>
      <c r="KNW1168" s="754"/>
      <c r="KNX1168" s="754"/>
      <c r="KNY1168" s="754"/>
      <c r="KNZ1168" s="754"/>
      <c r="KOA1168" s="754"/>
      <c r="KOB1168" s="754"/>
      <c r="KOC1168" s="754"/>
      <c r="KOD1168" s="754"/>
      <c r="KOE1168" s="754"/>
      <c r="KOF1168" s="754"/>
      <c r="KOG1168" s="754"/>
      <c r="KOH1168" s="754"/>
      <c r="KOI1168" s="754"/>
      <c r="KOJ1168" s="754"/>
      <c r="KOK1168" s="754"/>
      <c r="KOL1168" s="754"/>
      <c r="KOM1168" s="754"/>
      <c r="KON1168" s="754"/>
      <c r="KOO1168" s="754"/>
      <c r="KOP1168" s="754"/>
      <c r="KOQ1168" s="754"/>
      <c r="KOR1168" s="754"/>
      <c r="KOS1168" s="754"/>
      <c r="KOT1168" s="754"/>
      <c r="KOU1168" s="754"/>
      <c r="KOV1168" s="754"/>
      <c r="KOW1168" s="754"/>
      <c r="KOX1168" s="754"/>
      <c r="KOY1168" s="754"/>
      <c r="KOZ1168" s="754"/>
      <c r="KPA1168" s="754"/>
      <c r="KPB1168" s="754"/>
      <c r="KPC1168" s="754"/>
      <c r="KPD1168" s="754"/>
      <c r="KPE1168" s="754"/>
      <c r="KPF1168" s="754"/>
      <c r="KPG1168" s="754"/>
      <c r="KPH1168" s="754"/>
      <c r="KPI1168" s="754"/>
      <c r="KPJ1168" s="754"/>
      <c r="KPK1168" s="754"/>
      <c r="KPL1168" s="754"/>
      <c r="KPM1168" s="754"/>
      <c r="KPN1168" s="754"/>
      <c r="KPO1168" s="754"/>
      <c r="KPP1168" s="754"/>
      <c r="KPQ1168" s="754"/>
      <c r="KPR1168" s="754"/>
      <c r="KPS1168" s="754"/>
      <c r="KPT1168" s="754"/>
      <c r="KPU1168" s="754"/>
      <c r="KPV1168" s="754"/>
      <c r="KPW1168" s="754"/>
      <c r="KPX1168" s="754"/>
      <c r="KPY1168" s="754"/>
      <c r="KPZ1168" s="754"/>
      <c r="KQA1168" s="754"/>
      <c r="KQB1168" s="754"/>
      <c r="KQC1168" s="754"/>
      <c r="KQD1168" s="754"/>
      <c r="KQE1168" s="754"/>
      <c r="KQF1168" s="754"/>
      <c r="KQG1168" s="754"/>
      <c r="KQH1168" s="754"/>
      <c r="KQI1168" s="754"/>
      <c r="KQJ1168" s="754"/>
      <c r="KQK1168" s="754"/>
      <c r="KQL1168" s="754"/>
      <c r="KQM1168" s="754"/>
      <c r="KQN1168" s="754"/>
      <c r="KQO1168" s="754"/>
      <c r="KQP1168" s="754"/>
      <c r="KQQ1168" s="754"/>
      <c r="KQR1168" s="754"/>
      <c r="KQS1168" s="754"/>
      <c r="KQT1168" s="754"/>
      <c r="KQU1168" s="754"/>
      <c r="KQV1168" s="754"/>
      <c r="KQW1168" s="754"/>
      <c r="KQX1168" s="754"/>
      <c r="KQY1168" s="754"/>
      <c r="KQZ1168" s="754"/>
      <c r="KRA1168" s="754"/>
      <c r="KRB1168" s="754"/>
      <c r="KRC1168" s="754"/>
      <c r="KRD1168" s="754"/>
      <c r="KRE1168" s="754"/>
      <c r="KRF1168" s="754"/>
      <c r="KRG1168" s="754"/>
      <c r="KRH1168" s="754"/>
      <c r="KRI1168" s="754"/>
      <c r="KRJ1168" s="754"/>
      <c r="KRK1168" s="754"/>
      <c r="KRL1168" s="754"/>
      <c r="KRM1168" s="754"/>
      <c r="KRN1168" s="754"/>
      <c r="KRO1168" s="754"/>
      <c r="KRP1168" s="754"/>
      <c r="KRQ1168" s="754"/>
      <c r="KRR1168" s="754"/>
      <c r="KRS1168" s="754"/>
      <c r="KRT1168" s="754"/>
      <c r="KRU1168" s="754"/>
      <c r="KRV1168" s="754"/>
      <c r="KRW1168" s="754"/>
      <c r="KRX1168" s="754"/>
      <c r="KRY1168" s="754"/>
      <c r="KRZ1168" s="754"/>
      <c r="KSA1168" s="754"/>
      <c r="KSB1168" s="754"/>
      <c r="KSC1168" s="754"/>
      <c r="KSD1168" s="754"/>
      <c r="KSE1168" s="754"/>
      <c r="KSF1168" s="754"/>
      <c r="KSG1168" s="754"/>
      <c r="KSH1168" s="754"/>
      <c r="KSI1168" s="754"/>
      <c r="KSJ1168" s="754"/>
      <c r="KSK1168" s="754"/>
      <c r="KSL1168" s="754"/>
      <c r="KSM1168" s="754"/>
      <c r="KSN1168" s="754"/>
      <c r="KSO1168" s="754"/>
      <c r="KSP1168" s="754"/>
      <c r="KSQ1168" s="754"/>
      <c r="KSR1168" s="754"/>
      <c r="KSS1168" s="754"/>
      <c r="KST1168" s="754"/>
      <c r="KSU1168" s="754"/>
      <c r="KSV1168" s="754"/>
      <c r="KSW1168" s="754"/>
      <c r="KSX1168" s="754"/>
      <c r="KSY1168" s="754"/>
      <c r="KSZ1168" s="754"/>
      <c r="KTA1168" s="754"/>
      <c r="KTB1168" s="754"/>
      <c r="KTC1168" s="754"/>
      <c r="KTD1168" s="754"/>
      <c r="KTE1168" s="754"/>
      <c r="KTF1168" s="754"/>
      <c r="KTG1168" s="754"/>
      <c r="KTH1168" s="754"/>
      <c r="KTI1168" s="754"/>
      <c r="KTJ1168" s="754"/>
      <c r="KTK1168" s="754"/>
      <c r="KTL1168" s="754"/>
      <c r="KTM1168" s="754"/>
      <c r="KTN1168" s="754"/>
      <c r="KTO1168" s="754"/>
      <c r="KTP1168" s="754"/>
      <c r="KTQ1168" s="754"/>
      <c r="KTR1168" s="754"/>
      <c r="KTS1168" s="754"/>
      <c r="KTT1168" s="754"/>
      <c r="KTU1168" s="754"/>
      <c r="KTV1168" s="754"/>
      <c r="KTW1168" s="754"/>
      <c r="KTX1168" s="754"/>
      <c r="KTY1168" s="754"/>
      <c r="KTZ1168" s="754"/>
      <c r="KUA1168" s="754"/>
      <c r="KUB1168" s="754"/>
      <c r="KUC1168" s="754"/>
      <c r="KUD1168" s="754"/>
      <c r="KUE1168" s="754"/>
      <c r="KUF1168" s="754"/>
      <c r="KUG1168" s="754"/>
      <c r="KUH1168" s="754"/>
      <c r="KUI1168" s="754"/>
      <c r="KUJ1168" s="754"/>
      <c r="KUK1168" s="754"/>
      <c r="KUL1168" s="754"/>
      <c r="KUM1168" s="754"/>
      <c r="KUN1168" s="754"/>
      <c r="KUO1168" s="754"/>
      <c r="KUP1168" s="754"/>
      <c r="KUQ1168" s="754"/>
      <c r="KUR1168" s="754"/>
      <c r="KUS1168" s="754"/>
      <c r="KUT1168" s="754"/>
      <c r="KUU1168" s="754"/>
      <c r="KUV1168" s="754"/>
      <c r="KUW1168" s="754"/>
      <c r="KUX1168" s="754"/>
      <c r="KUY1168" s="754"/>
      <c r="KUZ1168" s="754"/>
      <c r="KVA1168" s="754"/>
      <c r="KVB1168" s="754"/>
      <c r="KVC1168" s="754"/>
      <c r="KVD1168" s="754"/>
      <c r="KVE1168" s="754"/>
      <c r="KVF1168" s="754"/>
      <c r="KVG1168" s="754"/>
      <c r="KVH1168" s="754"/>
      <c r="KVI1168" s="754"/>
      <c r="KVJ1168" s="754"/>
      <c r="KVK1168" s="754"/>
      <c r="KVL1168" s="754"/>
      <c r="KVM1168" s="754"/>
      <c r="KVN1168" s="754"/>
      <c r="KVO1168" s="754"/>
      <c r="KVP1168" s="754"/>
      <c r="KVQ1168" s="754"/>
      <c r="KVR1168" s="754"/>
      <c r="KVS1168" s="754"/>
      <c r="KVT1168" s="754"/>
      <c r="KVU1168" s="754"/>
      <c r="KVV1168" s="754"/>
      <c r="KVW1168" s="754"/>
      <c r="KVX1168" s="754"/>
      <c r="KVY1168" s="754"/>
      <c r="KVZ1168" s="754"/>
      <c r="KWA1168" s="754"/>
      <c r="KWB1168" s="754"/>
      <c r="KWC1168" s="754"/>
      <c r="KWD1168" s="754"/>
      <c r="KWE1168" s="754"/>
      <c r="KWF1168" s="754"/>
      <c r="KWG1168" s="754"/>
      <c r="KWH1168" s="754"/>
      <c r="KWI1168" s="754"/>
      <c r="KWJ1168" s="754"/>
      <c r="KWK1168" s="754"/>
      <c r="KWL1168" s="754"/>
      <c r="KWM1168" s="754"/>
      <c r="KWN1168" s="754"/>
      <c r="KWO1168" s="754"/>
      <c r="KWP1168" s="754"/>
      <c r="KWQ1168" s="754"/>
      <c r="KWR1168" s="754"/>
      <c r="KWS1168" s="754"/>
      <c r="KWT1168" s="754"/>
      <c r="KWU1168" s="754"/>
      <c r="KWV1168" s="754"/>
      <c r="KWW1168" s="754"/>
      <c r="KWX1168" s="754"/>
      <c r="KWY1168" s="754"/>
      <c r="KWZ1168" s="754"/>
      <c r="KXA1168" s="754"/>
      <c r="KXB1168" s="754"/>
      <c r="KXC1168" s="754"/>
      <c r="KXD1168" s="754"/>
      <c r="KXE1168" s="754"/>
      <c r="KXF1168" s="754"/>
      <c r="KXG1168" s="754"/>
      <c r="KXH1168" s="754"/>
      <c r="KXI1168" s="754"/>
      <c r="KXJ1168" s="754"/>
      <c r="KXK1168" s="754"/>
      <c r="KXL1168" s="754"/>
      <c r="KXM1168" s="754"/>
      <c r="KXN1168" s="754"/>
      <c r="KXO1168" s="754"/>
      <c r="KXP1168" s="754"/>
      <c r="KXQ1168" s="754"/>
      <c r="KXR1168" s="754"/>
      <c r="KXS1168" s="754"/>
      <c r="KXT1168" s="754"/>
      <c r="KXU1168" s="754"/>
      <c r="KXV1168" s="754"/>
      <c r="KXW1168" s="754"/>
      <c r="KXX1168" s="754"/>
      <c r="KXY1168" s="754"/>
      <c r="KXZ1168" s="754"/>
      <c r="KYA1168" s="754"/>
      <c r="KYB1168" s="754"/>
      <c r="KYC1168" s="754"/>
      <c r="KYD1168" s="754"/>
      <c r="KYE1168" s="754"/>
      <c r="KYF1168" s="754"/>
      <c r="KYG1168" s="754"/>
      <c r="KYH1168" s="754"/>
      <c r="KYI1168" s="754"/>
      <c r="KYJ1168" s="754"/>
      <c r="KYK1168" s="754"/>
      <c r="KYL1168" s="754"/>
      <c r="KYM1168" s="754"/>
      <c r="KYN1168" s="754"/>
      <c r="KYO1168" s="754"/>
      <c r="KYP1168" s="754"/>
      <c r="KYQ1168" s="754"/>
      <c r="KYR1168" s="754"/>
      <c r="KYS1168" s="754"/>
      <c r="KYT1168" s="754"/>
      <c r="KYU1168" s="754"/>
      <c r="KYV1168" s="754"/>
      <c r="KYW1168" s="754"/>
      <c r="KYX1168" s="754"/>
      <c r="KYY1168" s="754"/>
      <c r="KYZ1168" s="754"/>
      <c r="KZA1168" s="754"/>
      <c r="KZB1168" s="754"/>
      <c r="KZC1168" s="754"/>
      <c r="KZD1168" s="754"/>
      <c r="KZE1168" s="754"/>
      <c r="KZF1168" s="754"/>
      <c r="KZG1168" s="754"/>
      <c r="KZH1168" s="754"/>
      <c r="KZI1168" s="754"/>
      <c r="KZJ1168" s="754"/>
      <c r="KZK1168" s="754"/>
      <c r="KZL1168" s="754"/>
      <c r="KZM1168" s="754"/>
      <c r="KZN1168" s="754"/>
      <c r="KZO1168" s="754"/>
      <c r="KZP1168" s="754"/>
      <c r="KZQ1168" s="754"/>
      <c r="KZR1168" s="754"/>
      <c r="KZS1168" s="754"/>
      <c r="KZT1168" s="754"/>
      <c r="KZU1168" s="754"/>
      <c r="KZV1168" s="754"/>
      <c r="KZW1168" s="754"/>
      <c r="KZX1168" s="754"/>
      <c r="KZY1168" s="754"/>
      <c r="KZZ1168" s="754"/>
      <c r="LAA1168" s="754"/>
      <c r="LAB1168" s="754"/>
      <c r="LAC1168" s="754"/>
      <c r="LAD1168" s="754"/>
      <c r="LAE1168" s="754"/>
      <c r="LAF1168" s="754"/>
      <c r="LAG1168" s="754"/>
      <c r="LAH1168" s="754"/>
      <c r="LAI1168" s="754"/>
      <c r="LAJ1168" s="754"/>
      <c r="LAK1168" s="754"/>
      <c r="LAL1168" s="754"/>
      <c r="LAM1168" s="754"/>
      <c r="LAN1168" s="754"/>
      <c r="LAO1168" s="754"/>
      <c r="LAP1168" s="754"/>
      <c r="LAQ1168" s="754"/>
      <c r="LAR1168" s="754"/>
      <c r="LAS1168" s="754"/>
      <c r="LAT1168" s="754"/>
      <c r="LAU1168" s="754"/>
      <c r="LAV1168" s="754"/>
      <c r="LAW1168" s="754"/>
      <c r="LAX1168" s="754"/>
      <c r="LAY1168" s="754"/>
      <c r="LAZ1168" s="754"/>
      <c r="LBA1168" s="754"/>
      <c r="LBB1168" s="754"/>
      <c r="LBC1168" s="754"/>
      <c r="LBD1168" s="754"/>
      <c r="LBE1168" s="754"/>
      <c r="LBF1168" s="754"/>
      <c r="LBG1168" s="754"/>
      <c r="LBH1168" s="754"/>
      <c r="LBI1168" s="754"/>
      <c r="LBJ1168" s="754"/>
      <c r="LBK1168" s="754"/>
      <c r="LBL1168" s="754"/>
      <c r="LBM1168" s="754"/>
      <c r="LBN1168" s="754"/>
      <c r="LBO1168" s="754"/>
      <c r="LBP1168" s="754"/>
      <c r="LBQ1168" s="754"/>
      <c r="LBR1168" s="754"/>
      <c r="LBS1168" s="754"/>
      <c r="LBT1168" s="754"/>
      <c r="LBU1168" s="754"/>
      <c r="LBV1168" s="754"/>
      <c r="LBW1168" s="754"/>
      <c r="LBX1168" s="754"/>
      <c r="LBY1168" s="754"/>
      <c r="LBZ1168" s="754"/>
      <c r="LCA1168" s="754"/>
      <c r="LCB1168" s="754"/>
      <c r="LCC1168" s="754"/>
      <c r="LCD1168" s="754"/>
      <c r="LCE1168" s="754"/>
      <c r="LCF1168" s="754"/>
      <c r="LCG1168" s="754"/>
      <c r="LCH1168" s="754"/>
      <c r="LCI1168" s="754"/>
      <c r="LCJ1168" s="754"/>
      <c r="LCK1168" s="754"/>
      <c r="LCL1168" s="754"/>
      <c r="LCM1168" s="754"/>
      <c r="LCN1168" s="754"/>
      <c r="LCO1168" s="754"/>
      <c r="LCP1168" s="754"/>
      <c r="LCQ1168" s="754"/>
      <c r="LCR1168" s="754"/>
      <c r="LCS1168" s="754"/>
      <c r="LCT1168" s="754"/>
      <c r="LCU1168" s="754"/>
      <c r="LCV1168" s="754"/>
      <c r="LCW1168" s="754"/>
      <c r="LCX1168" s="754"/>
      <c r="LCY1168" s="754"/>
      <c r="LCZ1168" s="754"/>
      <c r="LDA1168" s="754"/>
      <c r="LDB1168" s="754"/>
      <c r="LDC1168" s="754"/>
      <c r="LDD1168" s="754"/>
      <c r="LDE1168" s="754"/>
      <c r="LDF1168" s="754"/>
      <c r="LDG1168" s="754"/>
      <c r="LDH1168" s="754"/>
      <c r="LDI1168" s="754"/>
      <c r="LDJ1168" s="754"/>
      <c r="LDK1168" s="754"/>
      <c r="LDL1168" s="754"/>
      <c r="LDM1168" s="754"/>
      <c r="LDN1168" s="754"/>
      <c r="LDO1168" s="754"/>
      <c r="LDP1168" s="754"/>
      <c r="LDQ1168" s="754"/>
      <c r="LDR1168" s="754"/>
      <c r="LDS1168" s="754"/>
      <c r="LDT1168" s="754"/>
      <c r="LDU1168" s="754"/>
      <c r="LDV1168" s="754"/>
      <c r="LDW1168" s="754"/>
      <c r="LDX1168" s="754"/>
      <c r="LDY1168" s="754"/>
      <c r="LDZ1168" s="754"/>
      <c r="LEA1168" s="754"/>
      <c r="LEB1168" s="754"/>
      <c r="LEC1168" s="754"/>
      <c r="LED1168" s="754"/>
      <c r="LEE1168" s="754"/>
      <c r="LEF1168" s="754"/>
      <c r="LEG1168" s="754"/>
      <c r="LEH1168" s="754"/>
      <c r="LEI1168" s="754"/>
      <c r="LEJ1168" s="754"/>
      <c r="LEK1168" s="754"/>
      <c r="LEL1168" s="754"/>
      <c r="LEM1168" s="754"/>
      <c r="LEN1168" s="754"/>
      <c r="LEO1168" s="754"/>
      <c r="LEP1168" s="754"/>
      <c r="LEQ1168" s="754"/>
      <c r="LER1168" s="754"/>
      <c r="LES1168" s="754"/>
      <c r="LET1168" s="754"/>
      <c r="LEU1168" s="754"/>
      <c r="LEV1168" s="754"/>
      <c r="LEW1168" s="754"/>
      <c r="LEX1168" s="754"/>
      <c r="LEY1168" s="754"/>
      <c r="LEZ1168" s="754"/>
      <c r="LFA1168" s="754"/>
      <c r="LFB1168" s="754"/>
      <c r="LFC1168" s="754"/>
      <c r="LFD1168" s="754"/>
      <c r="LFE1168" s="754"/>
      <c r="LFF1168" s="754"/>
      <c r="LFG1168" s="754"/>
      <c r="LFH1168" s="754"/>
      <c r="LFI1168" s="754"/>
      <c r="LFJ1168" s="754"/>
      <c r="LFK1168" s="754"/>
      <c r="LFL1168" s="754"/>
      <c r="LFM1168" s="754"/>
      <c r="LFN1168" s="754"/>
      <c r="LFO1168" s="754"/>
      <c r="LFP1168" s="754"/>
      <c r="LFQ1168" s="754"/>
      <c r="LFR1168" s="754"/>
      <c r="LFS1168" s="754"/>
      <c r="LFT1168" s="754"/>
      <c r="LFU1168" s="754"/>
      <c r="LFV1168" s="754"/>
      <c r="LFW1168" s="754"/>
      <c r="LFX1168" s="754"/>
      <c r="LFY1168" s="754"/>
      <c r="LFZ1168" s="754"/>
      <c r="LGA1168" s="754"/>
      <c r="LGB1168" s="754"/>
      <c r="LGC1168" s="754"/>
      <c r="LGD1168" s="754"/>
      <c r="LGE1168" s="754"/>
      <c r="LGF1168" s="754"/>
      <c r="LGG1168" s="754"/>
      <c r="LGH1168" s="754"/>
      <c r="LGI1168" s="754"/>
      <c r="LGJ1168" s="754"/>
      <c r="LGK1168" s="754"/>
      <c r="LGL1168" s="754"/>
      <c r="LGM1168" s="754"/>
      <c r="LGN1168" s="754"/>
      <c r="LGO1168" s="754"/>
      <c r="LGP1168" s="754"/>
      <c r="LGQ1168" s="754"/>
      <c r="LGR1168" s="754"/>
      <c r="LGS1168" s="754"/>
      <c r="LGT1168" s="754"/>
      <c r="LGU1168" s="754"/>
      <c r="LGV1168" s="754"/>
      <c r="LGW1168" s="754"/>
      <c r="LGX1168" s="754"/>
      <c r="LGY1168" s="754"/>
      <c r="LGZ1168" s="754"/>
      <c r="LHA1168" s="754"/>
      <c r="LHB1168" s="754"/>
      <c r="LHC1168" s="754"/>
      <c r="LHD1168" s="754"/>
      <c r="LHE1168" s="754"/>
      <c r="LHF1168" s="754"/>
      <c r="LHG1168" s="754"/>
      <c r="LHH1168" s="754"/>
      <c r="LHI1168" s="754"/>
      <c r="LHJ1168" s="754"/>
      <c r="LHK1168" s="754"/>
      <c r="LHL1168" s="754"/>
      <c r="LHM1168" s="754"/>
      <c r="LHN1168" s="754"/>
      <c r="LHO1168" s="754"/>
      <c r="LHP1168" s="754"/>
      <c r="LHQ1168" s="754"/>
      <c r="LHR1168" s="754"/>
      <c r="LHS1168" s="754"/>
      <c r="LHT1168" s="754"/>
      <c r="LHU1168" s="754"/>
      <c r="LHV1168" s="754"/>
      <c r="LHW1168" s="754"/>
      <c r="LHX1168" s="754"/>
      <c r="LHY1168" s="754"/>
      <c r="LHZ1168" s="754"/>
      <c r="LIA1168" s="754"/>
      <c r="LIB1168" s="754"/>
      <c r="LIC1168" s="754"/>
      <c r="LID1168" s="754"/>
      <c r="LIE1168" s="754"/>
      <c r="LIF1168" s="754"/>
      <c r="LIG1168" s="754"/>
      <c r="LIH1168" s="754"/>
      <c r="LII1168" s="754"/>
      <c r="LIJ1168" s="754"/>
      <c r="LIK1168" s="754"/>
      <c r="LIL1168" s="754"/>
      <c r="LIM1168" s="754"/>
      <c r="LIN1168" s="754"/>
      <c r="LIO1168" s="754"/>
      <c r="LIP1168" s="754"/>
      <c r="LIQ1168" s="754"/>
      <c r="LIR1168" s="754"/>
      <c r="LIS1168" s="754"/>
      <c r="LIT1168" s="754"/>
      <c r="LIU1168" s="754"/>
      <c r="LIV1168" s="754"/>
      <c r="LIW1168" s="754"/>
      <c r="LIX1168" s="754"/>
      <c r="LIY1168" s="754"/>
      <c r="LIZ1168" s="754"/>
      <c r="LJA1168" s="754"/>
      <c r="LJB1168" s="754"/>
      <c r="LJC1168" s="754"/>
      <c r="LJD1168" s="754"/>
      <c r="LJE1168" s="754"/>
      <c r="LJF1168" s="754"/>
      <c r="LJG1168" s="754"/>
      <c r="LJH1168" s="754"/>
      <c r="LJI1168" s="754"/>
      <c r="LJJ1168" s="754"/>
      <c r="LJK1168" s="754"/>
      <c r="LJL1168" s="754"/>
      <c r="LJM1168" s="754"/>
      <c r="LJN1168" s="754"/>
      <c r="LJO1168" s="754"/>
      <c r="LJP1168" s="754"/>
      <c r="LJQ1168" s="754"/>
      <c r="LJR1168" s="754"/>
      <c r="LJS1168" s="754"/>
      <c r="LJT1168" s="754"/>
      <c r="LJU1168" s="754"/>
      <c r="LJV1168" s="754"/>
      <c r="LJW1168" s="754"/>
      <c r="LJX1168" s="754"/>
      <c r="LJY1168" s="754"/>
      <c r="LJZ1168" s="754"/>
      <c r="LKA1168" s="754"/>
      <c r="LKB1168" s="754"/>
      <c r="LKC1168" s="754"/>
      <c r="LKD1168" s="754"/>
      <c r="LKE1168" s="754"/>
      <c r="LKF1168" s="754"/>
      <c r="LKG1168" s="754"/>
      <c r="LKH1168" s="754"/>
      <c r="LKI1168" s="754"/>
      <c r="LKJ1168" s="754"/>
      <c r="LKK1168" s="754"/>
      <c r="LKL1168" s="754"/>
      <c r="LKM1168" s="754"/>
      <c r="LKN1168" s="754"/>
      <c r="LKO1168" s="754"/>
      <c r="LKP1168" s="754"/>
      <c r="LKQ1168" s="754"/>
      <c r="LKR1168" s="754"/>
      <c r="LKS1168" s="754"/>
      <c r="LKT1168" s="754"/>
      <c r="LKU1168" s="754"/>
      <c r="LKV1168" s="754"/>
      <c r="LKW1168" s="754"/>
      <c r="LKX1168" s="754"/>
      <c r="LKY1168" s="754"/>
      <c r="LKZ1168" s="754"/>
      <c r="LLA1168" s="754"/>
      <c r="LLB1168" s="754"/>
      <c r="LLC1168" s="754"/>
      <c r="LLD1168" s="754"/>
      <c r="LLE1168" s="754"/>
      <c r="LLF1168" s="754"/>
      <c r="LLG1168" s="754"/>
      <c r="LLH1168" s="754"/>
      <c r="LLI1168" s="754"/>
      <c r="LLJ1168" s="754"/>
      <c r="LLK1168" s="754"/>
      <c r="LLL1168" s="754"/>
      <c r="LLM1168" s="754"/>
      <c r="LLN1168" s="754"/>
      <c r="LLO1168" s="754"/>
      <c r="LLP1168" s="754"/>
      <c r="LLQ1168" s="754"/>
      <c r="LLR1168" s="754"/>
      <c r="LLS1168" s="754"/>
      <c r="LLT1168" s="754"/>
      <c r="LLU1168" s="754"/>
      <c r="LLV1168" s="754"/>
      <c r="LLW1168" s="754"/>
      <c r="LLX1168" s="754"/>
      <c r="LLY1168" s="754"/>
      <c r="LLZ1168" s="754"/>
      <c r="LMA1168" s="754"/>
      <c r="LMB1168" s="754"/>
      <c r="LMC1168" s="754"/>
      <c r="LMD1168" s="754"/>
      <c r="LME1168" s="754"/>
      <c r="LMF1168" s="754"/>
      <c r="LMG1168" s="754"/>
      <c r="LMH1168" s="754"/>
      <c r="LMI1168" s="754"/>
      <c r="LMJ1168" s="754"/>
      <c r="LMK1168" s="754"/>
      <c r="LML1168" s="754"/>
      <c r="LMM1168" s="754"/>
      <c r="LMN1168" s="754"/>
      <c r="LMO1168" s="754"/>
      <c r="LMP1168" s="754"/>
      <c r="LMQ1168" s="754"/>
      <c r="LMR1168" s="754"/>
      <c r="LMS1168" s="754"/>
      <c r="LMT1168" s="754"/>
      <c r="LMU1168" s="754"/>
      <c r="LMV1168" s="754"/>
      <c r="LMW1168" s="754"/>
      <c r="LMX1168" s="754"/>
      <c r="LMY1168" s="754"/>
      <c r="LMZ1168" s="754"/>
      <c r="LNA1168" s="754"/>
      <c r="LNB1168" s="754"/>
      <c r="LNC1168" s="754"/>
      <c r="LND1168" s="754"/>
      <c r="LNE1168" s="754"/>
      <c r="LNF1168" s="754"/>
      <c r="LNG1168" s="754"/>
      <c r="LNH1168" s="754"/>
      <c r="LNI1168" s="754"/>
      <c r="LNJ1168" s="754"/>
      <c r="LNK1168" s="754"/>
      <c r="LNL1168" s="754"/>
      <c r="LNM1168" s="754"/>
      <c r="LNN1168" s="754"/>
      <c r="LNO1168" s="754"/>
      <c r="LNP1168" s="754"/>
      <c r="LNQ1168" s="754"/>
      <c r="LNR1168" s="754"/>
      <c r="LNS1168" s="754"/>
      <c r="LNT1168" s="754"/>
      <c r="LNU1168" s="754"/>
      <c r="LNV1168" s="754"/>
      <c r="LNW1168" s="754"/>
      <c r="LNX1168" s="754"/>
      <c r="LNY1168" s="754"/>
      <c r="LNZ1168" s="754"/>
      <c r="LOA1168" s="754"/>
      <c r="LOB1168" s="754"/>
      <c r="LOC1168" s="754"/>
      <c r="LOD1168" s="754"/>
      <c r="LOE1168" s="754"/>
      <c r="LOF1168" s="754"/>
      <c r="LOG1168" s="754"/>
      <c r="LOH1168" s="754"/>
      <c r="LOI1168" s="754"/>
      <c r="LOJ1168" s="754"/>
      <c r="LOK1168" s="754"/>
      <c r="LOL1168" s="754"/>
      <c r="LOM1168" s="754"/>
      <c r="LON1168" s="754"/>
      <c r="LOO1168" s="754"/>
      <c r="LOP1168" s="754"/>
      <c r="LOQ1168" s="754"/>
      <c r="LOR1168" s="754"/>
      <c r="LOS1168" s="754"/>
      <c r="LOT1168" s="754"/>
      <c r="LOU1168" s="754"/>
      <c r="LOV1168" s="754"/>
      <c r="LOW1168" s="754"/>
      <c r="LOX1168" s="754"/>
      <c r="LOY1168" s="754"/>
      <c r="LOZ1168" s="754"/>
      <c r="LPA1168" s="754"/>
      <c r="LPB1168" s="754"/>
      <c r="LPC1168" s="754"/>
      <c r="LPD1168" s="754"/>
      <c r="LPE1168" s="754"/>
      <c r="LPF1168" s="754"/>
      <c r="LPG1168" s="754"/>
      <c r="LPH1168" s="754"/>
      <c r="LPI1168" s="754"/>
      <c r="LPJ1168" s="754"/>
      <c r="LPK1168" s="754"/>
      <c r="LPL1168" s="754"/>
      <c r="LPM1168" s="754"/>
      <c r="LPN1168" s="754"/>
      <c r="LPO1168" s="754"/>
      <c r="LPP1168" s="754"/>
      <c r="LPQ1168" s="754"/>
      <c r="LPR1168" s="754"/>
      <c r="LPS1168" s="754"/>
      <c r="LPT1168" s="754"/>
      <c r="LPU1168" s="754"/>
      <c r="LPV1168" s="754"/>
      <c r="LPW1168" s="754"/>
      <c r="LPX1168" s="754"/>
      <c r="LPY1168" s="754"/>
      <c r="LPZ1168" s="754"/>
      <c r="LQA1168" s="754"/>
      <c r="LQB1168" s="754"/>
      <c r="LQC1168" s="754"/>
      <c r="LQD1168" s="754"/>
      <c r="LQE1168" s="754"/>
      <c r="LQF1168" s="754"/>
      <c r="LQG1168" s="754"/>
      <c r="LQH1168" s="754"/>
      <c r="LQI1168" s="754"/>
      <c r="LQJ1168" s="754"/>
      <c r="LQK1168" s="754"/>
      <c r="LQL1168" s="754"/>
      <c r="LQM1168" s="754"/>
      <c r="LQN1168" s="754"/>
      <c r="LQO1168" s="754"/>
      <c r="LQP1168" s="754"/>
      <c r="LQQ1168" s="754"/>
      <c r="LQR1168" s="754"/>
      <c r="LQS1168" s="754"/>
      <c r="LQT1168" s="754"/>
      <c r="LQU1168" s="754"/>
      <c r="LQV1168" s="754"/>
      <c r="LQW1168" s="754"/>
      <c r="LQX1168" s="754"/>
      <c r="LQY1168" s="754"/>
      <c r="LQZ1168" s="754"/>
      <c r="LRA1168" s="754"/>
      <c r="LRB1168" s="754"/>
      <c r="LRC1168" s="754"/>
      <c r="LRD1168" s="754"/>
      <c r="LRE1168" s="754"/>
      <c r="LRF1168" s="754"/>
      <c r="LRG1168" s="754"/>
      <c r="LRH1168" s="754"/>
      <c r="LRI1168" s="754"/>
      <c r="LRJ1168" s="754"/>
      <c r="LRK1168" s="754"/>
      <c r="LRL1168" s="754"/>
      <c r="LRM1168" s="754"/>
      <c r="LRN1168" s="754"/>
      <c r="LRO1168" s="754"/>
      <c r="LRP1168" s="754"/>
      <c r="LRQ1168" s="754"/>
      <c r="LRR1168" s="754"/>
      <c r="LRS1168" s="754"/>
      <c r="LRT1168" s="754"/>
      <c r="LRU1168" s="754"/>
      <c r="LRV1168" s="754"/>
      <c r="LRW1168" s="754"/>
      <c r="LRX1168" s="754"/>
      <c r="LRY1168" s="754"/>
      <c r="LRZ1168" s="754"/>
      <c r="LSA1168" s="754"/>
      <c r="LSB1168" s="754"/>
      <c r="LSC1168" s="754"/>
      <c r="LSD1168" s="754"/>
      <c r="LSE1168" s="754"/>
      <c r="LSF1168" s="754"/>
      <c r="LSG1168" s="754"/>
      <c r="LSH1168" s="754"/>
      <c r="LSI1168" s="754"/>
      <c r="LSJ1168" s="754"/>
      <c r="LSK1168" s="754"/>
      <c r="LSL1168" s="754"/>
      <c r="LSM1168" s="754"/>
      <c r="LSN1168" s="754"/>
      <c r="LSO1168" s="754"/>
      <c r="LSP1168" s="754"/>
      <c r="LSQ1168" s="754"/>
      <c r="LSR1168" s="754"/>
      <c r="LSS1168" s="754"/>
      <c r="LST1168" s="754"/>
      <c r="LSU1168" s="754"/>
      <c r="LSV1168" s="754"/>
      <c r="LSW1168" s="754"/>
      <c r="LSX1168" s="754"/>
      <c r="LSY1168" s="754"/>
      <c r="LSZ1168" s="754"/>
      <c r="LTA1168" s="754"/>
      <c r="LTB1168" s="754"/>
      <c r="LTC1168" s="754"/>
      <c r="LTD1168" s="754"/>
      <c r="LTE1168" s="754"/>
      <c r="LTF1168" s="754"/>
      <c r="LTG1168" s="754"/>
      <c r="LTH1168" s="754"/>
      <c r="LTI1168" s="754"/>
      <c r="LTJ1168" s="754"/>
      <c r="LTK1168" s="754"/>
      <c r="LTL1168" s="754"/>
      <c r="LTM1168" s="754"/>
      <c r="LTN1168" s="754"/>
      <c r="LTO1168" s="754"/>
      <c r="LTP1168" s="754"/>
      <c r="LTQ1168" s="754"/>
      <c r="LTR1168" s="754"/>
      <c r="LTS1168" s="754"/>
      <c r="LTT1168" s="754"/>
      <c r="LTU1168" s="754"/>
      <c r="LTV1168" s="754"/>
      <c r="LTW1168" s="754"/>
      <c r="LTX1168" s="754"/>
      <c r="LTY1168" s="754"/>
      <c r="LTZ1168" s="754"/>
      <c r="LUA1168" s="754"/>
      <c r="LUB1168" s="754"/>
      <c r="LUC1168" s="754"/>
      <c r="LUD1168" s="754"/>
      <c r="LUE1168" s="754"/>
      <c r="LUF1168" s="754"/>
      <c r="LUG1168" s="754"/>
      <c r="LUH1168" s="754"/>
      <c r="LUI1168" s="754"/>
      <c r="LUJ1168" s="754"/>
      <c r="LUK1168" s="754"/>
      <c r="LUL1168" s="754"/>
      <c r="LUM1168" s="754"/>
      <c r="LUN1168" s="754"/>
      <c r="LUO1168" s="754"/>
      <c r="LUP1168" s="754"/>
      <c r="LUQ1168" s="754"/>
      <c r="LUR1168" s="754"/>
      <c r="LUS1168" s="754"/>
      <c r="LUT1168" s="754"/>
      <c r="LUU1168" s="754"/>
      <c r="LUV1168" s="754"/>
      <c r="LUW1168" s="754"/>
      <c r="LUX1168" s="754"/>
      <c r="LUY1168" s="754"/>
      <c r="LUZ1168" s="754"/>
      <c r="LVA1168" s="754"/>
      <c r="LVB1168" s="754"/>
      <c r="LVC1168" s="754"/>
      <c r="LVD1168" s="754"/>
      <c r="LVE1168" s="754"/>
      <c r="LVF1168" s="754"/>
      <c r="LVG1168" s="754"/>
      <c r="LVH1168" s="754"/>
      <c r="LVI1168" s="754"/>
      <c r="LVJ1168" s="754"/>
      <c r="LVK1168" s="754"/>
      <c r="LVL1168" s="754"/>
      <c r="LVM1168" s="754"/>
      <c r="LVN1168" s="754"/>
      <c r="LVO1168" s="754"/>
      <c r="LVP1168" s="754"/>
      <c r="LVQ1168" s="754"/>
      <c r="LVR1168" s="754"/>
      <c r="LVS1168" s="754"/>
      <c r="LVT1168" s="754"/>
      <c r="LVU1168" s="754"/>
      <c r="LVV1168" s="754"/>
      <c r="LVW1168" s="754"/>
      <c r="LVX1168" s="754"/>
      <c r="LVY1168" s="754"/>
      <c r="LVZ1168" s="754"/>
      <c r="LWA1168" s="754"/>
      <c r="LWB1168" s="754"/>
      <c r="LWC1168" s="754"/>
      <c r="LWD1168" s="754"/>
      <c r="LWE1168" s="754"/>
      <c r="LWF1168" s="754"/>
      <c r="LWG1168" s="754"/>
      <c r="LWH1168" s="754"/>
      <c r="LWI1168" s="754"/>
      <c r="LWJ1168" s="754"/>
      <c r="LWK1168" s="754"/>
      <c r="LWL1168" s="754"/>
      <c r="LWM1168" s="754"/>
      <c r="LWN1168" s="754"/>
      <c r="LWO1168" s="754"/>
      <c r="LWP1168" s="754"/>
      <c r="LWQ1168" s="754"/>
      <c r="LWR1168" s="754"/>
      <c r="LWS1168" s="754"/>
      <c r="LWT1168" s="754"/>
      <c r="LWU1168" s="754"/>
      <c r="LWV1168" s="754"/>
      <c r="LWW1168" s="754"/>
      <c r="LWX1168" s="754"/>
      <c r="LWY1168" s="754"/>
      <c r="LWZ1168" s="754"/>
      <c r="LXA1168" s="754"/>
      <c r="LXB1168" s="754"/>
      <c r="LXC1168" s="754"/>
      <c r="LXD1168" s="754"/>
      <c r="LXE1168" s="754"/>
      <c r="LXF1168" s="754"/>
      <c r="LXG1168" s="754"/>
      <c r="LXH1168" s="754"/>
      <c r="LXI1168" s="754"/>
      <c r="LXJ1168" s="754"/>
      <c r="LXK1168" s="754"/>
      <c r="LXL1168" s="754"/>
      <c r="LXM1168" s="754"/>
      <c r="LXN1168" s="754"/>
      <c r="LXO1168" s="754"/>
      <c r="LXP1168" s="754"/>
      <c r="LXQ1168" s="754"/>
      <c r="LXR1168" s="754"/>
      <c r="LXS1168" s="754"/>
      <c r="LXT1168" s="754"/>
      <c r="LXU1168" s="754"/>
      <c r="LXV1168" s="754"/>
      <c r="LXW1168" s="754"/>
      <c r="LXX1168" s="754"/>
      <c r="LXY1168" s="754"/>
      <c r="LXZ1168" s="754"/>
      <c r="LYA1168" s="754"/>
      <c r="LYB1168" s="754"/>
      <c r="LYC1168" s="754"/>
      <c r="LYD1168" s="754"/>
      <c r="LYE1168" s="754"/>
      <c r="LYF1168" s="754"/>
      <c r="LYG1168" s="754"/>
      <c r="LYH1168" s="754"/>
      <c r="LYI1168" s="754"/>
      <c r="LYJ1168" s="754"/>
      <c r="LYK1168" s="754"/>
      <c r="LYL1168" s="754"/>
      <c r="LYM1168" s="754"/>
      <c r="LYN1168" s="754"/>
      <c r="LYO1168" s="754"/>
      <c r="LYP1168" s="754"/>
      <c r="LYQ1168" s="754"/>
      <c r="LYR1168" s="754"/>
      <c r="LYS1168" s="754"/>
      <c r="LYT1168" s="754"/>
      <c r="LYU1168" s="754"/>
      <c r="LYV1168" s="754"/>
      <c r="LYW1168" s="754"/>
      <c r="LYX1168" s="754"/>
      <c r="LYY1168" s="754"/>
      <c r="LYZ1168" s="754"/>
      <c r="LZA1168" s="754"/>
      <c r="LZB1168" s="754"/>
      <c r="LZC1168" s="754"/>
      <c r="LZD1168" s="754"/>
      <c r="LZE1168" s="754"/>
      <c r="LZF1168" s="754"/>
      <c r="LZG1168" s="754"/>
      <c r="LZH1168" s="754"/>
      <c r="LZI1168" s="754"/>
      <c r="LZJ1168" s="754"/>
      <c r="LZK1168" s="754"/>
      <c r="LZL1168" s="754"/>
      <c r="LZM1168" s="754"/>
      <c r="LZN1168" s="754"/>
      <c r="LZO1168" s="754"/>
      <c r="LZP1168" s="754"/>
      <c r="LZQ1168" s="754"/>
      <c r="LZR1168" s="754"/>
      <c r="LZS1168" s="754"/>
      <c r="LZT1168" s="754"/>
      <c r="LZU1168" s="754"/>
      <c r="LZV1168" s="754"/>
      <c r="LZW1168" s="754"/>
      <c r="LZX1168" s="754"/>
      <c r="LZY1168" s="754"/>
      <c r="LZZ1168" s="754"/>
      <c r="MAA1168" s="754"/>
      <c r="MAB1168" s="754"/>
      <c r="MAC1168" s="754"/>
      <c r="MAD1168" s="754"/>
      <c r="MAE1168" s="754"/>
      <c r="MAF1168" s="754"/>
      <c r="MAG1168" s="754"/>
      <c r="MAH1168" s="754"/>
      <c r="MAI1168" s="754"/>
      <c r="MAJ1168" s="754"/>
      <c r="MAK1168" s="754"/>
      <c r="MAL1168" s="754"/>
      <c r="MAM1168" s="754"/>
      <c r="MAN1168" s="754"/>
      <c r="MAO1168" s="754"/>
      <c r="MAP1168" s="754"/>
      <c r="MAQ1168" s="754"/>
      <c r="MAR1168" s="754"/>
      <c r="MAS1168" s="754"/>
      <c r="MAT1168" s="754"/>
      <c r="MAU1168" s="754"/>
      <c r="MAV1168" s="754"/>
      <c r="MAW1168" s="754"/>
      <c r="MAX1168" s="754"/>
      <c r="MAY1168" s="754"/>
      <c r="MAZ1168" s="754"/>
      <c r="MBA1168" s="754"/>
      <c r="MBB1168" s="754"/>
      <c r="MBC1168" s="754"/>
      <c r="MBD1168" s="754"/>
      <c r="MBE1168" s="754"/>
      <c r="MBF1168" s="754"/>
      <c r="MBG1168" s="754"/>
      <c r="MBH1168" s="754"/>
      <c r="MBI1168" s="754"/>
      <c r="MBJ1168" s="754"/>
      <c r="MBK1168" s="754"/>
      <c r="MBL1168" s="754"/>
      <c r="MBM1168" s="754"/>
      <c r="MBN1168" s="754"/>
      <c r="MBO1168" s="754"/>
      <c r="MBP1168" s="754"/>
      <c r="MBQ1168" s="754"/>
      <c r="MBR1168" s="754"/>
      <c r="MBS1168" s="754"/>
      <c r="MBT1168" s="754"/>
      <c r="MBU1168" s="754"/>
      <c r="MBV1168" s="754"/>
      <c r="MBW1168" s="754"/>
      <c r="MBX1168" s="754"/>
      <c r="MBY1168" s="754"/>
      <c r="MBZ1168" s="754"/>
      <c r="MCA1168" s="754"/>
      <c r="MCB1168" s="754"/>
      <c r="MCC1168" s="754"/>
      <c r="MCD1168" s="754"/>
      <c r="MCE1168" s="754"/>
      <c r="MCF1168" s="754"/>
      <c r="MCG1168" s="754"/>
      <c r="MCH1168" s="754"/>
      <c r="MCI1168" s="754"/>
      <c r="MCJ1168" s="754"/>
      <c r="MCK1168" s="754"/>
      <c r="MCL1168" s="754"/>
      <c r="MCM1168" s="754"/>
      <c r="MCN1168" s="754"/>
      <c r="MCO1168" s="754"/>
      <c r="MCP1168" s="754"/>
      <c r="MCQ1168" s="754"/>
      <c r="MCR1168" s="754"/>
      <c r="MCS1168" s="754"/>
      <c r="MCT1168" s="754"/>
      <c r="MCU1168" s="754"/>
      <c r="MCV1168" s="754"/>
      <c r="MCW1168" s="754"/>
      <c r="MCX1168" s="754"/>
      <c r="MCY1168" s="754"/>
      <c r="MCZ1168" s="754"/>
      <c r="MDA1168" s="754"/>
      <c r="MDB1168" s="754"/>
      <c r="MDC1168" s="754"/>
      <c r="MDD1168" s="754"/>
      <c r="MDE1168" s="754"/>
      <c r="MDF1168" s="754"/>
      <c r="MDG1168" s="754"/>
      <c r="MDH1168" s="754"/>
      <c r="MDI1168" s="754"/>
      <c r="MDJ1168" s="754"/>
      <c r="MDK1168" s="754"/>
      <c r="MDL1168" s="754"/>
      <c r="MDM1168" s="754"/>
      <c r="MDN1168" s="754"/>
      <c r="MDO1168" s="754"/>
      <c r="MDP1168" s="754"/>
      <c r="MDQ1168" s="754"/>
      <c r="MDR1168" s="754"/>
      <c r="MDS1168" s="754"/>
      <c r="MDT1168" s="754"/>
      <c r="MDU1168" s="754"/>
      <c r="MDV1168" s="754"/>
      <c r="MDW1168" s="754"/>
      <c r="MDX1168" s="754"/>
      <c r="MDY1168" s="754"/>
      <c r="MDZ1168" s="754"/>
      <c r="MEA1168" s="754"/>
      <c r="MEB1168" s="754"/>
      <c r="MEC1168" s="754"/>
      <c r="MED1168" s="754"/>
      <c r="MEE1168" s="754"/>
      <c r="MEF1168" s="754"/>
      <c r="MEG1168" s="754"/>
      <c r="MEH1168" s="754"/>
      <c r="MEI1168" s="754"/>
      <c r="MEJ1168" s="754"/>
      <c r="MEK1168" s="754"/>
      <c r="MEL1168" s="754"/>
      <c r="MEM1168" s="754"/>
      <c r="MEN1168" s="754"/>
      <c r="MEO1168" s="754"/>
      <c r="MEP1168" s="754"/>
      <c r="MEQ1168" s="754"/>
      <c r="MER1168" s="754"/>
      <c r="MES1168" s="754"/>
      <c r="MET1168" s="754"/>
      <c r="MEU1168" s="754"/>
      <c r="MEV1168" s="754"/>
      <c r="MEW1168" s="754"/>
      <c r="MEX1168" s="754"/>
      <c r="MEY1168" s="754"/>
      <c r="MEZ1168" s="754"/>
      <c r="MFA1168" s="754"/>
      <c r="MFB1168" s="754"/>
      <c r="MFC1168" s="754"/>
      <c r="MFD1168" s="754"/>
      <c r="MFE1168" s="754"/>
      <c r="MFF1168" s="754"/>
      <c r="MFG1168" s="754"/>
      <c r="MFH1168" s="754"/>
      <c r="MFI1168" s="754"/>
      <c r="MFJ1168" s="754"/>
      <c r="MFK1168" s="754"/>
      <c r="MFL1168" s="754"/>
      <c r="MFM1168" s="754"/>
      <c r="MFN1168" s="754"/>
      <c r="MFO1168" s="754"/>
      <c r="MFP1168" s="754"/>
      <c r="MFQ1168" s="754"/>
      <c r="MFR1168" s="754"/>
      <c r="MFS1168" s="754"/>
      <c r="MFT1168" s="754"/>
      <c r="MFU1168" s="754"/>
      <c r="MFV1168" s="754"/>
      <c r="MFW1168" s="754"/>
      <c r="MFX1168" s="754"/>
      <c r="MFY1168" s="754"/>
      <c r="MFZ1168" s="754"/>
      <c r="MGA1168" s="754"/>
      <c r="MGB1168" s="754"/>
      <c r="MGC1168" s="754"/>
      <c r="MGD1168" s="754"/>
      <c r="MGE1168" s="754"/>
      <c r="MGF1168" s="754"/>
      <c r="MGG1168" s="754"/>
      <c r="MGH1168" s="754"/>
      <c r="MGI1168" s="754"/>
      <c r="MGJ1168" s="754"/>
      <c r="MGK1168" s="754"/>
      <c r="MGL1168" s="754"/>
      <c r="MGM1168" s="754"/>
      <c r="MGN1168" s="754"/>
      <c r="MGO1168" s="754"/>
      <c r="MGP1168" s="754"/>
      <c r="MGQ1168" s="754"/>
      <c r="MGR1168" s="754"/>
      <c r="MGS1168" s="754"/>
      <c r="MGT1168" s="754"/>
      <c r="MGU1168" s="754"/>
      <c r="MGV1168" s="754"/>
      <c r="MGW1168" s="754"/>
      <c r="MGX1168" s="754"/>
      <c r="MGY1168" s="754"/>
      <c r="MGZ1168" s="754"/>
      <c r="MHA1168" s="754"/>
      <c r="MHB1168" s="754"/>
      <c r="MHC1168" s="754"/>
      <c r="MHD1168" s="754"/>
      <c r="MHE1168" s="754"/>
      <c r="MHF1168" s="754"/>
      <c r="MHG1168" s="754"/>
      <c r="MHH1168" s="754"/>
      <c r="MHI1168" s="754"/>
      <c r="MHJ1168" s="754"/>
      <c r="MHK1168" s="754"/>
      <c r="MHL1168" s="754"/>
      <c r="MHM1168" s="754"/>
      <c r="MHN1168" s="754"/>
      <c r="MHO1168" s="754"/>
      <c r="MHP1168" s="754"/>
      <c r="MHQ1168" s="754"/>
      <c r="MHR1168" s="754"/>
      <c r="MHS1168" s="754"/>
      <c r="MHT1168" s="754"/>
      <c r="MHU1168" s="754"/>
      <c r="MHV1168" s="754"/>
      <c r="MHW1168" s="754"/>
      <c r="MHX1168" s="754"/>
      <c r="MHY1168" s="754"/>
      <c r="MHZ1168" s="754"/>
      <c r="MIA1168" s="754"/>
      <c r="MIB1168" s="754"/>
      <c r="MIC1168" s="754"/>
      <c r="MID1168" s="754"/>
      <c r="MIE1168" s="754"/>
      <c r="MIF1168" s="754"/>
      <c r="MIG1168" s="754"/>
      <c r="MIH1168" s="754"/>
      <c r="MII1168" s="754"/>
      <c r="MIJ1168" s="754"/>
      <c r="MIK1168" s="754"/>
      <c r="MIL1168" s="754"/>
      <c r="MIM1168" s="754"/>
      <c r="MIN1168" s="754"/>
      <c r="MIO1168" s="754"/>
      <c r="MIP1168" s="754"/>
      <c r="MIQ1168" s="754"/>
      <c r="MIR1168" s="754"/>
      <c r="MIS1168" s="754"/>
      <c r="MIT1168" s="754"/>
      <c r="MIU1168" s="754"/>
      <c r="MIV1168" s="754"/>
      <c r="MIW1168" s="754"/>
      <c r="MIX1168" s="754"/>
      <c r="MIY1168" s="754"/>
      <c r="MIZ1168" s="754"/>
      <c r="MJA1168" s="754"/>
      <c r="MJB1168" s="754"/>
      <c r="MJC1168" s="754"/>
      <c r="MJD1168" s="754"/>
      <c r="MJE1168" s="754"/>
      <c r="MJF1168" s="754"/>
      <c r="MJG1168" s="754"/>
      <c r="MJH1168" s="754"/>
      <c r="MJI1168" s="754"/>
      <c r="MJJ1168" s="754"/>
      <c r="MJK1168" s="754"/>
      <c r="MJL1168" s="754"/>
      <c r="MJM1168" s="754"/>
      <c r="MJN1168" s="754"/>
      <c r="MJO1168" s="754"/>
      <c r="MJP1168" s="754"/>
      <c r="MJQ1168" s="754"/>
      <c r="MJR1168" s="754"/>
      <c r="MJS1168" s="754"/>
      <c r="MJT1168" s="754"/>
      <c r="MJU1168" s="754"/>
      <c r="MJV1168" s="754"/>
      <c r="MJW1168" s="754"/>
      <c r="MJX1168" s="754"/>
      <c r="MJY1168" s="754"/>
      <c r="MJZ1168" s="754"/>
      <c r="MKA1168" s="754"/>
      <c r="MKB1168" s="754"/>
      <c r="MKC1168" s="754"/>
      <c r="MKD1168" s="754"/>
      <c r="MKE1168" s="754"/>
      <c r="MKF1168" s="754"/>
      <c r="MKG1168" s="754"/>
      <c r="MKH1168" s="754"/>
      <c r="MKI1168" s="754"/>
      <c r="MKJ1168" s="754"/>
      <c r="MKK1168" s="754"/>
      <c r="MKL1168" s="754"/>
      <c r="MKM1168" s="754"/>
      <c r="MKN1168" s="754"/>
      <c r="MKO1168" s="754"/>
      <c r="MKP1168" s="754"/>
      <c r="MKQ1168" s="754"/>
      <c r="MKR1168" s="754"/>
      <c r="MKS1168" s="754"/>
      <c r="MKT1168" s="754"/>
      <c r="MKU1168" s="754"/>
      <c r="MKV1168" s="754"/>
      <c r="MKW1168" s="754"/>
      <c r="MKX1168" s="754"/>
      <c r="MKY1168" s="754"/>
      <c r="MKZ1168" s="754"/>
      <c r="MLA1168" s="754"/>
      <c r="MLB1168" s="754"/>
      <c r="MLC1168" s="754"/>
      <c r="MLD1168" s="754"/>
      <c r="MLE1168" s="754"/>
      <c r="MLF1168" s="754"/>
      <c r="MLG1168" s="754"/>
      <c r="MLH1168" s="754"/>
      <c r="MLI1168" s="754"/>
      <c r="MLJ1168" s="754"/>
      <c r="MLK1168" s="754"/>
      <c r="MLL1168" s="754"/>
      <c r="MLM1168" s="754"/>
      <c r="MLN1168" s="754"/>
      <c r="MLO1168" s="754"/>
      <c r="MLP1168" s="754"/>
      <c r="MLQ1168" s="754"/>
      <c r="MLR1168" s="754"/>
      <c r="MLS1168" s="754"/>
      <c r="MLT1168" s="754"/>
      <c r="MLU1168" s="754"/>
      <c r="MLV1168" s="754"/>
      <c r="MLW1168" s="754"/>
      <c r="MLX1168" s="754"/>
      <c r="MLY1168" s="754"/>
      <c r="MLZ1168" s="754"/>
      <c r="MMA1168" s="754"/>
      <c r="MMB1168" s="754"/>
      <c r="MMC1168" s="754"/>
      <c r="MMD1168" s="754"/>
      <c r="MME1168" s="754"/>
      <c r="MMF1168" s="754"/>
      <c r="MMG1168" s="754"/>
      <c r="MMH1168" s="754"/>
      <c r="MMI1168" s="754"/>
      <c r="MMJ1168" s="754"/>
      <c r="MMK1168" s="754"/>
      <c r="MML1168" s="754"/>
      <c r="MMM1168" s="754"/>
      <c r="MMN1168" s="754"/>
      <c r="MMO1168" s="754"/>
      <c r="MMP1168" s="754"/>
      <c r="MMQ1168" s="754"/>
      <c r="MMR1168" s="754"/>
      <c r="MMS1168" s="754"/>
      <c r="MMT1168" s="754"/>
      <c r="MMU1168" s="754"/>
      <c r="MMV1168" s="754"/>
      <c r="MMW1168" s="754"/>
      <c r="MMX1168" s="754"/>
      <c r="MMY1168" s="754"/>
      <c r="MMZ1168" s="754"/>
      <c r="MNA1168" s="754"/>
      <c r="MNB1168" s="754"/>
      <c r="MNC1168" s="754"/>
      <c r="MND1168" s="754"/>
      <c r="MNE1168" s="754"/>
      <c r="MNF1168" s="754"/>
      <c r="MNG1168" s="754"/>
      <c r="MNH1168" s="754"/>
      <c r="MNI1168" s="754"/>
      <c r="MNJ1168" s="754"/>
      <c r="MNK1168" s="754"/>
      <c r="MNL1168" s="754"/>
      <c r="MNM1168" s="754"/>
      <c r="MNN1168" s="754"/>
      <c r="MNO1168" s="754"/>
      <c r="MNP1168" s="754"/>
      <c r="MNQ1168" s="754"/>
      <c r="MNR1168" s="754"/>
      <c r="MNS1168" s="754"/>
      <c r="MNT1168" s="754"/>
      <c r="MNU1168" s="754"/>
      <c r="MNV1168" s="754"/>
      <c r="MNW1168" s="754"/>
      <c r="MNX1168" s="754"/>
      <c r="MNY1168" s="754"/>
      <c r="MNZ1168" s="754"/>
      <c r="MOA1168" s="754"/>
      <c r="MOB1168" s="754"/>
      <c r="MOC1168" s="754"/>
      <c r="MOD1168" s="754"/>
      <c r="MOE1168" s="754"/>
      <c r="MOF1168" s="754"/>
      <c r="MOG1168" s="754"/>
      <c r="MOH1168" s="754"/>
      <c r="MOI1168" s="754"/>
      <c r="MOJ1168" s="754"/>
      <c r="MOK1168" s="754"/>
      <c r="MOL1168" s="754"/>
      <c r="MOM1168" s="754"/>
      <c r="MON1168" s="754"/>
      <c r="MOO1168" s="754"/>
      <c r="MOP1168" s="754"/>
      <c r="MOQ1168" s="754"/>
      <c r="MOR1168" s="754"/>
      <c r="MOS1168" s="754"/>
      <c r="MOT1168" s="754"/>
      <c r="MOU1168" s="754"/>
      <c r="MOV1168" s="754"/>
      <c r="MOW1168" s="754"/>
      <c r="MOX1168" s="754"/>
      <c r="MOY1168" s="754"/>
      <c r="MOZ1168" s="754"/>
      <c r="MPA1168" s="754"/>
      <c r="MPB1168" s="754"/>
      <c r="MPC1168" s="754"/>
      <c r="MPD1168" s="754"/>
      <c r="MPE1168" s="754"/>
      <c r="MPF1168" s="754"/>
      <c r="MPG1168" s="754"/>
      <c r="MPH1168" s="754"/>
      <c r="MPI1168" s="754"/>
      <c r="MPJ1168" s="754"/>
      <c r="MPK1168" s="754"/>
      <c r="MPL1168" s="754"/>
      <c r="MPM1168" s="754"/>
      <c r="MPN1168" s="754"/>
      <c r="MPO1168" s="754"/>
      <c r="MPP1168" s="754"/>
      <c r="MPQ1168" s="754"/>
      <c r="MPR1168" s="754"/>
      <c r="MPS1168" s="754"/>
      <c r="MPT1168" s="754"/>
      <c r="MPU1168" s="754"/>
      <c r="MPV1168" s="754"/>
      <c r="MPW1168" s="754"/>
      <c r="MPX1168" s="754"/>
      <c r="MPY1168" s="754"/>
      <c r="MPZ1168" s="754"/>
      <c r="MQA1168" s="754"/>
      <c r="MQB1168" s="754"/>
      <c r="MQC1168" s="754"/>
      <c r="MQD1168" s="754"/>
      <c r="MQE1168" s="754"/>
      <c r="MQF1168" s="754"/>
      <c r="MQG1168" s="754"/>
      <c r="MQH1168" s="754"/>
      <c r="MQI1168" s="754"/>
      <c r="MQJ1168" s="754"/>
      <c r="MQK1168" s="754"/>
      <c r="MQL1168" s="754"/>
      <c r="MQM1168" s="754"/>
      <c r="MQN1168" s="754"/>
      <c r="MQO1168" s="754"/>
      <c r="MQP1168" s="754"/>
      <c r="MQQ1168" s="754"/>
      <c r="MQR1168" s="754"/>
      <c r="MQS1168" s="754"/>
      <c r="MQT1168" s="754"/>
      <c r="MQU1168" s="754"/>
      <c r="MQV1168" s="754"/>
      <c r="MQW1168" s="754"/>
      <c r="MQX1168" s="754"/>
      <c r="MQY1168" s="754"/>
      <c r="MQZ1168" s="754"/>
      <c r="MRA1168" s="754"/>
      <c r="MRB1168" s="754"/>
      <c r="MRC1168" s="754"/>
      <c r="MRD1168" s="754"/>
      <c r="MRE1168" s="754"/>
      <c r="MRF1168" s="754"/>
      <c r="MRG1168" s="754"/>
      <c r="MRH1168" s="754"/>
      <c r="MRI1168" s="754"/>
      <c r="MRJ1168" s="754"/>
      <c r="MRK1168" s="754"/>
      <c r="MRL1168" s="754"/>
      <c r="MRM1168" s="754"/>
      <c r="MRN1168" s="754"/>
      <c r="MRO1168" s="754"/>
      <c r="MRP1168" s="754"/>
      <c r="MRQ1168" s="754"/>
      <c r="MRR1168" s="754"/>
      <c r="MRS1168" s="754"/>
      <c r="MRT1168" s="754"/>
      <c r="MRU1168" s="754"/>
      <c r="MRV1168" s="754"/>
      <c r="MRW1168" s="754"/>
      <c r="MRX1168" s="754"/>
      <c r="MRY1168" s="754"/>
      <c r="MRZ1168" s="754"/>
      <c r="MSA1168" s="754"/>
      <c r="MSB1168" s="754"/>
      <c r="MSC1168" s="754"/>
      <c r="MSD1168" s="754"/>
      <c r="MSE1168" s="754"/>
      <c r="MSF1168" s="754"/>
      <c r="MSG1168" s="754"/>
      <c r="MSH1168" s="754"/>
      <c r="MSI1168" s="754"/>
      <c r="MSJ1168" s="754"/>
      <c r="MSK1168" s="754"/>
      <c r="MSL1168" s="754"/>
      <c r="MSM1168" s="754"/>
      <c r="MSN1168" s="754"/>
      <c r="MSO1168" s="754"/>
      <c r="MSP1168" s="754"/>
      <c r="MSQ1168" s="754"/>
      <c r="MSR1168" s="754"/>
      <c r="MSS1168" s="754"/>
      <c r="MST1168" s="754"/>
      <c r="MSU1168" s="754"/>
      <c r="MSV1168" s="754"/>
      <c r="MSW1168" s="754"/>
      <c r="MSX1168" s="754"/>
      <c r="MSY1168" s="754"/>
      <c r="MSZ1168" s="754"/>
      <c r="MTA1168" s="754"/>
      <c r="MTB1168" s="754"/>
      <c r="MTC1168" s="754"/>
      <c r="MTD1168" s="754"/>
      <c r="MTE1168" s="754"/>
      <c r="MTF1168" s="754"/>
      <c r="MTG1168" s="754"/>
      <c r="MTH1168" s="754"/>
      <c r="MTI1168" s="754"/>
      <c r="MTJ1168" s="754"/>
      <c r="MTK1168" s="754"/>
      <c r="MTL1168" s="754"/>
      <c r="MTM1168" s="754"/>
      <c r="MTN1168" s="754"/>
      <c r="MTO1168" s="754"/>
      <c r="MTP1168" s="754"/>
      <c r="MTQ1168" s="754"/>
      <c r="MTR1168" s="754"/>
      <c r="MTS1168" s="754"/>
      <c r="MTT1168" s="754"/>
      <c r="MTU1168" s="754"/>
      <c r="MTV1168" s="754"/>
      <c r="MTW1168" s="754"/>
      <c r="MTX1168" s="754"/>
      <c r="MTY1168" s="754"/>
      <c r="MTZ1168" s="754"/>
      <c r="MUA1168" s="754"/>
      <c r="MUB1168" s="754"/>
      <c r="MUC1168" s="754"/>
      <c r="MUD1168" s="754"/>
      <c r="MUE1168" s="754"/>
      <c r="MUF1168" s="754"/>
      <c r="MUG1168" s="754"/>
      <c r="MUH1168" s="754"/>
      <c r="MUI1168" s="754"/>
      <c r="MUJ1168" s="754"/>
      <c r="MUK1168" s="754"/>
      <c r="MUL1168" s="754"/>
      <c r="MUM1168" s="754"/>
      <c r="MUN1168" s="754"/>
      <c r="MUO1168" s="754"/>
      <c r="MUP1168" s="754"/>
      <c r="MUQ1168" s="754"/>
      <c r="MUR1168" s="754"/>
      <c r="MUS1168" s="754"/>
      <c r="MUT1168" s="754"/>
      <c r="MUU1168" s="754"/>
      <c r="MUV1168" s="754"/>
      <c r="MUW1168" s="754"/>
      <c r="MUX1168" s="754"/>
      <c r="MUY1168" s="754"/>
      <c r="MUZ1168" s="754"/>
      <c r="MVA1168" s="754"/>
      <c r="MVB1168" s="754"/>
      <c r="MVC1168" s="754"/>
      <c r="MVD1168" s="754"/>
      <c r="MVE1168" s="754"/>
      <c r="MVF1168" s="754"/>
      <c r="MVG1168" s="754"/>
      <c r="MVH1168" s="754"/>
      <c r="MVI1168" s="754"/>
      <c r="MVJ1168" s="754"/>
      <c r="MVK1168" s="754"/>
      <c r="MVL1168" s="754"/>
      <c r="MVM1168" s="754"/>
      <c r="MVN1168" s="754"/>
      <c r="MVO1168" s="754"/>
      <c r="MVP1168" s="754"/>
      <c r="MVQ1168" s="754"/>
      <c r="MVR1168" s="754"/>
      <c r="MVS1168" s="754"/>
      <c r="MVT1168" s="754"/>
      <c r="MVU1168" s="754"/>
      <c r="MVV1168" s="754"/>
      <c r="MVW1168" s="754"/>
      <c r="MVX1168" s="754"/>
      <c r="MVY1168" s="754"/>
      <c r="MVZ1168" s="754"/>
      <c r="MWA1168" s="754"/>
      <c r="MWB1168" s="754"/>
      <c r="MWC1168" s="754"/>
      <c r="MWD1168" s="754"/>
      <c r="MWE1168" s="754"/>
      <c r="MWF1168" s="754"/>
      <c r="MWG1168" s="754"/>
      <c r="MWH1168" s="754"/>
      <c r="MWI1168" s="754"/>
      <c r="MWJ1168" s="754"/>
      <c r="MWK1168" s="754"/>
      <c r="MWL1168" s="754"/>
      <c r="MWM1168" s="754"/>
      <c r="MWN1168" s="754"/>
      <c r="MWO1168" s="754"/>
      <c r="MWP1168" s="754"/>
      <c r="MWQ1168" s="754"/>
      <c r="MWR1168" s="754"/>
      <c r="MWS1168" s="754"/>
      <c r="MWT1168" s="754"/>
      <c r="MWU1168" s="754"/>
      <c r="MWV1168" s="754"/>
      <c r="MWW1168" s="754"/>
      <c r="MWX1168" s="754"/>
      <c r="MWY1168" s="754"/>
      <c r="MWZ1168" s="754"/>
      <c r="MXA1168" s="754"/>
      <c r="MXB1168" s="754"/>
      <c r="MXC1168" s="754"/>
      <c r="MXD1168" s="754"/>
      <c r="MXE1168" s="754"/>
      <c r="MXF1168" s="754"/>
      <c r="MXG1168" s="754"/>
      <c r="MXH1168" s="754"/>
      <c r="MXI1168" s="754"/>
      <c r="MXJ1168" s="754"/>
      <c r="MXK1168" s="754"/>
      <c r="MXL1168" s="754"/>
      <c r="MXM1168" s="754"/>
      <c r="MXN1168" s="754"/>
      <c r="MXO1168" s="754"/>
      <c r="MXP1168" s="754"/>
      <c r="MXQ1168" s="754"/>
      <c r="MXR1168" s="754"/>
      <c r="MXS1168" s="754"/>
      <c r="MXT1168" s="754"/>
      <c r="MXU1168" s="754"/>
      <c r="MXV1168" s="754"/>
      <c r="MXW1168" s="754"/>
      <c r="MXX1168" s="754"/>
      <c r="MXY1168" s="754"/>
      <c r="MXZ1168" s="754"/>
      <c r="MYA1168" s="754"/>
      <c r="MYB1168" s="754"/>
      <c r="MYC1168" s="754"/>
      <c r="MYD1168" s="754"/>
      <c r="MYE1168" s="754"/>
      <c r="MYF1168" s="754"/>
      <c r="MYG1168" s="754"/>
      <c r="MYH1168" s="754"/>
      <c r="MYI1168" s="754"/>
      <c r="MYJ1168" s="754"/>
      <c r="MYK1168" s="754"/>
      <c r="MYL1168" s="754"/>
      <c r="MYM1168" s="754"/>
      <c r="MYN1168" s="754"/>
      <c r="MYO1168" s="754"/>
      <c r="MYP1168" s="754"/>
      <c r="MYQ1168" s="754"/>
      <c r="MYR1168" s="754"/>
      <c r="MYS1168" s="754"/>
      <c r="MYT1168" s="754"/>
      <c r="MYU1168" s="754"/>
      <c r="MYV1168" s="754"/>
      <c r="MYW1168" s="754"/>
      <c r="MYX1168" s="754"/>
      <c r="MYY1168" s="754"/>
      <c r="MYZ1168" s="754"/>
      <c r="MZA1168" s="754"/>
      <c r="MZB1168" s="754"/>
      <c r="MZC1168" s="754"/>
      <c r="MZD1168" s="754"/>
      <c r="MZE1168" s="754"/>
      <c r="MZF1168" s="754"/>
      <c r="MZG1168" s="754"/>
      <c r="MZH1168" s="754"/>
      <c r="MZI1168" s="754"/>
      <c r="MZJ1168" s="754"/>
      <c r="MZK1168" s="754"/>
      <c r="MZL1168" s="754"/>
      <c r="MZM1168" s="754"/>
      <c r="MZN1168" s="754"/>
      <c r="MZO1168" s="754"/>
      <c r="MZP1168" s="754"/>
      <c r="MZQ1168" s="754"/>
      <c r="MZR1168" s="754"/>
      <c r="MZS1168" s="754"/>
      <c r="MZT1168" s="754"/>
      <c r="MZU1168" s="754"/>
      <c r="MZV1168" s="754"/>
      <c r="MZW1168" s="754"/>
      <c r="MZX1168" s="754"/>
      <c r="MZY1168" s="754"/>
      <c r="MZZ1168" s="754"/>
      <c r="NAA1168" s="754"/>
      <c r="NAB1168" s="754"/>
      <c r="NAC1168" s="754"/>
      <c r="NAD1168" s="754"/>
      <c r="NAE1168" s="754"/>
      <c r="NAF1168" s="754"/>
      <c r="NAG1168" s="754"/>
      <c r="NAH1168" s="754"/>
      <c r="NAI1168" s="754"/>
      <c r="NAJ1168" s="754"/>
      <c r="NAK1168" s="754"/>
      <c r="NAL1168" s="754"/>
      <c r="NAM1168" s="754"/>
      <c r="NAN1168" s="754"/>
      <c r="NAO1168" s="754"/>
      <c r="NAP1168" s="754"/>
      <c r="NAQ1168" s="754"/>
      <c r="NAR1168" s="754"/>
      <c r="NAS1168" s="754"/>
      <c r="NAT1168" s="754"/>
      <c r="NAU1168" s="754"/>
      <c r="NAV1168" s="754"/>
      <c r="NAW1168" s="754"/>
      <c r="NAX1168" s="754"/>
      <c r="NAY1168" s="754"/>
      <c r="NAZ1168" s="754"/>
      <c r="NBA1168" s="754"/>
      <c r="NBB1168" s="754"/>
      <c r="NBC1168" s="754"/>
      <c r="NBD1168" s="754"/>
      <c r="NBE1168" s="754"/>
      <c r="NBF1168" s="754"/>
      <c r="NBG1168" s="754"/>
      <c r="NBH1168" s="754"/>
      <c r="NBI1168" s="754"/>
      <c r="NBJ1168" s="754"/>
      <c r="NBK1168" s="754"/>
      <c r="NBL1168" s="754"/>
      <c r="NBM1168" s="754"/>
      <c r="NBN1168" s="754"/>
      <c r="NBO1168" s="754"/>
      <c r="NBP1168" s="754"/>
      <c r="NBQ1168" s="754"/>
      <c r="NBR1168" s="754"/>
      <c r="NBS1168" s="754"/>
      <c r="NBT1168" s="754"/>
      <c r="NBU1168" s="754"/>
      <c r="NBV1168" s="754"/>
      <c r="NBW1168" s="754"/>
      <c r="NBX1168" s="754"/>
      <c r="NBY1168" s="754"/>
      <c r="NBZ1168" s="754"/>
      <c r="NCA1168" s="754"/>
      <c r="NCB1168" s="754"/>
      <c r="NCC1168" s="754"/>
      <c r="NCD1168" s="754"/>
      <c r="NCE1168" s="754"/>
      <c r="NCF1168" s="754"/>
      <c r="NCG1168" s="754"/>
      <c r="NCH1168" s="754"/>
      <c r="NCI1168" s="754"/>
      <c r="NCJ1168" s="754"/>
      <c r="NCK1168" s="754"/>
      <c r="NCL1168" s="754"/>
      <c r="NCM1168" s="754"/>
      <c r="NCN1168" s="754"/>
      <c r="NCO1168" s="754"/>
      <c r="NCP1168" s="754"/>
      <c r="NCQ1168" s="754"/>
      <c r="NCR1168" s="754"/>
      <c r="NCS1168" s="754"/>
      <c r="NCT1168" s="754"/>
      <c r="NCU1168" s="754"/>
      <c r="NCV1168" s="754"/>
      <c r="NCW1168" s="754"/>
      <c r="NCX1168" s="754"/>
      <c r="NCY1168" s="754"/>
      <c r="NCZ1168" s="754"/>
      <c r="NDA1168" s="754"/>
      <c r="NDB1168" s="754"/>
      <c r="NDC1168" s="754"/>
      <c r="NDD1168" s="754"/>
      <c r="NDE1168" s="754"/>
      <c r="NDF1168" s="754"/>
      <c r="NDG1168" s="754"/>
      <c r="NDH1168" s="754"/>
      <c r="NDI1168" s="754"/>
      <c r="NDJ1168" s="754"/>
      <c r="NDK1168" s="754"/>
      <c r="NDL1168" s="754"/>
      <c r="NDM1168" s="754"/>
      <c r="NDN1168" s="754"/>
      <c r="NDO1168" s="754"/>
      <c r="NDP1168" s="754"/>
      <c r="NDQ1168" s="754"/>
      <c r="NDR1168" s="754"/>
      <c r="NDS1168" s="754"/>
      <c r="NDT1168" s="754"/>
      <c r="NDU1168" s="754"/>
      <c r="NDV1168" s="754"/>
      <c r="NDW1168" s="754"/>
      <c r="NDX1168" s="754"/>
      <c r="NDY1168" s="754"/>
      <c r="NDZ1168" s="754"/>
      <c r="NEA1168" s="754"/>
      <c r="NEB1168" s="754"/>
      <c r="NEC1168" s="754"/>
      <c r="NED1168" s="754"/>
      <c r="NEE1168" s="754"/>
      <c r="NEF1168" s="754"/>
      <c r="NEG1168" s="754"/>
      <c r="NEH1168" s="754"/>
      <c r="NEI1168" s="754"/>
      <c r="NEJ1168" s="754"/>
      <c r="NEK1168" s="754"/>
      <c r="NEL1168" s="754"/>
      <c r="NEM1168" s="754"/>
      <c r="NEN1168" s="754"/>
      <c r="NEO1168" s="754"/>
      <c r="NEP1168" s="754"/>
      <c r="NEQ1168" s="754"/>
      <c r="NER1168" s="754"/>
      <c r="NES1168" s="754"/>
      <c r="NET1168" s="754"/>
      <c r="NEU1168" s="754"/>
      <c r="NEV1168" s="754"/>
      <c r="NEW1168" s="754"/>
      <c r="NEX1168" s="754"/>
      <c r="NEY1168" s="754"/>
      <c r="NEZ1168" s="754"/>
      <c r="NFA1168" s="754"/>
      <c r="NFB1168" s="754"/>
      <c r="NFC1168" s="754"/>
      <c r="NFD1168" s="754"/>
      <c r="NFE1168" s="754"/>
      <c r="NFF1168" s="754"/>
      <c r="NFG1168" s="754"/>
      <c r="NFH1168" s="754"/>
      <c r="NFI1168" s="754"/>
      <c r="NFJ1168" s="754"/>
      <c r="NFK1168" s="754"/>
      <c r="NFL1168" s="754"/>
      <c r="NFM1168" s="754"/>
      <c r="NFN1168" s="754"/>
      <c r="NFO1168" s="754"/>
      <c r="NFP1168" s="754"/>
      <c r="NFQ1168" s="754"/>
      <c r="NFR1168" s="754"/>
      <c r="NFS1168" s="754"/>
      <c r="NFT1168" s="754"/>
      <c r="NFU1168" s="754"/>
      <c r="NFV1168" s="754"/>
      <c r="NFW1168" s="754"/>
      <c r="NFX1168" s="754"/>
      <c r="NFY1168" s="754"/>
      <c r="NFZ1168" s="754"/>
      <c r="NGA1168" s="754"/>
      <c r="NGB1168" s="754"/>
      <c r="NGC1168" s="754"/>
      <c r="NGD1168" s="754"/>
      <c r="NGE1168" s="754"/>
      <c r="NGF1168" s="754"/>
      <c r="NGG1168" s="754"/>
      <c r="NGH1168" s="754"/>
      <c r="NGI1168" s="754"/>
      <c r="NGJ1168" s="754"/>
      <c r="NGK1168" s="754"/>
      <c r="NGL1168" s="754"/>
      <c r="NGM1168" s="754"/>
      <c r="NGN1168" s="754"/>
      <c r="NGO1168" s="754"/>
      <c r="NGP1168" s="754"/>
      <c r="NGQ1168" s="754"/>
      <c r="NGR1168" s="754"/>
      <c r="NGS1168" s="754"/>
      <c r="NGT1168" s="754"/>
      <c r="NGU1168" s="754"/>
      <c r="NGV1168" s="754"/>
      <c r="NGW1168" s="754"/>
      <c r="NGX1168" s="754"/>
      <c r="NGY1168" s="754"/>
      <c r="NGZ1168" s="754"/>
      <c r="NHA1168" s="754"/>
      <c r="NHB1168" s="754"/>
      <c r="NHC1168" s="754"/>
      <c r="NHD1168" s="754"/>
      <c r="NHE1168" s="754"/>
      <c r="NHF1168" s="754"/>
      <c r="NHG1168" s="754"/>
      <c r="NHH1168" s="754"/>
      <c r="NHI1168" s="754"/>
      <c r="NHJ1168" s="754"/>
      <c r="NHK1168" s="754"/>
      <c r="NHL1168" s="754"/>
      <c r="NHM1168" s="754"/>
      <c r="NHN1168" s="754"/>
      <c r="NHO1168" s="754"/>
      <c r="NHP1168" s="754"/>
      <c r="NHQ1168" s="754"/>
      <c r="NHR1168" s="754"/>
      <c r="NHS1168" s="754"/>
      <c r="NHT1168" s="754"/>
      <c r="NHU1168" s="754"/>
      <c r="NHV1168" s="754"/>
      <c r="NHW1168" s="754"/>
      <c r="NHX1168" s="754"/>
      <c r="NHY1168" s="754"/>
      <c r="NHZ1168" s="754"/>
      <c r="NIA1168" s="754"/>
      <c r="NIB1168" s="754"/>
      <c r="NIC1168" s="754"/>
      <c r="NID1168" s="754"/>
      <c r="NIE1168" s="754"/>
      <c r="NIF1168" s="754"/>
      <c r="NIG1168" s="754"/>
      <c r="NIH1168" s="754"/>
      <c r="NII1168" s="754"/>
      <c r="NIJ1168" s="754"/>
      <c r="NIK1168" s="754"/>
      <c r="NIL1168" s="754"/>
      <c r="NIM1168" s="754"/>
      <c r="NIN1168" s="754"/>
      <c r="NIO1168" s="754"/>
      <c r="NIP1168" s="754"/>
      <c r="NIQ1168" s="754"/>
      <c r="NIR1168" s="754"/>
      <c r="NIS1168" s="754"/>
      <c r="NIT1168" s="754"/>
      <c r="NIU1168" s="754"/>
      <c r="NIV1168" s="754"/>
      <c r="NIW1168" s="754"/>
      <c r="NIX1168" s="754"/>
      <c r="NIY1168" s="754"/>
      <c r="NIZ1168" s="754"/>
      <c r="NJA1168" s="754"/>
      <c r="NJB1168" s="754"/>
      <c r="NJC1168" s="754"/>
      <c r="NJD1168" s="754"/>
      <c r="NJE1168" s="754"/>
      <c r="NJF1168" s="754"/>
      <c r="NJG1168" s="754"/>
      <c r="NJH1168" s="754"/>
      <c r="NJI1168" s="754"/>
      <c r="NJJ1168" s="754"/>
      <c r="NJK1168" s="754"/>
      <c r="NJL1168" s="754"/>
      <c r="NJM1168" s="754"/>
      <c r="NJN1168" s="754"/>
      <c r="NJO1168" s="754"/>
      <c r="NJP1168" s="754"/>
      <c r="NJQ1168" s="754"/>
      <c r="NJR1168" s="754"/>
      <c r="NJS1168" s="754"/>
      <c r="NJT1168" s="754"/>
      <c r="NJU1168" s="754"/>
      <c r="NJV1168" s="754"/>
      <c r="NJW1168" s="754"/>
      <c r="NJX1168" s="754"/>
      <c r="NJY1168" s="754"/>
      <c r="NJZ1168" s="754"/>
      <c r="NKA1168" s="754"/>
      <c r="NKB1168" s="754"/>
      <c r="NKC1168" s="754"/>
      <c r="NKD1168" s="754"/>
      <c r="NKE1168" s="754"/>
      <c r="NKF1168" s="754"/>
      <c r="NKG1168" s="754"/>
      <c r="NKH1168" s="754"/>
      <c r="NKI1168" s="754"/>
      <c r="NKJ1168" s="754"/>
      <c r="NKK1168" s="754"/>
      <c r="NKL1168" s="754"/>
      <c r="NKM1168" s="754"/>
      <c r="NKN1168" s="754"/>
      <c r="NKO1168" s="754"/>
      <c r="NKP1168" s="754"/>
      <c r="NKQ1168" s="754"/>
      <c r="NKR1168" s="754"/>
      <c r="NKS1168" s="754"/>
      <c r="NKT1168" s="754"/>
      <c r="NKU1168" s="754"/>
      <c r="NKV1168" s="754"/>
      <c r="NKW1168" s="754"/>
      <c r="NKX1168" s="754"/>
      <c r="NKY1168" s="754"/>
      <c r="NKZ1168" s="754"/>
      <c r="NLA1168" s="754"/>
      <c r="NLB1168" s="754"/>
      <c r="NLC1168" s="754"/>
      <c r="NLD1168" s="754"/>
      <c r="NLE1168" s="754"/>
      <c r="NLF1168" s="754"/>
      <c r="NLG1168" s="754"/>
      <c r="NLH1168" s="754"/>
      <c r="NLI1168" s="754"/>
      <c r="NLJ1168" s="754"/>
      <c r="NLK1168" s="754"/>
      <c r="NLL1168" s="754"/>
      <c r="NLM1168" s="754"/>
      <c r="NLN1168" s="754"/>
      <c r="NLO1168" s="754"/>
      <c r="NLP1168" s="754"/>
      <c r="NLQ1168" s="754"/>
      <c r="NLR1168" s="754"/>
      <c r="NLS1168" s="754"/>
      <c r="NLT1168" s="754"/>
      <c r="NLU1168" s="754"/>
      <c r="NLV1168" s="754"/>
      <c r="NLW1168" s="754"/>
      <c r="NLX1168" s="754"/>
      <c r="NLY1168" s="754"/>
      <c r="NLZ1168" s="754"/>
      <c r="NMA1168" s="754"/>
      <c r="NMB1168" s="754"/>
      <c r="NMC1168" s="754"/>
      <c r="NMD1168" s="754"/>
      <c r="NME1168" s="754"/>
      <c r="NMF1168" s="754"/>
      <c r="NMG1168" s="754"/>
      <c r="NMH1168" s="754"/>
      <c r="NMI1168" s="754"/>
      <c r="NMJ1168" s="754"/>
      <c r="NMK1168" s="754"/>
      <c r="NML1168" s="754"/>
      <c r="NMM1168" s="754"/>
      <c r="NMN1168" s="754"/>
      <c r="NMO1168" s="754"/>
      <c r="NMP1168" s="754"/>
      <c r="NMQ1168" s="754"/>
      <c r="NMR1168" s="754"/>
      <c r="NMS1168" s="754"/>
      <c r="NMT1168" s="754"/>
      <c r="NMU1168" s="754"/>
      <c r="NMV1168" s="754"/>
      <c r="NMW1168" s="754"/>
      <c r="NMX1168" s="754"/>
      <c r="NMY1168" s="754"/>
      <c r="NMZ1168" s="754"/>
      <c r="NNA1168" s="754"/>
      <c r="NNB1168" s="754"/>
      <c r="NNC1168" s="754"/>
      <c r="NND1168" s="754"/>
      <c r="NNE1168" s="754"/>
      <c r="NNF1168" s="754"/>
      <c r="NNG1168" s="754"/>
      <c r="NNH1168" s="754"/>
      <c r="NNI1168" s="754"/>
      <c r="NNJ1168" s="754"/>
      <c r="NNK1168" s="754"/>
      <c r="NNL1168" s="754"/>
      <c r="NNM1168" s="754"/>
      <c r="NNN1168" s="754"/>
      <c r="NNO1168" s="754"/>
      <c r="NNP1168" s="754"/>
      <c r="NNQ1168" s="754"/>
      <c r="NNR1168" s="754"/>
      <c r="NNS1168" s="754"/>
      <c r="NNT1168" s="754"/>
      <c r="NNU1168" s="754"/>
      <c r="NNV1168" s="754"/>
      <c r="NNW1168" s="754"/>
      <c r="NNX1168" s="754"/>
      <c r="NNY1168" s="754"/>
      <c r="NNZ1168" s="754"/>
      <c r="NOA1168" s="754"/>
      <c r="NOB1168" s="754"/>
      <c r="NOC1168" s="754"/>
      <c r="NOD1168" s="754"/>
      <c r="NOE1168" s="754"/>
      <c r="NOF1168" s="754"/>
      <c r="NOG1168" s="754"/>
      <c r="NOH1168" s="754"/>
      <c r="NOI1168" s="754"/>
      <c r="NOJ1168" s="754"/>
      <c r="NOK1168" s="754"/>
      <c r="NOL1168" s="754"/>
      <c r="NOM1168" s="754"/>
      <c r="NON1168" s="754"/>
      <c r="NOO1168" s="754"/>
      <c r="NOP1168" s="754"/>
      <c r="NOQ1168" s="754"/>
      <c r="NOR1168" s="754"/>
      <c r="NOS1168" s="754"/>
      <c r="NOT1168" s="754"/>
      <c r="NOU1168" s="754"/>
      <c r="NOV1168" s="754"/>
      <c r="NOW1168" s="754"/>
      <c r="NOX1168" s="754"/>
      <c r="NOY1168" s="754"/>
      <c r="NOZ1168" s="754"/>
      <c r="NPA1168" s="754"/>
      <c r="NPB1168" s="754"/>
      <c r="NPC1168" s="754"/>
      <c r="NPD1168" s="754"/>
      <c r="NPE1168" s="754"/>
      <c r="NPF1168" s="754"/>
      <c r="NPG1168" s="754"/>
      <c r="NPH1168" s="754"/>
      <c r="NPI1168" s="754"/>
      <c r="NPJ1168" s="754"/>
      <c r="NPK1168" s="754"/>
      <c r="NPL1168" s="754"/>
      <c r="NPM1168" s="754"/>
      <c r="NPN1168" s="754"/>
      <c r="NPO1168" s="754"/>
      <c r="NPP1168" s="754"/>
      <c r="NPQ1168" s="754"/>
      <c r="NPR1168" s="754"/>
      <c r="NPS1168" s="754"/>
      <c r="NPT1168" s="754"/>
      <c r="NPU1168" s="754"/>
      <c r="NPV1168" s="754"/>
      <c r="NPW1168" s="754"/>
      <c r="NPX1168" s="754"/>
      <c r="NPY1168" s="754"/>
      <c r="NPZ1168" s="754"/>
      <c r="NQA1168" s="754"/>
      <c r="NQB1168" s="754"/>
      <c r="NQC1168" s="754"/>
      <c r="NQD1168" s="754"/>
      <c r="NQE1168" s="754"/>
      <c r="NQF1168" s="754"/>
      <c r="NQG1168" s="754"/>
      <c r="NQH1168" s="754"/>
      <c r="NQI1168" s="754"/>
      <c r="NQJ1168" s="754"/>
      <c r="NQK1168" s="754"/>
      <c r="NQL1168" s="754"/>
      <c r="NQM1168" s="754"/>
      <c r="NQN1168" s="754"/>
      <c r="NQO1168" s="754"/>
      <c r="NQP1168" s="754"/>
      <c r="NQQ1168" s="754"/>
      <c r="NQR1168" s="754"/>
      <c r="NQS1168" s="754"/>
      <c r="NQT1168" s="754"/>
      <c r="NQU1168" s="754"/>
      <c r="NQV1168" s="754"/>
      <c r="NQW1168" s="754"/>
      <c r="NQX1168" s="754"/>
      <c r="NQY1168" s="754"/>
      <c r="NQZ1168" s="754"/>
      <c r="NRA1168" s="754"/>
      <c r="NRB1168" s="754"/>
      <c r="NRC1168" s="754"/>
      <c r="NRD1168" s="754"/>
      <c r="NRE1168" s="754"/>
      <c r="NRF1168" s="754"/>
      <c r="NRG1168" s="754"/>
      <c r="NRH1168" s="754"/>
      <c r="NRI1168" s="754"/>
      <c r="NRJ1168" s="754"/>
      <c r="NRK1168" s="754"/>
      <c r="NRL1168" s="754"/>
      <c r="NRM1168" s="754"/>
      <c r="NRN1168" s="754"/>
      <c r="NRO1168" s="754"/>
      <c r="NRP1168" s="754"/>
      <c r="NRQ1168" s="754"/>
      <c r="NRR1168" s="754"/>
      <c r="NRS1168" s="754"/>
      <c r="NRT1168" s="754"/>
      <c r="NRU1168" s="754"/>
      <c r="NRV1168" s="754"/>
      <c r="NRW1168" s="754"/>
      <c r="NRX1168" s="754"/>
      <c r="NRY1168" s="754"/>
      <c r="NRZ1168" s="754"/>
      <c r="NSA1168" s="754"/>
      <c r="NSB1168" s="754"/>
      <c r="NSC1168" s="754"/>
      <c r="NSD1168" s="754"/>
      <c r="NSE1168" s="754"/>
      <c r="NSF1168" s="754"/>
      <c r="NSG1168" s="754"/>
      <c r="NSH1168" s="754"/>
      <c r="NSI1168" s="754"/>
      <c r="NSJ1168" s="754"/>
      <c r="NSK1168" s="754"/>
      <c r="NSL1168" s="754"/>
      <c r="NSM1168" s="754"/>
      <c r="NSN1168" s="754"/>
      <c r="NSO1168" s="754"/>
      <c r="NSP1168" s="754"/>
      <c r="NSQ1168" s="754"/>
      <c r="NSR1168" s="754"/>
      <c r="NSS1168" s="754"/>
      <c r="NST1168" s="754"/>
      <c r="NSU1168" s="754"/>
      <c r="NSV1168" s="754"/>
      <c r="NSW1168" s="754"/>
      <c r="NSX1168" s="754"/>
      <c r="NSY1168" s="754"/>
      <c r="NSZ1168" s="754"/>
      <c r="NTA1168" s="754"/>
      <c r="NTB1168" s="754"/>
      <c r="NTC1168" s="754"/>
      <c r="NTD1168" s="754"/>
      <c r="NTE1168" s="754"/>
      <c r="NTF1168" s="754"/>
      <c r="NTG1168" s="754"/>
      <c r="NTH1168" s="754"/>
      <c r="NTI1168" s="754"/>
      <c r="NTJ1168" s="754"/>
      <c r="NTK1168" s="754"/>
      <c r="NTL1168" s="754"/>
      <c r="NTM1168" s="754"/>
      <c r="NTN1168" s="754"/>
      <c r="NTO1168" s="754"/>
      <c r="NTP1168" s="754"/>
      <c r="NTQ1168" s="754"/>
      <c r="NTR1168" s="754"/>
      <c r="NTS1168" s="754"/>
      <c r="NTT1168" s="754"/>
      <c r="NTU1168" s="754"/>
      <c r="NTV1168" s="754"/>
      <c r="NTW1168" s="754"/>
      <c r="NTX1168" s="754"/>
      <c r="NTY1168" s="754"/>
      <c r="NTZ1168" s="754"/>
      <c r="NUA1168" s="754"/>
      <c r="NUB1168" s="754"/>
      <c r="NUC1168" s="754"/>
      <c r="NUD1168" s="754"/>
      <c r="NUE1168" s="754"/>
      <c r="NUF1168" s="754"/>
      <c r="NUG1168" s="754"/>
      <c r="NUH1168" s="754"/>
      <c r="NUI1168" s="754"/>
      <c r="NUJ1168" s="754"/>
      <c r="NUK1168" s="754"/>
      <c r="NUL1168" s="754"/>
      <c r="NUM1168" s="754"/>
      <c r="NUN1168" s="754"/>
      <c r="NUO1168" s="754"/>
      <c r="NUP1168" s="754"/>
      <c r="NUQ1168" s="754"/>
      <c r="NUR1168" s="754"/>
      <c r="NUS1168" s="754"/>
      <c r="NUT1168" s="754"/>
      <c r="NUU1168" s="754"/>
      <c r="NUV1168" s="754"/>
      <c r="NUW1168" s="754"/>
      <c r="NUX1168" s="754"/>
      <c r="NUY1168" s="754"/>
      <c r="NUZ1168" s="754"/>
      <c r="NVA1168" s="754"/>
      <c r="NVB1168" s="754"/>
      <c r="NVC1168" s="754"/>
      <c r="NVD1168" s="754"/>
      <c r="NVE1168" s="754"/>
      <c r="NVF1168" s="754"/>
      <c r="NVG1168" s="754"/>
      <c r="NVH1168" s="754"/>
      <c r="NVI1168" s="754"/>
      <c r="NVJ1168" s="754"/>
      <c r="NVK1168" s="754"/>
      <c r="NVL1168" s="754"/>
      <c r="NVM1168" s="754"/>
      <c r="NVN1168" s="754"/>
      <c r="NVO1168" s="754"/>
      <c r="NVP1168" s="754"/>
      <c r="NVQ1168" s="754"/>
      <c r="NVR1168" s="754"/>
      <c r="NVS1168" s="754"/>
      <c r="NVT1168" s="754"/>
      <c r="NVU1168" s="754"/>
      <c r="NVV1168" s="754"/>
      <c r="NVW1168" s="754"/>
      <c r="NVX1168" s="754"/>
      <c r="NVY1168" s="754"/>
      <c r="NVZ1168" s="754"/>
      <c r="NWA1168" s="754"/>
      <c r="NWB1168" s="754"/>
      <c r="NWC1168" s="754"/>
      <c r="NWD1168" s="754"/>
      <c r="NWE1168" s="754"/>
      <c r="NWF1168" s="754"/>
      <c r="NWG1168" s="754"/>
      <c r="NWH1168" s="754"/>
      <c r="NWI1168" s="754"/>
      <c r="NWJ1168" s="754"/>
      <c r="NWK1168" s="754"/>
      <c r="NWL1168" s="754"/>
      <c r="NWM1168" s="754"/>
      <c r="NWN1168" s="754"/>
      <c r="NWO1168" s="754"/>
      <c r="NWP1168" s="754"/>
      <c r="NWQ1168" s="754"/>
      <c r="NWR1168" s="754"/>
      <c r="NWS1168" s="754"/>
      <c r="NWT1168" s="754"/>
      <c r="NWU1168" s="754"/>
      <c r="NWV1168" s="754"/>
      <c r="NWW1168" s="754"/>
      <c r="NWX1168" s="754"/>
      <c r="NWY1168" s="754"/>
      <c r="NWZ1168" s="754"/>
      <c r="NXA1168" s="754"/>
      <c r="NXB1168" s="754"/>
      <c r="NXC1168" s="754"/>
      <c r="NXD1168" s="754"/>
      <c r="NXE1168" s="754"/>
      <c r="NXF1168" s="754"/>
      <c r="NXG1168" s="754"/>
      <c r="NXH1168" s="754"/>
      <c r="NXI1168" s="754"/>
      <c r="NXJ1168" s="754"/>
      <c r="NXK1168" s="754"/>
      <c r="NXL1168" s="754"/>
      <c r="NXM1168" s="754"/>
      <c r="NXN1168" s="754"/>
      <c r="NXO1168" s="754"/>
      <c r="NXP1168" s="754"/>
      <c r="NXQ1168" s="754"/>
      <c r="NXR1168" s="754"/>
      <c r="NXS1168" s="754"/>
      <c r="NXT1168" s="754"/>
      <c r="NXU1168" s="754"/>
      <c r="NXV1168" s="754"/>
      <c r="NXW1168" s="754"/>
      <c r="NXX1168" s="754"/>
      <c r="NXY1168" s="754"/>
      <c r="NXZ1168" s="754"/>
      <c r="NYA1168" s="754"/>
      <c r="NYB1168" s="754"/>
      <c r="NYC1168" s="754"/>
      <c r="NYD1168" s="754"/>
      <c r="NYE1168" s="754"/>
      <c r="NYF1168" s="754"/>
      <c r="NYG1168" s="754"/>
      <c r="NYH1168" s="754"/>
      <c r="NYI1168" s="754"/>
      <c r="NYJ1168" s="754"/>
      <c r="NYK1168" s="754"/>
      <c r="NYL1168" s="754"/>
      <c r="NYM1168" s="754"/>
      <c r="NYN1168" s="754"/>
      <c r="NYO1168" s="754"/>
      <c r="NYP1168" s="754"/>
      <c r="NYQ1168" s="754"/>
      <c r="NYR1168" s="754"/>
      <c r="NYS1168" s="754"/>
      <c r="NYT1168" s="754"/>
      <c r="NYU1168" s="754"/>
      <c r="NYV1168" s="754"/>
      <c r="NYW1168" s="754"/>
      <c r="NYX1168" s="754"/>
      <c r="NYY1168" s="754"/>
      <c r="NYZ1168" s="754"/>
      <c r="NZA1168" s="754"/>
      <c r="NZB1168" s="754"/>
      <c r="NZC1168" s="754"/>
      <c r="NZD1168" s="754"/>
      <c r="NZE1168" s="754"/>
      <c r="NZF1168" s="754"/>
      <c r="NZG1168" s="754"/>
      <c r="NZH1168" s="754"/>
      <c r="NZI1168" s="754"/>
      <c r="NZJ1168" s="754"/>
      <c r="NZK1168" s="754"/>
      <c r="NZL1168" s="754"/>
      <c r="NZM1168" s="754"/>
      <c r="NZN1168" s="754"/>
      <c r="NZO1168" s="754"/>
      <c r="NZP1168" s="754"/>
      <c r="NZQ1168" s="754"/>
      <c r="NZR1168" s="754"/>
      <c r="NZS1168" s="754"/>
      <c r="NZT1168" s="754"/>
      <c r="NZU1168" s="754"/>
      <c r="NZV1168" s="754"/>
      <c r="NZW1168" s="754"/>
      <c r="NZX1168" s="754"/>
      <c r="NZY1168" s="754"/>
      <c r="NZZ1168" s="754"/>
      <c r="OAA1168" s="754"/>
      <c r="OAB1168" s="754"/>
      <c r="OAC1168" s="754"/>
      <c r="OAD1168" s="754"/>
      <c r="OAE1168" s="754"/>
      <c r="OAF1168" s="754"/>
      <c r="OAG1168" s="754"/>
      <c r="OAH1168" s="754"/>
      <c r="OAI1168" s="754"/>
      <c r="OAJ1168" s="754"/>
      <c r="OAK1168" s="754"/>
      <c r="OAL1168" s="754"/>
      <c r="OAM1168" s="754"/>
      <c r="OAN1168" s="754"/>
      <c r="OAO1168" s="754"/>
      <c r="OAP1168" s="754"/>
      <c r="OAQ1168" s="754"/>
      <c r="OAR1168" s="754"/>
      <c r="OAS1168" s="754"/>
      <c r="OAT1168" s="754"/>
      <c r="OAU1168" s="754"/>
      <c r="OAV1168" s="754"/>
      <c r="OAW1168" s="754"/>
      <c r="OAX1168" s="754"/>
      <c r="OAY1168" s="754"/>
      <c r="OAZ1168" s="754"/>
      <c r="OBA1168" s="754"/>
      <c r="OBB1168" s="754"/>
      <c r="OBC1168" s="754"/>
      <c r="OBD1168" s="754"/>
      <c r="OBE1168" s="754"/>
      <c r="OBF1168" s="754"/>
      <c r="OBG1168" s="754"/>
      <c r="OBH1168" s="754"/>
      <c r="OBI1168" s="754"/>
      <c r="OBJ1168" s="754"/>
      <c r="OBK1168" s="754"/>
      <c r="OBL1168" s="754"/>
      <c r="OBM1168" s="754"/>
      <c r="OBN1168" s="754"/>
      <c r="OBO1168" s="754"/>
      <c r="OBP1168" s="754"/>
      <c r="OBQ1168" s="754"/>
      <c r="OBR1168" s="754"/>
      <c r="OBS1168" s="754"/>
      <c r="OBT1168" s="754"/>
      <c r="OBU1168" s="754"/>
      <c r="OBV1168" s="754"/>
      <c r="OBW1168" s="754"/>
      <c r="OBX1168" s="754"/>
      <c r="OBY1168" s="754"/>
      <c r="OBZ1168" s="754"/>
      <c r="OCA1168" s="754"/>
      <c r="OCB1168" s="754"/>
      <c r="OCC1168" s="754"/>
      <c r="OCD1168" s="754"/>
      <c r="OCE1168" s="754"/>
      <c r="OCF1168" s="754"/>
      <c r="OCG1168" s="754"/>
      <c r="OCH1168" s="754"/>
      <c r="OCI1168" s="754"/>
      <c r="OCJ1168" s="754"/>
      <c r="OCK1168" s="754"/>
      <c r="OCL1168" s="754"/>
      <c r="OCM1168" s="754"/>
      <c r="OCN1168" s="754"/>
      <c r="OCO1168" s="754"/>
      <c r="OCP1168" s="754"/>
      <c r="OCQ1168" s="754"/>
      <c r="OCR1168" s="754"/>
      <c r="OCS1168" s="754"/>
      <c r="OCT1168" s="754"/>
      <c r="OCU1168" s="754"/>
      <c r="OCV1168" s="754"/>
      <c r="OCW1168" s="754"/>
      <c r="OCX1168" s="754"/>
      <c r="OCY1168" s="754"/>
      <c r="OCZ1168" s="754"/>
      <c r="ODA1168" s="754"/>
      <c r="ODB1168" s="754"/>
      <c r="ODC1168" s="754"/>
      <c r="ODD1168" s="754"/>
      <c r="ODE1168" s="754"/>
      <c r="ODF1168" s="754"/>
      <c r="ODG1168" s="754"/>
      <c r="ODH1168" s="754"/>
      <c r="ODI1168" s="754"/>
      <c r="ODJ1168" s="754"/>
      <c r="ODK1168" s="754"/>
      <c r="ODL1168" s="754"/>
      <c r="ODM1168" s="754"/>
      <c r="ODN1168" s="754"/>
      <c r="ODO1168" s="754"/>
      <c r="ODP1168" s="754"/>
      <c r="ODQ1168" s="754"/>
      <c r="ODR1168" s="754"/>
      <c r="ODS1168" s="754"/>
      <c r="ODT1168" s="754"/>
      <c r="ODU1168" s="754"/>
      <c r="ODV1168" s="754"/>
      <c r="ODW1168" s="754"/>
      <c r="ODX1168" s="754"/>
      <c r="ODY1168" s="754"/>
      <c r="ODZ1168" s="754"/>
      <c r="OEA1168" s="754"/>
      <c r="OEB1168" s="754"/>
      <c r="OEC1168" s="754"/>
      <c r="OED1168" s="754"/>
      <c r="OEE1168" s="754"/>
      <c r="OEF1168" s="754"/>
      <c r="OEG1168" s="754"/>
      <c r="OEH1168" s="754"/>
      <c r="OEI1168" s="754"/>
      <c r="OEJ1168" s="754"/>
      <c r="OEK1168" s="754"/>
      <c r="OEL1168" s="754"/>
      <c r="OEM1168" s="754"/>
      <c r="OEN1168" s="754"/>
      <c r="OEO1168" s="754"/>
      <c r="OEP1168" s="754"/>
      <c r="OEQ1168" s="754"/>
      <c r="OER1168" s="754"/>
      <c r="OES1168" s="754"/>
      <c r="OET1168" s="754"/>
      <c r="OEU1168" s="754"/>
      <c r="OEV1168" s="754"/>
      <c r="OEW1168" s="754"/>
      <c r="OEX1168" s="754"/>
      <c r="OEY1168" s="754"/>
      <c r="OEZ1168" s="754"/>
      <c r="OFA1168" s="754"/>
      <c r="OFB1168" s="754"/>
      <c r="OFC1168" s="754"/>
      <c r="OFD1168" s="754"/>
      <c r="OFE1168" s="754"/>
      <c r="OFF1168" s="754"/>
      <c r="OFG1168" s="754"/>
      <c r="OFH1168" s="754"/>
      <c r="OFI1168" s="754"/>
      <c r="OFJ1168" s="754"/>
      <c r="OFK1168" s="754"/>
      <c r="OFL1168" s="754"/>
      <c r="OFM1168" s="754"/>
      <c r="OFN1168" s="754"/>
      <c r="OFO1168" s="754"/>
      <c r="OFP1168" s="754"/>
      <c r="OFQ1168" s="754"/>
      <c r="OFR1168" s="754"/>
      <c r="OFS1168" s="754"/>
      <c r="OFT1168" s="754"/>
      <c r="OFU1168" s="754"/>
      <c r="OFV1168" s="754"/>
      <c r="OFW1168" s="754"/>
      <c r="OFX1168" s="754"/>
      <c r="OFY1168" s="754"/>
      <c r="OFZ1168" s="754"/>
      <c r="OGA1168" s="754"/>
      <c r="OGB1168" s="754"/>
      <c r="OGC1168" s="754"/>
      <c r="OGD1168" s="754"/>
      <c r="OGE1168" s="754"/>
      <c r="OGF1168" s="754"/>
      <c r="OGG1168" s="754"/>
      <c r="OGH1168" s="754"/>
      <c r="OGI1168" s="754"/>
      <c r="OGJ1168" s="754"/>
      <c r="OGK1168" s="754"/>
      <c r="OGL1168" s="754"/>
      <c r="OGM1168" s="754"/>
      <c r="OGN1168" s="754"/>
      <c r="OGO1168" s="754"/>
      <c r="OGP1168" s="754"/>
      <c r="OGQ1168" s="754"/>
      <c r="OGR1168" s="754"/>
      <c r="OGS1168" s="754"/>
      <c r="OGT1168" s="754"/>
      <c r="OGU1168" s="754"/>
      <c r="OGV1168" s="754"/>
      <c r="OGW1168" s="754"/>
      <c r="OGX1168" s="754"/>
      <c r="OGY1168" s="754"/>
      <c r="OGZ1168" s="754"/>
      <c r="OHA1168" s="754"/>
      <c r="OHB1168" s="754"/>
      <c r="OHC1168" s="754"/>
      <c r="OHD1168" s="754"/>
      <c r="OHE1168" s="754"/>
      <c r="OHF1168" s="754"/>
      <c r="OHG1168" s="754"/>
      <c r="OHH1168" s="754"/>
      <c r="OHI1168" s="754"/>
      <c r="OHJ1168" s="754"/>
      <c r="OHK1168" s="754"/>
      <c r="OHL1168" s="754"/>
      <c r="OHM1168" s="754"/>
      <c r="OHN1168" s="754"/>
      <c r="OHO1168" s="754"/>
      <c r="OHP1168" s="754"/>
      <c r="OHQ1168" s="754"/>
      <c r="OHR1168" s="754"/>
      <c r="OHS1168" s="754"/>
      <c r="OHT1168" s="754"/>
      <c r="OHU1168" s="754"/>
      <c r="OHV1168" s="754"/>
      <c r="OHW1168" s="754"/>
      <c r="OHX1168" s="754"/>
      <c r="OHY1168" s="754"/>
      <c r="OHZ1168" s="754"/>
      <c r="OIA1168" s="754"/>
      <c r="OIB1168" s="754"/>
      <c r="OIC1168" s="754"/>
      <c r="OID1168" s="754"/>
      <c r="OIE1168" s="754"/>
      <c r="OIF1168" s="754"/>
      <c r="OIG1168" s="754"/>
      <c r="OIH1168" s="754"/>
      <c r="OII1168" s="754"/>
      <c r="OIJ1168" s="754"/>
      <c r="OIK1168" s="754"/>
      <c r="OIL1168" s="754"/>
      <c r="OIM1168" s="754"/>
      <c r="OIN1168" s="754"/>
      <c r="OIO1168" s="754"/>
      <c r="OIP1168" s="754"/>
      <c r="OIQ1168" s="754"/>
      <c r="OIR1168" s="754"/>
      <c r="OIS1168" s="754"/>
      <c r="OIT1168" s="754"/>
      <c r="OIU1168" s="754"/>
      <c r="OIV1168" s="754"/>
      <c r="OIW1168" s="754"/>
      <c r="OIX1168" s="754"/>
      <c r="OIY1168" s="754"/>
      <c r="OIZ1168" s="754"/>
      <c r="OJA1168" s="754"/>
      <c r="OJB1168" s="754"/>
      <c r="OJC1168" s="754"/>
      <c r="OJD1168" s="754"/>
      <c r="OJE1168" s="754"/>
      <c r="OJF1168" s="754"/>
      <c r="OJG1168" s="754"/>
      <c r="OJH1168" s="754"/>
      <c r="OJI1168" s="754"/>
      <c r="OJJ1168" s="754"/>
      <c r="OJK1168" s="754"/>
      <c r="OJL1168" s="754"/>
      <c r="OJM1168" s="754"/>
      <c r="OJN1168" s="754"/>
      <c r="OJO1168" s="754"/>
      <c r="OJP1168" s="754"/>
      <c r="OJQ1168" s="754"/>
      <c r="OJR1168" s="754"/>
      <c r="OJS1168" s="754"/>
      <c r="OJT1168" s="754"/>
      <c r="OJU1168" s="754"/>
      <c r="OJV1168" s="754"/>
      <c r="OJW1168" s="754"/>
      <c r="OJX1168" s="754"/>
      <c r="OJY1168" s="754"/>
      <c r="OJZ1168" s="754"/>
      <c r="OKA1168" s="754"/>
      <c r="OKB1168" s="754"/>
      <c r="OKC1168" s="754"/>
      <c r="OKD1168" s="754"/>
      <c r="OKE1168" s="754"/>
      <c r="OKF1168" s="754"/>
      <c r="OKG1168" s="754"/>
      <c r="OKH1168" s="754"/>
      <c r="OKI1168" s="754"/>
      <c r="OKJ1168" s="754"/>
      <c r="OKK1168" s="754"/>
      <c r="OKL1168" s="754"/>
      <c r="OKM1168" s="754"/>
      <c r="OKN1168" s="754"/>
      <c r="OKO1168" s="754"/>
      <c r="OKP1168" s="754"/>
      <c r="OKQ1168" s="754"/>
      <c r="OKR1168" s="754"/>
      <c r="OKS1168" s="754"/>
      <c r="OKT1168" s="754"/>
      <c r="OKU1168" s="754"/>
      <c r="OKV1168" s="754"/>
      <c r="OKW1168" s="754"/>
      <c r="OKX1168" s="754"/>
      <c r="OKY1168" s="754"/>
      <c r="OKZ1168" s="754"/>
      <c r="OLA1168" s="754"/>
      <c r="OLB1168" s="754"/>
      <c r="OLC1168" s="754"/>
      <c r="OLD1168" s="754"/>
      <c r="OLE1168" s="754"/>
      <c r="OLF1168" s="754"/>
      <c r="OLG1168" s="754"/>
      <c r="OLH1168" s="754"/>
      <c r="OLI1168" s="754"/>
      <c r="OLJ1168" s="754"/>
      <c r="OLK1168" s="754"/>
      <c r="OLL1168" s="754"/>
      <c r="OLM1168" s="754"/>
      <c r="OLN1168" s="754"/>
      <c r="OLO1168" s="754"/>
      <c r="OLP1168" s="754"/>
      <c r="OLQ1168" s="754"/>
      <c r="OLR1168" s="754"/>
      <c r="OLS1168" s="754"/>
      <c r="OLT1168" s="754"/>
      <c r="OLU1168" s="754"/>
      <c r="OLV1168" s="754"/>
      <c r="OLW1168" s="754"/>
      <c r="OLX1168" s="754"/>
      <c r="OLY1168" s="754"/>
      <c r="OLZ1168" s="754"/>
      <c r="OMA1168" s="754"/>
      <c r="OMB1168" s="754"/>
      <c r="OMC1168" s="754"/>
      <c r="OMD1168" s="754"/>
      <c r="OME1168" s="754"/>
      <c r="OMF1168" s="754"/>
      <c r="OMG1168" s="754"/>
      <c r="OMH1168" s="754"/>
      <c r="OMI1168" s="754"/>
      <c r="OMJ1168" s="754"/>
      <c r="OMK1168" s="754"/>
      <c r="OML1168" s="754"/>
      <c r="OMM1168" s="754"/>
      <c r="OMN1168" s="754"/>
      <c r="OMO1168" s="754"/>
      <c r="OMP1168" s="754"/>
      <c r="OMQ1168" s="754"/>
      <c r="OMR1168" s="754"/>
      <c r="OMS1168" s="754"/>
      <c r="OMT1168" s="754"/>
      <c r="OMU1168" s="754"/>
      <c r="OMV1168" s="754"/>
      <c r="OMW1168" s="754"/>
      <c r="OMX1168" s="754"/>
      <c r="OMY1168" s="754"/>
      <c r="OMZ1168" s="754"/>
      <c r="ONA1168" s="754"/>
      <c r="ONB1168" s="754"/>
      <c r="ONC1168" s="754"/>
      <c r="OND1168" s="754"/>
      <c r="ONE1168" s="754"/>
      <c r="ONF1168" s="754"/>
      <c r="ONG1168" s="754"/>
      <c r="ONH1168" s="754"/>
      <c r="ONI1168" s="754"/>
      <c r="ONJ1168" s="754"/>
      <c r="ONK1168" s="754"/>
      <c r="ONL1168" s="754"/>
      <c r="ONM1168" s="754"/>
      <c r="ONN1168" s="754"/>
      <c r="ONO1168" s="754"/>
      <c r="ONP1168" s="754"/>
      <c r="ONQ1168" s="754"/>
      <c r="ONR1168" s="754"/>
      <c r="ONS1168" s="754"/>
      <c r="ONT1168" s="754"/>
      <c r="ONU1168" s="754"/>
      <c r="ONV1168" s="754"/>
      <c r="ONW1168" s="754"/>
      <c r="ONX1168" s="754"/>
      <c r="ONY1168" s="754"/>
      <c r="ONZ1168" s="754"/>
      <c r="OOA1168" s="754"/>
      <c r="OOB1168" s="754"/>
      <c r="OOC1168" s="754"/>
      <c r="OOD1168" s="754"/>
      <c r="OOE1168" s="754"/>
      <c r="OOF1168" s="754"/>
      <c r="OOG1168" s="754"/>
      <c r="OOH1168" s="754"/>
      <c r="OOI1168" s="754"/>
      <c r="OOJ1168" s="754"/>
      <c r="OOK1168" s="754"/>
      <c r="OOL1168" s="754"/>
      <c r="OOM1168" s="754"/>
      <c r="OON1168" s="754"/>
      <c r="OOO1168" s="754"/>
      <c r="OOP1168" s="754"/>
      <c r="OOQ1168" s="754"/>
      <c r="OOR1168" s="754"/>
      <c r="OOS1168" s="754"/>
      <c r="OOT1168" s="754"/>
      <c r="OOU1168" s="754"/>
      <c r="OOV1168" s="754"/>
      <c r="OOW1168" s="754"/>
      <c r="OOX1168" s="754"/>
      <c r="OOY1168" s="754"/>
      <c r="OOZ1168" s="754"/>
      <c r="OPA1168" s="754"/>
      <c r="OPB1168" s="754"/>
      <c r="OPC1168" s="754"/>
      <c r="OPD1168" s="754"/>
      <c r="OPE1168" s="754"/>
      <c r="OPF1168" s="754"/>
      <c r="OPG1168" s="754"/>
      <c r="OPH1168" s="754"/>
      <c r="OPI1168" s="754"/>
      <c r="OPJ1168" s="754"/>
      <c r="OPK1168" s="754"/>
      <c r="OPL1168" s="754"/>
      <c r="OPM1168" s="754"/>
      <c r="OPN1168" s="754"/>
      <c r="OPO1168" s="754"/>
      <c r="OPP1168" s="754"/>
      <c r="OPQ1168" s="754"/>
      <c r="OPR1168" s="754"/>
      <c r="OPS1168" s="754"/>
      <c r="OPT1168" s="754"/>
      <c r="OPU1168" s="754"/>
      <c r="OPV1168" s="754"/>
      <c r="OPW1168" s="754"/>
      <c r="OPX1168" s="754"/>
      <c r="OPY1168" s="754"/>
      <c r="OPZ1168" s="754"/>
      <c r="OQA1168" s="754"/>
      <c r="OQB1168" s="754"/>
      <c r="OQC1168" s="754"/>
      <c r="OQD1168" s="754"/>
      <c r="OQE1168" s="754"/>
      <c r="OQF1168" s="754"/>
      <c r="OQG1168" s="754"/>
      <c r="OQH1168" s="754"/>
      <c r="OQI1168" s="754"/>
      <c r="OQJ1168" s="754"/>
      <c r="OQK1168" s="754"/>
      <c r="OQL1168" s="754"/>
      <c r="OQM1168" s="754"/>
      <c r="OQN1168" s="754"/>
      <c r="OQO1168" s="754"/>
      <c r="OQP1168" s="754"/>
      <c r="OQQ1168" s="754"/>
      <c r="OQR1168" s="754"/>
      <c r="OQS1168" s="754"/>
      <c r="OQT1168" s="754"/>
      <c r="OQU1168" s="754"/>
      <c r="OQV1168" s="754"/>
      <c r="OQW1168" s="754"/>
      <c r="OQX1168" s="754"/>
      <c r="OQY1168" s="754"/>
      <c r="OQZ1168" s="754"/>
      <c r="ORA1168" s="754"/>
      <c r="ORB1168" s="754"/>
      <c r="ORC1168" s="754"/>
      <c r="ORD1168" s="754"/>
      <c r="ORE1168" s="754"/>
      <c r="ORF1168" s="754"/>
      <c r="ORG1168" s="754"/>
      <c r="ORH1168" s="754"/>
      <c r="ORI1168" s="754"/>
      <c r="ORJ1168" s="754"/>
      <c r="ORK1168" s="754"/>
      <c r="ORL1168" s="754"/>
      <c r="ORM1168" s="754"/>
      <c r="ORN1168" s="754"/>
      <c r="ORO1168" s="754"/>
      <c r="ORP1168" s="754"/>
      <c r="ORQ1168" s="754"/>
      <c r="ORR1168" s="754"/>
      <c r="ORS1168" s="754"/>
      <c r="ORT1168" s="754"/>
      <c r="ORU1168" s="754"/>
      <c r="ORV1168" s="754"/>
      <c r="ORW1168" s="754"/>
      <c r="ORX1168" s="754"/>
      <c r="ORY1168" s="754"/>
      <c r="ORZ1168" s="754"/>
      <c r="OSA1168" s="754"/>
      <c r="OSB1168" s="754"/>
      <c r="OSC1168" s="754"/>
      <c r="OSD1168" s="754"/>
      <c r="OSE1168" s="754"/>
      <c r="OSF1168" s="754"/>
      <c r="OSG1168" s="754"/>
      <c r="OSH1168" s="754"/>
      <c r="OSI1168" s="754"/>
      <c r="OSJ1168" s="754"/>
      <c r="OSK1168" s="754"/>
      <c r="OSL1168" s="754"/>
      <c r="OSM1168" s="754"/>
      <c r="OSN1168" s="754"/>
      <c r="OSO1168" s="754"/>
      <c r="OSP1168" s="754"/>
      <c r="OSQ1168" s="754"/>
      <c r="OSR1168" s="754"/>
      <c r="OSS1168" s="754"/>
      <c r="OST1168" s="754"/>
      <c r="OSU1168" s="754"/>
      <c r="OSV1168" s="754"/>
      <c r="OSW1168" s="754"/>
      <c r="OSX1168" s="754"/>
      <c r="OSY1168" s="754"/>
      <c r="OSZ1168" s="754"/>
      <c r="OTA1168" s="754"/>
      <c r="OTB1168" s="754"/>
      <c r="OTC1168" s="754"/>
      <c r="OTD1168" s="754"/>
      <c r="OTE1168" s="754"/>
      <c r="OTF1168" s="754"/>
      <c r="OTG1168" s="754"/>
      <c r="OTH1168" s="754"/>
      <c r="OTI1168" s="754"/>
      <c r="OTJ1168" s="754"/>
      <c r="OTK1168" s="754"/>
      <c r="OTL1168" s="754"/>
      <c r="OTM1168" s="754"/>
      <c r="OTN1168" s="754"/>
      <c r="OTO1168" s="754"/>
      <c r="OTP1168" s="754"/>
      <c r="OTQ1168" s="754"/>
      <c r="OTR1168" s="754"/>
      <c r="OTS1168" s="754"/>
      <c r="OTT1168" s="754"/>
      <c r="OTU1168" s="754"/>
      <c r="OTV1168" s="754"/>
      <c r="OTW1168" s="754"/>
      <c r="OTX1168" s="754"/>
      <c r="OTY1168" s="754"/>
      <c r="OTZ1168" s="754"/>
      <c r="OUA1168" s="754"/>
      <c r="OUB1168" s="754"/>
      <c r="OUC1168" s="754"/>
      <c r="OUD1168" s="754"/>
      <c r="OUE1168" s="754"/>
      <c r="OUF1168" s="754"/>
      <c r="OUG1168" s="754"/>
      <c r="OUH1168" s="754"/>
      <c r="OUI1168" s="754"/>
      <c r="OUJ1168" s="754"/>
      <c r="OUK1168" s="754"/>
      <c r="OUL1168" s="754"/>
      <c r="OUM1168" s="754"/>
      <c r="OUN1168" s="754"/>
      <c r="OUO1168" s="754"/>
      <c r="OUP1168" s="754"/>
      <c r="OUQ1168" s="754"/>
      <c r="OUR1168" s="754"/>
      <c r="OUS1168" s="754"/>
      <c r="OUT1168" s="754"/>
      <c r="OUU1168" s="754"/>
      <c r="OUV1168" s="754"/>
      <c r="OUW1168" s="754"/>
      <c r="OUX1168" s="754"/>
      <c r="OUY1168" s="754"/>
      <c r="OUZ1168" s="754"/>
      <c r="OVA1168" s="754"/>
      <c r="OVB1168" s="754"/>
      <c r="OVC1168" s="754"/>
      <c r="OVD1168" s="754"/>
      <c r="OVE1168" s="754"/>
      <c r="OVF1168" s="754"/>
      <c r="OVG1168" s="754"/>
      <c r="OVH1168" s="754"/>
      <c r="OVI1168" s="754"/>
      <c r="OVJ1168" s="754"/>
      <c r="OVK1168" s="754"/>
      <c r="OVL1168" s="754"/>
      <c r="OVM1168" s="754"/>
      <c r="OVN1168" s="754"/>
      <c r="OVO1168" s="754"/>
      <c r="OVP1168" s="754"/>
      <c r="OVQ1168" s="754"/>
      <c r="OVR1168" s="754"/>
      <c r="OVS1168" s="754"/>
      <c r="OVT1168" s="754"/>
      <c r="OVU1168" s="754"/>
      <c r="OVV1168" s="754"/>
      <c r="OVW1168" s="754"/>
      <c r="OVX1168" s="754"/>
      <c r="OVY1168" s="754"/>
      <c r="OVZ1168" s="754"/>
      <c r="OWA1168" s="754"/>
      <c r="OWB1168" s="754"/>
      <c r="OWC1168" s="754"/>
      <c r="OWD1168" s="754"/>
      <c r="OWE1168" s="754"/>
      <c r="OWF1168" s="754"/>
      <c r="OWG1168" s="754"/>
      <c r="OWH1168" s="754"/>
      <c r="OWI1168" s="754"/>
      <c r="OWJ1168" s="754"/>
      <c r="OWK1168" s="754"/>
      <c r="OWL1168" s="754"/>
      <c r="OWM1168" s="754"/>
      <c r="OWN1168" s="754"/>
      <c r="OWO1168" s="754"/>
      <c r="OWP1168" s="754"/>
      <c r="OWQ1168" s="754"/>
      <c r="OWR1168" s="754"/>
      <c r="OWS1168" s="754"/>
      <c r="OWT1168" s="754"/>
      <c r="OWU1168" s="754"/>
      <c r="OWV1168" s="754"/>
      <c r="OWW1168" s="754"/>
      <c r="OWX1168" s="754"/>
      <c r="OWY1168" s="754"/>
      <c r="OWZ1168" s="754"/>
      <c r="OXA1168" s="754"/>
      <c r="OXB1168" s="754"/>
      <c r="OXC1168" s="754"/>
      <c r="OXD1168" s="754"/>
      <c r="OXE1168" s="754"/>
      <c r="OXF1168" s="754"/>
      <c r="OXG1168" s="754"/>
      <c r="OXH1168" s="754"/>
      <c r="OXI1168" s="754"/>
      <c r="OXJ1168" s="754"/>
      <c r="OXK1168" s="754"/>
      <c r="OXL1168" s="754"/>
      <c r="OXM1168" s="754"/>
      <c r="OXN1168" s="754"/>
      <c r="OXO1168" s="754"/>
      <c r="OXP1168" s="754"/>
      <c r="OXQ1168" s="754"/>
      <c r="OXR1168" s="754"/>
      <c r="OXS1168" s="754"/>
      <c r="OXT1168" s="754"/>
      <c r="OXU1168" s="754"/>
      <c r="OXV1168" s="754"/>
      <c r="OXW1168" s="754"/>
      <c r="OXX1168" s="754"/>
      <c r="OXY1168" s="754"/>
      <c r="OXZ1168" s="754"/>
      <c r="OYA1168" s="754"/>
      <c r="OYB1168" s="754"/>
      <c r="OYC1168" s="754"/>
      <c r="OYD1168" s="754"/>
      <c r="OYE1168" s="754"/>
      <c r="OYF1168" s="754"/>
      <c r="OYG1168" s="754"/>
      <c r="OYH1168" s="754"/>
      <c r="OYI1168" s="754"/>
      <c r="OYJ1168" s="754"/>
      <c r="OYK1168" s="754"/>
      <c r="OYL1168" s="754"/>
      <c r="OYM1168" s="754"/>
      <c r="OYN1168" s="754"/>
      <c r="OYO1168" s="754"/>
      <c r="OYP1168" s="754"/>
      <c r="OYQ1168" s="754"/>
      <c r="OYR1168" s="754"/>
      <c r="OYS1168" s="754"/>
      <c r="OYT1168" s="754"/>
      <c r="OYU1168" s="754"/>
      <c r="OYV1168" s="754"/>
      <c r="OYW1168" s="754"/>
      <c r="OYX1168" s="754"/>
      <c r="OYY1168" s="754"/>
      <c r="OYZ1168" s="754"/>
      <c r="OZA1168" s="754"/>
      <c r="OZB1168" s="754"/>
      <c r="OZC1168" s="754"/>
      <c r="OZD1168" s="754"/>
      <c r="OZE1168" s="754"/>
      <c r="OZF1168" s="754"/>
      <c r="OZG1168" s="754"/>
      <c r="OZH1168" s="754"/>
      <c r="OZI1168" s="754"/>
      <c r="OZJ1168" s="754"/>
      <c r="OZK1168" s="754"/>
      <c r="OZL1168" s="754"/>
      <c r="OZM1168" s="754"/>
      <c r="OZN1168" s="754"/>
      <c r="OZO1168" s="754"/>
      <c r="OZP1168" s="754"/>
      <c r="OZQ1168" s="754"/>
      <c r="OZR1168" s="754"/>
      <c r="OZS1168" s="754"/>
      <c r="OZT1168" s="754"/>
      <c r="OZU1168" s="754"/>
      <c r="OZV1168" s="754"/>
      <c r="OZW1168" s="754"/>
      <c r="OZX1168" s="754"/>
      <c r="OZY1168" s="754"/>
      <c r="OZZ1168" s="754"/>
      <c r="PAA1168" s="754"/>
      <c r="PAB1168" s="754"/>
      <c r="PAC1168" s="754"/>
      <c r="PAD1168" s="754"/>
      <c r="PAE1168" s="754"/>
      <c r="PAF1168" s="754"/>
      <c r="PAG1168" s="754"/>
      <c r="PAH1168" s="754"/>
      <c r="PAI1168" s="754"/>
      <c r="PAJ1168" s="754"/>
      <c r="PAK1168" s="754"/>
      <c r="PAL1168" s="754"/>
      <c r="PAM1168" s="754"/>
      <c r="PAN1168" s="754"/>
      <c r="PAO1168" s="754"/>
      <c r="PAP1168" s="754"/>
      <c r="PAQ1168" s="754"/>
      <c r="PAR1168" s="754"/>
      <c r="PAS1168" s="754"/>
      <c r="PAT1168" s="754"/>
      <c r="PAU1168" s="754"/>
      <c r="PAV1168" s="754"/>
      <c r="PAW1168" s="754"/>
      <c r="PAX1168" s="754"/>
      <c r="PAY1168" s="754"/>
      <c r="PAZ1168" s="754"/>
      <c r="PBA1168" s="754"/>
      <c r="PBB1168" s="754"/>
      <c r="PBC1168" s="754"/>
      <c r="PBD1168" s="754"/>
      <c r="PBE1168" s="754"/>
      <c r="PBF1168" s="754"/>
      <c r="PBG1168" s="754"/>
      <c r="PBH1168" s="754"/>
      <c r="PBI1168" s="754"/>
      <c r="PBJ1168" s="754"/>
      <c r="PBK1168" s="754"/>
      <c r="PBL1168" s="754"/>
      <c r="PBM1168" s="754"/>
      <c r="PBN1168" s="754"/>
      <c r="PBO1168" s="754"/>
      <c r="PBP1168" s="754"/>
      <c r="PBQ1168" s="754"/>
      <c r="PBR1168" s="754"/>
      <c r="PBS1168" s="754"/>
      <c r="PBT1168" s="754"/>
      <c r="PBU1168" s="754"/>
      <c r="PBV1168" s="754"/>
      <c r="PBW1168" s="754"/>
      <c r="PBX1168" s="754"/>
      <c r="PBY1168" s="754"/>
      <c r="PBZ1168" s="754"/>
      <c r="PCA1168" s="754"/>
      <c r="PCB1168" s="754"/>
      <c r="PCC1168" s="754"/>
      <c r="PCD1168" s="754"/>
      <c r="PCE1168" s="754"/>
      <c r="PCF1168" s="754"/>
      <c r="PCG1168" s="754"/>
      <c r="PCH1168" s="754"/>
      <c r="PCI1168" s="754"/>
      <c r="PCJ1168" s="754"/>
      <c r="PCK1168" s="754"/>
      <c r="PCL1168" s="754"/>
      <c r="PCM1168" s="754"/>
      <c r="PCN1168" s="754"/>
      <c r="PCO1168" s="754"/>
      <c r="PCP1168" s="754"/>
      <c r="PCQ1168" s="754"/>
      <c r="PCR1168" s="754"/>
      <c r="PCS1168" s="754"/>
      <c r="PCT1168" s="754"/>
      <c r="PCU1168" s="754"/>
      <c r="PCV1168" s="754"/>
      <c r="PCW1168" s="754"/>
      <c r="PCX1168" s="754"/>
      <c r="PCY1168" s="754"/>
      <c r="PCZ1168" s="754"/>
      <c r="PDA1168" s="754"/>
      <c r="PDB1168" s="754"/>
      <c r="PDC1168" s="754"/>
      <c r="PDD1168" s="754"/>
      <c r="PDE1168" s="754"/>
      <c r="PDF1168" s="754"/>
      <c r="PDG1168" s="754"/>
      <c r="PDH1168" s="754"/>
      <c r="PDI1168" s="754"/>
      <c r="PDJ1168" s="754"/>
      <c r="PDK1168" s="754"/>
      <c r="PDL1168" s="754"/>
      <c r="PDM1168" s="754"/>
      <c r="PDN1168" s="754"/>
      <c r="PDO1168" s="754"/>
      <c r="PDP1168" s="754"/>
      <c r="PDQ1168" s="754"/>
      <c r="PDR1168" s="754"/>
      <c r="PDS1168" s="754"/>
      <c r="PDT1168" s="754"/>
      <c r="PDU1168" s="754"/>
      <c r="PDV1168" s="754"/>
      <c r="PDW1168" s="754"/>
      <c r="PDX1168" s="754"/>
      <c r="PDY1168" s="754"/>
      <c r="PDZ1168" s="754"/>
      <c r="PEA1168" s="754"/>
      <c r="PEB1168" s="754"/>
      <c r="PEC1168" s="754"/>
      <c r="PED1168" s="754"/>
      <c r="PEE1168" s="754"/>
      <c r="PEF1168" s="754"/>
      <c r="PEG1168" s="754"/>
      <c r="PEH1168" s="754"/>
      <c r="PEI1168" s="754"/>
      <c r="PEJ1168" s="754"/>
      <c r="PEK1168" s="754"/>
      <c r="PEL1168" s="754"/>
      <c r="PEM1168" s="754"/>
      <c r="PEN1168" s="754"/>
      <c r="PEO1168" s="754"/>
      <c r="PEP1168" s="754"/>
      <c r="PEQ1168" s="754"/>
      <c r="PER1168" s="754"/>
      <c r="PES1168" s="754"/>
      <c r="PET1168" s="754"/>
      <c r="PEU1168" s="754"/>
      <c r="PEV1168" s="754"/>
      <c r="PEW1168" s="754"/>
      <c r="PEX1168" s="754"/>
      <c r="PEY1168" s="754"/>
      <c r="PEZ1168" s="754"/>
      <c r="PFA1168" s="754"/>
      <c r="PFB1168" s="754"/>
      <c r="PFC1168" s="754"/>
      <c r="PFD1168" s="754"/>
      <c r="PFE1168" s="754"/>
      <c r="PFF1168" s="754"/>
      <c r="PFG1168" s="754"/>
      <c r="PFH1168" s="754"/>
      <c r="PFI1168" s="754"/>
      <c r="PFJ1168" s="754"/>
      <c r="PFK1168" s="754"/>
      <c r="PFL1168" s="754"/>
      <c r="PFM1168" s="754"/>
      <c r="PFN1168" s="754"/>
      <c r="PFO1168" s="754"/>
      <c r="PFP1168" s="754"/>
      <c r="PFQ1168" s="754"/>
      <c r="PFR1168" s="754"/>
      <c r="PFS1168" s="754"/>
      <c r="PFT1168" s="754"/>
      <c r="PFU1168" s="754"/>
      <c r="PFV1168" s="754"/>
      <c r="PFW1168" s="754"/>
      <c r="PFX1168" s="754"/>
      <c r="PFY1168" s="754"/>
      <c r="PFZ1168" s="754"/>
      <c r="PGA1168" s="754"/>
      <c r="PGB1168" s="754"/>
      <c r="PGC1168" s="754"/>
      <c r="PGD1168" s="754"/>
      <c r="PGE1168" s="754"/>
      <c r="PGF1168" s="754"/>
      <c r="PGG1168" s="754"/>
      <c r="PGH1168" s="754"/>
      <c r="PGI1168" s="754"/>
      <c r="PGJ1168" s="754"/>
      <c r="PGK1168" s="754"/>
      <c r="PGL1168" s="754"/>
      <c r="PGM1168" s="754"/>
      <c r="PGN1168" s="754"/>
      <c r="PGO1168" s="754"/>
      <c r="PGP1168" s="754"/>
      <c r="PGQ1168" s="754"/>
      <c r="PGR1168" s="754"/>
      <c r="PGS1168" s="754"/>
      <c r="PGT1168" s="754"/>
      <c r="PGU1168" s="754"/>
      <c r="PGV1168" s="754"/>
      <c r="PGW1168" s="754"/>
      <c r="PGX1168" s="754"/>
      <c r="PGY1168" s="754"/>
      <c r="PGZ1168" s="754"/>
      <c r="PHA1168" s="754"/>
      <c r="PHB1168" s="754"/>
      <c r="PHC1168" s="754"/>
      <c r="PHD1168" s="754"/>
      <c r="PHE1168" s="754"/>
      <c r="PHF1168" s="754"/>
      <c r="PHG1168" s="754"/>
      <c r="PHH1168" s="754"/>
      <c r="PHI1168" s="754"/>
      <c r="PHJ1168" s="754"/>
      <c r="PHK1168" s="754"/>
      <c r="PHL1168" s="754"/>
      <c r="PHM1168" s="754"/>
      <c r="PHN1168" s="754"/>
      <c r="PHO1168" s="754"/>
      <c r="PHP1168" s="754"/>
      <c r="PHQ1168" s="754"/>
      <c r="PHR1168" s="754"/>
      <c r="PHS1168" s="754"/>
      <c r="PHT1168" s="754"/>
      <c r="PHU1168" s="754"/>
      <c r="PHV1168" s="754"/>
      <c r="PHW1168" s="754"/>
      <c r="PHX1168" s="754"/>
      <c r="PHY1168" s="754"/>
      <c r="PHZ1168" s="754"/>
      <c r="PIA1168" s="754"/>
      <c r="PIB1168" s="754"/>
      <c r="PIC1168" s="754"/>
      <c r="PID1168" s="754"/>
      <c r="PIE1168" s="754"/>
      <c r="PIF1168" s="754"/>
      <c r="PIG1168" s="754"/>
      <c r="PIH1168" s="754"/>
      <c r="PII1168" s="754"/>
      <c r="PIJ1168" s="754"/>
      <c r="PIK1168" s="754"/>
      <c r="PIL1168" s="754"/>
      <c r="PIM1168" s="754"/>
      <c r="PIN1168" s="754"/>
      <c r="PIO1168" s="754"/>
      <c r="PIP1168" s="754"/>
      <c r="PIQ1168" s="754"/>
      <c r="PIR1168" s="754"/>
      <c r="PIS1168" s="754"/>
      <c r="PIT1168" s="754"/>
      <c r="PIU1168" s="754"/>
      <c r="PIV1168" s="754"/>
      <c r="PIW1168" s="754"/>
      <c r="PIX1168" s="754"/>
      <c r="PIY1168" s="754"/>
      <c r="PIZ1168" s="754"/>
      <c r="PJA1168" s="754"/>
      <c r="PJB1168" s="754"/>
      <c r="PJC1168" s="754"/>
      <c r="PJD1168" s="754"/>
      <c r="PJE1168" s="754"/>
      <c r="PJF1168" s="754"/>
      <c r="PJG1168" s="754"/>
      <c r="PJH1168" s="754"/>
      <c r="PJI1168" s="754"/>
      <c r="PJJ1168" s="754"/>
      <c r="PJK1168" s="754"/>
      <c r="PJL1168" s="754"/>
      <c r="PJM1168" s="754"/>
      <c r="PJN1168" s="754"/>
      <c r="PJO1168" s="754"/>
      <c r="PJP1168" s="754"/>
      <c r="PJQ1168" s="754"/>
      <c r="PJR1168" s="754"/>
      <c r="PJS1168" s="754"/>
      <c r="PJT1168" s="754"/>
      <c r="PJU1168" s="754"/>
      <c r="PJV1168" s="754"/>
      <c r="PJW1168" s="754"/>
      <c r="PJX1168" s="754"/>
      <c r="PJY1168" s="754"/>
      <c r="PJZ1168" s="754"/>
      <c r="PKA1168" s="754"/>
      <c r="PKB1168" s="754"/>
      <c r="PKC1168" s="754"/>
      <c r="PKD1168" s="754"/>
      <c r="PKE1168" s="754"/>
      <c r="PKF1168" s="754"/>
      <c r="PKG1168" s="754"/>
      <c r="PKH1168" s="754"/>
      <c r="PKI1168" s="754"/>
      <c r="PKJ1168" s="754"/>
      <c r="PKK1168" s="754"/>
      <c r="PKL1168" s="754"/>
      <c r="PKM1168" s="754"/>
      <c r="PKN1168" s="754"/>
      <c r="PKO1168" s="754"/>
      <c r="PKP1168" s="754"/>
      <c r="PKQ1168" s="754"/>
      <c r="PKR1168" s="754"/>
      <c r="PKS1168" s="754"/>
      <c r="PKT1168" s="754"/>
      <c r="PKU1168" s="754"/>
      <c r="PKV1168" s="754"/>
      <c r="PKW1168" s="754"/>
      <c r="PKX1168" s="754"/>
      <c r="PKY1168" s="754"/>
      <c r="PKZ1168" s="754"/>
      <c r="PLA1168" s="754"/>
      <c r="PLB1168" s="754"/>
      <c r="PLC1168" s="754"/>
      <c r="PLD1168" s="754"/>
      <c r="PLE1168" s="754"/>
      <c r="PLF1168" s="754"/>
      <c r="PLG1168" s="754"/>
      <c r="PLH1168" s="754"/>
      <c r="PLI1168" s="754"/>
      <c r="PLJ1168" s="754"/>
      <c r="PLK1168" s="754"/>
      <c r="PLL1168" s="754"/>
      <c r="PLM1168" s="754"/>
      <c r="PLN1168" s="754"/>
      <c r="PLO1168" s="754"/>
      <c r="PLP1168" s="754"/>
      <c r="PLQ1168" s="754"/>
      <c r="PLR1168" s="754"/>
      <c r="PLS1168" s="754"/>
      <c r="PLT1168" s="754"/>
      <c r="PLU1168" s="754"/>
      <c r="PLV1168" s="754"/>
      <c r="PLW1168" s="754"/>
      <c r="PLX1168" s="754"/>
      <c r="PLY1168" s="754"/>
      <c r="PLZ1168" s="754"/>
      <c r="PMA1168" s="754"/>
      <c r="PMB1168" s="754"/>
      <c r="PMC1168" s="754"/>
      <c r="PMD1168" s="754"/>
      <c r="PME1168" s="754"/>
      <c r="PMF1168" s="754"/>
      <c r="PMG1168" s="754"/>
      <c r="PMH1168" s="754"/>
      <c r="PMI1168" s="754"/>
      <c r="PMJ1168" s="754"/>
      <c r="PMK1168" s="754"/>
      <c r="PML1168" s="754"/>
      <c r="PMM1168" s="754"/>
      <c r="PMN1168" s="754"/>
      <c r="PMO1168" s="754"/>
      <c r="PMP1168" s="754"/>
      <c r="PMQ1168" s="754"/>
      <c r="PMR1168" s="754"/>
      <c r="PMS1168" s="754"/>
      <c r="PMT1168" s="754"/>
      <c r="PMU1168" s="754"/>
      <c r="PMV1168" s="754"/>
      <c r="PMW1168" s="754"/>
      <c r="PMX1168" s="754"/>
      <c r="PMY1168" s="754"/>
      <c r="PMZ1168" s="754"/>
      <c r="PNA1168" s="754"/>
      <c r="PNB1168" s="754"/>
      <c r="PNC1168" s="754"/>
      <c r="PND1168" s="754"/>
      <c r="PNE1168" s="754"/>
      <c r="PNF1168" s="754"/>
      <c r="PNG1168" s="754"/>
      <c r="PNH1168" s="754"/>
      <c r="PNI1168" s="754"/>
      <c r="PNJ1168" s="754"/>
      <c r="PNK1168" s="754"/>
      <c r="PNL1168" s="754"/>
      <c r="PNM1168" s="754"/>
      <c r="PNN1168" s="754"/>
      <c r="PNO1168" s="754"/>
      <c r="PNP1168" s="754"/>
      <c r="PNQ1168" s="754"/>
      <c r="PNR1168" s="754"/>
      <c r="PNS1168" s="754"/>
      <c r="PNT1168" s="754"/>
      <c r="PNU1168" s="754"/>
      <c r="PNV1168" s="754"/>
      <c r="PNW1168" s="754"/>
      <c r="PNX1168" s="754"/>
      <c r="PNY1168" s="754"/>
      <c r="PNZ1168" s="754"/>
      <c r="POA1168" s="754"/>
      <c r="POB1168" s="754"/>
      <c r="POC1168" s="754"/>
      <c r="POD1168" s="754"/>
      <c r="POE1168" s="754"/>
      <c r="POF1168" s="754"/>
      <c r="POG1168" s="754"/>
      <c r="POH1168" s="754"/>
      <c r="POI1168" s="754"/>
      <c r="POJ1168" s="754"/>
      <c r="POK1168" s="754"/>
      <c r="POL1168" s="754"/>
      <c r="POM1168" s="754"/>
      <c r="PON1168" s="754"/>
      <c r="POO1168" s="754"/>
      <c r="POP1168" s="754"/>
      <c r="POQ1168" s="754"/>
      <c r="POR1168" s="754"/>
      <c r="POS1168" s="754"/>
      <c r="POT1168" s="754"/>
      <c r="POU1168" s="754"/>
      <c r="POV1168" s="754"/>
      <c r="POW1168" s="754"/>
      <c r="POX1168" s="754"/>
      <c r="POY1168" s="754"/>
      <c r="POZ1168" s="754"/>
      <c r="PPA1168" s="754"/>
      <c r="PPB1168" s="754"/>
      <c r="PPC1168" s="754"/>
      <c r="PPD1168" s="754"/>
      <c r="PPE1168" s="754"/>
      <c r="PPF1168" s="754"/>
      <c r="PPG1168" s="754"/>
      <c r="PPH1168" s="754"/>
      <c r="PPI1168" s="754"/>
      <c r="PPJ1168" s="754"/>
      <c r="PPK1168" s="754"/>
      <c r="PPL1168" s="754"/>
      <c r="PPM1168" s="754"/>
      <c r="PPN1168" s="754"/>
      <c r="PPO1168" s="754"/>
      <c r="PPP1168" s="754"/>
      <c r="PPQ1168" s="754"/>
      <c r="PPR1168" s="754"/>
      <c r="PPS1168" s="754"/>
      <c r="PPT1168" s="754"/>
      <c r="PPU1168" s="754"/>
      <c r="PPV1168" s="754"/>
      <c r="PPW1168" s="754"/>
      <c r="PPX1168" s="754"/>
      <c r="PPY1168" s="754"/>
      <c r="PPZ1168" s="754"/>
      <c r="PQA1168" s="754"/>
      <c r="PQB1168" s="754"/>
      <c r="PQC1168" s="754"/>
      <c r="PQD1168" s="754"/>
      <c r="PQE1168" s="754"/>
      <c r="PQF1168" s="754"/>
      <c r="PQG1168" s="754"/>
      <c r="PQH1168" s="754"/>
      <c r="PQI1168" s="754"/>
      <c r="PQJ1168" s="754"/>
      <c r="PQK1168" s="754"/>
      <c r="PQL1168" s="754"/>
      <c r="PQM1168" s="754"/>
      <c r="PQN1168" s="754"/>
      <c r="PQO1168" s="754"/>
      <c r="PQP1168" s="754"/>
      <c r="PQQ1168" s="754"/>
      <c r="PQR1168" s="754"/>
      <c r="PQS1168" s="754"/>
      <c r="PQT1168" s="754"/>
      <c r="PQU1168" s="754"/>
      <c r="PQV1168" s="754"/>
      <c r="PQW1168" s="754"/>
      <c r="PQX1168" s="754"/>
      <c r="PQY1168" s="754"/>
      <c r="PQZ1168" s="754"/>
      <c r="PRA1168" s="754"/>
      <c r="PRB1168" s="754"/>
      <c r="PRC1168" s="754"/>
      <c r="PRD1168" s="754"/>
      <c r="PRE1168" s="754"/>
      <c r="PRF1168" s="754"/>
      <c r="PRG1168" s="754"/>
      <c r="PRH1168" s="754"/>
      <c r="PRI1168" s="754"/>
      <c r="PRJ1168" s="754"/>
      <c r="PRK1168" s="754"/>
      <c r="PRL1168" s="754"/>
      <c r="PRM1168" s="754"/>
      <c r="PRN1168" s="754"/>
      <c r="PRO1168" s="754"/>
      <c r="PRP1168" s="754"/>
      <c r="PRQ1168" s="754"/>
      <c r="PRR1168" s="754"/>
      <c r="PRS1168" s="754"/>
      <c r="PRT1168" s="754"/>
      <c r="PRU1168" s="754"/>
      <c r="PRV1168" s="754"/>
      <c r="PRW1168" s="754"/>
      <c r="PRX1168" s="754"/>
      <c r="PRY1168" s="754"/>
      <c r="PRZ1168" s="754"/>
      <c r="PSA1168" s="754"/>
      <c r="PSB1168" s="754"/>
      <c r="PSC1168" s="754"/>
      <c r="PSD1168" s="754"/>
      <c r="PSE1168" s="754"/>
      <c r="PSF1168" s="754"/>
      <c r="PSG1168" s="754"/>
      <c r="PSH1168" s="754"/>
      <c r="PSI1168" s="754"/>
      <c r="PSJ1168" s="754"/>
      <c r="PSK1168" s="754"/>
      <c r="PSL1168" s="754"/>
      <c r="PSM1168" s="754"/>
      <c r="PSN1168" s="754"/>
      <c r="PSO1168" s="754"/>
      <c r="PSP1168" s="754"/>
      <c r="PSQ1168" s="754"/>
      <c r="PSR1168" s="754"/>
      <c r="PSS1168" s="754"/>
      <c r="PST1168" s="754"/>
      <c r="PSU1168" s="754"/>
      <c r="PSV1168" s="754"/>
      <c r="PSW1168" s="754"/>
      <c r="PSX1168" s="754"/>
      <c r="PSY1168" s="754"/>
      <c r="PSZ1168" s="754"/>
      <c r="PTA1168" s="754"/>
      <c r="PTB1168" s="754"/>
      <c r="PTC1168" s="754"/>
      <c r="PTD1168" s="754"/>
      <c r="PTE1168" s="754"/>
      <c r="PTF1168" s="754"/>
      <c r="PTG1168" s="754"/>
      <c r="PTH1168" s="754"/>
      <c r="PTI1168" s="754"/>
      <c r="PTJ1168" s="754"/>
      <c r="PTK1168" s="754"/>
      <c r="PTL1168" s="754"/>
      <c r="PTM1168" s="754"/>
      <c r="PTN1168" s="754"/>
      <c r="PTO1168" s="754"/>
      <c r="PTP1168" s="754"/>
      <c r="PTQ1168" s="754"/>
      <c r="PTR1168" s="754"/>
      <c r="PTS1168" s="754"/>
      <c r="PTT1168" s="754"/>
      <c r="PTU1168" s="754"/>
      <c r="PTV1168" s="754"/>
      <c r="PTW1168" s="754"/>
      <c r="PTX1168" s="754"/>
      <c r="PTY1168" s="754"/>
      <c r="PTZ1168" s="754"/>
      <c r="PUA1168" s="754"/>
      <c r="PUB1168" s="754"/>
      <c r="PUC1168" s="754"/>
      <c r="PUD1168" s="754"/>
      <c r="PUE1168" s="754"/>
      <c r="PUF1168" s="754"/>
      <c r="PUG1168" s="754"/>
      <c r="PUH1168" s="754"/>
      <c r="PUI1168" s="754"/>
      <c r="PUJ1168" s="754"/>
      <c r="PUK1168" s="754"/>
      <c r="PUL1168" s="754"/>
      <c r="PUM1168" s="754"/>
      <c r="PUN1168" s="754"/>
      <c r="PUO1168" s="754"/>
      <c r="PUP1168" s="754"/>
      <c r="PUQ1168" s="754"/>
      <c r="PUR1168" s="754"/>
      <c r="PUS1168" s="754"/>
      <c r="PUT1168" s="754"/>
      <c r="PUU1168" s="754"/>
      <c r="PUV1168" s="754"/>
      <c r="PUW1168" s="754"/>
      <c r="PUX1168" s="754"/>
      <c r="PUY1168" s="754"/>
      <c r="PUZ1168" s="754"/>
      <c r="PVA1168" s="754"/>
      <c r="PVB1168" s="754"/>
      <c r="PVC1168" s="754"/>
      <c r="PVD1168" s="754"/>
      <c r="PVE1168" s="754"/>
      <c r="PVF1168" s="754"/>
      <c r="PVG1168" s="754"/>
      <c r="PVH1168" s="754"/>
      <c r="PVI1168" s="754"/>
      <c r="PVJ1168" s="754"/>
      <c r="PVK1168" s="754"/>
      <c r="PVL1168" s="754"/>
      <c r="PVM1168" s="754"/>
      <c r="PVN1168" s="754"/>
      <c r="PVO1168" s="754"/>
      <c r="PVP1168" s="754"/>
      <c r="PVQ1168" s="754"/>
      <c r="PVR1168" s="754"/>
      <c r="PVS1168" s="754"/>
      <c r="PVT1168" s="754"/>
      <c r="PVU1168" s="754"/>
      <c r="PVV1168" s="754"/>
      <c r="PVW1168" s="754"/>
      <c r="PVX1168" s="754"/>
      <c r="PVY1168" s="754"/>
      <c r="PVZ1168" s="754"/>
      <c r="PWA1168" s="754"/>
      <c r="PWB1168" s="754"/>
      <c r="PWC1168" s="754"/>
      <c r="PWD1168" s="754"/>
      <c r="PWE1168" s="754"/>
      <c r="PWF1168" s="754"/>
      <c r="PWG1168" s="754"/>
      <c r="PWH1168" s="754"/>
      <c r="PWI1168" s="754"/>
      <c r="PWJ1168" s="754"/>
      <c r="PWK1168" s="754"/>
      <c r="PWL1168" s="754"/>
      <c r="PWM1168" s="754"/>
      <c r="PWN1168" s="754"/>
      <c r="PWO1168" s="754"/>
      <c r="PWP1168" s="754"/>
      <c r="PWQ1168" s="754"/>
      <c r="PWR1168" s="754"/>
      <c r="PWS1168" s="754"/>
      <c r="PWT1168" s="754"/>
      <c r="PWU1168" s="754"/>
      <c r="PWV1168" s="754"/>
      <c r="PWW1168" s="754"/>
      <c r="PWX1168" s="754"/>
      <c r="PWY1168" s="754"/>
      <c r="PWZ1168" s="754"/>
      <c r="PXA1168" s="754"/>
      <c r="PXB1168" s="754"/>
      <c r="PXC1168" s="754"/>
      <c r="PXD1168" s="754"/>
      <c r="PXE1168" s="754"/>
      <c r="PXF1168" s="754"/>
      <c r="PXG1168" s="754"/>
      <c r="PXH1168" s="754"/>
      <c r="PXI1168" s="754"/>
      <c r="PXJ1168" s="754"/>
      <c r="PXK1168" s="754"/>
      <c r="PXL1168" s="754"/>
      <c r="PXM1168" s="754"/>
      <c r="PXN1168" s="754"/>
      <c r="PXO1168" s="754"/>
      <c r="PXP1168" s="754"/>
      <c r="PXQ1168" s="754"/>
      <c r="PXR1168" s="754"/>
      <c r="PXS1168" s="754"/>
      <c r="PXT1168" s="754"/>
      <c r="PXU1168" s="754"/>
      <c r="PXV1168" s="754"/>
      <c r="PXW1168" s="754"/>
      <c r="PXX1168" s="754"/>
      <c r="PXY1168" s="754"/>
      <c r="PXZ1168" s="754"/>
      <c r="PYA1168" s="754"/>
      <c r="PYB1168" s="754"/>
      <c r="PYC1168" s="754"/>
      <c r="PYD1168" s="754"/>
      <c r="PYE1168" s="754"/>
      <c r="PYF1168" s="754"/>
      <c r="PYG1168" s="754"/>
      <c r="PYH1168" s="754"/>
      <c r="PYI1168" s="754"/>
      <c r="PYJ1168" s="754"/>
      <c r="PYK1168" s="754"/>
      <c r="PYL1168" s="754"/>
      <c r="PYM1168" s="754"/>
      <c r="PYN1168" s="754"/>
      <c r="PYO1168" s="754"/>
      <c r="PYP1168" s="754"/>
      <c r="PYQ1168" s="754"/>
      <c r="PYR1168" s="754"/>
      <c r="PYS1168" s="754"/>
      <c r="PYT1168" s="754"/>
      <c r="PYU1168" s="754"/>
      <c r="PYV1168" s="754"/>
      <c r="PYW1168" s="754"/>
      <c r="PYX1168" s="754"/>
      <c r="PYY1168" s="754"/>
      <c r="PYZ1168" s="754"/>
      <c r="PZA1168" s="754"/>
      <c r="PZB1168" s="754"/>
      <c r="PZC1168" s="754"/>
      <c r="PZD1168" s="754"/>
      <c r="PZE1168" s="754"/>
      <c r="PZF1168" s="754"/>
      <c r="PZG1168" s="754"/>
      <c r="PZH1168" s="754"/>
      <c r="PZI1168" s="754"/>
      <c r="PZJ1168" s="754"/>
      <c r="PZK1168" s="754"/>
      <c r="PZL1168" s="754"/>
      <c r="PZM1168" s="754"/>
      <c r="PZN1168" s="754"/>
      <c r="PZO1168" s="754"/>
      <c r="PZP1168" s="754"/>
      <c r="PZQ1168" s="754"/>
      <c r="PZR1168" s="754"/>
      <c r="PZS1168" s="754"/>
      <c r="PZT1168" s="754"/>
      <c r="PZU1168" s="754"/>
      <c r="PZV1168" s="754"/>
      <c r="PZW1168" s="754"/>
      <c r="PZX1168" s="754"/>
      <c r="PZY1168" s="754"/>
      <c r="PZZ1168" s="754"/>
      <c r="QAA1168" s="754"/>
      <c r="QAB1168" s="754"/>
      <c r="QAC1168" s="754"/>
      <c r="QAD1168" s="754"/>
      <c r="QAE1168" s="754"/>
      <c r="QAF1168" s="754"/>
      <c r="QAG1168" s="754"/>
      <c r="QAH1168" s="754"/>
      <c r="QAI1168" s="754"/>
      <c r="QAJ1168" s="754"/>
      <c r="QAK1168" s="754"/>
      <c r="QAL1168" s="754"/>
      <c r="QAM1168" s="754"/>
      <c r="QAN1168" s="754"/>
      <c r="QAO1168" s="754"/>
      <c r="QAP1168" s="754"/>
      <c r="QAQ1168" s="754"/>
      <c r="QAR1168" s="754"/>
      <c r="QAS1168" s="754"/>
      <c r="QAT1168" s="754"/>
      <c r="QAU1168" s="754"/>
      <c r="QAV1168" s="754"/>
      <c r="QAW1168" s="754"/>
      <c r="QAX1168" s="754"/>
      <c r="QAY1168" s="754"/>
      <c r="QAZ1168" s="754"/>
      <c r="QBA1168" s="754"/>
      <c r="QBB1168" s="754"/>
      <c r="QBC1168" s="754"/>
      <c r="QBD1168" s="754"/>
      <c r="QBE1168" s="754"/>
      <c r="QBF1168" s="754"/>
      <c r="QBG1168" s="754"/>
      <c r="QBH1168" s="754"/>
      <c r="QBI1168" s="754"/>
      <c r="QBJ1168" s="754"/>
      <c r="QBK1168" s="754"/>
      <c r="QBL1168" s="754"/>
      <c r="QBM1168" s="754"/>
      <c r="QBN1168" s="754"/>
      <c r="QBO1168" s="754"/>
      <c r="QBP1168" s="754"/>
      <c r="QBQ1168" s="754"/>
      <c r="QBR1168" s="754"/>
      <c r="QBS1168" s="754"/>
      <c r="QBT1168" s="754"/>
      <c r="QBU1168" s="754"/>
      <c r="QBV1168" s="754"/>
      <c r="QBW1168" s="754"/>
      <c r="QBX1168" s="754"/>
      <c r="QBY1168" s="754"/>
      <c r="QBZ1168" s="754"/>
      <c r="QCA1168" s="754"/>
      <c r="QCB1168" s="754"/>
      <c r="QCC1168" s="754"/>
      <c r="QCD1168" s="754"/>
      <c r="QCE1168" s="754"/>
      <c r="QCF1168" s="754"/>
      <c r="QCG1168" s="754"/>
      <c r="QCH1168" s="754"/>
      <c r="QCI1168" s="754"/>
      <c r="QCJ1168" s="754"/>
      <c r="QCK1168" s="754"/>
      <c r="QCL1168" s="754"/>
      <c r="QCM1168" s="754"/>
      <c r="QCN1168" s="754"/>
      <c r="QCO1168" s="754"/>
      <c r="QCP1168" s="754"/>
      <c r="QCQ1168" s="754"/>
      <c r="QCR1168" s="754"/>
      <c r="QCS1168" s="754"/>
      <c r="QCT1168" s="754"/>
      <c r="QCU1168" s="754"/>
      <c r="QCV1168" s="754"/>
      <c r="QCW1168" s="754"/>
      <c r="QCX1168" s="754"/>
      <c r="QCY1168" s="754"/>
      <c r="QCZ1168" s="754"/>
      <c r="QDA1168" s="754"/>
      <c r="QDB1168" s="754"/>
      <c r="QDC1168" s="754"/>
      <c r="QDD1168" s="754"/>
      <c r="QDE1168" s="754"/>
      <c r="QDF1168" s="754"/>
      <c r="QDG1168" s="754"/>
      <c r="QDH1168" s="754"/>
      <c r="QDI1168" s="754"/>
      <c r="QDJ1168" s="754"/>
      <c r="QDK1168" s="754"/>
      <c r="QDL1168" s="754"/>
      <c r="QDM1168" s="754"/>
      <c r="QDN1168" s="754"/>
      <c r="QDO1168" s="754"/>
      <c r="QDP1168" s="754"/>
      <c r="QDQ1168" s="754"/>
      <c r="QDR1168" s="754"/>
      <c r="QDS1168" s="754"/>
      <c r="QDT1168" s="754"/>
      <c r="QDU1168" s="754"/>
      <c r="QDV1168" s="754"/>
      <c r="QDW1168" s="754"/>
      <c r="QDX1168" s="754"/>
      <c r="QDY1168" s="754"/>
      <c r="QDZ1168" s="754"/>
      <c r="QEA1168" s="754"/>
      <c r="QEB1168" s="754"/>
      <c r="QEC1168" s="754"/>
      <c r="QED1168" s="754"/>
      <c r="QEE1168" s="754"/>
      <c r="QEF1168" s="754"/>
      <c r="QEG1168" s="754"/>
      <c r="QEH1168" s="754"/>
      <c r="QEI1168" s="754"/>
      <c r="QEJ1168" s="754"/>
      <c r="QEK1168" s="754"/>
      <c r="QEL1168" s="754"/>
      <c r="QEM1168" s="754"/>
      <c r="QEN1168" s="754"/>
      <c r="QEO1168" s="754"/>
      <c r="QEP1168" s="754"/>
      <c r="QEQ1168" s="754"/>
      <c r="QER1168" s="754"/>
      <c r="QES1168" s="754"/>
      <c r="QET1168" s="754"/>
      <c r="QEU1168" s="754"/>
      <c r="QEV1168" s="754"/>
      <c r="QEW1168" s="754"/>
      <c r="QEX1168" s="754"/>
      <c r="QEY1168" s="754"/>
      <c r="QEZ1168" s="754"/>
      <c r="QFA1168" s="754"/>
      <c r="QFB1168" s="754"/>
      <c r="QFC1168" s="754"/>
      <c r="QFD1168" s="754"/>
      <c r="QFE1168" s="754"/>
      <c r="QFF1168" s="754"/>
      <c r="QFG1168" s="754"/>
      <c r="QFH1168" s="754"/>
      <c r="QFI1168" s="754"/>
      <c r="QFJ1168" s="754"/>
      <c r="QFK1168" s="754"/>
      <c r="QFL1168" s="754"/>
      <c r="QFM1168" s="754"/>
      <c r="QFN1168" s="754"/>
      <c r="QFO1168" s="754"/>
      <c r="QFP1168" s="754"/>
      <c r="QFQ1168" s="754"/>
      <c r="QFR1168" s="754"/>
      <c r="QFS1168" s="754"/>
      <c r="QFT1168" s="754"/>
      <c r="QFU1168" s="754"/>
      <c r="QFV1168" s="754"/>
      <c r="QFW1168" s="754"/>
      <c r="QFX1168" s="754"/>
      <c r="QFY1168" s="754"/>
      <c r="QFZ1168" s="754"/>
      <c r="QGA1168" s="754"/>
      <c r="QGB1168" s="754"/>
      <c r="QGC1168" s="754"/>
      <c r="QGD1168" s="754"/>
      <c r="QGE1168" s="754"/>
      <c r="QGF1168" s="754"/>
      <c r="QGG1168" s="754"/>
      <c r="QGH1168" s="754"/>
      <c r="QGI1168" s="754"/>
      <c r="QGJ1168" s="754"/>
      <c r="QGK1168" s="754"/>
      <c r="QGL1168" s="754"/>
      <c r="QGM1168" s="754"/>
      <c r="QGN1168" s="754"/>
      <c r="QGO1168" s="754"/>
      <c r="QGP1168" s="754"/>
      <c r="QGQ1168" s="754"/>
      <c r="QGR1168" s="754"/>
      <c r="QGS1168" s="754"/>
      <c r="QGT1168" s="754"/>
      <c r="QGU1168" s="754"/>
      <c r="QGV1168" s="754"/>
      <c r="QGW1168" s="754"/>
      <c r="QGX1168" s="754"/>
      <c r="QGY1168" s="754"/>
      <c r="QGZ1168" s="754"/>
      <c r="QHA1168" s="754"/>
      <c r="QHB1168" s="754"/>
      <c r="QHC1168" s="754"/>
      <c r="QHD1168" s="754"/>
      <c r="QHE1168" s="754"/>
      <c r="QHF1168" s="754"/>
      <c r="QHG1168" s="754"/>
      <c r="QHH1168" s="754"/>
      <c r="QHI1168" s="754"/>
      <c r="QHJ1168" s="754"/>
      <c r="QHK1168" s="754"/>
      <c r="QHL1168" s="754"/>
      <c r="QHM1168" s="754"/>
      <c r="QHN1168" s="754"/>
      <c r="QHO1168" s="754"/>
      <c r="QHP1168" s="754"/>
      <c r="QHQ1168" s="754"/>
      <c r="QHR1168" s="754"/>
      <c r="QHS1168" s="754"/>
      <c r="QHT1168" s="754"/>
      <c r="QHU1168" s="754"/>
      <c r="QHV1168" s="754"/>
      <c r="QHW1168" s="754"/>
      <c r="QHX1168" s="754"/>
      <c r="QHY1168" s="754"/>
      <c r="QHZ1168" s="754"/>
      <c r="QIA1168" s="754"/>
      <c r="QIB1168" s="754"/>
      <c r="QIC1168" s="754"/>
      <c r="QID1168" s="754"/>
      <c r="QIE1168" s="754"/>
      <c r="QIF1168" s="754"/>
      <c r="QIG1168" s="754"/>
      <c r="QIH1168" s="754"/>
      <c r="QII1168" s="754"/>
      <c r="QIJ1168" s="754"/>
      <c r="QIK1168" s="754"/>
      <c r="QIL1168" s="754"/>
      <c r="QIM1168" s="754"/>
      <c r="QIN1168" s="754"/>
      <c r="QIO1168" s="754"/>
      <c r="QIP1168" s="754"/>
      <c r="QIQ1168" s="754"/>
      <c r="QIR1168" s="754"/>
      <c r="QIS1168" s="754"/>
      <c r="QIT1168" s="754"/>
      <c r="QIU1168" s="754"/>
      <c r="QIV1168" s="754"/>
      <c r="QIW1168" s="754"/>
      <c r="QIX1168" s="754"/>
      <c r="QIY1168" s="754"/>
      <c r="QIZ1168" s="754"/>
      <c r="QJA1168" s="754"/>
      <c r="QJB1168" s="754"/>
      <c r="QJC1168" s="754"/>
      <c r="QJD1168" s="754"/>
      <c r="QJE1168" s="754"/>
      <c r="QJF1168" s="754"/>
      <c r="QJG1168" s="754"/>
      <c r="QJH1168" s="754"/>
      <c r="QJI1168" s="754"/>
      <c r="QJJ1168" s="754"/>
      <c r="QJK1168" s="754"/>
      <c r="QJL1168" s="754"/>
      <c r="QJM1168" s="754"/>
      <c r="QJN1168" s="754"/>
      <c r="QJO1168" s="754"/>
      <c r="QJP1168" s="754"/>
      <c r="QJQ1168" s="754"/>
      <c r="QJR1168" s="754"/>
      <c r="QJS1168" s="754"/>
      <c r="QJT1168" s="754"/>
      <c r="QJU1168" s="754"/>
      <c r="QJV1168" s="754"/>
      <c r="QJW1168" s="754"/>
      <c r="QJX1168" s="754"/>
      <c r="QJY1168" s="754"/>
      <c r="QJZ1168" s="754"/>
      <c r="QKA1168" s="754"/>
      <c r="QKB1168" s="754"/>
      <c r="QKC1168" s="754"/>
      <c r="QKD1168" s="754"/>
      <c r="QKE1168" s="754"/>
      <c r="QKF1168" s="754"/>
      <c r="QKG1168" s="754"/>
      <c r="QKH1168" s="754"/>
      <c r="QKI1168" s="754"/>
      <c r="QKJ1168" s="754"/>
      <c r="QKK1168" s="754"/>
      <c r="QKL1168" s="754"/>
      <c r="QKM1168" s="754"/>
      <c r="QKN1168" s="754"/>
      <c r="QKO1168" s="754"/>
      <c r="QKP1168" s="754"/>
      <c r="QKQ1168" s="754"/>
      <c r="QKR1168" s="754"/>
      <c r="QKS1168" s="754"/>
      <c r="QKT1168" s="754"/>
      <c r="QKU1168" s="754"/>
      <c r="QKV1168" s="754"/>
      <c r="QKW1168" s="754"/>
      <c r="QKX1168" s="754"/>
      <c r="QKY1168" s="754"/>
      <c r="QKZ1168" s="754"/>
      <c r="QLA1168" s="754"/>
      <c r="QLB1168" s="754"/>
      <c r="QLC1168" s="754"/>
      <c r="QLD1168" s="754"/>
      <c r="QLE1168" s="754"/>
      <c r="QLF1168" s="754"/>
      <c r="QLG1168" s="754"/>
      <c r="QLH1168" s="754"/>
      <c r="QLI1168" s="754"/>
      <c r="QLJ1168" s="754"/>
      <c r="QLK1168" s="754"/>
      <c r="QLL1168" s="754"/>
      <c r="QLM1168" s="754"/>
      <c r="QLN1168" s="754"/>
      <c r="QLO1168" s="754"/>
      <c r="QLP1168" s="754"/>
      <c r="QLQ1168" s="754"/>
      <c r="QLR1168" s="754"/>
      <c r="QLS1168" s="754"/>
      <c r="QLT1168" s="754"/>
      <c r="QLU1168" s="754"/>
      <c r="QLV1168" s="754"/>
      <c r="QLW1168" s="754"/>
      <c r="QLX1168" s="754"/>
      <c r="QLY1168" s="754"/>
      <c r="QLZ1168" s="754"/>
      <c r="QMA1168" s="754"/>
      <c r="QMB1168" s="754"/>
      <c r="QMC1168" s="754"/>
      <c r="QMD1168" s="754"/>
      <c r="QME1168" s="754"/>
      <c r="QMF1168" s="754"/>
      <c r="QMG1168" s="754"/>
      <c r="QMH1168" s="754"/>
      <c r="QMI1168" s="754"/>
      <c r="QMJ1168" s="754"/>
      <c r="QMK1168" s="754"/>
      <c r="QML1168" s="754"/>
      <c r="QMM1168" s="754"/>
      <c r="QMN1168" s="754"/>
      <c r="QMO1168" s="754"/>
      <c r="QMP1168" s="754"/>
      <c r="QMQ1168" s="754"/>
      <c r="QMR1168" s="754"/>
      <c r="QMS1168" s="754"/>
      <c r="QMT1168" s="754"/>
      <c r="QMU1168" s="754"/>
      <c r="QMV1168" s="754"/>
      <c r="QMW1168" s="754"/>
      <c r="QMX1168" s="754"/>
      <c r="QMY1168" s="754"/>
      <c r="QMZ1168" s="754"/>
      <c r="QNA1168" s="754"/>
      <c r="QNB1168" s="754"/>
      <c r="QNC1168" s="754"/>
      <c r="QND1168" s="754"/>
      <c r="QNE1168" s="754"/>
      <c r="QNF1168" s="754"/>
      <c r="QNG1168" s="754"/>
      <c r="QNH1168" s="754"/>
      <c r="QNI1168" s="754"/>
      <c r="QNJ1168" s="754"/>
      <c r="QNK1168" s="754"/>
      <c r="QNL1168" s="754"/>
      <c r="QNM1168" s="754"/>
      <c r="QNN1168" s="754"/>
      <c r="QNO1168" s="754"/>
      <c r="QNP1168" s="754"/>
      <c r="QNQ1168" s="754"/>
      <c r="QNR1168" s="754"/>
      <c r="QNS1168" s="754"/>
      <c r="QNT1168" s="754"/>
      <c r="QNU1168" s="754"/>
      <c r="QNV1168" s="754"/>
      <c r="QNW1168" s="754"/>
      <c r="QNX1168" s="754"/>
      <c r="QNY1168" s="754"/>
      <c r="QNZ1168" s="754"/>
      <c r="QOA1168" s="754"/>
      <c r="QOB1168" s="754"/>
      <c r="QOC1168" s="754"/>
      <c r="QOD1168" s="754"/>
      <c r="QOE1168" s="754"/>
      <c r="QOF1168" s="754"/>
      <c r="QOG1168" s="754"/>
      <c r="QOH1168" s="754"/>
      <c r="QOI1168" s="754"/>
      <c r="QOJ1168" s="754"/>
      <c r="QOK1168" s="754"/>
      <c r="QOL1168" s="754"/>
      <c r="QOM1168" s="754"/>
      <c r="QON1168" s="754"/>
      <c r="QOO1168" s="754"/>
      <c r="QOP1168" s="754"/>
      <c r="QOQ1168" s="754"/>
      <c r="QOR1168" s="754"/>
      <c r="QOS1168" s="754"/>
      <c r="QOT1168" s="754"/>
      <c r="QOU1168" s="754"/>
      <c r="QOV1168" s="754"/>
      <c r="QOW1168" s="754"/>
      <c r="QOX1168" s="754"/>
      <c r="QOY1168" s="754"/>
      <c r="QOZ1168" s="754"/>
      <c r="QPA1168" s="754"/>
      <c r="QPB1168" s="754"/>
      <c r="QPC1168" s="754"/>
      <c r="QPD1168" s="754"/>
      <c r="QPE1168" s="754"/>
      <c r="QPF1168" s="754"/>
      <c r="QPG1168" s="754"/>
      <c r="QPH1168" s="754"/>
      <c r="QPI1168" s="754"/>
      <c r="QPJ1168" s="754"/>
      <c r="QPK1168" s="754"/>
      <c r="QPL1168" s="754"/>
      <c r="QPM1168" s="754"/>
      <c r="QPN1168" s="754"/>
      <c r="QPO1168" s="754"/>
      <c r="QPP1168" s="754"/>
      <c r="QPQ1168" s="754"/>
      <c r="QPR1168" s="754"/>
      <c r="QPS1168" s="754"/>
      <c r="QPT1168" s="754"/>
      <c r="QPU1168" s="754"/>
      <c r="QPV1168" s="754"/>
      <c r="QPW1168" s="754"/>
      <c r="QPX1168" s="754"/>
      <c r="QPY1168" s="754"/>
      <c r="QPZ1168" s="754"/>
      <c r="QQA1168" s="754"/>
      <c r="QQB1168" s="754"/>
      <c r="QQC1168" s="754"/>
      <c r="QQD1168" s="754"/>
      <c r="QQE1168" s="754"/>
      <c r="QQF1168" s="754"/>
      <c r="QQG1168" s="754"/>
      <c r="QQH1168" s="754"/>
      <c r="QQI1168" s="754"/>
      <c r="QQJ1168" s="754"/>
      <c r="QQK1168" s="754"/>
      <c r="QQL1168" s="754"/>
      <c r="QQM1168" s="754"/>
      <c r="QQN1168" s="754"/>
      <c r="QQO1168" s="754"/>
      <c r="QQP1168" s="754"/>
      <c r="QQQ1168" s="754"/>
      <c r="QQR1168" s="754"/>
      <c r="QQS1168" s="754"/>
      <c r="QQT1168" s="754"/>
      <c r="QQU1168" s="754"/>
      <c r="QQV1168" s="754"/>
      <c r="QQW1168" s="754"/>
      <c r="QQX1168" s="754"/>
      <c r="QQY1168" s="754"/>
      <c r="QQZ1168" s="754"/>
      <c r="QRA1168" s="754"/>
      <c r="QRB1168" s="754"/>
      <c r="QRC1168" s="754"/>
      <c r="QRD1168" s="754"/>
      <c r="QRE1168" s="754"/>
      <c r="QRF1168" s="754"/>
      <c r="QRG1168" s="754"/>
      <c r="QRH1168" s="754"/>
      <c r="QRI1168" s="754"/>
      <c r="QRJ1168" s="754"/>
      <c r="QRK1168" s="754"/>
      <c r="QRL1168" s="754"/>
      <c r="QRM1168" s="754"/>
      <c r="QRN1168" s="754"/>
      <c r="QRO1168" s="754"/>
      <c r="QRP1168" s="754"/>
      <c r="QRQ1168" s="754"/>
      <c r="QRR1168" s="754"/>
      <c r="QRS1168" s="754"/>
      <c r="QRT1168" s="754"/>
      <c r="QRU1168" s="754"/>
      <c r="QRV1168" s="754"/>
      <c r="QRW1168" s="754"/>
      <c r="QRX1168" s="754"/>
      <c r="QRY1168" s="754"/>
      <c r="QRZ1168" s="754"/>
      <c r="QSA1168" s="754"/>
      <c r="QSB1168" s="754"/>
      <c r="QSC1168" s="754"/>
      <c r="QSD1168" s="754"/>
      <c r="QSE1168" s="754"/>
      <c r="QSF1168" s="754"/>
      <c r="QSG1168" s="754"/>
      <c r="QSH1168" s="754"/>
      <c r="QSI1168" s="754"/>
      <c r="QSJ1168" s="754"/>
      <c r="QSK1168" s="754"/>
      <c r="QSL1168" s="754"/>
      <c r="QSM1168" s="754"/>
      <c r="QSN1168" s="754"/>
      <c r="QSO1168" s="754"/>
      <c r="QSP1168" s="754"/>
      <c r="QSQ1168" s="754"/>
      <c r="QSR1168" s="754"/>
      <c r="QSS1168" s="754"/>
      <c r="QST1168" s="754"/>
      <c r="QSU1168" s="754"/>
      <c r="QSV1168" s="754"/>
      <c r="QSW1168" s="754"/>
      <c r="QSX1168" s="754"/>
      <c r="QSY1168" s="754"/>
      <c r="QSZ1168" s="754"/>
      <c r="QTA1168" s="754"/>
      <c r="QTB1168" s="754"/>
      <c r="QTC1168" s="754"/>
      <c r="QTD1168" s="754"/>
      <c r="QTE1168" s="754"/>
      <c r="QTF1168" s="754"/>
      <c r="QTG1168" s="754"/>
      <c r="QTH1168" s="754"/>
      <c r="QTI1168" s="754"/>
      <c r="QTJ1168" s="754"/>
      <c r="QTK1168" s="754"/>
      <c r="QTL1168" s="754"/>
      <c r="QTM1168" s="754"/>
      <c r="QTN1168" s="754"/>
      <c r="QTO1168" s="754"/>
      <c r="QTP1168" s="754"/>
      <c r="QTQ1168" s="754"/>
      <c r="QTR1168" s="754"/>
      <c r="QTS1168" s="754"/>
      <c r="QTT1168" s="754"/>
      <c r="QTU1168" s="754"/>
      <c r="QTV1168" s="754"/>
      <c r="QTW1168" s="754"/>
      <c r="QTX1168" s="754"/>
      <c r="QTY1168" s="754"/>
      <c r="QTZ1168" s="754"/>
      <c r="QUA1168" s="754"/>
      <c r="QUB1168" s="754"/>
      <c r="QUC1168" s="754"/>
      <c r="QUD1168" s="754"/>
      <c r="QUE1168" s="754"/>
      <c r="QUF1168" s="754"/>
      <c r="QUG1168" s="754"/>
      <c r="QUH1168" s="754"/>
      <c r="QUI1168" s="754"/>
      <c r="QUJ1168" s="754"/>
      <c r="QUK1168" s="754"/>
      <c r="QUL1168" s="754"/>
      <c r="QUM1168" s="754"/>
      <c r="QUN1168" s="754"/>
      <c r="QUO1168" s="754"/>
      <c r="QUP1168" s="754"/>
      <c r="QUQ1168" s="754"/>
      <c r="QUR1168" s="754"/>
      <c r="QUS1168" s="754"/>
      <c r="QUT1168" s="754"/>
      <c r="QUU1168" s="754"/>
      <c r="QUV1168" s="754"/>
      <c r="QUW1168" s="754"/>
      <c r="QUX1168" s="754"/>
      <c r="QUY1168" s="754"/>
      <c r="QUZ1168" s="754"/>
      <c r="QVA1168" s="754"/>
      <c r="QVB1168" s="754"/>
      <c r="QVC1168" s="754"/>
      <c r="QVD1168" s="754"/>
      <c r="QVE1168" s="754"/>
      <c r="QVF1168" s="754"/>
      <c r="QVG1168" s="754"/>
      <c r="QVH1168" s="754"/>
      <c r="QVI1168" s="754"/>
      <c r="QVJ1168" s="754"/>
      <c r="QVK1168" s="754"/>
      <c r="QVL1168" s="754"/>
      <c r="QVM1168" s="754"/>
      <c r="QVN1168" s="754"/>
      <c r="QVO1168" s="754"/>
      <c r="QVP1168" s="754"/>
      <c r="QVQ1168" s="754"/>
      <c r="QVR1168" s="754"/>
      <c r="QVS1168" s="754"/>
      <c r="QVT1168" s="754"/>
      <c r="QVU1168" s="754"/>
      <c r="QVV1168" s="754"/>
      <c r="QVW1168" s="754"/>
      <c r="QVX1168" s="754"/>
      <c r="QVY1168" s="754"/>
      <c r="QVZ1168" s="754"/>
      <c r="QWA1168" s="754"/>
      <c r="QWB1168" s="754"/>
      <c r="QWC1168" s="754"/>
      <c r="QWD1168" s="754"/>
      <c r="QWE1168" s="754"/>
      <c r="QWF1168" s="754"/>
      <c r="QWG1168" s="754"/>
      <c r="QWH1168" s="754"/>
      <c r="QWI1168" s="754"/>
      <c r="QWJ1168" s="754"/>
      <c r="QWK1168" s="754"/>
      <c r="QWL1168" s="754"/>
      <c r="QWM1168" s="754"/>
      <c r="QWN1168" s="754"/>
      <c r="QWO1168" s="754"/>
      <c r="QWP1168" s="754"/>
      <c r="QWQ1168" s="754"/>
      <c r="QWR1168" s="754"/>
      <c r="QWS1168" s="754"/>
      <c r="QWT1168" s="754"/>
      <c r="QWU1168" s="754"/>
      <c r="QWV1168" s="754"/>
      <c r="QWW1168" s="754"/>
      <c r="QWX1168" s="754"/>
      <c r="QWY1168" s="754"/>
      <c r="QWZ1168" s="754"/>
      <c r="QXA1168" s="754"/>
      <c r="QXB1168" s="754"/>
      <c r="QXC1168" s="754"/>
      <c r="QXD1168" s="754"/>
      <c r="QXE1168" s="754"/>
      <c r="QXF1168" s="754"/>
      <c r="QXG1168" s="754"/>
      <c r="QXH1168" s="754"/>
      <c r="QXI1168" s="754"/>
      <c r="QXJ1168" s="754"/>
      <c r="QXK1168" s="754"/>
      <c r="QXL1168" s="754"/>
      <c r="QXM1168" s="754"/>
      <c r="QXN1168" s="754"/>
      <c r="QXO1168" s="754"/>
      <c r="QXP1168" s="754"/>
      <c r="QXQ1168" s="754"/>
      <c r="QXR1168" s="754"/>
      <c r="QXS1168" s="754"/>
      <c r="QXT1168" s="754"/>
      <c r="QXU1168" s="754"/>
      <c r="QXV1168" s="754"/>
      <c r="QXW1168" s="754"/>
      <c r="QXX1168" s="754"/>
      <c r="QXY1168" s="754"/>
      <c r="QXZ1168" s="754"/>
      <c r="QYA1168" s="754"/>
      <c r="QYB1168" s="754"/>
      <c r="QYC1168" s="754"/>
      <c r="QYD1168" s="754"/>
      <c r="QYE1168" s="754"/>
      <c r="QYF1168" s="754"/>
      <c r="QYG1168" s="754"/>
      <c r="QYH1168" s="754"/>
      <c r="QYI1168" s="754"/>
      <c r="QYJ1168" s="754"/>
      <c r="QYK1168" s="754"/>
      <c r="QYL1168" s="754"/>
      <c r="QYM1168" s="754"/>
      <c r="QYN1168" s="754"/>
      <c r="QYO1168" s="754"/>
      <c r="QYP1168" s="754"/>
      <c r="QYQ1168" s="754"/>
      <c r="QYR1168" s="754"/>
      <c r="QYS1168" s="754"/>
      <c r="QYT1168" s="754"/>
      <c r="QYU1168" s="754"/>
      <c r="QYV1168" s="754"/>
      <c r="QYW1168" s="754"/>
      <c r="QYX1168" s="754"/>
      <c r="QYY1168" s="754"/>
      <c r="QYZ1168" s="754"/>
      <c r="QZA1168" s="754"/>
      <c r="QZB1168" s="754"/>
      <c r="QZC1168" s="754"/>
      <c r="QZD1168" s="754"/>
      <c r="QZE1168" s="754"/>
      <c r="QZF1168" s="754"/>
      <c r="QZG1168" s="754"/>
      <c r="QZH1168" s="754"/>
      <c r="QZI1168" s="754"/>
      <c r="QZJ1168" s="754"/>
      <c r="QZK1168" s="754"/>
      <c r="QZL1168" s="754"/>
      <c r="QZM1168" s="754"/>
      <c r="QZN1168" s="754"/>
      <c r="QZO1168" s="754"/>
      <c r="QZP1168" s="754"/>
      <c r="QZQ1168" s="754"/>
      <c r="QZR1168" s="754"/>
      <c r="QZS1168" s="754"/>
      <c r="QZT1168" s="754"/>
      <c r="QZU1168" s="754"/>
      <c r="QZV1168" s="754"/>
      <c r="QZW1168" s="754"/>
      <c r="QZX1168" s="754"/>
      <c r="QZY1168" s="754"/>
      <c r="QZZ1168" s="754"/>
      <c r="RAA1168" s="754"/>
      <c r="RAB1168" s="754"/>
      <c r="RAC1168" s="754"/>
      <c r="RAD1168" s="754"/>
      <c r="RAE1168" s="754"/>
      <c r="RAF1168" s="754"/>
      <c r="RAG1168" s="754"/>
      <c r="RAH1168" s="754"/>
      <c r="RAI1168" s="754"/>
      <c r="RAJ1168" s="754"/>
      <c r="RAK1168" s="754"/>
      <c r="RAL1168" s="754"/>
      <c r="RAM1168" s="754"/>
      <c r="RAN1168" s="754"/>
      <c r="RAO1168" s="754"/>
      <c r="RAP1168" s="754"/>
      <c r="RAQ1168" s="754"/>
      <c r="RAR1168" s="754"/>
      <c r="RAS1168" s="754"/>
      <c r="RAT1168" s="754"/>
      <c r="RAU1168" s="754"/>
      <c r="RAV1168" s="754"/>
      <c r="RAW1168" s="754"/>
      <c r="RAX1168" s="754"/>
      <c r="RAY1168" s="754"/>
      <c r="RAZ1168" s="754"/>
      <c r="RBA1168" s="754"/>
      <c r="RBB1168" s="754"/>
      <c r="RBC1168" s="754"/>
      <c r="RBD1168" s="754"/>
      <c r="RBE1168" s="754"/>
      <c r="RBF1168" s="754"/>
      <c r="RBG1168" s="754"/>
      <c r="RBH1168" s="754"/>
      <c r="RBI1168" s="754"/>
      <c r="RBJ1168" s="754"/>
      <c r="RBK1168" s="754"/>
      <c r="RBL1168" s="754"/>
      <c r="RBM1168" s="754"/>
      <c r="RBN1168" s="754"/>
      <c r="RBO1168" s="754"/>
      <c r="RBP1168" s="754"/>
      <c r="RBQ1168" s="754"/>
      <c r="RBR1168" s="754"/>
      <c r="RBS1168" s="754"/>
      <c r="RBT1168" s="754"/>
      <c r="RBU1168" s="754"/>
      <c r="RBV1168" s="754"/>
      <c r="RBW1168" s="754"/>
      <c r="RBX1168" s="754"/>
      <c r="RBY1168" s="754"/>
      <c r="RBZ1168" s="754"/>
      <c r="RCA1168" s="754"/>
      <c r="RCB1168" s="754"/>
      <c r="RCC1168" s="754"/>
      <c r="RCD1168" s="754"/>
      <c r="RCE1168" s="754"/>
      <c r="RCF1168" s="754"/>
      <c r="RCG1168" s="754"/>
      <c r="RCH1168" s="754"/>
      <c r="RCI1168" s="754"/>
      <c r="RCJ1168" s="754"/>
      <c r="RCK1168" s="754"/>
      <c r="RCL1168" s="754"/>
      <c r="RCM1168" s="754"/>
      <c r="RCN1168" s="754"/>
      <c r="RCO1168" s="754"/>
      <c r="RCP1168" s="754"/>
      <c r="RCQ1168" s="754"/>
      <c r="RCR1168" s="754"/>
      <c r="RCS1168" s="754"/>
      <c r="RCT1168" s="754"/>
      <c r="RCU1168" s="754"/>
      <c r="RCV1168" s="754"/>
      <c r="RCW1168" s="754"/>
      <c r="RCX1168" s="754"/>
      <c r="RCY1168" s="754"/>
      <c r="RCZ1168" s="754"/>
      <c r="RDA1168" s="754"/>
      <c r="RDB1168" s="754"/>
      <c r="RDC1168" s="754"/>
      <c r="RDD1168" s="754"/>
      <c r="RDE1168" s="754"/>
      <c r="RDF1168" s="754"/>
      <c r="RDG1168" s="754"/>
      <c r="RDH1168" s="754"/>
      <c r="RDI1168" s="754"/>
      <c r="RDJ1168" s="754"/>
      <c r="RDK1168" s="754"/>
      <c r="RDL1168" s="754"/>
      <c r="RDM1168" s="754"/>
      <c r="RDN1168" s="754"/>
      <c r="RDO1168" s="754"/>
      <c r="RDP1168" s="754"/>
      <c r="RDQ1168" s="754"/>
      <c r="RDR1168" s="754"/>
      <c r="RDS1168" s="754"/>
      <c r="RDT1168" s="754"/>
      <c r="RDU1168" s="754"/>
      <c r="RDV1168" s="754"/>
      <c r="RDW1168" s="754"/>
      <c r="RDX1168" s="754"/>
      <c r="RDY1168" s="754"/>
      <c r="RDZ1168" s="754"/>
      <c r="REA1168" s="754"/>
      <c r="REB1168" s="754"/>
      <c r="REC1168" s="754"/>
      <c r="RED1168" s="754"/>
      <c r="REE1168" s="754"/>
      <c r="REF1168" s="754"/>
      <c r="REG1168" s="754"/>
      <c r="REH1168" s="754"/>
      <c r="REI1168" s="754"/>
      <c r="REJ1168" s="754"/>
      <c r="REK1168" s="754"/>
      <c r="REL1168" s="754"/>
      <c r="REM1168" s="754"/>
      <c r="REN1168" s="754"/>
      <c r="REO1168" s="754"/>
      <c r="REP1168" s="754"/>
      <c r="REQ1168" s="754"/>
      <c r="RER1168" s="754"/>
      <c r="RES1168" s="754"/>
      <c r="RET1168" s="754"/>
      <c r="REU1168" s="754"/>
      <c r="REV1168" s="754"/>
      <c r="REW1168" s="754"/>
      <c r="REX1168" s="754"/>
      <c r="REY1168" s="754"/>
      <c r="REZ1168" s="754"/>
      <c r="RFA1168" s="754"/>
      <c r="RFB1168" s="754"/>
      <c r="RFC1168" s="754"/>
      <c r="RFD1168" s="754"/>
      <c r="RFE1168" s="754"/>
      <c r="RFF1168" s="754"/>
      <c r="RFG1168" s="754"/>
      <c r="RFH1168" s="754"/>
      <c r="RFI1168" s="754"/>
      <c r="RFJ1168" s="754"/>
      <c r="RFK1168" s="754"/>
      <c r="RFL1168" s="754"/>
      <c r="RFM1168" s="754"/>
      <c r="RFN1168" s="754"/>
      <c r="RFO1168" s="754"/>
      <c r="RFP1168" s="754"/>
      <c r="RFQ1168" s="754"/>
      <c r="RFR1168" s="754"/>
      <c r="RFS1168" s="754"/>
      <c r="RFT1168" s="754"/>
      <c r="RFU1168" s="754"/>
      <c r="RFV1168" s="754"/>
      <c r="RFW1168" s="754"/>
      <c r="RFX1168" s="754"/>
      <c r="RFY1168" s="754"/>
      <c r="RFZ1168" s="754"/>
      <c r="RGA1168" s="754"/>
      <c r="RGB1168" s="754"/>
      <c r="RGC1168" s="754"/>
      <c r="RGD1168" s="754"/>
      <c r="RGE1168" s="754"/>
      <c r="RGF1168" s="754"/>
      <c r="RGG1168" s="754"/>
      <c r="RGH1168" s="754"/>
      <c r="RGI1168" s="754"/>
      <c r="RGJ1168" s="754"/>
      <c r="RGK1168" s="754"/>
      <c r="RGL1168" s="754"/>
      <c r="RGM1168" s="754"/>
      <c r="RGN1168" s="754"/>
      <c r="RGO1168" s="754"/>
      <c r="RGP1168" s="754"/>
      <c r="RGQ1168" s="754"/>
      <c r="RGR1168" s="754"/>
      <c r="RGS1168" s="754"/>
      <c r="RGT1168" s="754"/>
      <c r="RGU1168" s="754"/>
      <c r="RGV1168" s="754"/>
      <c r="RGW1168" s="754"/>
      <c r="RGX1168" s="754"/>
      <c r="RGY1168" s="754"/>
      <c r="RGZ1168" s="754"/>
      <c r="RHA1168" s="754"/>
      <c r="RHB1168" s="754"/>
      <c r="RHC1168" s="754"/>
      <c r="RHD1168" s="754"/>
      <c r="RHE1168" s="754"/>
      <c r="RHF1168" s="754"/>
      <c r="RHG1168" s="754"/>
      <c r="RHH1168" s="754"/>
      <c r="RHI1168" s="754"/>
      <c r="RHJ1168" s="754"/>
      <c r="RHK1168" s="754"/>
      <c r="RHL1168" s="754"/>
      <c r="RHM1168" s="754"/>
      <c r="RHN1168" s="754"/>
      <c r="RHO1168" s="754"/>
      <c r="RHP1168" s="754"/>
      <c r="RHQ1168" s="754"/>
      <c r="RHR1168" s="754"/>
      <c r="RHS1168" s="754"/>
      <c r="RHT1168" s="754"/>
      <c r="RHU1168" s="754"/>
      <c r="RHV1168" s="754"/>
      <c r="RHW1168" s="754"/>
      <c r="RHX1168" s="754"/>
      <c r="RHY1168" s="754"/>
      <c r="RHZ1168" s="754"/>
      <c r="RIA1168" s="754"/>
      <c r="RIB1168" s="754"/>
      <c r="RIC1168" s="754"/>
      <c r="RID1168" s="754"/>
      <c r="RIE1168" s="754"/>
      <c r="RIF1168" s="754"/>
      <c r="RIG1168" s="754"/>
      <c r="RIH1168" s="754"/>
      <c r="RII1168" s="754"/>
      <c r="RIJ1168" s="754"/>
      <c r="RIK1168" s="754"/>
      <c r="RIL1168" s="754"/>
      <c r="RIM1168" s="754"/>
      <c r="RIN1168" s="754"/>
      <c r="RIO1168" s="754"/>
      <c r="RIP1168" s="754"/>
      <c r="RIQ1168" s="754"/>
      <c r="RIR1168" s="754"/>
      <c r="RIS1168" s="754"/>
      <c r="RIT1168" s="754"/>
      <c r="RIU1168" s="754"/>
      <c r="RIV1168" s="754"/>
      <c r="RIW1168" s="754"/>
      <c r="RIX1168" s="754"/>
      <c r="RIY1168" s="754"/>
      <c r="RIZ1168" s="754"/>
      <c r="RJA1168" s="754"/>
      <c r="RJB1168" s="754"/>
      <c r="RJC1168" s="754"/>
      <c r="RJD1168" s="754"/>
      <c r="RJE1168" s="754"/>
      <c r="RJF1168" s="754"/>
      <c r="RJG1168" s="754"/>
      <c r="RJH1168" s="754"/>
      <c r="RJI1168" s="754"/>
      <c r="RJJ1168" s="754"/>
      <c r="RJK1168" s="754"/>
      <c r="RJL1168" s="754"/>
      <c r="RJM1168" s="754"/>
      <c r="RJN1168" s="754"/>
      <c r="RJO1168" s="754"/>
      <c r="RJP1168" s="754"/>
      <c r="RJQ1168" s="754"/>
      <c r="RJR1168" s="754"/>
      <c r="RJS1168" s="754"/>
      <c r="RJT1168" s="754"/>
      <c r="RJU1168" s="754"/>
      <c r="RJV1168" s="754"/>
      <c r="RJW1168" s="754"/>
      <c r="RJX1168" s="754"/>
      <c r="RJY1168" s="754"/>
      <c r="RJZ1168" s="754"/>
      <c r="RKA1168" s="754"/>
      <c r="RKB1168" s="754"/>
      <c r="RKC1168" s="754"/>
      <c r="RKD1168" s="754"/>
      <c r="RKE1168" s="754"/>
      <c r="RKF1168" s="754"/>
      <c r="RKG1168" s="754"/>
      <c r="RKH1168" s="754"/>
      <c r="RKI1168" s="754"/>
      <c r="RKJ1168" s="754"/>
      <c r="RKK1168" s="754"/>
      <c r="RKL1168" s="754"/>
      <c r="RKM1168" s="754"/>
      <c r="RKN1168" s="754"/>
      <c r="RKO1168" s="754"/>
      <c r="RKP1168" s="754"/>
      <c r="RKQ1168" s="754"/>
      <c r="RKR1168" s="754"/>
      <c r="RKS1168" s="754"/>
      <c r="RKT1168" s="754"/>
      <c r="RKU1168" s="754"/>
      <c r="RKV1168" s="754"/>
      <c r="RKW1168" s="754"/>
      <c r="RKX1168" s="754"/>
      <c r="RKY1168" s="754"/>
      <c r="RKZ1168" s="754"/>
      <c r="RLA1168" s="754"/>
      <c r="RLB1168" s="754"/>
      <c r="RLC1168" s="754"/>
      <c r="RLD1168" s="754"/>
      <c r="RLE1168" s="754"/>
      <c r="RLF1168" s="754"/>
      <c r="RLG1168" s="754"/>
      <c r="RLH1168" s="754"/>
      <c r="RLI1168" s="754"/>
      <c r="RLJ1168" s="754"/>
      <c r="RLK1168" s="754"/>
      <c r="RLL1168" s="754"/>
      <c r="RLM1168" s="754"/>
      <c r="RLN1168" s="754"/>
      <c r="RLO1168" s="754"/>
      <c r="RLP1168" s="754"/>
      <c r="RLQ1168" s="754"/>
      <c r="RLR1168" s="754"/>
      <c r="RLS1168" s="754"/>
      <c r="RLT1168" s="754"/>
      <c r="RLU1168" s="754"/>
      <c r="RLV1168" s="754"/>
      <c r="RLW1168" s="754"/>
      <c r="RLX1168" s="754"/>
      <c r="RLY1168" s="754"/>
      <c r="RLZ1168" s="754"/>
      <c r="RMA1168" s="754"/>
      <c r="RMB1168" s="754"/>
      <c r="RMC1168" s="754"/>
      <c r="RMD1168" s="754"/>
      <c r="RME1168" s="754"/>
      <c r="RMF1168" s="754"/>
      <c r="RMG1168" s="754"/>
      <c r="RMH1168" s="754"/>
      <c r="RMI1168" s="754"/>
      <c r="RMJ1168" s="754"/>
      <c r="RMK1168" s="754"/>
      <c r="RML1168" s="754"/>
      <c r="RMM1168" s="754"/>
      <c r="RMN1168" s="754"/>
      <c r="RMO1168" s="754"/>
      <c r="RMP1168" s="754"/>
      <c r="RMQ1168" s="754"/>
      <c r="RMR1168" s="754"/>
      <c r="RMS1168" s="754"/>
      <c r="RMT1168" s="754"/>
      <c r="RMU1168" s="754"/>
      <c r="RMV1168" s="754"/>
      <c r="RMW1168" s="754"/>
      <c r="RMX1168" s="754"/>
      <c r="RMY1168" s="754"/>
      <c r="RMZ1168" s="754"/>
      <c r="RNA1168" s="754"/>
      <c r="RNB1168" s="754"/>
      <c r="RNC1168" s="754"/>
      <c r="RND1168" s="754"/>
      <c r="RNE1168" s="754"/>
      <c r="RNF1168" s="754"/>
      <c r="RNG1168" s="754"/>
      <c r="RNH1168" s="754"/>
      <c r="RNI1168" s="754"/>
      <c r="RNJ1168" s="754"/>
      <c r="RNK1168" s="754"/>
      <c r="RNL1168" s="754"/>
      <c r="RNM1168" s="754"/>
      <c r="RNN1168" s="754"/>
      <c r="RNO1168" s="754"/>
      <c r="RNP1168" s="754"/>
      <c r="RNQ1168" s="754"/>
      <c r="RNR1168" s="754"/>
      <c r="RNS1168" s="754"/>
      <c r="RNT1168" s="754"/>
      <c r="RNU1168" s="754"/>
      <c r="RNV1168" s="754"/>
      <c r="RNW1168" s="754"/>
      <c r="RNX1168" s="754"/>
      <c r="RNY1168" s="754"/>
      <c r="RNZ1168" s="754"/>
      <c r="ROA1168" s="754"/>
      <c r="ROB1168" s="754"/>
      <c r="ROC1168" s="754"/>
      <c r="ROD1168" s="754"/>
      <c r="ROE1168" s="754"/>
      <c r="ROF1168" s="754"/>
      <c r="ROG1168" s="754"/>
      <c r="ROH1168" s="754"/>
      <c r="ROI1168" s="754"/>
      <c r="ROJ1168" s="754"/>
      <c r="ROK1168" s="754"/>
      <c r="ROL1168" s="754"/>
      <c r="ROM1168" s="754"/>
      <c r="RON1168" s="754"/>
      <c r="ROO1168" s="754"/>
      <c r="ROP1168" s="754"/>
      <c r="ROQ1168" s="754"/>
      <c r="ROR1168" s="754"/>
      <c r="ROS1168" s="754"/>
      <c r="ROT1168" s="754"/>
      <c r="ROU1168" s="754"/>
      <c r="ROV1168" s="754"/>
      <c r="ROW1168" s="754"/>
      <c r="ROX1168" s="754"/>
      <c r="ROY1168" s="754"/>
      <c r="ROZ1168" s="754"/>
      <c r="RPA1168" s="754"/>
      <c r="RPB1168" s="754"/>
      <c r="RPC1168" s="754"/>
      <c r="RPD1168" s="754"/>
      <c r="RPE1168" s="754"/>
      <c r="RPF1168" s="754"/>
      <c r="RPG1168" s="754"/>
      <c r="RPH1168" s="754"/>
      <c r="RPI1168" s="754"/>
      <c r="RPJ1168" s="754"/>
      <c r="RPK1168" s="754"/>
      <c r="RPL1168" s="754"/>
      <c r="RPM1168" s="754"/>
      <c r="RPN1168" s="754"/>
      <c r="RPO1168" s="754"/>
      <c r="RPP1168" s="754"/>
      <c r="RPQ1168" s="754"/>
      <c r="RPR1168" s="754"/>
      <c r="RPS1168" s="754"/>
      <c r="RPT1168" s="754"/>
      <c r="RPU1168" s="754"/>
      <c r="RPV1168" s="754"/>
      <c r="RPW1168" s="754"/>
      <c r="RPX1168" s="754"/>
      <c r="RPY1168" s="754"/>
      <c r="RPZ1168" s="754"/>
      <c r="RQA1168" s="754"/>
      <c r="RQB1168" s="754"/>
      <c r="RQC1168" s="754"/>
      <c r="RQD1168" s="754"/>
      <c r="RQE1168" s="754"/>
      <c r="RQF1168" s="754"/>
      <c r="RQG1168" s="754"/>
      <c r="RQH1168" s="754"/>
      <c r="RQI1168" s="754"/>
      <c r="RQJ1168" s="754"/>
      <c r="RQK1168" s="754"/>
      <c r="RQL1168" s="754"/>
      <c r="RQM1168" s="754"/>
      <c r="RQN1168" s="754"/>
      <c r="RQO1168" s="754"/>
      <c r="RQP1168" s="754"/>
      <c r="RQQ1168" s="754"/>
      <c r="RQR1168" s="754"/>
      <c r="RQS1168" s="754"/>
      <c r="RQT1168" s="754"/>
      <c r="RQU1168" s="754"/>
      <c r="RQV1168" s="754"/>
      <c r="RQW1168" s="754"/>
      <c r="RQX1168" s="754"/>
      <c r="RQY1168" s="754"/>
      <c r="RQZ1168" s="754"/>
      <c r="RRA1168" s="754"/>
      <c r="RRB1168" s="754"/>
      <c r="RRC1168" s="754"/>
      <c r="RRD1168" s="754"/>
      <c r="RRE1168" s="754"/>
      <c r="RRF1168" s="754"/>
      <c r="RRG1168" s="754"/>
      <c r="RRH1168" s="754"/>
      <c r="RRI1168" s="754"/>
      <c r="RRJ1168" s="754"/>
      <c r="RRK1168" s="754"/>
      <c r="RRL1168" s="754"/>
      <c r="RRM1168" s="754"/>
      <c r="RRN1168" s="754"/>
      <c r="RRO1168" s="754"/>
      <c r="RRP1168" s="754"/>
      <c r="RRQ1168" s="754"/>
      <c r="RRR1168" s="754"/>
      <c r="RRS1168" s="754"/>
      <c r="RRT1168" s="754"/>
      <c r="RRU1168" s="754"/>
      <c r="RRV1168" s="754"/>
      <c r="RRW1168" s="754"/>
      <c r="RRX1168" s="754"/>
      <c r="RRY1168" s="754"/>
      <c r="RRZ1168" s="754"/>
      <c r="RSA1168" s="754"/>
      <c r="RSB1168" s="754"/>
      <c r="RSC1168" s="754"/>
      <c r="RSD1168" s="754"/>
      <c r="RSE1168" s="754"/>
      <c r="RSF1168" s="754"/>
      <c r="RSG1168" s="754"/>
      <c r="RSH1168" s="754"/>
      <c r="RSI1168" s="754"/>
      <c r="RSJ1168" s="754"/>
      <c r="RSK1168" s="754"/>
      <c r="RSL1168" s="754"/>
      <c r="RSM1168" s="754"/>
      <c r="RSN1168" s="754"/>
      <c r="RSO1168" s="754"/>
      <c r="RSP1168" s="754"/>
      <c r="RSQ1168" s="754"/>
      <c r="RSR1168" s="754"/>
      <c r="RSS1168" s="754"/>
      <c r="RST1168" s="754"/>
      <c r="RSU1168" s="754"/>
      <c r="RSV1168" s="754"/>
      <c r="RSW1168" s="754"/>
      <c r="RSX1168" s="754"/>
      <c r="RSY1168" s="754"/>
      <c r="RSZ1168" s="754"/>
      <c r="RTA1168" s="754"/>
      <c r="RTB1168" s="754"/>
      <c r="RTC1168" s="754"/>
      <c r="RTD1168" s="754"/>
      <c r="RTE1168" s="754"/>
      <c r="RTF1168" s="754"/>
      <c r="RTG1168" s="754"/>
      <c r="RTH1168" s="754"/>
      <c r="RTI1168" s="754"/>
      <c r="RTJ1168" s="754"/>
      <c r="RTK1168" s="754"/>
      <c r="RTL1168" s="754"/>
      <c r="RTM1168" s="754"/>
      <c r="RTN1168" s="754"/>
      <c r="RTO1168" s="754"/>
      <c r="RTP1168" s="754"/>
      <c r="RTQ1168" s="754"/>
      <c r="RTR1168" s="754"/>
      <c r="RTS1168" s="754"/>
      <c r="RTT1168" s="754"/>
      <c r="RTU1168" s="754"/>
      <c r="RTV1168" s="754"/>
      <c r="RTW1168" s="754"/>
      <c r="RTX1168" s="754"/>
      <c r="RTY1168" s="754"/>
      <c r="RTZ1168" s="754"/>
      <c r="RUA1168" s="754"/>
      <c r="RUB1168" s="754"/>
      <c r="RUC1168" s="754"/>
      <c r="RUD1168" s="754"/>
      <c r="RUE1168" s="754"/>
      <c r="RUF1168" s="754"/>
      <c r="RUG1168" s="754"/>
      <c r="RUH1168" s="754"/>
      <c r="RUI1168" s="754"/>
      <c r="RUJ1168" s="754"/>
      <c r="RUK1168" s="754"/>
      <c r="RUL1168" s="754"/>
      <c r="RUM1168" s="754"/>
      <c r="RUN1168" s="754"/>
      <c r="RUO1168" s="754"/>
      <c r="RUP1168" s="754"/>
      <c r="RUQ1168" s="754"/>
      <c r="RUR1168" s="754"/>
      <c r="RUS1168" s="754"/>
      <c r="RUT1168" s="754"/>
      <c r="RUU1168" s="754"/>
      <c r="RUV1168" s="754"/>
      <c r="RUW1168" s="754"/>
      <c r="RUX1168" s="754"/>
      <c r="RUY1168" s="754"/>
      <c r="RUZ1168" s="754"/>
      <c r="RVA1168" s="754"/>
      <c r="RVB1168" s="754"/>
      <c r="RVC1168" s="754"/>
      <c r="RVD1168" s="754"/>
      <c r="RVE1168" s="754"/>
      <c r="RVF1168" s="754"/>
      <c r="RVG1168" s="754"/>
      <c r="RVH1168" s="754"/>
      <c r="RVI1168" s="754"/>
      <c r="RVJ1168" s="754"/>
      <c r="RVK1168" s="754"/>
      <c r="RVL1168" s="754"/>
      <c r="RVM1168" s="754"/>
      <c r="RVN1168" s="754"/>
      <c r="RVO1168" s="754"/>
      <c r="RVP1168" s="754"/>
      <c r="RVQ1168" s="754"/>
      <c r="RVR1168" s="754"/>
      <c r="RVS1168" s="754"/>
      <c r="RVT1168" s="754"/>
      <c r="RVU1168" s="754"/>
      <c r="RVV1168" s="754"/>
      <c r="RVW1168" s="754"/>
      <c r="RVX1168" s="754"/>
      <c r="RVY1168" s="754"/>
      <c r="RVZ1168" s="754"/>
      <c r="RWA1168" s="754"/>
      <c r="RWB1168" s="754"/>
      <c r="RWC1168" s="754"/>
      <c r="RWD1168" s="754"/>
      <c r="RWE1168" s="754"/>
      <c r="RWF1168" s="754"/>
      <c r="RWG1168" s="754"/>
      <c r="RWH1168" s="754"/>
      <c r="RWI1168" s="754"/>
      <c r="RWJ1168" s="754"/>
      <c r="RWK1168" s="754"/>
      <c r="RWL1168" s="754"/>
      <c r="RWM1168" s="754"/>
      <c r="RWN1168" s="754"/>
      <c r="RWO1168" s="754"/>
      <c r="RWP1168" s="754"/>
      <c r="RWQ1168" s="754"/>
      <c r="RWR1168" s="754"/>
      <c r="RWS1168" s="754"/>
      <c r="RWT1168" s="754"/>
      <c r="RWU1168" s="754"/>
      <c r="RWV1168" s="754"/>
      <c r="RWW1168" s="754"/>
      <c r="RWX1168" s="754"/>
      <c r="RWY1168" s="754"/>
      <c r="RWZ1168" s="754"/>
      <c r="RXA1168" s="754"/>
      <c r="RXB1168" s="754"/>
      <c r="RXC1168" s="754"/>
      <c r="RXD1168" s="754"/>
      <c r="RXE1168" s="754"/>
      <c r="RXF1168" s="754"/>
      <c r="RXG1168" s="754"/>
      <c r="RXH1168" s="754"/>
      <c r="RXI1168" s="754"/>
      <c r="RXJ1168" s="754"/>
      <c r="RXK1168" s="754"/>
      <c r="RXL1168" s="754"/>
      <c r="RXM1168" s="754"/>
      <c r="RXN1168" s="754"/>
      <c r="RXO1168" s="754"/>
      <c r="RXP1168" s="754"/>
      <c r="RXQ1168" s="754"/>
      <c r="RXR1168" s="754"/>
      <c r="RXS1168" s="754"/>
      <c r="RXT1168" s="754"/>
      <c r="RXU1168" s="754"/>
      <c r="RXV1168" s="754"/>
      <c r="RXW1168" s="754"/>
      <c r="RXX1168" s="754"/>
      <c r="RXY1168" s="754"/>
      <c r="RXZ1168" s="754"/>
      <c r="RYA1168" s="754"/>
      <c r="RYB1168" s="754"/>
      <c r="RYC1168" s="754"/>
      <c r="RYD1168" s="754"/>
      <c r="RYE1168" s="754"/>
      <c r="RYF1168" s="754"/>
      <c r="RYG1168" s="754"/>
      <c r="RYH1168" s="754"/>
      <c r="RYI1168" s="754"/>
      <c r="RYJ1168" s="754"/>
      <c r="RYK1168" s="754"/>
      <c r="RYL1168" s="754"/>
      <c r="RYM1168" s="754"/>
      <c r="RYN1168" s="754"/>
      <c r="RYO1168" s="754"/>
      <c r="RYP1168" s="754"/>
      <c r="RYQ1168" s="754"/>
      <c r="RYR1168" s="754"/>
      <c r="RYS1168" s="754"/>
      <c r="RYT1168" s="754"/>
      <c r="RYU1168" s="754"/>
      <c r="RYV1168" s="754"/>
      <c r="RYW1168" s="754"/>
      <c r="RYX1168" s="754"/>
      <c r="RYY1168" s="754"/>
      <c r="RYZ1168" s="754"/>
      <c r="RZA1168" s="754"/>
      <c r="RZB1168" s="754"/>
      <c r="RZC1168" s="754"/>
      <c r="RZD1168" s="754"/>
      <c r="RZE1168" s="754"/>
      <c r="RZF1168" s="754"/>
      <c r="RZG1168" s="754"/>
      <c r="RZH1168" s="754"/>
      <c r="RZI1168" s="754"/>
      <c r="RZJ1168" s="754"/>
      <c r="RZK1168" s="754"/>
      <c r="RZL1168" s="754"/>
      <c r="RZM1168" s="754"/>
      <c r="RZN1168" s="754"/>
      <c r="RZO1168" s="754"/>
      <c r="RZP1168" s="754"/>
      <c r="RZQ1168" s="754"/>
      <c r="RZR1168" s="754"/>
      <c r="RZS1168" s="754"/>
      <c r="RZT1168" s="754"/>
      <c r="RZU1168" s="754"/>
      <c r="RZV1168" s="754"/>
      <c r="RZW1168" s="754"/>
      <c r="RZX1168" s="754"/>
      <c r="RZY1168" s="754"/>
      <c r="RZZ1168" s="754"/>
      <c r="SAA1168" s="754"/>
      <c r="SAB1168" s="754"/>
      <c r="SAC1168" s="754"/>
      <c r="SAD1168" s="754"/>
      <c r="SAE1168" s="754"/>
      <c r="SAF1168" s="754"/>
      <c r="SAG1168" s="754"/>
      <c r="SAH1168" s="754"/>
      <c r="SAI1168" s="754"/>
      <c r="SAJ1168" s="754"/>
      <c r="SAK1168" s="754"/>
      <c r="SAL1168" s="754"/>
      <c r="SAM1168" s="754"/>
      <c r="SAN1168" s="754"/>
      <c r="SAO1168" s="754"/>
      <c r="SAP1168" s="754"/>
      <c r="SAQ1168" s="754"/>
      <c r="SAR1168" s="754"/>
      <c r="SAS1168" s="754"/>
      <c r="SAT1168" s="754"/>
      <c r="SAU1168" s="754"/>
      <c r="SAV1168" s="754"/>
      <c r="SAW1168" s="754"/>
      <c r="SAX1168" s="754"/>
      <c r="SAY1168" s="754"/>
      <c r="SAZ1168" s="754"/>
      <c r="SBA1168" s="754"/>
      <c r="SBB1168" s="754"/>
      <c r="SBC1168" s="754"/>
      <c r="SBD1168" s="754"/>
      <c r="SBE1168" s="754"/>
      <c r="SBF1168" s="754"/>
      <c r="SBG1168" s="754"/>
      <c r="SBH1168" s="754"/>
      <c r="SBI1168" s="754"/>
      <c r="SBJ1168" s="754"/>
      <c r="SBK1168" s="754"/>
      <c r="SBL1168" s="754"/>
      <c r="SBM1168" s="754"/>
      <c r="SBN1168" s="754"/>
      <c r="SBO1168" s="754"/>
      <c r="SBP1168" s="754"/>
      <c r="SBQ1168" s="754"/>
      <c r="SBR1168" s="754"/>
      <c r="SBS1168" s="754"/>
      <c r="SBT1168" s="754"/>
      <c r="SBU1168" s="754"/>
      <c r="SBV1168" s="754"/>
      <c r="SBW1168" s="754"/>
      <c r="SBX1168" s="754"/>
      <c r="SBY1168" s="754"/>
      <c r="SBZ1168" s="754"/>
      <c r="SCA1168" s="754"/>
      <c r="SCB1168" s="754"/>
      <c r="SCC1168" s="754"/>
      <c r="SCD1168" s="754"/>
      <c r="SCE1168" s="754"/>
      <c r="SCF1168" s="754"/>
      <c r="SCG1168" s="754"/>
      <c r="SCH1168" s="754"/>
      <c r="SCI1168" s="754"/>
      <c r="SCJ1168" s="754"/>
      <c r="SCK1168" s="754"/>
      <c r="SCL1168" s="754"/>
      <c r="SCM1168" s="754"/>
      <c r="SCN1168" s="754"/>
      <c r="SCO1168" s="754"/>
      <c r="SCP1168" s="754"/>
      <c r="SCQ1168" s="754"/>
      <c r="SCR1168" s="754"/>
      <c r="SCS1168" s="754"/>
      <c r="SCT1168" s="754"/>
      <c r="SCU1168" s="754"/>
      <c r="SCV1168" s="754"/>
      <c r="SCW1168" s="754"/>
      <c r="SCX1168" s="754"/>
      <c r="SCY1168" s="754"/>
      <c r="SCZ1168" s="754"/>
      <c r="SDA1168" s="754"/>
      <c r="SDB1168" s="754"/>
      <c r="SDC1168" s="754"/>
      <c r="SDD1168" s="754"/>
      <c r="SDE1168" s="754"/>
      <c r="SDF1168" s="754"/>
      <c r="SDG1168" s="754"/>
      <c r="SDH1168" s="754"/>
      <c r="SDI1168" s="754"/>
      <c r="SDJ1168" s="754"/>
      <c r="SDK1168" s="754"/>
      <c r="SDL1168" s="754"/>
      <c r="SDM1168" s="754"/>
      <c r="SDN1168" s="754"/>
      <c r="SDO1168" s="754"/>
      <c r="SDP1168" s="754"/>
      <c r="SDQ1168" s="754"/>
      <c r="SDR1168" s="754"/>
      <c r="SDS1168" s="754"/>
      <c r="SDT1168" s="754"/>
      <c r="SDU1168" s="754"/>
      <c r="SDV1168" s="754"/>
      <c r="SDW1168" s="754"/>
      <c r="SDX1168" s="754"/>
      <c r="SDY1168" s="754"/>
      <c r="SDZ1168" s="754"/>
      <c r="SEA1168" s="754"/>
      <c r="SEB1168" s="754"/>
      <c r="SEC1168" s="754"/>
      <c r="SED1168" s="754"/>
      <c r="SEE1168" s="754"/>
      <c r="SEF1168" s="754"/>
      <c r="SEG1168" s="754"/>
      <c r="SEH1168" s="754"/>
      <c r="SEI1168" s="754"/>
      <c r="SEJ1168" s="754"/>
      <c r="SEK1168" s="754"/>
      <c r="SEL1168" s="754"/>
      <c r="SEM1168" s="754"/>
      <c r="SEN1168" s="754"/>
      <c r="SEO1168" s="754"/>
      <c r="SEP1168" s="754"/>
      <c r="SEQ1168" s="754"/>
      <c r="SER1168" s="754"/>
      <c r="SES1168" s="754"/>
      <c r="SET1168" s="754"/>
      <c r="SEU1168" s="754"/>
      <c r="SEV1168" s="754"/>
      <c r="SEW1168" s="754"/>
      <c r="SEX1168" s="754"/>
      <c r="SEY1168" s="754"/>
      <c r="SEZ1168" s="754"/>
      <c r="SFA1168" s="754"/>
      <c r="SFB1168" s="754"/>
      <c r="SFC1168" s="754"/>
      <c r="SFD1168" s="754"/>
      <c r="SFE1168" s="754"/>
      <c r="SFF1168" s="754"/>
      <c r="SFG1168" s="754"/>
      <c r="SFH1168" s="754"/>
      <c r="SFI1168" s="754"/>
      <c r="SFJ1168" s="754"/>
      <c r="SFK1168" s="754"/>
      <c r="SFL1168" s="754"/>
      <c r="SFM1168" s="754"/>
      <c r="SFN1168" s="754"/>
      <c r="SFO1168" s="754"/>
      <c r="SFP1168" s="754"/>
      <c r="SFQ1168" s="754"/>
      <c r="SFR1168" s="754"/>
      <c r="SFS1168" s="754"/>
      <c r="SFT1168" s="754"/>
      <c r="SFU1168" s="754"/>
      <c r="SFV1168" s="754"/>
      <c r="SFW1168" s="754"/>
      <c r="SFX1168" s="754"/>
      <c r="SFY1168" s="754"/>
      <c r="SFZ1168" s="754"/>
      <c r="SGA1168" s="754"/>
      <c r="SGB1168" s="754"/>
      <c r="SGC1168" s="754"/>
      <c r="SGD1168" s="754"/>
      <c r="SGE1168" s="754"/>
      <c r="SGF1168" s="754"/>
      <c r="SGG1168" s="754"/>
      <c r="SGH1168" s="754"/>
      <c r="SGI1168" s="754"/>
      <c r="SGJ1168" s="754"/>
      <c r="SGK1168" s="754"/>
      <c r="SGL1168" s="754"/>
      <c r="SGM1168" s="754"/>
      <c r="SGN1168" s="754"/>
      <c r="SGO1168" s="754"/>
      <c r="SGP1168" s="754"/>
      <c r="SGQ1168" s="754"/>
      <c r="SGR1168" s="754"/>
      <c r="SGS1168" s="754"/>
      <c r="SGT1168" s="754"/>
      <c r="SGU1168" s="754"/>
      <c r="SGV1168" s="754"/>
      <c r="SGW1168" s="754"/>
      <c r="SGX1168" s="754"/>
      <c r="SGY1168" s="754"/>
      <c r="SGZ1168" s="754"/>
      <c r="SHA1168" s="754"/>
      <c r="SHB1168" s="754"/>
      <c r="SHC1168" s="754"/>
      <c r="SHD1168" s="754"/>
      <c r="SHE1168" s="754"/>
      <c r="SHF1168" s="754"/>
      <c r="SHG1168" s="754"/>
      <c r="SHH1168" s="754"/>
      <c r="SHI1168" s="754"/>
      <c r="SHJ1168" s="754"/>
      <c r="SHK1168" s="754"/>
      <c r="SHL1168" s="754"/>
      <c r="SHM1168" s="754"/>
      <c r="SHN1168" s="754"/>
      <c r="SHO1168" s="754"/>
      <c r="SHP1168" s="754"/>
      <c r="SHQ1168" s="754"/>
      <c r="SHR1168" s="754"/>
      <c r="SHS1168" s="754"/>
      <c r="SHT1168" s="754"/>
      <c r="SHU1168" s="754"/>
      <c r="SHV1168" s="754"/>
      <c r="SHW1168" s="754"/>
      <c r="SHX1168" s="754"/>
      <c r="SHY1168" s="754"/>
      <c r="SHZ1168" s="754"/>
      <c r="SIA1168" s="754"/>
      <c r="SIB1168" s="754"/>
      <c r="SIC1168" s="754"/>
      <c r="SID1168" s="754"/>
      <c r="SIE1168" s="754"/>
      <c r="SIF1168" s="754"/>
      <c r="SIG1168" s="754"/>
      <c r="SIH1168" s="754"/>
      <c r="SII1168" s="754"/>
      <c r="SIJ1168" s="754"/>
      <c r="SIK1168" s="754"/>
      <c r="SIL1168" s="754"/>
      <c r="SIM1168" s="754"/>
      <c r="SIN1168" s="754"/>
      <c r="SIO1168" s="754"/>
      <c r="SIP1168" s="754"/>
      <c r="SIQ1168" s="754"/>
      <c r="SIR1168" s="754"/>
      <c r="SIS1168" s="754"/>
      <c r="SIT1168" s="754"/>
      <c r="SIU1168" s="754"/>
      <c r="SIV1168" s="754"/>
      <c r="SIW1168" s="754"/>
      <c r="SIX1168" s="754"/>
      <c r="SIY1168" s="754"/>
      <c r="SIZ1168" s="754"/>
      <c r="SJA1168" s="754"/>
      <c r="SJB1168" s="754"/>
      <c r="SJC1168" s="754"/>
      <c r="SJD1168" s="754"/>
      <c r="SJE1168" s="754"/>
      <c r="SJF1168" s="754"/>
      <c r="SJG1168" s="754"/>
      <c r="SJH1168" s="754"/>
      <c r="SJI1168" s="754"/>
      <c r="SJJ1168" s="754"/>
      <c r="SJK1168" s="754"/>
      <c r="SJL1168" s="754"/>
      <c r="SJM1168" s="754"/>
      <c r="SJN1168" s="754"/>
      <c r="SJO1168" s="754"/>
      <c r="SJP1168" s="754"/>
      <c r="SJQ1168" s="754"/>
      <c r="SJR1168" s="754"/>
      <c r="SJS1168" s="754"/>
      <c r="SJT1168" s="754"/>
      <c r="SJU1168" s="754"/>
      <c r="SJV1168" s="754"/>
      <c r="SJW1168" s="754"/>
      <c r="SJX1168" s="754"/>
      <c r="SJY1168" s="754"/>
      <c r="SJZ1168" s="754"/>
      <c r="SKA1168" s="754"/>
      <c r="SKB1168" s="754"/>
      <c r="SKC1168" s="754"/>
      <c r="SKD1168" s="754"/>
      <c r="SKE1168" s="754"/>
      <c r="SKF1168" s="754"/>
      <c r="SKG1168" s="754"/>
      <c r="SKH1168" s="754"/>
      <c r="SKI1168" s="754"/>
      <c r="SKJ1168" s="754"/>
      <c r="SKK1168" s="754"/>
      <c r="SKL1168" s="754"/>
      <c r="SKM1168" s="754"/>
      <c r="SKN1168" s="754"/>
      <c r="SKO1168" s="754"/>
      <c r="SKP1168" s="754"/>
      <c r="SKQ1168" s="754"/>
      <c r="SKR1168" s="754"/>
      <c r="SKS1168" s="754"/>
      <c r="SKT1168" s="754"/>
      <c r="SKU1168" s="754"/>
      <c r="SKV1168" s="754"/>
      <c r="SKW1168" s="754"/>
      <c r="SKX1168" s="754"/>
      <c r="SKY1168" s="754"/>
      <c r="SKZ1168" s="754"/>
      <c r="SLA1168" s="754"/>
      <c r="SLB1168" s="754"/>
      <c r="SLC1168" s="754"/>
      <c r="SLD1168" s="754"/>
      <c r="SLE1168" s="754"/>
      <c r="SLF1168" s="754"/>
      <c r="SLG1168" s="754"/>
      <c r="SLH1168" s="754"/>
      <c r="SLI1168" s="754"/>
      <c r="SLJ1168" s="754"/>
      <c r="SLK1168" s="754"/>
      <c r="SLL1168" s="754"/>
      <c r="SLM1168" s="754"/>
      <c r="SLN1168" s="754"/>
      <c r="SLO1168" s="754"/>
      <c r="SLP1168" s="754"/>
      <c r="SLQ1168" s="754"/>
      <c r="SLR1168" s="754"/>
      <c r="SLS1168" s="754"/>
      <c r="SLT1168" s="754"/>
      <c r="SLU1168" s="754"/>
      <c r="SLV1168" s="754"/>
      <c r="SLW1168" s="754"/>
      <c r="SLX1168" s="754"/>
      <c r="SLY1168" s="754"/>
      <c r="SLZ1168" s="754"/>
      <c r="SMA1168" s="754"/>
      <c r="SMB1168" s="754"/>
      <c r="SMC1168" s="754"/>
      <c r="SMD1168" s="754"/>
      <c r="SME1168" s="754"/>
      <c r="SMF1168" s="754"/>
      <c r="SMG1168" s="754"/>
      <c r="SMH1168" s="754"/>
      <c r="SMI1168" s="754"/>
      <c r="SMJ1168" s="754"/>
      <c r="SMK1168" s="754"/>
      <c r="SML1168" s="754"/>
      <c r="SMM1168" s="754"/>
      <c r="SMN1168" s="754"/>
      <c r="SMO1168" s="754"/>
      <c r="SMP1168" s="754"/>
      <c r="SMQ1168" s="754"/>
      <c r="SMR1168" s="754"/>
      <c r="SMS1168" s="754"/>
      <c r="SMT1168" s="754"/>
      <c r="SMU1168" s="754"/>
      <c r="SMV1168" s="754"/>
      <c r="SMW1168" s="754"/>
      <c r="SMX1168" s="754"/>
      <c r="SMY1168" s="754"/>
      <c r="SMZ1168" s="754"/>
      <c r="SNA1168" s="754"/>
      <c r="SNB1168" s="754"/>
      <c r="SNC1168" s="754"/>
      <c r="SND1168" s="754"/>
      <c r="SNE1168" s="754"/>
      <c r="SNF1168" s="754"/>
      <c r="SNG1168" s="754"/>
      <c r="SNH1168" s="754"/>
      <c r="SNI1168" s="754"/>
      <c r="SNJ1168" s="754"/>
      <c r="SNK1168" s="754"/>
      <c r="SNL1168" s="754"/>
      <c r="SNM1168" s="754"/>
      <c r="SNN1168" s="754"/>
      <c r="SNO1168" s="754"/>
      <c r="SNP1168" s="754"/>
      <c r="SNQ1168" s="754"/>
      <c r="SNR1168" s="754"/>
      <c r="SNS1168" s="754"/>
      <c r="SNT1168" s="754"/>
      <c r="SNU1168" s="754"/>
      <c r="SNV1168" s="754"/>
      <c r="SNW1168" s="754"/>
      <c r="SNX1168" s="754"/>
      <c r="SNY1168" s="754"/>
      <c r="SNZ1168" s="754"/>
      <c r="SOA1168" s="754"/>
      <c r="SOB1168" s="754"/>
      <c r="SOC1168" s="754"/>
      <c r="SOD1168" s="754"/>
      <c r="SOE1168" s="754"/>
      <c r="SOF1168" s="754"/>
      <c r="SOG1168" s="754"/>
      <c r="SOH1168" s="754"/>
      <c r="SOI1168" s="754"/>
      <c r="SOJ1168" s="754"/>
      <c r="SOK1168" s="754"/>
      <c r="SOL1168" s="754"/>
      <c r="SOM1168" s="754"/>
      <c r="SON1168" s="754"/>
      <c r="SOO1168" s="754"/>
      <c r="SOP1168" s="754"/>
      <c r="SOQ1168" s="754"/>
      <c r="SOR1168" s="754"/>
      <c r="SOS1168" s="754"/>
      <c r="SOT1168" s="754"/>
      <c r="SOU1168" s="754"/>
      <c r="SOV1168" s="754"/>
      <c r="SOW1168" s="754"/>
      <c r="SOX1168" s="754"/>
      <c r="SOY1168" s="754"/>
      <c r="SOZ1168" s="754"/>
      <c r="SPA1168" s="754"/>
      <c r="SPB1168" s="754"/>
      <c r="SPC1168" s="754"/>
      <c r="SPD1168" s="754"/>
      <c r="SPE1168" s="754"/>
      <c r="SPF1168" s="754"/>
      <c r="SPG1168" s="754"/>
      <c r="SPH1168" s="754"/>
      <c r="SPI1168" s="754"/>
      <c r="SPJ1168" s="754"/>
      <c r="SPK1168" s="754"/>
      <c r="SPL1168" s="754"/>
      <c r="SPM1168" s="754"/>
      <c r="SPN1168" s="754"/>
      <c r="SPO1168" s="754"/>
      <c r="SPP1168" s="754"/>
      <c r="SPQ1168" s="754"/>
      <c r="SPR1168" s="754"/>
      <c r="SPS1168" s="754"/>
      <c r="SPT1168" s="754"/>
      <c r="SPU1168" s="754"/>
      <c r="SPV1168" s="754"/>
      <c r="SPW1168" s="754"/>
      <c r="SPX1168" s="754"/>
      <c r="SPY1168" s="754"/>
      <c r="SPZ1168" s="754"/>
      <c r="SQA1168" s="754"/>
      <c r="SQB1168" s="754"/>
      <c r="SQC1168" s="754"/>
      <c r="SQD1168" s="754"/>
      <c r="SQE1168" s="754"/>
      <c r="SQF1168" s="754"/>
      <c r="SQG1168" s="754"/>
      <c r="SQH1168" s="754"/>
      <c r="SQI1168" s="754"/>
      <c r="SQJ1168" s="754"/>
      <c r="SQK1168" s="754"/>
      <c r="SQL1168" s="754"/>
      <c r="SQM1168" s="754"/>
      <c r="SQN1168" s="754"/>
      <c r="SQO1168" s="754"/>
      <c r="SQP1168" s="754"/>
      <c r="SQQ1168" s="754"/>
      <c r="SQR1168" s="754"/>
      <c r="SQS1168" s="754"/>
      <c r="SQT1168" s="754"/>
      <c r="SQU1168" s="754"/>
      <c r="SQV1168" s="754"/>
      <c r="SQW1168" s="754"/>
      <c r="SQX1168" s="754"/>
      <c r="SQY1168" s="754"/>
      <c r="SQZ1168" s="754"/>
      <c r="SRA1168" s="754"/>
      <c r="SRB1168" s="754"/>
      <c r="SRC1168" s="754"/>
      <c r="SRD1168" s="754"/>
      <c r="SRE1168" s="754"/>
      <c r="SRF1168" s="754"/>
      <c r="SRG1168" s="754"/>
      <c r="SRH1168" s="754"/>
      <c r="SRI1168" s="754"/>
      <c r="SRJ1168" s="754"/>
      <c r="SRK1168" s="754"/>
      <c r="SRL1168" s="754"/>
      <c r="SRM1168" s="754"/>
      <c r="SRN1168" s="754"/>
      <c r="SRO1168" s="754"/>
      <c r="SRP1168" s="754"/>
      <c r="SRQ1168" s="754"/>
      <c r="SRR1168" s="754"/>
      <c r="SRS1168" s="754"/>
      <c r="SRT1168" s="754"/>
      <c r="SRU1168" s="754"/>
      <c r="SRV1168" s="754"/>
      <c r="SRW1168" s="754"/>
      <c r="SRX1168" s="754"/>
      <c r="SRY1168" s="754"/>
      <c r="SRZ1168" s="754"/>
      <c r="SSA1168" s="754"/>
      <c r="SSB1168" s="754"/>
      <c r="SSC1168" s="754"/>
      <c r="SSD1168" s="754"/>
      <c r="SSE1168" s="754"/>
      <c r="SSF1168" s="754"/>
      <c r="SSG1168" s="754"/>
      <c r="SSH1168" s="754"/>
      <c r="SSI1168" s="754"/>
      <c r="SSJ1168" s="754"/>
      <c r="SSK1168" s="754"/>
      <c r="SSL1168" s="754"/>
      <c r="SSM1168" s="754"/>
      <c r="SSN1168" s="754"/>
      <c r="SSO1168" s="754"/>
      <c r="SSP1168" s="754"/>
      <c r="SSQ1168" s="754"/>
      <c r="SSR1168" s="754"/>
      <c r="SSS1168" s="754"/>
      <c r="SST1168" s="754"/>
      <c r="SSU1168" s="754"/>
      <c r="SSV1168" s="754"/>
      <c r="SSW1168" s="754"/>
      <c r="SSX1168" s="754"/>
      <c r="SSY1168" s="754"/>
      <c r="SSZ1168" s="754"/>
      <c r="STA1168" s="754"/>
      <c r="STB1168" s="754"/>
      <c r="STC1168" s="754"/>
      <c r="STD1168" s="754"/>
      <c r="STE1168" s="754"/>
      <c r="STF1168" s="754"/>
      <c r="STG1168" s="754"/>
      <c r="STH1168" s="754"/>
      <c r="STI1168" s="754"/>
      <c r="STJ1168" s="754"/>
      <c r="STK1168" s="754"/>
      <c r="STL1168" s="754"/>
      <c r="STM1168" s="754"/>
      <c r="STN1168" s="754"/>
      <c r="STO1168" s="754"/>
      <c r="STP1168" s="754"/>
      <c r="STQ1168" s="754"/>
      <c r="STR1168" s="754"/>
      <c r="STS1168" s="754"/>
      <c r="STT1168" s="754"/>
      <c r="STU1168" s="754"/>
      <c r="STV1168" s="754"/>
      <c r="STW1168" s="754"/>
      <c r="STX1168" s="754"/>
      <c r="STY1168" s="754"/>
      <c r="STZ1168" s="754"/>
      <c r="SUA1168" s="754"/>
      <c r="SUB1168" s="754"/>
      <c r="SUC1168" s="754"/>
      <c r="SUD1168" s="754"/>
      <c r="SUE1168" s="754"/>
      <c r="SUF1168" s="754"/>
      <c r="SUG1168" s="754"/>
      <c r="SUH1168" s="754"/>
      <c r="SUI1168" s="754"/>
      <c r="SUJ1168" s="754"/>
      <c r="SUK1168" s="754"/>
      <c r="SUL1168" s="754"/>
      <c r="SUM1168" s="754"/>
      <c r="SUN1168" s="754"/>
      <c r="SUO1168" s="754"/>
      <c r="SUP1168" s="754"/>
      <c r="SUQ1168" s="754"/>
      <c r="SUR1168" s="754"/>
      <c r="SUS1168" s="754"/>
      <c r="SUT1168" s="754"/>
      <c r="SUU1168" s="754"/>
      <c r="SUV1168" s="754"/>
      <c r="SUW1168" s="754"/>
      <c r="SUX1168" s="754"/>
      <c r="SUY1168" s="754"/>
      <c r="SUZ1168" s="754"/>
      <c r="SVA1168" s="754"/>
      <c r="SVB1168" s="754"/>
      <c r="SVC1168" s="754"/>
      <c r="SVD1168" s="754"/>
      <c r="SVE1168" s="754"/>
      <c r="SVF1168" s="754"/>
      <c r="SVG1168" s="754"/>
      <c r="SVH1168" s="754"/>
      <c r="SVI1168" s="754"/>
      <c r="SVJ1168" s="754"/>
      <c r="SVK1168" s="754"/>
      <c r="SVL1168" s="754"/>
      <c r="SVM1168" s="754"/>
      <c r="SVN1168" s="754"/>
      <c r="SVO1168" s="754"/>
      <c r="SVP1168" s="754"/>
      <c r="SVQ1168" s="754"/>
      <c r="SVR1168" s="754"/>
      <c r="SVS1168" s="754"/>
      <c r="SVT1168" s="754"/>
      <c r="SVU1168" s="754"/>
      <c r="SVV1168" s="754"/>
      <c r="SVW1168" s="754"/>
      <c r="SVX1168" s="754"/>
      <c r="SVY1168" s="754"/>
      <c r="SVZ1168" s="754"/>
      <c r="SWA1168" s="754"/>
      <c r="SWB1168" s="754"/>
      <c r="SWC1168" s="754"/>
      <c r="SWD1168" s="754"/>
      <c r="SWE1168" s="754"/>
      <c r="SWF1168" s="754"/>
      <c r="SWG1168" s="754"/>
      <c r="SWH1168" s="754"/>
      <c r="SWI1168" s="754"/>
      <c r="SWJ1168" s="754"/>
      <c r="SWK1168" s="754"/>
      <c r="SWL1168" s="754"/>
      <c r="SWM1168" s="754"/>
      <c r="SWN1168" s="754"/>
      <c r="SWO1168" s="754"/>
      <c r="SWP1168" s="754"/>
      <c r="SWQ1168" s="754"/>
      <c r="SWR1168" s="754"/>
      <c r="SWS1168" s="754"/>
      <c r="SWT1168" s="754"/>
      <c r="SWU1168" s="754"/>
      <c r="SWV1168" s="754"/>
      <c r="SWW1168" s="754"/>
      <c r="SWX1168" s="754"/>
      <c r="SWY1168" s="754"/>
      <c r="SWZ1168" s="754"/>
      <c r="SXA1168" s="754"/>
      <c r="SXB1168" s="754"/>
      <c r="SXC1168" s="754"/>
      <c r="SXD1168" s="754"/>
      <c r="SXE1168" s="754"/>
      <c r="SXF1168" s="754"/>
      <c r="SXG1168" s="754"/>
      <c r="SXH1168" s="754"/>
      <c r="SXI1168" s="754"/>
      <c r="SXJ1168" s="754"/>
      <c r="SXK1168" s="754"/>
      <c r="SXL1168" s="754"/>
      <c r="SXM1168" s="754"/>
      <c r="SXN1168" s="754"/>
      <c r="SXO1168" s="754"/>
      <c r="SXP1168" s="754"/>
      <c r="SXQ1168" s="754"/>
      <c r="SXR1168" s="754"/>
      <c r="SXS1168" s="754"/>
      <c r="SXT1168" s="754"/>
      <c r="SXU1168" s="754"/>
      <c r="SXV1168" s="754"/>
      <c r="SXW1168" s="754"/>
      <c r="SXX1168" s="754"/>
      <c r="SXY1168" s="754"/>
      <c r="SXZ1168" s="754"/>
      <c r="SYA1168" s="754"/>
      <c r="SYB1168" s="754"/>
      <c r="SYC1168" s="754"/>
      <c r="SYD1168" s="754"/>
      <c r="SYE1168" s="754"/>
      <c r="SYF1168" s="754"/>
      <c r="SYG1168" s="754"/>
      <c r="SYH1168" s="754"/>
      <c r="SYI1168" s="754"/>
      <c r="SYJ1168" s="754"/>
      <c r="SYK1168" s="754"/>
      <c r="SYL1168" s="754"/>
      <c r="SYM1168" s="754"/>
      <c r="SYN1168" s="754"/>
      <c r="SYO1168" s="754"/>
      <c r="SYP1168" s="754"/>
      <c r="SYQ1168" s="754"/>
      <c r="SYR1168" s="754"/>
      <c r="SYS1168" s="754"/>
      <c r="SYT1168" s="754"/>
      <c r="SYU1168" s="754"/>
      <c r="SYV1168" s="754"/>
      <c r="SYW1168" s="754"/>
      <c r="SYX1168" s="754"/>
      <c r="SYY1168" s="754"/>
      <c r="SYZ1168" s="754"/>
      <c r="SZA1168" s="754"/>
      <c r="SZB1168" s="754"/>
      <c r="SZC1168" s="754"/>
      <c r="SZD1168" s="754"/>
      <c r="SZE1168" s="754"/>
      <c r="SZF1168" s="754"/>
      <c r="SZG1168" s="754"/>
      <c r="SZH1168" s="754"/>
      <c r="SZI1168" s="754"/>
      <c r="SZJ1168" s="754"/>
      <c r="SZK1168" s="754"/>
      <c r="SZL1168" s="754"/>
      <c r="SZM1168" s="754"/>
      <c r="SZN1168" s="754"/>
      <c r="SZO1168" s="754"/>
      <c r="SZP1168" s="754"/>
      <c r="SZQ1168" s="754"/>
      <c r="SZR1168" s="754"/>
      <c r="SZS1168" s="754"/>
      <c r="SZT1168" s="754"/>
      <c r="SZU1168" s="754"/>
      <c r="SZV1168" s="754"/>
      <c r="SZW1168" s="754"/>
      <c r="SZX1168" s="754"/>
      <c r="SZY1168" s="754"/>
      <c r="SZZ1168" s="754"/>
      <c r="TAA1168" s="754"/>
      <c r="TAB1168" s="754"/>
      <c r="TAC1168" s="754"/>
      <c r="TAD1168" s="754"/>
      <c r="TAE1168" s="754"/>
      <c r="TAF1168" s="754"/>
      <c r="TAG1168" s="754"/>
      <c r="TAH1168" s="754"/>
      <c r="TAI1168" s="754"/>
      <c r="TAJ1168" s="754"/>
      <c r="TAK1168" s="754"/>
      <c r="TAL1168" s="754"/>
      <c r="TAM1168" s="754"/>
      <c r="TAN1168" s="754"/>
      <c r="TAO1168" s="754"/>
      <c r="TAP1168" s="754"/>
      <c r="TAQ1168" s="754"/>
      <c r="TAR1168" s="754"/>
      <c r="TAS1168" s="754"/>
      <c r="TAT1168" s="754"/>
      <c r="TAU1168" s="754"/>
      <c r="TAV1168" s="754"/>
      <c r="TAW1168" s="754"/>
      <c r="TAX1168" s="754"/>
      <c r="TAY1168" s="754"/>
      <c r="TAZ1168" s="754"/>
      <c r="TBA1168" s="754"/>
      <c r="TBB1168" s="754"/>
      <c r="TBC1168" s="754"/>
      <c r="TBD1168" s="754"/>
      <c r="TBE1168" s="754"/>
      <c r="TBF1168" s="754"/>
      <c r="TBG1168" s="754"/>
      <c r="TBH1168" s="754"/>
      <c r="TBI1168" s="754"/>
      <c r="TBJ1168" s="754"/>
      <c r="TBK1168" s="754"/>
      <c r="TBL1168" s="754"/>
      <c r="TBM1168" s="754"/>
      <c r="TBN1168" s="754"/>
      <c r="TBO1168" s="754"/>
      <c r="TBP1168" s="754"/>
      <c r="TBQ1168" s="754"/>
      <c r="TBR1168" s="754"/>
      <c r="TBS1168" s="754"/>
      <c r="TBT1168" s="754"/>
      <c r="TBU1168" s="754"/>
      <c r="TBV1168" s="754"/>
      <c r="TBW1168" s="754"/>
      <c r="TBX1168" s="754"/>
      <c r="TBY1168" s="754"/>
      <c r="TBZ1168" s="754"/>
      <c r="TCA1168" s="754"/>
      <c r="TCB1168" s="754"/>
      <c r="TCC1168" s="754"/>
      <c r="TCD1168" s="754"/>
      <c r="TCE1168" s="754"/>
      <c r="TCF1168" s="754"/>
      <c r="TCG1168" s="754"/>
      <c r="TCH1168" s="754"/>
      <c r="TCI1168" s="754"/>
      <c r="TCJ1168" s="754"/>
      <c r="TCK1168" s="754"/>
      <c r="TCL1168" s="754"/>
      <c r="TCM1168" s="754"/>
      <c r="TCN1168" s="754"/>
      <c r="TCO1168" s="754"/>
      <c r="TCP1168" s="754"/>
      <c r="TCQ1168" s="754"/>
      <c r="TCR1168" s="754"/>
      <c r="TCS1168" s="754"/>
      <c r="TCT1168" s="754"/>
      <c r="TCU1168" s="754"/>
      <c r="TCV1168" s="754"/>
      <c r="TCW1168" s="754"/>
      <c r="TCX1168" s="754"/>
      <c r="TCY1168" s="754"/>
      <c r="TCZ1168" s="754"/>
      <c r="TDA1168" s="754"/>
      <c r="TDB1168" s="754"/>
      <c r="TDC1168" s="754"/>
      <c r="TDD1168" s="754"/>
      <c r="TDE1168" s="754"/>
      <c r="TDF1168" s="754"/>
      <c r="TDG1168" s="754"/>
      <c r="TDH1168" s="754"/>
      <c r="TDI1168" s="754"/>
      <c r="TDJ1168" s="754"/>
      <c r="TDK1168" s="754"/>
      <c r="TDL1168" s="754"/>
      <c r="TDM1168" s="754"/>
      <c r="TDN1168" s="754"/>
      <c r="TDO1168" s="754"/>
      <c r="TDP1168" s="754"/>
      <c r="TDQ1168" s="754"/>
      <c r="TDR1168" s="754"/>
      <c r="TDS1168" s="754"/>
      <c r="TDT1168" s="754"/>
      <c r="TDU1168" s="754"/>
      <c r="TDV1168" s="754"/>
      <c r="TDW1168" s="754"/>
      <c r="TDX1168" s="754"/>
      <c r="TDY1168" s="754"/>
      <c r="TDZ1168" s="754"/>
      <c r="TEA1168" s="754"/>
      <c r="TEB1168" s="754"/>
      <c r="TEC1168" s="754"/>
      <c r="TED1168" s="754"/>
      <c r="TEE1168" s="754"/>
      <c r="TEF1168" s="754"/>
      <c r="TEG1168" s="754"/>
      <c r="TEH1168" s="754"/>
      <c r="TEI1168" s="754"/>
      <c r="TEJ1168" s="754"/>
      <c r="TEK1168" s="754"/>
      <c r="TEL1168" s="754"/>
      <c r="TEM1168" s="754"/>
      <c r="TEN1168" s="754"/>
      <c r="TEO1168" s="754"/>
      <c r="TEP1168" s="754"/>
      <c r="TEQ1168" s="754"/>
      <c r="TER1168" s="754"/>
      <c r="TES1168" s="754"/>
      <c r="TET1168" s="754"/>
      <c r="TEU1168" s="754"/>
      <c r="TEV1168" s="754"/>
      <c r="TEW1168" s="754"/>
      <c r="TEX1168" s="754"/>
      <c r="TEY1168" s="754"/>
      <c r="TEZ1168" s="754"/>
      <c r="TFA1168" s="754"/>
      <c r="TFB1168" s="754"/>
      <c r="TFC1168" s="754"/>
      <c r="TFD1168" s="754"/>
      <c r="TFE1168" s="754"/>
      <c r="TFF1168" s="754"/>
      <c r="TFG1168" s="754"/>
      <c r="TFH1168" s="754"/>
      <c r="TFI1168" s="754"/>
      <c r="TFJ1168" s="754"/>
      <c r="TFK1168" s="754"/>
      <c r="TFL1168" s="754"/>
      <c r="TFM1168" s="754"/>
      <c r="TFN1168" s="754"/>
      <c r="TFO1168" s="754"/>
      <c r="TFP1168" s="754"/>
      <c r="TFQ1168" s="754"/>
      <c r="TFR1168" s="754"/>
      <c r="TFS1168" s="754"/>
      <c r="TFT1168" s="754"/>
      <c r="TFU1168" s="754"/>
      <c r="TFV1168" s="754"/>
      <c r="TFW1168" s="754"/>
      <c r="TFX1168" s="754"/>
      <c r="TFY1168" s="754"/>
      <c r="TFZ1168" s="754"/>
      <c r="TGA1168" s="754"/>
      <c r="TGB1168" s="754"/>
      <c r="TGC1168" s="754"/>
      <c r="TGD1168" s="754"/>
      <c r="TGE1168" s="754"/>
      <c r="TGF1168" s="754"/>
      <c r="TGG1168" s="754"/>
      <c r="TGH1168" s="754"/>
      <c r="TGI1168" s="754"/>
      <c r="TGJ1168" s="754"/>
      <c r="TGK1168" s="754"/>
      <c r="TGL1168" s="754"/>
      <c r="TGM1168" s="754"/>
      <c r="TGN1168" s="754"/>
      <c r="TGO1168" s="754"/>
      <c r="TGP1168" s="754"/>
      <c r="TGQ1168" s="754"/>
      <c r="TGR1168" s="754"/>
      <c r="TGS1168" s="754"/>
      <c r="TGT1168" s="754"/>
      <c r="TGU1168" s="754"/>
      <c r="TGV1168" s="754"/>
      <c r="TGW1168" s="754"/>
      <c r="TGX1168" s="754"/>
      <c r="TGY1168" s="754"/>
      <c r="TGZ1168" s="754"/>
      <c r="THA1168" s="754"/>
      <c r="THB1168" s="754"/>
      <c r="THC1168" s="754"/>
      <c r="THD1168" s="754"/>
      <c r="THE1168" s="754"/>
      <c r="THF1168" s="754"/>
      <c r="THG1168" s="754"/>
      <c r="THH1168" s="754"/>
      <c r="THI1168" s="754"/>
      <c r="THJ1168" s="754"/>
      <c r="THK1168" s="754"/>
      <c r="THL1168" s="754"/>
      <c r="THM1168" s="754"/>
      <c r="THN1168" s="754"/>
      <c r="THO1168" s="754"/>
      <c r="THP1168" s="754"/>
      <c r="THQ1168" s="754"/>
      <c r="THR1168" s="754"/>
      <c r="THS1168" s="754"/>
      <c r="THT1168" s="754"/>
      <c r="THU1168" s="754"/>
      <c r="THV1168" s="754"/>
      <c r="THW1168" s="754"/>
      <c r="THX1168" s="754"/>
      <c r="THY1168" s="754"/>
      <c r="THZ1168" s="754"/>
      <c r="TIA1168" s="754"/>
      <c r="TIB1168" s="754"/>
      <c r="TIC1168" s="754"/>
      <c r="TID1168" s="754"/>
      <c r="TIE1168" s="754"/>
      <c r="TIF1168" s="754"/>
      <c r="TIG1168" s="754"/>
      <c r="TIH1168" s="754"/>
      <c r="TII1168" s="754"/>
      <c r="TIJ1168" s="754"/>
      <c r="TIK1168" s="754"/>
      <c r="TIL1168" s="754"/>
      <c r="TIM1168" s="754"/>
      <c r="TIN1168" s="754"/>
      <c r="TIO1168" s="754"/>
      <c r="TIP1168" s="754"/>
      <c r="TIQ1168" s="754"/>
      <c r="TIR1168" s="754"/>
      <c r="TIS1168" s="754"/>
      <c r="TIT1168" s="754"/>
      <c r="TIU1168" s="754"/>
      <c r="TIV1168" s="754"/>
      <c r="TIW1168" s="754"/>
      <c r="TIX1168" s="754"/>
      <c r="TIY1168" s="754"/>
      <c r="TIZ1168" s="754"/>
      <c r="TJA1168" s="754"/>
      <c r="TJB1168" s="754"/>
      <c r="TJC1168" s="754"/>
      <c r="TJD1168" s="754"/>
      <c r="TJE1168" s="754"/>
      <c r="TJF1168" s="754"/>
      <c r="TJG1168" s="754"/>
      <c r="TJH1168" s="754"/>
      <c r="TJI1168" s="754"/>
      <c r="TJJ1168" s="754"/>
      <c r="TJK1168" s="754"/>
      <c r="TJL1168" s="754"/>
      <c r="TJM1168" s="754"/>
      <c r="TJN1168" s="754"/>
      <c r="TJO1168" s="754"/>
      <c r="TJP1168" s="754"/>
      <c r="TJQ1168" s="754"/>
      <c r="TJR1168" s="754"/>
      <c r="TJS1168" s="754"/>
      <c r="TJT1168" s="754"/>
      <c r="TJU1168" s="754"/>
      <c r="TJV1168" s="754"/>
      <c r="TJW1168" s="754"/>
      <c r="TJX1168" s="754"/>
      <c r="TJY1168" s="754"/>
      <c r="TJZ1168" s="754"/>
      <c r="TKA1168" s="754"/>
      <c r="TKB1168" s="754"/>
      <c r="TKC1168" s="754"/>
      <c r="TKD1168" s="754"/>
      <c r="TKE1168" s="754"/>
      <c r="TKF1168" s="754"/>
      <c r="TKG1168" s="754"/>
      <c r="TKH1168" s="754"/>
      <c r="TKI1168" s="754"/>
      <c r="TKJ1168" s="754"/>
      <c r="TKK1168" s="754"/>
      <c r="TKL1168" s="754"/>
      <c r="TKM1168" s="754"/>
      <c r="TKN1168" s="754"/>
      <c r="TKO1168" s="754"/>
      <c r="TKP1168" s="754"/>
      <c r="TKQ1168" s="754"/>
      <c r="TKR1168" s="754"/>
      <c r="TKS1168" s="754"/>
      <c r="TKT1168" s="754"/>
      <c r="TKU1168" s="754"/>
      <c r="TKV1168" s="754"/>
      <c r="TKW1168" s="754"/>
      <c r="TKX1168" s="754"/>
      <c r="TKY1168" s="754"/>
      <c r="TKZ1168" s="754"/>
      <c r="TLA1168" s="754"/>
      <c r="TLB1168" s="754"/>
      <c r="TLC1168" s="754"/>
      <c r="TLD1168" s="754"/>
      <c r="TLE1168" s="754"/>
      <c r="TLF1168" s="754"/>
      <c r="TLG1168" s="754"/>
      <c r="TLH1168" s="754"/>
      <c r="TLI1168" s="754"/>
      <c r="TLJ1168" s="754"/>
      <c r="TLK1168" s="754"/>
      <c r="TLL1168" s="754"/>
      <c r="TLM1168" s="754"/>
      <c r="TLN1168" s="754"/>
      <c r="TLO1168" s="754"/>
      <c r="TLP1168" s="754"/>
      <c r="TLQ1168" s="754"/>
      <c r="TLR1168" s="754"/>
      <c r="TLS1168" s="754"/>
      <c r="TLT1168" s="754"/>
      <c r="TLU1168" s="754"/>
      <c r="TLV1168" s="754"/>
      <c r="TLW1168" s="754"/>
      <c r="TLX1168" s="754"/>
      <c r="TLY1168" s="754"/>
      <c r="TLZ1168" s="754"/>
      <c r="TMA1168" s="754"/>
      <c r="TMB1168" s="754"/>
      <c r="TMC1168" s="754"/>
      <c r="TMD1168" s="754"/>
      <c r="TME1168" s="754"/>
      <c r="TMF1168" s="754"/>
      <c r="TMG1168" s="754"/>
      <c r="TMH1168" s="754"/>
      <c r="TMI1168" s="754"/>
      <c r="TMJ1168" s="754"/>
      <c r="TMK1168" s="754"/>
      <c r="TML1168" s="754"/>
      <c r="TMM1168" s="754"/>
      <c r="TMN1168" s="754"/>
      <c r="TMO1168" s="754"/>
      <c r="TMP1168" s="754"/>
      <c r="TMQ1168" s="754"/>
      <c r="TMR1168" s="754"/>
      <c r="TMS1168" s="754"/>
      <c r="TMT1168" s="754"/>
      <c r="TMU1168" s="754"/>
      <c r="TMV1168" s="754"/>
      <c r="TMW1168" s="754"/>
      <c r="TMX1168" s="754"/>
      <c r="TMY1168" s="754"/>
      <c r="TMZ1168" s="754"/>
      <c r="TNA1168" s="754"/>
      <c r="TNB1168" s="754"/>
      <c r="TNC1168" s="754"/>
      <c r="TND1168" s="754"/>
      <c r="TNE1168" s="754"/>
      <c r="TNF1168" s="754"/>
      <c r="TNG1168" s="754"/>
      <c r="TNH1168" s="754"/>
      <c r="TNI1168" s="754"/>
      <c r="TNJ1168" s="754"/>
      <c r="TNK1168" s="754"/>
      <c r="TNL1168" s="754"/>
      <c r="TNM1168" s="754"/>
      <c r="TNN1168" s="754"/>
      <c r="TNO1168" s="754"/>
      <c r="TNP1168" s="754"/>
      <c r="TNQ1168" s="754"/>
      <c r="TNR1168" s="754"/>
      <c r="TNS1168" s="754"/>
      <c r="TNT1168" s="754"/>
      <c r="TNU1168" s="754"/>
      <c r="TNV1168" s="754"/>
      <c r="TNW1168" s="754"/>
      <c r="TNX1168" s="754"/>
      <c r="TNY1168" s="754"/>
      <c r="TNZ1168" s="754"/>
      <c r="TOA1168" s="754"/>
      <c r="TOB1168" s="754"/>
      <c r="TOC1168" s="754"/>
      <c r="TOD1168" s="754"/>
      <c r="TOE1168" s="754"/>
      <c r="TOF1168" s="754"/>
      <c r="TOG1168" s="754"/>
      <c r="TOH1168" s="754"/>
      <c r="TOI1168" s="754"/>
      <c r="TOJ1168" s="754"/>
      <c r="TOK1168" s="754"/>
      <c r="TOL1168" s="754"/>
      <c r="TOM1168" s="754"/>
      <c r="TON1168" s="754"/>
      <c r="TOO1168" s="754"/>
      <c r="TOP1168" s="754"/>
      <c r="TOQ1168" s="754"/>
      <c r="TOR1168" s="754"/>
      <c r="TOS1168" s="754"/>
      <c r="TOT1168" s="754"/>
      <c r="TOU1168" s="754"/>
      <c r="TOV1168" s="754"/>
      <c r="TOW1168" s="754"/>
      <c r="TOX1168" s="754"/>
      <c r="TOY1168" s="754"/>
      <c r="TOZ1168" s="754"/>
      <c r="TPA1168" s="754"/>
      <c r="TPB1168" s="754"/>
      <c r="TPC1168" s="754"/>
      <c r="TPD1168" s="754"/>
      <c r="TPE1168" s="754"/>
      <c r="TPF1168" s="754"/>
      <c r="TPG1168" s="754"/>
      <c r="TPH1168" s="754"/>
      <c r="TPI1168" s="754"/>
      <c r="TPJ1168" s="754"/>
      <c r="TPK1168" s="754"/>
      <c r="TPL1168" s="754"/>
      <c r="TPM1168" s="754"/>
      <c r="TPN1168" s="754"/>
      <c r="TPO1168" s="754"/>
      <c r="TPP1168" s="754"/>
      <c r="TPQ1168" s="754"/>
      <c r="TPR1168" s="754"/>
      <c r="TPS1168" s="754"/>
      <c r="TPT1168" s="754"/>
      <c r="TPU1168" s="754"/>
      <c r="TPV1168" s="754"/>
      <c r="TPW1168" s="754"/>
      <c r="TPX1168" s="754"/>
      <c r="TPY1168" s="754"/>
      <c r="TPZ1168" s="754"/>
      <c r="TQA1168" s="754"/>
      <c r="TQB1168" s="754"/>
      <c r="TQC1168" s="754"/>
      <c r="TQD1168" s="754"/>
      <c r="TQE1168" s="754"/>
      <c r="TQF1168" s="754"/>
      <c r="TQG1168" s="754"/>
      <c r="TQH1168" s="754"/>
      <c r="TQI1168" s="754"/>
      <c r="TQJ1168" s="754"/>
      <c r="TQK1168" s="754"/>
      <c r="TQL1168" s="754"/>
      <c r="TQM1168" s="754"/>
      <c r="TQN1168" s="754"/>
      <c r="TQO1168" s="754"/>
      <c r="TQP1168" s="754"/>
      <c r="TQQ1168" s="754"/>
      <c r="TQR1168" s="754"/>
      <c r="TQS1168" s="754"/>
      <c r="TQT1168" s="754"/>
      <c r="TQU1168" s="754"/>
      <c r="TQV1168" s="754"/>
      <c r="TQW1168" s="754"/>
      <c r="TQX1168" s="754"/>
      <c r="TQY1168" s="754"/>
      <c r="TQZ1168" s="754"/>
      <c r="TRA1168" s="754"/>
      <c r="TRB1168" s="754"/>
      <c r="TRC1168" s="754"/>
      <c r="TRD1168" s="754"/>
      <c r="TRE1168" s="754"/>
      <c r="TRF1168" s="754"/>
      <c r="TRG1168" s="754"/>
      <c r="TRH1168" s="754"/>
      <c r="TRI1168" s="754"/>
      <c r="TRJ1168" s="754"/>
      <c r="TRK1168" s="754"/>
      <c r="TRL1168" s="754"/>
      <c r="TRM1168" s="754"/>
      <c r="TRN1168" s="754"/>
      <c r="TRO1168" s="754"/>
      <c r="TRP1168" s="754"/>
      <c r="TRQ1168" s="754"/>
      <c r="TRR1168" s="754"/>
      <c r="TRS1168" s="754"/>
      <c r="TRT1168" s="754"/>
      <c r="TRU1168" s="754"/>
      <c r="TRV1168" s="754"/>
      <c r="TRW1168" s="754"/>
      <c r="TRX1168" s="754"/>
      <c r="TRY1168" s="754"/>
      <c r="TRZ1168" s="754"/>
      <c r="TSA1168" s="754"/>
      <c r="TSB1168" s="754"/>
      <c r="TSC1168" s="754"/>
      <c r="TSD1168" s="754"/>
      <c r="TSE1168" s="754"/>
      <c r="TSF1168" s="754"/>
      <c r="TSG1168" s="754"/>
      <c r="TSH1168" s="754"/>
      <c r="TSI1168" s="754"/>
      <c r="TSJ1168" s="754"/>
      <c r="TSK1168" s="754"/>
      <c r="TSL1168" s="754"/>
      <c r="TSM1168" s="754"/>
      <c r="TSN1168" s="754"/>
      <c r="TSO1168" s="754"/>
      <c r="TSP1168" s="754"/>
      <c r="TSQ1168" s="754"/>
      <c r="TSR1168" s="754"/>
      <c r="TSS1168" s="754"/>
      <c r="TST1168" s="754"/>
      <c r="TSU1168" s="754"/>
      <c r="TSV1168" s="754"/>
      <c r="TSW1168" s="754"/>
      <c r="TSX1168" s="754"/>
      <c r="TSY1168" s="754"/>
      <c r="TSZ1168" s="754"/>
      <c r="TTA1168" s="754"/>
      <c r="TTB1168" s="754"/>
      <c r="TTC1168" s="754"/>
      <c r="TTD1168" s="754"/>
      <c r="TTE1168" s="754"/>
      <c r="TTF1168" s="754"/>
      <c r="TTG1168" s="754"/>
      <c r="TTH1168" s="754"/>
      <c r="TTI1168" s="754"/>
      <c r="TTJ1168" s="754"/>
      <c r="TTK1168" s="754"/>
      <c r="TTL1168" s="754"/>
      <c r="TTM1168" s="754"/>
      <c r="TTN1168" s="754"/>
      <c r="TTO1168" s="754"/>
      <c r="TTP1168" s="754"/>
      <c r="TTQ1168" s="754"/>
      <c r="TTR1168" s="754"/>
      <c r="TTS1168" s="754"/>
      <c r="TTT1168" s="754"/>
      <c r="TTU1168" s="754"/>
      <c r="TTV1168" s="754"/>
      <c r="TTW1168" s="754"/>
      <c r="TTX1168" s="754"/>
      <c r="TTY1168" s="754"/>
      <c r="TTZ1168" s="754"/>
      <c r="TUA1168" s="754"/>
      <c r="TUB1168" s="754"/>
      <c r="TUC1168" s="754"/>
      <c r="TUD1168" s="754"/>
      <c r="TUE1168" s="754"/>
      <c r="TUF1168" s="754"/>
      <c r="TUG1168" s="754"/>
      <c r="TUH1168" s="754"/>
      <c r="TUI1168" s="754"/>
      <c r="TUJ1168" s="754"/>
      <c r="TUK1168" s="754"/>
      <c r="TUL1168" s="754"/>
      <c r="TUM1168" s="754"/>
      <c r="TUN1168" s="754"/>
      <c r="TUO1168" s="754"/>
      <c r="TUP1168" s="754"/>
      <c r="TUQ1168" s="754"/>
      <c r="TUR1168" s="754"/>
      <c r="TUS1168" s="754"/>
      <c r="TUT1168" s="754"/>
      <c r="TUU1168" s="754"/>
      <c r="TUV1168" s="754"/>
      <c r="TUW1168" s="754"/>
      <c r="TUX1168" s="754"/>
      <c r="TUY1168" s="754"/>
      <c r="TUZ1168" s="754"/>
      <c r="TVA1168" s="754"/>
      <c r="TVB1168" s="754"/>
      <c r="TVC1168" s="754"/>
      <c r="TVD1168" s="754"/>
      <c r="TVE1168" s="754"/>
      <c r="TVF1168" s="754"/>
      <c r="TVG1168" s="754"/>
      <c r="TVH1168" s="754"/>
      <c r="TVI1168" s="754"/>
      <c r="TVJ1168" s="754"/>
      <c r="TVK1168" s="754"/>
      <c r="TVL1168" s="754"/>
      <c r="TVM1168" s="754"/>
      <c r="TVN1168" s="754"/>
      <c r="TVO1168" s="754"/>
      <c r="TVP1168" s="754"/>
      <c r="TVQ1168" s="754"/>
      <c r="TVR1168" s="754"/>
      <c r="TVS1168" s="754"/>
      <c r="TVT1168" s="754"/>
      <c r="TVU1168" s="754"/>
      <c r="TVV1168" s="754"/>
      <c r="TVW1168" s="754"/>
      <c r="TVX1168" s="754"/>
      <c r="TVY1168" s="754"/>
      <c r="TVZ1168" s="754"/>
      <c r="TWA1168" s="754"/>
      <c r="TWB1168" s="754"/>
      <c r="TWC1168" s="754"/>
      <c r="TWD1168" s="754"/>
      <c r="TWE1168" s="754"/>
      <c r="TWF1168" s="754"/>
      <c r="TWG1168" s="754"/>
      <c r="TWH1168" s="754"/>
      <c r="TWI1168" s="754"/>
      <c r="TWJ1168" s="754"/>
      <c r="TWK1168" s="754"/>
      <c r="TWL1168" s="754"/>
      <c r="TWM1168" s="754"/>
      <c r="TWN1168" s="754"/>
      <c r="TWO1168" s="754"/>
      <c r="TWP1168" s="754"/>
      <c r="TWQ1168" s="754"/>
      <c r="TWR1168" s="754"/>
      <c r="TWS1168" s="754"/>
      <c r="TWT1168" s="754"/>
      <c r="TWU1168" s="754"/>
      <c r="TWV1168" s="754"/>
      <c r="TWW1168" s="754"/>
      <c r="TWX1168" s="754"/>
      <c r="TWY1168" s="754"/>
      <c r="TWZ1168" s="754"/>
      <c r="TXA1168" s="754"/>
      <c r="TXB1168" s="754"/>
      <c r="TXC1168" s="754"/>
      <c r="TXD1168" s="754"/>
      <c r="TXE1168" s="754"/>
      <c r="TXF1168" s="754"/>
      <c r="TXG1168" s="754"/>
      <c r="TXH1168" s="754"/>
      <c r="TXI1168" s="754"/>
      <c r="TXJ1168" s="754"/>
      <c r="TXK1168" s="754"/>
      <c r="TXL1168" s="754"/>
      <c r="TXM1168" s="754"/>
      <c r="TXN1168" s="754"/>
      <c r="TXO1168" s="754"/>
      <c r="TXP1168" s="754"/>
      <c r="TXQ1168" s="754"/>
      <c r="TXR1168" s="754"/>
      <c r="TXS1168" s="754"/>
      <c r="TXT1168" s="754"/>
      <c r="TXU1168" s="754"/>
      <c r="TXV1168" s="754"/>
      <c r="TXW1168" s="754"/>
      <c r="TXX1168" s="754"/>
      <c r="TXY1168" s="754"/>
      <c r="TXZ1168" s="754"/>
      <c r="TYA1168" s="754"/>
      <c r="TYB1168" s="754"/>
      <c r="TYC1168" s="754"/>
      <c r="TYD1168" s="754"/>
      <c r="TYE1168" s="754"/>
      <c r="TYF1168" s="754"/>
      <c r="TYG1168" s="754"/>
      <c r="TYH1168" s="754"/>
      <c r="TYI1168" s="754"/>
      <c r="TYJ1168" s="754"/>
      <c r="TYK1168" s="754"/>
      <c r="TYL1168" s="754"/>
      <c r="TYM1168" s="754"/>
      <c r="TYN1168" s="754"/>
      <c r="TYO1168" s="754"/>
      <c r="TYP1168" s="754"/>
      <c r="TYQ1168" s="754"/>
      <c r="TYR1168" s="754"/>
      <c r="TYS1168" s="754"/>
      <c r="TYT1168" s="754"/>
      <c r="TYU1168" s="754"/>
      <c r="TYV1168" s="754"/>
      <c r="TYW1168" s="754"/>
      <c r="TYX1168" s="754"/>
      <c r="TYY1168" s="754"/>
      <c r="TYZ1168" s="754"/>
      <c r="TZA1168" s="754"/>
      <c r="TZB1168" s="754"/>
      <c r="TZC1168" s="754"/>
      <c r="TZD1168" s="754"/>
      <c r="TZE1168" s="754"/>
      <c r="TZF1168" s="754"/>
      <c r="TZG1168" s="754"/>
      <c r="TZH1168" s="754"/>
      <c r="TZI1168" s="754"/>
      <c r="TZJ1168" s="754"/>
      <c r="TZK1168" s="754"/>
      <c r="TZL1168" s="754"/>
      <c r="TZM1168" s="754"/>
      <c r="TZN1168" s="754"/>
      <c r="TZO1168" s="754"/>
      <c r="TZP1168" s="754"/>
      <c r="TZQ1168" s="754"/>
      <c r="TZR1168" s="754"/>
      <c r="TZS1168" s="754"/>
      <c r="TZT1168" s="754"/>
      <c r="TZU1168" s="754"/>
      <c r="TZV1168" s="754"/>
      <c r="TZW1168" s="754"/>
      <c r="TZX1168" s="754"/>
      <c r="TZY1168" s="754"/>
      <c r="TZZ1168" s="754"/>
      <c r="UAA1168" s="754"/>
      <c r="UAB1168" s="754"/>
      <c r="UAC1168" s="754"/>
      <c r="UAD1168" s="754"/>
      <c r="UAE1168" s="754"/>
      <c r="UAF1168" s="754"/>
      <c r="UAG1168" s="754"/>
      <c r="UAH1168" s="754"/>
      <c r="UAI1168" s="754"/>
      <c r="UAJ1168" s="754"/>
      <c r="UAK1168" s="754"/>
      <c r="UAL1168" s="754"/>
      <c r="UAM1168" s="754"/>
      <c r="UAN1168" s="754"/>
      <c r="UAO1168" s="754"/>
      <c r="UAP1168" s="754"/>
      <c r="UAQ1168" s="754"/>
      <c r="UAR1168" s="754"/>
      <c r="UAS1168" s="754"/>
      <c r="UAT1168" s="754"/>
      <c r="UAU1168" s="754"/>
      <c r="UAV1168" s="754"/>
      <c r="UAW1168" s="754"/>
      <c r="UAX1168" s="754"/>
      <c r="UAY1168" s="754"/>
      <c r="UAZ1168" s="754"/>
      <c r="UBA1168" s="754"/>
      <c r="UBB1168" s="754"/>
      <c r="UBC1168" s="754"/>
      <c r="UBD1168" s="754"/>
      <c r="UBE1168" s="754"/>
      <c r="UBF1168" s="754"/>
      <c r="UBG1168" s="754"/>
      <c r="UBH1168" s="754"/>
      <c r="UBI1168" s="754"/>
      <c r="UBJ1168" s="754"/>
      <c r="UBK1168" s="754"/>
      <c r="UBL1168" s="754"/>
      <c r="UBM1168" s="754"/>
      <c r="UBN1168" s="754"/>
      <c r="UBO1168" s="754"/>
      <c r="UBP1168" s="754"/>
      <c r="UBQ1168" s="754"/>
      <c r="UBR1168" s="754"/>
      <c r="UBS1168" s="754"/>
      <c r="UBT1168" s="754"/>
      <c r="UBU1168" s="754"/>
      <c r="UBV1168" s="754"/>
      <c r="UBW1168" s="754"/>
      <c r="UBX1168" s="754"/>
      <c r="UBY1168" s="754"/>
      <c r="UBZ1168" s="754"/>
      <c r="UCA1168" s="754"/>
      <c r="UCB1168" s="754"/>
      <c r="UCC1168" s="754"/>
      <c r="UCD1168" s="754"/>
      <c r="UCE1168" s="754"/>
      <c r="UCF1168" s="754"/>
      <c r="UCG1168" s="754"/>
      <c r="UCH1168" s="754"/>
      <c r="UCI1168" s="754"/>
      <c r="UCJ1168" s="754"/>
      <c r="UCK1168" s="754"/>
      <c r="UCL1168" s="754"/>
      <c r="UCM1168" s="754"/>
      <c r="UCN1168" s="754"/>
      <c r="UCO1168" s="754"/>
      <c r="UCP1168" s="754"/>
      <c r="UCQ1168" s="754"/>
      <c r="UCR1168" s="754"/>
      <c r="UCS1168" s="754"/>
      <c r="UCT1168" s="754"/>
      <c r="UCU1168" s="754"/>
      <c r="UCV1168" s="754"/>
      <c r="UCW1168" s="754"/>
      <c r="UCX1168" s="754"/>
      <c r="UCY1168" s="754"/>
      <c r="UCZ1168" s="754"/>
      <c r="UDA1168" s="754"/>
      <c r="UDB1168" s="754"/>
      <c r="UDC1168" s="754"/>
      <c r="UDD1168" s="754"/>
      <c r="UDE1168" s="754"/>
      <c r="UDF1168" s="754"/>
      <c r="UDG1168" s="754"/>
      <c r="UDH1168" s="754"/>
      <c r="UDI1168" s="754"/>
      <c r="UDJ1168" s="754"/>
      <c r="UDK1168" s="754"/>
      <c r="UDL1168" s="754"/>
      <c r="UDM1168" s="754"/>
      <c r="UDN1168" s="754"/>
      <c r="UDO1168" s="754"/>
      <c r="UDP1168" s="754"/>
      <c r="UDQ1168" s="754"/>
      <c r="UDR1168" s="754"/>
      <c r="UDS1168" s="754"/>
      <c r="UDT1168" s="754"/>
      <c r="UDU1168" s="754"/>
      <c r="UDV1168" s="754"/>
      <c r="UDW1168" s="754"/>
      <c r="UDX1168" s="754"/>
      <c r="UDY1168" s="754"/>
      <c r="UDZ1168" s="754"/>
      <c r="UEA1168" s="754"/>
      <c r="UEB1168" s="754"/>
      <c r="UEC1168" s="754"/>
      <c r="UED1168" s="754"/>
      <c r="UEE1168" s="754"/>
      <c r="UEF1168" s="754"/>
      <c r="UEG1168" s="754"/>
      <c r="UEH1168" s="754"/>
      <c r="UEI1168" s="754"/>
      <c r="UEJ1168" s="754"/>
      <c r="UEK1168" s="754"/>
      <c r="UEL1168" s="754"/>
      <c r="UEM1168" s="754"/>
      <c r="UEN1168" s="754"/>
      <c r="UEO1168" s="754"/>
      <c r="UEP1168" s="754"/>
      <c r="UEQ1168" s="754"/>
      <c r="UER1168" s="754"/>
      <c r="UES1168" s="754"/>
      <c r="UET1168" s="754"/>
      <c r="UEU1168" s="754"/>
      <c r="UEV1168" s="754"/>
      <c r="UEW1168" s="754"/>
      <c r="UEX1168" s="754"/>
      <c r="UEY1168" s="754"/>
      <c r="UEZ1168" s="754"/>
      <c r="UFA1168" s="754"/>
      <c r="UFB1168" s="754"/>
      <c r="UFC1168" s="754"/>
      <c r="UFD1168" s="754"/>
      <c r="UFE1168" s="754"/>
      <c r="UFF1168" s="754"/>
      <c r="UFG1168" s="754"/>
      <c r="UFH1168" s="754"/>
      <c r="UFI1168" s="754"/>
      <c r="UFJ1168" s="754"/>
      <c r="UFK1168" s="754"/>
      <c r="UFL1168" s="754"/>
      <c r="UFM1168" s="754"/>
      <c r="UFN1168" s="754"/>
      <c r="UFO1168" s="754"/>
      <c r="UFP1168" s="754"/>
      <c r="UFQ1168" s="754"/>
      <c r="UFR1168" s="754"/>
      <c r="UFS1168" s="754"/>
      <c r="UFT1168" s="754"/>
      <c r="UFU1168" s="754"/>
      <c r="UFV1168" s="754"/>
      <c r="UFW1168" s="754"/>
      <c r="UFX1168" s="754"/>
      <c r="UFY1168" s="754"/>
      <c r="UFZ1168" s="754"/>
      <c r="UGA1168" s="754"/>
      <c r="UGB1168" s="754"/>
      <c r="UGC1168" s="754"/>
      <c r="UGD1168" s="754"/>
      <c r="UGE1168" s="754"/>
      <c r="UGF1168" s="754"/>
      <c r="UGG1168" s="754"/>
      <c r="UGH1168" s="754"/>
      <c r="UGI1168" s="754"/>
      <c r="UGJ1168" s="754"/>
      <c r="UGK1168" s="754"/>
      <c r="UGL1168" s="754"/>
      <c r="UGM1168" s="754"/>
      <c r="UGN1168" s="754"/>
      <c r="UGO1168" s="754"/>
      <c r="UGP1168" s="754"/>
      <c r="UGQ1168" s="754"/>
      <c r="UGR1168" s="754"/>
      <c r="UGS1168" s="754"/>
      <c r="UGT1168" s="754"/>
      <c r="UGU1168" s="754"/>
      <c r="UGV1168" s="754"/>
      <c r="UGW1168" s="754"/>
      <c r="UGX1168" s="754"/>
      <c r="UGY1168" s="754"/>
      <c r="UGZ1168" s="754"/>
      <c r="UHA1168" s="754"/>
      <c r="UHB1168" s="754"/>
      <c r="UHC1168" s="754"/>
      <c r="UHD1168" s="754"/>
      <c r="UHE1168" s="754"/>
      <c r="UHF1168" s="754"/>
      <c r="UHG1168" s="754"/>
      <c r="UHH1168" s="754"/>
      <c r="UHI1168" s="754"/>
      <c r="UHJ1168" s="754"/>
      <c r="UHK1168" s="754"/>
      <c r="UHL1168" s="754"/>
      <c r="UHM1168" s="754"/>
      <c r="UHN1168" s="754"/>
      <c r="UHO1168" s="754"/>
      <c r="UHP1168" s="754"/>
      <c r="UHQ1168" s="754"/>
      <c r="UHR1168" s="754"/>
      <c r="UHS1168" s="754"/>
      <c r="UHT1168" s="754"/>
      <c r="UHU1168" s="754"/>
      <c r="UHV1168" s="754"/>
      <c r="UHW1168" s="754"/>
      <c r="UHX1168" s="754"/>
      <c r="UHY1168" s="754"/>
      <c r="UHZ1168" s="754"/>
      <c r="UIA1168" s="754"/>
      <c r="UIB1168" s="754"/>
      <c r="UIC1168" s="754"/>
      <c r="UID1168" s="754"/>
      <c r="UIE1168" s="754"/>
      <c r="UIF1168" s="754"/>
      <c r="UIG1168" s="754"/>
      <c r="UIH1168" s="754"/>
      <c r="UII1168" s="754"/>
      <c r="UIJ1168" s="754"/>
      <c r="UIK1168" s="754"/>
      <c r="UIL1168" s="754"/>
      <c r="UIM1168" s="754"/>
      <c r="UIN1168" s="754"/>
      <c r="UIO1168" s="754"/>
      <c r="UIP1168" s="754"/>
      <c r="UIQ1168" s="754"/>
      <c r="UIR1168" s="754"/>
      <c r="UIS1168" s="754"/>
      <c r="UIT1168" s="754"/>
      <c r="UIU1168" s="754"/>
      <c r="UIV1168" s="754"/>
      <c r="UIW1168" s="754"/>
      <c r="UIX1168" s="754"/>
      <c r="UIY1168" s="754"/>
      <c r="UIZ1168" s="754"/>
      <c r="UJA1168" s="754"/>
      <c r="UJB1168" s="754"/>
      <c r="UJC1168" s="754"/>
      <c r="UJD1168" s="754"/>
      <c r="UJE1168" s="754"/>
      <c r="UJF1168" s="754"/>
      <c r="UJG1168" s="754"/>
      <c r="UJH1168" s="754"/>
      <c r="UJI1168" s="754"/>
      <c r="UJJ1168" s="754"/>
      <c r="UJK1168" s="754"/>
      <c r="UJL1168" s="754"/>
      <c r="UJM1168" s="754"/>
      <c r="UJN1168" s="754"/>
      <c r="UJO1168" s="754"/>
      <c r="UJP1168" s="754"/>
      <c r="UJQ1168" s="754"/>
      <c r="UJR1168" s="754"/>
      <c r="UJS1168" s="754"/>
      <c r="UJT1168" s="754"/>
      <c r="UJU1168" s="754"/>
      <c r="UJV1168" s="754"/>
      <c r="UJW1168" s="754"/>
      <c r="UJX1168" s="754"/>
      <c r="UJY1168" s="754"/>
      <c r="UJZ1168" s="754"/>
      <c r="UKA1168" s="754"/>
      <c r="UKB1168" s="754"/>
      <c r="UKC1168" s="754"/>
      <c r="UKD1168" s="754"/>
      <c r="UKE1168" s="754"/>
      <c r="UKF1168" s="754"/>
      <c r="UKG1168" s="754"/>
      <c r="UKH1168" s="754"/>
      <c r="UKI1168" s="754"/>
      <c r="UKJ1168" s="754"/>
      <c r="UKK1168" s="754"/>
      <c r="UKL1168" s="754"/>
      <c r="UKM1168" s="754"/>
      <c r="UKN1168" s="754"/>
      <c r="UKO1168" s="754"/>
      <c r="UKP1168" s="754"/>
      <c r="UKQ1168" s="754"/>
      <c r="UKR1168" s="754"/>
      <c r="UKS1168" s="754"/>
      <c r="UKT1168" s="754"/>
      <c r="UKU1168" s="754"/>
      <c r="UKV1168" s="754"/>
      <c r="UKW1168" s="754"/>
      <c r="UKX1168" s="754"/>
      <c r="UKY1168" s="754"/>
      <c r="UKZ1168" s="754"/>
      <c r="ULA1168" s="754"/>
      <c r="ULB1168" s="754"/>
      <c r="ULC1168" s="754"/>
      <c r="ULD1168" s="754"/>
      <c r="ULE1168" s="754"/>
      <c r="ULF1168" s="754"/>
      <c r="ULG1168" s="754"/>
      <c r="ULH1168" s="754"/>
      <c r="ULI1168" s="754"/>
      <c r="ULJ1168" s="754"/>
      <c r="ULK1168" s="754"/>
      <c r="ULL1168" s="754"/>
      <c r="ULM1168" s="754"/>
      <c r="ULN1168" s="754"/>
      <c r="ULO1168" s="754"/>
      <c r="ULP1168" s="754"/>
      <c r="ULQ1168" s="754"/>
      <c r="ULR1168" s="754"/>
      <c r="ULS1168" s="754"/>
      <c r="ULT1168" s="754"/>
      <c r="ULU1168" s="754"/>
      <c r="ULV1168" s="754"/>
      <c r="ULW1168" s="754"/>
      <c r="ULX1168" s="754"/>
      <c r="ULY1168" s="754"/>
      <c r="ULZ1168" s="754"/>
      <c r="UMA1168" s="754"/>
      <c r="UMB1168" s="754"/>
      <c r="UMC1168" s="754"/>
      <c r="UMD1168" s="754"/>
      <c r="UME1168" s="754"/>
      <c r="UMF1168" s="754"/>
      <c r="UMG1168" s="754"/>
      <c r="UMH1168" s="754"/>
      <c r="UMI1168" s="754"/>
      <c r="UMJ1168" s="754"/>
      <c r="UMK1168" s="754"/>
      <c r="UML1168" s="754"/>
      <c r="UMM1168" s="754"/>
      <c r="UMN1168" s="754"/>
      <c r="UMO1168" s="754"/>
      <c r="UMP1168" s="754"/>
      <c r="UMQ1168" s="754"/>
      <c r="UMR1168" s="754"/>
      <c r="UMS1168" s="754"/>
      <c r="UMT1168" s="754"/>
      <c r="UMU1168" s="754"/>
      <c r="UMV1168" s="754"/>
      <c r="UMW1168" s="754"/>
      <c r="UMX1168" s="754"/>
      <c r="UMY1168" s="754"/>
      <c r="UMZ1168" s="754"/>
      <c r="UNA1168" s="754"/>
      <c r="UNB1168" s="754"/>
      <c r="UNC1168" s="754"/>
      <c r="UND1168" s="754"/>
      <c r="UNE1168" s="754"/>
      <c r="UNF1168" s="754"/>
      <c r="UNG1168" s="754"/>
      <c r="UNH1168" s="754"/>
      <c r="UNI1168" s="754"/>
      <c r="UNJ1168" s="754"/>
      <c r="UNK1168" s="754"/>
      <c r="UNL1168" s="754"/>
      <c r="UNM1168" s="754"/>
      <c r="UNN1168" s="754"/>
      <c r="UNO1168" s="754"/>
      <c r="UNP1168" s="754"/>
      <c r="UNQ1168" s="754"/>
      <c r="UNR1168" s="754"/>
      <c r="UNS1168" s="754"/>
      <c r="UNT1168" s="754"/>
      <c r="UNU1168" s="754"/>
      <c r="UNV1168" s="754"/>
      <c r="UNW1168" s="754"/>
      <c r="UNX1168" s="754"/>
      <c r="UNY1168" s="754"/>
      <c r="UNZ1168" s="754"/>
      <c r="UOA1168" s="754"/>
      <c r="UOB1168" s="754"/>
      <c r="UOC1168" s="754"/>
      <c r="UOD1168" s="754"/>
      <c r="UOE1168" s="754"/>
      <c r="UOF1168" s="754"/>
      <c r="UOG1168" s="754"/>
      <c r="UOH1168" s="754"/>
      <c r="UOI1168" s="754"/>
      <c r="UOJ1168" s="754"/>
      <c r="UOK1168" s="754"/>
      <c r="UOL1168" s="754"/>
      <c r="UOM1168" s="754"/>
      <c r="UON1168" s="754"/>
      <c r="UOO1168" s="754"/>
      <c r="UOP1168" s="754"/>
      <c r="UOQ1168" s="754"/>
      <c r="UOR1168" s="754"/>
      <c r="UOS1168" s="754"/>
      <c r="UOT1168" s="754"/>
      <c r="UOU1168" s="754"/>
      <c r="UOV1168" s="754"/>
      <c r="UOW1168" s="754"/>
      <c r="UOX1168" s="754"/>
      <c r="UOY1168" s="754"/>
      <c r="UOZ1168" s="754"/>
      <c r="UPA1168" s="754"/>
      <c r="UPB1168" s="754"/>
      <c r="UPC1168" s="754"/>
      <c r="UPD1168" s="754"/>
      <c r="UPE1168" s="754"/>
      <c r="UPF1168" s="754"/>
      <c r="UPG1168" s="754"/>
      <c r="UPH1168" s="754"/>
      <c r="UPI1168" s="754"/>
      <c r="UPJ1168" s="754"/>
      <c r="UPK1168" s="754"/>
      <c r="UPL1168" s="754"/>
      <c r="UPM1168" s="754"/>
      <c r="UPN1168" s="754"/>
      <c r="UPO1168" s="754"/>
      <c r="UPP1168" s="754"/>
      <c r="UPQ1168" s="754"/>
      <c r="UPR1168" s="754"/>
      <c r="UPS1168" s="754"/>
      <c r="UPT1168" s="754"/>
      <c r="UPU1168" s="754"/>
      <c r="UPV1168" s="754"/>
      <c r="UPW1168" s="754"/>
      <c r="UPX1168" s="754"/>
      <c r="UPY1168" s="754"/>
      <c r="UPZ1168" s="754"/>
      <c r="UQA1168" s="754"/>
      <c r="UQB1168" s="754"/>
      <c r="UQC1168" s="754"/>
      <c r="UQD1168" s="754"/>
      <c r="UQE1168" s="754"/>
      <c r="UQF1168" s="754"/>
      <c r="UQG1168" s="754"/>
      <c r="UQH1168" s="754"/>
      <c r="UQI1168" s="754"/>
      <c r="UQJ1168" s="754"/>
      <c r="UQK1168" s="754"/>
      <c r="UQL1168" s="754"/>
      <c r="UQM1168" s="754"/>
      <c r="UQN1168" s="754"/>
      <c r="UQO1168" s="754"/>
      <c r="UQP1168" s="754"/>
      <c r="UQQ1168" s="754"/>
      <c r="UQR1168" s="754"/>
      <c r="UQS1168" s="754"/>
      <c r="UQT1168" s="754"/>
      <c r="UQU1168" s="754"/>
      <c r="UQV1168" s="754"/>
      <c r="UQW1168" s="754"/>
      <c r="UQX1168" s="754"/>
      <c r="UQY1168" s="754"/>
      <c r="UQZ1168" s="754"/>
      <c r="URA1168" s="754"/>
      <c r="URB1168" s="754"/>
      <c r="URC1168" s="754"/>
      <c r="URD1168" s="754"/>
      <c r="URE1168" s="754"/>
      <c r="URF1168" s="754"/>
      <c r="URG1168" s="754"/>
      <c r="URH1168" s="754"/>
      <c r="URI1168" s="754"/>
      <c r="URJ1168" s="754"/>
      <c r="URK1168" s="754"/>
      <c r="URL1168" s="754"/>
      <c r="URM1168" s="754"/>
      <c r="URN1168" s="754"/>
      <c r="URO1168" s="754"/>
      <c r="URP1168" s="754"/>
      <c r="URQ1168" s="754"/>
      <c r="URR1168" s="754"/>
      <c r="URS1168" s="754"/>
      <c r="URT1168" s="754"/>
      <c r="URU1168" s="754"/>
      <c r="URV1168" s="754"/>
      <c r="URW1168" s="754"/>
      <c r="URX1168" s="754"/>
      <c r="URY1168" s="754"/>
      <c r="URZ1168" s="754"/>
      <c r="USA1168" s="754"/>
      <c r="USB1168" s="754"/>
      <c r="USC1168" s="754"/>
      <c r="USD1168" s="754"/>
      <c r="USE1168" s="754"/>
      <c r="USF1168" s="754"/>
      <c r="USG1168" s="754"/>
      <c r="USH1168" s="754"/>
      <c r="USI1168" s="754"/>
      <c r="USJ1168" s="754"/>
      <c r="USK1168" s="754"/>
      <c r="USL1168" s="754"/>
      <c r="USM1168" s="754"/>
      <c r="USN1168" s="754"/>
      <c r="USO1168" s="754"/>
      <c r="USP1168" s="754"/>
      <c r="USQ1168" s="754"/>
      <c r="USR1168" s="754"/>
      <c r="USS1168" s="754"/>
      <c r="UST1168" s="754"/>
      <c r="USU1168" s="754"/>
      <c r="USV1168" s="754"/>
      <c r="USW1168" s="754"/>
      <c r="USX1168" s="754"/>
      <c r="USY1168" s="754"/>
      <c r="USZ1168" s="754"/>
      <c r="UTA1168" s="754"/>
      <c r="UTB1168" s="754"/>
      <c r="UTC1168" s="754"/>
      <c r="UTD1168" s="754"/>
      <c r="UTE1168" s="754"/>
      <c r="UTF1168" s="754"/>
      <c r="UTG1168" s="754"/>
      <c r="UTH1168" s="754"/>
      <c r="UTI1168" s="754"/>
      <c r="UTJ1168" s="754"/>
      <c r="UTK1168" s="754"/>
      <c r="UTL1168" s="754"/>
      <c r="UTM1168" s="754"/>
      <c r="UTN1168" s="754"/>
      <c r="UTO1168" s="754"/>
      <c r="UTP1168" s="754"/>
      <c r="UTQ1168" s="754"/>
      <c r="UTR1168" s="754"/>
      <c r="UTS1168" s="754"/>
      <c r="UTT1168" s="754"/>
      <c r="UTU1168" s="754"/>
      <c r="UTV1168" s="754"/>
      <c r="UTW1168" s="754"/>
      <c r="UTX1168" s="754"/>
      <c r="UTY1168" s="754"/>
      <c r="UTZ1168" s="754"/>
      <c r="UUA1168" s="754"/>
      <c r="UUB1168" s="754"/>
      <c r="UUC1168" s="754"/>
      <c r="UUD1168" s="754"/>
      <c r="UUE1168" s="754"/>
      <c r="UUF1168" s="754"/>
      <c r="UUG1168" s="754"/>
      <c r="UUH1168" s="754"/>
      <c r="UUI1168" s="754"/>
      <c r="UUJ1168" s="754"/>
      <c r="UUK1168" s="754"/>
      <c r="UUL1168" s="754"/>
      <c r="UUM1168" s="754"/>
      <c r="UUN1168" s="754"/>
      <c r="UUO1168" s="754"/>
      <c r="UUP1168" s="754"/>
      <c r="UUQ1168" s="754"/>
      <c r="UUR1168" s="754"/>
      <c r="UUS1168" s="754"/>
      <c r="UUT1168" s="754"/>
      <c r="UUU1168" s="754"/>
      <c r="UUV1168" s="754"/>
      <c r="UUW1168" s="754"/>
      <c r="UUX1168" s="754"/>
      <c r="UUY1168" s="754"/>
      <c r="UUZ1168" s="754"/>
      <c r="UVA1168" s="754"/>
      <c r="UVB1168" s="754"/>
      <c r="UVC1168" s="754"/>
      <c r="UVD1168" s="754"/>
      <c r="UVE1168" s="754"/>
      <c r="UVF1168" s="754"/>
      <c r="UVG1168" s="754"/>
      <c r="UVH1168" s="754"/>
      <c r="UVI1168" s="754"/>
      <c r="UVJ1168" s="754"/>
      <c r="UVK1168" s="754"/>
      <c r="UVL1168" s="754"/>
      <c r="UVM1168" s="754"/>
      <c r="UVN1168" s="754"/>
      <c r="UVO1168" s="754"/>
      <c r="UVP1168" s="754"/>
      <c r="UVQ1168" s="754"/>
      <c r="UVR1168" s="754"/>
      <c r="UVS1168" s="754"/>
      <c r="UVT1168" s="754"/>
      <c r="UVU1168" s="754"/>
      <c r="UVV1168" s="754"/>
      <c r="UVW1168" s="754"/>
      <c r="UVX1168" s="754"/>
      <c r="UVY1168" s="754"/>
      <c r="UVZ1168" s="754"/>
      <c r="UWA1168" s="754"/>
      <c r="UWB1168" s="754"/>
      <c r="UWC1168" s="754"/>
      <c r="UWD1168" s="754"/>
      <c r="UWE1168" s="754"/>
      <c r="UWF1168" s="754"/>
      <c r="UWG1168" s="754"/>
      <c r="UWH1168" s="754"/>
      <c r="UWI1168" s="754"/>
      <c r="UWJ1168" s="754"/>
      <c r="UWK1168" s="754"/>
      <c r="UWL1168" s="754"/>
      <c r="UWM1168" s="754"/>
      <c r="UWN1168" s="754"/>
      <c r="UWO1168" s="754"/>
      <c r="UWP1168" s="754"/>
      <c r="UWQ1168" s="754"/>
      <c r="UWR1168" s="754"/>
      <c r="UWS1168" s="754"/>
      <c r="UWT1168" s="754"/>
      <c r="UWU1168" s="754"/>
      <c r="UWV1168" s="754"/>
      <c r="UWW1168" s="754"/>
      <c r="UWX1168" s="754"/>
      <c r="UWY1168" s="754"/>
      <c r="UWZ1168" s="754"/>
      <c r="UXA1168" s="754"/>
      <c r="UXB1168" s="754"/>
      <c r="UXC1168" s="754"/>
      <c r="UXD1168" s="754"/>
      <c r="UXE1168" s="754"/>
      <c r="UXF1168" s="754"/>
      <c r="UXG1168" s="754"/>
      <c r="UXH1168" s="754"/>
      <c r="UXI1168" s="754"/>
      <c r="UXJ1168" s="754"/>
      <c r="UXK1168" s="754"/>
      <c r="UXL1168" s="754"/>
      <c r="UXM1168" s="754"/>
      <c r="UXN1168" s="754"/>
      <c r="UXO1168" s="754"/>
      <c r="UXP1168" s="754"/>
      <c r="UXQ1168" s="754"/>
      <c r="UXR1168" s="754"/>
      <c r="UXS1168" s="754"/>
      <c r="UXT1168" s="754"/>
      <c r="UXU1168" s="754"/>
      <c r="UXV1168" s="754"/>
      <c r="UXW1168" s="754"/>
      <c r="UXX1168" s="754"/>
      <c r="UXY1168" s="754"/>
      <c r="UXZ1168" s="754"/>
      <c r="UYA1168" s="754"/>
      <c r="UYB1168" s="754"/>
      <c r="UYC1168" s="754"/>
      <c r="UYD1168" s="754"/>
      <c r="UYE1168" s="754"/>
      <c r="UYF1168" s="754"/>
      <c r="UYG1168" s="754"/>
      <c r="UYH1168" s="754"/>
      <c r="UYI1168" s="754"/>
      <c r="UYJ1168" s="754"/>
      <c r="UYK1168" s="754"/>
      <c r="UYL1168" s="754"/>
      <c r="UYM1168" s="754"/>
      <c r="UYN1168" s="754"/>
      <c r="UYO1168" s="754"/>
      <c r="UYP1168" s="754"/>
      <c r="UYQ1168" s="754"/>
      <c r="UYR1168" s="754"/>
      <c r="UYS1168" s="754"/>
      <c r="UYT1168" s="754"/>
      <c r="UYU1168" s="754"/>
      <c r="UYV1168" s="754"/>
      <c r="UYW1168" s="754"/>
      <c r="UYX1168" s="754"/>
      <c r="UYY1168" s="754"/>
      <c r="UYZ1168" s="754"/>
      <c r="UZA1168" s="754"/>
      <c r="UZB1168" s="754"/>
      <c r="UZC1168" s="754"/>
      <c r="UZD1168" s="754"/>
      <c r="UZE1168" s="754"/>
      <c r="UZF1168" s="754"/>
      <c r="UZG1168" s="754"/>
      <c r="UZH1168" s="754"/>
      <c r="UZI1168" s="754"/>
      <c r="UZJ1168" s="754"/>
      <c r="UZK1168" s="754"/>
      <c r="UZL1168" s="754"/>
      <c r="UZM1168" s="754"/>
      <c r="UZN1168" s="754"/>
      <c r="UZO1168" s="754"/>
      <c r="UZP1168" s="754"/>
      <c r="UZQ1168" s="754"/>
      <c r="UZR1168" s="754"/>
      <c r="UZS1168" s="754"/>
      <c r="UZT1168" s="754"/>
      <c r="UZU1168" s="754"/>
      <c r="UZV1168" s="754"/>
      <c r="UZW1168" s="754"/>
      <c r="UZX1168" s="754"/>
      <c r="UZY1168" s="754"/>
      <c r="UZZ1168" s="754"/>
      <c r="VAA1168" s="754"/>
      <c r="VAB1168" s="754"/>
      <c r="VAC1168" s="754"/>
      <c r="VAD1168" s="754"/>
      <c r="VAE1168" s="754"/>
      <c r="VAF1168" s="754"/>
      <c r="VAG1168" s="754"/>
      <c r="VAH1168" s="754"/>
      <c r="VAI1168" s="754"/>
      <c r="VAJ1168" s="754"/>
      <c r="VAK1168" s="754"/>
      <c r="VAL1168" s="754"/>
      <c r="VAM1168" s="754"/>
      <c r="VAN1168" s="754"/>
      <c r="VAO1168" s="754"/>
      <c r="VAP1168" s="754"/>
      <c r="VAQ1168" s="754"/>
      <c r="VAR1168" s="754"/>
      <c r="VAS1168" s="754"/>
      <c r="VAT1168" s="754"/>
      <c r="VAU1168" s="754"/>
      <c r="VAV1168" s="754"/>
      <c r="VAW1168" s="754"/>
      <c r="VAX1168" s="754"/>
      <c r="VAY1168" s="754"/>
      <c r="VAZ1168" s="754"/>
      <c r="VBA1168" s="754"/>
      <c r="VBB1168" s="754"/>
      <c r="VBC1168" s="754"/>
      <c r="VBD1168" s="754"/>
      <c r="VBE1168" s="754"/>
      <c r="VBF1168" s="754"/>
      <c r="VBG1168" s="754"/>
      <c r="VBH1168" s="754"/>
      <c r="VBI1168" s="754"/>
      <c r="VBJ1168" s="754"/>
      <c r="VBK1168" s="754"/>
      <c r="VBL1168" s="754"/>
      <c r="VBM1168" s="754"/>
      <c r="VBN1168" s="754"/>
      <c r="VBO1168" s="754"/>
      <c r="VBP1168" s="754"/>
      <c r="VBQ1168" s="754"/>
      <c r="VBR1168" s="754"/>
      <c r="VBS1168" s="754"/>
      <c r="VBT1168" s="754"/>
      <c r="VBU1168" s="754"/>
      <c r="VBV1168" s="754"/>
      <c r="VBW1168" s="754"/>
      <c r="VBX1168" s="754"/>
      <c r="VBY1168" s="754"/>
      <c r="VBZ1168" s="754"/>
      <c r="VCA1168" s="754"/>
      <c r="VCB1168" s="754"/>
      <c r="VCC1168" s="754"/>
      <c r="VCD1168" s="754"/>
      <c r="VCE1168" s="754"/>
      <c r="VCF1168" s="754"/>
      <c r="VCG1168" s="754"/>
      <c r="VCH1168" s="754"/>
      <c r="VCI1168" s="754"/>
      <c r="VCJ1168" s="754"/>
      <c r="VCK1168" s="754"/>
      <c r="VCL1168" s="754"/>
      <c r="VCM1168" s="754"/>
      <c r="VCN1168" s="754"/>
      <c r="VCO1168" s="754"/>
      <c r="VCP1168" s="754"/>
      <c r="VCQ1168" s="754"/>
      <c r="VCR1168" s="754"/>
      <c r="VCS1168" s="754"/>
      <c r="VCT1168" s="754"/>
      <c r="VCU1168" s="754"/>
      <c r="VCV1168" s="754"/>
      <c r="VCW1168" s="754"/>
      <c r="VCX1168" s="754"/>
      <c r="VCY1168" s="754"/>
      <c r="VCZ1168" s="754"/>
      <c r="VDA1168" s="754"/>
      <c r="VDB1168" s="754"/>
      <c r="VDC1168" s="754"/>
      <c r="VDD1168" s="754"/>
      <c r="VDE1168" s="754"/>
      <c r="VDF1168" s="754"/>
      <c r="VDG1168" s="754"/>
      <c r="VDH1168" s="754"/>
      <c r="VDI1168" s="754"/>
      <c r="VDJ1168" s="754"/>
      <c r="VDK1168" s="754"/>
      <c r="VDL1168" s="754"/>
      <c r="VDM1168" s="754"/>
      <c r="VDN1168" s="754"/>
      <c r="VDO1168" s="754"/>
      <c r="VDP1168" s="754"/>
      <c r="VDQ1168" s="754"/>
      <c r="VDR1168" s="754"/>
      <c r="VDS1168" s="754"/>
      <c r="VDT1168" s="754"/>
      <c r="VDU1168" s="754"/>
      <c r="VDV1168" s="754"/>
      <c r="VDW1168" s="754"/>
      <c r="VDX1168" s="754"/>
      <c r="VDY1168" s="754"/>
      <c r="VDZ1168" s="754"/>
      <c r="VEA1168" s="754"/>
      <c r="VEB1168" s="754"/>
      <c r="VEC1168" s="754"/>
      <c r="VED1168" s="754"/>
      <c r="VEE1168" s="754"/>
      <c r="VEF1168" s="754"/>
      <c r="VEG1168" s="754"/>
      <c r="VEH1168" s="754"/>
      <c r="VEI1168" s="754"/>
      <c r="VEJ1168" s="754"/>
      <c r="VEK1168" s="754"/>
      <c r="VEL1168" s="754"/>
      <c r="VEM1168" s="754"/>
      <c r="VEN1168" s="754"/>
      <c r="VEO1168" s="754"/>
      <c r="VEP1168" s="754"/>
      <c r="VEQ1168" s="754"/>
      <c r="VER1168" s="754"/>
      <c r="VES1168" s="754"/>
      <c r="VET1168" s="754"/>
      <c r="VEU1168" s="754"/>
      <c r="VEV1168" s="754"/>
      <c r="VEW1168" s="754"/>
      <c r="VEX1168" s="754"/>
      <c r="VEY1168" s="754"/>
      <c r="VEZ1168" s="754"/>
      <c r="VFA1168" s="754"/>
      <c r="VFB1168" s="754"/>
      <c r="VFC1168" s="754"/>
      <c r="VFD1168" s="754"/>
      <c r="VFE1168" s="754"/>
      <c r="VFF1168" s="754"/>
      <c r="VFG1168" s="754"/>
      <c r="VFH1168" s="754"/>
      <c r="VFI1168" s="754"/>
      <c r="VFJ1168" s="754"/>
      <c r="VFK1168" s="754"/>
      <c r="VFL1168" s="754"/>
      <c r="VFM1168" s="754"/>
      <c r="VFN1168" s="754"/>
      <c r="VFO1168" s="754"/>
      <c r="VFP1168" s="754"/>
      <c r="VFQ1168" s="754"/>
      <c r="VFR1168" s="754"/>
      <c r="VFS1168" s="754"/>
      <c r="VFT1168" s="754"/>
      <c r="VFU1168" s="754"/>
      <c r="VFV1168" s="754"/>
      <c r="VFW1168" s="754"/>
      <c r="VFX1168" s="754"/>
      <c r="VFY1168" s="754"/>
      <c r="VFZ1168" s="754"/>
      <c r="VGA1168" s="754"/>
      <c r="VGB1168" s="754"/>
      <c r="VGC1168" s="754"/>
      <c r="VGD1168" s="754"/>
      <c r="VGE1168" s="754"/>
      <c r="VGF1168" s="754"/>
      <c r="VGG1168" s="754"/>
      <c r="VGH1168" s="754"/>
      <c r="VGI1168" s="754"/>
      <c r="VGJ1168" s="754"/>
      <c r="VGK1168" s="754"/>
      <c r="VGL1168" s="754"/>
      <c r="VGM1168" s="754"/>
      <c r="VGN1168" s="754"/>
      <c r="VGO1168" s="754"/>
      <c r="VGP1168" s="754"/>
      <c r="VGQ1168" s="754"/>
      <c r="VGR1168" s="754"/>
      <c r="VGS1168" s="754"/>
      <c r="VGT1168" s="754"/>
      <c r="VGU1168" s="754"/>
      <c r="VGV1168" s="754"/>
      <c r="VGW1168" s="754"/>
      <c r="VGX1168" s="754"/>
      <c r="VGY1168" s="754"/>
      <c r="VGZ1168" s="754"/>
      <c r="VHA1168" s="754"/>
      <c r="VHB1168" s="754"/>
      <c r="VHC1168" s="754"/>
      <c r="VHD1168" s="754"/>
      <c r="VHE1168" s="754"/>
      <c r="VHF1168" s="754"/>
      <c r="VHG1168" s="754"/>
      <c r="VHH1168" s="754"/>
      <c r="VHI1168" s="754"/>
      <c r="VHJ1168" s="754"/>
      <c r="VHK1168" s="754"/>
      <c r="VHL1168" s="754"/>
      <c r="VHM1168" s="754"/>
      <c r="VHN1168" s="754"/>
      <c r="VHO1168" s="754"/>
      <c r="VHP1168" s="754"/>
      <c r="VHQ1168" s="754"/>
      <c r="VHR1168" s="754"/>
      <c r="VHS1168" s="754"/>
      <c r="VHT1168" s="754"/>
      <c r="VHU1168" s="754"/>
      <c r="VHV1168" s="754"/>
      <c r="VHW1168" s="754"/>
      <c r="VHX1168" s="754"/>
      <c r="VHY1168" s="754"/>
      <c r="VHZ1168" s="754"/>
      <c r="VIA1168" s="754"/>
      <c r="VIB1168" s="754"/>
      <c r="VIC1168" s="754"/>
      <c r="VID1168" s="754"/>
      <c r="VIE1168" s="754"/>
      <c r="VIF1168" s="754"/>
      <c r="VIG1168" s="754"/>
      <c r="VIH1168" s="754"/>
      <c r="VII1168" s="754"/>
      <c r="VIJ1168" s="754"/>
      <c r="VIK1168" s="754"/>
      <c r="VIL1168" s="754"/>
      <c r="VIM1168" s="754"/>
      <c r="VIN1168" s="754"/>
      <c r="VIO1168" s="754"/>
      <c r="VIP1168" s="754"/>
      <c r="VIQ1168" s="754"/>
      <c r="VIR1168" s="754"/>
      <c r="VIS1168" s="754"/>
      <c r="VIT1168" s="754"/>
      <c r="VIU1168" s="754"/>
      <c r="VIV1168" s="754"/>
      <c r="VIW1168" s="754"/>
      <c r="VIX1168" s="754"/>
      <c r="VIY1168" s="754"/>
      <c r="VIZ1168" s="754"/>
      <c r="VJA1168" s="754"/>
      <c r="VJB1168" s="754"/>
      <c r="VJC1168" s="754"/>
      <c r="VJD1168" s="754"/>
      <c r="VJE1168" s="754"/>
      <c r="VJF1168" s="754"/>
      <c r="VJG1168" s="754"/>
      <c r="VJH1168" s="754"/>
      <c r="VJI1168" s="754"/>
      <c r="VJJ1168" s="754"/>
      <c r="VJK1168" s="754"/>
      <c r="VJL1168" s="754"/>
      <c r="VJM1168" s="754"/>
      <c r="VJN1168" s="754"/>
      <c r="VJO1168" s="754"/>
      <c r="VJP1168" s="754"/>
      <c r="VJQ1168" s="754"/>
      <c r="VJR1168" s="754"/>
      <c r="VJS1168" s="754"/>
      <c r="VJT1168" s="754"/>
      <c r="VJU1168" s="754"/>
      <c r="VJV1168" s="754"/>
      <c r="VJW1168" s="754"/>
      <c r="VJX1168" s="754"/>
      <c r="VJY1168" s="754"/>
      <c r="VJZ1168" s="754"/>
      <c r="VKA1168" s="754"/>
      <c r="VKB1168" s="754"/>
      <c r="VKC1168" s="754"/>
      <c r="VKD1168" s="754"/>
      <c r="VKE1168" s="754"/>
      <c r="VKF1168" s="754"/>
      <c r="VKG1168" s="754"/>
      <c r="VKH1168" s="754"/>
      <c r="VKI1168" s="754"/>
      <c r="VKJ1168" s="754"/>
      <c r="VKK1168" s="754"/>
      <c r="VKL1168" s="754"/>
      <c r="VKM1168" s="754"/>
      <c r="VKN1168" s="754"/>
      <c r="VKO1168" s="754"/>
      <c r="VKP1168" s="754"/>
      <c r="VKQ1168" s="754"/>
      <c r="VKR1168" s="754"/>
      <c r="VKS1168" s="754"/>
      <c r="VKT1168" s="754"/>
      <c r="VKU1168" s="754"/>
      <c r="VKV1168" s="754"/>
      <c r="VKW1168" s="754"/>
      <c r="VKX1168" s="754"/>
      <c r="VKY1168" s="754"/>
      <c r="VKZ1168" s="754"/>
      <c r="VLA1168" s="754"/>
      <c r="VLB1168" s="754"/>
      <c r="VLC1168" s="754"/>
      <c r="VLD1168" s="754"/>
      <c r="VLE1168" s="754"/>
      <c r="VLF1168" s="754"/>
      <c r="VLG1168" s="754"/>
      <c r="VLH1168" s="754"/>
      <c r="VLI1168" s="754"/>
      <c r="VLJ1168" s="754"/>
      <c r="VLK1168" s="754"/>
      <c r="VLL1168" s="754"/>
      <c r="VLM1168" s="754"/>
      <c r="VLN1168" s="754"/>
      <c r="VLO1168" s="754"/>
      <c r="VLP1168" s="754"/>
      <c r="VLQ1168" s="754"/>
      <c r="VLR1168" s="754"/>
      <c r="VLS1168" s="754"/>
      <c r="VLT1168" s="754"/>
      <c r="VLU1168" s="754"/>
      <c r="VLV1168" s="754"/>
      <c r="VLW1168" s="754"/>
      <c r="VLX1168" s="754"/>
      <c r="VLY1168" s="754"/>
      <c r="VLZ1168" s="754"/>
      <c r="VMA1168" s="754"/>
      <c r="VMB1168" s="754"/>
      <c r="VMC1168" s="754"/>
      <c r="VMD1168" s="754"/>
      <c r="VME1168" s="754"/>
      <c r="VMF1168" s="754"/>
      <c r="VMG1168" s="754"/>
      <c r="VMH1168" s="754"/>
      <c r="VMI1168" s="754"/>
      <c r="VMJ1168" s="754"/>
      <c r="VMK1168" s="754"/>
      <c r="VML1168" s="754"/>
      <c r="VMM1168" s="754"/>
      <c r="VMN1168" s="754"/>
      <c r="VMO1168" s="754"/>
      <c r="VMP1168" s="754"/>
      <c r="VMQ1168" s="754"/>
      <c r="VMR1168" s="754"/>
      <c r="VMS1168" s="754"/>
      <c r="VMT1168" s="754"/>
      <c r="VMU1168" s="754"/>
      <c r="VMV1168" s="754"/>
      <c r="VMW1168" s="754"/>
      <c r="VMX1168" s="754"/>
      <c r="VMY1168" s="754"/>
      <c r="VMZ1168" s="754"/>
      <c r="VNA1168" s="754"/>
      <c r="VNB1168" s="754"/>
      <c r="VNC1168" s="754"/>
      <c r="VND1168" s="754"/>
      <c r="VNE1168" s="754"/>
      <c r="VNF1168" s="754"/>
      <c r="VNG1168" s="754"/>
      <c r="VNH1168" s="754"/>
      <c r="VNI1168" s="754"/>
      <c r="VNJ1168" s="754"/>
      <c r="VNK1168" s="754"/>
      <c r="VNL1168" s="754"/>
      <c r="VNM1168" s="754"/>
      <c r="VNN1168" s="754"/>
      <c r="VNO1168" s="754"/>
      <c r="VNP1168" s="754"/>
      <c r="VNQ1168" s="754"/>
      <c r="VNR1168" s="754"/>
      <c r="VNS1168" s="754"/>
      <c r="VNT1168" s="754"/>
      <c r="VNU1168" s="754"/>
      <c r="VNV1168" s="754"/>
      <c r="VNW1168" s="754"/>
      <c r="VNX1168" s="754"/>
      <c r="VNY1168" s="754"/>
      <c r="VNZ1168" s="754"/>
      <c r="VOA1168" s="754"/>
      <c r="VOB1168" s="754"/>
      <c r="VOC1168" s="754"/>
      <c r="VOD1168" s="754"/>
      <c r="VOE1168" s="754"/>
      <c r="VOF1168" s="754"/>
      <c r="VOG1168" s="754"/>
      <c r="VOH1168" s="754"/>
      <c r="VOI1168" s="754"/>
      <c r="VOJ1168" s="754"/>
      <c r="VOK1168" s="754"/>
      <c r="VOL1168" s="754"/>
      <c r="VOM1168" s="754"/>
      <c r="VON1168" s="754"/>
      <c r="VOO1168" s="754"/>
      <c r="VOP1168" s="754"/>
      <c r="VOQ1168" s="754"/>
      <c r="VOR1168" s="754"/>
      <c r="VOS1168" s="754"/>
      <c r="VOT1168" s="754"/>
      <c r="VOU1168" s="754"/>
      <c r="VOV1168" s="754"/>
      <c r="VOW1168" s="754"/>
      <c r="VOX1168" s="754"/>
      <c r="VOY1168" s="754"/>
      <c r="VOZ1168" s="754"/>
      <c r="VPA1168" s="754"/>
      <c r="VPB1168" s="754"/>
      <c r="VPC1168" s="754"/>
      <c r="VPD1168" s="754"/>
      <c r="VPE1168" s="754"/>
      <c r="VPF1168" s="754"/>
      <c r="VPG1168" s="754"/>
      <c r="VPH1168" s="754"/>
      <c r="VPI1168" s="754"/>
      <c r="VPJ1168" s="754"/>
      <c r="VPK1168" s="754"/>
      <c r="VPL1168" s="754"/>
      <c r="VPM1168" s="754"/>
      <c r="VPN1168" s="754"/>
      <c r="VPO1168" s="754"/>
      <c r="VPP1168" s="754"/>
      <c r="VPQ1168" s="754"/>
      <c r="VPR1168" s="754"/>
      <c r="VPS1168" s="754"/>
      <c r="VPT1168" s="754"/>
      <c r="VPU1168" s="754"/>
      <c r="VPV1168" s="754"/>
      <c r="VPW1168" s="754"/>
      <c r="VPX1168" s="754"/>
      <c r="VPY1168" s="754"/>
      <c r="VPZ1168" s="754"/>
      <c r="VQA1168" s="754"/>
      <c r="VQB1168" s="754"/>
      <c r="VQC1168" s="754"/>
      <c r="VQD1168" s="754"/>
      <c r="VQE1168" s="754"/>
      <c r="VQF1168" s="754"/>
      <c r="VQG1168" s="754"/>
      <c r="VQH1168" s="754"/>
      <c r="VQI1168" s="754"/>
      <c r="VQJ1168" s="754"/>
      <c r="VQK1168" s="754"/>
      <c r="VQL1168" s="754"/>
      <c r="VQM1168" s="754"/>
      <c r="VQN1168" s="754"/>
      <c r="VQO1168" s="754"/>
      <c r="VQP1168" s="754"/>
      <c r="VQQ1168" s="754"/>
      <c r="VQR1168" s="754"/>
      <c r="VQS1168" s="754"/>
      <c r="VQT1168" s="754"/>
      <c r="VQU1168" s="754"/>
      <c r="VQV1168" s="754"/>
      <c r="VQW1168" s="754"/>
      <c r="VQX1168" s="754"/>
      <c r="VQY1168" s="754"/>
      <c r="VQZ1168" s="754"/>
      <c r="VRA1168" s="754"/>
      <c r="VRB1168" s="754"/>
      <c r="VRC1168" s="754"/>
      <c r="VRD1168" s="754"/>
      <c r="VRE1168" s="754"/>
      <c r="VRF1168" s="754"/>
      <c r="VRG1168" s="754"/>
      <c r="VRH1168" s="754"/>
      <c r="VRI1168" s="754"/>
      <c r="VRJ1168" s="754"/>
      <c r="VRK1168" s="754"/>
      <c r="VRL1168" s="754"/>
      <c r="VRM1168" s="754"/>
      <c r="VRN1168" s="754"/>
      <c r="VRO1168" s="754"/>
      <c r="VRP1168" s="754"/>
      <c r="VRQ1168" s="754"/>
      <c r="VRR1168" s="754"/>
      <c r="VRS1168" s="754"/>
      <c r="VRT1168" s="754"/>
      <c r="VRU1168" s="754"/>
      <c r="VRV1168" s="754"/>
      <c r="VRW1168" s="754"/>
      <c r="VRX1168" s="754"/>
      <c r="VRY1168" s="754"/>
      <c r="VRZ1168" s="754"/>
      <c r="VSA1168" s="754"/>
      <c r="VSB1168" s="754"/>
      <c r="VSC1168" s="754"/>
      <c r="VSD1168" s="754"/>
      <c r="VSE1168" s="754"/>
      <c r="VSF1168" s="754"/>
      <c r="VSG1168" s="754"/>
      <c r="VSH1168" s="754"/>
      <c r="VSI1168" s="754"/>
      <c r="VSJ1168" s="754"/>
      <c r="VSK1168" s="754"/>
      <c r="VSL1168" s="754"/>
      <c r="VSM1168" s="754"/>
      <c r="VSN1168" s="754"/>
      <c r="VSO1168" s="754"/>
      <c r="VSP1168" s="754"/>
      <c r="VSQ1168" s="754"/>
      <c r="VSR1168" s="754"/>
      <c r="VSS1168" s="754"/>
      <c r="VST1168" s="754"/>
      <c r="VSU1168" s="754"/>
      <c r="VSV1168" s="754"/>
      <c r="VSW1168" s="754"/>
      <c r="VSX1168" s="754"/>
      <c r="VSY1168" s="754"/>
      <c r="VSZ1168" s="754"/>
      <c r="VTA1168" s="754"/>
      <c r="VTB1168" s="754"/>
      <c r="VTC1168" s="754"/>
      <c r="VTD1168" s="754"/>
      <c r="VTE1168" s="754"/>
      <c r="VTF1168" s="754"/>
      <c r="VTG1168" s="754"/>
      <c r="VTH1168" s="754"/>
      <c r="VTI1168" s="754"/>
      <c r="VTJ1168" s="754"/>
      <c r="VTK1168" s="754"/>
      <c r="VTL1168" s="754"/>
      <c r="VTM1168" s="754"/>
      <c r="VTN1168" s="754"/>
      <c r="VTO1168" s="754"/>
      <c r="VTP1168" s="754"/>
      <c r="VTQ1168" s="754"/>
      <c r="VTR1168" s="754"/>
      <c r="VTS1168" s="754"/>
      <c r="VTT1168" s="754"/>
      <c r="VTU1168" s="754"/>
      <c r="VTV1168" s="754"/>
      <c r="VTW1168" s="754"/>
      <c r="VTX1168" s="754"/>
      <c r="VTY1168" s="754"/>
      <c r="VTZ1168" s="754"/>
      <c r="VUA1168" s="754"/>
      <c r="VUB1168" s="754"/>
      <c r="VUC1168" s="754"/>
      <c r="VUD1168" s="754"/>
      <c r="VUE1168" s="754"/>
      <c r="VUF1168" s="754"/>
      <c r="VUG1168" s="754"/>
      <c r="VUH1168" s="754"/>
      <c r="VUI1168" s="754"/>
      <c r="VUJ1168" s="754"/>
      <c r="VUK1168" s="754"/>
      <c r="VUL1168" s="754"/>
      <c r="VUM1168" s="754"/>
      <c r="VUN1168" s="754"/>
      <c r="VUO1168" s="754"/>
      <c r="VUP1168" s="754"/>
      <c r="VUQ1168" s="754"/>
      <c r="VUR1168" s="754"/>
      <c r="VUS1168" s="754"/>
      <c r="VUT1168" s="754"/>
      <c r="VUU1168" s="754"/>
      <c r="VUV1168" s="754"/>
      <c r="VUW1168" s="754"/>
      <c r="VUX1168" s="754"/>
      <c r="VUY1168" s="754"/>
      <c r="VUZ1168" s="754"/>
      <c r="VVA1168" s="754"/>
      <c r="VVB1168" s="754"/>
      <c r="VVC1168" s="754"/>
      <c r="VVD1168" s="754"/>
      <c r="VVE1168" s="754"/>
      <c r="VVF1168" s="754"/>
      <c r="VVG1168" s="754"/>
      <c r="VVH1168" s="754"/>
      <c r="VVI1168" s="754"/>
      <c r="VVJ1168" s="754"/>
      <c r="VVK1168" s="754"/>
      <c r="VVL1168" s="754"/>
      <c r="VVM1168" s="754"/>
      <c r="VVN1168" s="754"/>
      <c r="VVO1168" s="754"/>
      <c r="VVP1168" s="754"/>
      <c r="VVQ1168" s="754"/>
      <c r="VVR1168" s="754"/>
      <c r="VVS1168" s="754"/>
      <c r="VVT1168" s="754"/>
      <c r="VVU1168" s="754"/>
      <c r="VVV1168" s="754"/>
      <c r="VVW1168" s="754"/>
      <c r="VVX1168" s="754"/>
      <c r="VVY1168" s="754"/>
      <c r="VVZ1168" s="754"/>
      <c r="VWA1168" s="754"/>
      <c r="VWB1168" s="754"/>
      <c r="VWC1168" s="754"/>
      <c r="VWD1168" s="754"/>
      <c r="VWE1168" s="754"/>
      <c r="VWF1168" s="754"/>
      <c r="VWG1168" s="754"/>
      <c r="VWH1168" s="754"/>
      <c r="VWI1168" s="754"/>
      <c r="VWJ1168" s="754"/>
      <c r="VWK1168" s="754"/>
      <c r="VWL1168" s="754"/>
      <c r="VWM1168" s="754"/>
      <c r="VWN1168" s="754"/>
      <c r="VWO1168" s="754"/>
      <c r="VWP1168" s="754"/>
      <c r="VWQ1168" s="754"/>
      <c r="VWR1168" s="754"/>
      <c r="VWS1168" s="754"/>
      <c r="VWT1168" s="754"/>
      <c r="VWU1168" s="754"/>
      <c r="VWV1168" s="754"/>
      <c r="VWW1168" s="754"/>
      <c r="VWX1168" s="754"/>
      <c r="VWY1168" s="754"/>
      <c r="VWZ1168" s="754"/>
      <c r="VXA1168" s="754"/>
      <c r="VXB1168" s="754"/>
      <c r="VXC1168" s="754"/>
      <c r="VXD1168" s="754"/>
      <c r="VXE1168" s="754"/>
      <c r="VXF1168" s="754"/>
      <c r="VXG1168" s="754"/>
      <c r="VXH1168" s="754"/>
      <c r="VXI1168" s="754"/>
      <c r="VXJ1168" s="754"/>
      <c r="VXK1168" s="754"/>
      <c r="VXL1168" s="754"/>
      <c r="VXM1168" s="754"/>
      <c r="VXN1168" s="754"/>
      <c r="VXO1168" s="754"/>
      <c r="VXP1168" s="754"/>
      <c r="VXQ1168" s="754"/>
      <c r="VXR1168" s="754"/>
      <c r="VXS1168" s="754"/>
      <c r="VXT1168" s="754"/>
      <c r="VXU1168" s="754"/>
      <c r="VXV1168" s="754"/>
      <c r="VXW1168" s="754"/>
      <c r="VXX1168" s="754"/>
      <c r="VXY1168" s="754"/>
      <c r="VXZ1168" s="754"/>
      <c r="VYA1168" s="754"/>
      <c r="VYB1168" s="754"/>
      <c r="VYC1168" s="754"/>
      <c r="VYD1168" s="754"/>
      <c r="VYE1168" s="754"/>
      <c r="VYF1168" s="754"/>
      <c r="VYG1168" s="754"/>
      <c r="VYH1168" s="754"/>
      <c r="VYI1168" s="754"/>
      <c r="VYJ1168" s="754"/>
      <c r="VYK1168" s="754"/>
      <c r="VYL1168" s="754"/>
      <c r="VYM1168" s="754"/>
      <c r="VYN1168" s="754"/>
      <c r="VYO1168" s="754"/>
      <c r="VYP1168" s="754"/>
      <c r="VYQ1168" s="754"/>
      <c r="VYR1168" s="754"/>
      <c r="VYS1168" s="754"/>
      <c r="VYT1168" s="754"/>
      <c r="VYU1168" s="754"/>
      <c r="VYV1168" s="754"/>
      <c r="VYW1168" s="754"/>
      <c r="VYX1168" s="754"/>
      <c r="VYY1168" s="754"/>
      <c r="VYZ1168" s="754"/>
      <c r="VZA1168" s="754"/>
      <c r="VZB1168" s="754"/>
      <c r="VZC1168" s="754"/>
      <c r="VZD1168" s="754"/>
      <c r="VZE1168" s="754"/>
      <c r="VZF1168" s="754"/>
      <c r="VZG1168" s="754"/>
      <c r="VZH1168" s="754"/>
      <c r="VZI1168" s="754"/>
      <c r="VZJ1168" s="754"/>
      <c r="VZK1168" s="754"/>
      <c r="VZL1168" s="754"/>
      <c r="VZM1168" s="754"/>
      <c r="VZN1168" s="754"/>
      <c r="VZO1168" s="754"/>
      <c r="VZP1168" s="754"/>
      <c r="VZQ1168" s="754"/>
      <c r="VZR1168" s="754"/>
      <c r="VZS1168" s="754"/>
      <c r="VZT1168" s="754"/>
      <c r="VZU1168" s="754"/>
      <c r="VZV1168" s="754"/>
      <c r="VZW1168" s="754"/>
      <c r="VZX1168" s="754"/>
      <c r="VZY1168" s="754"/>
      <c r="VZZ1168" s="754"/>
      <c r="WAA1168" s="754"/>
      <c r="WAB1168" s="754"/>
      <c r="WAC1168" s="754"/>
      <c r="WAD1168" s="754"/>
      <c r="WAE1168" s="754"/>
      <c r="WAF1168" s="754"/>
      <c r="WAG1168" s="754"/>
      <c r="WAH1168" s="754"/>
      <c r="WAI1168" s="754"/>
      <c r="WAJ1168" s="754"/>
      <c r="WAK1168" s="754"/>
      <c r="WAL1168" s="754"/>
      <c r="WAM1168" s="754"/>
      <c r="WAN1168" s="754"/>
      <c r="WAO1168" s="754"/>
      <c r="WAP1168" s="754"/>
      <c r="WAQ1168" s="754"/>
      <c r="WAR1168" s="754"/>
      <c r="WAS1168" s="754"/>
      <c r="WAT1168" s="754"/>
      <c r="WAU1168" s="754"/>
      <c r="WAV1168" s="754"/>
      <c r="WAW1168" s="754"/>
      <c r="WAX1168" s="754"/>
      <c r="WAY1168" s="754"/>
      <c r="WAZ1168" s="754"/>
      <c r="WBA1168" s="754"/>
      <c r="WBB1168" s="754"/>
      <c r="WBC1168" s="754"/>
      <c r="WBD1168" s="754"/>
      <c r="WBE1168" s="754"/>
      <c r="WBF1168" s="754"/>
      <c r="WBG1168" s="754"/>
      <c r="WBH1168" s="754"/>
      <c r="WBI1168" s="754"/>
      <c r="WBJ1168" s="754"/>
      <c r="WBK1168" s="754"/>
      <c r="WBL1168" s="754"/>
      <c r="WBM1168" s="754"/>
      <c r="WBN1168" s="754"/>
      <c r="WBO1168" s="754"/>
      <c r="WBP1168" s="754"/>
      <c r="WBQ1168" s="754"/>
      <c r="WBR1168" s="754"/>
      <c r="WBS1168" s="754"/>
      <c r="WBT1168" s="754"/>
      <c r="WBU1168" s="754"/>
      <c r="WBV1168" s="754"/>
      <c r="WBW1168" s="754"/>
      <c r="WBX1168" s="754"/>
      <c r="WBY1168" s="754"/>
      <c r="WBZ1168" s="754"/>
      <c r="WCA1168" s="754"/>
      <c r="WCB1168" s="754"/>
      <c r="WCC1168" s="754"/>
      <c r="WCD1168" s="754"/>
      <c r="WCE1168" s="754"/>
      <c r="WCF1168" s="754"/>
      <c r="WCG1168" s="754"/>
      <c r="WCH1168" s="754"/>
      <c r="WCI1168" s="754"/>
      <c r="WCJ1168" s="754"/>
      <c r="WCK1168" s="754"/>
      <c r="WCL1168" s="754"/>
      <c r="WCM1168" s="754"/>
      <c r="WCN1168" s="754"/>
      <c r="WCO1168" s="754"/>
      <c r="WCP1168" s="754"/>
      <c r="WCQ1168" s="754"/>
      <c r="WCR1168" s="754"/>
      <c r="WCS1168" s="754"/>
      <c r="WCT1168" s="754"/>
      <c r="WCU1168" s="754"/>
      <c r="WCV1168" s="754"/>
      <c r="WCW1168" s="754"/>
      <c r="WCX1168" s="754"/>
      <c r="WCY1168" s="754"/>
      <c r="WCZ1168" s="754"/>
      <c r="WDA1168" s="754"/>
      <c r="WDB1168" s="754"/>
      <c r="WDC1168" s="754"/>
      <c r="WDD1168" s="754"/>
      <c r="WDE1168" s="754"/>
      <c r="WDF1168" s="754"/>
      <c r="WDG1168" s="754"/>
      <c r="WDH1168" s="754"/>
      <c r="WDI1168" s="754"/>
      <c r="WDJ1168" s="754"/>
      <c r="WDK1168" s="754"/>
      <c r="WDL1168" s="754"/>
      <c r="WDM1168" s="754"/>
      <c r="WDN1168" s="754"/>
      <c r="WDO1168" s="754"/>
      <c r="WDP1168" s="754"/>
      <c r="WDQ1168" s="754"/>
      <c r="WDR1168" s="754"/>
      <c r="WDS1168" s="754"/>
      <c r="WDT1168" s="754"/>
      <c r="WDU1168" s="754"/>
      <c r="WDV1168" s="754"/>
      <c r="WDW1168" s="754"/>
      <c r="WDX1168" s="754"/>
      <c r="WDY1168" s="754"/>
      <c r="WDZ1168" s="754"/>
      <c r="WEA1168" s="754"/>
      <c r="WEB1168" s="754"/>
      <c r="WEC1168" s="754"/>
      <c r="WED1168" s="754"/>
      <c r="WEE1168" s="754"/>
      <c r="WEF1168" s="754"/>
      <c r="WEG1168" s="754"/>
      <c r="WEH1168" s="754"/>
      <c r="WEI1168" s="754"/>
      <c r="WEJ1168" s="754"/>
      <c r="WEK1168" s="754"/>
      <c r="WEL1168" s="754"/>
      <c r="WEM1168" s="754"/>
      <c r="WEN1168" s="754"/>
      <c r="WEO1168" s="754"/>
      <c r="WEP1168" s="754"/>
      <c r="WEQ1168" s="754"/>
      <c r="WER1168" s="754"/>
      <c r="WES1168" s="754"/>
      <c r="WET1168" s="754"/>
      <c r="WEU1168" s="754"/>
      <c r="WEV1168" s="754"/>
      <c r="WEW1168" s="754"/>
      <c r="WEX1168" s="754"/>
      <c r="WEY1168" s="754"/>
      <c r="WEZ1168" s="754"/>
      <c r="WFA1168" s="754"/>
      <c r="WFB1168" s="754"/>
      <c r="WFC1168" s="754"/>
      <c r="WFD1168" s="754"/>
      <c r="WFE1168" s="754"/>
      <c r="WFF1168" s="754"/>
      <c r="WFG1168" s="754"/>
      <c r="WFH1168" s="754"/>
      <c r="WFI1168" s="754"/>
      <c r="WFJ1168" s="754"/>
      <c r="WFK1168" s="754"/>
      <c r="WFL1168" s="754"/>
      <c r="WFM1168" s="754"/>
      <c r="WFN1168" s="754"/>
      <c r="WFO1168" s="754"/>
      <c r="WFP1168" s="754"/>
      <c r="WFQ1168" s="754"/>
      <c r="WFR1168" s="754"/>
      <c r="WFS1168" s="754"/>
      <c r="WFT1168" s="754"/>
      <c r="WFU1168" s="754"/>
      <c r="WFV1168" s="754"/>
      <c r="WFW1168" s="754"/>
      <c r="WFX1168" s="754"/>
      <c r="WFY1168" s="754"/>
      <c r="WFZ1168" s="754"/>
      <c r="WGA1168" s="754"/>
      <c r="WGB1168" s="754"/>
      <c r="WGC1168" s="754"/>
      <c r="WGD1168" s="754"/>
      <c r="WGE1168" s="754"/>
      <c r="WGF1168" s="754"/>
      <c r="WGG1168" s="754"/>
      <c r="WGH1168" s="754"/>
      <c r="WGI1168" s="754"/>
      <c r="WGJ1168" s="754"/>
      <c r="WGK1168" s="754"/>
      <c r="WGL1168" s="754"/>
      <c r="WGM1168" s="754"/>
      <c r="WGN1168" s="754"/>
      <c r="WGO1168" s="754"/>
      <c r="WGP1168" s="754"/>
      <c r="WGQ1168" s="754"/>
      <c r="WGR1168" s="754"/>
      <c r="WGS1168" s="754"/>
      <c r="WGT1168" s="754"/>
      <c r="WGU1168" s="754"/>
      <c r="WGV1168" s="754"/>
      <c r="WGW1168" s="754"/>
      <c r="WGX1168" s="754"/>
      <c r="WGY1168" s="754"/>
      <c r="WGZ1168" s="754"/>
      <c r="WHA1168" s="754"/>
      <c r="WHB1168" s="754"/>
      <c r="WHC1168" s="754"/>
      <c r="WHD1168" s="754"/>
      <c r="WHE1168" s="754"/>
      <c r="WHF1168" s="754"/>
      <c r="WHG1168" s="754"/>
      <c r="WHH1168" s="754"/>
      <c r="WHI1168" s="754"/>
      <c r="WHJ1168" s="754"/>
      <c r="WHK1168" s="754"/>
      <c r="WHL1168" s="754"/>
      <c r="WHM1168" s="754"/>
      <c r="WHN1168" s="754"/>
      <c r="WHO1168" s="754"/>
      <c r="WHP1168" s="754"/>
      <c r="WHQ1168" s="754"/>
      <c r="WHR1168" s="754"/>
      <c r="WHS1168" s="754"/>
      <c r="WHT1168" s="754"/>
      <c r="WHU1168" s="754"/>
      <c r="WHV1168" s="754"/>
      <c r="WHW1168" s="754"/>
      <c r="WHX1168" s="754"/>
      <c r="WHY1168" s="754"/>
      <c r="WHZ1168" s="754"/>
      <c r="WIA1168" s="754"/>
      <c r="WIB1168" s="754"/>
      <c r="WIC1168" s="754"/>
      <c r="WID1168" s="754"/>
      <c r="WIE1168" s="754"/>
      <c r="WIF1168" s="754"/>
      <c r="WIG1168" s="754"/>
      <c r="WIH1168" s="754"/>
      <c r="WII1168" s="754"/>
      <c r="WIJ1168" s="754"/>
      <c r="WIK1168" s="754"/>
      <c r="WIL1168" s="754"/>
      <c r="WIM1168" s="754"/>
      <c r="WIN1168" s="754"/>
      <c r="WIO1168" s="754"/>
      <c r="WIP1168" s="754"/>
      <c r="WIQ1168" s="754"/>
      <c r="WIR1168" s="754"/>
      <c r="WIS1168" s="754"/>
      <c r="WIT1168" s="754"/>
      <c r="WIU1168" s="754"/>
      <c r="WIV1168" s="754"/>
      <c r="WIW1168" s="754"/>
      <c r="WIX1168" s="754"/>
      <c r="WIY1168" s="754"/>
      <c r="WIZ1168" s="754"/>
      <c r="WJA1168" s="754"/>
      <c r="WJB1168" s="754"/>
      <c r="WJC1168" s="754"/>
      <c r="WJD1168" s="754"/>
      <c r="WJE1168" s="754"/>
      <c r="WJF1168" s="754"/>
      <c r="WJG1168" s="754"/>
      <c r="WJH1168" s="754"/>
      <c r="WJI1168" s="754"/>
      <c r="WJJ1168" s="754"/>
      <c r="WJK1168" s="754"/>
      <c r="WJL1168" s="754"/>
      <c r="WJM1168" s="754"/>
      <c r="WJN1168" s="754"/>
      <c r="WJO1168" s="754"/>
      <c r="WJP1168" s="754"/>
      <c r="WJQ1168" s="754"/>
      <c r="WJR1168" s="754"/>
      <c r="WJS1168" s="754"/>
      <c r="WJT1168" s="754"/>
      <c r="WJU1168" s="754"/>
      <c r="WJV1168" s="754"/>
      <c r="WJW1168" s="754"/>
      <c r="WJX1168" s="754"/>
      <c r="WJY1168" s="754"/>
      <c r="WJZ1168" s="754"/>
      <c r="WKA1168" s="754"/>
      <c r="WKB1168" s="754"/>
      <c r="WKC1168" s="754"/>
      <c r="WKD1168" s="754"/>
      <c r="WKE1168" s="754"/>
      <c r="WKF1168" s="754"/>
      <c r="WKG1168" s="754"/>
      <c r="WKH1168" s="754"/>
      <c r="WKI1168" s="754"/>
      <c r="WKJ1168" s="754"/>
      <c r="WKK1168" s="754"/>
      <c r="WKL1168" s="754"/>
      <c r="WKM1168" s="754"/>
      <c r="WKN1168" s="754"/>
      <c r="WKO1168" s="754"/>
      <c r="WKP1168" s="754"/>
      <c r="WKQ1168" s="754"/>
      <c r="WKR1168" s="754"/>
      <c r="WKS1168" s="754"/>
      <c r="WKT1168" s="754"/>
      <c r="WKU1168" s="754"/>
      <c r="WKV1168" s="754"/>
      <c r="WKW1168" s="754"/>
      <c r="WKX1168" s="754"/>
      <c r="WKY1168" s="754"/>
      <c r="WKZ1168" s="754"/>
      <c r="WLA1168" s="754"/>
      <c r="WLB1168" s="754"/>
      <c r="WLC1168" s="754"/>
      <c r="WLD1168" s="754"/>
      <c r="WLE1168" s="754"/>
      <c r="WLF1168" s="754"/>
      <c r="WLG1168" s="754"/>
      <c r="WLH1168" s="754"/>
      <c r="WLI1168" s="754"/>
      <c r="WLJ1168" s="754"/>
      <c r="WLK1168" s="754"/>
      <c r="WLL1168" s="754"/>
      <c r="WLM1168" s="754"/>
      <c r="WLN1168" s="754"/>
      <c r="WLO1168" s="754"/>
      <c r="WLP1168" s="754"/>
      <c r="WLQ1168" s="754"/>
      <c r="WLR1168" s="754"/>
      <c r="WLS1168" s="754"/>
      <c r="WLT1168" s="754"/>
      <c r="WLU1168" s="754"/>
      <c r="WLV1168" s="754"/>
      <c r="WLW1168" s="754"/>
      <c r="WLX1168" s="754"/>
      <c r="WLY1168" s="754"/>
      <c r="WLZ1168" s="754"/>
      <c r="WMA1168" s="754"/>
      <c r="WMB1168" s="754"/>
      <c r="WMC1168" s="754"/>
      <c r="WMD1168" s="754"/>
      <c r="WME1168" s="754"/>
      <c r="WMF1168" s="754"/>
      <c r="WMG1168" s="754"/>
      <c r="WMH1168" s="754"/>
      <c r="WMI1168" s="754"/>
      <c r="WMJ1168" s="754"/>
      <c r="WMK1168" s="754"/>
      <c r="WML1168" s="754"/>
      <c r="WMM1168" s="754"/>
      <c r="WMN1168" s="754"/>
      <c r="WMO1168" s="754"/>
      <c r="WMP1168" s="754"/>
      <c r="WMQ1168" s="754"/>
      <c r="WMR1168" s="754"/>
      <c r="WMS1168" s="754"/>
      <c r="WMT1168" s="754"/>
      <c r="WMU1168" s="754"/>
      <c r="WMV1168" s="754"/>
      <c r="WMW1168" s="754"/>
      <c r="WMX1168" s="754"/>
      <c r="WMY1168" s="754"/>
      <c r="WMZ1168" s="754"/>
      <c r="WNA1168" s="754"/>
      <c r="WNB1168" s="754"/>
      <c r="WNC1168" s="754"/>
      <c r="WND1168" s="754"/>
      <c r="WNE1168" s="754"/>
      <c r="WNF1168" s="754"/>
      <c r="WNG1168" s="754"/>
      <c r="WNH1168" s="754"/>
      <c r="WNI1168" s="754"/>
      <c r="WNJ1168" s="754"/>
      <c r="WNK1168" s="754"/>
      <c r="WNL1168" s="754"/>
      <c r="WNM1168" s="754"/>
      <c r="WNN1168" s="754"/>
      <c r="WNO1168" s="754"/>
      <c r="WNP1168" s="754"/>
      <c r="WNQ1168" s="754"/>
      <c r="WNR1168" s="754"/>
      <c r="WNS1168" s="754"/>
      <c r="WNT1168" s="754"/>
      <c r="WNU1168" s="754"/>
      <c r="WNV1168" s="754"/>
      <c r="WNW1168" s="754"/>
      <c r="WNX1168" s="754"/>
      <c r="WNY1168" s="754"/>
      <c r="WNZ1168" s="754"/>
      <c r="WOA1168" s="754"/>
      <c r="WOB1168" s="754"/>
      <c r="WOC1168" s="754"/>
      <c r="WOD1168" s="754"/>
      <c r="WOE1168" s="754"/>
      <c r="WOF1168" s="754"/>
      <c r="WOG1168" s="754"/>
      <c r="WOH1168" s="754"/>
      <c r="WOI1168" s="754"/>
      <c r="WOJ1168" s="754"/>
      <c r="WOK1168" s="754"/>
      <c r="WOL1168" s="754"/>
      <c r="WOM1168" s="754"/>
      <c r="WON1168" s="754"/>
      <c r="WOO1168" s="754"/>
      <c r="WOP1168" s="754"/>
      <c r="WOQ1168" s="754"/>
      <c r="WOR1168" s="754"/>
      <c r="WOS1168" s="754"/>
      <c r="WOT1168" s="754"/>
      <c r="WOU1168" s="754"/>
      <c r="WOV1168" s="754"/>
      <c r="WOW1168" s="754"/>
      <c r="WOX1168" s="754"/>
      <c r="WOY1168" s="754"/>
      <c r="WOZ1168" s="754"/>
      <c r="WPA1168" s="754"/>
      <c r="WPB1168" s="754"/>
      <c r="WPC1168" s="754"/>
      <c r="WPD1168" s="754"/>
      <c r="WPE1168" s="754"/>
      <c r="WPF1168" s="754"/>
      <c r="WPG1168" s="754"/>
      <c r="WPH1168" s="754"/>
      <c r="WPI1168" s="754"/>
      <c r="WPJ1168" s="754"/>
      <c r="WPK1168" s="754"/>
      <c r="WPL1168" s="754"/>
      <c r="WPM1168" s="754"/>
      <c r="WPN1168" s="754"/>
      <c r="WPO1168" s="754"/>
      <c r="WPP1168" s="754"/>
      <c r="WPQ1168" s="754"/>
      <c r="WPR1168" s="754"/>
      <c r="WPS1168" s="754"/>
      <c r="WPT1168" s="754"/>
      <c r="WPU1168" s="754"/>
      <c r="WPV1168" s="754"/>
      <c r="WPW1168" s="754"/>
      <c r="WPX1168" s="754"/>
      <c r="WPY1168" s="754"/>
      <c r="WPZ1168" s="754"/>
      <c r="WQA1168" s="754"/>
      <c r="WQB1168" s="754"/>
      <c r="WQC1168" s="754"/>
      <c r="WQD1168" s="754"/>
      <c r="WQE1168" s="754"/>
      <c r="WQF1168" s="754"/>
      <c r="WQG1168" s="754"/>
      <c r="WQH1168" s="754"/>
      <c r="WQI1168" s="754"/>
      <c r="WQJ1168" s="754"/>
      <c r="WQK1168" s="754"/>
      <c r="WQL1168" s="754"/>
      <c r="WQM1168" s="754"/>
      <c r="WQN1168" s="754"/>
      <c r="WQO1168" s="754"/>
      <c r="WQP1168" s="754"/>
      <c r="WQQ1168" s="754"/>
      <c r="WQR1168" s="754"/>
      <c r="WQS1168" s="754"/>
      <c r="WQT1168" s="754"/>
      <c r="WQU1168" s="754"/>
      <c r="WQV1168" s="754"/>
      <c r="WQW1168" s="754"/>
      <c r="WQX1168" s="754"/>
      <c r="WQY1168" s="754"/>
      <c r="WQZ1168" s="754"/>
      <c r="WRA1168" s="754"/>
      <c r="WRB1168" s="754"/>
      <c r="WRC1168" s="754"/>
      <c r="WRD1168" s="754"/>
      <c r="WRE1168" s="754"/>
      <c r="WRF1168" s="754"/>
      <c r="WRG1168" s="754"/>
      <c r="WRH1168" s="754"/>
      <c r="WRI1168" s="754"/>
      <c r="WRJ1168" s="754"/>
      <c r="WRK1168" s="754"/>
      <c r="WRL1168" s="754"/>
      <c r="WRM1168" s="754"/>
      <c r="WRN1168" s="754"/>
      <c r="WRO1168" s="754"/>
      <c r="WRP1168" s="754"/>
      <c r="WRQ1168" s="754"/>
      <c r="WRR1168" s="754"/>
      <c r="WRS1168" s="754"/>
      <c r="WRT1168" s="754"/>
      <c r="WRU1168" s="754"/>
      <c r="WRV1168" s="754"/>
      <c r="WRW1168" s="754"/>
      <c r="WRX1168" s="754"/>
      <c r="WRY1168" s="754"/>
      <c r="WRZ1168" s="754"/>
      <c r="WSA1168" s="754"/>
      <c r="WSB1168" s="754"/>
      <c r="WSC1168" s="754"/>
      <c r="WSD1168" s="754"/>
      <c r="WSE1168" s="754"/>
      <c r="WSF1168" s="754"/>
      <c r="WSG1168" s="754"/>
      <c r="WSH1168" s="754"/>
      <c r="WSI1168" s="754"/>
      <c r="WSJ1168" s="754"/>
      <c r="WSK1168" s="754"/>
      <c r="WSL1168" s="754"/>
      <c r="WSM1168" s="754"/>
      <c r="WSN1168" s="754"/>
      <c r="WSO1168" s="754"/>
      <c r="WSP1168" s="754"/>
      <c r="WSQ1168" s="754"/>
      <c r="WSR1168" s="754"/>
      <c r="WSS1168" s="754"/>
      <c r="WST1168" s="754"/>
      <c r="WSU1168" s="754"/>
      <c r="WSV1168" s="754"/>
      <c r="WSW1168" s="754"/>
      <c r="WSX1168" s="754"/>
      <c r="WSY1168" s="754"/>
      <c r="WSZ1168" s="754"/>
      <c r="WTA1168" s="754"/>
      <c r="WTB1168" s="754"/>
      <c r="WTC1168" s="754"/>
      <c r="WTD1168" s="754"/>
      <c r="WTE1168" s="754"/>
      <c r="WTF1168" s="754"/>
      <c r="WTG1168" s="754"/>
      <c r="WTH1168" s="754"/>
      <c r="WTI1168" s="754"/>
      <c r="WTJ1168" s="754"/>
      <c r="WTK1168" s="754"/>
      <c r="WTL1168" s="754"/>
      <c r="WTM1168" s="754"/>
      <c r="WTN1168" s="754"/>
      <c r="WTO1168" s="754"/>
      <c r="WTP1168" s="754"/>
      <c r="WTQ1168" s="754"/>
      <c r="WTR1168" s="754"/>
      <c r="WTS1168" s="754"/>
      <c r="WTT1168" s="754"/>
      <c r="WTU1168" s="754"/>
      <c r="WTV1168" s="754"/>
      <c r="WTW1168" s="754"/>
      <c r="WTX1168" s="754"/>
      <c r="WTY1168" s="754"/>
      <c r="WTZ1168" s="754"/>
      <c r="WUA1168" s="754"/>
      <c r="WUB1168" s="754"/>
      <c r="WUC1168" s="754"/>
      <c r="WUD1168" s="754"/>
      <c r="WUE1168" s="754"/>
      <c r="WUF1168" s="754"/>
      <c r="WUG1168" s="754"/>
      <c r="WUH1168" s="754"/>
      <c r="WUI1168" s="754"/>
      <c r="WUJ1168" s="754"/>
      <c r="WUK1168" s="754"/>
      <c r="WUL1168" s="754"/>
      <c r="WUM1168" s="754"/>
      <c r="WUN1168" s="754"/>
      <c r="WUO1168" s="754"/>
      <c r="WUP1168" s="754"/>
      <c r="WUQ1168" s="754"/>
      <c r="WUR1168" s="754"/>
      <c r="WUS1168" s="754"/>
      <c r="WUT1168" s="754"/>
      <c r="WUU1168" s="754"/>
      <c r="WUV1168" s="754"/>
      <c r="WUW1168" s="754"/>
      <c r="WUX1168" s="754"/>
      <c r="WUY1168" s="754"/>
      <c r="WUZ1168" s="754"/>
      <c r="WVA1168" s="754"/>
      <c r="WVB1168" s="754"/>
      <c r="WVC1168" s="754"/>
      <c r="WVD1168" s="754"/>
      <c r="WVE1168" s="754"/>
      <c r="WVF1168" s="754"/>
      <c r="WVG1168" s="754"/>
      <c r="WVH1168" s="754"/>
      <c r="WVI1168" s="754"/>
      <c r="WVJ1168" s="754"/>
      <c r="WVK1168" s="754"/>
      <c r="WVL1168" s="754"/>
      <c r="WVM1168" s="754"/>
      <c r="WVN1168" s="754"/>
      <c r="WVO1168" s="754"/>
      <c r="WVP1168" s="754"/>
      <c r="WVQ1168" s="754"/>
      <c r="WVR1168" s="754"/>
      <c r="WVS1168" s="754"/>
      <c r="WVT1168" s="754"/>
      <c r="WVU1168" s="754"/>
      <c r="WVV1168" s="754"/>
      <c r="WVW1168" s="754"/>
      <c r="WVX1168" s="754"/>
      <c r="WVY1168" s="754"/>
      <c r="WVZ1168" s="754"/>
      <c r="WWA1168" s="754"/>
      <c r="WWB1168" s="754"/>
      <c r="WWC1168" s="754"/>
      <c r="WWD1168" s="754"/>
      <c r="WWE1168" s="754"/>
      <c r="WWF1168" s="754"/>
      <c r="WWG1168" s="754"/>
      <c r="WWH1168" s="754"/>
      <c r="WWI1168" s="754"/>
      <c r="WWJ1168" s="754"/>
      <c r="WWK1168" s="754"/>
      <c r="WWL1168" s="754"/>
      <c r="WWM1168" s="754"/>
      <c r="WWN1168" s="754"/>
      <c r="WWO1168" s="754"/>
      <c r="WWP1168" s="754"/>
      <c r="WWQ1168" s="754"/>
      <c r="WWR1168" s="754"/>
      <c r="WWS1168" s="754"/>
      <c r="WWT1168" s="754"/>
      <c r="WWU1168" s="754"/>
      <c r="WWV1168" s="754"/>
      <c r="WWW1168" s="754"/>
      <c r="WWX1168" s="754"/>
      <c r="WWY1168" s="754"/>
      <c r="WWZ1168" s="754"/>
      <c r="WXA1168" s="754"/>
      <c r="WXB1168" s="754"/>
      <c r="WXC1168" s="754"/>
      <c r="WXD1168" s="754"/>
      <c r="WXE1168" s="754"/>
      <c r="WXF1168" s="754"/>
      <c r="WXG1168" s="754"/>
      <c r="WXH1168" s="754"/>
      <c r="WXI1168" s="754"/>
      <c r="WXJ1168" s="754"/>
      <c r="WXK1168" s="754"/>
      <c r="WXL1168" s="754"/>
      <c r="WXM1168" s="754"/>
      <c r="WXN1168" s="754"/>
      <c r="WXO1168" s="754"/>
      <c r="WXP1168" s="754"/>
      <c r="WXQ1168" s="754"/>
      <c r="WXR1168" s="754"/>
      <c r="WXS1168" s="754"/>
      <c r="WXT1168" s="754"/>
      <c r="WXU1168" s="754"/>
      <c r="WXV1168" s="754"/>
      <c r="WXW1168" s="754"/>
      <c r="WXX1168" s="754"/>
      <c r="WXY1168" s="754"/>
      <c r="WXZ1168" s="754"/>
      <c r="WYA1168" s="754"/>
      <c r="WYB1168" s="754"/>
      <c r="WYC1168" s="754"/>
      <c r="WYD1168" s="754"/>
      <c r="WYE1168" s="754"/>
      <c r="WYF1168" s="754"/>
      <c r="WYG1168" s="754"/>
      <c r="WYH1168" s="754"/>
      <c r="WYI1168" s="754"/>
      <c r="WYJ1168" s="754"/>
      <c r="WYK1168" s="754"/>
      <c r="WYL1168" s="754"/>
      <c r="WYM1168" s="754"/>
      <c r="WYN1168" s="754"/>
      <c r="WYO1168" s="754"/>
      <c r="WYP1168" s="754"/>
      <c r="WYQ1168" s="754"/>
      <c r="WYR1168" s="754"/>
      <c r="WYS1168" s="754"/>
      <c r="WYT1168" s="754"/>
      <c r="WYU1168" s="754"/>
      <c r="WYV1168" s="754"/>
      <c r="WYW1168" s="754"/>
      <c r="WYX1168" s="754"/>
      <c r="WYY1168" s="754"/>
      <c r="WYZ1168" s="754"/>
      <c r="WZA1168" s="754"/>
      <c r="WZB1168" s="754"/>
      <c r="WZC1168" s="754"/>
      <c r="WZD1168" s="754"/>
      <c r="WZE1168" s="754"/>
      <c r="WZF1168" s="754"/>
      <c r="WZG1168" s="754"/>
      <c r="WZH1168" s="754"/>
      <c r="WZI1168" s="754"/>
      <c r="WZJ1168" s="754"/>
      <c r="WZK1168" s="754"/>
      <c r="WZL1168" s="754"/>
      <c r="WZM1168" s="754"/>
      <c r="WZN1168" s="754"/>
      <c r="WZO1168" s="754"/>
      <c r="WZP1168" s="754"/>
      <c r="WZQ1168" s="754"/>
      <c r="WZR1168" s="754"/>
      <c r="WZS1168" s="754"/>
      <c r="WZT1168" s="754"/>
      <c r="WZU1168" s="754"/>
      <c r="WZV1168" s="754"/>
      <c r="WZW1168" s="754"/>
      <c r="WZX1168" s="754"/>
      <c r="WZY1168" s="754"/>
      <c r="WZZ1168" s="754"/>
      <c r="XAA1168" s="754"/>
      <c r="XAB1168" s="754"/>
      <c r="XAC1168" s="754"/>
      <c r="XAD1168" s="754"/>
      <c r="XAE1168" s="754"/>
      <c r="XAF1168" s="754"/>
      <c r="XAG1168" s="754"/>
      <c r="XAH1168" s="754"/>
      <c r="XAI1168" s="754"/>
      <c r="XAJ1168" s="754"/>
      <c r="XAK1168" s="754"/>
      <c r="XAL1168" s="754"/>
      <c r="XAM1168" s="754"/>
      <c r="XAN1168" s="754"/>
      <c r="XAO1168" s="754"/>
      <c r="XAP1168" s="754"/>
      <c r="XAQ1168" s="754"/>
      <c r="XAR1168" s="754"/>
      <c r="XAS1168" s="754"/>
      <c r="XAT1168" s="754"/>
      <c r="XAU1168" s="754"/>
      <c r="XAV1168" s="754"/>
      <c r="XAW1168" s="754"/>
      <c r="XAX1168" s="754"/>
      <c r="XAY1168" s="754"/>
      <c r="XAZ1168" s="754"/>
      <c r="XBA1168" s="754"/>
      <c r="XBB1168" s="754"/>
      <c r="XBC1168" s="754"/>
      <c r="XBD1168" s="754"/>
      <c r="XBE1168" s="754"/>
      <c r="XBF1168" s="754"/>
      <c r="XBG1168" s="754"/>
      <c r="XBH1168" s="754"/>
      <c r="XBI1168" s="754"/>
      <c r="XBJ1168" s="754"/>
      <c r="XBK1168" s="754"/>
      <c r="XBL1168" s="754"/>
      <c r="XBM1168" s="754"/>
      <c r="XBN1168" s="754"/>
      <c r="XBO1168" s="754"/>
      <c r="XBP1168" s="754"/>
      <c r="XBQ1168" s="754"/>
      <c r="XBR1168" s="754"/>
      <c r="XBS1168" s="754"/>
      <c r="XBT1168" s="754"/>
      <c r="XBU1168" s="754"/>
      <c r="XBV1168" s="754"/>
      <c r="XBW1168" s="754"/>
      <c r="XBX1168" s="754"/>
      <c r="XBY1168" s="754"/>
      <c r="XBZ1168" s="754"/>
      <c r="XCA1168" s="754"/>
      <c r="XCB1168" s="754"/>
      <c r="XCC1168" s="754"/>
      <c r="XCD1168" s="754"/>
      <c r="XCE1168" s="754"/>
      <c r="XCF1168" s="754"/>
      <c r="XCG1168" s="754"/>
      <c r="XCH1168" s="754"/>
      <c r="XCI1168" s="754"/>
      <c r="XCJ1168" s="754"/>
      <c r="XCK1168" s="754"/>
      <c r="XCL1168" s="754"/>
      <c r="XCM1168" s="754"/>
      <c r="XCN1168" s="754"/>
      <c r="XCO1168" s="754"/>
      <c r="XCP1168" s="754"/>
      <c r="XCQ1168" s="754"/>
      <c r="XCR1168" s="754"/>
      <c r="XCS1168" s="754"/>
      <c r="XCT1168" s="754"/>
      <c r="XCU1168" s="754"/>
      <c r="XCV1168" s="754"/>
      <c r="XCW1168" s="754"/>
      <c r="XCX1168" s="754"/>
      <c r="XCY1168" s="754"/>
      <c r="XCZ1168" s="754"/>
      <c r="XDA1168" s="754"/>
      <c r="XDB1168" s="754"/>
      <c r="XDC1168" s="754"/>
      <c r="XDD1168" s="754"/>
      <c r="XDE1168" s="754"/>
      <c r="XDF1168" s="754"/>
      <c r="XDG1168" s="754"/>
      <c r="XDH1168" s="754"/>
      <c r="XDI1168" s="754"/>
      <c r="XDJ1168" s="754"/>
      <c r="XDK1168" s="754"/>
      <c r="XDL1168" s="754"/>
      <c r="XDM1168" s="754"/>
      <c r="XDN1168" s="754"/>
      <c r="XDO1168" s="754"/>
      <c r="XDP1168" s="754"/>
      <c r="XDQ1168" s="754"/>
      <c r="XDR1168" s="754"/>
      <c r="XDS1168" s="754"/>
      <c r="XDT1168" s="754"/>
      <c r="XDU1168" s="754"/>
      <c r="XDV1168" s="754"/>
      <c r="XDW1168" s="754"/>
      <c r="XDX1168" s="754"/>
      <c r="XDY1168" s="754"/>
      <c r="XDZ1168" s="754"/>
      <c r="XEA1168" s="754"/>
      <c r="XEB1168" s="754"/>
      <c r="XEC1168" s="754"/>
      <c r="XED1168" s="754"/>
      <c r="XEE1168" s="754"/>
      <c r="XEF1168" s="754"/>
      <c r="XEG1168" s="754"/>
      <c r="XEH1168" s="754"/>
      <c r="XEI1168" s="754"/>
      <c r="XEJ1168" s="754"/>
      <c r="XEK1168" s="754"/>
      <c r="XEL1168" s="754"/>
      <c r="XEM1168" s="754"/>
      <c r="XEN1168" s="754"/>
      <c r="XEO1168" s="754"/>
      <c r="XEP1168" s="754"/>
      <c r="XEQ1168" s="754"/>
      <c r="XER1168" s="754"/>
      <c r="XES1168" s="754"/>
      <c r="XET1168" s="754"/>
      <c r="XEU1168" s="754"/>
      <c r="XEV1168" s="754"/>
      <c r="XEW1168" s="754"/>
      <c r="XEX1168" s="754"/>
      <c r="XEY1168" s="754"/>
      <c r="XEZ1168" s="754"/>
      <c r="XFA1168" s="754"/>
      <c r="XFB1168" s="754"/>
      <c r="XFC1168" s="754"/>
      <c r="XFD1168" s="754"/>
    </row>
    <row r="1169" spans="1:54" ht="21" customHeight="1" x14ac:dyDescent="0.3">
      <c r="A1169" s="1038"/>
      <c r="B1169" s="724"/>
      <c r="C1169" s="724"/>
      <c r="D1169" s="724"/>
      <c r="E1169" s="724"/>
      <c r="F1169" s="724"/>
      <c r="G1169" s="724"/>
      <c r="H1169" s="724"/>
      <c r="I1169" s="724"/>
      <c r="J1169" s="724"/>
      <c r="K1169" s="724"/>
      <c r="L1169" s="724"/>
      <c r="M1169" s="724"/>
      <c r="N1169" s="724"/>
      <c r="O1169" s="724"/>
      <c r="P1169" s="724"/>
      <c r="Q1169" s="724"/>
      <c r="R1169" s="724"/>
      <c r="S1169" s="724"/>
      <c r="T1169" s="724"/>
      <c r="U1169" s="724"/>
      <c r="V1169" s="724"/>
      <c r="W1169" s="724"/>
      <c r="X1169" s="724"/>
      <c r="Y1169" s="724"/>
      <c r="Z1169" s="724"/>
      <c r="AA1169" s="724"/>
      <c r="AB1169" s="724"/>
      <c r="AC1169" s="724"/>
      <c r="AD1169" s="724"/>
      <c r="AE1169" s="724"/>
      <c r="AF1169" s="724"/>
      <c r="AG1169" s="724"/>
      <c r="AH1169" s="724"/>
      <c r="AI1169" s="724"/>
      <c r="AJ1169" s="724"/>
      <c r="AK1169" s="724"/>
      <c r="AL1169" s="724"/>
      <c r="AM1169" s="724"/>
      <c r="AN1169" s="724"/>
      <c r="AO1169" s="724"/>
      <c r="AP1169" s="724"/>
      <c r="AQ1169" s="724"/>
      <c r="AR1169" s="724"/>
      <c r="AS1169" s="724"/>
      <c r="AT1169" s="724"/>
      <c r="AU1169" s="724"/>
      <c r="AV1169" s="724"/>
      <c r="AW1169" s="724"/>
      <c r="AX1169" s="724"/>
      <c r="AY1169" s="724"/>
      <c r="AZ1169" s="724"/>
      <c r="BA1169" s="724"/>
      <c r="BB1169" s="1039"/>
    </row>
    <row r="1170" spans="1:54" ht="12.6" customHeight="1" x14ac:dyDescent="0.3">
      <c r="A1170" s="938"/>
      <c r="B1170" s="939"/>
      <c r="C1170" s="939"/>
      <c r="D1170" s="939"/>
      <c r="E1170" s="939"/>
      <c r="F1170" s="939"/>
      <c r="G1170" s="939"/>
      <c r="H1170" s="939"/>
      <c r="I1170" s="939"/>
      <c r="J1170" s="939"/>
      <c r="K1170" s="939"/>
      <c r="L1170" s="939"/>
      <c r="M1170" s="939"/>
      <c r="N1170" s="939"/>
      <c r="O1170" s="939"/>
      <c r="P1170" s="939"/>
      <c r="Q1170" s="939"/>
      <c r="R1170" s="939"/>
      <c r="S1170" s="939"/>
      <c r="T1170" s="939"/>
      <c r="U1170" s="939"/>
      <c r="V1170" s="939"/>
      <c r="W1170" s="939"/>
      <c r="X1170" s="939"/>
      <c r="Y1170" s="939"/>
      <c r="Z1170" s="939"/>
      <c r="AA1170" s="939"/>
      <c r="AB1170" s="939"/>
      <c r="AC1170" s="939"/>
      <c r="AD1170" s="939"/>
      <c r="AE1170" s="939"/>
      <c r="AF1170" s="939"/>
      <c r="AG1170" s="939"/>
      <c r="AH1170" s="939"/>
      <c r="AI1170" s="939"/>
      <c r="AJ1170" s="939"/>
      <c r="AK1170" s="939"/>
      <c r="AL1170" s="939"/>
      <c r="AM1170" s="939"/>
      <c r="AN1170" s="939"/>
      <c r="AO1170" s="939"/>
      <c r="AP1170" s="939"/>
      <c r="AQ1170" s="939"/>
      <c r="AR1170" s="939"/>
      <c r="AS1170" s="939"/>
      <c r="AT1170" s="939"/>
      <c r="AU1170" s="939"/>
      <c r="AV1170" s="939"/>
      <c r="AW1170" s="939"/>
      <c r="AX1170" s="939"/>
      <c r="AY1170" s="939"/>
      <c r="AZ1170" s="939"/>
      <c r="BA1170" s="939"/>
      <c r="BB1170" s="940"/>
    </row>
    <row r="1171" spans="1:54" ht="12.6" customHeight="1" x14ac:dyDescent="0.3">
      <c r="A1171" s="379"/>
      <c r="B1171" s="379"/>
      <c r="C1171" s="379"/>
      <c r="D1171" s="379"/>
      <c r="E1171" s="379"/>
      <c r="F1171" s="379"/>
      <c r="G1171" s="379"/>
      <c r="H1171" s="379"/>
      <c r="I1171" s="379"/>
      <c r="J1171" s="379"/>
      <c r="K1171" s="379"/>
      <c r="L1171" s="379"/>
      <c r="M1171" s="379"/>
      <c r="N1171" s="379"/>
      <c r="O1171" s="379"/>
      <c r="P1171" s="379"/>
      <c r="Q1171" s="379"/>
      <c r="R1171" s="379"/>
      <c r="S1171" s="379"/>
      <c r="T1171" s="379"/>
      <c r="U1171" s="379"/>
      <c r="V1171" s="379"/>
      <c r="W1171" s="379"/>
      <c r="X1171" s="379"/>
      <c r="Y1171" s="379"/>
      <c r="Z1171" s="379"/>
      <c r="AA1171" s="379"/>
      <c r="AB1171" s="379"/>
      <c r="AC1171" s="379"/>
      <c r="AD1171" s="379"/>
      <c r="AE1171" s="379"/>
      <c r="AF1171" s="379"/>
      <c r="AG1171" s="379"/>
      <c r="AH1171" s="379"/>
      <c r="AI1171" s="379"/>
      <c r="AJ1171" s="379"/>
      <c r="AK1171" s="379"/>
      <c r="AL1171" s="379"/>
      <c r="AM1171" s="379"/>
      <c r="AN1171" s="379"/>
      <c r="AO1171" s="379"/>
      <c r="AP1171" s="379"/>
      <c r="AQ1171" s="379"/>
      <c r="AR1171" s="379"/>
      <c r="AS1171" s="379"/>
      <c r="AT1171" s="379"/>
      <c r="AU1171" s="379"/>
      <c r="AV1171" s="379"/>
      <c r="AW1171" s="379"/>
      <c r="AX1171" s="379"/>
      <c r="AY1171" s="379"/>
      <c r="AZ1171" s="379"/>
      <c r="BA1171" s="379"/>
      <c r="BB1171" s="379"/>
    </row>
    <row r="1172" spans="1:54" s="284" customFormat="1" ht="12.6" customHeight="1" x14ac:dyDescent="0.3">
      <c r="A1172" s="303" t="s">
        <v>2896</v>
      </c>
      <c r="B1172" s="305"/>
      <c r="C1172" s="305"/>
      <c r="D1172" s="305"/>
      <c r="E1172" s="305"/>
      <c r="F1172" s="305"/>
      <c r="G1172" s="305"/>
      <c r="H1172" s="305"/>
      <c r="I1172" s="305"/>
      <c r="J1172" s="305"/>
      <c r="K1172" s="305"/>
      <c r="L1172" s="305"/>
      <c r="M1172" s="305"/>
      <c r="N1172" s="305"/>
      <c r="O1172" s="305"/>
      <c r="P1172" s="305"/>
      <c r="Q1172" s="305"/>
      <c r="R1172" s="305"/>
      <c r="S1172" s="305"/>
      <c r="T1172" s="305"/>
      <c r="U1172" s="305"/>
      <c r="V1172" s="305"/>
      <c r="W1172" s="305"/>
      <c r="X1172" s="305"/>
      <c r="Y1172" s="305"/>
      <c r="Z1172" s="305"/>
      <c r="AA1172" s="305"/>
      <c r="AB1172" s="305"/>
      <c r="AC1172" s="305"/>
      <c r="AD1172" s="305"/>
      <c r="AE1172" s="305"/>
      <c r="AF1172" s="305"/>
      <c r="AG1172" s="305"/>
      <c r="AH1172" s="305"/>
      <c r="AI1172" s="305"/>
      <c r="AJ1172" s="305"/>
      <c r="AK1172" s="305"/>
      <c r="AL1172" s="305"/>
      <c r="AM1172" s="305"/>
      <c r="AN1172" s="305"/>
      <c r="AO1172" s="305"/>
      <c r="AP1172" s="305"/>
      <c r="AQ1172" s="305"/>
      <c r="AR1172" s="305"/>
      <c r="AS1172" s="305"/>
      <c r="AT1172" s="305"/>
      <c r="AU1172" s="305"/>
      <c r="AV1172" s="305"/>
      <c r="AW1172" s="305"/>
      <c r="AX1172" s="305"/>
      <c r="AY1172" s="305"/>
      <c r="AZ1172" s="305"/>
      <c r="BA1172" s="305"/>
      <c r="BB1172" s="305"/>
    </row>
    <row r="1173" spans="1:54" ht="12.6" customHeight="1" x14ac:dyDescent="0.3">
      <c r="A1173" s="935"/>
      <c r="B1173" s="936"/>
      <c r="C1173" s="936"/>
      <c r="D1173" s="936"/>
      <c r="E1173" s="936"/>
      <c r="F1173" s="936"/>
      <c r="G1173" s="936"/>
      <c r="H1173" s="936"/>
      <c r="I1173" s="936"/>
      <c r="J1173" s="936"/>
      <c r="K1173" s="936"/>
      <c r="L1173" s="936"/>
      <c r="M1173" s="936"/>
      <c r="N1173" s="936"/>
      <c r="O1173" s="936"/>
      <c r="P1173" s="936"/>
      <c r="Q1173" s="936"/>
      <c r="R1173" s="936"/>
      <c r="S1173" s="936"/>
      <c r="T1173" s="936"/>
      <c r="U1173" s="936"/>
      <c r="V1173" s="936"/>
      <c r="W1173" s="936"/>
      <c r="X1173" s="936"/>
      <c r="Y1173" s="936"/>
      <c r="Z1173" s="936"/>
      <c r="AA1173" s="936"/>
      <c r="AB1173" s="936"/>
      <c r="AC1173" s="936"/>
      <c r="AD1173" s="936"/>
      <c r="AE1173" s="936"/>
      <c r="AF1173" s="936"/>
      <c r="AG1173" s="936"/>
      <c r="AH1173" s="936"/>
      <c r="AI1173" s="936"/>
      <c r="AJ1173" s="936"/>
      <c r="AK1173" s="936"/>
      <c r="AL1173" s="936"/>
      <c r="AM1173" s="936"/>
      <c r="AN1173" s="936"/>
      <c r="AO1173" s="936"/>
      <c r="AP1173" s="936"/>
      <c r="AQ1173" s="936"/>
      <c r="AR1173" s="936"/>
      <c r="AS1173" s="936"/>
      <c r="AT1173" s="936"/>
      <c r="AU1173" s="936"/>
      <c r="AV1173" s="936"/>
      <c r="AW1173" s="936"/>
      <c r="AX1173" s="936"/>
      <c r="AY1173" s="936"/>
      <c r="AZ1173" s="936"/>
      <c r="BA1173" s="936"/>
      <c r="BB1173" s="937"/>
    </row>
    <row r="1174" spans="1:54" ht="24" customHeight="1" x14ac:dyDescent="0.3">
      <c r="A1174" s="938"/>
      <c r="B1174" s="939"/>
      <c r="C1174" s="939"/>
      <c r="D1174" s="939"/>
      <c r="E1174" s="939"/>
      <c r="F1174" s="939"/>
      <c r="G1174" s="939"/>
      <c r="H1174" s="939"/>
      <c r="I1174" s="939"/>
      <c r="J1174" s="939"/>
      <c r="K1174" s="939"/>
      <c r="L1174" s="939"/>
      <c r="M1174" s="939"/>
      <c r="N1174" s="939"/>
      <c r="O1174" s="939"/>
      <c r="P1174" s="939"/>
      <c r="Q1174" s="939"/>
      <c r="R1174" s="939"/>
      <c r="S1174" s="939"/>
      <c r="T1174" s="939"/>
      <c r="U1174" s="939"/>
      <c r="V1174" s="939"/>
      <c r="W1174" s="939"/>
      <c r="X1174" s="939"/>
      <c r="Y1174" s="939"/>
      <c r="Z1174" s="939"/>
      <c r="AA1174" s="939"/>
      <c r="AB1174" s="939"/>
      <c r="AC1174" s="939"/>
      <c r="AD1174" s="939"/>
      <c r="AE1174" s="939"/>
      <c r="AF1174" s="939"/>
      <c r="AG1174" s="939"/>
      <c r="AH1174" s="939"/>
      <c r="AI1174" s="939"/>
      <c r="AJ1174" s="939"/>
      <c r="AK1174" s="939"/>
      <c r="AL1174" s="939"/>
      <c r="AM1174" s="939"/>
      <c r="AN1174" s="939"/>
      <c r="AO1174" s="939"/>
      <c r="AP1174" s="939"/>
      <c r="AQ1174" s="939"/>
      <c r="AR1174" s="939"/>
      <c r="AS1174" s="939"/>
      <c r="AT1174" s="939"/>
      <c r="AU1174" s="939"/>
      <c r="AV1174" s="939"/>
      <c r="AW1174" s="939"/>
      <c r="AX1174" s="939"/>
      <c r="AY1174" s="939"/>
      <c r="AZ1174" s="939"/>
      <c r="BA1174" s="939"/>
      <c r="BB1174" s="940"/>
    </row>
    <row r="1177" spans="1:54" s="284" customFormat="1" ht="12.6" customHeight="1" x14ac:dyDescent="0.3">
      <c r="A1177" s="303" t="s">
        <v>2892</v>
      </c>
      <c r="B1177" s="305"/>
      <c r="C1177" s="305"/>
      <c r="D1177" s="305"/>
      <c r="E1177" s="305"/>
      <c r="F1177" s="305"/>
      <c r="G1177" s="305"/>
      <c r="H1177" s="305"/>
      <c r="I1177" s="305"/>
      <c r="J1177" s="305"/>
      <c r="K1177" s="305"/>
      <c r="L1177" s="305"/>
      <c r="M1177" s="305"/>
      <c r="N1177" s="305"/>
      <c r="O1177" s="305"/>
      <c r="P1177" s="305"/>
      <c r="Q1177" s="305"/>
      <c r="R1177" s="305"/>
      <c r="S1177" s="305"/>
      <c r="T1177" s="305"/>
      <c r="U1177" s="305"/>
      <c r="V1177" s="305"/>
      <c r="W1177" s="305"/>
      <c r="X1177" s="305"/>
      <c r="Y1177" s="305"/>
      <c r="Z1177" s="305"/>
      <c r="AA1177" s="305"/>
      <c r="AB1177" s="305"/>
      <c r="AC1177" s="305"/>
      <c r="AD1177" s="305"/>
      <c r="AE1177" s="305"/>
      <c r="AF1177" s="305"/>
      <c r="AG1177" s="305"/>
      <c r="AH1177" s="305"/>
      <c r="AI1177" s="305"/>
      <c r="AJ1177" s="305"/>
      <c r="AK1177" s="305"/>
      <c r="AL1177" s="305"/>
      <c r="AM1177" s="305"/>
      <c r="AN1177" s="305"/>
      <c r="AO1177" s="305"/>
      <c r="AP1177" s="305"/>
      <c r="AQ1177" s="305"/>
      <c r="AR1177" s="305"/>
      <c r="AS1177" s="305"/>
      <c r="AT1177" s="305"/>
      <c r="AU1177" s="305"/>
      <c r="AV1177" s="305"/>
      <c r="AW1177" s="305"/>
      <c r="AX1177" s="305"/>
      <c r="AY1177" s="305"/>
      <c r="AZ1177" s="305"/>
      <c r="BA1177" s="305"/>
      <c r="BB1177" s="305"/>
    </row>
    <row r="1178" spans="1:54" ht="12.6" customHeight="1" x14ac:dyDescent="0.3">
      <c r="A1178" s="314" t="s">
        <v>1542</v>
      </c>
    </row>
    <row r="1179" spans="1:54" ht="12.6" customHeight="1" x14ac:dyDescent="0.3">
      <c r="A1179" s="246" t="s">
        <v>474</v>
      </c>
    </row>
    <row r="1180" spans="1:54" ht="12.6" customHeight="1" x14ac:dyDescent="0.3">
      <c r="A1180" s="315"/>
      <c r="B1180" s="316"/>
      <c r="C1180" s="316"/>
      <c r="D1180" s="316"/>
      <c r="E1180" s="316"/>
      <c r="F1180" s="316"/>
      <c r="G1180" s="316"/>
      <c r="H1180" s="316"/>
      <c r="I1180" s="316"/>
      <c r="J1180" s="316"/>
      <c r="K1180" s="316"/>
      <c r="L1180" s="325"/>
      <c r="M1180" s="380" t="s">
        <v>815</v>
      </c>
      <c r="N1180" s="586"/>
      <c r="O1180" s="586"/>
      <c r="P1180" s="586"/>
      <c r="Q1180" s="586"/>
      <c r="R1180" s="586"/>
      <c r="S1180" s="586"/>
      <c r="T1180" s="586"/>
      <c r="U1180" s="586"/>
      <c r="V1180" s="586"/>
      <c r="W1180" s="586"/>
      <c r="X1180" s="586"/>
      <c r="Y1180" s="586"/>
      <c r="Z1180" s="586"/>
      <c r="AA1180" s="586"/>
      <c r="AB1180" s="586"/>
      <c r="AC1180" s="586"/>
      <c r="AD1180" s="586"/>
      <c r="AE1180" s="586"/>
      <c r="AF1180" s="586"/>
      <c r="AG1180" s="586"/>
      <c r="AH1180" s="586"/>
      <c r="AI1180" s="586"/>
      <c r="AJ1180" s="586"/>
      <c r="AK1180" s="586"/>
      <c r="AL1180" s="586"/>
      <c r="AM1180" s="586"/>
      <c r="AN1180" s="586"/>
      <c r="AO1180" s="586"/>
      <c r="AP1180" s="586"/>
      <c r="AQ1180" s="586"/>
      <c r="AR1180" s="586"/>
      <c r="AS1180" s="586"/>
      <c r="AT1180" s="586"/>
      <c r="AU1180" s="586"/>
      <c r="AV1180" s="381"/>
      <c r="AW1180" s="291"/>
      <c r="AX1180" s="292"/>
      <c r="AY1180" s="292"/>
      <c r="AZ1180" s="292"/>
      <c r="BA1180" s="292"/>
      <c r="BB1180" s="292"/>
    </row>
    <row r="1181" spans="1:54" ht="12.6" customHeight="1" x14ac:dyDescent="0.3">
      <c r="A1181" s="317"/>
      <c r="B1181" s="318"/>
      <c r="C1181" s="318"/>
      <c r="D1181" s="318"/>
      <c r="E1181" s="318"/>
      <c r="F1181" s="318"/>
      <c r="G1181" s="318"/>
      <c r="H1181" s="318"/>
      <c r="I1181" s="318"/>
      <c r="J1181" s="318"/>
      <c r="K1181" s="318"/>
      <c r="L1181" s="326"/>
      <c r="M1181" s="315"/>
      <c r="N1181" s="316"/>
      <c r="O1181" s="316"/>
      <c r="P1181" s="316"/>
      <c r="Q1181" s="316"/>
      <c r="R1181" s="316"/>
      <c r="S1181" s="316"/>
      <c r="T1181" s="325"/>
      <c r="U1181" s="315"/>
      <c r="V1181" s="316"/>
      <c r="W1181" s="316"/>
      <c r="X1181" s="316"/>
      <c r="Y1181" s="316"/>
      <c r="Z1181" s="316"/>
      <c r="AA1181" s="325"/>
      <c r="AB1181" s="315"/>
      <c r="AC1181" s="316"/>
      <c r="AD1181" s="316"/>
      <c r="AE1181" s="316"/>
      <c r="AF1181" s="316"/>
      <c r="AG1181" s="316"/>
      <c r="AH1181" s="325"/>
      <c r="AI1181" s="315"/>
      <c r="AJ1181" s="316"/>
      <c r="AK1181" s="316"/>
      <c r="AL1181" s="316"/>
      <c r="AM1181" s="316"/>
      <c r="AN1181" s="316"/>
      <c r="AO1181" s="325"/>
      <c r="AP1181" s="344" t="s">
        <v>1540</v>
      </c>
      <c r="AQ1181" s="345"/>
      <c r="AR1181" s="345"/>
      <c r="AS1181" s="345"/>
      <c r="AT1181" s="345"/>
      <c r="AU1181" s="345"/>
      <c r="AV1181" s="346"/>
      <c r="AW1181" s="292"/>
      <c r="AX1181" s="292"/>
      <c r="AY1181" s="292"/>
      <c r="AZ1181" s="292"/>
      <c r="BA1181" s="292"/>
      <c r="BB1181" s="292"/>
    </row>
    <row r="1182" spans="1:54" ht="12.6" customHeight="1" x14ac:dyDescent="0.3">
      <c r="A1182" s="792" t="s">
        <v>1539</v>
      </c>
      <c r="B1182" s="793"/>
      <c r="C1182" s="793"/>
      <c r="D1182" s="793"/>
      <c r="E1182" s="793"/>
      <c r="F1182" s="793"/>
      <c r="G1182" s="793"/>
      <c r="H1182" s="793"/>
      <c r="I1182" s="793"/>
      <c r="J1182" s="793"/>
      <c r="K1182" s="793"/>
      <c r="L1182" s="794"/>
      <c r="M1182" s="792" t="s">
        <v>1538</v>
      </c>
      <c r="N1182" s="793"/>
      <c r="O1182" s="793"/>
      <c r="P1182" s="793"/>
      <c r="Q1182" s="793"/>
      <c r="R1182" s="793"/>
      <c r="S1182" s="793"/>
      <c r="T1182" s="794"/>
      <c r="U1182" s="792" t="s">
        <v>510</v>
      </c>
      <c r="V1182" s="793"/>
      <c r="W1182" s="793"/>
      <c r="X1182" s="793"/>
      <c r="Y1182" s="793"/>
      <c r="Z1182" s="793"/>
      <c r="AA1182" s="794"/>
      <c r="AB1182" s="792" t="s">
        <v>509</v>
      </c>
      <c r="AC1182" s="793"/>
      <c r="AD1182" s="793"/>
      <c r="AE1182" s="793"/>
      <c r="AF1182" s="793"/>
      <c r="AG1182" s="793"/>
      <c r="AH1182" s="794"/>
      <c r="AI1182" s="792" t="s">
        <v>589</v>
      </c>
      <c r="AJ1182" s="793"/>
      <c r="AK1182" s="793"/>
      <c r="AL1182" s="793"/>
      <c r="AM1182" s="793"/>
      <c r="AN1182" s="793"/>
      <c r="AO1182" s="794"/>
      <c r="AP1182" s="291" t="s">
        <v>1537</v>
      </c>
      <c r="AQ1182" s="292"/>
      <c r="AR1182" s="292"/>
      <c r="AS1182" s="292"/>
      <c r="AT1182" s="292"/>
      <c r="AU1182" s="292"/>
      <c r="AV1182" s="362"/>
      <c r="AW1182" s="292"/>
      <c r="AX1182" s="292"/>
      <c r="AY1182" s="292"/>
      <c r="AZ1182" s="292"/>
      <c r="BA1182" s="292"/>
      <c r="BB1182" s="292"/>
    </row>
    <row r="1183" spans="1:54" ht="12.6" customHeight="1" x14ac:dyDescent="0.3">
      <c r="A1183" s="792" t="s">
        <v>1532</v>
      </c>
      <c r="B1183" s="793"/>
      <c r="C1183" s="793"/>
      <c r="D1183" s="793"/>
      <c r="E1183" s="793"/>
      <c r="F1183" s="793"/>
      <c r="G1183" s="793"/>
      <c r="H1183" s="793"/>
      <c r="I1183" s="793"/>
      <c r="J1183" s="793"/>
      <c r="K1183" s="793"/>
      <c r="L1183" s="794"/>
      <c r="M1183" s="792" t="s">
        <v>1523</v>
      </c>
      <c r="N1183" s="793"/>
      <c r="O1183" s="793"/>
      <c r="P1183" s="793"/>
      <c r="Q1183" s="793"/>
      <c r="R1183" s="793"/>
      <c r="S1183" s="793"/>
      <c r="T1183" s="794"/>
      <c r="U1183" s="317"/>
      <c r="V1183" s="318"/>
      <c r="W1183" s="318"/>
      <c r="X1183" s="318"/>
      <c r="Y1183" s="318"/>
      <c r="Z1183" s="318"/>
      <c r="AA1183" s="326"/>
      <c r="AB1183" s="317"/>
      <c r="AC1183" s="318"/>
      <c r="AD1183" s="318"/>
      <c r="AE1183" s="318"/>
      <c r="AF1183" s="318"/>
      <c r="AG1183" s="318"/>
      <c r="AH1183" s="326"/>
      <c r="AI1183" s="317"/>
      <c r="AJ1183" s="318"/>
      <c r="AK1183" s="318"/>
      <c r="AL1183" s="318"/>
      <c r="AM1183" s="318"/>
      <c r="AN1183" s="318"/>
      <c r="AO1183" s="326"/>
      <c r="AP1183" s="291" t="s">
        <v>1536</v>
      </c>
      <c r="AQ1183" s="292"/>
      <c r="AR1183" s="292"/>
      <c r="AS1183" s="292"/>
      <c r="AT1183" s="292"/>
      <c r="AU1183" s="292"/>
      <c r="AV1183" s="362"/>
      <c r="AW1183" s="292"/>
      <c r="AX1183" s="292"/>
      <c r="AY1183" s="292"/>
      <c r="AZ1183" s="292"/>
      <c r="BA1183" s="292"/>
      <c r="BB1183" s="292"/>
    </row>
    <row r="1184" spans="1:54" ht="12.6" customHeight="1" x14ac:dyDescent="0.3">
      <c r="A1184" s="317"/>
      <c r="B1184" s="318"/>
      <c r="C1184" s="318"/>
      <c r="D1184" s="318"/>
      <c r="E1184" s="318"/>
      <c r="F1184" s="318"/>
      <c r="G1184" s="318"/>
      <c r="H1184" s="318"/>
      <c r="I1184" s="318"/>
      <c r="J1184" s="318"/>
      <c r="K1184" s="318"/>
      <c r="L1184" s="326"/>
      <c r="M1184" s="317"/>
      <c r="N1184" s="318"/>
      <c r="O1184" s="318"/>
      <c r="P1184" s="318"/>
      <c r="Q1184" s="318"/>
      <c r="R1184" s="318"/>
      <c r="S1184" s="318"/>
      <c r="T1184" s="326"/>
      <c r="U1184" s="317"/>
      <c r="V1184" s="318"/>
      <c r="W1184" s="318"/>
      <c r="X1184" s="318"/>
      <c r="Y1184" s="318"/>
      <c r="Z1184" s="318"/>
      <c r="AA1184" s="326"/>
      <c r="AB1184" s="317"/>
      <c r="AC1184" s="318"/>
      <c r="AD1184" s="318"/>
      <c r="AE1184" s="318"/>
      <c r="AF1184" s="318"/>
      <c r="AG1184" s="318"/>
      <c r="AH1184" s="326"/>
      <c r="AI1184" s="317"/>
      <c r="AJ1184" s="318"/>
      <c r="AK1184" s="318"/>
      <c r="AL1184" s="318"/>
      <c r="AM1184" s="318"/>
      <c r="AN1184" s="318"/>
      <c r="AO1184" s="326"/>
      <c r="AP1184" s="291" t="s">
        <v>1535</v>
      </c>
      <c r="AQ1184" s="292"/>
      <c r="AR1184" s="292"/>
      <c r="AS1184" s="292"/>
      <c r="AT1184" s="292"/>
      <c r="AU1184" s="292"/>
      <c r="AV1184" s="362"/>
      <c r="AW1184" s="292"/>
      <c r="AX1184" s="292"/>
      <c r="AY1184" s="292"/>
      <c r="AZ1184" s="292"/>
      <c r="BA1184" s="292"/>
      <c r="BB1184" s="292"/>
    </row>
    <row r="1185" spans="1:54" ht="12.6" customHeight="1" x14ac:dyDescent="0.3">
      <c r="A1185" s="792" t="s">
        <v>816</v>
      </c>
      <c r="B1185" s="793"/>
      <c r="C1185" s="793"/>
      <c r="D1185" s="793"/>
      <c r="E1185" s="793"/>
      <c r="F1185" s="793"/>
      <c r="G1185" s="793"/>
      <c r="H1185" s="793"/>
      <c r="I1185" s="793"/>
      <c r="J1185" s="793"/>
      <c r="K1185" s="793"/>
      <c r="L1185" s="794"/>
      <c r="M1185" s="792" t="s">
        <v>817</v>
      </c>
      <c r="N1185" s="793"/>
      <c r="O1185" s="793"/>
      <c r="P1185" s="793"/>
      <c r="Q1185" s="793"/>
      <c r="R1185" s="793"/>
      <c r="S1185" s="793"/>
      <c r="T1185" s="794"/>
      <c r="U1185" s="792" t="s">
        <v>818</v>
      </c>
      <c r="V1185" s="793"/>
      <c r="W1185" s="793"/>
      <c r="X1185" s="793"/>
      <c r="Y1185" s="793"/>
      <c r="Z1185" s="793"/>
      <c r="AA1185" s="794"/>
      <c r="AB1185" s="792" t="s">
        <v>476</v>
      </c>
      <c r="AC1185" s="793"/>
      <c r="AD1185" s="793"/>
      <c r="AE1185" s="793"/>
      <c r="AF1185" s="793"/>
      <c r="AG1185" s="793"/>
      <c r="AH1185" s="794"/>
      <c r="AI1185" s="792" t="s">
        <v>477</v>
      </c>
      <c r="AJ1185" s="793"/>
      <c r="AK1185" s="793"/>
      <c r="AL1185" s="793"/>
      <c r="AM1185" s="793"/>
      <c r="AN1185" s="793"/>
      <c r="AO1185" s="794"/>
      <c r="AP1185" s="357" t="s">
        <v>480</v>
      </c>
      <c r="AQ1185" s="358"/>
      <c r="AR1185" s="358"/>
      <c r="AS1185" s="358"/>
      <c r="AT1185" s="358"/>
      <c r="AU1185" s="358"/>
      <c r="AV1185" s="359"/>
      <c r="AW1185" s="292"/>
      <c r="AX1185" s="292"/>
      <c r="AY1185" s="292"/>
      <c r="AZ1185" s="292"/>
      <c r="BA1185" s="292"/>
      <c r="BB1185" s="292"/>
    </row>
    <row r="1186" spans="1:54" ht="12.6" customHeight="1" x14ac:dyDescent="0.3">
      <c r="A1186" s="293" t="s">
        <v>2056</v>
      </c>
      <c r="B1186" s="294"/>
      <c r="C1186" s="294"/>
      <c r="D1186" s="294"/>
      <c r="E1186" s="294"/>
      <c r="F1186" s="294"/>
      <c r="G1186" s="294"/>
      <c r="H1186" s="294"/>
      <c r="I1186" s="294"/>
      <c r="J1186" s="294"/>
      <c r="K1186" s="294"/>
      <c r="L1186" s="295"/>
      <c r="M1186" s="1097">
        <f>'HL KNIHA VYPOC'!$D$215*-1</f>
        <v>5000</v>
      </c>
      <c r="N1186" s="1097"/>
      <c r="O1186" s="1097"/>
      <c r="P1186" s="1097"/>
      <c r="Q1186" s="1097"/>
      <c r="R1186" s="1097"/>
      <c r="S1186" s="1097"/>
      <c r="T1186" s="1097"/>
      <c r="U1186" s="1097">
        <f>'HL KNIHA VYPOC'!$F$215</f>
        <v>0</v>
      </c>
      <c r="V1186" s="1097"/>
      <c r="W1186" s="1097"/>
      <c r="X1186" s="1097"/>
      <c r="Y1186" s="1097"/>
      <c r="Z1186" s="1097"/>
      <c r="AA1186" s="1097"/>
      <c r="AB1186" s="1097">
        <f>'HL KNIHA VYPOC'!$E$215</f>
        <v>0</v>
      </c>
      <c r="AC1186" s="1097"/>
      <c r="AD1186" s="1097"/>
      <c r="AE1186" s="1097"/>
      <c r="AF1186" s="1097"/>
      <c r="AG1186" s="1097"/>
      <c r="AH1186" s="1097"/>
      <c r="AI1186" s="1097"/>
      <c r="AJ1186" s="1097"/>
      <c r="AK1186" s="1097"/>
      <c r="AL1186" s="1097"/>
      <c r="AM1186" s="1097"/>
      <c r="AN1186" s="1097"/>
      <c r="AO1186" s="1097"/>
      <c r="AP1186" s="799">
        <f>SUM(M1186+U1186-AB1186+AI1186)</f>
        <v>5000</v>
      </c>
      <c r="AQ1186" s="800"/>
      <c r="AR1186" s="800"/>
      <c r="AS1186" s="800"/>
      <c r="AT1186" s="800"/>
      <c r="AU1186" s="800"/>
      <c r="AV1186" s="801"/>
      <c r="AW1186" s="579"/>
      <c r="AX1186" s="579"/>
      <c r="AY1186" s="579"/>
      <c r="AZ1186" s="579"/>
      <c r="BA1186" s="579"/>
      <c r="BB1186" s="579"/>
    </row>
    <row r="1187" spans="1:54" ht="12.6" customHeight="1" x14ac:dyDescent="0.3">
      <c r="A1187" s="296" t="s">
        <v>1534</v>
      </c>
      <c r="B1187" s="297"/>
      <c r="C1187" s="297"/>
      <c r="D1187" s="297"/>
      <c r="E1187" s="297"/>
      <c r="F1187" s="297"/>
      <c r="G1187" s="297"/>
      <c r="H1187" s="297"/>
      <c r="I1187" s="297"/>
      <c r="J1187" s="297"/>
      <c r="K1187" s="297"/>
      <c r="L1187" s="298"/>
      <c r="M1187" s="1097"/>
      <c r="N1187" s="1097"/>
      <c r="O1187" s="1097"/>
      <c r="P1187" s="1097"/>
      <c r="Q1187" s="1097"/>
      <c r="R1187" s="1097"/>
      <c r="S1187" s="1097"/>
      <c r="T1187" s="1097"/>
      <c r="U1187" s="1097"/>
      <c r="V1187" s="1097"/>
      <c r="W1187" s="1097"/>
      <c r="X1187" s="1097"/>
      <c r="Y1187" s="1097"/>
      <c r="Z1187" s="1097"/>
      <c r="AA1187" s="1097"/>
      <c r="AB1187" s="1097"/>
      <c r="AC1187" s="1097"/>
      <c r="AD1187" s="1097"/>
      <c r="AE1187" s="1097"/>
      <c r="AF1187" s="1097"/>
      <c r="AG1187" s="1097"/>
      <c r="AH1187" s="1097"/>
      <c r="AI1187" s="1097"/>
      <c r="AJ1187" s="1097"/>
      <c r="AK1187" s="1097"/>
      <c r="AL1187" s="1097"/>
      <c r="AM1187" s="1097"/>
      <c r="AN1187" s="1097"/>
      <c r="AO1187" s="1097"/>
      <c r="AP1187" s="802">
        <f>SUM(M1187+U1187-AB1187+AI1187)</f>
        <v>0</v>
      </c>
      <c r="AQ1187" s="803"/>
      <c r="AR1187" s="803"/>
      <c r="AS1187" s="803"/>
      <c r="AT1187" s="803"/>
      <c r="AU1187" s="803"/>
      <c r="AV1187" s="804"/>
      <c r="AW1187" s="579"/>
      <c r="AX1187" s="579"/>
      <c r="AY1187" s="579"/>
      <c r="AZ1187" s="579"/>
      <c r="BA1187" s="579"/>
      <c r="BB1187" s="579"/>
    </row>
    <row r="1188" spans="1:54" ht="12.6" customHeight="1" x14ac:dyDescent="0.3">
      <c r="A1188" s="299" t="s">
        <v>1533</v>
      </c>
      <c r="B1188" s="300"/>
      <c r="C1188" s="300"/>
      <c r="D1188" s="300"/>
      <c r="E1188" s="300"/>
      <c r="F1188" s="300"/>
      <c r="G1188" s="300"/>
      <c r="H1188" s="300"/>
      <c r="I1188" s="300"/>
      <c r="J1188" s="300"/>
      <c r="K1188" s="300"/>
      <c r="L1188" s="301"/>
      <c r="M1188" s="1097"/>
      <c r="N1188" s="1097"/>
      <c r="O1188" s="1097"/>
      <c r="P1188" s="1097"/>
      <c r="Q1188" s="1097"/>
      <c r="R1188" s="1097"/>
      <c r="S1188" s="1097"/>
      <c r="T1188" s="1097"/>
      <c r="U1188" s="1097"/>
      <c r="V1188" s="1097"/>
      <c r="W1188" s="1097"/>
      <c r="X1188" s="1097"/>
      <c r="Y1188" s="1097"/>
      <c r="Z1188" s="1097"/>
      <c r="AA1188" s="1097"/>
      <c r="AB1188" s="1097"/>
      <c r="AC1188" s="1097"/>
      <c r="AD1188" s="1097"/>
      <c r="AE1188" s="1097"/>
      <c r="AF1188" s="1097"/>
      <c r="AG1188" s="1097"/>
      <c r="AH1188" s="1097"/>
      <c r="AI1188" s="1097"/>
      <c r="AJ1188" s="1097"/>
      <c r="AK1188" s="1097"/>
      <c r="AL1188" s="1097"/>
      <c r="AM1188" s="1097"/>
      <c r="AN1188" s="1097"/>
      <c r="AO1188" s="1097"/>
      <c r="AP1188" s="805"/>
      <c r="AQ1188" s="806"/>
      <c r="AR1188" s="806"/>
      <c r="AS1188" s="806"/>
      <c r="AT1188" s="806"/>
      <c r="AU1188" s="806"/>
      <c r="AV1188" s="807"/>
      <c r="AW1188" s="579"/>
      <c r="AX1188" s="579"/>
      <c r="AY1188" s="579"/>
      <c r="AZ1188" s="579"/>
      <c r="BA1188" s="579"/>
      <c r="BB1188" s="579"/>
    </row>
    <row r="1189" spans="1:54" ht="12.6" customHeight="1" x14ac:dyDescent="0.3">
      <c r="A1189" s="296" t="s">
        <v>2055</v>
      </c>
      <c r="B1189" s="297"/>
      <c r="C1189" s="297"/>
      <c r="D1189" s="297"/>
      <c r="E1189" s="297"/>
      <c r="F1189" s="297"/>
      <c r="G1189" s="297"/>
      <c r="H1189" s="297"/>
      <c r="I1189" s="297"/>
      <c r="J1189" s="297"/>
      <c r="K1189" s="297"/>
      <c r="L1189" s="298"/>
      <c r="M1189" s="799">
        <f>SUM('HL KNIHA VYPOC'!D223)*-1</f>
        <v>0</v>
      </c>
      <c r="N1189" s="800"/>
      <c r="O1189" s="800"/>
      <c r="P1189" s="800"/>
      <c r="Q1189" s="800"/>
      <c r="R1189" s="800"/>
      <c r="S1189" s="800"/>
      <c r="T1189" s="801"/>
      <c r="U1189" s="799">
        <f>SUM('HL KNIHA VYPOC'!F223)</f>
        <v>0</v>
      </c>
      <c r="V1189" s="800"/>
      <c r="W1189" s="800"/>
      <c r="X1189" s="800"/>
      <c r="Y1189" s="800"/>
      <c r="Z1189" s="800"/>
      <c r="AA1189" s="801"/>
      <c r="AB1189" s="799">
        <f>SUM('HL KNIHA VYPOC'!E223)</f>
        <v>0</v>
      </c>
      <c r="AC1189" s="800"/>
      <c r="AD1189" s="800"/>
      <c r="AE1189" s="800"/>
      <c r="AF1189" s="800"/>
      <c r="AG1189" s="800"/>
      <c r="AH1189" s="801"/>
      <c r="AI1189" s="799"/>
      <c r="AJ1189" s="800"/>
      <c r="AK1189" s="800"/>
      <c r="AL1189" s="800"/>
      <c r="AM1189" s="800"/>
      <c r="AN1189" s="800"/>
      <c r="AO1189" s="801"/>
      <c r="AP1189" s="799">
        <f>SUM(M1189+U1189-AB1189+AI1189)</f>
        <v>0</v>
      </c>
      <c r="AQ1189" s="800"/>
      <c r="AR1189" s="800"/>
      <c r="AS1189" s="800"/>
      <c r="AT1189" s="800"/>
      <c r="AU1189" s="800"/>
      <c r="AV1189" s="801"/>
      <c r="AW1189" s="579"/>
      <c r="AX1189" s="579"/>
      <c r="AY1189" s="579"/>
      <c r="AZ1189" s="579"/>
      <c r="BA1189" s="579"/>
      <c r="BB1189" s="579"/>
    </row>
    <row r="1190" spans="1:54" ht="12.6" customHeight="1" x14ac:dyDescent="0.3">
      <c r="A1190" s="296" t="s">
        <v>1531</v>
      </c>
      <c r="B1190" s="297"/>
      <c r="C1190" s="297"/>
      <c r="D1190" s="297"/>
      <c r="E1190" s="297"/>
      <c r="F1190" s="297"/>
      <c r="G1190" s="297"/>
      <c r="H1190" s="297"/>
      <c r="I1190" s="297"/>
      <c r="J1190" s="297"/>
      <c r="K1190" s="297"/>
      <c r="L1190" s="298"/>
      <c r="M1190" s="1097">
        <f>SUM('HL KNIHA VYPOC'!D172)</f>
        <v>0</v>
      </c>
      <c r="N1190" s="1097"/>
      <c r="O1190" s="1097"/>
      <c r="P1190" s="1097"/>
      <c r="Q1190" s="1097"/>
      <c r="R1190" s="1097"/>
      <c r="S1190" s="1097"/>
      <c r="T1190" s="1097"/>
      <c r="U1190" s="1097">
        <f>SUM('HL KNIHA VYPOC'!F172)</f>
        <v>0</v>
      </c>
      <c r="V1190" s="1097"/>
      <c r="W1190" s="1097"/>
      <c r="X1190" s="1097"/>
      <c r="Y1190" s="1097"/>
      <c r="Z1190" s="1097"/>
      <c r="AA1190" s="1097"/>
      <c r="AB1190" s="1097">
        <f>SUM('HL KNIHA VYPOC'!E172)</f>
        <v>0</v>
      </c>
      <c r="AC1190" s="1097"/>
      <c r="AD1190" s="1097"/>
      <c r="AE1190" s="1097"/>
      <c r="AF1190" s="1097"/>
      <c r="AG1190" s="1097"/>
      <c r="AH1190" s="1097"/>
      <c r="AI1190" s="1097"/>
      <c r="AJ1190" s="1097"/>
      <c r="AK1190" s="1097"/>
      <c r="AL1190" s="1097"/>
      <c r="AM1190" s="1097"/>
      <c r="AN1190" s="1097"/>
      <c r="AO1190" s="1097"/>
      <c r="AP1190" s="802">
        <f>SUM('HL KNIHA VYPOC'!G172)</f>
        <v>0</v>
      </c>
      <c r="AQ1190" s="803"/>
      <c r="AR1190" s="803"/>
      <c r="AS1190" s="803"/>
      <c r="AT1190" s="803"/>
      <c r="AU1190" s="803"/>
      <c r="AV1190" s="804"/>
      <c r="AW1190" s="579"/>
      <c r="AX1190" s="579"/>
      <c r="AY1190" s="579"/>
      <c r="AZ1190" s="579"/>
      <c r="BA1190" s="579"/>
      <c r="BB1190" s="579"/>
    </row>
    <row r="1191" spans="1:54" ht="12.6" customHeight="1" x14ac:dyDescent="0.3">
      <c r="A1191" s="299" t="s">
        <v>2054</v>
      </c>
      <c r="B1191" s="300"/>
      <c r="C1191" s="300"/>
      <c r="D1191" s="300"/>
      <c r="E1191" s="300"/>
      <c r="F1191" s="300"/>
      <c r="G1191" s="300"/>
      <c r="H1191" s="300"/>
      <c r="I1191" s="300"/>
      <c r="J1191" s="300"/>
      <c r="K1191" s="300"/>
      <c r="L1191" s="301"/>
      <c r="M1191" s="1097"/>
      <c r="N1191" s="1097"/>
      <c r="O1191" s="1097"/>
      <c r="P1191" s="1097"/>
      <c r="Q1191" s="1097"/>
      <c r="R1191" s="1097"/>
      <c r="S1191" s="1097"/>
      <c r="T1191" s="1097"/>
      <c r="U1191" s="1097"/>
      <c r="V1191" s="1097"/>
      <c r="W1191" s="1097"/>
      <c r="X1191" s="1097"/>
      <c r="Y1191" s="1097"/>
      <c r="Z1191" s="1097"/>
      <c r="AA1191" s="1097"/>
      <c r="AB1191" s="1097"/>
      <c r="AC1191" s="1097"/>
      <c r="AD1191" s="1097"/>
      <c r="AE1191" s="1097"/>
      <c r="AF1191" s="1097"/>
      <c r="AG1191" s="1097"/>
      <c r="AH1191" s="1097"/>
      <c r="AI1191" s="1097"/>
      <c r="AJ1191" s="1097"/>
      <c r="AK1191" s="1097"/>
      <c r="AL1191" s="1097"/>
      <c r="AM1191" s="1097"/>
      <c r="AN1191" s="1097"/>
      <c r="AO1191" s="1097"/>
      <c r="AP1191" s="805"/>
      <c r="AQ1191" s="806"/>
      <c r="AR1191" s="806"/>
      <c r="AS1191" s="806"/>
      <c r="AT1191" s="806"/>
      <c r="AU1191" s="806"/>
      <c r="AV1191" s="807"/>
      <c r="AW1191" s="579"/>
      <c r="AX1191" s="579"/>
      <c r="AY1191" s="579"/>
      <c r="AZ1191" s="579"/>
      <c r="BA1191" s="579"/>
      <c r="BB1191" s="579"/>
    </row>
    <row r="1192" spans="1:54" ht="12.6" customHeight="1" x14ac:dyDescent="0.3">
      <c r="A1192" s="293" t="s">
        <v>2053</v>
      </c>
      <c r="B1192" s="294"/>
      <c r="C1192" s="294"/>
      <c r="D1192" s="294"/>
      <c r="E1192" s="294"/>
      <c r="F1192" s="294"/>
      <c r="G1192" s="294"/>
      <c r="H1192" s="294"/>
      <c r="I1192" s="294"/>
      <c r="J1192" s="294"/>
      <c r="K1192" s="294"/>
      <c r="L1192" s="295"/>
      <c r="M1192" s="1097">
        <f>SUM('HL KNIHA VYPOC'!D216)*-1</f>
        <v>0</v>
      </c>
      <c r="N1192" s="1097"/>
      <c r="O1192" s="1097"/>
      <c r="P1192" s="1097"/>
      <c r="Q1192" s="1097"/>
      <c r="R1192" s="1097"/>
      <c r="S1192" s="1097"/>
      <c r="T1192" s="1097"/>
      <c r="U1192" s="1097">
        <f>SUM('HL KNIHA VYPOC'!F216)</f>
        <v>0</v>
      </c>
      <c r="V1192" s="1097"/>
      <c r="W1192" s="1097"/>
      <c r="X1192" s="1097"/>
      <c r="Y1192" s="1097"/>
      <c r="Z1192" s="1097"/>
      <c r="AA1192" s="1097"/>
      <c r="AB1192" s="1097">
        <f>SUM('HL KNIHA VYPOC'!E216)</f>
        <v>0</v>
      </c>
      <c r="AC1192" s="1097"/>
      <c r="AD1192" s="1097"/>
      <c r="AE1192" s="1097"/>
      <c r="AF1192" s="1097"/>
      <c r="AG1192" s="1097"/>
      <c r="AH1192" s="1097"/>
      <c r="AI1192" s="1097"/>
      <c r="AJ1192" s="1097"/>
      <c r="AK1192" s="1097"/>
      <c r="AL1192" s="1097"/>
      <c r="AM1192" s="1097"/>
      <c r="AN1192" s="1097"/>
      <c r="AO1192" s="1097"/>
      <c r="AP1192" s="799">
        <f t="shared" ref="AP1192:AP1198" si="4">SUM(M1192+U1192-AB1192+AI1192)</f>
        <v>0</v>
      </c>
      <c r="AQ1192" s="800"/>
      <c r="AR1192" s="800"/>
      <c r="AS1192" s="800"/>
      <c r="AT1192" s="800"/>
      <c r="AU1192" s="800"/>
      <c r="AV1192" s="801"/>
      <c r="AW1192" s="579"/>
      <c r="AX1192" s="579"/>
      <c r="AY1192" s="579"/>
      <c r="AZ1192" s="579"/>
      <c r="BA1192" s="579"/>
      <c r="BB1192" s="579"/>
    </row>
    <row r="1193" spans="1:54" ht="12.6" customHeight="1" x14ac:dyDescent="0.3">
      <c r="A1193" s="293" t="s">
        <v>2052</v>
      </c>
      <c r="B1193" s="294"/>
      <c r="C1193" s="294"/>
      <c r="D1193" s="294"/>
      <c r="E1193" s="294"/>
      <c r="F1193" s="294"/>
      <c r="G1193" s="294"/>
      <c r="H1193" s="294"/>
      <c r="I1193" s="294"/>
      <c r="J1193" s="294"/>
      <c r="K1193" s="294"/>
      <c r="L1193" s="295"/>
      <c r="M1193" s="799">
        <f>SUM('HL KNIHA VYPOC'!D217)*-1</f>
        <v>0</v>
      </c>
      <c r="N1193" s="800"/>
      <c r="O1193" s="800"/>
      <c r="P1193" s="800"/>
      <c r="Q1193" s="800"/>
      <c r="R1193" s="800"/>
      <c r="S1193" s="800"/>
      <c r="T1193" s="801"/>
      <c r="U1193" s="799">
        <f>SUM('HL KNIHA VYPOC'!F217)</f>
        <v>0</v>
      </c>
      <c r="V1193" s="800"/>
      <c r="W1193" s="800"/>
      <c r="X1193" s="800"/>
      <c r="Y1193" s="800"/>
      <c r="Z1193" s="800"/>
      <c r="AA1193" s="801"/>
      <c r="AB1193" s="799">
        <f>SUM('HL KNIHA VYPOC'!E217)</f>
        <v>0</v>
      </c>
      <c r="AC1193" s="800"/>
      <c r="AD1193" s="800"/>
      <c r="AE1193" s="800"/>
      <c r="AF1193" s="800"/>
      <c r="AG1193" s="800"/>
      <c r="AH1193" s="801"/>
      <c r="AI1193" s="799"/>
      <c r="AJ1193" s="800"/>
      <c r="AK1193" s="800"/>
      <c r="AL1193" s="800"/>
      <c r="AM1193" s="800"/>
      <c r="AN1193" s="800"/>
      <c r="AO1193" s="801"/>
      <c r="AP1193" s="799">
        <f t="shared" si="4"/>
        <v>0</v>
      </c>
      <c r="AQ1193" s="800"/>
      <c r="AR1193" s="800"/>
      <c r="AS1193" s="800"/>
      <c r="AT1193" s="800"/>
      <c r="AU1193" s="800"/>
      <c r="AV1193" s="801"/>
      <c r="AW1193" s="579"/>
      <c r="AX1193" s="579"/>
      <c r="AY1193" s="579"/>
      <c r="AZ1193" s="579"/>
      <c r="BA1193" s="579"/>
      <c r="BB1193" s="579"/>
    </row>
    <row r="1194" spans="1:54" ht="27" customHeight="1" x14ac:dyDescent="0.3">
      <c r="A1194" s="845" t="s">
        <v>2051</v>
      </c>
      <c r="B1194" s="846"/>
      <c r="C1194" s="846"/>
      <c r="D1194" s="846"/>
      <c r="E1194" s="846"/>
      <c r="F1194" s="846"/>
      <c r="G1194" s="846"/>
      <c r="H1194" s="846"/>
      <c r="I1194" s="846"/>
      <c r="J1194" s="846"/>
      <c r="K1194" s="846"/>
      <c r="L1194" s="847"/>
      <c r="M1194" s="799">
        <f>SUM('HL KNIHA VYPOC'!D222+'HL KNIHA VYPOC'!D227)*-1</f>
        <v>0</v>
      </c>
      <c r="N1194" s="800"/>
      <c r="O1194" s="800"/>
      <c r="P1194" s="800"/>
      <c r="Q1194" s="800"/>
      <c r="R1194" s="800"/>
      <c r="S1194" s="800"/>
      <c r="T1194" s="801"/>
      <c r="U1194" s="799">
        <f>SUM('HL KNIHA VYPOC'!F222+'HL KNIHA VYPOC'!F227)</f>
        <v>0</v>
      </c>
      <c r="V1194" s="800"/>
      <c r="W1194" s="800"/>
      <c r="X1194" s="800"/>
      <c r="Y1194" s="800"/>
      <c r="Z1194" s="800"/>
      <c r="AA1194" s="801"/>
      <c r="AB1194" s="799">
        <f>SUM('HL KNIHA VYPOC'!E222+'HL KNIHA VYPOC'!E227)</f>
        <v>0</v>
      </c>
      <c r="AC1194" s="800"/>
      <c r="AD1194" s="800"/>
      <c r="AE1194" s="800"/>
      <c r="AF1194" s="800"/>
      <c r="AG1194" s="800"/>
      <c r="AH1194" s="801"/>
      <c r="AI1194" s="799"/>
      <c r="AJ1194" s="800"/>
      <c r="AK1194" s="800"/>
      <c r="AL1194" s="800"/>
      <c r="AM1194" s="800"/>
      <c r="AN1194" s="800"/>
      <c r="AO1194" s="801"/>
      <c r="AP1194" s="799">
        <f t="shared" si="4"/>
        <v>0</v>
      </c>
      <c r="AQ1194" s="800"/>
      <c r="AR1194" s="800"/>
      <c r="AS1194" s="800"/>
      <c r="AT1194" s="800"/>
      <c r="AU1194" s="800"/>
      <c r="AV1194" s="801"/>
      <c r="AW1194" s="579"/>
      <c r="AX1194" s="579"/>
      <c r="AY1194" s="579"/>
      <c r="AZ1194" s="579"/>
      <c r="BA1194" s="579"/>
      <c r="BB1194" s="579"/>
    </row>
    <row r="1195" spans="1:54" ht="24.75" customHeight="1" x14ac:dyDescent="0.3">
      <c r="A1195" s="845" t="s">
        <v>2050</v>
      </c>
      <c r="B1195" s="846"/>
      <c r="C1195" s="846"/>
      <c r="D1195" s="846"/>
      <c r="E1195" s="846"/>
      <c r="F1195" s="846"/>
      <c r="G1195" s="846"/>
      <c r="H1195" s="846"/>
      <c r="I1195" s="846"/>
      <c r="J1195" s="846"/>
      <c r="K1195" s="846"/>
      <c r="L1195" s="847"/>
      <c r="M1195" s="799">
        <f>SUM('HL KNIHA VYPOC'!D221+'HL KNIHA VYPOC'!D226)*-1</f>
        <v>0</v>
      </c>
      <c r="N1195" s="800"/>
      <c r="O1195" s="800"/>
      <c r="P1195" s="800"/>
      <c r="Q1195" s="800"/>
      <c r="R1195" s="800"/>
      <c r="S1195" s="800"/>
      <c r="T1195" s="801"/>
      <c r="U1195" s="799">
        <f>SUM('HL KNIHA VYPOC'!F221+'HL KNIHA VYPOC'!F226)</f>
        <v>0</v>
      </c>
      <c r="V1195" s="800"/>
      <c r="W1195" s="800"/>
      <c r="X1195" s="800"/>
      <c r="Y1195" s="800"/>
      <c r="Z1195" s="800"/>
      <c r="AA1195" s="801"/>
      <c r="AB1195" s="799">
        <f>SUM('HL KNIHA VYPOC'!E221+'HL KNIHA VYPOC'!E226)</f>
        <v>0</v>
      </c>
      <c r="AC1195" s="800"/>
      <c r="AD1195" s="800"/>
      <c r="AE1195" s="800"/>
      <c r="AF1195" s="800"/>
      <c r="AG1195" s="800"/>
      <c r="AH1195" s="801"/>
      <c r="AI1195" s="799"/>
      <c r="AJ1195" s="800"/>
      <c r="AK1195" s="800"/>
      <c r="AL1195" s="800"/>
      <c r="AM1195" s="800"/>
      <c r="AN1195" s="800"/>
      <c r="AO1195" s="801"/>
      <c r="AP1195" s="799">
        <f t="shared" si="4"/>
        <v>0</v>
      </c>
      <c r="AQ1195" s="800"/>
      <c r="AR1195" s="800"/>
      <c r="AS1195" s="800"/>
      <c r="AT1195" s="800"/>
      <c r="AU1195" s="800"/>
      <c r="AV1195" s="801"/>
      <c r="AW1195" s="579"/>
      <c r="AX1195" s="579"/>
      <c r="AY1195" s="579"/>
      <c r="AZ1195" s="579"/>
      <c r="BA1195" s="579"/>
      <c r="BB1195" s="579"/>
    </row>
    <row r="1196" spans="1:54" ht="12.6" customHeight="1" x14ac:dyDescent="0.3">
      <c r="A1196" s="293" t="s">
        <v>2049</v>
      </c>
      <c r="B1196" s="294"/>
      <c r="C1196" s="294"/>
      <c r="D1196" s="294"/>
      <c r="E1196" s="294"/>
      <c r="F1196" s="294"/>
      <c r="G1196" s="294"/>
      <c r="H1196" s="294"/>
      <c r="I1196" s="294"/>
      <c r="J1196" s="294"/>
      <c r="K1196" s="294"/>
      <c r="L1196" s="295"/>
      <c r="M1196" s="808">
        <f>SUM('HL KNIHA VYPOC'!D228)*-1</f>
        <v>0</v>
      </c>
      <c r="N1196" s="808"/>
      <c r="O1196" s="808"/>
      <c r="P1196" s="808"/>
      <c r="Q1196" s="808"/>
      <c r="R1196" s="808"/>
      <c r="S1196" s="808"/>
      <c r="T1196" s="808"/>
      <c r="U1196" s="808">
        <f>SUM('HL KNIHA VYPOC'!F228)</f>
        <v>0</v>
      </c>
      <c r="V1196" s="808"/>
      <c r="W1196" s="808"/>
      <c r="X1196" s="808"/>
      <c r="Y1196" s="808"/>
      <c r="Z1196" s="808"/>
      <c r="AA1196" s="808"/>
      <c r="AB1196" s="808">
        <f>SUM('HL KNIHA VYPOC'!F228)</f>
        <v>0</v>
      </c>
      <c r="AC1196" s="808"/>
      <c r="AD1196" s="808"/>
      <c r="AE1196" s="808"/>
      <c r="AF1196" s="808"/>
      <c r="AG1196" s="808"/>
      <c r="AH1196" s="808"/>
      <c r="AI1196" s="808"/>
      <c r="AJ1196" s="808"/>
      <c r="AK1196" s="808"/>
      <c r="AL1196" s="808"/>
      <c r="AM1196" s="808"/>
      <c r="AN1196" s="808"/>
      <c r="AO1196" s="808"/>
      <c r="AP1196" s="822">
        <f t="shared" si="4"/>
        <v>0</v>
      </c>
      <c r="AQ1196" s="854"/>
      <c r="AR1196" s="854"/>
      <c r="AS1196" s="854"/>
      <c r="AT1196" s="854"/>
      <c r="AU1196" s="854"/>
      <c r="AV1196" s="855"/>
      <c r="AW1196" s="579"/>
      <c r="AX1196" s="579"/>
      <c r="AY1196" s="579"/>
      <c r="AZ1196" s="579"/>
      <c r="BA1196" s="579"/>
      <c r="BB1196" s="579"/>
    </row>
    <row r="1197" spans="1:54" ht="12.6" customHeight="1" x14ac:dyDescent="0.3">
      <c r="A1197" s="299" t="s">
        <v>2048</v>
      </c>
      <c r="B1197" s="300"/>
      <c r="C1197" s="300"/>
      <c r="D1197" s="300"/>
      <c r="E1197" s="300"/>
      <c r="F1197" s="300"/>
      <c r="G1197" s="300"/>
      <c r="H1197" s="300"/>
      <c r="I1197" s="300"/>
      <c r="J1197" s="300"/>
      <c r="K1197" s="300"/>
      <c r="L1197" s="301"/>
      <c r="M1197" s="808">
        <f>SUM('HL KNIHA VYPOC'!D229)*-1</f>
        <v>0</v>
      </c>
      <c r="N1197" s="808"/>
      <c r="O1197" s="808"/>
      <c r="P1197" s="808"/>
      <c r="Q1197" s="808"/>
      <c r="R1197" s="808"/>
      <c r="S1197" s="808"/>
      <c r="T1197" s="808"/>
      <c r="U1197" s="808">
        <f>SUM('HL KNIHA VYPOC'!F229)</f>
        <v>0</v>
      </c>
      <c r="V1197" s="808"/>
      <c r="W1197" s="808"/>
      <c r="X1197" s="808"/>
      <c r="Y1197" s="808"/>
      <c r="Z1197" s="808"/>
      <c r="AA1197" s="808"/>
      <c r="AB1197" s="808">
        <f>SUM('HL KNIHA VYPOC'!E229)</f>
        <v>0</v>
      </c>
      <c r="AC1197" s="808"/>
      <c r="AD1197" s="808"/>
      <c r="AE1197" s="808"/>
      <c r="AF1197" s="808"/>
      <c r="AG1197" s="808"/>
      <c r="AH1197" s="808"/>
      <c r="AI1197" s="808"/>
      <c r="AJ1197" s="808"/>
      <c r="AK1197" s="808"/>
      <c r="AL1197" s="808"/>
      <c r="AM1197" s="808"/>
      <c r="AN1197" s="808"/>
      <c r="AO1197" s="808"/>
      <c r="AP1197" s="822">
        <f t="shared" si="4"/>
        <v>0</v>
      </c>
      <c r="AQ1197" s="854"/>
      <c r="AR1197" s="854"/>
      <c r="AS1197" s="854"/>
      <c r="AT1197" s="854"/>
      <c r="AU1197" s="854"/>
      <c r="AV1197" s="855"/>
      <c r="AW1197" s="579"/>
      <c r="AX1197" s="579"/>
      <c r="AY1197" s="579"/>
      <c r="AZ1197" s="579"/>
      <c r="BA1197" s="579"/>
      <c r="BB1197" s="579"/>
    </row>
    <row r="1198" spans="1:54" ht="12.6" customHeight="1" x14ac:dyDescent="0.3">
      <c r="A1198" s="296" t="s">
        <v>1529</v>
      </c>
      <c r="B1198" s="297"/>
      <c r="C1198" s="297"/>
      <c r="D1198" s="297"/>
      <c r="E1198" s="297"/>
      <c r="F1198" s="297"/>
      <c r="G1198" s="297"/>
      <c r="H1198" s="297"/>
      <c r="I1198" s="297"/>
      <c r="J1198" s="297"/>
      <c r="K1198" s="297"/>
      <c r="L1198" s="298"/>
      <c r="M1198" s="808">
        <f>SUM('HL KNIHA VYPOC'!D218)*-1</f>
        <v>0</v>
      </c>
      <c r="N1198" s="808"/>
      <c r="O1198" s="808"/>
      <c r="P1198" s="808"/>
      <c r="Q1198" s="808"/>
      <c r="R1198" s="808"/>
      <c r="S1198" s="808"/>
      <c r="T1198" s="808"/>
      <c r="U1198" s="808">
        <f>SUM('HL KNIHA VYPOC'!F218)</f>
        <v>0</v>
      </c>
      <c r="V1198" s="808"/>
      <c r="W1198" s="808"/>
      <c r="X1198" s="808"/>
      <c r="Y1198" s="808"/>
      <c r="Z1198" s="808"/>
      <c r="AA1198" s="808"/>
      <c r="AB1198" s="808">
        <f>SUM('HL KNIHA VYPOC'!E218)</f>
        <v>0</v>
      </c>
      <c r="AC1198" s="808"/>
      <c r="AD1198" s="808"/>
      <c r="AE1198" s="808"/>
      <c r="AF1198" s="808"/>
      <c r="AG1198" s="808"/>
      <c r="AH1198" s="808"/>
      <c r="AI1198" s="808"/>
      <c r="AJ1198" s="808"/>
      <c r="AK1198" s="808"/>
      <c r="AL1198" s="808"/>
      <c r="AM1198" s="808"/>
      <c r="AN1198" s="808"/>
      <c r="AO1198" s="808"/>
      <c r="AP1198" s="777">
        <f t="shared" si="4"/>
        <v>0</v>
      </c>
      <c r="AQ1198" s="778"/>
      <c r="AR1198" s="778"/>
      <c r="AS1198" s="778"/>
      <c r="AT1198" s="778"/>
      <c r="AU1198" s="778"/>
      <c r="AV1198" s="779"/>
      <c r="AW1198" s="579"/>
      <c r="AX1198" s="579"/>
      <c r="AY1198" s="579"/>
      <c r="AZ1198" s="579"/>
      <c r="BA1198" s="579"/>
      <c r="BB1198" s="579"/>
    </row>
    <row r="1199" spans="1:54" ht="12.6" customHeight="1" x14ac:dyDescent="0.3">
      <c r="A1199" s="339" t="s">
        <v>1530</v>
      </c>
      <c r="B1199" s="290"/>
      <c r="C1199" s="290"/>
      <c r="D1199" s="290"/>
      <c r="E1199" s="290"/>
      <c r="F1199" s="290"/>
      <c r="G1199" s="290"/>
      <c r="H1199" s="290"/>
      <c r="I1199" s="290"/>
      <c r="J1199" s="290"/>
      <c r="K1199" s="290"/>
      <c r="L1199" s="319"/>
      <c r="M1199" s="808"/>
      <c r="N1199" s="808"/>
      <c r="O1199" s="808"/>
      <c r="P1199" s="808"/>
      <c r="Q1199" s="808"/>
      <c r="R1199" s="808"/>
      <c r="S1199" s="808"/>
      <c r="T1199" s="808"/>
      <c r="U1199" s="808"/>
      <c r="V1199" s="808"/>
      <c r="W1199" s="808"/>
      <c r="X1199" s="808"/>
      <c r="Y1199" s="808"/>
      <c r="Z1199" s="808"/>
      <c r="AA1199" s="808"/>
      <c r="AB1199" s="808"/>
      <c r="AC1199" s="808"/>
      <c r="AD1199" s="808"/>
      <c r="AE1199" s="808"/>
      <c r="AF1199" s="808"/>
      <c r="AG1199" s="808"/>
      <c r="AH1199" s="808"/>
      <c r="AI1199" s="808"/>
      <c r="AJ1199" s="808"/>
      <c r="AK1199" s="808"/>
      <c r="AL1199" s="808"/>
      <c r="AM1199" s="808"/>
      <c r="AN1199" s="808"/>
      <c r="AO1199" s="808"/>
      <c r="AP1199" s="783"/>
      <c r="AQ1199" s="784"/>
      <c r="AR1199" s="784"/>
      <c r="AS1199" s="784"/>
      <c r="AT1199" s="784"/>
      <c r="AU1199" s="784"/>
      <c r="AV1199" s="785"/>
      <c r="AW1199" s="579"/>
      <c r="AX1199" s="579"/>
      <c r="AY1199" s="579"/>
      <c r="AZ1199" s="579"/>
      <c r="BA1199" s="579"/>
      <c r="BB1199" s="579"/>
    </row>
    <row r="1200" spans="1:54" ht="12.6" customHeight="1" x14ac:dyDescent="0.3">
      <c r="A1200" s="299" t="s">
        <v>2047</v>
      </c>
      <c r="B1200" s="300"/>
      <c r="C1200" s="300"/>
      <c r="D1200" s="300"/>
      <c r="E1200" s="300"/>
      <c r="F1200" s="300"/>
      <c r="G1200" s="300"/>
      <c r="H1200" s="300"/>
      <c r="I1200" s="300"/>
      <c r="J1200" s="300"/>
      <c r="K1200" s="300"/>
      <c r="L1200" s="301"/>
      <c r="M1200" s="808"/>
      <c r="N1200" s="808"/>
      <c r="O1200" s="808"/>
      <c r="P1200" s="808"/>
      <c r="Q1200" s="808"/>
      <c r="R1200" s="808"/>
      <c r="S1200" s="808"/>
      <c r="T1200" s="808"/>
      <c r="U1200" s="808"/>
      <c r="V1200" s="808"/>
      <c r="W1200" s="808"/>
      <c r="X1200" s="808"/>
      <c r="Y1200" s="808"/>
      <c r="Z1200" s="808"/>
      <c r="AA1200" s="808"/>
      <c r="AB1200" s="808"/>
      <c r="AC1200" s="808"/>
      <c r="AD1200" s="808"/>
      <c r="AE1200" s="808"/>
      <c r="AF1200" s="808"/>
      <c r="AG1200" s="808"/>
      <c r="AH1200" s="808"/>
      <c r="AI1200" s="808"/>
      <c r="AJ1200" s="808"/>
      <c r="AK1200" s="808"/>
      <c r="AL1200" s="808"/>
      <c r="AM1200" s="808"/>
      <c r="AN1200" s="808"/>
      <c r="AO1200" s="808"/>
      <c r="AP1200" s="780"/>
      <c r="AQ1200" s="781"/>
      <c r="AR1200" s="781"/>
      <c r="AS1200" s="781"/>
      <c r="AT1200" s="781"/>
      <c r="AU1200" s="781"/>
      <c r="AV1200" s="782"/>
      <c r="AW1200" s="579"/>
      <c r="AX1200" s="579"/>
      <c r="AY1200" s="579"/>
      <c r="AZ1200" s="579"/>
      <c r="BA1200" s="579"/>
      <c r="BB1200" s="579"/>
    </row>
    <row r="1201" spans="1:54" ht="12.6" customHeight="1" x14ac:dyDescent="0.3">
      <c r="A1201" s="296" t="s">
        <v>1529</v>
      </c>
      <c r="B1201" s="297"/>
      <c r="C1201" s="297"/>
      <c r="D1201" s="297"/>
      <c r="E1201" s="297"/>
      <c r="F1201" s="297"/>
      <c r="G1201" s="297"/>
      <c r="H1201" s="297"/>
      <c r="I1201" s="297"/>
      <c r="J1201" s="297"/>
      <c r="K1201" s="297"/>
      <c r="L1201" s="298"/>
      <c r="M1201" s="808">
        <f>SUM('HL KNIHA VYPOC'!D219)*-1</f>
        <v>0</v>
      </c>
      <c r="N1201" s="808"/>
      <c r="O1201" s="808"/>
      <c r="P1201" s="808"/>
      <c r="Q1201" s="808"/>
      <c r="R1201" s="808"/>
      <c r="S1201" s="808"/>
      <c r="T1201" s="808"/>
      <c r="U1201" s="808">
        <f>SUM('HL KNIHA VYPOC'!F219)</f>
        <v>0</v>
      </c>
      <c r="V1201" s="808"/>
      <c r="W1201" s="808"/>
      <c r="X1201" s="808"/>
      <c r="Y1201" s="808"/>
      <c r="Z1201" s="808"/>
      <c r="AA1201" s="808"/>
      <c r="AB1201" s="808">
        <f>SUM('HL KNIHA VYPOC'!E219)</f>
        <v>0</v>
      </c>
      <c r="AC1201" s="808"/>
      <c r="AD1201" s="808"/>
      <c r="AE1201" s="808"/>
      <c r="AF1201" s="808"/>
      <c r="AG1201" s="808"/>
      <c r="AH1201" s="808"/>
      <c r="AI1201" s="808"/>
      <c r="AJ1201" s="808"/>
      <c r="AK1201" s="808"/>
      <c r="AL1201" s="808"/>
      <c r="AM1201" s="808"/>
      <c r="AN1201" s="808"/>
      <c r="AO1201" s="808"/>
      <c r="AP1201" s="777">
        <f>SUM(M1201+U1201-AB1201+AI1201)</f>
        <v>0</v>
      </c>
      <c r="AQ1201" s="778"/>
      <c r="AR1201" s="778"/>
      <c r="AS1201" s="778"/>
      <c r="AT1201" s="778"/>
      <c r="AU1201" s="778"/>
      <c r="AV1201" s="779"/>
      <c r="AW1201" s="579"/>
      <c r="AX1201" s="579"/>
      <c r="AY1201" s="579"/>
      <c r="AZ1201" s="579"/>
      <c r="BA1201" s="579"/>
      <c r="BB1201" s="579"/>
    </row>
    <row r="1202" spans="1:54" ht="12.6" customHeight="1" x14ac:dyDescent="0.3">
      <c r="A1202" s="299" t="s">
        <v>2046</v>
      </c>
      <c r="B1202" s="300"/>
      <c r="C1202" s="300"/>
      <c r="D1202" s="300"/>
      <c r="E1202" s="300"/>
      <c r="F1202" s="300"/>
      <c r="G1202" s="300"/>
      <c r="H1202" s="300"/>
      <c r="I1202" s="300"/>
      <c r="J1202" s="300"/>
      <c r="K1202" s="300"/>
      <c r="L1202" s="301"/>
      <c r="M1202" s="808"/>
      <c r="N1202" s="808"/>
      <c r="O1202" s="808"/>
      <c r="P1202" s="808"/>
      <c r="Q1202" s="808"/>
      <c r="R1202" s="808"/>
      <c r="S1202" s="808"/>
      <c r="T1202" s="808"/>
      <c r="U1202" s="808"/>
      <c r="V1202" s="808"/>
      <c r="W1202" s="808"/>
      <c r="X1202" s="808"/>
      <c r="Y1202" s="808"/>
      <c r="Z1202" s="808"/>
      <c r="AA1202" s="808"/>
      <c r="AB1202" s="808"/>
      <c r="AC1202" s="808"/>
      <c r="AD1202" s="808"/>
      <c r="AE1202" s="808"/>
      <c r="AF1202" s="808"/>
      <c r="AG1202" s="808"/>
      <c r="AH1202" s="808"/>
      <c r="AI1202" s="808"/>
      <c r="AJ1202" s="808"/>
      <c r="AK1202" s="808"/>
      <c r="AL1202" s="808"/>
      <c r="AM1202" s="808"/>
      <c r="AN1202" s="808"/>
      <c r="AO1202" s="808"/>
      <c r="AP1202" s="780"/>
      <c r="AQ1202" s="781"/>
      <c r="AR1202" s="781"/>
      <c r="AS1202" s="781"/>
      <c r="AT1202" s="781"/>
      <c r="AU1202" s="781"/>
      <c r="AV1202" s="782"/>
      <c r="AW1202" s="579"/>
      <c r="AX1202" s="579"/>
      <c r="AY1202" s="579"/>
      <c r="AZ1202" s="579"/>
      <c r="BA1202" s="579"/>
      <c r="BB1202" s="579"/>
    </row>
    <row r="1203" spans="1:54" ht="12.6" customHeight="1" x14ac:dyDescent="0.3">
      <c r="A1203" s="296" t="s">
        <v>1529</v>
      </c>
      <c r="B1203" s="297"/>
      <c r="C1203" s="297"/>
      <c r="D1203" s="297"/>
      <c r="E1203" s="297"/>
      <c r="F1203" s="297"/>
      <c r="G1203" s="297"/>
      <c r="H1203" s="297"/>
      <c r="I1203" s="297"/>
      <c r="J1203" s="297"/>
      <c r="K1203" s="297"/>
      <c r="L1203" s="298"/>
      <c r="M1203" s="808">
        <f>SUM('HL KNIHA VYPOC'!D220)*-1</f>
        <v>0</v>
      </c>
      <c r="N1203" s="808"/>
      <c r="O1203" s="808"/>
      <c r="P1203" s="808"/>
      <c r="Q1203" s="808"/>
      <c r="R1203" s="808"/>
      <c r="S1203" s="808"/>
      <c r="T1203" s="808"/>
      <c r="U1203" s="808">
        <f>SUM('HL KNIHA VYPOC'!F220)</f>
        <v>0</v>
      </c>
      <c r="V1203" s="808"/>
      <c r="W1203" s="808"/>
      <c r="X1203" s="808"/>
      <c r="Y1203" s="808"/>
      <c r="Z1203" s="808"/>
      <c r="AA1203" s="808"/>
      <c r="AB1203" s="808">
        <f>SUM('HL KNIHA VYPOC'!E220)</f>
        <v>0</v>
      </c>
      <c r="AC1203" s="808"/>
      <c r="AD1203" s="808"/>
      <c r="AE1203" s="808"/>
      <c r="AF1203" s="808"/>
      <c r="AG1203" s="808"/>
      <c r="AH1203" s="808"/>
      <c r="AI1203" s="808"/>
      <c r="AJ1203" s="808"/>
      <c r="AK1203" s="808"/>
      <c r="AL1203" s="808"/>
      <c r="AM1203" s="808"/>
      <c r="AN1203" s="808"/>
      <c r="AO1203" s="808"/>
      <c r="AP1203" s="777">
        <f>SUM(M1203+U1203-AB1203+AI1203)</f>
        <v>0</v>
      </c>
      <c r="AQ1203" s="778"/>
      <c r="AR1203" s="778"/>
      <c r="AS1203" s="778"/>
      <c r="AT1203" s="778"/>
      <c r="AU1203" s="778"/>
      <c r="AV1203" s="779"/>
      <c r="AW1203" s="579"/>
      <c r="AX1203" s="579"/>
      <c r="AY1203" s="579"/>
      <c r="AZ1203" s="579"/>
      <c r="BA1203" s="579"/>
      <c r="BB1203" s="579"/>
    </row>
    <row r="1204" spans="1:54" ht="12.6" customHeight="1" x14ac:dyDescent="0.3">
      <c r="A1204" s="339" t="s">
        <v>1528</v>
      </c>
      <c r="B1204" s="290"/>
      <c r="C1204" s="290"/>
      <c r="D1204" s="290"/>
      <c r="E1204" s="290"/>
      <c r="F1204" s="290"/>
      <c r="G1204" s="290"/>
      <c r="H1204" s="290"/>
      <c r="I1204" s="290"/>
      <c r="J1204" s="290"/>
      <c r="K1204" s="290"/>
      <c r="L1204" s="319"/>
      <c r="M1204" s="808"/>
      <c r="N1204" s="808"/>
      <c r="O1204" s="808"/>
      <c r="P1204" s="808"/>
      <c r="Q1204" s="808"/>
      <c r="R1204" s="808"/>
      <c r="S1204" s="808"/>
      <c r="T1204" s="808"/>
      <c r="U1204" s="808"/>
      <c r="V1204" s="808"/>
      <c r="W1204" s="808"/>
      <c r="X1204" s="808"/>
      <c r="Y1204" s="808"/>
      <c r="Z1204" s="808"/>
      <c r="AA1204" s="808"/>
      <c r="AB1204" s="808"/>
      <c r="AC1204" s="808"/>
      <c r="AD1204" s="808"/>
      <c r="AE1204" s="808"/>
      <c r="AF1204" s="808"/>
      <c r="AG1204" s="808"/>
      <c r="AH1204" s="808"/>
      <c r="AI1204" s="808"/>
      <c r="AJ1204" s="808"/>
      <c r="AK1204" s="808"/>
      <c r="AL1204" s="808"/>
      <c r="AM1204" s="808"/>
      <c r="AN1204" s="808"/>
      <c r="AO1204" s="808"/>
      <c r="AP1204" s="783"/>
      <c r="AQ1204" s="784"/>
      <c r="AR1204" s="784"/>
      <c r="AS1204" s="784"/>
      <c r="AT1204" s="784"/>
      <c r="AU1204" s="784"/>
      <c r="AV1204" s="785"/>
      <c r="AW1204" s="579"/>
      <c r="AX1204" s="579"/>
      <c r="AY1204" s="579"/>
      <c r="AZ1204" s="579"/>
      <c r="BA1204" s="579"/>
      <c r="BB1204" s="579"/>
    </row>
    <row r="1205" spans="1:54" ht="12.6" customHeight="1" x14ac:dyDescent="0.3">
      <c r="A1205" s="339" t="s">
        <v>1527</v>
      </c>
      <c r="B1205" s="290"/>
      <c r="C1205" s="290"/>
      <c r="D1205" s="290"/>
      <c r="E1205" s="290"/>
      <c r="F1205" s="290"/>
      <c r="G1205" s="290"/>
      <c r="H1205" s="290"/>
      <c r="I1205" s="290"/>
      <c r="J1205" s="290"/>
      <c r="K1205" s="290"/>
      <c r="L1205" s="319"/>
      <c r="M1205" s="808"/>
      <c r="N1205" s="808"/>
      <c r="O1205" s="808"/>
      <c r="P1205" s="808"/>
      <c r="Q1205" s="808"/>
      <c r="R1205" s="808"/>
      <c r="S1205" s="808"/>
      <c r="T1205" s="808"/>
      <c r="U1205" s="808"/>
      <c r="V1205" s="808"/>
      <c r="W1205" s="808"/>
      <c r="X1205" s="808"/>
      <c r="Y1205" s="808"/>
      <c r="Z1205" s="808"/>
      <c r="AA1205" s="808"/>
      <c r="AB1205" s="808"/>
      <c r="AC1205" s="808"/>
      <c r="AD1205" s="808"/>
      <c r="AE1205" s="808"/>
      <c r="AF1205" s="808"/>
      <c r="AG1205" s="808"/>
      <c r="AH1205" s="808"/>
      <c r="AI1205" s="808"/>
      <c r="AJ1205" s="808"/>
      <c r="AK1205" s="808"/>
      <c r="AL1205" s="808"/>
      <c r="AM1205" s="808"/>
      <c r="AN1205" s="808"/>
      <c r="AO1205" s="808"/>
      <c r="AP1205" s="783"/>
      <c r="AQ1205" s="784"/>
      <c r="AR1205" s="784"/>
      <c r="AS1205" s="784"/>
      <c r="AT1205" s="784"/>
      <c r="AU1205" s="784"/>
      <c r="AV1205" s="785"/>
      <c r="AW1205" s="579"/>
      <c r="AX1205" s="579"/>
      <c r="AY1205" s="579"/>
      <c r="AZ1205" s="579"/>
      <c r="BA1205" s="579"/>
      <c r="BB1205" s="579"/>
    </row>
    <row r="1206" spans="1:54" ht="12.6" customHeight="1" x14ac:dyDescent="0.3">
      <c r="A1206" s="299" t="s">
        <v>2045</v>
      </c>
      <c r="B1206" s="300"/>
      <c r="C1206" s="300"/>
      <c r="D1206" s="300"/>
      <c r="E1206" s="300"/>
      <c r="F1206" s="300"/>
      <c r="G1206" s="300"/>
      <c r="H1206" s="300"/>
      <c r="I1206" s="300"/>
      <c r="J1206" s="300"/>
      <c r="K1206" s="300"/>
      <c r="L1206" s="301"/>
      <c r="M1206" s="808"/>
      <c r="N1206" s="808"/>
      <c r="O1206" s="808"/>
      <c r="P1206" s="808"/>
      <c r="Q1206" s="808"/>
      <c r="R1206" s="808"/>
      <c r="S1206" s="808"/>
      <c r="T1206" s="808"/>
      <c r="U1206" s="808"/>
      <c r="V1206" s="808"/>
      <c r="W1206" s="808"/>
      <c r="X1206" s="808"/>
      <c r="Y1206" s="808"/>
      <c r="Z1206" s="808"/>
      <c r="AA1206" s="808"/>
      <c r="AB1206" s="808"/>
      <c r="AC1206" s="808"/>
      <c r="AD1206" s="808"/>
      <c r="AE1206" s="808"/>
      <c r="AF1206" s="808"/>
      <c r="AG1206" s="808"/>
      <c r="AH1206" s="808"/>
      <c r="AI1206" s="808"/>
      <c r="AJ1206" s="808"/>
      <c r="AK1206" s="808"/>
      <c r="AL1206" s="808"/>
      <c r="AM1206" s="808"/>
      <c r="AN1206" s="808"/>
      <c r="AO1206" s="808"/>
      <c r="AP1206" s="780"/>
      <c r="AQ1206" s="781"/>
      <c r="AR1206" s="781"/>
      <c r="AS1206" s="781"/>
      <c r="AT1206" s="781"/>
      <c r="AU1206" s="781"/>
      <c r="AV1206" s="782"/>
      <c r="AW1206" s="579"/>
      <c r="AX1206" s="579"/>
      <c r="AY1206" s="579"/>
      <c r="AZ1206" s="579"/>
      <c r="BA1206" s="579"/>
      <c r="BB1206" s="579"/>
    </row>
    <row r="1207" spans="1:54" ht="12.6" customHeight="1" x14ac:dyDescent="0.3">
      <c r="A1207" s="296" t="s">
        <v>1541</v>
      </c>
      <c r="B1207" s="297"/>
      <c r="C1207" s="297"/>
      <c r="D1207" s="297"/>
      <c r="E1207" s="297"/>
      <c r="F1207" s="297"/>
      <c r="G1207" s="297"/>
      <c r="H1207" s="297"/>
      <c r="I1207" s="297"/>
      <c r="J1207" s="297"/>
      <c r="K1207" s="297"/>
      <c r="L1207" s="298"/>
      <c r="M1207" s="808">
        <f>SUM('HL KNIHA VYPOC'!D230)*-1</f>
        <v>45191.74</v>
      </c>
      <c r="N1207" s="808"/>
      <c r="O1207" s="808"/>
      <c r="P1207" s="808"/>
      <c r="Q1207" s="808"/>
      <c r="R1207" s="808"/>
      <c r="S1207" s="808"/>
      <c r="T1207" s="808"/>
      <c r="U1207" s="808">
        <f>SUM('HL KNIHA VYPOC'!F230)</f>
        <v>15281.97</v>
      </c>
      <c r="V1207" s="808"/>
      <c r="W1207" s="808"/>
      <c r="X1207" s="808"/>
      <c r="Y1207" s="808"/>
      <c r="Z1207" s="808"/>
      <c r="AA1207" s="808"/>
      <c r="AB1207" s="808">
        <f>SUM('HL KNIHA VYPOC'!E230)</f>
        <v>0</v>
      </c>
      <c r="AC1207" s="808"/>
      <c r="AD1207" s="808"/>
      <c r="AE1207" s="808"/>
      <c r="AF1207" s="808"/>
      <c r="AG1207" s="808"/>
      <c r="AH1207" s="808"/>
      <c r="AI1207" s="808"/>
      <c r="AJ1207" s="808"/>
      <c r="AK1207" s="808"/>
      <c r="AL1207" s="808"/>
      <c r="AM1207" s="808"/>
      <c r="AN1207" s="808"/>
      <c r="AO1207" s="808"/>
      <c r="AP1207" s="777">
        <f>SUM(M1207+U1207-AB1207+AI1207)</f>
        <v>60473.71</v>
      </c>
      <c r="AQ1207" s="778"/>
      <c r="AR1207" s="778"/>
      <c r="AS1207" s="778"/>
      <c r="AT1207" s="778"/>
      <c r="AU1207" s="778"/>
      <c r="AV1207" s="779"/>
      <c r="AW1207" s="579"/>
      <c r="AX1207" s="579"/>
      <c r="AY1207" s="579"/>
      <c r="AZ1207" s="579"/>
      <c r="BA1207" s="579"/>
      <c r="BB1207" s="579"/>
    </row>
    <row r="1208" spans="1:54" ht="12.6" customHeight="1" x14ac:dyDescent="0.3">
      <c r="A1208" s="299" t="s">
        <v>2044</v>
      </c>
      <c r="B1208" s="300"/>
      <c r="C1208" s="300"/>
      <c r="D1208" s="300"/>
      <c r="E1208" s="300"/>
      <c r="F1208" s="300"/>
      <c r="G1208" s="300"/>
      <c r="H1208" s="300"/>
      <c r="I1208" s="300"/>
      <c r="J1208" s="300"/>
      <c r="K1208" s="300"/>
      <c r="L1208" s="301"/>
      <c r="M1208" s="808"/>
      <c r="N1208" s="808"/>
      <c r="O1208" s="808"/>
      <c r="P1208" s="808"/>
      <c r="Q1208" s="808"/>
      <c r="R1208" s="808"/>
      <c r="S1208" s="808"/>
      <c r="T1208" s="808"/>
      <c r="U1208" s="808"/>
      <c r="V1208" s="808"/>
      <c r="W1208" s="808"/>
      <c r="X1208" s="808"/>
      <c r="Y1208" s="808"/>
      <c r="Z1208" s="808"/>
      <c r="AA1208" s="808"/>
      <c r="AB1208" s="808"/>
      <c r="AC1208" s="808"/>
      <c r="AD1208" s="808"/>
      <c r="AE1208" s="808"/>
      <c r="AF1208" s="808"/>
      <c r="AG1208" s="808"/>
      <c r="AH1208" s="808"/>
      <c r="AI1208" s="808"/>
      <c r="AJ1208" s="808"/>
      <c r="AK1208" s="808"/>
      <c r="AL1208" s="808"/>
      <c r="AM1208" s="808"/>
      <c r="AN1208" s="808"/>
      <c r="AO1208" s="808"/>
      <c r="AP1208" s="780"/>
      <c r="AQ1208" s="781"/>
      <c r="AR1208" s="781"/>
      <c r="AS1208" s="781"/>
      <c r="AT1208" s="781"/>
      <c r="AU1208" s="781"/>
      <c r="AV1208" s="782"/>
      <c r="AW1208" s="579"/>
      <c r="AX1208" s="579"/>
      <c r="AY1208" s="579"/>
      <c r="AZ1208" s="579"/>
      <c r="BA1208" s="579"/>
      <c r="BB1208" s="579"/>
    </row>
    <row r="1209" spans="1:54" ht="12.6" customHeight="1" x14ac:dyDescent="0.3">
      <c r="A1209" s="296" t="s">
        <v>1526</v>
      </c>
      <c r="B1209" s="297"/>
      <c r="C1209" s="297"/>
      <c r="D1209" s="297"/>
      <c r="E1209" s="297"/>
      <c r="F1209" s="297"/>
      <c r="G1209" s="297"/>
      <c r="H1209" s="297"/>
      <c r="I1209" s="297"/>
      <c r="J1209" s="297"/>
      <c r="K1209" s="297"/>
      <c r="L1209" s="298"/>
      <c r="M1209" s="808">
        <f>SUM('HL KNIHA VYPOC'!D231)*-1</f>
        <v>0</v>
      </c>
      <c r="N1209" s="808"/>
      <c r="O1209" s="808"/>
      <c r="P1209" s="808"/>
      <c r="Q1209" s="808"/>
      <c r="R1209" s="808"/>
      <c r="S1209" s="808"/>
      <c r="T1209" s="808"/>
      <c r="U1209" s="808">
        <f>SUM('HL KNIHA VYPOC'!F231)</f>
        <v>0</v>
      </c>
      <c r="V1209" s="808"/>
      <c r="W1209" s="808"/>
      <c r="X1209" s="808"/>
      <c r="Y1209" s="808"/>
      <c r="Z1209" s="808"/>
      <c r="AA1209" s="808"/>
      <c r="AB1209" s="808">
        <f>SUM('HL KNIHA VYPOC'!E231)</f>
        <v>0</v>
      </c>
      <c r="AC1209" s="808"/>
      <c r="AD1209" s="808"/>
      <c r="AE1209" s="808"/>
      <c r="AF1209" s="808"/>
      <c r="AG1209" s="808"/>
      <c r="AH1209" s="808"/>
      <c r="AI1209" s="808"/>
      <c r="AJ1209" s="808"/>
      <c r="AK1209" s="808"/>
      <c r="AL1209" s="808"/>
      <c r="AM1209" s="808"/>
      <c r="AN1209" s="808"/>
      <c r="AO1209" s="808"/>
      <c r="AP1209" s="777">
        <f>SUM(M1209+U1209-AB1209+AI1209)</f>
        <v>0</v>
      </c>
      <c r="AQ1209" s="778"/>
      <c r="AR1209" s="778"/>
      <c r="AS1209" s="778"/>
      <c r="AT1209" s="778"/>
      <c r="AU1209" s="778"/>
      <c r="AV1209" s="779"/>
      <c r="AW1209" s="579"/>
      <c r="AX1209" s="579"/>
      <c r="AY1209" s="579"/>
      <c r="AZ1209" s="579"/>
      <c r="BA1209" s="579"/>
      <c r="BB1209" s="579"/>
    </row>
    <row r="1210" spans="1:54" ht="12.6" customHeight="1" x14ac:dyDescent="0.3">
      <c r="A1210" s="299" t="s">
        <v>2043</v>
      </c>
      <c r="B1210" s="300"/>
      <c r="C1210" s="300"/>
      <c r="D1210" s="300"/>
      <c r="E1210" s="300"/>
      <c r="F1210" s="300"/>
      <c r="G1210" s="300"/>
      <c r="H1210" s="300"/>
      <c r="I1210" s="300"/>
      <c r="J1210" s="300"/>
      <c r="K1210" s="300"/>
      <c r="L1210" s="301"/>
      <c r="M1210" s="808"/>
      <c r="N1210" s="808"/>
      <c r="O1210" s="808"/>
      <c r="P1210" s="808"/>
      <c r="Q1210" s="808"/>
      <c r="R1210" s="808"/>
      <c r="S1210" s="808"/>
      <c r="T1210" s="808"/>
      <c r="U1210" s="808"/>
      <c r="V1210" s="808"/>
      <c r="W1210" s="808"/>
      <c r="X1210" s="808"/>
      <c r="Y1210" s="808"/>
      <c r="Z1210" s="808"/>
      <c r="AA1210" s="808"/>
      <c r="AB1210" s="808"/>
      <c r="AC1210" s="808"/>
      <c r="AD1210" s="808"/>
      <c r="AE1210" s="808"/>
      <c r="AF1210" s="808"/>
      <c r="AG1210" s="808"/>
      <c r="AH1210" s="808"/>
      <c r="AI1210" s="808"/>
      <c r="AJ1210" s="808"/>
      <c r="AK1210" s="808"/>
      <c r="AL1210" s="808"/>
      <c r="AM1210" s="808"/>
      <c r="AN1210" s="808"/>
      <c r="AO1210" s="808"/>
      <c r="AP1210" s="780"/>
      <c r="AQ1210" s="781"/>
      <c r="AR1210" s="781"/>
      <c r="AS1210" s="781"/>
      <c r="AT1210" s="781"/>
      <c r="AU1210" s="781"/>
      <c r="AV1210" s="782"/>
      <c r="AW1210" s="579"/>
      <c r="AX1210" s="579"/>
      <c r="AY1210" s="579"/>
      <c r="AZ1210" s="579"/>
      <c r="BA1210" s="579"/>
      <c r="BB1210" s="579"/>
    </row>
    <row r="1211" spans="1:54" ht="12.6" customHeight="1" x14ac:dyDescent="0.3">
      <c r="A1211" s="296" t="s">
        <v>1525</v>
      </c>
      <c r="B1211" s="297"/>
      <c r="C1211" s="297"/>
      <c r="D1211" s="297"/>
      <c r="E1211" s="297"/>
      <c r="F1211" s="297"/>
      <c r="G1211" s="297"/>
      <c r="H1211" s="297"/>
      <c r="I1211" s="297"/>
      <c r="J1211" s="297"/>
      <c r="K1211" s="297"/>
      <c r="L1211" s="298"/>
      <c r="M1211" s="808">
        <f>SUM('HL KNIHA VYPOC'!D234)*-1</f>
        <v>15281.97</v>
      </c>
      <c r="N1211" s="808"/>
      <c r="O1211" s="808"/>
      <c r="P1211" s="808"/>
      <c r="Q1211" s="808"/>
      <c r="R1211" s="808"/>
      <c r="S1211" s="808"/>
      <c r="T1211" s="808"/>
      <c r="U1211" s="808">
        <f>SUM('HL KNIHA VYPOC'!F234)</f>
        <v>0</v>
      </c>
      <c r="V1211" s="808"/>
      <c r="W1211" s="808"/>
      <c r="X1211" s="808"/>
      <c r="Y1211" s="808"/>
      <c r="Z1211" s="808"/>
      <c r="AA1211" s="808"/>
      <c r="AB1211" s="808">
        <f>SUM('HL KNIHA VYPOC'!E234)</f>
        <v>15281.97</v>
      </c>
      <c r="AC1211" s="808"/>
      <c r="AD1211" s="808"/>
      <c r="AE1211" s="808"/>
      <c r="AF1211" s="808"/>
      <c r="AG1211" s="808"/>
      <c r="AH1211" s="808"/>
      <c r="AI1211" s="808"/>
      <c r="AJ1211" s="808"/>
      <c r="AK1211" s="808"/>
      <c r="AL1211" s="808"/>
      <c r="AM1211" s="808"/>
      <c r="AN1211" s="808"/>
      <c r="AO1211" s="808"/>
      <c r="AP1211" s="777">
        <f>SUM(M1211+U1211-AB1211+AI1211)</f>
        <v>0</v>
      </c>
      <c r="AQ1211" s="778"/>
      <c r="AR1211" s="778"/>
      <c r="AS1211" s="778"/>
      <c r="AT1211" s="778"/>
      <c r="AU1211" s="778"/>
      <c r="AV1211" s="779"/>
      <c r="AW1211" s="579"/>
      <c r="AX1211" s="579"/>
      <c r="AY1211" s="579"/>
      <c r="AZ1211" s="579"/>
      <c r="BA1211" s="579"/>
      <c r="BB1211" s="579"/>
    </row>
    <row r="1212" spans="1:54" ht="12.6" customHeight="1" x14ac:dyDescent="0.3">
      <c r="A1212" s="339" t="s">
        <v>1524</v>
      </c>
      <c r="B1212" s="290"/>
      <c r="C1212" s="290"/>
      <c r="D1212" s="290"/>
      <c r="E1212" s="290"/>
      <c r="F1212" s="290"/>
      <c r="G1212" s="290"/>
      <c r="H1212" s="290"/>
      <c r="I1212" s="290"/>
      <c r="J1212" s="290"/>
      <c r="K1212" s="290"/>
      <c r="L1212" s="319"/>
      <c r="M1212" s="808"/>
      <c r="N1212" s="808"/>
      <c r="O1212" s="808"/>
      <c r="P1212" s="808"/>
      <c r="Q1212" s="808"/>
      <c r="R1212" s="808"/>
      <c r="S1212" s="808"/>
      <c r="T1212" s="808"/>
      <c r="U1212" s="808"/>
      <c r="V1212" s="808"/>
      <c r="W1212" s="808"/>
      <c r="X1212" s="808"/>
      <c r="Y1212" s="808"/>
      <c r="Z1212" s="808"/>
      <c r="AA1212" s="808"/>
      <c r="AB1212" s="808"/>
      <c r="AC1212" s="808"/>
      <c r="AD1212" s="808"/>
      <c r="AE1212" s="808"/>
      <c r="AF1212" s="808"/>
      <c r="AG1212" s="808"/>
      <c r="AH1212" s="808"/>
      <c r="AI1212" s="808"/>
      <c r="AJ1212" s="808"/>
      <c r="AK1212" s="808"/>
      <c r="AL1212" s="808"/>
      <c r="AM1212" s="808"/>
      <c r="AN1212" s="808"/>
      <c r="AO1212" s="808"/>
      <c r="AP1212" s="783"/>
      <c r="AQ1212" s="784"/>
      <c r="AR1212" s="784"/>
      <c r="AS1212" s="784"/>
      <c r="AT1212" s="784"/>
      <c r="AU1212" s="784"/>
      <c r="AV1212" s="785"/>
      <c r="AW1212" s="579"/>
      <c r="AX1212" s="579"/>
      <c r="AY1212" s="579"/>
      <c r="AZ1212" s="579"/>
      <c r="BA1212" s="579"/>
      <c r="BB1212" s="579"/>
    </row>
    <row r="1213" spans="1:54" ht="12.6" customHeight="1" x14ac:dyDescent="0.3">
      <c r="A1213" s="299" t="s">
        <v>1523</v>
      </c>
      <c r="B1213" s="300"/>
      <c r="C1213" s="300"/>
      <c r="D1213" s="300"/>
      <c r="E1213" s="300"/>
      <c r="F1213" s="300"/>
      <c r="G1213" s="300"/>
      <c r="H1213" s="300"/>
      <c r="I1213" s="300"/>
      <c r="J1213" s="300"/>
      <c r="K1213" s="300"/>
      <c r="L1213" s="301"/>
      <c r="M1213" s="808"/>
      <c r="N1213" s="808"/>
      <c r="O1213" s="808"/>
      <c r="P1213" s="808"/>
      <c r="Q1213" s="808"/>
      <c r="R1213" s="808"/>
      <c r="S1213" s="808"/>
      <c r="T1213" s="808"/>
      <c r="U1213" s="808"/>
      <c r="V1213" s="808"/>
      <c r="W1213" s="808"/>
      <c r="X1213" s="808"/>
      <c r="Y1213" s="808"/>
      <c r="Z1213" s="808"/>
      <c r="AA1213" s="808"/>
      <c r="AB1213" s="808"/>
      <c r="AC1213" s="808"/>
      <c r="AD1213" s="808"/>
      <c r="AE1213" s="808"/>
      <c r="AF1213" s="808"/>
      <c r="AG1213" s="808"/>
      <c r="AH1213" s="808"/>
      <c r="AI1213" s="808"/>
      <c r="AJ1213" s="808"/>
      <c r="AK1213" s="808"/>
      <c r="AL1213" s="808"/>
      <c r="AM1213" s="808"/>
      <c r="AN1213" s="808"/>
      <c r="AO1213" s="808"/>
      <c r="AP1213" s="780"/>
      <c r="AQ1213" s="781"/>
      <c r="AR1213" s="781"/>
      <c r="AS1213" s="781"/>
      <c r="AT1213" s="781"/>
      <c r="AU1213" s="781"/>
      <c r="AV1213" s="782"/>
      <c r="AW1213" s="579"/>
      <c r="AX1213" s="579"/>
      <c r="AY1213" s="579"/>
      <c r="AZ1213" s="579"/>
      <c r="BA1213" s="579"/>
      <c r="BB1213" s="579"/>
    </row>
    <row r="1214" spans="1:54" ht="12.6" customHeight="1" x14ac:dyDescent="0.3">
      <c r="A1214" s="296" t="s">
        <v>1522</v>
      </c>
      <c r="B1214" s="297"/>
      <c r="C1214" s="297"/>
      <c r="D1214" s="297"/>
      <c r="E1214" s="297"/>
      <c r="F1214" s="297"/>
      <c r="G1214" s="297"/>
      <c r="H1214" s="297"/>
      <c r="I1214" s="297"/>
      <c r="J1214" s="297"/>
      <c r="K1214" s="297"/>
      <c r="L1214" s="298"/>
      <c r="M1214" s="808"/>
      <c r="N1214" s="808"/>
      <c r="O1214" s="808"/>
      <c r="P1214" s="808"/>
      <c r="Q1214" s="808"/>
      <c r="R1214" s="808"/>
      <c r="S1214" s="808"/>
      <c r="T1214" s="808"/>
      <c r="U1214" s="808"/>
      <c r="V1214" s="808"/>
      <c r="W1214" s="808"/>
      <c r="X1214" s="808"/>
      <c r="Y1214" s="808"/>
      <c r="Z1214" s="808"/>
      <c r="AA1214" s="808"/>
      <c r="AB1214" s="808"/>
      <c r="AC1214" s="808"/>
      <c r="AD1214" s="808"/>
      <c r="AE1214" s="808"/>
      <c r="AF1214" s="808"/>
      <c r="AG1214" s="808"/>
      <c r="AH1214" s="808"/>
      <c r="AI1214" s="808"/>
      <c r="AJ1214" s="808"/>
      <c r="AK1214" s="808"/>
      <c r="AL1214" s="808"/>
      <c r="AM1214" s="808"/>
      <c r="AN1214" s="808"/>
      <c r="AO1214" s="808"/>
      <c r="AP1214" s="777">
        <f>SUM(M1214+U1214-AB1214+AI1214)</f>
        <v>0</v>
      </c>
      <c r="AQ1214" s="778"/>
      <c r="AR1214" s="778"/>
      <c r="AS1214" s="778"/>
      <c r="AT1214" s="778"/>
      <c r="AU1214" s="778"/>
      <c r="AV1214" s="779"/>
      <c r="AW1214" s="579"/>
      <c r="AX1214" s="579"/>
      <c r="AY1214" s="579"/>
      <c r="AZ1214" s="579"/>
      <c r="BA1214" s="579"/>
      <c r="BB1214" s="579"/>
    </row>
    <row r="1215" spans="1:54" ht="12.6" customHeight="1" x14ac:dyDescent="0.3">
      <c r="A1215" s="299" t="s">
        <v>1521</v>
      </c>
      <c r="B1215" s="300"/>
      <c r="C1215" s="300"/>
      <c r="D1215" s="300"/>
      <c r="E1215" s="300"/>
      <c r="F1215" s="300"/>
      <c r="G1215" s="300"/>
      <c r="H1215" s="300"/>
      <c r="I1215" s="300"/>
      <c r="J1215" s="300"/>
      <c r="K1215" s="300"/>
      <c r="L1215" s="301"/>
      <c r="M1215" s="808"/>
      <c r="N1215" s="808"/>
      <c r="O1215" s="808"/>
      <c r="P1215" s="808"/>
      <c r="Q1215" s="808"/>
      <c r="R1215" s="808"/>
      <c r="S1215" s="808"/>
      <c r="T1215" s="808"/>
      <c r="U1215" s="808"/>
      <c r="V1215" s="808"/>
      <c r="W1215" s="808"/>
      <c r="X1215" s="808"/>
      <c r="Y1215" s="808"/>
      <c r="Z1215" s="808"/>
      <c r="AA1215" s="808"/>
      <c r="AB1215" s="808"/>
      <c r="AC1215" s="808"/>
      <c r="AD1215" s="808"/>
      <c r="AE1215" s="808"/>
      <c r="AF1215" s="808"/>
      <c r="AG1215" s="808"/>
      <c r="AH1215" s="808"/>
      <c r="AI1215" s="808"/>
      <c r="AJ1215" s="808"/>
      <c r="AK1215" s="808"/>
      <c r="AL1215" s="808"/>
      <c r="AM1215" s="808"/>
      <c r="AN1215" s="808"/>
      <c r="AO1215" s="808"/>
      <c r="AP1215" s="780"/>
      <c r="AQ1215" s="781"/>
      <c r="AR1215" s="781"/>
      <c r="AS1215" s="781"/>
      <c r="AT1215" s="781"/>
      <c r="AU1215" s="781"/>
      <c r="AV1215" s="782"/>
      <c r="AW1215" s="579"/>
      <c r="AX1215" s="579"/>
      <c r="AY1215" s="579"/>
      <c r="AZ1215" s="579"/>
      <c r="BA1215" s="579"/>
      <c r="BB1215" s="579"/>
    </row>
    <row r="1216" spans="1:54" ht="12.6" customHeight="1" x14ac:dyDescent="0.3">
      <c r="A1216" s="296" t="s">
        <v>1520</v>
      </c>
      <c r="B1216" s="297"/>
      <c r="C1216" s="297"/>
      <c r="D1216" s="297"/>
      <c r="E1216" s="297"/>
      <c r="F1216" s="297"/>
      <c r="G1216" s="297"/>
      <c r="H1216" s="297"/>
      <c r="I1216" s="297"/>
      <c r="J1216" s="297"/>
      <c r="K1216" s="297"/>
      <c r="L1216" s="298"/>
      <c r="M1216" s="808"/>
      <c r="N1216" s="808"/>
      <c r="O1216" s="808"/>
      <c r="P1216" s="808"/>
      <c r="Q1216" s="808"/>
      <c r="R1216" s="808"/>
      <c r="S1216" s="808"/>
      <c r="T1216" s="808"/>
      <c r="U1216" s="808"/>
      <c r="V1216" s="808"/>
      <c r="W1216" s="808"/>
      <c r="X1216" s="808"/>
      <c r="Y1216" s="808"/>
      <c r="Z1216" s="808"/>
      <c r="AA1216" s="808"/>
      <c r="AB1216" s="808"/>
      <c r="AC1216" s="808"/>
      <c r="AD1216" s="808"/>
      <c r="AE1216" s="808"/>
      <c r="AF1216" s="808"/>
      <c r="AG1216" s="808"/>
      <c r="AH1216" s="808"/>
      <c r="AI1216" s="808"/>
      <c r="AJ1216" s="808"/>
      <c r="AK1216" s="808"/>
      <c r="AL1216" s="808"/>
      <c r="AM1216" s="808"/>
      <c r="AN1216" s="808"/>
      <c r="AO1216" s="808"/>
      <c r="AP1216" s="777">
        <f>SUM(M1216+U1216-AB1216+AI1216)</f>
        <v>0</v>
      </c>
      <c r="AQ1216" s="778"/>
      <c r="AR1216" s="778"/>
      <c r="AS1216" s="778"/>
      <c r="AT1216" s="778"/>
      <c r="AU1216" s="778"/>
      <c r="AV1216" s="779"/>
      <c r="AW1216" s="579"/>
      <c r="AX1216" s="579"/>
      <c r="AY1216" s="579"/>
      <c r="AZ1216" s="579"/>
      <c r="BA1216" s="579"/>
      <c r="BB1216" s="579"/>
    </row>
    <row r="1217" spans="1:54" ht="12.6" customHeight="1" x14ac:dyDescent="0.3">
      <c r="A1217" s="339" t="s">
        <v>1519</v>
      </c>
      <c r="B1217" s="290"/>
      <c r="C1217" s="290"/>
      <c r="D1217" s="290"/>
      <c r="E1217" s="290"/>
      <c r="F1217" s="290"/>
      <c r="G1217" s="290"/>
      <c r="H1217" s="290"/>
      <c r="I1217" s="290"/>
      <c r="J1217" s="290"/>
      <c r="K1217" s="290"/>
      <c r="L1217" s="319"/>
      <c r="M1217" s="808"/>
      <c r="N1217" s="808"/>
      <c r="O1217" s="808"/>
      <c r="P1217" s="808"/>
      <c r="Q1217" s="808"/>
      <c r="R1217" s="808"/>
      <c r="S1217" s="808"/>
      <c r="T1217" s="808"/>
      <c r="U1217" s="808"/>
      <c r="V1217" s="808"/>
      <c r="W1217" s="808"/>
      <c r="X1217" s="808"/>
      <c r="Y1217" s="808"/>
      <c r="Z1217" s="808"/>
      <c r="AA1217" s="808"/>
      <c r="AB1217" s="808"/>
      <c r="AC1217" s="808"/>
      <c r="AD1217" s="808"/>
      <c r="AE1217" s="808"/>
      <c r="AF1217" s="808"/>
      <c r="AG1217" s="808"/>
      <c r="AH1217" s="808"/>
      <c r="AI1217" s="808"/>
      <c r="AJ1217" s="808"/>
      <c r="AK1217" s="808"/>
      <c r="AL1217" s="808"/>
      <c r="AM1217" s="808"/>
      <c r="AN1217" s="808"/>
      <c r="AO1217" s="808"/>
      <c r="AP1217" s="783"/>
      <c r="AQ1217" s="784"/>
      <c r="AR1217" s="784"/>
      <c r="AS1217" s="784"/>
      <c r="AT1217" s="784"/>
      <c r="AU1217" s="784"/>
      <c r="AV1217" s="785"/>
      <c r="AW1217" s="579"/>
      <c r="AX1217" s="579"/>
      <c r="AY1217" s="579"/>
      <c r="AZ1217" s="579"/>
      <c r="BA1217" s="579"/>
      <c r="BB1217" s="579"/>
    </row>
    <row r="1218" spans="1:54" ht="12.6" customHeight="1" x14ac:dyDescent="0.3">
      <c r="A1218" s="299" t="s">
        <v>1518</v>
      </c>
      <c r="B1218" s="300"/>
      <c r="C1218" s="300"/>
      <c r="D1218" s="300"/>
      <c r="E1218" s="300"/>
      <c r="F1218" s="300"/>
      <c r="G1218" s="300"/>
      <c r="H1218" s="300"/>
      <c r="I1218" s="300"/>
      <c r="J1218" s="300"/>
      <c r="K1218" s="300"/>
      <c r="L1218" s="301"/>
      <c r="M1218" s="808"/>
      <c r="N1218" s="808"/>
      <c r="O1218" s="808"/>
      <c r="P1218" s="808"/>
      <c r="Q1218" s="808"/>
      <c r="R1218" s="808"/>
      <c r="S1218" s="808"/>
      <c r="T1218" s="808"/>
      <c r="U1218" s="808"/>
      <c r="V1218" s="808"/>
      <c r="W1218" s="808"/>
      <c r="X1218" s="808"/>
      <c r="Y1218" s="808"/>
      <c r="Z1218" s="808"/>
      <c r="AA1218" s="808"/>
      <c r="AB1218" s="808"/>
      <c r="AC1218" s="808"/>
      <c r="AD1218" s="808"/>
      <c r="AE1218" s="808"/>
      <c r="AF1218" s="808"/>
      <c r="AG1218" s="808"/>
      <c r="AH1218" s="808"/>
      <c r="AI1218" s="808"/>
      <c r="AJ1218" s="808"/>
      <c r="AK1218" s="808"/>
      <c r="AL1218" s="808"/>
      <c r="AM1218" s="808"/>
      <c r="AN1218" s="808"/>
      <c r="AO1218" s="808"/>
      <c r="AP1218" s="780"/>
      <c r="AQ1218" s="781"/>
      <c r="AR1218" s="781"/>
      <c r="AS1218" s="781"/>
      <c r="AT1218" s="781"/>
      <c r="AU1218" s="781"/>
      <c r="AV1218" s="782"/>
      <c r="AW1218" s="579"/>
      <c r="AX1218" s="579"/>
      <c r="AY1218" s="579"/>
      <c r="AZ1218" s="579"/>
      <c r="BA1218" s="579"/>
      <c r="BB1218" s="579"/>
    </row>
    <row r="1219" spans="1:54" ht="12.6" customHeight="1" x14ac:dyDescent="0.3">
      <c r="A1219" s="314" t="s">
        <v>1962</v>
      </c>
      <c r="B1219" s="290"/>
      <c r="C1219" s="290"/>
      <c r="D1219" s="290"/>
      <c r="E1219" s="290"/>
      <c r="F1219" s="290"/>
      <c r="G1219" s="290"/>
      <c r="H1219" s="290"/>
      <c r="I1219" s="290"/>
      <c r="J1219" s="290"/>
      <c r="K1219" s="290"/>
      <c r="L1219" s="290"/>
      <c r="M1219" s="577"/>
      <c r="N1219" s="577"/>
      <c r="O1219" s="577"/>
      <c r="P1219" s="577"/>
      <c r="Q1219" s="577"/>
      <c r="R1219" s="577"/>
      <c r="S1219" s="577"/>
      <c r="T1219" s="577"/>
      <c r="U1219" s="577"/>
      <c r="V1219" s="577"/>
      <c r="W1219" s="577"/>
      <c r="X1219" s="577"/>
      <c r="Y1219" s="577"/>
      <c r="Z1219" s="577"/>
      <c r="AA1219" s="577"/>
      <c r="AB1219" s="577"/>
      <c r="AC1219" s="577"/>
      <c r="AD1219" s="577"/>
      <c r="AE1219" s="577"/>
      <c r="AF1219" s="577"/>
      <c r="AG1219" s="577"/>
      <c r="AH1219" s="577"/>
      <c r="AI1219" s="577"/>
      <c r="AJ1219" s="577"/>
      <c r="AK1219" s="577"/>
      <c r="AL1219" s="577"/>
      <c r="AM1219" s="577"/>
      <c r="AN1219" s="577"/>
      <c r="AO1219" s="577"/>
      <c r="AP1219" s="577"/>
      <c r="AQ1219" s="577"/>
      <c r="AR1219" s="577"/>
      <c r="AS1219" s="577"/>
      <c r="AT1219" s="577"/>
      <c r="AU1219" s="577"/>
      <c r="AV1219" s="577"/>
      <c r="AW1219" s="577"/>
      <c r="AX1219" s="577"/>
      <c r="AY1219" s="577"/>
      <c r="AZ1219" s="577"/>
      <c r="BA1219" s="577"/>
      <c r="BB1219" s="577"/>
    </row>
    <row r="1220" spans="1:54" ht="12.6" customHeight="1" x14ac:dyDescent="0.3">
      <c r="A1220" s="1115"/>
      <c r="B1220" s="1115"/>
      <c r="C1220" s="1115"/>
      <c r="D1220" s="1115"/>
      <c r="E1220" s="1115"/>
      <c r="F1220" s="1115"/>
      <c r="G1220" s="1115"/>
      <c r="H1220" s="1115"/>
      <c r="I1220" s="1115"/>
      <c r="J1220" s="1115"/>
      <c r="K1220" s="1115"/>
      <c r="L1220" s="1115"/>
      <c r="M1220" s="1115"/>
      <c r="N1220" s="1115"/>
      <c r="O1220" s="1115"/>
      <c r="P1220" s="1115"/>
      <c r="Q1220" s="1115"/>
      <c r="R1220" s="1115"/>
      <c r="S1220" s="1115"/>
      <c r="T1220" s="1115"/>
      <c r="U1220" s="1115"/>
      <c r="V1220" s="1115"/>
      <c r="W1220" s="1115"/>
      <c r="X1220" s="1115"/>
      <c r="Y1220" s="1115"/>
      <c r="Z1220" s="1115"/>
      <c r="AA1220" s="1115"/>
      <c r="AB1220" s="1115"/>
      <c r="AC1220" s="1115"/>
      <c r="AD1220" s="1115"/>
      <c r="AE1220" s="1115"/>
      <c r="AF1220" s="1115"/>
      <c r="AG1220" s="1115"/>
      <c r="AH1220" s="1115"/>
      <c r="AI1220" s="1115"/>
      <c r="AJ1220" s="1115"/>
      <c r="AK1220" s="1115"/>
      <c r="AL1220" s="1115"/>
      <c r="AM1220" s="1115"/>
      <c r="AN1220" s="1115"/>
      <c r="AO1220" s="1115"/>
      <c r="AP1220" s="1115"/>
      <c r="AQ1220" s="1115"/>
      <c r="AR1220" s="1115"/>
      <c r="AS1220" s="1115"/>
      <c r="AT1220" s="1115"/>
      <c r="AU1220" s="1115"/>
      <c r="AV1220" s="1115"/>
      <c r="AW1220" s="1115"/>
      <c r="AX1220" s="1115"/>
      <c r="AY1220" s="1115"/>
      <c r="AZ1220" s="1115"/>
      <c r="BA1220" s="382"/>
      <c r="BB1220" s="383"/>
    </row>
    <row r="1221" spans="1:54" ht="26.25" customHeight="1" x14ac:dyDescent="0.3">
      <c r="A1221" s="1115"/>
      <c r="B1221" s="1115"/>
      <c r="C1221" s="1115"/>
      <c r="D1221" s="1115"/>
      <c r="E1221" s="1115"/>
      <c r="F1221" s="1115"/>
      <c r="G1221" s="1115"/>
      <c r="H1221" s="1115"/>
      <c r="I1221" s="1115"/>
      <c r="J1221" s="1115"/>
      <c r="K1221" s="1115"/>
      <c r="L1221" s="1115"/>
      <c r="M1221" s="1115"/>
      <c r="N1221" s="1115"/>
      <c r="O1221" s="1115"/>
      <c r="P1221" s="1115"/>
      <c r="Q1221" s="1115"/>
      <c r="R1221" s="1115"/>
      <c r="S1221" s="1115"/>
      <c r="T1221" s="1115"/>
      <c r="U1221" s="1115"/>
      <c r="V1221" s="1115"/>
      <c r="W1221" s="1115"/>
      <c r="X1221" s="1115"/>
      <c r="Y1221" s="1115"/>
      <c r="Z1221" s="1115"/>
      <c r="AA1221" s="1115"/>
      <c r="AB1221" s="1115"/>
      <c r="AC1221" s="1115"/>
      <c r="AD1221" s="1115"/>
      <c r="AE1221" s="1115"/>
      <c r="AF1221" s="1115"/>
      <c r="AG1221" s="1115"/>
      <c r="AH1221" s="1115"/>
      <c r="AI1221" s="1115"/>
      <c r="AJ1221" s="1115"/>
      <c r="AK1221" s="1115"/>
      <c r="AL1221" s="1115"/>
      <c r="AM1221" s="1115"/>
      <c r="AN1221" s="1115"/>
      <c r="AO1221" s="1115"/>
      <c r="AP1221" s="1115"/>
      <c r="AQ1221" s="1115"/>
      <c r="AR1221" s="1115"/>
      <c r="AS1221" s="1115"/>
      <c r="AT1221" s="1115"/>
      <c r="AU1221" s="1115"/>
      <c r="AV1221" s="1115"/>
      <c r="AW1221" s="1115"/>
      <c r="AX1221" s="1115"/>
      <c r="AY1221" s="1115"/>
      <c r="AZ1221" s="1115"/>
      <c r="BA1221" s="587"/>
      <c r="BB1221" s="384"/>
    </row>
    <row r="1222" spans="1:54" s="290" customFormat="1" ht="12.6" customHeight="1" x14ac:dyDescent="0.3"/>
    <row r="1223" spans="1:54" ht="12.6" customHeight="1" x14ac:dyDescent="0.3">
      <c r="A1223" s="246" t="s">
        <v>479</v>
      </c>
    </row>
    <row r="1224" spans="1:54" ht="12.6" customHeight="1" x14ac:dyDescent="0.3">
      <c r="A1224" s="315"/>
      <c r="B1224" s="316"/>
      <c r="C1224" s="316"/>
      <c r="D1224" s="316"/>
      <c r="E1224" s="316"/>
      <c r="F1224" s="316"/>
      <c r="G1224" s="316"/>
      <c r="H1224" s="316"/>
      <c r="I1224" s="316"/>
      <c r="J1224" s="316"/>
      <c r="K1224" s="316"/>
      <c r="L1224" s="325"/>
      <c r="M1224" s="380" t="s">
        <v>469</v>
      </c>
      <c r="N1224" s="586"/>
      <c r="O1224" s="586"/>
      <c r="P1224" s="586"/>
      <c r="Q1224" s="586"/>
      <c r="R1224" s="586"/>
      <c r="S1224" s="586"/>
      <c r="T1224" s="586"/>
      <c r="U1224" s="586"/>
      <c r="V1224" s="586"/>
      <c r="W1224" s="586"/>
      <c r="X1224" s="586"/>
      <c r="Y1224" s="586"/>
      <c r="Z1224" s="586"/>
      <c r="AA1224" s="586"/>
      <c r="AB1224" s="586"/>
      <c r="AC1224" s="586"/>
      <c r="AD1224" s="586"/>
      <c r="AE1224" s="586"/>
      <c r="AF1224" s="586"/>
      <c r="AG1224" s="586"/>
      <c r="AH1224" s="586"/>
      <c r="AI1224" s="586"/>
      <c r="AJ1224" s="586"/>
      <c r="AK1224" s="586"/>
      <c r="AL1224" s="586"/>
      <c r="AM1224" s="586"/>
      <c r="AN1224" s="586"/>
      <c r="AO1224" s="586"/>
      <c r="AP1224" s="586"/>
      <c r="AQ1224" s="586"/>
      <c r="AR1224" s="586"/>
      <c r="AS1224" s="586"/>
      <c r="AT1224" s="586"/>
      <c r="AU1224" s="586"/>
      <c r="AV1224" s="381"/>
      <c r="AW1224" s="1099"/>
      <c r="AX1224" s="1100"/>
      <c r="AY1224" s="1100"/>
      <c r="AZ1224" s="1100"/>
      <c r="BA1224" s="1100"/>
      <c r="BB1224" s="292"/>
    </row>
    <row r="1225" spans="1:54" ht="12.6" customHeight="1" x14ac:dyDescent="0.3">
      <c r="A1225" s="317"/>
      <c r="B1225" s="318"/>
      <c r="C1225" s="318"/>
      <c r="D1225" s="318"/>
      <c r="E1225" s="318"/>
      <c r="F1225" s="318"/>
      <c r="G1225" s="318"/>
      <c r="H1225" s="318"/>
      <c r="I1225" s="318"/>
      <c r="J1225" s="318"/>
      <c r="K1225" s="318"/>
      <c r="L1225" s="326"/>
      <c r="M1225" s="315"/>
      <c r="N1225" s="316"/>
      <c r="O1225" s="316"/>
      <c r="P1225" s="316"/>
      <c r="Q1225" s="316"/>
      <c r="R1225" s="316"/>
      <c r="S1225" s="316"/>
      <c r="T1225" s="325"/>
      <c r="U1225" s="315"/>
      <c r="V1225" s="316"/>
      <c r="W1225" s="316"/>
      <c r="X1225" s="316"/>
      <c r="Y1225" s="316"/>
      <c r="Z1225" s="316"/>
      <c r="AA1225" s="325"/>
      <c r="AB1225" s="315"/>
      <c r="AC1225" s="316"/>
      <c r="AD1225" s="316"/>
      <c r="AE1225" s="316"/>
      <c r="AF1225" s="316"/>
      <c r="AG1225" s="316"/>
      <c r="AH1225" s="325"/>
      <c r="AI1225" s="315"/>
      <c r="AJ1225" s="316"/>
      <c r="AK1225" s="316"/>
      <c r="AL1225" s="316"/>
      <c r="AM1225" s="316"/>
      <c r="AN1225" s="316"/>
      <c r="AO1225" s="325"/>
      <c r="AP1225" s="344" t="s">
        <v>1540</v>
      </c>
      <c r="AQ1225" s="345"/>
      <c r="AR1225" s="345"/>
      <c r="AS1225" s="345"/>
      <c r="AT1225" s="345"/>
      <c r="AU1225" s="345"/>
      <c r="AV1225" s="346"/>
      <c r="AW1225" s="291"/>
      <c r="AX1225" s="292"/>
      <c r="AY1225" s="292"/>
      <c r="AZ1225" s="292"/>
      <c r="BA1225" s="292"/>
      <c r="BB1225" s="292"/>
    </row>
    <row r="1226" spans="1:54" ht="12.6" customHeight="1" x14ac:dyDescent="0.3">
      <c r="A1226" s="792" t="s">
        <v>1539</v>
      </c>
      <c r="B1226" s="793"/>
      <c r="C1226" s="793"/>
      <c r="D1226" s="793"/>
      <c r="E1226" s="793"/>
      <c r="F1226" s="793"/>
      <c r="G1226" s="793"/>
      <c r="H1226" s="793"/>
      <c r="I1226" s="793"/>
      <c r="J1226" s="793"/>
      <c r="K1226" s="793"/>
      <c r="L1226" s="794"/>
      <c r="M1226" s="792" t="s">
        <v>1538</v>
      </c>
      <c r="N1226" s="793"/>
      <c r="O1226" s="793"/>
      <c r="P1226" s="793"/>
      <c r="Q1226" s="793"/>
      <c r="R1226" s="793"/>
      <c r="S1226" s="793"/>
      <c r="T1226" s="794"/>
      <c r="U1226" s="792" t="s">
        <v>510</v>
      </c>
      <c r="V1226" s="793"/>
      <c r="W1226" s="793"/>
      <c r="X1226" s="793"/>
      <c r="Y1226" s="793"/>
      <c r="Z1226" s="793"/>
      <c r="AA1226" s="794"/>
      <c r="AB1226" s="792" t="s">
        <v>509</v>
      </c>
      <c r="AC1226" s="793"/>
      <c r="AD1226" s="793"/>
      <c r="AE1226" s="793"/>
      <c r="AF1226" s="793"/>
      <c r="AG1226" s="793"/>
      <c r="AH1226" s="794"/>
      <c r="AI1226" s="792" t="s">
        <v>589</v>
      </c>
      <c r="AJ1226" s="793"/>
      <c r="AK1226" s="793"/>
      <c r="AL1226" s="793"/>
      <c r="AM1226" s="793"/>
      <c r="AN1226" s="793"/>
      <c r="AO1226" s="794"/>
      <c r="AP1226" s="291" t="s">
        <v>1537</v>
      </c>
      <c r="AQ1226" s="292"/>
      <c r="AR1226" s="292"/>
      <c r="AS1226" s="292"/>
      <c r="AT1226" s="292"/>
      <c r="AU1226" s="292"/>
      <c r="AV1226" s="362"/>
      <c r="AW1226" s="291"/>
      <c r="AX1226" s="292"/>
      <c r="AY1226" s="292"/>
      <c r="AZ1226" s="292"/>
      <c r="BA1226" s="292"/>
      <c r="BB1226" s="292"/>
    </row>
    <row r="1227" spans="1:54" ht="12.6" customHeight="1" x14ac:dyDescent="0.3">
      <c r="A1227" s="792" t="s">
        <v>1532</v>
      </c>
      <c r="B1227" s="793"/>
      <c r="C1227" s="793"/>
      <c r="D1227" s="793"/>
      <c r="E1227" s="793"/>
      <c r="F1227" s="793"/>
      <c r="G1227" s="793"/>
      <c r="H1227" s="793"/>
      <c r="I1227" s="793"/>
      <c r="J1227" s="793"/>
      <c r="K1227" s="793"/>
      <c r="L1227" s="794"/>
      <c r="M1227" s="792" t="s">
        <v>1523</v>
      </c>
      <c r="N1227" s="793"/>
      <c r="O1227" s="793"/>
      <c r="P1227" s="793"/>
      <c r="Q1227" s="793"/>
      <c r="R1227" s="793"/>
      <c r="S1227" s="793"/>
      <c r="T1227" s="794"/>
      <c r="U1227" s="317"/>
      <c r="V1227" s="318"/>
      <c r="W1227" s="318"/>
      <c r="X1227" s="318"/>
      <c r="Y1227" s="318"/>
      <c r="Z1227" s="318"/>
      <c r="AA1227" s="326"/>
      <c r="AB1227" s="317"/>
      <c r="AC1227" s="318"/>
      <c r="AD1227" s="318"/>
      <c r="AE1227" s="318"/>
      <c r="AF1227" s="318"/>
      <c r="AG1227" s="318"/>
      <c r="AH1227" s="326"/>
      <c r="AI1227" s="317"/>
      <c r="AJ1227" s="318"/>
      <c r="AK1227" s="318"/>
      <c r="AL1227" s="318"/>
      <c r="AM1227" s="318"/>
      <c r="AN1227" s="318"/>
      <c r="AO1227" s="326"/>
      <c r="AP1227" s="291" t="s">
        <v>1536</v>
      </c>
      <c r="AQ1227" s="292"/>
      <c r="AR1227" s="292"/>
      <c r="AS1227" s="292"/>
      <c r="AT1227" s="292"/>
      <c r="AU1227" s="292"/>
      <c r="AV1227" s="362"/>
      <c r="AW1227" s="291"/>
      <c r="AX1227" s="292"/>
      <c r="AY1227" s="292"/>
      <c r="AZ1227" s="292"/>
      <c r="BA1227" s="292"/>
      <c r="BB1227" s="292"/>
    </row>
    <row r="1228" spans="1:54" ht="12.6" customHeight="1" x14ac:dyDescent="0.3">
      <c r="A1228" s="317"/>
      <c r="B1228" s="318"/>
      <c r="C1228" s="318"/>
      <c r="D1228" s="318"/>
      <c r="E1228" s="318"/>
      <c r="F1228" s="318"/>
      <c r="G1228" s="318"/>
      <c r="H1228" s="318"/>
      <c r="I1228" s="318"/>
      <c r="J1228" s="318"/>
      <c r="K1228" s="318"/>
      <c r="L1228" s="326"/>
      <c r="M1228" s="317"/>
      <c r="N1228" s="318"/>
      <c r="O1228" s="318"/>
      <c r="P1228" s="318"/>
      <c r="Q1228" s="318"/>
      <c r="R1228" s="318"/>
      <c r="S1228" s="318"/>
      <c r="T1228" s="326"/>
      <c r="U1228" s="317"/>
      <c r="V1228" s="318"/>
      <c r="W1228" s="318"/>
      <c r="X1228" s="318"/>
      <c r="Y1228" s="318"/>
      <c r="Z1228" s="318"/>
      <c r="AA1228" s="326"/>
      <c r="AB1228" s="317"/>
      <c r="AC1228" s="318"/>
      <c r="AD1228" s="318"/>
      <c r="AE1228" s="318"/>
      <c r="AF1228" s="318"/>
      <c r="AG1228" s="318"/>
      <c r="AH1228" s="326"/>
      <c r="AI1228" s="317"/>
      <c r="AJ1228" s="318"/>
      <c r="AK1228" s="318"/>
      <c r="AL1228" s="318"/>
      <c r="AM1228" s="318"/>
      <c r="AN1228" s="318"/>
      <c r="AO1228" s="326"/>
      <c r="AP1228" s="291" t="s">
        <v>1535</v>
      </c>
      <c r="AQ1228" s="292"/>
      <c r="AR1228" s="292"/>
      <c r="AS1228" s="292"/>
      <c r="AT1228" s="292"/>
      <c r="AU1228" s="292"/>
      <c r="AV1228" s="362"/>
      <c r="AW1228" s="291"/>
      <c r="AX1228" s="292"/>
      <c r="AY1228" s="292"/>
      <c r="AZ1228" s="292"/>
      <c r="BA1228" s="292"/>
      <c r="BB1228" s="292"/>
    </row>
    <row r="1229" spans="1:54" ht="12.6" customHeight="1" x14ac:dyDescent="0.3">
      <c r="A1229" s="739" t="s">
        <v>816</v>
      </c>
      <c r="B1229" s="740"/>
      <c r="C1229" s="740"/>
      <c r="D1229" s="740"/>
      <c r="E1229" s="740"/>
      <c r="F1229" s="740"/>
      <c r="G1229" s="740"/>
      <c r="H1229" s="740"/>
      <c r="I1229" s="740"/>
      <c r="J1229" s="740"/>
      <c r="K1229" s="740"/>
      <c r="L1229" s="791"/>
      <c r="M1229" s="739" t="s">
        <v>817</v>
      </c>
      <c r="N1229" s="740"/>
      <c r="O1229" s="740"/>
      <c r="P1229" s="740"/>
      <c r="Q1229" s="740"/>
      <c r="R1229" s="740"/>
      <c r="S1229" s="740"/>
      <c r="T1229" s="791"/>
      <c r="U1229" s="739" t="s">
        <v>818</v>
      </c>
      <c r="V1229" s="740"/>
      <c r="W1229" s="740"/>
      <c r="X1229" s="740"/>
      <c r="Y1229" s="740"/>
      <c r="Z1229" s="740"/>
      <c r="AA1229" s="791"/>
      <c r="AB1229" s="739" t="s">
        <v>476</v>
      </c>
      <c r="AC1229" s="740"/>
      <c r="AD1229" s="740"/>
      <c r="AE1229" s="740"/>
      <c r="AF1229" s="740"/>
      <c r="AG1229" s="740"/>
      <c r="AH1229" s="791"/>
      <c r="AI1229" s="739" t="s">
        <v>477</v>
      </c>
      <c r="AJ1229" s="740"/>
      <c r="AK1229" s="740"/>
      <c r="AL1229" s="740"/>
      <c r="AM1229" s="740"/>
      <c r="AN1229" s="740"/>
      <c r="AO1229" s="791"/>
      <c r="AP1229" s="357" t="s">
        <v>480</v>
      </c>
      <c r="AQ1229" s="358"/>
      <c r="AR1229" s="358"/>
      <c r="AS1229" s="358"/>
      <c r="AT1229" s="358"/>
      <c r="AU1229" s="358"/>
      <c r="AV1229" s="359"/>
      <c r="AW1229" s="291"/>
      <c r="AX1229" s="292"/>
      <c r="AY1229" s="292"/>
      <c r="AZ1229" s="292"/>
      <c r="BA1229" s="292"/>
      <c r="BB1229" s="292"/>
    </row>
    <row r="1230" spans="1:54" ht="12.6" customHeight="1" x14ac:dyDescent="0.3">
      <c r="A1230" s="293" t="s">
        <v>2056</v>
      </c>
      <c r="B1230" s="294"/>
      <c r="C1230" s="294"/>
      <c r="D1230" s="294"/>
      <c r="E1230" s="294"/>
      <c r="F1230" s="294"/>
      <c r="G1230" s="294"/>
      <c r="H1230" s="294"/>
      <c r="I1230" s="294"/>
      <c r="J1230" s="294"/>
      <c r="K1230" s="294"/>
      <c r="L1230" s="295"/>
      <c r="M1230" s="763">
        <f>'HL KNIHA VYPOC'!$H$215*-1</f>
        <v>5000</v>
      </c>
      <c r="N1230" s="763"/>
      <c r="O1230" s="763"/>
      <c r="P1230" s="763"/>
      <c r="Q1230" s="763"/>
      <c r="R1230" s="763"/>
      <c r="S1230" s="763"/>
      <c r="T1230" s="763"/>
      <c r="U1230" s="763">
        <f>'HL KNIHA VYPOC'!$J$215</f>
        <v>0</v>
      </c>
      <c r="V1230" s="763"/>
      <c r="W1230" s="763"/>
      <c r="X1230" s="763"/>
      <c r="Y1230" s="763"/>
      <c r="Z1230" s="763"/>
      <c r="AA1230" s="763"/>
      <c r="AB1230" s="763">
        <f>'HL KNIHA VYPOC'!$I$215</f>
        <v>0</v>
      </c>
      <c r="AC1230" s="763"/>
      <c r="AD1230" s="763"/>
      <c r="AE1230" s="763"/>
      <c r="AF1230" s="763"/>
      <c r="AG1230" s="763"/>
      <c r="AH1230" s="763"/>
      <c r="AI1230" s="763"/>
      <c r="AJ1230" s="763"/>
      <c r="AK1230" s="763"/>
      <c r="AL1230" s="763"/>
      <c r="AM1230" s="763"/>
      <c r="AN1230" s="763"/>
      <c r="AO1230" s="763"/>
      <c r="AP1230" s="774">
        <f>SUM(M1230+U1230-AB1230+AI1230)</f>
        <v>5000</v>
      </c>
      <c r="AQ1230" s="775"/>
      <c r="AR1230" s="775"/>
      <c r="AS1230" s="775"/>
      <c r="AT1230" s="775"/>
      <c r="AU1230" s="775"/>
      <c r="AV1230" s="776"/>
      <c r="AW1230" s="578"/>
      <c r="AX1230" s="579"/>
      <c r="AY1230" s="579"/>
      <c r="AZ1230" s="579"/>
      <c r="BA1230" s="579"/>
      <c r="BB1230" s="579"/>
    </row>
    <row r="1231" spans="1:54" ht="12.6" customHeight="1" x14ac:dyDescent="0.3">
      <c r="A1231" s="296" t="s">
        <v>1534</v>
      </c>
      <c r="B1231" s="297"/>
      <c r="C1231" s="297"/>
      <c r="D1231" s="297"/>
      <c r="E1231" s="297"/>
      <c r="F1231" s="297"/>
      <c r="G1231" s="297"/>
      <c r="H1231" s="297"/>
      <c r="I1231" s="297"/>
      <c r="J1231" s="297"/>
      <c r="K1231" s="297"/>
      <c r="L1231" s="298"/>
      <c r="M1231" s="763"/>
      <c r="N1231" s="763"/>
      <c r="O1231" s="763"/>
      <c r="P1231" s="763"/>
      <c r="Q1231" s="763"/>
      <c r="R1231" s="763"/>
      <c r="S1231" s="763"/>
      <c r="T1231" s="763"/>
      <c r="U1231" s="763"/>
      <c r="V1231" s="763"/>
      <c r="W1231" s="763"/>
      <c r="X1231" s="763"/>
      <c r="Y1231" s="763"/>
      <c r="Z1231" s="763"/>
      <c r="AA1231" s="763"/>
      <c r="AB1231" s="763"/>
      <c r="AC1231" s="763"/>
      <c r="AD1231" s="763"/>
      <c r="AE1231" s="763"/>
      <c r="AF1231" s="763"/>
      <c r="AG1231" s="763"/>
      <c r="AH1231" s="763"/>
      <c r="AI1231" s="763"/>
      <c r="AJ1231" s="763"/>
      <c r="AK1231" s="763"/>
      <c r="AL1231" s="763"/>
      <c r="AM1231" s="763"/>
      <c r="AN1231" s="763"/>
      <c r="AO1231" s="763"/>
      <c r="AP1231" s="760">
        <f>SUM(M1231+U1231-AB1231+AI1231)</f>
        <v>0</v>
      </c>
      <c r="AQ1231" s="761"/>
      <c r="AR1231" s="761"/>
      <c r="AS1231" s="761"/>
      <c r="AT1231" s="761"/>
      <c r="AU1231" s="761"/>
      <c r="AV1231" s="762"/>
      <c r="AW1231" s="578"/>
      <c r="AX1231" s="579"/>
      <c r="AY1231" s="579"/>
      <c r="AZ1231" s="579"/>
      <c r="BA1231" s="579"/>
      <c r="BB1231" s="579"/>
    </row>
    <row r="1232" spans="1:54" ht="12.6" customHeight="1" x14ac:dyDescent="0.3">
      <c r="A1232" s="299" t="s">
        <v>1533</v>
      </c>
      <c r="B1232" s="300"/>
      <c r="C1232" s="300"/>
      <c r="D1232" s="300"/>
      <c r="E1232" s="300"/>
      <c r="F1232" s="300"/>
      <c r="G1232" s="300"/>
      <c r="H1232" s="300"/>
      <c r="I1232" s="300"/>
      <c r="J1232" s="300"/>
      <c r="K1232" s="300"/>
      <c r="L1232" s="301"/>
      <c r="M1232" s="763"/>
      <c r="N1232" s="763"/>
      <c r="O1232" s="763"/>
      <c r="P1232" s="763"/>
      <c r="Q1232" s="763"/>
      <c r="R1232" s="763"/>
      <c r="S1232" s="763"/>
      <c r="T1232" s="763"/>
      <c r="U1232" s="763"/>
      <c r="V1232" s="763"/>
      <c r="W1232" s="763"/>
      <c r="X1232" s="763"/>
      <c r="Y1232" s="763"/>
      <c r="Z1232" s="763"/>
      <c r="AA1232" s="763"/>
      <c r="AB1232" s="763"/>
      <c r="AC1232" s="763"/>
      <c r="AD1232" s="763"/>
      <c r="AE1232" s="763"/>
      <c r="AF1232" s="763"/>
      <c r="AG1232" s="763"/>
      <c r="AH1232" s="763"/>
      <c r="AI1232" s="763"/>
      <c r="AJ1232" s="763"/>
      <c r="AK1232" s="763"/>
      <c r="AL1232" s="763"/>
      <c r="AM1232" s="763"/>
      <c r="AN1232" s="763"/>
      <c r="AO1232" s="763"/>
      <c r="AP1232" s="771"/>
      <c r="AQ1232" s="772"/>
      <c r="AR1232" s="772"/>
      <c r="AS1232" s="772"/>
      <c r="AT1232" s="772"/>
      <c r="AU1232" s="772"/>
      <c r="AV1232" s="773"/>
      <c r="AW1232" s="578"/>
      <c r="AX1232" s="579"/>
      <c r="AY1232" s="579"/>
      <c r="AZ1232" s="579"/>
      <c r="BA1232" s="579"/>
      <c r="BB1232" s="579"/>
    </row>
    <row r="1233" spans="1:54" ht="12.6" customHeight="1" x14ac:dyDescent="0.3">
      <c r="A1233" s="296" t="s">
        <v>2055</v>
      </c>
      <c r="B1233" s="297"/>
      <c r="C1233" s="297"/>
      <c r="D1233" s="297"/>
      <c r="E1233" s="297"/>
      <c r="F1233" s="297"/>
      <c r="G1233" s="297"/>
      <c r="H1233" s="297"/>
      <c r="I1233" s="297"/>
      <c r="J1233" s="297"/>
      <c r="K1233" s="297"/>
      <c r="L1233" s="298"/>
      <c r="M1233" s="774">
        <f>SUM('HL KNIHA VYPOC'!H223)*-1</f>
        <v>0</v>
      </c>
      <c r="N1233" s="775"/>
      <c r="O1233" s="775"/>
      <c r="P1233" s="775"/>
      <c r="Q1233" s="775"/>
      <c r="R1233" s="775"/>
      <c r="S1233" s="775"/>
      <c r="T1233" s="776"/>
      <c r="U1233" s="774">
        <f>SUM('HL KNIHA VYPOC'!J223)</f>
        <v>0</v>
      </c>
      <c r="V1233" s="775"/>
      <c r="W1233" s="775"/>
      <c r="X1233" s="775"/>
      <c r="Y1233" s="775"/>
      <c r="Z1233" s="775"/>
      <c r="AA1233" s="776"/>
      <c r="AB1233" s="774">
        <f>SUM('HL KNIHA VYPOC'!I223)</f>
        <v>0</v>
      </c>
      <c r="AC1233" s="775"/>
      <c r="AD1233" s="775"/>
      <c r="AE1233" s="775"/>
      <c r="AF1233" s="775"/>
      <c r="AG1233" s="775"/>
      <c r="AH1233" s="776"/>
      <c r="AI1233" s="774"/>
      <c r="AJ1233" s="775"/>
      <c r="AK1233" s="775"/>
      <c r="AL1233" s="775"/>
      <c r="AM1233" s="775"/>
      <c r="AN1233" s="775"/>
      <c r="AO1233" s="776"/>
      <c r="AP1233" s="774">
        <f>SUM(M1233+U1233-AB1233+AI1233)</f>
        <v>0</v>
      </c>
      <c r="AQ1233" s="775"/>
      <c r="AR1233" s="775"/>
      <c r="AS1233" s="775"/>
      <c r="AT1233" s="775"/>
      <c r="AU1233" s="775"/>
      <c r="AV1233" s="776"/>
      <c r="AW1233" s="578"/>
      <c r="AX1233" s="579"/>
      <c r="AY1233" s="579"/>
      <c r="AZ1233" s="579"/>
      <c r="BA1233" s="579"/>
      <c r="BB1233" s="579"/>
    </row>
    <row r="1234" spans="1:54" ht="12.6" customHeight="1" x14ac:dyDescent="0.3">
      <c r="A1234" s="296" t="s">
        <v>1531</v>
      </c>
      <c r="B1234" s="297"/>
      <c r="C1234" s="297"/>
      <c r="D1234" s="297"/>
      <c r="E1234" s="297"/>
      <c r="F1234" s="297"/>
      <c r="G1234" s="297"/>
      <c r="H1234" s="297"/>
      <c r="I1234" s="297"/>
      <c r="J1234" s="297"/>
      <c r="K1234" s="297"/>
      <c r="L1234" s="298"/>
      <c r="M1234" s="763">
        <f>SUM('HL KNIHA VYPOC'!H172)</f>
        <v>0</v>
      </c>
      <c r="N1234" s="763"/>
      <c r="O1234" s="763"/>
      <c r="P1234" s="763"/>
      <c r="Q1234" s="763"/>
      <c r="R1234" s="763"/>
      <c r="S1234" s="763"/>
      <c r="T1234" s="763"/>
      <c r="U1234" s="763">
        <f>SUM('HL KNIHA VYPOC'!J172)</f>
        <v>0</v>
      </c>
      <c r="V1234" s="763"/>
      <c r="W1234" s="763"/>
      <c r="X1234" s="763"/>
      <c r="Y1234" s="763"/>
      <c r="Z1234" s="763"/>
      <c r="AA1234" s="763"/>
      <c r="AB1234" s="763">
        <f>SUM('HL KNIHA VYPOC'!I172)</f>
        <v>0</v>
      </c>
      <c r="AC1234" s="763"/>
      <c r="AD1234" s="763"/>
      <c r="AE1234" s="763"/>
      <c r="AF1234" s="763"/>
      <c r="AG1234" s="763"/>
      <c r="AH1234" s="763"/>
      <c r="AI1234" s="763"/>
      <c r="AJ1234" s="763"/>
      <c r="AK1234" s="763"/>
      <c r="AL1234" s="763"/>
      <c r="AM1234" s="763"/>
      <c r="AN1234" s="763"/>
      <c r="AO1234" s="763"/>
      <c r="AP1234" s="760">
        <f>SUM('HL KNIHA VYPOC'!K172)</f>
        <v>0</v>
      </c>
      <c r="AQ1234" s="761"/>
      <c r="AR1234" s="761"/>
      <c r="AS1234" s="761"/>
      <c r="AT1234" s="761"/>
      <c r="AU1234" s="761"/>
      <c r="AV1234" s="762"/>
      <c r="AW1234" s="578"/>
      <c r="AX1234" s="579"/>
      <c r="AY1234" s="579"/>
      <c r="AZ1234" s="579"/>
      <c r="BA1234" s="579"/>
      <c r="BB1234" s="579"/>
    </row>
    <row r="1235" spans="1:54" ht="12.6" customHeight="1" x14ac:dyDescent="0.3">
      <c r="A1235" s="299" t="s">
        <v>2054</v>
      </c>
      <c r="B1235" s="300"/>
      <c r="C1235" s="300"/>
      <c r="D1235" s="300"/>
      <c r="E1235" s="300"/>
      <c r="F1235" s="300"/>
      <c r="G1235" s="300"/>
      <c r="H1235" s="300"/>
      <c r="I1235" s="300"/>
      <c r="J1235" s="300"/>
      <c r="K1235" s="300"/>
      <c r="L1235" s="301"/>
      <c r="M1235" s="763"/>
      <c r="N1235" s="763"/>
      <c r="O1235" s="763"/>
      <c r="P1235" s="763"/>
      <c r="Q1235" s="763"/>
      <c r="R1235" s="763"/>
      <c r="S1235" s="763"/>
      <c r="T1235" s="763"/>
      <c r="U1235" s="763"/>
      <c r="V1235" s="763"/>
      <c r="W1235" s="763"/>
      <c r="X1235" s="763"/>
      <c r="Y1235" s="763"/>
      <c r="Z1235" s="763"/>
      <c r="AA1235" s="763"/>
      <c r="AB1235" s="763"/>
      <c r="AC1235" s="763"/>
      <c r="AD1235" s="763"/>
      <c r="AE1235" s="763"/>
      <c r="AF1235" s="763"/>
      <c r="AG1235" s="763"/>
      <c r="AH1235" s="763"/>
      <c r="AI1235" s="763"/>
      <c r="AJ1235" s="763"/>
      <c r="AK1235" s="763"/>
      <c r="AL1235" s="763"/>
      <c r="AM1235" s="763"/>
      <c r="AN1235" s="763"/>
      <c r="AO1235" s="763"/>
      <c r="AP1235" s="771"/>
      <c r="AQ1235" s="772"/>
      <c r="AR1235" s="772"/>
      <c r="AS1235" s="772"/>
      <c r="AT1235" s="772"/>
      <c r="AU1235" s="772"/>
      <c r="AV1235" s="773"/>
      <c r="AW1235" s="578"/>
      <c r="AX1235" s="579"/>
      <c r="AY1235" s="579"/>
      <c r="AZ1235" s="579"/>
      <c r="BA1235" s="579"/>
      <c r="BB1235" s="579"/>
    </row>
    <row r="1236" spans="1:54" ht="12.6" customHeight="1" x14ac:dyDescent="0.3">
      <c r="A1236" s="293" t="s">
        <v>2053</v>
      </c>
      <c r="B1236" s="294"/>
      <c r="C1236" s="294"/>
      <c r="D1236" s="294"/>
      <c r="E1236" s="294"/>
      <c r="F1236" s="294"/>
      <c r="G1236" s="294"/>
      <c r="H1236" s="294"/>
      <c r="I1236" s="294"/>
      <c r="J1236" s="294"/>
      <c r="K1236" s="294"/>
      <c r="L1236" s="295"/>
      <c r="M1236" s="763">
        <f>SUM('HL KNIHA VYPOC'!H216)*-1</f>
        <v>0</v>
      </c>
      <c r="N1236" s="763"/>
      <c r="O1236" s="763"/>
      <c r="P1236" s="763"/>
      <c r="Q1236" s="763"/>
      <c r="R1236" s="763"/>
      <c r="S1236" s="763"/>
      <c r="T1236" s="763"/>
      <c r="U1236" s="763">
        <f>SUM('HL KNIHA VYPOC'!J216)</f>
        <v>0</v>
      </c>
      <c r="V1236" s="763"/>
      <c r="W1236" s="763"/>
      <c r="X1236" s="763"/>
      <c r="Y1236" s="763"/>
      <c r="Z1236" s="763"/>
      <c r="AA1236" s="763"/>
      <c r="AB1236" s="763">
        <f>SUM('HL KNIHA VYPOC'!I216)</f>
        <v>0</v>
      </c>
      <c r="AC1236" s="763"/>
      <c r="AD1236" s="763"/>
      <c r="AE1236" s="763"/>
      <c r="AF1236" s="763"/>
      <c r="AG1236" s="763"/>
      <c r="AH1236" s="763"/>
      <c r="AI1236" s="763"/>
      <c r="AJ1236" s="763"/>
      <c r="AK1236" s="763"/>
      <c r="AL1236" s="763"/>
      <c r="AM1236" s="763"/>
      <c r="AN1236" s="763"/>
      <c r="AO1236" s="763"/>
      <c r="AP1236" s="774">
        <f t="shared" ref="AP1236:AP1242" si="5">SUM(M1236+U1236-AB1236+AI1236)</f>
        <v>0</v>
      </c>
      <c r="AQ1236" s="775"/>
      <c r="AR1236" s="775"/>
      <c r="AS1236" s="775"/>
      <c r="AT1236" s="775"/>
      <c r="AU1236" s="775"/>
      <c r="AV1236" s="776"/>
      <c r="AW1236" s="578"/>
      <c r="AX1236" s="579"/>
      <c r="AY1236" s="579"/>
      <c r="AZ1236" s="579"/>
      <c r="BA1236" s="579"/>
      <c r="BB1236" s="579"/>
    </row>
    <row r="1237" spans="1:54" ht="12.6" customHeight="1" x14ac:dyDescent="0.3">
      <c r="A1237" s="293" t="s">
        <v>2052</v>
      </c>
      <c r="B1237" s="294"/>
      <c r="C1237" s="294"/>
      <c r="D1237" s="294"/>
      <c r="E1237" s="294"/>
      <c r="F1237" s="294"/>
      <c r="G1237" s="294"/>
      <c r="H1237" s="294"/>
      <c r="I1237" s="294"/>
      <c r="J1237" s="294"/>
      <c r="K1237" s="294"/>
      <c r="L1237" s="295"/>
      <c r="M1237" s="760">
        <f>SUM('HL KNIHA VYPOC'!H217)*-1</f>
        <v>0</v>
      </c>
      <c r="N1237" s="761"/>
      <c r="O1237" s="761"/>
      <c r="P1237" s="761"/>
      <c r="Q1237" s="761"/>
      <c r="R1237" s="761"/>
      <c r="S1237" s="761"/>
      <c r="T1237" s="762"/>
      <c r="U1237" s="760">
        <f>SUM('HL KNIHA VYPOC'!J217)</f>
        <v>0</v>
      </c>
      <c r="V1237" s="761"/>
      <c r="W1237" s="761"/>
      <c r="X1237" s="761"/>
      <c r="Y1237" s="761"/>
      <c r="Z1237" s="761"/>
      <c r="AA1237" s="762"/>
      <c r="AB1237" s="760">
        <f>SUM('HL KNIHA VYPOC'!I217)</f>
        <v>0</v>
      </c>
      <c r="AC1237" s="761"/>
      <c r="AD1237" s="761"/>
      <c r="AE1237" s="761"/>
      <c r="AF1237" s="761"/>
      <c r="AG1237" s="761"/>
      <c r="AH1237" s="762"/>
      <c r="AI1237" s="760"/>
      <c r="AJ1237" s="761"/>
      <c r="AK1237" s="761"/>
      <c r="AL1237" s="761"/>
      <c r="AM1237" s="761"/>
      <c r="AN1237" s="761"/>
      <c r="AO1237" s="762"/>
      <c r="AP1237" s="774">
        <f t="shared" si="5"/>
        <v>0</v>
      </c>
      <c r="AQ1237" s="775"/>
      <c r="AR1237" s="775"/>
      <c r="AS1237" s="775"/>
      <c r="AT1237" s="775"/>
      <c r="AU1237" s="775"/>
      <c r="AV1237" s="776"/>
      <c r="AW1237" s="578"/>
      <c r="AX1237" s="579"/>
      <c r="AY1237" s="579"/>
      <c r="AZ1237" s="579"/>
      <c r="BA1237" s="579"/>
      <c r="BB1237" s="579"/>
    </row>
    <row r="1238" spans="1:54" ht="27" customHeight="1" x14ac:dyDescent="0.3">
      <c r="A1238" s="845" t="s">
        <v>2051</v>
      </c>
      <c r="B1238" s="846"/>
      <c r="C1238" s="846"/>
      <c r="D1238" s="846"/>
      <c r="E1238" s="846"/>
      <c r="F1238" s="846"/>
      <c r="G1238" s="846"/>
      <c r="H1238" s="846"/>
      <c r="I1238" s="846"/>
      <c r="J1238" s="846"/>
      <c r="K1238" s="846"/>
      <c r="L1238" s="847"/>
      <c r="M1238" s="760">
        <f>SUM('HL KNIHA VYPOC'!H222+'HL KNIHA VYPOC'!H227)*-1</f>
        <v>0</v>
      </c>
      <c r="N1238" s="761"/>
      <c r="O1238" s="761"/>
      <c r="P1238" s="761"/>
      <c r="Q1238" s="761"/>
      <c r="R1238" s="761"/>
      <c r="S1238" s="761"/>
      <c r="T1238" s="762"/>
      <c r="U1238" s="760">
        <f>SUM('HL KNIHA VYPOC'!J222+'HL KNIHA VYPOC'!J227)</f>
        <v>0</v>
      </c>
      <c r="V1238" s="761"/>
      <c r="W1238" s="761"/>
      <c r="X1238" s="761"/>
      <c r="Y1238" s="761"/>
      <c r="Z1238" s="761"/>
      <c r="AA1238" s="762"/>
      <c r="AB1238" s="760">
        <f>SUM('HL KNIHA VYPOC'!I222+'HL KNIHA VYPOC'!I227)</f>
        <v>0</v>
      </c>
      <c r="AC1238" s="761"/>
      <c r="AD1238" s="761"/>
      <c r="AE1238" s="761"/>
      <c r="AF1238" s="761"/>
      <c r="AG1238" s="761"/>
      <c r="AH1238" s="762"/>
      <c r="AI1238" s="760"/>
      <c r="AJ1238" s="761"/>
      <c r="AK1238" s="761"/>
      <c r="AL1238" s="761"/>
      <c r="AM1238" s="761"/>
      <c r="AN1238" s="761"/>
      <c r="AO1238" s="762"/>
      <c r="AP1238" s="774">
        <f t="shared" si="5"/>
        <v>0</v>
      </c>
      <c r="AQ1238" s="775"/>
      <c r="AR1238" s="775"/>
      <c r="AS1238" s="775"/>
      <c r="AT1238" s="775"/>
      <c r="AU1238" s="775"/>
      <c r="AV1238" s="776"/>
      <c r="AW1238" s="578"/>
      <c r="AX1238" s="579"/>
      <c r="AY1238" s="579"/>
      <c r="AZ1238" s="579"/>
      <c r="BA1238" s="579"/>
      <c r="BB1238" s="579"/>
    </row>
    <row r="1239" spans="1:54" ht="27" customHeight="1" x14ac:dyDescent="0.3">
      <c r="A1239" s="845" t="s">
        <v>2050</v>
      </c>
      <c r="B1239" s="846"/>
      <c r="C1239" s="846"/>
      <c r="D1239" s="846"/>
      <c r="E1239" s="846"/>
      <c r="F1239" s="846"/>
      <c r="G1239" s="846"/>
      <c r="H1239" s="846"/>
      <c r="I1239" s="846"/>
      <c r="J1239" s="846"/>
      <c r="K1239" s="846"/>
      <c r="L1239" s="847"/>
      <c r="M1239" s="774">
        <f>SUM('HL KNIHA VYPOC'!H221+'HL KNIHA VYPOC'!H226)*-1</f>
        <v>0</v>
      </c>
      <c r="N1239" s="775"/>
      <c r="O1239" s="775"/>
      <c r="P1239" s="775"/>
      <c r="Q1239" s="775"/>
      <c r="R1239" s="775"/>
      <c r="S1239" s="775"/>
      <c r="T1239" s="776"/>
      <c r="U1239" s="774">
        <f>SUM('HL KNIHA VYPOC'!J221+'HL KNIHA VYPOC'!J226)</f>
        <v>0</v>
      </c>
      <c r="V1239" s="775"/>
      <c r="W1239" s="775"/>
      <c r="X1239" s="775"/>
      <c r="Y1239" s="775"/>
      <c r="Z1239" s="775"/>
      <c r="AA1239" s="776"/>
      <c r="AB1239" s="774">
        <f>SUM('HL KNIHA VYPOC'!I221+'HL KNIHA VYPOC'!I226)</f>
        <v>0</v>
      </c>
      <c r="AC1239" s="775"/>
      <c r="AD1239" s="775"/>
      <c r="AE1239" s="775"/>
      <c r="AF1239" s="775"/>
      <c r="AG1239" s="775"/>
      <c r="AH1239" s="776"/>
      <c r="AI1239" s="774"/>
      <c r="AJ1239" s="775"/>
      <c r="AK1239" s="775"/>
      <c r="AL1239" s="775"/>
      <c r="AM1239" s="775"/>
      <c r="AN1239" s="775"/>
      <c r="AO1239" s="776"/>
      <c r="AP1239" s="774">
        <f t="shared" si="5"/>
        <v>0</v>
      </c>
      <c r="AQ1239" s="775"/>
      <c r="AR1239" s="775"/>
      <c r="AS1239" s="775"/>
      <c r="AT1239" s="775"/>
      <c r="AU1239" s="775"/>
      <c r="AV1239" s="776"/>
      <c r="AW1239" s="578"/>
      <c r="AX1239" s="579"/>
      <c r="AY1239" s="579"/>
      <c r="AZ1239" s="579"/>
      <c r="BA1239" s="579"/>
      <c r="BB1239" s="579"/>
    </row>
    <row r="1240" spans="1:54" ht="12.6" customHeight="1" x14ac:dyDescent="0.3">
      <c r="A1240" s="293" t="s">
        <v>2049</v>
      </c>
      <c r="B1240" s="294"/>
      <c r="C1240" s="294"/>
      <c r="D1240" s="294"/>
      <c r="E1240" s="294"/>
      <c r="F1240" s="294"/>
      <c r="G1240" s="294"/>
      <c r="H1240" s="294"/>
      <c r="I1240" s="294"/>
      <c r="J1240" s="294"/>
      <c r="K1240" s="294"/>
      <c r="L1240" s="295"/>
      <c r="M1240" s="760">
        <f>SUM('HL KNIHA VYPOC'!H228)*-1</f>
        <v>0</v>
      </c>
      <c r="N1240" s="761"/>
      <c r="O1240" s="761"/>
      <c r="P1240" s="761"/>
      <c r="Q1240" s="761"/>
      <c r="R1240" s="761"/>
      <c r="S1240" s="761"/>
      <c r="T1240" s="762"/>
      <c r="U1240" s="760">
        <f>SUM('HL KNIHA VYPOC'!J228)</f>
        <v>0</v>
      </c>
      <c r="V1240" s="761"/>
      <c r="W1240" s="761"/>
      <c r="X1240" s="761"/>
      <c r="Y1240" s="761"/>
      <c r="Z1240" s="761"/>
      <c r="AA1240" s="762"/>
      <c r="AB1240" s="760">
        <f>SUM('HL KNIHA VYPOC'!I228)</f>
        <v>0</v>
      </c>
      <c r="AC1240" s="761"/>
      <c r="AD1240" s="761"/>
      <c r="AE1240" s="761"/>
      <c r="AF1240" s="761"/>
      <c r="AG1240" s="761"/>
      <c r="AH1240" s="762"/>
      <c r="AI1240" s="760"/>
      <c r="AJ1240" s="761"/>
      <c r="AK1240" s="761"/>
      <c r="AL1240" s="761"/>
      <c r="AM1240" s="761"/>
      <c r="AN1240" s="761"/>
      <c r="AO1240" s="762"/>
      <c r="AP1240" s="774">
        <f t="shared" si="5"/>
        <v>0</v>
      </c>
      <c r="AQ1240" s="775"/>
      <c r="AR1240" s="775"/>
      <c r="AS1240" s="775"/>
      <c r="AT1240" s="775"/>
      <c r="AU1240" s="775"/>
      <c r="AV1240" s="776"/>
      <c r="AW1240" s="578"/>
      <c r="AX1240" s="579"/>
      <c r="AY1240" s="579"/>
      <c r="AZ1240" s="579"/>
      <c r="BA1240" s="579"/>
      <c r="BB1240" s="579"/>
    </row>
    <row r="1241" spans="1:54" ht="12.6" customHeight="1" x14ac:dyDescent="0.3">
      <c r="A1241" s="299" t="s">
        <v>2048</v>
      </c>
      <c r="B1241" s="300"/>
      <c r="C1241" s="300"/>
      <c r="D1241" s="300"/>
      <c r="E1241" s="300"/>
      <c r="F1241" s="300"/>
      <c r="G1241" s="300"/>
      <c r="H1241" s="300"/>
      <c r="I1241" s="300"/>
      <c r="J1241" s="300"/>
      <c r="K1241" s="300"/>
      <c r="L1241" s="301"/>
      <c r="M1241" s="760">
        <f>SUM('HL KNIHA VYPOC'!H229)*-1</f>
        <v>0</v>
      </c>
      <c r="N1241" s="761"/>
      <c r="O1241" s="761"/>
      <c r="P1241" s="761"/>
      <c r="Q1241" s="761"/>
      <c r="R1241" s="761"/>
      <c r="S1241" s="761"/>
      <c r="T1241" s="762"/>
      <c r="U1241" s="760">
        <f>SUM('HL KNIHA VYPOC'!J229)</f>
        <v>0</v>
      </c>
      <c r="V1241" s="761"/>
      <c r="W1241" s="761"/>
      <c r="X1241" s="761"/>
      <c r="Y1241" s="761"/>
      <c r="Z1241" s="761"/>
      <c r="AA1241" s="762"/>
      <c r="AB1241" s="760">
        <f>SUM('HL KNIHA VYPOC'!I229)</f>
        <v>0</v>
      </c>
      <c r="AC1241" s="761"/>
      <c r="AD1241" s="761"/>
      <c r="AE1241" s="761"/>
      <c r="AF1241" s="761"/>
      <c r="AG1241" s="761"/>
      <c r="AH1241" s="762"/>
      <c r="AI1241" s="760"/>
      <c r="AJ1241" s="761"/>
      <c r="AK1241" s="761"/>
      <c r="AL1241" s="761"/>
      <c r="AM1241" s="761"/>
      <c r="AN1241" s="761"/>
      <c r="AO1241" s="762"/>
      <c r="AP1241" s="774">
        <f t="shared" si="5"/>
        <v>0</v>
      </c>
      <c r="AQ1241" s="775"/>
      <c r="AR1241" s="775"/>
      <c r="AS1241" s="775"/>
      <c r="AT1241" s="775"/>
      <c r="AU1241" s="775"/>
      <c r="AV1241" s="776"/>
      <c r="AW1241" s="578"/>
      <c r="AX1241" s="579"/>
      <c r="AY1241" s="579"/>
      <c r="AZ1241" s="579"/>
      <c r="BA1241" s="579"/>
      <c r="BB1241" s="579"/>
    </row>
    <row r="1242" spans="1:54" ht="12.6" customHeight="1" x14ac:dyDescent="0.3">
      <c r="A1242" s="296" t="s">
        <v>1529</v>
      </c>
      <c r="B1242" s="297"/>
      <c r="C1242" s="297"/>
      <c r="D1242" s="297"/>
      <c r="E1242" s="297"/>
      <c r="F1242" s="297"/>
      <c r="G1242" s="297"/>
      <c r="H1242" s="297"/>
      <c r="I1242" s="297"/>
      <c r="J1242" s="297"/>
      <c r="K1242" s="297"/>
      <c r="L1242" s="298"/>
      <c r="M1242" s="763">
        <f>SUM('HL KNIHA VYPOC'!H218)*-1</f>
        <v>0</v>
      </c>
      <c r="N1242" s="763"/>
      <c r="O1242" s="763"/>
      <c r="P1242" s="763"/>
      <c r="Q1242" s="763"/>
      <c r="R1242" s="763"/>
      <c r="S1242" s="763"/>
      <c r="T1242" s="763"/>
      <c r="U1242" s="763">
        <f>SUM('HL KNIHA VYPOC'!J218)</f>
        <v>0</v>
      </c>
      <c r="V1242" s="763"/>
      <c r="W1242" s="763"/>
      <c r="X1242" s="763"/>
      <c r="Y1242" s="763"/>
      <c r="Z1242" s="763"/>
      <c r="AA1242" s="763"/>
      <c r="AB1242" s="763">
        <f>SUM('HL KNIHA VYPOC'!I218)</f>
        <v>0</v>
      </c>
      <c r="AC1242" s="763"/>
      <c r="AD1242" s="763"/>
      <c r="AE1242" s="763"/>
      <c r="AF1242" s="763"/>
      <c r="AG1242" s="763"/>
      <c r="AH1242" s="763"/>
      <c r="AI1242" s="763"/>
      <c r="AJ1242" s="763"/>
      <c r="AK1242" s="763"/>
      <c r="AL1242" s="763"/>
      <c r="AM1242" s="763"/>
      <c r="AN1242" s="763"/>
      <c r="AO1242" s="763"/>
      <c r="AP1242" s="760">
        <f t="shared" si="5"/>
        <v>0</v>
      </c>
      <c r="AQ1242" s="761"/>
      <c r="AR1242" s="761"/>
      <c r="AS1242" s="761"/>
      <c r="AT1242" s="761"/>
      <c r="AU1242" s="761"/>
      <c r="AV1242" s="762"/>
      <c r="AW1242" s="578"/>
      <c r="AX1242" s="579"/>
      <c r="AY1242" s="579"/>
      <c r="AZ1242" s="579"/>
      <c r="BA1242" s="579"/>
      <c r="BB1242" s="579"/>
    </row>
    <row r="1243" spans="1:54" ht="12.6" customHeight="1" x14ac:dyDescent="0.3">
      <c r="A1243" s="339" t="s">
        <v>1530</v>
      </c>
      <c r="B1243" s="290"/>
      <c r="C1243" s="290"/>
      <c r="D1243" s="290"/>
      <c r="E1243" s="290"/>
      <c r="F1243" s="290"/>
      <c r="G1243" s="290"/>
      <c r="H1243" s="290"/>
      <c r="I1243" s="290"/>
      <c r="J1243" s="290"/>
      <c r="K1243" s="290"/>
      <c r="L1243" s="319"/>
      <c r="M1243" s="763"/>
      <c r="N1243" s="763"/>
      <c r="O1243" s="763"/>
      <c r="P1243" s="763"/>
      <c r="Q1243" s="763"/>
      <c r="R1243" s="763"/>
      <c r="S1243" s="763"/>
      <c r="T1243" s="763"/>
      <c r="U1243" s="763"/>
      <c r="V1243" s="763"/>
      <c r="W1243" s="763"/>
      <c r="X1243" s="763"/>
      <c r="Y1243" s="763"/>
      <c r="Z1243" s="763"/>
      <c r="AA1243" s="763"/>
      <c r="AB1243" s="763"/>
      <c r="AC1243" s="763"/>
      <c r="AD1243" s="763"/>
      <c r="AE1243" s="763"/>
      <c r="AF1243" s="763"/>
      <c r="AG1243" s="763"/>
      <c r="AH1243" s="763"/>
      <c r="AI1243" s="763"/>
      <c r="AJ1243" s="763"/>
      <c r="AK1243" s="763"/>
      <c r="AL1243" s="763"/>
      <c r="AM1243" s="763"/>
      <c r="AN1243" s="763"/>
      <c r="AO1243" s="763"/>
      <c r="AP1243" s="768"/>
      <c r="AQ1243" s="769"/>
      <c r="AR1243" s="769"/>
      <c r="AS1243" s="769"/>
      <c r="AT1243" s="769"/>
      <c r="AU1243" s="769"/>
      <c r="AV1243" s="770"/>
      <c r="AW1243" s="578"/>
      <c r="AX1243" s="579"/>
      <c r="AY1243" s="579"/>
      <c r="AZ1243" s="579"/>
      <c r="BA1243" s="579"/>
      <c r="BB1243" s="579"/>
    </row>
    <row r="1244" spans="1:54" ht="12.6" customHeight="1" x14ac:dyDescent="0.3">
      <c r="A1244" s="299" t="s">
        <v>2047</v>
      </c>
      <c r="B1244" s="300"/>
      <c r="C1244" s="300"/>
      <c r="D1244" s="300"/>
      <c r="E1244" s="300"/>
      <c r="F1244" s="300"/>
      <c r="G1244" s="300"/>
      <c r="H1244" s="300"/>
      <c r="I1244" s="300"/>
      <c r="J1244" s="300"/>
      <c r="K1244" s="300"/>
      <c r="L1244" s="301"/>
      <c r="M1244" s="763"/>
      <c r="N1244" s="763"/>
      <c r="O1244" s="763"/>
      <c r="P1244" s="763"/>
      <c r="Q1244" s="763"/>
      <c r="R1244" s="763"/>
      <c r="S1244" s="763"/>
      <c r="T1244" s="763"/>
      <c r="U1244" s="763"/>
      <c r="V1244" s="763"/>
      <c r="W1244" s="763"/>
      <c r="X1244" s="763"/>
      <c r="Y1244" s="763"/>
      <c r="Z1244" s="763"/>
      <c r="AA1244" s="763"/>
      <c r="AB1244" s="763"/>
      <c r="AC1244" s="763"/>
      <c r="AD1244" s="763"/>
      <c r="AE1244" s="763"/>
      <c r="AF1244" s="763"/>
      <c r="AG1244" s="763"/>
      <c r="AH1244" s="763"/>
      <c r="AI1244" s="763"/>
      <c r="AJ1244" s="763"/>
      <c r="AK1244" s="763"/>
      <c r="AL1244" s="763"/>
      <c r="AM1244" s="763"/>
      <c r="AN1244" s="763"/>
      <c r="AO1244" s="763"/>
      <c r="AP1244" s="771"/>
      <c r="AQ1244" s="772"/>
      <c r="AR1244" s="772"/>
      <c r="AS1244" s="772"/>
      <c r="AT1244" s="772"/>
      <c r="AU1244" s="772"/>
      <c r="AV1244" s="773"/>
      <c r="AW1244" s="578"/>
      <c r="AX1244" s="579"/>
      <c r="AY1244" s="579"/>
      <c r="AZ1244" s="579"/>
      <c r="BA1244" s="579"/>
      <c r="BB1244" s="579"/>
    </row>
    <row r="1245" spans="1:54" ht="12.6" customHeight="1" x14ac:dyDescent="0.3">
      <c r="A1245" s="296" t="s">
        <v>1529</v>
      </c>
      <c r="B1245" s="297"/>
      <c r="C1245" s="297"/>
      <c r="D1245" s="297"/>
      <c r="E1245" s="297"/>
      <c r="F1245" s="297"/>
      <c r="G1245" s="297"/>
      <c r="H1245" s="297"/>
      <c r="I1245" s="297"/>
      <c r="J1245" s="297"/>
      <c r="K1245" s="297"/>
      <c r="L1245" s="298"/>
      <c r="M1245" s="763">
        <f>SUM('HL KNIHA VYPOC'!H219)*-1</f>
        <v>0</v>
      </c>
      <c r="N1245" s="763"/>
      <c r="O1245" s="763"/>
      <c r="P1245" s="763"/>
      <c r="Q1245" s="763"/>
      <c r="R1245" s="763"/>
      <c r="S1245" s="763"/>
      <c r="T1245" s="763"/>
      <c r="U1245" s="763">
        <f>SUM('HL KNIHA VYPOC'!J219)</f>
        <v>0</v>
      </c>
      <c r="V1245" s="763"/>
      <c r="W1245" s="763"/>
      <c r="X1245" s="763"/>
      <c r="Y1245" s="763"/>
      <c r="Z1245" s="763"/>
      <c r="AA1245" s="763"/>
      <c r="AB1245" s="763">
        <f>SUM('HL KNIHA VYPOC'!I219)</f>
        <v>0</v>
      </c>
      <c r="AC1245" s="763"/>
      <c r="AD1245" s="763"/>
      <c r="AE1245" s="763"/>
      <c r="AF1245" s="763"/>
      <c r="AG1245" s="763"/>
      <c r="AH1245" s="763"/>
      <c r="AI1245" s="763"/>
      <c r="AJ1245" s="763"/>
      <c r="AK1245" s="763"/>
      <c r="AL1245" s="763"/>
      <c r="AM1245" s="763"/>
      <c r="AN1245" s="763"/>
      <c r="AO1245" s="763"/>
      <c r="AP1245" s="760">
        <f>SUM(M1245+U1245-AB1245+AI1245)</f>
        <v>0</v>
      </c>
      <c r="AQ1245" s="761"/>
      <c r="AR1245" s="761"/>
      <c r="AS1245" s="761"/>
      <c r="AT1245" s="761"/>
      <c r="AU1245" s="761"/>
      <c r="AV1245" s="762"/>
      <c r="AW1245" s="578"/>
      <c r="AX1245" s="579"/>
      <c r="AY1245" s="579"/>
      <c r="AZ1245" s="579"/>
      <c r="BA1245" s="579"/>
      <c r="BB1245" s="579"/>
    </row>
    <row r="1246" spans="1:54" ht="12.6" customHeight="1" x14ac:dyDescent="0.3">
      <c r="A1246" s="299" t="s">
        <v>2046</v>
      </c>
      <c r="B1246" s="300"/>
      <c r="C1246" s="300"/>
      <c r="D1246" s="300"/>
      <c r="E1246" s="300"/>
      <c r="F1246" s="300"/>
      <c r="G1246" s="300"/>
      <c r="H1246" s="300"/>
      <c r="I1246" s="300"/>
      <c r="J1246" s="300"/>
      <c r="K1246" s="300"/>
      <c r="L1246" s="301"/>
      <c r="M1246" s="763"/>
      <c r="N1246" s="763"/>
      <c r="O1246" s="763"/>
      <c r="P1246" s="763"/>
      <c r="Q1246" s="763"/>
      <c r="R1246" s="763"/>
      <c r="S1246" s="763"/>
      <c r="T1246" s="763"/>
      <c r="U1246" s="763"/>
      <c r="V1246" s="763"/>
      <c r="W1246" s="763"/>
      <c r="X1246" s="763"/>
      <c r="Y1246" s="763"/>
      <c r="Z1246" s="763"/>
      <c r="AA1246" s="763"/>
      <c r="AB1246" s="763"/>
      <c r="AC1246" s="763"/>
      <c r="AD1246" s="763"/>
      <c r="AE1246" s="763"/>
      <c r="AF1246" s="763"/>
      <c r="AG1246" s="763"/>
      <c r="AH1246" s="763"/>
      <c r="AI1246" s="763"/>
      <c r="AJ1246" s="763"/>
      <c r="AK1246" s="763"/>
      <c r="AL1246" s="763"/>
      <c r="AM1246" s="763"/>
      <c r="AN1246" s="763"/>
      <c r="AO1246" s="763"/>
      <c r="AP1246" s="771"/>
      <c r="AQ1246" s="772"/>
      <c r="AR1246" s="772"/>
      <c r="AS1246" s="772"/>
      <c r="AT1246" s="772"/>
      <c r="AU1246" s="772"/>
      <c r="AV1246" s="773"/>
      <c r="AW1246" s="578"/>
      <c r="AX1246" s="579"/>
      <c r="AY1246" s="579"/>
      <c r="AZ1246" s="579"/>
      <c r="BA1246" s="579"/>
      <c r="BB1246" s="579"/>
    </row>
    <row r="1247" spans="1:54" ht="12.6" customHeight="1" x14ac:dyDescent="0.3">
      <c r="A1247" s="296" t="s">
        <v>1529</v>
      </c>
      <c r="B1247" s="297"/>
      <c r="C1247" s="297"/>
      <c r="D1247" s="297"/>
      <c r="E1247" s="297"/>
      <c r="F1247" s="297"/>
      <c r="G1247" s="297"/>
      <c r="H1247" s="297"/>
      <c r="I1247" s="297"/>
      <c r="J1247" s="297"/>
      <c r="K1247" s="297"/>
      <c r="L1247" s="298"/>
      <c r="M1247" s="763">
        <f>SUM('HL KNIHA VYPOC'!H220)*-1</f>
        <v>0</v>
      </c>
      <c r="N1247" s="763"/>
      <c r="O1247" s="763"/>
      <c r="P1247" s="763"/>
      <c r="Q1247" s="763"/>
      <c r="R1247" s="763"/>
      <c r="S1247" s="763"/>
      <c r="T1247" s="763"/>
      <c r="U1247" s="763">
        <f>SUM('HL KNIHA VYPOC'!J220)</f>
        <v>0</v>
      </c>
      <c r="V1247" s="763"/>
      <c r="W1247" s="763"/>
      <c r="X1247" s="763"/>
      <c r="Y1247" s="763"/>
      <c r="Z1247" s="763"/>
      <c r="AA1247" s="763"/>
      <c r="AB1247" s="763">
        <f>SUM('HL KNIHA VYPOC'!I220)</f>
        <v>0</v>
      </c>
      <c r="AC1247" s="763"/>
      <c r="AD1247" s="763"/>
      <c r="AE1247" s="763"/>
      <c r="AF1247" s="763"/>
      <c r="AG1247" s="763"/>
      <c r="AH1247" s="763"/>
      <c r="AI1247" s="763"/>
      <c r="AJ1247" s="763"/>
      <c r="AK1247" s="763"/>
      <c r="AL1247" s="763"/>
      <c r="AM1247" s="763"/>
      <c r="AN1247" s="763"/>
      <c r="AO1247" s="763"/>
      <c r="AP1247" s="760">
        <f>SUM(M1247+U1247-AB1247+AI1247)</f>
        <v>0</v>
      </c>
      <c r="AQ1247" s="761"/>
      <c r="AR1247" s="761"/>
      <c r="AS1247" s="761"/>
      <c r="AT1247" s="761"/>
      <c r="AU1247" s="761"/>
      <c r="AV1247" s="762"/>
      <c r="AW1247" s="578"/>
      <c r="AX1247" s="579"/>
      <c r="AY1247" s="579"/>
      <c r="AZ1247" s="579"/>
      <c r="BA1247" s="579"/>
      <c r="BB1247" s="579"/>
    </row>
    <row r="1248" spans="1:54" ht="12.6" customHeight="1" x14ac:dyDescent="0.3">
      <c r="A1248" s="339" t="s">
        <v>1528</v>
      </c>
      <c r="B1248" s="290"/>
      <c r="C1248" s="290"/>
      <c r="D1248" s="290"/>
      <c r="E1248" s="290"/>
      <c r="F1248" s="290"/>
      <c r="G1248" s="290"/>
      <c r="H1248" s="290"/>
      <c r="I1248" s="290"/>
      <c r="J1248" s="290"/>
      <c r="K1248" s="290"/>
      <c r="L1248" s="319"/>
      <c r="M1248" s="763"/>
      <c r="N1248" s="763"/>
      <c r="O1248" s="763"/>
      <c r="P1248" s="763"/>
      <c r="Q1248" s="763"/>
      <c r="R1248" s="763"/>
      <c r="S1248" s="763"/>
      <c r="T1248" s="763"/>
      <c r="U1248" s="763"/>
      <c r="V1248" s="763"/>
      <c r="W1248" s="763"/>
      <c r="X1248" s="763"/>
      <c r="Y1248" s="763"/>
      <c r="Z1248" s="763"/>
      <c r="AA1248" s="763"/>
      <c r="AB1248" s="763"/>
      <c r="AC1248" s="763"/>
      <c r="AD1248" s="763"/>
      <c r="AE1248" s="763"/>
      <c r="AF1248" s="763"/>
      <c r="AG1248" s="763"/>
      <c r="AH1248" s="763"/>
      <c r="AI1248" s="763"/>
      <c r="AJ1248" s="763"/>
      <c r="AK1248" s="763"/>
      <c r="AL1248" s="763"/>
      <c r="AM1248" s="763"/>
      <c r="AN1248" s="763"/>
      <c r="AO1248" s="763"/>
      <c r="AP1248" s="768"/>
      <c r="AQ1248" s="769"/>
      <c r="AR1248" s="769"/>
      <c r="AS1248" s="769"/>
      <c r="AT1248" s="769"/>
      <c r="AU1248" s="769"/>
      <c r="AV1248" s="770"/>
      <c r="AW1248" s="578"/>
      <c r="AX1248" s="579"/>
      <c r="AY1248" s="579"/>
      <c r="AZ1248" s="579"/>
      <c r="BA1248" s="579"/>
      <c r="BB1248" s="579"/>
    </row>
    <row r="1249" spans="1:54" ht="12.6" customHeight="1" x14ac:dyDescent="0.3">
      <c r="A1249" s="339" t="s">
        <v>1527</v>
      </c>
      <c r="B1249" s="290"/>
      <c r="C1249" s="290"/>
      <c r="D1249" s="290"/>
      <c r="E1249" s="290"/>
      <c r="F1249" s="290"/>
      <c r="G1249" s="290"/>
      <c r="H1249" s="290"/>
      <c r="I1249" s="290"/>
      <c r="J1249" s="290"/>
      <c r="K1249" s="290"/>
      <c r="L1249" s="319"/>
      <c r="M1249" s="763"/>
      <c r="N1249" s="763"/>
      <c r="O1249" s="763"/>
      <c r="P1249" s="763"/>
      <c r="Q1249" s="763"/>
      <c r="R1249" s="763"/>
      <c r="S1249" s="763"/>
      <c r="T1249" s="763"/>
      <c r="U1249" s="763"/>
      <c r="V1249" s="763"/>
      <c r="W1249" s="763"/>
      <c r="X1249" s="763"/>
      <c r="Y1249" s="763"/>
      <c r="Z1249" s="763"/>
      <c r="AA1249" s="763"/>
      <c r="AB1249" s="763"/>
      <c r="AC1249" s="763"/>
      <c r="AD1249" s="763"/>
      <c r="AE1249" s="763"/>
      <c r="AF1249" s="763"/>
      <c r="AG1249" s="763"/>
      <c r="AH1249" s="763"/>
      <c r="AI1249" s="763"/>
      <c r="AJ1249" s="763"/>
      <c r="AK1249" s="763"/>
      <c r="AL1249" s="763"/>
      <c r="AM1249" s="763"/>
      <c r="AN1249" s="763"/>
      <c r="AO1249" s="763"/>
      <c r="AP1249" s="768"/>
      <c r="AQ1249" s="769"/>
      <c r="AR1249" s="769"/>
      <c r="AS1249" s="769"/>
      <c r="AT1249" s="769"/>
      <c r="AU1249" s="769"/>
      <c r="AV1249" s="770"/>
      <c r="AW1249" s="578"/>
      <c r="AX1249" s="579"/>
      <c r="AY1249" s="579"/>
      <c r="AZ1249" s="579"/>
      <c r="BA1249" s="579"/>
      <c r="BB1249" s="579"/>
    </row>
    <row r="1250" spans="1:54" ht="12.6" customHeight="1" x14ac:dyDescent="0.3">
      <c r="A1250" s="299" t="s">
        <v>2045</v>
      </c>
      <c r="B1250" s="300"/>
      <c r="C1250" s="300"/>
      <c r="D1250" s="300"/>
      <c r="E1250" s="300"/>
      <c r="F1250" s="300"/>
      <c r="G1250" s="300"/>
      <c r="H1250" s="300"/>
      <c r="I1250" s="300"/>
      <c r="J1250" s="300"/>
      <c r="K1250" s="300"/>
      <c r="L1250" s="301"/>
      <c r="M1250" s="763"/>
      <c r="N1250" s="763"/>
      <c r="O1250" s="763"/>
      <c r="P1250" s="763"/>
      <c r="Q1250" s="763"/>
      <c r="R1250" s="763"/>
      <c r="S1250" s="763"/>
      <c r="T1250" s="763"/>
      <c r="U1250" s="763"/>
      <c r="V1250" s="763"/>
      <c r="W1250" s="763"/>
      <c r="X1250" s="763"/>
      <c r="Y1250" s="763"/>
      <c r="Z1250" s="763"/>
      <c r="AA1250" s="763"/>
      <c r="AB1250" s="763"/>
      <c r="AC1250" s="763"/>
      <c r="AD1250" s="763"/>
      <c r="AE1250" s="763"/>
      <c r="AF1250" s="763"/>
      <c r="AG1250" s="763"/>
      <c r="AH1250" s="763"/>
      <c r="AI1250" s="763"/>
      <c r="AJ1250" s="763"/>
      <c r="AK1250" s="763"/>
      <c r="AL1250" s="763"/>
      <c r="AM1250" s="763"/>
      <c r="AN1250" s="763"/>
      <c r="AO1250" s="763"/>
      <c r="AP1250" s="771"/>
      <c r="AQ1250" s="772"/>
      <c r="AR1250" s="772"/>
      <c r="AS1250" s="772"/>
      <c r="AT1250" s="772"/>
      <c r="AU1250" s="772"/>
      <c r="AV1250" s="773"/>
      <c r="AW1250" s="578"/>
      <c r="AX1250" s="579"/>
      <c r="AY1250" s="579"/>
      <c r="AZ1250" s="579"/>
      <c r="BA1250" s="579"/>
      <c r="BB1250" s="579"/>
    </row>
    <row r="1251" spans="1:54" ht="12.6" customHeight="1" x14ac:dyDescent="0.3">
      <c r="A1251" s="296" t="s">
        <v>1541</v>
      </c>
      <c r="B1251" s="297"/>
      <c r="C1251" s="297"/>
      <c r="D1251" s="297"/>
      <c r="E1251" s="297"/>
      <c r="F1251" s="297"/>
      <c r="G1251" s="297"/>
      <c r="H1251" s="297"/>
      <c r="I1251" s="297"/>
      <c r="J1251" s="297"/>
      <c r="K1251" s="297"/>
      <c r="L1251" s="298"/>
      <c r="M1251" s="763">
        <f>SUM('HL KNIHA VYPOC'!H230)*-1</f>
        <v>13347.15</v>
      </c>
      <c r="N1251" s="763"/>
      <c r="O1251" s="763"/>
      <c r="P1251" s="763"/>
      <c r="Q1251" s="763"/>
      <c r="R1251" s="763"/>
      <c r="S1251" s="763"/>
      <c r="T1251" s="763"/>
      <c r="U1251" s="763">
        <f>SUM('HL KNIHA VYPOC'!J230)</f>
        <v>0</v>
      </c>
      <c r="V1251" s="763"/>
      <c r="W1251" s="763"/>
      <c r="X1251" s="763"/>
      <c r="Y1251" s="763"/>
      <c r="Z1251" s="763"/>
      <c r="AA1251" s="763"/>
      <c r="AB1251" s="763">
        <f>SUM('HL KNIHA VYPOC'!I230)</f>
        <v>0</v>
      </c>
      <c r="AC1251" s="763"/>
      <c r="AD1251" s="763"/>
      <c r="AE1251" s="763"/>
      <c r="AF1251" s="763"/>
      <c r="AG1251" s="763"/>
      <c r="AH1251" s="763"/>
      <c r="AI1251" s="763"/>
      <c r="AJ1251" s="763"/>
      <c r="AK1251" s="763"/>
      <c r="AL1251" s="763"/>
      <c r="AM1251" s="763"/>
      <c r="AN1251" s="763"/>
      <c r="AO1251" s="763"/>
      <c r="AP1251" s="760">
        <f>SUM(M1251+U1251-AB1251+AI1251)</f>
        <v>13347.15</v>
      </c>
      <c r="AQ1251" s="761"/>
      <c r="AR1251" s="761"/>
      <c r="AS1251" s="761"/>
      <c r="AT1251" s="761"/>
      <c r="AU1251" s="761"/>
      <c r="AV1251" s="762"/>
      <c r="AW1251" s="578"/>
      <c r="AX1251" s="579"/>
      <c r="AY1251" s="579"/>
      <c r="AZ1251" s="579"/>
      <c r="BA1251" s="579"/>
      <c r="BB1251" s="579"/>
    </row>
    <row r="1252" spans="1:54" ht="12.6" customHeight="1" x14ac:dyDescent="0.3">
      <c r="A1252" s="299" t="s">
        <v>2044</v>
      </c>
      <c r="B1252" s="300"/>
      <c r="C1252" s="300"/>
      <c r="D1252" s="300"/>
      <c r="E1252" s="300"/>
      <c r="F1252" s="300"/>
      <c r="G1252" s="300"/>
      <c r="H1252" s="300"/>
      <c r="I1252" s="300"/>
      <c r="J1252" s="300"/>
      <c r="K1252" s="300"/>
      <c r="L1252" s="301"/>
      <c r="M1252" s="763"/>
      <c r="N1252" s="763"/>
      <c r="O1252" s="763"/>
      <c r="P1252" s="763"/>
      <c r="Q1252" s="763"/>
      <c r="R1252" s="763"/>
      <c r="S1252" s="763"/>
      <c r="T1252" s="763"/>
      <c r="U1252" s="763"/>
      <c r="V1252" s="763"/>
      <c r="W1252" s="763"/>
      <c r="X1252" s="763"/>
      <c r="Y1252" s="763"/>
      <c r="Z1252" s="763"/>
      <c r="AA1252" s="763"/>
      <c r="AB1252" s="763"/>
      <c r="AC1252" s="763"/>
      <c r="AD1252" s="763"/>
      <c r="AE1252" s="763"/>
      <c r="AF1252" s="763"/>
      <c r="AG1252" s="763"/>
      <c r="AH1252" s="763"/>
      <c r="AI1252" s="763"/>
      <c r="AJ1252" s="763"/>
      <c r="AK1252" s="763"/>
      <c r="AL1252" s="763"/>
      <c r="AM1252" s="763"/>
      <c r="AN1252" s="763"/>
      <c r="AO1252" s="763"/>
      <c r="AP1252" s="771"/>
      <c r="AQ1252" s="772"/>
      <c r="AR1252" s="772"/>
      <c r="AS1252" s="772"/>
      <c r="AT1252" s="772"/>
      <c r="AU1252" s="772"/>
      <c r="AV1252" s="773"/>
      <c r="AW1252" s="578"/>
      <c r="AX1252" s="579"/>
      <c r="AY1252" s="579"/>
      <c r="AZ1252" s="579"/>
      <c r="BA1252" s="579"/>
      <c r="BB1252" s="579"/>
    </row>
    <row r="1253" spans="1:54" ht="12.6" customHeight="1" x14ac:dyDescent="0.3">
      <c r="A1253" s="296" t="s">
        <v>1526</v>
      </c>
      <c r="B1253" s="297"/>
      <c r="C1253" s="297"/>
      <c r="D1253" s="297"/>
      <c r="E1253" s="297"/>
      <c r="F1253" s="297"/>
      <c r="G1253" s="297"/>
      <c r="H1253" s="297"/>
      <c r="I1253" s="297"/>
      <c r="J1253" s="297"/>
      <c r="K1253" s="297"/>
      <c r="L1253" s="298"/>
      <c r="M1253" s="763">
        <f>SUM('HL KNIHA VYPOC'!H231)*-1</f>
        <v>0</v>
      </c>
      <c r="N1253" s="763"/>
      <c r="O1253" s="763"/>
      <c r="P1253" s="763"/>
      <c r="Q1253" s="763"/>
      <c r="R1253" s="763"/>
      <c r="S1253" s="763"/>
      <c r="T1253" s="763"/>
      <c r="U1253" s="763">
        <f>SUM('HL KNIHA VYPOC'!J231)</f>
        <v>0</v>
      </c>
      <c r="V1253" s="763"/>
      <c r="W1253" s="763"/>
      <c r="X1253" s="763"/>
      <c r="Y1253" s="763"/>
      <c r="Z1253" s="763"/>
      <c r="AA1253" s="763"/>
      <c r="AB1253" s="763">
        <f>SUM('HL KNIHA VYPOC'!I231)</f>
        <v>0</v>
      </c>
      <c r="AC1253" s="763"/>
      <c r="AD1253" s="763"/>
      <c r="AE1253" s="763"/>
      <c r="AF1253" s="763"/>
      <c r="AG1253" s="763"/>
      <c r="AH1253" s="763"/>
      <c r="AI1253" s="763"/>
      <c r="AJ1253" s="763"/>
      <c r="AK1253" s="763"/>
      <c r="AL1253" s="763"/>
      <c r="AM1253" s="763"/>
      <c r="AN1253" s="763"/>
      <c r="AO1253" s="763"/>
      <c r="AP1253" s="760">
        <f>SUM(M1253+U1253-AB1253+AI1253)</f>
        <v>0</v>
      </c>
      <c r="AQ1253" s="761"/>
      <c r="AR1253" s="761"/>
      <c r="AS1253" s="761"/>
      <c r="AT1253" s="761"/>
      <c r="AU1253" s="761"/>
      <c r="AV1253" s="762"/>
      <c r="AW1253" s="578"/>
      <c r="AX1253" s="579"/>
      <c r="AY1253" s="579"/>
      <c r="AZ1253" s="579"/>
      <c r="BA1253" s="579"/>
      <c r="BB1253" s="579"/>
    </row>
    <row r="1254" spans="1:54" ht="12.6" customHeight="1" x14ac:dyDescent="0.3">
      <c r="A1254" s="299" t="s">
        <v>2043</v>
      </c>
      <c r="B1254" s="300"/>
      <c r="C1254" s="300"/>
      <c r="D1254" s="300"/>
      <c r="E1254" s="300"/>
      <c r="F1254" s="300"/>
      <c r="G1254" s="300"/>
      <c r="H1254" s="300"/>
      <c r="I1254" s="300"/>
      <c r="J1254" s="300"/>
      <c r="K1254" s="300"/>
      <c r="L1254" s="301"/>
      <c r="M1254" s="763"/>
      <c r="N1254" s="763"/>
      <c r="O1254" s="763"/>
      <c r="P1254" s="763"/>
      <c r="Q1254" s="763"/>
      <c r="R1254" s="763"/>
      <c r="S1254" s="763"/>
      <c r="T1254" s="763"/>
      <c r="U1254" s="763"/>
      <c r="V1254" s="763"/>
      <c r="W1254" s="763"/>
      <c r="X1254" s="763"/>
      <c r="Y1254" s="763"/>
      <c r="Z1254" s="763"/>
      <c r="AA1254" s="763"/>
      <c r="AB1254" s="763"/>
      <c r="AC1254" s="763"/>
      <c r="AD1254" s="763"/>
      <c r="AE1254" s="763"/>
      <c r="AF1254" s="763"/>
      <c r="AG1254" s="763"/>
      <c r="AH1254" s="763"/>
      <c r="AI1254" s="763"/>
      <c r="AJ1254" s="763"/>
      <c r="AK1254" s="763"/>
      <c r="AL1254" s="763"/>
      <c r="AM1254" s="763"/>
      <c r="AN1254" s="763"/>
      <c r="AO1254" s="763"/>
      <c r="AP1254" s="771"/>
      <c r="AQ1254" s="772"/>
      <c r="AR1254" s="772"/>
      <c r="AS1254" s="772"/>
      <c r="AT1254" s="772"/>
      <c r="AU1254" s="772"/>
      <c r="AV1254" s="773"/>
      <c r="AW1254" s="578"/>
      <c r="AX1254" s="579"/>
      <c r="AY1254" s="579"/>
      <c r="AZ1254" s="579"/>
      <c r="BA1254" s="579"/>
      <c r="BB1254" s="579"/>
    </row>
    <row r="1255" spans="1:54" ht="12.6" customHeight="1" x14ac:dyDescent="0.3">
      <c r="A1255" s="296" t="s">
        <v>1525</v>
      </c>
      <c r="B1255" s="297"/>
      <c r="C1255" s="297"/>
      <c r="D1255" s="297"/>
      <c r="E1255" s="297"/>
      <c r="F1255" s="297"/>
      <c r="G1255" s="297"/>
      <c r="H1255" s="297"/>
      <c r="I1255" s="297"/>
      <c r="J1255" s="297"/>
      <c r="K1255" s="297"/>
      <c r="L1255" s="298"/>
      <c r="M1255" s="763">
        <f>SUM('HL KNIHA VYPOC'!H234)*-1</f>
        <v>40826.39</v>
      </c>
      <c r="N1255" s="763"/>
      <c r="O1255" s="763"/>
      <c r="P1255" s="763"/>
      <c r="Q1255" s="763"/>
      <c r="R1255" s="763"/>
      <c r="S1255" s="763"/>
      <c r="T1255" s="763"/>
      <c r="U1255" s="763">
        <f>SUM('HL KNIHA VYPOC'!J234)</f>
        <v>0</v>
      </c>
      <c r="V1255" s="763"/>
      <c r="W1255" s="763"/>
      <c r="X1255" s="763"/>
      <c r="Y1255" s="763"/>
      <c r="Z1255" s="763"/>
      <c r="AA1255" s="763"/>
      <c r="AB1255" s="763">
        <f>SUM('HL KNIHA VYPOC'!I234)</f>
        <v>0</v>
      </c>
      <c r="AC1255" s="763"/>
      <c r="AD1255" s="763"/>
      <c r="AE1255" s="763"/>
      <c r="AF1255" s="763"/>
      <c r="AG1255" s="763"/>
      <c r="AH1255" s="763"/>
      <c r="AI1255" s="763"/>
      <c r="AJ1255" s="763"/>
      <c r="AK1255" s="763"/>
      <c r="AL1255" s="763"/>
      <c r="AM1255" s="763"/>
      <c r="AN1255" s="763"/>
      <c r="AO1255" s="763"/>
      <c r="AP1255" s="760">
        <f>SUM(M1255+U1255-AB1255+AI1255)</f>
        <v>40826.39</v>
      </c>
      <c r="AQ1255" s="761"/>
      <c r="AR1255" s="761"/>
      <c r="AS1255" s="761"/>
      <c r="AT1255" s="761"/>
      <c r="AU1255" s="761"/>
      <c r="AV1255" s="762"/>
      <c r="AW1255" s="578"/>
      <c r="AX1255" s="579"/>
      <c r="AY1255" s="579"/>
      <c r="AZ1255" s="579"/>
      <c r="BA1255" s="579"/>
      <c r="BB1255" s="579"/>
    </row>
    <row r="1256" spans="1:54" ht="12.6" customHeight="1" x14ac:dyDescent="0.3">
      <c r="A1256" s="339" t="s">
        <v>1524</v>
      </c>
      <c r="B1256" s="290"/>
      <c r="C1256" s="290"/>
      <c r="D1256" s="290"/>
      <c r="E1256" s="290"/>
      <c r="F1256" s="290"/>
      <c r="G1256" s="290"/>
      <c r="H1256" s="290"/>
      <c r="I1256" s="290"/>
      <c r="J1256" s="290"/>
      <c r="K1256" s="290"/>
      <c r="L1256" s="319"/>
      <c r="M1256" s="763"/>
      <c r="N1256" s="763"/>
      <c r="O1256" s="763"/>
      <c r="P1256" s="763"/>
      <c r="Q1256" s="763"/>
      <c r="R1256" s="763"/>
      <c r="S1256" s="763"/>
      <c r="T1256" s="763"/>
      <c r="U1256" s="763"/>
      <c r="V1256" s="763"/>
      <c r="W1256" s="763"/>
      <c r="X1256" s="763"/>
      <c r="Y1256" s="763"/>
      <c r="Z1256" s="763"/>
      <c r="AA1256" s="763"/>
      <c r="AB1256" s="763"/>
      <c r="AC1256" s="763"/>
      <c r="AD1256" s="763"/>
      <c r="AE1256" s="763"/>
      <c r="AF1256" s="763"/>
      <c r="AG1256" s="763"/>
      <c r="AH1256" s="763"/>
      <c r="AI1256" s="763"/>
      <c r="AJ1256" s="763"/>
      <c r="AK1256" s="763"/>
      <c r="AL1256" s="763"/>
      <c r="AM1256" s="763"/>
      <c r="AN1256" s="763"/>
      <c r="AO1256" s="763"/>
      <c r="AP1256" s="768"/>
      <c r="AQ1256" s="769"/>
      <c r="AR1256" s="769"/>
      <c r="AS1256" s="769"/>
      <c r="AT1256" s="769"/>
      <c r="AU1256" s="769"/>
      <c r="AV1256" s="770"/>
      <c r="AW1256" s="578"/>
      <c r="AX1256" s="579"/>
      <c r="AY1256" s="579"/>
      <c r="AZ1256" s="579"/>
      <c r="BA1256" s="579"/>
      <c r="BB1256" s="579"/>
    </row>
    <row r="1257" spans="1:54" ht="12.6" customHeight="1" x14ac:dyDescent="0.3">
      <c r="A1257" s="299" t="s">
        <v>2058</v>
      </c>
      <c r="B1257" s="300"/>
      <c r="C1257" s="300"/>
      <c r="D1257" s="300"/>
      <c r="E1257" s="300"/>
      <c r="F1257" s="300"/>
      <c r="G1257" s="300"/>
      <c r="H1257" s="300" t="s">
        <v>2057</v>
      </c>
      <c r="I1257" s="300"/>
      <c r="J1257" s="300"/>
      <c r="K1257" s="300"/>
      <c r="L1257" s="301"/>
      <c r="M1257" s="763"/>
      <c r="N1257" s="763"/>
      <c r="O1257" s="763"/>
      <c r="P1257" s="763"/>
      <c r="Q1257" s="763"/>
      <c r="R1257" s="763"/>
      <c r="S1257" s="763"/>
      <c r="T1257" s="763"/>
      <c r="U1257" s="763"/>
      <c r="V1257" s="763"/>
      <c r="W1257" s="763"/>
      <c r="X1257" s="763"/>
      <c r="Y1257" s="763"/>
      <c r="Z1257" s="763"/>
      <c r="AA1257" s="763"/>
      <c r="AB1257" s="763"/>
      <c r="AC1257" s="763"/>
      <c r="AD1257" s="763"/>
      <c r="AE1257" s="763"/>
      <c r="AF1257" s="763"/>
      <c r="AG1257" s="763"/>
      <c r="AH1257" s="763"/>
      <c r="AI1257" s="763"/>
      <c r="AJ1257" s="763"/>
      <c r="AK1257" s="763"/>
      <c r="AL1257" s="763"/>
      <c r="AM1257" s="763"/>
      <c r="AN1257" s="763"/>
      <c r="AO1257" s="763"/>
      <c r="AP1257" s="771"/>
      <c r="AQ1257" s="772"/>
      <c r="AR1257" s="772"/>
      <c r="AS1257" s="772"/>
      <c r="AT1257" s="772"/>
      <c r="AU1257" s="772"/>
      <c r="AV1257" s="773"/>
      <c r="AW1257" s="578"/>
      <c r="AX1257" s="579"/>
      <c r="AY1257" s="579"/>
      <c r="AZ1257" s="579"/>
      <c r="BA1257" s="579"/>
      <c r="BB1257" s="579"/>
    </row>
    <row r="1258" spans="1:54" ht="12.6" customHeight="1" x14ac:dyDescent="0.3">
      <c r="A1258" s="296" t="s">
        <v>1522</v>
      </c>
      <c r="B1258" s="297"/>
      <c r="C1258" s="297"/>
      <c r="D1258" s="297"/>
      <c r="E1258" s="297"/>
      <c r="F1258" s="297"/>
      <c r="G1258" s="297"/>
      <c r="H1258" s="297"/>
      <c r="I1258" s="297"/>
      <c r="J1258" s="297"/>
      <c r="K1258" s="297"/>
      <c r="L1258" s="298"/>
      <c r="M1258" s="763"/>
      <c r="N1258" s="763"/>
      <c r="O1258" s="763"/>
      <c r="P1258" s="763"/>
      <c r="Q1258" s="763"/>
      <c r="R1258" s="763"/>
      <c r="S1258" s="763"/>
      <c r="T1258" s="763"/>
      <c r="U1258" s="763"/>
      <c r="V1258" s="763"/>
      <c r="W1258" s="763"/>
      <c r="X1258" s="763"/>
      <c r="Y1258" s="763"/>
      <c r="Z1258" s="763"/>
      <c r="AA1258" s="763"/>
      <c r="AB1258" s="763"/>
      <c r="AC1258" s="763"/>
      <c r="AD1258" s="763"/>
      <c r="AE1258" s="763"/>
      <c r="AF1258" s="763"/>
      <c r="AG1258" s="763"/>
      <c r="AH1258" s="763"/>
      <c r="AI1258" s="763"/>
      <c r="AJ1258" s="763"/>
      <c r="AK1258" s="763"/>
      <c r="AL1258" s="763"/>
      <c r="AM1258" s="763"/>
      <c r="AN1258" s="763"/>
      <c r="AO1258" s="763"/>
      <c r="AP1258" s="760">
        <f>SUM(M1258+U1258-AB1258+AI1258)</f>
        <v>0</v>
      </c>
      <c r="AQ1258" s="761"/>
      <c r="AR1258" s="761"/>
      <c r="AS1258" s="761"/>
      <c r="AT1258" s="761"/>
      <c r="AU1258" s="761"/>
      <c r="AV1258" s="762"/>
      <c r="AW1258" s="578"/>
      <c r="AX1258" s="579"/>
      <c r="AY1258" s="579"/>
      <c r="AZ1258" s="579"/>
      <c r="BA1258" s="579"/>
      <c r="BB1258" s="579"/>
    </row>
    <row r="1259" spans="1:54" ht="12.6" customHeight="1" x14ac:dyDescent="0.3">
      <c r="A1259" s="299" t="s">
        <v>1521</v>
      </c>
      <c r="B1259" s="300"/>
      <c r="C1259" s="300"/>
      <c r="D1259" s="300"/>
      <c r="E1259" s="300"/>
      <c r="F1259" s="300"/>
      <c r="G1259" s="300"/>
      <c r="H1259" s="300"/>
      <c r="I1259" s="300"/>
      <c r="J1259" s="300"/>
      <c r="K1259" s="300"/>
      <c r="L1259" s="301"/>
      <c r="M1259" s="763"/>
      <c r="N1259" s="763"/>
      <c r="O1259" s="763"/>
      <c r="P1259" s="763"/>
      <c r="Q1259" s="763"/>
      <c r="R1259" s="763"/>
      <c r="S1259" s="763"/>
      <c r="T1259" s="763"/>
      <c r="U1259" s="763"/>
      <c r="V1259" s="763"/>
      <c r="W1259" s="763"/>
      <c r="X1259" s="763"/>
      <c r="Y1259" s="763"/>
      <c r="Z1259" s="763"/>
      <c r="AA1259" s="763"/>
      <c r="AB1259" s="763"/>
      <c r="AC1259" s="763"/>
      <c r="AD1259" s="763"/>
      <c r="AE1259" s="763"/>
      <c r="AF1259" s="763"/>
      <c r="AG1259" s="763"/>
      <c r="AH1259" s="763"/>
      <c r="AI1259" s="763"/>
      <c r="AJ1259" s="763"/>
      <c r="AK1259" s="763"/>
      <c r="AL1259" s="763"/>
      <c r="AM1259" s="763"/>
      <c r="AN1259" s="763"/>
      <c r="AO1259" s="763"/>
      <c r="AP1259" s="771"/>
      <c r="AQ1259" s="772"/>
      <c r="AR1259" s="772"/>
      <c r="AS1259" s="772"/>
      <c r="AT1259" s="772"/>
      <c r="AU1259" s="772"/>
      <c r="AV1259" s="773"/>
      <c r="AW1259" s="578"/>
      <c r="AX1259" s="579"/>
      <c r="AY1259" s="579"/>
      <c r="AZ1259" s="579"/>
      <c r="BA1259" s="579"/>
      <c r="BB1259" s="579"/>
    </row>
    <row r="1260" spans="1:54" ht="12.6" customHeight="1" x14ac:dyDescent="0.3">
      <c r="A1260" s="296" t="s">
        <v>1520</v>
      </c>
      <c r="B1260" s="297"/>
      <c r="C1260" s="297"/>
      <c r="D1260" s="297"/>
      <c r="E1260" s="297"/>
      <c r="F1260" s="297"/>
      <c r="G1260" s="297"/>
      <c r="H1260" s="297"/>
      <c r="I1260" s="297"/>
      <c r="J1260" s="297"/>
      <c r="K1260" s="297"/>
      <c r="L1260" s="298"/>
      <c r="M1260" s="763"/>
      <c r="N1260" s="763"/>
      <c r="O1260" s="763"/>
      <c r="P1260" s="763"/>
      <c r="Q1260" s="763"/>
      <c r="R1260" s="763"/>
      <c r="S1260" s="763"/>
      <c r="T1260" s="763"/>
      <c r="U1260" s="763"/>
      <c r="V1260" s="763"/>
      <c r="W1260" s="763"/>
      <c r="X1260" s="763"/>
      <c r="Y1260" s="763"/>
      <c r="Z1260" s="763"/>
      <c r="AA1260" s="763"/>
      <c r="AB1260" s="763"/>
      <c r="AC1260" s="763"/>
      <c r="AD1260" s="763"/>
      <c r="AE1260" s="763"/>
      <c r="AF1260" s="763"/>
      <c r="AG1260" s="763"/>
      <c r="AH1260" s="763"/>
      <c r="AI1260" s="763"/>
      <c r="AJ1260" s="763"/>
      <c r="AK1260" s="763"/>
      <c r="AL1260" s="763"/>
      <c r="AM1260" s="763"/>
      <c r="AN1260" s="763"/>
      <c r="AO1260" s="763"/>
      <c r="AP1260" s="760">
        <f>SUM(M1260+U1260-AB1260+AI1260)</f>
        <v>0</v>
      </c>
      <c r="AQ1260" s="761"/>
      <c r="AR1260" s="761"/>
      <c r="AS1260" s="761"/>
      <c r="AT1260" s="761"/>
      <c r="AU1260" s="761"/>
      <c r="AV1260" s="762"/>
      <c r="AW1260" s="578"/>
      <c r="AX1260" s="579"/>
      <c r="AY1260" s="579"/>
      <c r="AZ1260" s="579"/>
      <c r="BA1260" s="579"/>
      <c r="BB1260" s="579"/>
    </row>
    <row r="1261" spans="1:54" ht="12.6" customHeight="1" x14ac:dyDescent="0.3">
      <c r="A1261" s="339" t="s">
        <v>1519</v>
      </c>
      <c r="B1261" s="290"/>
      <c r="C1261" s="290"/>
      <c r="D1261" s="290"/>
      <c r="E1261" s="290"/>
      <c r="F1261" s="290"/>
      <c r="G1261" s="290"/>
      <c r="H1261" s="290"/>
      <c r="I1261" s="290"/>
      <c r="J1261" s="290"/>
      <c r="K1261" s="290"/>
      <c r="L1261" s="319"/>
      <c r="M1261" s="763"/>
      <c r="N1261" s="763"/>
      <c r="O1261" s="763"/>
      <c r="P1261" s="763"/>
      <c r="Q1261" s="763"/>
      <c r="R1261" s="763"/>
      <c r="S1261" s="763"/>
      <c r="T1261" s="763"/>
      <c r="U1261" s="763"/>
      <c r="V1261" s="763"/>
      <c r="W1261" s="763"/>
      <c r="X1261" s="763"/>
      <c r="Y1261" s="763"/>
      <c r="Z1261" s="763"/>
      <c r="AA1261" s="763"/>
      <c r="AB1261" s="763"/>
      <c r="AC1261" s="763"/>
      <c r="AD1261" s="763"/>
      <c r="AE1261" s="763"/>
      <c r="AF1261" s="763"/>
      <c r="AG1261" s="763"/>
      <c r="AH1261" s="763"/>
      <c r="AI1261" s="763"/>
      <c r="AJ1261" s="763"/>
      <c r="AK1261" s="763"/>
      <c r="AL1261" s="763"/>
      <c r="AM1261" s="763"/>
      <c r="AN1261" s="763"/>
      <c r="AO1261" s="763"/>
      <c r="AP1261" s="768"/>
      <c r="AQ1261" s="769"/>
      <c r="AR1261" s="769"/>
      <c r="AS1261" s="769"/>
      <c r="AT1261" s="769"/>
      <c r="AU1261" s="769"/>
      <c r="AV1261" s="770"/>
      <c r="AW1261" s="578"/>
      <c r="AX1261" s="579"/>
      <c r="AY1261" s="579"/>
      <c r="AZ1261" s="579"/>
      <c r="BA1261" s="579"/>
      <c r="BB1261" s="579"/>
    </row>
    <row r="1262" spans="1:54" ht="12.6" customHeight="1" x14ac:dyDescent="0.3">
      <c r="A1262" s="299" t="s">
        <v>1518</v>
      </c>
      <c r="B1262" s="300"/>
      <c r="C1262" s="300"/>
      <c r="D1262" s="300"/>
      <c r="E1262" s="300"/>
      <c r="F1262" s="300"/>
      <c r="G1262" s="300"/>
      <c r="H1262" s="300"/>
      <c r="I1262" s="300"/>
      <c r="J1262" s="300"/>
      <c r="K1262" s="300"/>
      <c r="L1262" s="301"/>
      <c r="M1262" s="763"/>
      <c r="N1262" s="763"/>
      <c r="O1262" s="763"/>
      <c r="P1262" s="763"/>
      <c r="Q1262" s="763"/>
      <c r="R1262" s="763"/>
      <c r="S1262" s="763"/>
      <c r="T1262" s="763"/>
      <c r="U1262" s="763"/>
      <c r="V1262" s="763"/>
      <c r="W1262" s="763"/>
      <c r="X1262" s="763"/>
      <c r="Y1262" s="763"/>
      <c r="Z1262" s="763"/>
      <c r="AA1262" s="763"/>
      <c r="AB1262" s="763"/>
      <c r="AC1262" s="763"/>
      <c r="AD1262" s="763"/>
      <c r="AE1262" s="763"/>
      <c r="AF1262" s="763"/>
      <c r="AG1262" s="763"/>
      <c r="AH1262" s="763"/>
      <c r="AI1262" s="763"/>
      <c r="AJ1262" s="763"/>
      <c r="AK1262" s="763"/>
      <c r="AL1262" s="763"/>
      <c r="AM1262" s="763"/>
      <c r="AN1262" s="763"/>
      <c r="AO1262" s="763"/>
      <c r="AP1262" s="771"/>
      <c r="AQ1262" s="772"/>
      <c r="AR1262" s="772"/>
      <c r="AS1262" s="772"/>
      <c r="AT1262" s="772"/>
      <c r="AU1262" s="772"/>
      <c r="AV1262" s="773"/>
      <c r="AW1262" s="578"/>
      <c r="AX1262" s="579"/>
      <c r="AY1262" s="579"/>
      <c r="AZ1262" s="579"/>
      <c r="BA1262" s="579"/>
      <c r="BB1262" s="579"/>
    </row>
    <row r="1263" spans="1:54" ht="12.6" customHeight="1" x14ac:dyDescent="0.3">
      <c r="A1263" s="314" t="s">
        <v>1963</v>
      </c>
      <c r="B1263" s="314"/>
    </row>
    <row r="1264" spans="1:54" s="290" customFormat="1" ht="12.6" customHeight="1" x14ac:dyDescent="0.3">
      <c r="A1264" s="1109"/>
      <c r="B1264" s="1110"/>
      <c r="C1264" s="1110"/>
      <c r="D1264" s="1110"/>
      <c r="E1264" s="1110"/>
      <c r="F1264" s="1110"/>
      <c r="G1264" s="1110"/>
      <c r="H1264" s="1110"/>
      <c r="I1264" s="1110"/>
      <c r="J1264" s="1110"/>
      <c r="K1264" s="1110"/>
      <c r="L1264" s="1110"/>
      <c r="M1264" s="1110"/>
      <c r="N1264" s="1110"/>
      <c r="O1264" s="1110"/>
      <c r="P1264" s="1110"/>
      <c r="Q1264" s="1110"/>
      <c r="R1264" s="1110"/>
      <c r="S1264" s="1110"/>
      <c r="T1264" s="1110"/>
      <c r="U1264" s="1110"/>
      <c r="V1264" s="1110"/>
      <c r="W1264" s="1110"/>
      <c r="X1264" s="1110"/>
      <c r="Y1264" s="1110"/>
      <c r="Z1264" s="1110"/>
      <c r="AA1264" s="1110"/>
      <c r="AB1264" s="1110"/>
      <c r="AC1264" s="1110"/>
      <c r="AD1264" s="1110"/>
      <c r="AE1264" s="1110"/>
      <c r="AF1264" s="1110"/>
      <c r="AG1264" s="1110"/>
      <c r="AH1264" s="1110"/>
      <c r="AI1264" s="1110"/>
      <c r="AJ1264" s="1110"/>
      <c r="AK1264" s="1110"/>
      <c r="AL1264" s="1110"/>
      <c r="AM1264" s="1110"/>
      <c r="AN1264" s="1110"/>
      <c r="AO1264" s="1110"/>
      <c r="AP1264" s="1110"/>
      <c r="AQ1264" s="1110"/>
      <c r="AR1264" s="1110"/>
      <c r="AS1264" s="1110"/>
      <c r="AT1264" s="1110"/>
      <c r="AU1264" s="1110"/>
      <c r="AV1264" s="1110"/>
      <c r="AW1264" s="1110"/>
      <c r="AX1264" s="1110"/>
      <c r="AY1264" s="1110"/>
      <c r="AZ1264" s="1110"/>
      <c r="BA1264" s="1110"/>
      <c r="BB1264" s="1111"/>
    </row>
    <row r="1265" spans="1:54" s="290" customFormat="1" ht="18" customHeight="1" x14ac:dyDescent="0.3">
      <c r="A1265" s="1112"/>
      <c r="B1265" s="1113"/>
      <c r="C1265" s="1113"/>
      <c r="D1265" s="1113"/>
      <c r="E1265" s="1113"/>
      <c r="F1265" s="1113"/>
      <c r="G1265" s="1113"/>
      <c r="H1265" s="1113"/>
      <c r="I1265" s="1113"/>
      <c r="J1265" s="1113"/>
      <c r="K1265" s="1113"/>
      <c r="L1265" s="1113"/>
      <c r="M1265" s="1113"/>
      <c r="N1265" s="1113"/>
      <c r="O1265" s="1113"/>
      <c r="P1265" s="1113"/>
      <c r="Q1265" s="1113"/>
      <c r="R1265" s="1113"/>
      <c r="S1265" s="1113"/>
      <c r="T1265" s="1113"/>
      <c r="U1265" s="1113"/>
      <c r="V1265" s="1113"/>
      <c r="W1265" s="1113"/>
      <c r="X1265" s="1113"/>
      <c r="Y1265" s="1113"/>
      <c r="Z1265" s="1113"/>
      <c r="AA1265" s="1113"/>
      <c r="AB1265" s="1113"/>
      <c r="AC1265" s="1113"/>
      <c r="AD1265" s="1113"/>
      <c r="AE1265" s="1113"/>
      <c r="AF1265" s="1113"/>
      <c r="AG1265" s="1113"/>
      <c r="AH1265" s="1113"/>
      <c r="AI1265" s="1113"/>
      <c r="AJ1265" s="1113"/>
      <c r="AK1265" s="1113"/>
      <c r="AL1265" s="1113"/>
      <c r="AM1265" s="1113"/>
      <c r="AN1265" s="1113"/>
      <c r="AO1265" s="1113"/>
      <c r="AP1265" s="1113"/>
      <c r="AQ1265" s="1113"/>
      <c r="AR1265" s="1113"/>
      <c r="AS1265" s="1113"/>
      <c r="AT1265" s="1113"/>
      <c r="AU1265" s="1113"/>
      <c r="AV1265" s="1113"/>
      <c r="AW1265" s="1113"/>
      <c r="AX1265" s="1113"/>
      <c r="AY1265" s="1113"/>
      <c r="AZ1265" s="1113"/>
      <c r="BA1265" s="1113"/>
      <c r="BB1265" s="1114"/>
    </row>
    <row r="1266" spans="1:54" s="290" customFormat="1" ht="12.6" customHeight="1" x14ac:dyDescent="0.3"/>
    <row r="1267" spans="1:54" s="290" customFormat="1" ht="12.6" customHeight="1" x14ac:dyDescent="0.3"/>
    <row r="1268" spans="1:54" s="284" customFormat="1" ht="12.6" customHeight="1" x14ac:dyDescent="0.3">
      <c r="A1268" s="303" t="s">
        <v>2901</v>
      </c>
      <c r="B1268" s="305"/>
      <c r="C1268" s="305"/>
      <c r="D1268" s="305"/>
      <c r="E1268" s="305"/>
      <c r="F1268" s="305"/>
      <c r="G1268" s="305"/>
      <c r="H1268" s="305"/>
      <c r="I1268" s="305"/>
      <c r="J1268" s="305"/>
      <c r="K1268" s="305"/>
      <c r="L1268" s="305"/>
      <c r="M1268" s="305"/>
      <c r="N1268" s="305"/>
      <c r="O1268" s="305"/>
      <c r="P1268" s="305"/>
      <c r="Q1268" s="305"/>
      <c r="R1268" s="305"/>
      <c r="S1268" s="305"/>
      <c r="T1268" s="305"/>
      <c r="U1268" s="305"/>
      <c r="V1268" s="305"/>
      <c r="W1268" s="305"/>
      <c r="X1268" s="305"/>
      <c r="Y1268" s="305"/>
      <c r="Z1268" s="305"/>
      <c r="AA1268" s="305"/>
      <c r="AB1268" s="305"/>
      <c r="AC1268" s="305"/>
      <c r="AD1268" s="305"/>
      <c r="AE1268" s="305"/>
      <c r="AF1268" s="305"/>
      <c r="AG1268" s="305"/>
      <c r="AH1268" s="305"/>
      <c r="AI1268" s="305"/>
      <c r="AJ1268" s="305"/>
      <c r="AK1268" s="305"/>
      <c r="AL1268" s="305"/>
      <c r="AM1268" s="305"/>
      <c r="AN1268" s="305"/>
      <c r="AO1268" s="305"/>
      <c r="AP1268" s="305"/>
      <c r="AQ1268" s="305"/>
      <c r="AR1268" s="305"/>
      <c r="AS1268" s="305"/>
      <c r="AT1268" s="305"/>
      <c r="AU1268" s="305"/>
      <c r="AV1268" s="305"/>
      <c r="AW1268" s="305"/>
      <c r="AX1268" s="305"/>
      <c r="AY1268" s="305"/>
      <c r="AZ1268" s="305"/>
      <c r="BA1268" s="305"/>
      <c r="BB1268" s="305"/>
    </row>
    <row r="1269" spans="1:54" ht="24.75" customHeight="1" x14ac:dyDescent="0.3">
      <c r="A1269" s="1115" t="s">
        <v>1964</v>
      </c>
      <c r="B1269" s="1115"/>
      <c r="C1269" s="1115"/>
      <c r="D1269" s="1115"/>
      <c r="E1269" s="1115"/>
      <c r="F1269" s="1115"/>
      <c r="G1269" s="1115"/>
      <c r="H1269" s="1115"/>
      <c r="I1269" s="1115"/>
      <c r="J1269" s="1115"/>
      <c r="K1269" s="1115"/>
      <c r="L1269" s="1115"/>
      <c r="M1269" s="1115"/>
      <c r="N1269" s="1115"/>
      <c r="O1269" s="1115"/>
      <c r="P1269" s="1115"/>
      <c r="Q1269" s="1115"/>
      <c r="R1269" s="1115"/>
      <c r="S1269" s="1115"/>
      <c r="T1269" s="1115"/>
      <c r="U1269" s="1115"/>
      <c r="V1269" s="1115"/>
      <c r="W1269" s="1115"/>
      <c r="X1269" s="1115"/>
      <c r="Y1269" s="1115"/>
      <c r="Z1269" s="1115"/>
      <c r="AA1269" s="1115"/>
      <c r="AB1269" s="1115"/>
      <c r="AC1269" s="1115"/>
      <c r="AD1269" s="1115"/>
      <c r="AE1269" s="1115"/>
      <c r="AF1269" s="1115"/>
      <c r="AG1269" s="1115"/>
      <c r="AH1269" s="1115"/>
      <c r="AI1269" s="1115"/>
      <c r="AJ1269" s="1115"/>
      <c r="AK1269" s="1115"/>
      <c r="AL1269" s="1115"/>
      <c r="AM1269" s="1115"/>
      <c r="AN1269" s="1115"/>
      <c r="AO1269" s="1115"/>
      <c r="AP1269" s="1115"/>
      <c r="AQ1269" s="1115"/>
      <c r="AR1269" s="1115"/>
      <c r="AS1269" s="1115"/>
      <c r="AT1269" s="1115"/>
      <c r="AU1269" s="1115"/>
      <c r="AV1269" s="1115"/>
      <c r="AW1269" s="1115"/>
      <c r="AX1269" s="1115"/>
      <c r="AY1269" s="1115"/>
      <c r="AZ1269" s="1115"/>
      <c r="BA1269" s="1115"/>
      <c r="BB1269" s="1115"/>
    </row>
    <row r="1270" spans="1:54" s="385" customFormat="1" ht="27" customHeight="1" x14ac:dyDescent="0.2">
      <c r="A1270" s="1107" t="s">
        <v>2962</v>
      </c>
      <c r="B1270" s="1107"/>
      <c r="C1270" s="1107"/>
      <c r="D1270" s="1107"/>
      <c r="E1270" s="1107"/>
      <c r="F1270" s="1107"/>
      <c r="G1270" s="1107"/>
      <c r="H1270" s="1107"/>
      <c r="I1270" s="1107"/>
      <c r="J1270" s="1107"/>
      <c r="K1270" s="1107"/>
      <c r="L1270" s="1107"/>
      <c r="M1270" s="1107"/>
      <c r="N1270" s="1107"/>
      <c r="O1270" s="1107"/>
      <c r="P1270" s="1107"/>
      <c r="Q1270" s="1107"/>
      <c r="R1270" s="1107"/>
      <c r="S1270" s="1107"/>
      <c r="T1270" s="1107"/>
      <c r="U1270" s="1107"/>
      <c r="V1270" s="1107"/>
      <c r="W1270" s="1107"/>
      <c r="X1270" s="1107"/>
      <c r="Y1270" s="1107"/>
      <c r="Z1270" s="1107"/>
      <c r="AA1270" s="1107"/>
      <c r="AB1270" s="1107"/>
      <c r="AC1270" s="1107"/>
      <c r="AD1270" s="1107"/>
      <c r="AE1270" s="1107"/>
      <c r="AF1270" s="1107"/>
      <c r="AG1270" s="1107"/>
      <c r="AH1270" s="1107"/>
      <c r="AI1270" s="1107"/>
      <c r="AJ1270" s="1107"/>
      <c r="AK1270" s="1107"/>
      <c r="AL1270" s="1107"/>
      <c r="AM1270" s="1107"/>
      <c r="AN1270" s="1107"/>
      <c r="AO1270" s="1107"/>
      <c r="AP1270" s="1107"/>
      <c r="AQ1270" s="1107"/>
      <c r="AR1270" s="1107"/>
      <c r="AS1270" s="1107"/>
      <c r="AT1270" s="1107"/>
      <c r="AU1270" s="1107"/>
      <c r="AV1270" s="1107"/>
      <c r="AW1270" s="1107"/>
      <c r="AX1270" s="1107"/>
      <c r="AY1270" s="1107"/>
      <c r="AZ1270" s="1107"/>
      <c r="BA1270" s="1107"/>
      <c r="BB1270" s="1107"/>
    </row>
    <row r="1271" spans="1:54" ht="12.6" customHeight="1" x14ac:dyDescent="0.3">
      <c r="A1271" s="386" t="s">
        <v>472</v>
      </c>
    </row>
    <row r="1272" spans="1:54" s="387" customFormat="1" ht="45" customHeight="1" x14ac:dyDescent="0.3">
      <c r="A1272" s="1104"/>
      <c r="B1272" s="1105"/>
      <c r="C1272" s="1105"/>
      <c r="D1272" s="1105"/>
      <c r="E1272" s="1105"/>
      <c r="F1272" s="1105"/>
      <c r="G1272" s="1105"/>
      <c r="H1272" s="1105"/>
      <c r="I1272" s="1105"/>
      <c r="J1272" s="1105"/>
      <c r="K1272" s="1105"/>
      <c r="L1272" s="1105"/>
      <c r="M1272" s="1105"/>
      <c r="N1272" s="1105"/>
      <c r="O1272" s="1105"/>
      <c r="P1272" s="1105"/>
      <c r="Q1272" s="1105"/>
      <c r="R1272" s="1105"/>
      <c r="S1272" s="1105"/>
      <c r="T1272" s="1105"/>
      <c r="U1272" s="1105"/>
      <c r="V1272" s="1105"/>
      <c r="W1272" s="1105"/>
      <c r="X1272" s="1105"/>
      <c r="Y1272" s="1105"/>
      <c r="Z1272" s="1105"/>
      <c r="AA1272" s="1105"/>
      <c r="AB1272" s="1105"/>
      <c r="AC1272" s="1105"/>
      <c r="AD1272" s="1105"/>
      <c r="AE1272" s="1105"/>
      <c r="AF1272" s="1105"/>
      <c r="AG1272" s="1105"/>
      <c r="AH1272" s="1105"/>
      <c r="AI1272" s="1105"/>
      <c r="AJ1272" s="1105"/>
      <c r="AK1272" s="1105"/>
      <c r="AL1272" s="1105"/>
      <c r="AM1272" s="1105"/>
      <c r="AN1272" s="1105"/>
      <c r="AO1272" s="1105"/>
      <c r="AP1272" s="1105"/>
      <c r="AQ1272" s="1105"/>
      <c r="AR1272" s="1105"/>
      <c r="AS1272" s="1105"/>
      <c r="AT1272" s="1105"/>
      <c r="AU1272" s="1105"/>
      <c r="AV1272" s="1105"/>
      <c r="AW1272" s="1105"/>
      <c r="AX1272" s="1105"/>
      <c r="AY1272" s="1105"/>
      <c r="AZ1272" s="1105"/>
      <c r="BA1272" s="1105"/>
      <c r="BB1272" s="1106"/>
    </row>
    <row r="1273" spans="1:54" s="385" customFormat="1" ht="10.199999999999999" x14ac:dyDescent="0.2">
      <c r="A1273" s="1107" t="s">
        <v>1884</v>
      </c>
      <c r="B1273" s="1107"/>
      <c r="C1273" s="1107"/>
      <c r="D1273" s="1107"/>
      <c r="E1273" s="1107"/>
      <c r="F1273" s="1107"/>
      <c r="G1273" s="1107"/>
      <c r="H1273" s="1107"/>
      <c r="I1273" s="1107"/>
      <c r="J1273" s="1107"/>
      <c r="K1273" s="1107"/>
      <c r="L1273" s="1107"/>
      <c r="M1273" s="1107"/>
      <c r="N1273" s="1107"/>
      <c r="O1273" s="1107"/>
      <c r="P1273" s="1107"/>
      <c r="Q1273" s="1107"/>
      <c r="R1273" s="1107"/>
      <c r="S1273" s="1107"/>
      <c r="T1273" s="1107"/>
      <c r="U1273" s="1107"/>
      <c r="V1273" s="1107"/>
      <c r="W1273" s="1107"/>
      <c r="X1273" s="1107"/>
      <c r="Y1273" s="1107"/>
      <c r="Z1273" s="1107"/>
      <c r="AA1273" s="1107"/>
      <c r="AB1273" s="1107"/>
      <c r="AC1273" s="1107"/>
      <c r="AD1273" s="1107"/>
      <c r="AE1273" s="1107"/>
      <c r="AF1273" s="1107"/>
      <c r="AG1273" s="1107"/>
      <c r="AH1273" s="1107"/>
      <c r="AI1273" s="1107"/>
      <c r="AJ1273" s="1107"/>
      <c r="AK1273" s="1107"/>
      <c r="AL1273" s="1107"/>
      <c r="AM1273" s="1107"/>
      <c r="AN1273" s="1107"/>
      <c r="AO1273" s="1107"/>
      <c r="AP1273" s="1107"/>
      <c r="AQ1273" s="1107"/>
      <c r="AR1273" s="1107"/>
      <c r="AS1273" s="1107"/>
      <c r="AT1273" s="1107"/>
      <c r="AU1273" s="1107"/>
      <c r="AV1273" s="1107"/>
      <c r="AW1273" s="1107"/>
      <c r="AX1273" s="1107"/>
      <c r="AY1273" s="1107"/>
      <c r="AZ1273" s="1107"/>
      <c r="BA1273" s="1107"/>
      <c r="BB1273" s="1107"/>
    </row>
    <row r="1274" spans="1:54" ht="12.6" customHeight="1" x14ac:dyDescent="0.3">
      <c r="A1274" s="386" t="s">
        <v>472</v>
      </c>
    </row>
    <row r="1275" spans="1:54" s="387" customFormat="1" ht="45" customHeight="1" x14ac:dyDescent="0.3">
      <c r="A1275" s="1104"/>
      <c r="B1275" s="1105"/>
      <c r="C1275" s="1105"/>
      <c r="D1275" s="1105"/>
      <c r="E1275" s="1105"/>
      <c r="F1275" s="1105"/>
      <c r="G1275" s="1105"/>
      <c r="H1275" s="1105"/>
      <c r="I1275" s="1105"/>
      <c r="J1275" s="1105"/>
      <c r="K1275" s="1105"/>
      <c r="L1275" s="1105"/>
      <c r="M1275" s="1105"/>
      <c r="N1275" s="1105"/>
      <c r="O1275" s="1105"/>
      <c r="P1275" s="1105"/>
      <c r="Q1275" s="1105"/>
      <c r="R1275" s="1105"/>
      <c r="S1275" s="1105"/>
      <c r="T1275" s="1105"/>
      <c r="U1275" s="1105"/>
      <c r="V1275" s="1105"/>
      <c r="W1275" s="1105"/>
      <c r="X1275" s="1105"/>
      <c r="Y1275" s="1105"/>
      <c r="Z1275" s="1105"/>
      <c r="AA1275" s="1105"/>
      <c r="AB1275" s="1105"/>
      <c r="AC1275" s="1105"/>
      <c r="AD1275" s="1105"/>
      <c r="AE1275" s="1105"/>
      <c r="AF1275" s="1105"/>
      <c r="AG1275" s="1105"/>
      <c r="AH1275" s="1105"/>
      <c r="AI1275" s="1105"/>
      <c r="AJ1275" s="1105"/>
      <c r="AK1275" s="1105"/>
      <c r="AL1275" s="1105"/>
      <c r="AM1275" s="1105"/>
      <c r="AN1275" s="1105"/>
      <c r="AO1275" s="1105"/>
      <c r="AP1275" s="1105"/>
      <c r="AQ1275" s="1105"/>
      <c r="AR1275" s="1105"/>
      <c r="AS1275" s="1105"/>
      <c r="AT1275" s="1105"/>
      <c r="AU1275" s="1105"/>
      <c r="AV1275" s="1105"/>
      <c r="AW1275" s="1105"/>
      <c r="AX1275" s="1105"/>
      <c r="AY1275" s="1105"/>
      <c r="AZ1275" s="1105"/>
      <c r="BA1275" s="1105"/>
      <c r="BB1275" s="1106"/>
    </row>
    <row r="1276" spans="1:54" s="385" customFormat="1" ht="12.6" customHeight="1" x14ac:dyDescent="0.2">
      <c r="A1276" s="385" t="s">
        <v>1885</v>
      </c>
    </row>
    <row r="1277" spans="1:54" ht="12.6" customHeight="1" x14ac:dyDescent="0.3">
      <c r="A1277" s="386" t="s">
        <v>472</v>
      </c>
    </row>
    <row r="1278" spans="1:54" s="387" customFormat="1" ht="45" customHeight="1" x14ac:dyDescent="0.3">
      <c r="A1278" s="1104"/>
      <c r="B1278" s="1105"/>
      <c r="C1278" s="1105"/>
      <c r="D1278" s="1105"/>
      <c r="E1278" s="1105"/>
      <c r="F1278" s="1105"/>
      <c r="G1278" s="1105"/>
      <c r="H1278" s="1105"/>
      <c r="I1278" s="1105"/>
      <c r="J1278" s="1105"/>
      <c r="K1278" s="1105"/>
      <c r="L1278" s="1105"/>
      <c r="M1278" s="1105"/>
      <c r="N1278" s="1105"/>
      <c r="O1278" s="1105"/>
      <c r="P1278" s="1105"/>
      <c r="Q1278" s="1105"/>
      <c r="R1278" s="1105"/>
      <c r="S1278" s="1105"/>
      <c r="T1278" s="1105"/>
      <c r="U1278" s="1105"/>
      <c r="V1278" s="1105"/>
      <c r="W1278" s="1105"/>
      <c r="X1278" s="1105"/>
      <c r="Y1278" s="1105"/>
      <c r="Z1278" s="1105"/>
      <c r="AA1278" s="1105"/>
      <c r="AB1278" s="1105"/>
      <c r="AC1278" s="1105"/>
      <c r="AD1278" s="1105"/>
      <c r="AE1278" s="1105"/>
      <c r="AF1278" s="1105"/>
      <c r="AG1278" s="1105"/>
      <c r="AH1278" s="1105"/>
      <c r="AI1278" s="1105"/>
      <c r="AJ1278" s="1105"/>
      <c r="AK1278" s="1105"/>
      <c r="AL1278" s="1105"/>
      <c r="AM1278" s="1105"/>
      <c r="AN1278" s="1105"/>
      <c r="AO1278" s="1105"/>
      <c r="AP1278" s="1105"/>
      <c r="AQ1278" s="1105"/>
      <c r="AR1278" s="1105"/>
      <c r="AS1278" s="1105"/>
      <c r="AT1278" s="1105"/>
      <c r="AU1278" s="1105"/>
      <c r="AV1278" s="1105"/>
      <c r="AW1278" s="1105"/>
      <c r="AX1278" s="1105"/>
      <c r="AY1278" s="1105"/>
      <c r="AZ1278" s="1105"/>
      <c r="BA1278" s="1105"/>
      <c r="BB1278" s="1106"/>
    </row>
    <row r="1279" spans="1:54" s="385" customFormat="1" ht="12.6" customHeight="1" x14ac:dyDescent="0.2">
      <c r="A1279" s="385" t="s">
        <v>2963</v>
      </c>
    </row>
    <row r="1280" spans="1:54" ht="12.6" customHeight="1" x14ac:dyDescent="0.3">
      <c r="A1280" s="386" t="s">
        <v>472</v>
      </c>
    </row>
    <row r="1281" spans="1:54" s="387" customFormat="1" ht="45" customHeight="1" x14ac:dyDescent="0.3">
      <c r="A1281" s="1104"/>
      <c r="B1281" s="1105"/>
      <c r="C1281" s="1105"/>
      <c r="D1281" s="1105"/>
      <c r="E1281" s="1105"/>
      <c r="F1281" s="1105"/>
      <c r="G1281" s="1105"/>
      <c r="H1281" s="1105"/>
      <c r="I1281" s="1105"/>
      <c r="J1281" s="1105"/>
      <c r="K1281" s="1105"/>
      <c r="L1281" s="1105"/>
      <c r="M1281" s="1105"/>
      <c r="N1281" s="1105"/>
      <c r="O1281" s="1105"/>
      <c r="P1281" s="1105"/>
      <c r="Q1281" s="1105"/>
      <c r="R1281" s="1105"/>
      <c r="S1281" s="1105"/>
      <c r="T1281" s="1105"/>
      <c r="U1281" s="1105"/>
      <c r="V1281" s="1105"/>
      <c r="W1281" s="1105"/>
      <c r="X1281" s="1105"/>
      <c r="Y1281" s="1105"/>
      <c r="Z1281" s="1105"/>
      <c r="AA1281" s="1105"/>
      <c r="AB1281" s="1105"/>
      <c r="AC1281" s="1105"/>
      <c r="AD1281" s="1105"/>
      <c r="AE1281" s="1105"/>
      <c r="AF1281" s="1105"/>
      <c r="AG1281" s="1105"/>
      <c r="AH1281" s="1105"/>
      <c r="AI1281" s="1105"/>
      <c r="AJ1281" s="1105"/>
      <c r="AK1281" s="1105"/>
      <c r="AL1281" s="1105"/>
      <c r="AM1281" s="1105"/>
      <c r="AN1281" s="1105"/>
      <c r="AO1281" s="1105"/>
      <c r="AP1281" s="1105"/>
      <c r="AQ1281" s="1105"/>
      <c r="AR1281" s="1105"/>
      <c r="AS1281" s="1105"/>
      <c r="AT1281" s="1105"/>
      <c r="AU1281" s="1105"/>
      <c r="AV1281" s="1105"/>
      <c r="AW1281" s="1105"/>
      <c r="AX1281" s="1105"/>
      <c r="AY1281" s="1105"/>
      <c r="AZ1281" s="1105"/>
      <c r="BA1281" s="1105"/>
      <c r="BB1281" s="1106"/>
    </row>
    <row r="1282" spans="1:54" s="385" customFormat="1" ht="12.6" customHeight="1" x14ac:dyDescent="0.2">
      <c r="A1282" s="385" t="s">
        <v>1886</v>
      </c>
    </row>
    <row r="1283" spans="1:54" ht="12.6" customHeight="1" x14ac:dyDescent="0.3">
      <c r="A1283" s="386" t="s">
        <v>472</v>
      </c>
    </row>
    <row r="1284" spans="1:54" s="387" customFormat="1" ht="45" customHeight="1" x14ac:dyDescent="0.3">
      <c r="A1284" s="1104"/>
      <c r="B1284" s="1105"/>
      <c r="C1284" s="1105"/>
      <c r="D1284" s="1105"/>
      <c r="E1284" s="1105"/>
      <c r="F1284" s="1105"/>
      <c r="G1284" s="1105"/>
      <c r="H1284" s="1105"/>
      <c r="I1284" s="1105"/>
      <c r="J1284" s="1105"/>
      <c r="K1284" s="1105"/>
      <c r="L1284" s="1105"/>
      <c r="M1284" s="1105"/>
      <c r="N1284" s="1105"/>
      <c r="O1284" s="1105"/>
      <c r="P1284" s="1105"/>
      <c r="Q1284" s="1105"/>
      <c r="R1284" s="1105"/>
      <c r="S1284" s="1105"/>
      <c r="T1284" s="1105"/>
      <c r="U1284" s="1105"/>
      <c r="V1284" s="1105"/>
      <c r="W1284" s="1105"/>
      <c r="X1284" s="1105"/>
      <c r="Y1284" s="1105"/>
      <c r="Z1284" s="1105"/>
      <c r="AA1284" s="1105"/>
      <c r="AB1284" s="1105"/>
      <c r="AC1284" s="1105"/>
      <c r="AD1284" s="1105"/>
      <c r="AE1284" s="1105"/>
      <c r="AF1284" s="1105"/>
      <c r="AG1284" s="1105"/>
      <c r="AH1284" s="1105"/>
      <c r="AI1284" s="1105"/>
      <c r="AJ1284" s="1105"/>
      <c r="AK1284" s="1105"/>
      <c r="AL1284" s="1105"/>
      <c r="AM1284" s="1105"/>
      <c r="AN1284" s="1105"/>
      <c r="AO1284" s="1105"/>
      <c r="AP1284" s="1105"/>
      <c r="AQ1284" s="1105"/>
      <c r="AR1284" s="1105"/>
      <c r="AS1284" s="1105"/>
      <c r="AT1284" s="1105"/>
      <c r="AU1284" s="1105"/>
      <c r="AV1284" s="1105"/>
      <c r="AW1284" s="1105"/>
      <c r="AX1284" s="1105"/>
      <c r="AY1284" s="1105"/>
      <c r="AZ1284" s="1105"/>
      <c r="BA1284" s="1105"/>
      <c r="BB1284" s="1106"/>
    </row>
    <row r="1285" spans="1:54" s="385" customFormat="1" ht="12.6" customHeight="1" x14ac:dyDescent="0.2">
      <c r="A1285" s="385" t="s">
        <v>2964</v>
      </c>
    </row>
    <row r="1286" spans="1:54" ht="12.6" customHeight="1" x14ac:dyDescent="0.3">
      <c r="A1286" s="386" t="s">
        <v>472</v>
      </c>
    </row>
    <row r="1287" spans="1:54" s="387" customFormat="1" ht="45" customHeight="1" x14ac:dyDescent="0.3">
      <c r="A1287" s="1104"/>
      <c r="B1287" s="1105"/>
      <c r="C1287" s="1105"/>
      <c r="D1287" s="1105"/>
      <c r="E1287" s="1105"/>
      <c r="F1287" s="1105"/>
      <c r="G1287" s="1105"/>
      <c r="H1287" s="1105"/>
      <c r="I1287" s="1105"/>
      <c r="J1287" s="1105"/>
      <c r="K1287" s="1105"/>
      <c r="L1287" s="1105"/>
      <c r="M1287" s="1105"/>
      <c r="N1287" s="1105"/>
      <c r="O1287" s="1105"/>
      <c r="P1287" s="1105"/>
      <c r="Q1287" s="1105"/>
      <c r="R1287" s="1105"/>
      <c r="S1287" s="1105"/>
      <c r="T1287" s="1105"/>
      <c r="U1287" s="1105"/>
      <c r="V1287" s="1105"/>
      <c r="W1287" s="1105"/>
      <c r="X1287" s="1105"/>
      <c r="Y1287" s="1105"/>
      <c r="Z1287" s="1105"/>
      <c r="AA1287" s="1105"/>
      <c r="AB1287" s="1105"/>
      <c r="AC1287" s="1105"/>
      <c r="AD1287" s="1105"/>
      <c r="AE1287" s="1105"/>
      <c r="AF1287" s="1105"/>
      <c r="AG1287" s="1105"/>
      <c r="AH1287" s="1105"/>
      <c r="AI1287" s="1105"/>
      <c r="AJ1287" s="1105"/>
      <c r="AK1287" s="1105"/>
      <c r="AL1287" s="1105"/>
      <c r="AM1287" s="1105"/>
      <c r="AN1287" s="1105"/>
      <c r="AO1287" s="1105"/>
      <c r="AP1287" s="1105"/>
      <c r="AQ1287" s="1105"/>
      <c r="AR1287" s="1105"/>
      <c r="AS1287" s="1105"/>
      <c r="AT1287" s="1105"/>
      <c r="AU1287" s="1105"/>
      <c r="AV1287" s="1105"/>
      <c r="AW1287" s="1105"/>
      <c r="AX1287" s="1105"/>
      <c r="AY1287" s="1105"/>
      <c r="AZ1287" s="1105"/>
      <c r="BA1287" s="1105"/>
      <c r="BB1287" s="1106"/>
    </row>
    <row r="1288" spans="1:54" s="385" customFormat="1" ht="12.6" customHeight="1" x14ac:dyDescent="0.2">
      <c r="A1288" s="385" t="s">
        <v>2965</v>
      </c>
    </row>
    <row r="1289" spans="1:54" ht="12.6" customHeight="1" x14ac:dyDescent="0.3">
      <c r="A1289" s="386" t="s">
        <v>472</v>
      </c>
    </row>
    <row r="1290" spans="1:54" s="387" customFormat="1" ht="45" customHeight="1" x14ac:dyDescent="0.3">
      <c r="A1290" s="1104"/>
      <c r="B1290" s="1105"/>
      <c r="C1290" s="1105"/>
      <c r="D1290" s="1105"/>
      <c r="E1290" s="1105"/>
      <c r="F1290" s="1105"/>
      <c r="G1290" s="1105"/>
      <c r="H1290" s="1105"/>
      <c r="I1290" s="1105"/>
      <c r="J1290" s="1105"/>
      <c r="K1290" s="1105"/>
      <c r="L1290" s="1105"/>
      <c r="M1290" s="1105"/>
      <c r="N1290" s="1105"/>
      <c r="O1290" s="1105"/>
      <c r="P1290" s="1105"/>
      <c r="Q1290" s="1105"/>
      <c r="R1290" s="1105"/>
      <c r="S1290" s="1105"/>
      <c r="T1290" s="1105"/>
      <c r="U1290" s="1105"/>
      <c r="V1290" s="1105"/>
      <c r="W1290" s="1105"/>
      <c r="X1290" s="1105"/>
      <c r="Y1290" s="1105"/>
      <c r="Z1290" s="1105"/>
      <c r="AA1290" s="1105"/>
      <c r="AB1290" s="1105"/>
      <c r="AC1290" s="1105"/>
      <c r="AD1290" s="1105"/>
      <c r="AE1290" s="1105"/>
      <c r="AF1290" s="1105"/>
      <c r="AG1290" s="1105"/>
      <c r="AH1290" s="1105"/>
      <c r="AI1290" s="1105"/>
      <c r="AJ1290" s="1105"/>
      <c r="AK1290" s="1105"/>
      <c r="AL1290" s="1105"/>
      <c r="AM1290" s="1105"/>
      <c r="AN1290" s="1105"/>
      <c r="AO1290" s="1105"/>
      <c r="AP1290" s="1105"/>
      <c r="AQ1290" s="1105"/>
      <c r="AR1290" s="1105"/>
      <c r="AS1290" s="1105"/>
      <c r="AT1290" s="1105"/>
      <c r="AU1290" s="1105"/>
      <c r="AV1290" s="1105"/>
      <c r="AW1290" s="1105"/>
      <c r="AX1290" s="1105"/>
      <c r="AY1290" s="1105"/>
      <c r="AZ1290" s="1105"/>
      <c r="BA1290" s="1105"/>
      <c r="BB1290" s="1106"/>
    </row>
    <row r="1291" spans="1:54" s="290" customFormat="1" ht="12.6" customHeight="1" x14ac:dyDescent="0.3"/>
    <row r="1292" spans="1:54" s="284" customFormat="1" ht="12.6" customHeight="1" x14ac:dyDescent="0.3">
      <c r="A1292" s="303" t="s">
        <v>2902</v>
      </c>
      <c r="B1292" s="305"/>
      <c r="C1292" s="305"/>
      <c r="D1292" s="305"/>
      <c r="E1292" s="305"/>
      <c r="F1292" s="305"/>
      <c r="G1292" s="305"/>
      <c r="H1292" s="305"/>
      <c r="I1292" s="305"/>
      <c r="J1292" s="305"/>
      <c r="K1292" s="305"/>
      <c r="L1292" s="305"/>
      <c r="M1292" s="305"/>
      <c r="N1292" s="305"/>
      <c r="O1292" s="305"/>
      <c r="P1292" s="305"/>
      <c r="Q1292" s="305"/>
      <c r="R1292" s="305"/>
      <c r="S1292" s="305"/>
      <c r="T1292" s="305"/>
      <c r="U1292" s="305"/>
      <c r="V1292" s="305"/>
      <c r="W1292" s="305"/>
      <c r="X1292" s="305"/>
      <c r="Y1292" s="305"/>
      <c r="Z1292" s="305"/>
      <c r="AA1292" s="305"/>
      <c r="AB1292" s="305"/>
      <c r="AC1292" s="305"/>
      <c r="AD1292" s="305"/>
      <c r="AE1292" s="305"/>
      <c r="AF1292" s="305"/>
      <c r="AG1292" s="305"/>
      <c r="AH1292" s="305"/>
      <c r="AI1292" s="305"/>
      <c r="AJ1292" s="305"/>
      <c r="AK1292" s="305"/>
      <c r="AL1292" s="305"/>
      <c r="AM1292" s="305"/>
      <c r="AN1292" s="305"/>
      <c r="AO1292" s="305"/>
      <c r="AP1292" s="305"/>
      <c r="AQ1292" s="305"/>
      <c r="AR1292" s="305"/>
      <c r="AS1292" s="305"/>
      <c r="AT1292" s="305"/>
      <c r="AU1292" s="305"/>
      <c r="AV1292" s="305"/>
      <c r="AW1292" s="305"/>
      <c r="AX1292" s="305"/>
      <c r="AY1292" s="305"/>
      <c r="AZ1292" s="305"/>
      <c r="BA1292" s="305"/>
      <c r="BB1292" s="305"/>
    </row>
    <row r="1293" spans="1:54" ht="12.6" customHeight="1" x14ac:dyDescent="0.3">
      <c r="A1293" s="246" t="s">
        <v>1887</v>
      </c>
    </row>
    <row r="1294" spans="1:54" ht="12.6" customHeight="1" x14ac:dyDescent="0.3">
      <c r="A1294" s="314" t="s">
        <v>2966</v>
      </c>
    </row>
    <row r="1295" spans="1:54" ht="12.6" customHeight="1" x14ac:dyDescent="0.3">
      <c r="A1295" s="386" t="s">
        <v>472</v>
      </c>
    </row>
    <row r="1296" spans="1:54" s="387" customFormat="1" ht="45" customHeight="1" x14ac:dyDescent="0.3">
      <c r="A1296" s="1104"/>
      <c r="B1296" s="1105"/>
      <c r="C1296" s="1105"/>
      <c r="D1296" s="1105"/>
      <c r="E1296" s="1105"/>
      <c r="F1296" s="1105"/>
      <c r="G1296" s="1105"/>
      <c r="H1296" s="1105"/>
      <c r="I1296" s="1105"/>
      <c r="J1296" s="1105"/>
      <c r="K1296" s="1105"/>
      <c r="L1296" s="1105"/>
      <c r="M1296" s="1105"/>
      <c r="N1296" s="1105"/>
      <c r="O1296" s="1105"/>
      <c r="P1296" s="1105"/>
      <c r="Q1296" s="1105"/>
      <c r="R1296" s="1105"/>
      <c r="S1296" s="1105"/>
      <c r="T1296" s="1105"/>
      <c r="U1296" s="1105"/>
      <c r="V1296" s="1105"/>
      <c r="W1296" s="1105"/>
      <c r="X1296" s="1105"/>
      <c r="Y1296" s="1105"/>
      <c r="Z1296" s="1105"/>
      <c r="AA1296" s="1105"/>
      <c r="AB1296" s="1105"/>
      <c r="AC1296" s="1105"/>
      <c r="AD1296" s="1105"/>
      <c r="AE1296" s="1105"/>
      <c r="AF1296" s="1105"/>
      <c r="AG1296" s="1105"/>
      <c r="AH1296" s="1105"/>
      <c r="AI1296" s="1105"/>
      <c r="AJ1296" s="1105"/>
      <c r="AK1296" s="1105"/>
      <c r="AL1296" s="1105"/>
      <c r="AM1296" s="1105"/>
      <c r="AN1296" s="1105"/>
      <c r="AO1296" s="1105"/>
      <c r="AP1296" s="1105"/>
      <c r="AQ1296" s="1105"/>
      <c r="AR1296" s="1105"/>
      <c r="AS1296" s="1105"/>
      <c r="AT1296" s="1105"/>
      <c r="AU1296" s="1105"/>
      <c r="AV1296" s="1105"/>
      <c r="AW1296" s="1105"/>
      <c r="AX1296" s="1105"/>
      <c r="AY1296" s="1105"/>
      <c r="AZ1296" s="1105"/>
      <c r="BA1296" s="1105"/>
      <c r="BB1296" s="1106"/>
    </row>
    <row r="1297" spans="1:54" s="385" customFormat="1" ht="12.6" customHeight="1" x14ac:dyDescent="0.2">
      <c r="A1297" s="385" t="s">
        <v>2967</v>
      </c>
    </row>
    <row r="1298" spans="1:54" ht="12.6" customHeight="1" x14ac:dyDescent="0.3">
      <c r="A1298" s="386" t="s">
        <v>472</v>
      </c>
    </row>
    <row r="1299" spans="1:54" s="387" customFormat="1" ht="45" customHeight="1" x14ac:dyDescent="0.3">
      <c r="A1299" s="1104"/>
      <c r="B1299" s="1105"/>
      <c r="C1299" s="1105"/>
      <c r="D1299" s="1105"/>
      <c r="E1299" s="1105"/>
      <c r="F1299" s="1105"/>
      <c r="G1299" s="1105"/>
      <c r="H1299" s="1105"/>
      <c r="I1299" s="1105"/>
      <c r="J1299" s="1105"/>
      <c r="K1299" s="1105"/>
      <c r="L1299" s="1105"/>
      <c r="M1299" s="1105"/>
      <c r="N1299" s="1105"/>
      <c r="O1299" s="1105"/>
      <c r="P1299" s="1105"/>
      <c r="Q1299" s="1105"/>
      <c r="R1299" s="1105"/>
      <c r="S1299" s="1105"/>
      <c r="T1299" s="1105"/>
      <c r="U1299" s="1105"/>
      <c r="V1299" s="1105"/>
      <c r="W1299" s="1105"/>
      <c r="X1299" s="1105"/>
      <c r="Y1299" s="1105"/>
      <c r="Z1299" s="1105"/>
      <c r="AA1299" s="1105"/>
      <c r="AB1299" s="1105"/>
      <c r="AC1299" s="1105"/>
      <c r="AD1299" s="1105"/>
      <c r="AE1299" s="1105"/>
      <c r="AF1299" s="1105"/>
      <c r="AG1299" s="1105"/>
      <c r="AH1299" s="1105"/>
      <c r="AI1299" s="1105"/>
      <c r="AJ1299" s="1105"/>
      <c r="AK1299" s="1105"/>
      <c r="AL1299" s="1105"/>
      <c r="AM1299" s="1105"/>
      <c r="AN1299" s="1105"/>
      <c r="AO1299" s="1105"/>
      <c r="AP1299" s="1105"/>
      <c r="AQ1299" s="1105"/>
      <c r="AR1299" s="1105"/>
      <c r="AS1299" s="1105"/>
      <c r="AT1299" s="1105"/>
      <c r="AU1299" s="1105"/>
      <c r="AV1299" s="1105"/>
      <c r="AW1299" s="1105"/>
      <c r="AX1299" s="1105"/>
      <c r="AY1299" s="1105"/>
      <c r="AZ1299" s="1105"/>
      <c r="BA1299" s="1105"/>
      <c r="BB1299" s="1106"/>
    </row>
    <row r="1300" spans="1:54" s="385" customFormat="1" ht="12.6" customHeight="1" x14ac:dyDescent="0.2">
      <c r="A1300" s="385" t="s">
        <v>1888</v>
      </c>
    </row>
    <row r="1301" spans="1:54" ht="12.6" customHeight="1" x14ac:dyDescent="0.3">
      <c r="A1301" s="386" t="s">
        <v>472</v>
      </c>
    </row>
    <row r="1302" spans="1:54" s="387" customFormat="1" ht="45" customHeight="1" x14ac:dyDescent="0.3">
      <c r="A1302" s="1104"/>
      <c r="B1302" s="1105"/>
      <c r="C1302" s="1105"/>
      <c r="D1302" s="1105"/>
      <c r="E1302" s="1105"/>
      <c r="F1302" s="1105"/>
      <c r="G1302" s="1105"/>
      <c r="H1302" s="1105"/>
      <c r="I1302" s="1105"/>
      <c r="J1302" s="1105"/>
      <c r="K1302" s="1105"/>
      <c r="L1302" s="1105"/>
      <c r="M1302" s="1105"/>
      <c r="N1302" s="1105"/>
      <c r="O1302" s="1105"/>
      <c r="P1302" s="1105"/>
      <c r="Q1302" s="1105"/>
      <c r="R1302" s="1105"/>
      <c r="S1302" s="1105"/>
      <c r="T1302" s="1105"/>
      <c r="U1302" s="1105"/>
      <c r="V1302" s="1105"/>
      <c r="W1302" s="1105"/>
      <c r="X1302" s="1105"/>
      <c r="Y1302" s="1105"/>
      <c r="Z1302" s="1105"/>
      <c r="AA1302" s="1105"/>
      <c r="AB1302" s="1105"/>
      <c r="AC1302" s="1105"/>
      <c r="AD1302" s="1105"/>
      <c r="AE1302" s="1105"/>
      <c r="AF1302" s="1105"/>
      <c r="AG1302" s="1105"/>
      <c r="AH1302" s="1105"/>
      <c r="AI1302" s="1105"/>
      <c r="AJ1302" s="1105"/>
      <c r="AK1302" s="1105"/>
      <c r="AL1302" s="1105"/>
      <c r="AM1302" s="1105"/>
      <c r="AN1302" s="1105"/>
      <c r="AO1302" s="1105"/>
      <c r="AP1302" s="1105"/>
      <c r="AQ1302" s="1105"/>
      <c r="AR1302" s="1105"/>
      <c r="AS1302" s="1105"/>
      <c r="AT1302" s="1105"/>
      <c r="AU1302" s="1105"/>
      <c r="AV1302" s="1105"/>
      <c r="AW1302" s="1105"/>
      <c r="AX1302" s="1105"/>
      <c r="AY1302" s="1105"/>
      <c r="AZ1302" s="1105"/>
      <c r="BA1302" s="1106"/>
    </row>
    <row r="1303" spans="1:54" s="385" customFormat="1" ht="12.6" customHeight="1" x14ac:dyDescent="0.2">
      <c r="A1303" s="385" t="s">
        <v>2968</v>
      </c>
    </row>
    <row r="1304" spans="1:54" ht="12.6" customHeight="1" x14ac:dyDescent="0.3">
      <c r="A1304" s="386" t="s">
        <v>472</v>
      </c>
    </row>
    <row r="1305" spans="1:54" s="387" customFormat="1" ht="45" customHeight="1" x14ac:dyDescent="0.3">
      <c r="A1305" s="1104"/>
      <c r="B1305" s="1105"/>
      <c r="C1305" s="1105"/>
      <c r="D1305" s="1105"/>
      <c r="E1305" s="1105"/>
      <c r="F1305" s="1105"/>
      <c r="G1305" s="1105"/>
      <c r="H1305" s="1105"/>
      <c r="I1305" s="1105"/>
      <c r="J1305" s="1105"/>
      <c r="K1305" s="1105"/>
      <c r="L1305" s="1105"/>
      <c r="M1305" s="1105"/>
      <c r="N1305" s="1105"/>
      <c r="O1305" s="1105"/>
      <c r="P1305" s="1105"/>
      <c r="Q1305" s="1105"/>
      <c r="R1305" s="1105"/>
      <c r="S1305" s="1105"/>
      <c r="T1305" s="1105"/>
      <c r="U1305" s="1105"/>
      <c r="V1305" s="1105"/>
      <c r="W1305" s="1105"/>
      <c r="X1305" s="1105"/>
      <c r="Y1305" s="1105"/>
      <c r="Z1305" s="1105"/>
      <c r="AA1305" s="1105"/>
      <c r="AB1305" s="1105"/>
      <c r="AC1305" s="1105"/>
      <c r="AD1305" s="1105"/>
      <c r="AE1305" s="1105"/>
      <c r="AF1305" s="1105"/>
      <c r="AG1305" s="1105"/>
      <c r="AH1305" s="1105"/>
      <c r="AI1305" s="1105"/>
      <c r="AJ1305" s="1105"/>
      <c r="AK1305" s="1105"/>
      <c r="AL1305" s="1105"/>
      <c r="AM1305" s="1105"/>
      <c r="AN1305" s="1105"/>
      <c r="AO1305" s="1105"/>
      <c r="AP1305" s="1105"/>
      <c r="AQ1305" s="1105"/>
      <c r="AR1305" s="1105"/>
      <c r="AS1305" s="1105"/>
      <c r="AT1305" s="1105"/>
      <c r="AU1305" s="1105"/>
      <c r="AV1305" s="1105"/>
      <c r="AW1305" s="1105"/>
      <c r="AX1305" s="1105"/>
      <c r="AY1305" s="1105"/>
      <c r="AZ1305" s="1105"/>
      <c r="BA1305" s="1105"/>
      <c r="BB1305" s="1106"/>
    </row>
    <row r="1306" spans="1:54" s="385" customFormat="1" ht="12.6" customHeight="1" x14ac:dyDescent="0.2">
      <c r="A1306" s="385" t="s">
        <v>1889</v>
      </c>
    </row>
    <row r="1307" spans="1:54" ht="13.2" customHeight="1" x14ac:dyDescent="0.3">
      <c r="A1307" s="386" t="s">
        <v>472</v>
      </c>
    </row>
    <row r="1308" spans="1:54" s="387" customFormat="1" ht="45" customHeight="1" x14ac:dyDescent="0.3">
      <c r="A1308" s="1104"/>
      <c r="B1308" s="1105"/>
      <c r="C1308" s="1105"/>
      <c r="D1308" s="1105"/>
      <c r="E1308" s="1105"/>
      <c r="F1308" s="1105"/>
      <c r="G1308" s="1105"/>
      <c r="H1308" s="1105"/>
      <c r="I1308" s="1105"/>
      <c r="J1308" s="1105"/>
      <c r="K1308" s="1105"/>
      <c r="L1308" s="1105"/>
      <c r="M1308" s="1105"/>
      <c r="N1308" s="1105"/>
      <c r="O1308" s="1105"/>
      <c r="P1308" s="1105"/>
      <c r="Q1308" s="1105"/>
      <c r="R1308" s="1105"/>
      <c r="S1308" s="1105"/>
      <c r="T1308" s="1105"/>
      <c r="U1308" s="1105"/>
      <c r="V1308" s="1105"/>
      <c r="W1308" s="1105"/>
      <c r="X1308" s="1105"/>
      <c r="Y1308" s="1105"/>
      <c r="Z1308" s="1105"/>
      <c r="AA1308" s="1105"/>
      <c r="AB1308" s="1105"/>
      <c r="AC1308" s="1105"/>
      <c r="AD1308" s="1105"/>
      <c r="AE1308" s="1105"/>
      <c r="AF1308" s="1105"/>
      <c r="AG1308" s="1105"/>
      <c r="AH1308" s="1105"/>
      <c r="AI1308" s="1105"/>
      <c r="AJ1308" s="1105"/>
      <c r="AK1308" s="1105"/>
      <c r="AL1308" s="1105"/>
      <c r="AM1308" s="1105"/>
      <c r="AN1308" s="1105"/>
      <c r="AO1308" s="1105"/>
      <c r="AP1308" s="1105"/>
      <c r="AQ1308" s="1105"/>
      <c r="AR1308" s="1105"/>
      <c r="AS1308" s="1105"/>
      <c r="AT1308" s="1105"/>
      <c r="AU1308" s="1105"/>
      <c r="AV1308" s="1105"/>
      <c r="AW1308" s="1105"/>
      <c r="AX1308" s="1105"/>
      <c r="AY1308" s="1105"/>
      <c r="AZ1308" s="1105"/>
      <c r="BA1308" s="1105"/>
      <c r="BB1308" s="1106"/>
    </row>
    <row r="1309" spans="1:54" s="385" customFormat="1" ht="12.6" customHeight="1" x14ac:dyDescent="0.2">
      <c r="A1309" s="385" t="s">
        <v>2969</v>
      </c>
    </row>
    <row r="1310" spans="1:54" ht="12.6" customHeight="1" x14ac:dyDescent="0.3">
      <c r="A1310" s="386" t="s">
        <v>472</v>
      </c>
    </row>
    <row r="1311" spans="1:54" s="387" customFormat="1" ht="45" customHeight="1" x14ac:dyDescent="0.3">
      <c r="A1311" s="1104"/>
      <c r="B1311" s="1105"/>
      <c r="C1311" s="1105"/>
      <c r="D1311" s="1105"/>
      <c r="E1311" s="1105"/>
      <c r="F1311" s="1105"/>
      <c r="G1311" s="1105"/>
      <c r="H1311" s="1105"/>
      <c r="I1311" s="1105"/>
      <c r="J1311" s="1105"/>
      <c r="K1311" s="1105"/>
      <c r="L1311" s="1105"/>
      <c r="M1311" s="1105"/>
      <c r="N1311" s="1105"/>
      <c r="O1311" s="1105"/>
      <c r="P1311" s="1105"/>
      <c r="Q1311" s="1105"/>
      <c r="R1311" s="1105"/>
      <c r="S1311" s="1105"/>
      <c r="T1311" s="1105"/>
      <c r="U1311" s="1105"/>
      <c r="V1311" s="1105"/>
      <c r="W1311" s="1105"/>
      <c r="X1311" s="1105"/>
      <c r="Y1311" s="1105"/>
      <c r="Z1311" s="1105"/>
      <c r="AA1311" s="1105"/>
      <c r="AB1311" s="1105"/>
      <c r="AC1311" s="1105"/>
      <c r="AD1311" s="1105"/>
      <c r="AE1311" s="1105"/>
      <c r="AF1311" s="1105"/>
      <c r="AG1311" s="1105"/>
      <c r="AH1311" s="1105"/>
      <c r="AI1311" s="1105"/>
      <c r="AJ1311" s="1105"/>
      <c r="AK1311" s="1105"/>
      <c r="AL1311" s="1105"/>
      <c r="AM1311" s="1105"/>
      <c r="AN1311" s="1105"/>
      <c r="AO1311" s="1105"/>
      <c r="AP1311" s="1105"/>
      <c r="AQ1311" s="1105"/>
      <c r="AR1311" s="1105"/>
      <c r="AS1311" s="1105"/>
      <c r="AT1311" s="1105"/>
      <c r="AU1311" s="1105"/>
      <c r="AV1311" s="1105"/>
      <c r="AW1311" s="1105"/>
      <c r="AX1311" s="1105"/>
      <c r="AY1311" s="1105"/>
      <c r="AZ1311" s="1105"/>
      <c r="BA1311" s="1105"/>
      <c r="BB1311" s="1106"/>
    </row>
    <row r="1313" spans="1:54" s="290" customFormat="1" ht="12.6" customHeight="1" x14ac:dyDescent="0.3"/>
    <row r="1314" spans="1:54" s="284" customFormat="1" ht="28.5" customHeight="1" x14ac:dyDescent="0.3">
      <c r="A1314" s="1108" t="s">
        <v>2970</v>
      </c>
      <c r="B1314" s="1108"/>
      <c r="C1314" s="1108"/>
      <c r="D1314" s="1108"/>
      <c r="E1314" s="1108"/>
      <c r="F1314" s="1108"/>
      <c r="G1314" s="1108"/>
      <c r="H1314" s="1108"/>
      <c r="I1314" s="1108"/>
      <c r="J1314" s="1108"/>
      <c r="K1314" s="1108"/>
      <c r="L1314" s="1108"/>
      <c r="M1314" s="1108"/>
      <c r="N1314" s="1108"/>
      <c r="O1314" s="1108"/>
      <c r="P1314" s="1108"/>
      <c r="Q1314" s="1108"/>
      <c r="R1314" s="1108"/>
      <c r="S1314" s="1108"/>
      <c r="T1314" s="1108"/>
      <c r="U1314" s="1108"/>
      <c r="V1314" s="1108"/>
      <c r="W1314" s="1108"/>
      <c r="X1314" s="1108"/>
      <c r="Y1314" s="1108"/>
      <c r="Z1314" s="1108"/>
      <c r="AA1314" s="1108"/>
      <c r="AB1314" s="1108"/>
      <c r="AC1314" s="1108"/>
      <c r="AD1314" s="1108"/>
      <c r="AE1314" s="1108"/>
      <c r="AF1314" s="1108"/>
      <c r="AG1314" s="1108"/>
      <c r="AH1314" s="1108"/>
      <c r="AI1314" s="1108"/>
      <c r="AJ1314" s="1108"/>
      <c r="AK1314" s="1108"/>
      <c r="AL1314" s="1108"/>
      <c r="AM1314" s="1108"/>
      <c r="AN1314" s="1108"/>
      <c r="AO1314" s="1108"/>
      <c r="AP1314" s="1108"/>
      <c r="AQ1314" s="1108"/>
      <c r="AR1314" s="1108"/>
      <c r="AS1314" s="1108"/>
      <c r="AT1314" s="1108"/>
      <c r="AU1314" s="1108"/>
      <c r="AV1314" s="1108"/>
      <c r="AW1314" s="1108"/>
      <c r="AX1314" s="1108"/>
      <c r="AY1314" s="1108"/>
      <c r="AZ1314" s="1108"/>
      <c r="BA1314" s="305"/>
      <c r="BB1314" s="305"/>
    </row>
    <row r="1315" spans="1:54" s="314" customFormat="1" ht="12.6" customHeight="1" x14ac:dyDescent="0.3">
      <c r="A1315" s="314" t="s">
        <v>2971</v>
      </c>
    </row>
    <row r="1316" spans="1:54" ht="12.6" customHeight="1" x14ac:dyDescent="0.3">
      <c r="A1316" s="386" t="s">
        <v>472</v>
      </c>
    </row>
    <row r="1317" spans="1:54" ht="45" customHeight="1" x14ac:dyDescent="0.3">
      <c r="A1317" s="1104"/>
      <c r="B1317" s="1105"/>
      <c r="C1317" s="1105"/>
      <c r="D1317" s="1105"/>
      <c r="E1317" s="1105"/>
      <c r="F1317" s="1105"/>
      <c r="G1317" s="1105"/>
      <c r="H1317" s="1105"/>
      <c r="I1317" s="1105"/>
      <c r="J1317" s="1105"/>
      <c r="K1317" s="1105"/>
      <c r="L1317" s="1105"/>
      <c r="M1317" s="1105"/>
      <c r="N1317" s="1105"/>
      <c r="O1317" s="1105"/>
      <c r="P1317" s="1105"/>
      <c r="Q1317" s="1105"/>
      <c r="R1317" s="1105"/>
      <c r="S1317" s="1105"/>
      <c r="T1317" s="1105"/>
      <c r="U1317" s="1105"/>
      <c r="V1317" s="1105"/>
      <c r="W1317" s="1105"/>
      <c r="X1317" s="1105"/>
      <c r="Y1317" s="1105"/>
      <c r="Z1317" s="1105"/>
      <c r="AA1317" s="1105"/>
      <c r="AB1317" s="1105"/>
      <c r="AC1317" s="1105"/>
      <c r="AD1317" s="1105"/>
      <c r="AE1317" s="1105"/>
      <c r="AF1317" s="1105"/>
      <c r="AG1317" s="1105"/>
      <c r="AH1317" s="1105"/>
      <c r="AI1317" s="1105"/>
      <c r="AJ1317" s="1105"/>
      <c r="AK1317" s="1105"/>
      <c r="AL1317" s="1105"/>
      <c r="AM1317" s="1105"/>
      <c r="AN1317" s="1105"/>
      <c r="AO1317" s="1105"/>
      <c r="AP1317" s="1105"/>
      <c r="AQ1317" s="1105"/>
      <c r="AR1317" s="1105"/>
      <c r="AS1317" s="1105"/>
      <c r="AT1317" s="1105"/>
      <c r="AU1317" s="1105"/>
      <c r="AV1317" s="1105"/>
      <c r="AW1317" s="1105"/>
      <c r="AX1317" s="1105"/>
      <c r="AY1317" s="1105"/>
      <c r="AZ1317" s="1105"/>
      <c r="BA1317" s="1105"/>
      <c r="BB1317" s="1106"/>
    </row>
    <row r="1318" spans="1:54" s="314" customFormat="1" ht="12.6" customHeight="1" x14ac:dyDescent="0.3">
      <c r="A1318" s="314" t="s">
        <v>2972</v>
      </c>
    </row>
    <row r="1319" spans="1:54" ht="12.6" customHeight="1" x14ac:dyDescent="0.3">
      <c r="A1319" s="386" t="s">
        <v>472</v>
      </c>
    </row>
    <row r="1320" spans="1:54" ht="95.1" customHeight="1" x14ac:dyDescent="0.3">
      <c r="A1320" s="1104"/>
      <c r="B1320" s="1105"/>
      <c r="C1320" s="1105"/>
      <c r="D1320" s="1105"/>
      <c r="E1320" s="1105"/>
      <c r="F1320" s="1105"/>
      <c r="G1320" s="1105"/>
      <c r="H1320" s="1105"/>
      <c r="I1320" s="1105"/>
      <c r="J1320" s="1105"/>
      <c r="K1320" s="1105"/>
      <c r="L1320" s="1105"/>
      <c r="M1320" s="1105"/>
      <c r="N1320" s="1105"/>
      <c r="O1320" s="1105"/>
      <c r="P1320" s="1105"/>
      <c r="Q1320" s="1105"/>
      <c r="R1320" s="1105"/>
      <c r="S1320" s="1105"/>
      <c r="T1320" s="1105"/>
      <c r="U1320" s="1105"/>
      <c r="V1320" s="1105"/>
      <c r="W1320" s="1105"/>
      <c r="X1320" s="1105"/>
      <c r="Y1320" s="1105"/>
      <c r="Z1320" s="1105"/>
      <c r="AA1320" s="1105"/>
      <c r="AB1320" s="1105"/>
      <c r="AC1320" s="1105"/>
      <c r="AD1320" s="1105"/>
      <c r="AE1320" s="1105"/>
      <c r="AF1320" s="1105"/>
      <c r="AG1320" s="1105"/>
      <c r="AH1320" s="1105"/>
      <c r="AI1320" s="1105"/>
      <c r="AJ1320" s="1105"/>
      <c r="AK1320" s="1105"/>
      <c r="AL1320" s="1105"/>
      <c r="AM1320" s="1105"/>
      <c r="AN1320" s="1105"/>
      <c r="AO1320" s="1105"/>
      <c r="AP1320" s="1105"/>
      <c r="AQ1320" s="1105"/>
      <c r="AR1320" s="1105"/>
      <c r="AS1320" s="1105"/>
      <c r="AT1320" s="1105"/>
      <c r="AU1320" s="1105"/>
      <c r="AV1320" s="1105"/>
      <c r="AW1320" s="1105"/>
      <c r="AX1320" s="1105"/>
      <c r="AY1320" s="1105"/>
      <c r="AZ1320" s="1105"/>
      <c r="BA1320" s="1105"/>
      <c r="BB1320" s="1106"/>
    </row>
    <row r="1321" spans="1:54" s="314" customFormat="1" ht="12.6" customHeight="1" x14ac:dyDescent="0.3">
      <c r="A1321" s="314" t="s">
        <v>1890</v>
      </c>
    </row>
    <row r="1322" spans="1:54" ht="12.6" customHeight="1" x14ac:dyDescent="0.3">
      <c r="A1322" s="386" t="s">
        <v>472</v>
      </c>
    </row>
    <row r="1323" spans="1:54" ht="45" customHeight="1" x14ac:dyDescent="0.3">
      <c r="A1323" s="1104"/>
      <c r="B1323" s="1105"/>
      <c r="C1323" s="1105"/>
      <c r="D1323" s="1105"/>
      <c r="E1323" s="1105"/>
      <c r="F1323" s="1105"/>
      <c r="G1323" s="1105"/>
      <c r="H1323" s="1105"/>
      <c r="I1323" s="1105"/>
      <c r="J1323" s="1105"/>
      <c r="K1323" s="1105"/>
      <c r="L1323" s="1105"/>
      <c r="M1323" s="1105"/>
      <c r="N1323" s="1105"/>
      <c r="O1323" s="1105"/>
      <c r="P1323" s="1105"/>
      <c r="Q1323" s="1105"/>
      <c r="R1323" s="1105"/>
      <c r="S1323" s="1105"/>
      <c r="T1323" s="1105"/>
      <c r="U1323" s="1105"/>
      <c r="V1323" s="1105"/>
      <c r="W1323" s="1105"/>
      <c r="X1323" s="1105"/>
      <c r="Y1323" s="1105"/>
      <c r="Z1323" s="1105"/>
      <c r="AA1323" s="1105"/>
      <c r="AB1323" s="1105"/>
      <c r="AC1323" s="1105"/>
      <c r="AD1323" s="1105"/>
      <c r="AE1323" s="1105"/>
      <c r="AF1323" s="1105"/>
      <c r="AG1323" s="1105"/>
      <c r="AH1323" s="1105"/>
      <c r="AI1323" s="1105"/>
      <c r="AJ1323" s="1105"/>
      <c r="AK1323" s="1105"/>
      <c r="AL1323" s="1105"/>
      <c r="AM1323" s="1105"/>
      <c r="AN1323" s="1105"/>
      <c r="AO1323" s="1105"/>
      <c r="AP1323" s="1105"/>
      <c r="AQ1323" s="1105"/>
      <c r="AR1323" s="1105"/>
      <c r="AS1323" s="1105"/>
      <c r="AT1323" s="1105"/>
      <c r="AU1323" s="1105"/>
      <c r="AV1323" s="1105"/>
      <c r="AW1323" s="1105"/>
      <c r="AX1323" s="1105"/>
      <c r="AY1323" s="1105"/>
      <c r="AZ1323" s="1105"/>
      <c r="BA1323" s="1105"/>
      <c r="BB1323" s="1106"/>
    </row>
    <row r="1324" spans="1:54" s="314" customFormat="1" ht="12.6" customHeight="1" x14ac:dyDescent="0.3">
      <c r="A1324" s="314" t="s">
        <v>1891</v>
      </c>
    </row>
    <row r="1325" spans="1:54" ht="12.6" customHeight="1" x14ac:dyDescent="0.3">
      <c r="A1325" s="386" t="s">
        <v>472</v>
      </c>
    </row>
    <row r="1326" spans="1:54" ht="45" customHeight="1" x14ac:dyDescent="0.3">
      <c r="A1326" s="1104"/>
      <c r="B1326" s="1105"/>
      <c r="C1326" s="1105"/>
      <c r="D1326" s="1105"/>
      <c r="E1326" s="1105"/>
      <c r="F1326" s="1105"/>
      <c r="G1326" s="1105"/>
      <c r="H1326" s="1105"/>
      <c r="I1326" s="1105"/>
      <c r="J1326" s="1105"/>
      <c r="K1326" s="1105"/>
      <c r="L1326" s="1105"/>
      <c r="M1326" s="1105"/>
      <c r="N1326" s="1105"/>
      <c r="O1326" s="1105"/>
      <c r="P1326" s="1105"/>
      <c r="Q1326" s="1105"/>
      <c r="R1326" s="1105"/>
      <c r="S1326" s="1105"/>
      <c r="T1326" s="1105"/>
      <c r="U1326" s="1105"/>
      <c r="V1326" s="1105"/>
      <c r="W1326" s="1105"/>
      <c r="X1326" s="1105"/>
      <c r="Y1326" s="1105"/>
      <c r="Z1326" s="1105"/>
      <c r="AA1326" s="1105"/>
      <c r="AB1326" s="1105"/>
      <c r="AC1326" s="1105"/>
      <c r="AD1326" s="1105"/>
      <c r="AE1326" s="1105"/>
      <c r="AF1326" s="1105"/>
      <c r="AG1326" s="1105"/>
      <c r="AH1326" s="1105"/>
      <c r="AI1326" s="1105"/>
      <c r="AJ1326" s="1105"/>
      <c r="AK1326" s="1105"/>
      <c r="AL1326" s="1105"/>
      <c r="AM1326" s="1105"/>
      <c r="AN1326" s="1105"/>
      <c r="AO1326" s="1105"/>
      <c r="AP1326" s="1105"/>
      <c r="AQ1326" s="1105"/>
      <c r="AR1326" s="1105"/>
      <c r="AS1326" s="1105"/>
      <c r="AT1326" s="1105"/>
      <c r="AU1326" s="1105"/>
      <c r="AV1326" s="1105"/>
      <c r="AW1326" s="1105"/>
      <c r="AX1326" s="1105"/>
      <c r="AY1326" s="1105"/>
      <c r="AZ1326" s="1105"/>
      <c r="BA1326" s="1105"/>
      <c r="BB1326" s="1106"/>
    </row>
  </sheetData>
  <sheetProtection selectLockedCells="1" selectUnlockedCells="1"/>
  <mergeCells count="9185">
    <mergeCell ref="WVG31:WVQ31"/>
    <mergeCell ref="XDH31:XDR31"/>
    <mergeCell ref="XDS31:XEC31"/>
    <mergeCell ref="XED31:XEN31"/>
    <mergeCell ref="XEO31:XEY31"/>
    <mergeCell ref="XEZ31:XFD31"/>
    <mergeCell ref="WWC31:WWM31"/>
    <mergeCell ref="WWN31:WWX31"/>
    <mergeCell ref="WWY31:WXI31"/>
    <mergeCell ref="WXJ31:WXT31"/>
    <mergeCell ref="WXU31:WYE31"/>
    <mergeCell ref="WYF31:WYP31"/>
    <mergeCell ref="WYQ31:WZA31"/>
    <mergeCell ref="WZB31:WZL31"/>
    <mergeCell ref="WZM31:WZW31"/>
    <mergeCell ref="WZX31:XAH31"/>
    <mergeCell ref="XAI31:XAS31"/>
    <mergeCell ref="XAT31:XBD31"/>
    <mergeCell ref="XBE31:XBO31"/>
    <mergeCell ref="XBP31:XBZ31"/>
    <mergeCell ref="XCA31:XCK31"/>
    <mergeCell ref="XCL31:XCV31"/>
    <mergeCell ref="XCW31:XDG31"/>
    <mergeCell ref="WVR31:WWB31"/>
    <mergeCell ref="WOB31:WOL31"/>
    <mergeCell ref="WOM31:WOW31"/>
    <mergeCell ref="WUV31:WVF31"/>
    <mergeCell ref="WOX31:WPH31"/>
    <mergeCell ref="WPI31:WPS31"/>
    <mergeCell ref="WPT31:WQD31"/>
    <mergeCell ref="WQE31:WQO31"/>
    <mergeCell ref="WQP31:WQZ31"/>
    <mergeCell ref="WRA31:WRK31"/>
    <mergeCell ref="WRL31:WRV31"/>
    <mergeCell ref="WRW31:WSG31"/>
    <mergeCell ref="WSH31:WSR31"/>
    <mergeCell ref="WSS31:WTC31"/>
    <mergeCell ref="WTD31:WTN31"/>
    <mergeCell ref="WTO31:WTY31"/>
    <mergeCell ref="WTZ31:WUJ31"/>
    <mergeCell ref="WUK31:WUU31"/>
    <mergeCell ref="WGW31:WHG31"/>
    <mergeCell ref="WHH31:WHR31"/>
    <mergeCell ref="WID31:WIN31"/>
    <mergeCell ref="WIO31:WIY31"/>
    <mergeCell ref="WIZ31:WJJ31"/>
    <mergeCell ref="WJK31:WJU31"/>
    <mergeCell ref="WJV31:WKF31"/>
    <mergeCell ref="WKG31:WKQ31"/>
    <mergeCell ref="WKR31:WLB31"/>
    <mergeCell ref="WLC31:WLM31"/>
    <mergeCell ref="WLN31:WLX31"/>
    <mergeCell ref="WLY31:WMI31"/>
    <mergeCell ref="WMJ31:WMT31"/>
    <mergeCell ref="WMU31:WNE31"/>
    <mergeCell ref="WNF31:WNP31"/>
    <mergeCell ref="WNQ31:WOA31"/>
    <mergeCell ref="WHS31:WIC31"/>
    <mergeCell ref="VTT31:VUD31"/>
    <mergeCell ref="VUE31:VUO31"/>
    <mergeCell ref="VUP31:VUZ31"/>
    <mergeCell ref="VVA31:VVK31"/>
    <mergeCell ref="VVL31:VVV31"/>
    <mergeCell ref="VVW31:VWG31"/>
    <mergeCell ref="VWH31:VWR31"/>
    <mergeCell ref="VWS31:VXC31"/>
    <mergeCell ref="VXD31:VXN31"/>
    <mergeCell ref="VXO31:VXY31"/>
    <mergeCell ref="VXZ31:VYJ31"/>
    <mergeCell ref="VYK31:VYU31"/>
    <mergeCell ref="VYV31:VZF31"/>
    <mergeCell ref="VZG31:VZQ31"/>
    <mergeCell ref="VZR31:WAB31"/>
    <mergeCell ref="WAC31:WAM31"/>
    <mergeCell ref="WGL31:WGV31"/>
    <mergeCell ref="WAN31:WAX31"/>
    <mergeCell ref="WAY31:WBI31"/>
    <mergeCell ref="WBJ31:WBT31"/>
    <mergeCell ref="WBU31:WCE31"/>
    <mergeCell ref="WCF31:WCP31"/>
    <mergeCell ref="WCQ31:WDA31"/>
    <mergeCell ref="WDB31:WDL31"/>
    <mergeCell ref="WDM31:WDW31"/>
    <mergeCell ref="WDX31:WEH31"/>
    <mergeCell ref="WEI31:WES31"/>
    <mergeCell ref="WET31:WFD31"/>
    <mergeCell ref="WFE31:WFO31"/>
    <mergeCell ref="WFP31:WFZ31"/>
    <mergeCell ref="WGA31:WGK31"/>
    <mergeCell ref="VMD31:VMN31"/>
    <mergeCell ref="VMO31:VMY31"/>
    <mergeCell ref="VMZ31:VNJ31"/>
    <mergeCell ref="VNK31:VNU31"/>
    <mergeCell ref="VNV31:VOF31"/>
    <mergeCell ref="VOG31:VOQ31"/>
    <mergeCell ref="VOR31:VPB31"/>
    <mergeCell ref="VPC31:VPM31"/>
    <mergeCell ref="VPN31:VPX31"/>
    <mergeCell ref="VPY31:VQI31"/>
    <mergeCell ref="VQJ31:VQT31"/>
    <mergeCell ref="VQU31:VRE31"/>
    <mergeCell ref="VRF31:VRP31"/>
    <mergeCell ref="VRQ31:VSA31"/>
    <mergeCell ref="VSB31:VSL31"/>
    <mergeCell ref="VSM31:VSW31"/>
    <mergeCell ref="VSX31:VTH31"/>
    <mergeCell ref="VTI31:VTS31"/>
    <mergeCell ref="VEY31:VFI31"/>
    <mergeCell ref="VFJ31:VFT31"/>
    <mergeCell ref="VFU31:VGE31"/>
    <mergeCell ref="VGF31:VGP31"/>
    <mergeCell ref="VGQ31:VHA31"/>
    <mergeCell ref="VHB31:VHL31"/>
    <mergeCell ref="VHM31:VHW31"/>
    <mergeCell ref="VHX31:VIH31"/>
    <mergeCell ref="VII31:VIS31"/>
    <mergeCell ref="VIT31:VJD31"/>
    <mergeCell ref="VJE31:VJO31"/>
    <mergeCell ref="VJP31:VJZ31"/>
    <mergeCell ref="VKA31:VKK31"/>
    <mergeCell ref="VKL31:VKV31"/>
    <mergeCell ref="VKW31:VLG31"/>
    <mergeCell ref="VLH31:VLR31"/>
    <mergeCell ref="VLS31:VMC31"/>
    <mergeCell ref="UXT31:UYD31"/>
    <mergeCell ref="UYE31:UYO31"/>
    <mergeCell ref="UYP31:UYZ31"/>
    <mergeCell ref="UZA31:UZK31"/>
    <mergeCell ref="UZL31:UZV31"/>
    <mergeCell ref="UZW31:VAG31"/>
    <mergeCell ref="VAH31:VAR31"/>
    <mergeCell ref="VAS31:VBC31"/>
    <mergeCell ref="VBD31:VBN31"/>
    <mergeCell ref="VBO31:VBY31"/>
    <mergeCell ref="VBZ31:VCJ31"/>
    <mergeCell ref="VCK31:VCU31"/>
    <mergeCell ref="VCV31:VDF31"/>
    <mergeCell ref="VDG31:VDQ31"/>
    <mergeCell ref="VDR31:VEB31"/>
    <mergeCell ref="VEC31:VEM31"/>
    <mergeCell ref="VEN31:VEX31"/>
    <mergeCell ref="UQO31:UQY31"/>
    <mergeCell ref="UQZ31:URJ31"/>
    <mergeCell ref="URK31:URU31"/>
    <mergeCell ref="URV31:USF31"/>
    <mergeCell ref="USG31:USQ31"/>
    <mergeCell ref="USR31:UTB31"/>
    <mergeCell ref="UTC31:UTM31"/>
    <mergeCell ref="UTN31:UTX31"/>
    <mergeCell ref="UTY31:UUI31"/>
    <mergeCell ref="UUJ31:UUT31"/>
    <mergeCell ref="UUU31:UVE31"/>
    <mergeCell ref="UVF31:UVP31"/>
    <mergeCell ref="UVQ31:UWA31"/>
    <mergeCell ref="UWB31:UWL31"/>
    <mergeCell ref="UWM31:UWW31"/>
    <mergeCell ref="UWX31:UXH31"/>
    <mergeCell ref="UXI31:UXS31"/>
    <mergeCell ref="UJJ31:UJT31"/>
    <mergeCell ref="UJU31:UKE31"/>
    <mergeCell ref="UKF31:UKP31"/>
    <mergeCell ref="UKQ31:ULA31"/>
    <mergeCell ref="ULB31:ULL31"/>
    <mergeCell ref="ULM31:ULW31"/>
    <mergeCell ref="ULX31:UMH31"/>
    <mergeCell ref="UMI31:UMS31"/>
    <mergeCell ref="UMT31:UND31"/>
    <mergeCell ref="UNE31:UNO31"/>
    <mergeCell ref="UNP31:UNZ31"/>
    <mergeCell ref="UOA31:UOK31"/>
    <mergeCell ref="UOL31:UOV31"/>
    <mergeCell ref="UOW31:UPG31"/>
    <mergeCell ref="UPH31:UPR31"/>
    <mergeCell ref="UPS31:UQC31"/>
    <mergeCell ref="UQD31:UQN31"/>
    <mergeCell ref="UCE31:UCO31"/>
    <mergeCell ref="UCP31:UCZ31"/>
    <mergeCell ref="UDA31:UDK31"/>
    <mergeCell ref="UDL31:UDV31"/>
    <mergeCell ref="UDW31:UEG31"/>
    <mergeCell ref="UEH31:UER31"/>
    <mergeCell ref="UES31:UFC31"/>
    <mergeCell ref="UFD31:UFN31"/>
    <mergeCell ref="UFO31:UFY31"/>
    <mergeCell ref="UFZ31:UGJ31"/>
    <mergeCell ref="UGK31:UGU31"/>
    <mergeCell ref="UGV31:UHF31"/>
    <mergeCell ref="UHG31:UHQ31"/>
    <mergeCell ref="UHR31:UIB31"/>
    <mergeCell ref="UIC31:UIM31"/>
    <mergeCell ref="UIN31:UIX31"/>
    <mergeCell ref="UIY31:UJI31"/>
    <mergeCell ref="TUZ31:TVJ31"/>
    <mergeCell ref="TVK31:TVU31"/>
    <mergeCell ref="TVV31:TWF31"/>
    <mergeCell ref="TWG31:TWQ31"/>
    <mergeCell ref="TWR31:TXB31"/>
    <mergeCell ref="TXC31:TXM31"/>
    <mergeCell ref="TXN31:TXX31"/>
    <mergeCell ref="TXY31:TYI31"/>
    <mergeCell ref="TYJ31:TYT31"/>
    <mergeCell ref="TYU31:TZE31"/>
    <mergeCell ref="TZF31:TZP31"/>
    <mergeCell ref="TZQ31:UAA31"/>
    <mergeCell ref="UAB31:UAL31"/>
    <mergeCell ref="UAM31:UAW31"/>
    <mergeCell ref="UAX31:UBH31"/>
    <mergeCell ref="UBI31:UBS31"/>
    <mergeCell ref="UBT31:UCD31"/>
    <mergeCell ref="TNU31:TOE31"/>
    <mergeCell ref="TOF31:TOP31"/>
    <mergeCell ref="TOQ31:TPA31"/>
    <mergeCell ref="TPB31:TPL31"/>
    <mergeCell ref="TPM31:TPW31"/>
    <mergeCell ref="TPX31:TQH31"/>
    <mergeCell ref="TQI31:TQS31"/>
    <mergeCell ref="TQT31:TRD31"/>
    <mergeCell ref="TRE31:TRO31"/>
    <mergeCell ref="TRP31:TRZ31"/>
    <mergeCell ref="TSA31:TSK31"/>
    <mergeCell ref="TSL31:TSV31"/>
    <mergeCell ref="TSW31:TTG31"/>
    <mergeCell ref="TTH31:TTR31"/>
    <mergeCell ref="TTS31:TUC31"/>
    <mergeCell ref="TUD31:TUN31"/>
    <mergeCell ref="TUO31:TUY31"/>
    <mergeCell ref="TGP31:TGZ31"/>
    <mergeCell ref="THA31:THK31"/>
    <mergeCell ref="THL31:THV31"/>
    <mergeCell ref="THW31:TIG31"/>
    <mergeCell ref="TIH31:TIR31"/>
    <mergeCell ref="TIS31:TJC31"/>
    <mergeCell ref="TJD31:TJN31"/>
    <mergeCell ref="TJO31:TJY31"/>
    <mergeCell ref="TJZ31:TKJ31"/>
    <mergeCell ref="TKK31:TKU31"/>
    <mergeCell ref="TKV31:TLF31"/>
    <mergeCell ref="TLG31:TLQ31"/>
    <mergeCell ref="TLR31:TMB31"/>
    <mergeCell ref="TMC31:TMM31"/>
    <mergeCell ref="TMN31:TMX31"/>
    <mergeCell ref="TMY31:TNI31"/>
    <mergeCell ref="TNJ31:TNT31"/>
    <mergeCell ref="SZK31:SZU31"/>
    <mergeCell ref="SZV31:TAF31"/>
    <mergeCell ref="TAG31:TAQ31"/>
    <mergeCell ref="TAR31:TBB31"/>
    <mergeCell ref="TBC31:TBM31"/>
    <mergeCell ref="TBN31:TBX31"/>
    <mergeCell ref="TBY31:TCI31"/>
    <mergeCell ref="TCJ31:TCT31"/>
    <mergeCell ref="TCU31:TDE31"/>
    <mergeCell ref="TDF31:TDP31"/>
    <mergeCell ref="TDQ31:TEA31"/>
    <mergeCell ref="TEB31:TEL31"/>
    <mergeCell ref="TEM31:TEW31"/>
    <mergeCell ref="TEX31:TFH31"/>
    <mergeCell ref="TFI31:TFS31"/>
    <mergeCell ref="TFT31:TGD31"/>
    <mergeCell ref="TGE31:TGO31"/>
    <mergeCell ref="SSF31:SSP31"/>
    <mergeCell ref="SSQ31:STA31"/>
    <mergeCell ref="STB31:STL31"/>
    <mergeCell ref="STM31:STW31"/>
    <mergeCell ref="STX31:SUH31"/>
    <mergeCell ref="SUI31:SUS31"/>
    <mergeCell ref="SUT31:SVD31"/>
    <mergeCell ref="SVE31:SVO31"/>
    <mergeCell ref="SVP31:SVZ31"/>
    <mergeCell ref="SWA31:SWK31"/>
    <mergeCell ref="SWL31:SWV31"/>
    <mergeCell ref="SWW31:SXG31"/>
    <mergeCell ref="SXH31:SXR31"/>
    <mergeCell ref="SXS31:SYC31"/>
    <mergeCell ref="SYD31:SYN31"/>
    <mergeCell ref="SYO31:SYY31"/>
    <mergeCell ref="SYZ31:SZJ31"/>
    <mergeCell ref="SLA31:SLK31"/>
    <mergeCell ref="SLL31:SLV31"/>
    <mergeCell ref="SLW31:SMG31"/>
    <mergeCell ref="SMH31:SMR31"/>
    <mergeCell ref="SMS31:SNC31"/>
    <mergeCell ref="SND31:SNN31"/>
    <mergeCell ref="SNO31:SNY31"/>
    <mergeCell ref="SNZ31:SOJ31"/>
    <mergeCell ref="SOK31:SOU31"/>
    <mergeCell ref="SOV31:SPF31"/>
    <mergeCell ref="SPG31:SPQ31"/>
    <mergeCell ref="SPR31:SQB31"/>
    <mergeCell ref="SQC31:SQM31"/>
    <mergeCell ref="SQN31:SQX31"/>
    <mergeCell ref="SQY31:SRI31"/>
    <mergeCell ref="SRJ31:SRT31"/>
    <mergeCell ref="SRU31:SSE31"/>
    <mergeCell ref="SDV31:SEF31"/>
    <mergeCell ref="SEG31:SEQ31"/>
    <mergeCell ref="SER31:SFB31"/>
    <mergeCell ref="SFC31:SFM31"/>
    <mergeCell ref="SFN31:SFX31"/>
    <mergeCell ref="SFY31:SGI31"/>
    <mergeCell ref="SGJ31:SGT31"/>
    <mergeCell ref="SGU31:SHE31"/>
    <mergeCell ref="SHF31:SHP31"/>
    <mergeCell ref="SHQ31:SIA31"/>
    <mergeCell ref="SIB31:SIL31"/>
    <mergeCell ref="SIM31:SIW31"/>
    <mergeCell ref="SIX31:SJH31"/>
    <mergeCell ref="SJI31:SJS31"/>
    <mergeCell ref="SJT31:SKD31"/>
    <mergeCell ref="SKE31:SKO31"/>
    <mergeCell ref="SKP31:SKZ31"/>
    <mergeCell ref="RWQ31:RXA31"/>
    <mergeCell ref="RXB31:RXL31"/>
    <mergeCell ref="RXM31:RXW31"/>
    <mergeCell ref="RXX31:RYH31"/>
    <mergeCell ref="RYI31:RYS31"/>
    <mergeCell ref="RYT31:RZD31"/>
    <mergeCell ref="RZE31:RZO31"/>
    <mergeCell ref="RZP31:RZZ31"/>
    <mergeCell ref="SAA31:SAK31"/>
    <mergeCell ref="SAL31:SAV31"/>
    <mergeCell ref="SAW31:SBG31"/>
    <mergeCell ref="SBH31:SBR31"/>
    <mergeCell ref="SBS31:SCC31"/>
    <mergeCell ref="SCD31:SCN31"/>
    <mergeCell ref="SCO31:SCY31"/>
    <mergeCell ref="SCZ31:SDJ31"/>
    <mergeCell ref="SDK31:SDU31"/>
    <mergeCell ref="RPL31:RPV31"/>
    <mergeCell ref="RPW31:RQG31"/>
    <mergeCell ref="RQH31:RQR31"/>
    <mergeCell ref="RQS31:RRC31"/>
    <mergeCell ref="RRD31:RRN31"/>
    <mergeCell ref="RRO31:RRY31"/>
    <mergeCell ref="RRZ31:RSJ31"/>
    <mergeCell ref="RSK31:RSU31"/>
    <mergeCell ref="RSV31:RTF31"/>
    <mergeCell ref="RTG31:RTQ31"/>
    <mergeCell ref="RTR31:RUB31"/>
    <mergeCell ref="RUC31:RUM31"/>
    <mergeCell ref="RUN31:RUX31"/>
    <mergeCell ref="RUY31:RVI31"/>
    <mergeCell ref="RVJ31:RVT31"/>
    <mergeCell ref="RVU31:RWE31"/>
    <mergeCell ref="RWF31:RWP31"/>
    <mergeCell ref="RIG31:RIQ31"/>
    <mergeCell ref="RIR31:RJB31"/>
    <mergeCell ref="RJC31:RJM31"/>
    <mergeCell ref="RJN31:RJX31"/>
    <mergeCell ref="RJY31:RKI31"/>
    <mergeCell ref="RKJ31:RKT31"/>
    <mergeCell ref="RKU31:RLE31"/>
    <mergeCell ref="RLF31:RLP31"/>
    <mergeCell ref="RLQ31:RMA31"/>
    <mergeCell ref="RMB31:RML31"/>
    <mergeCell ref="RMM31:RMW31"/>
    <mergeCell ref="RMX31:RNH31"/>
    <mergeCell ref="RNI31:RNS31"/>
    <mergeCell ref="RNT31:ROD31"/>
    <mergeCell ref="ROE31:ROO31"/>
    <mergeCell ref="ROP31:ROZ31"/>
    <mergeCell ref="RPA31:RPK31"/>
    <mergeCell ref="RBB31:RBL31"/>
    <mergeCell ref="RBM31:RBW31"/>
    <mergeCell ref="RBX31:RCH31"/>
    <mergeCell ref="RCI31:RCS31"/>
    <mergeCell ref="RCT31:RDD31"/>
    <mergeCell ref="RDE31:RDO31"/>
    <mergeCell ref="RDP31:RDZ31"/>
    <mergeCell ref="REA31:REK31"/>
    <mergeCell ref="REL31:REV31"/>
    <mergeCell ref="REW31:RFG31"/>
    <mergeCell ref="RFH31:RFR31"/>
    <mergeCell ref="RFS31:RGC31"/>
    <mergeCell ref="RGD31:RGN31"/>
    <mergeCell ref="RGO31:RGY31"/>
    <mergeCell ref="RGZ31:RHJ31"/>
    <mergeCell ref="RHK31:RHU31"/>
    <mergeCell ref="RHV31:RIF31"/>
    <mergeCell ref="QTW31:QUG31"/>
    <mergeCell ref="QUH31:QUR31"/>
    <mergeCell ref="QUS31:QVC31"/>
    <mergeCell ref="QVD31:QVN31"/>
    <mergeCell ref="QVO31:QVY31"/>
    <mergeCell ref="QVZ31:QWJ31"/>
    <mergeCell ref="QWK31:QWU31"/>
    <mergeCell ref="QWV31:QXF31"/>
    <mergeCell ref="QXG31:QXQ31"/>
    <mergeCell ref="QXR31:QYB31"/>
    <mergeCell ref="QYC31:QYM31"/>
    <mergeCell ref="QYN31:QYX31"/>
    <mergeCell ref="QYY31:QZI31"/>
    <mergeCell ref="QZJ31:QZT31"/>
    <mergeCell ref="QZU31:RAE31"/>
    <mergeCell ref="RAF31:RAP31"/>
    <mergeCell ref="RAQ31:RBA31"/>
    <mergeCell ref="QMR31:QNB31"/>
    <mergeCell ref="QNC31:QNM31"/>
    <mergeCell ref="QNN31:QNX31"/>
    <mergeCell ref="QNY31:QOI31"/>
    <mergeCell ref="QOJ31:QOT31"/>
    <mergeCell ref="QOU31:QPE31"/>
    <mergeCell ref="QPF31:QPP31"/>
    <mergeCell ref="QPQ31:QQA31"/>
    <mergeCell ref="QQB31:QQL31"/>
    <mergeCell ref="QQM31:QQW31"/>
    <mergeCell ref="QQX31:QRH31"/>
    <mergeCell ref="QRI31:QRS31"/>
    <mergeCell ref="QRT31:QSD31"/>
    <mergeCell ref="QSE31:QSO31"/>
    <mergeCell ref="QSP31:QSZ31"/>
    <mergeCell ref="QTA31:QTK31"/>
    <mergeCell ref="QTL31:QTV31"/>
    <mergeCell ref="QFM31:QFW31"/>
    <mergeCell ref="QFX31:QGH31"/>
    <mergeCell ref="QGI31:QGS31"/>
    <mergeCell ref="QGT31:QHD31"/>
    <mergeCell ref="QHE31:QHO31"/>
    <mergeCell ref="QHP31:QHZ31"/>
    <mergeCell ref="QIA31:QIK31"/>
    <mergeCell ref="QIL31:QIV31"/>
    <mergeCell ref="QIW31:QJG31"/>
    <mergeCell ref="QJH31:QJR31"/>
    <mergeCell ref="QJS31:QKC31"/>
    <mergeCell ref="QKD31:QKN31"/>
    <mergeCell ref="QKO31:QKY31"/>
    <mergeCell ref="QKZ31:QLJ31"/>
    <mergeCell ref="QLK31:QLU31"/>
    <mergeCell ref="QLV31:QMF31"/>
    <mergeCell ref="QMG31:QMQ31"/>
    <mergeCell ref="PYH31:PYR31"/>
    <mergeCell ref="PYS31:PZC31"/>
    <mergeCell ref="PZD31:PZN31"/>
    <mergeCell ref="PZO31:PZY31"/>
    <mergeCell ref="PZZ31:QAJ31"/>
    <mergeCell ref="QAK31:QAU31"/>
    <mergeCell ref="QAV31:QBF31"/>
    <mergeCell ref="QBG31:QBQ31"/>
    <mergeCell ref="QBR31:QCB31"/>
    <mergeCell ref="QCC31:QCM31"/>
    <mergeCell ref="QCN31:QCX31"/>
    <mergeCell ref="QCY31:QDI31"/>
    <mergeCell ref="QDJ31:QDT31"/>
    <mergeCell ref="QDU31:QEE31"/>
    <mergeCell ref="QEF31:QEP31"/>
    <mergeCell ref="QEQ31:QFA31"/>
    <mergeCell ref="QFB31:QFL31"/>
    <mergeCell ref="PRC31:PRM31"/>
    <mergeCell ref="PRN31:PRX31"/>
    <mergeCell ref="PRY31:PSI31"/>
    <mergeCell ref="PSJ31:PST31"/>
    <mergeCell ref="PSU31:PTE31"/>
    <mergeCell ref="PTF31:PTP31"/>
    <mergeCell ref="PTQ31:PUA31"/>
    <mergeCell ref="PUB31:PUL31"/>
    <mergeCell ref="PUM31:PUW31"/>
    <mergeCell ref="PUX31:PVH31"/>
    <mergeCell ref="PVI31:PVS31"/>
    <mergeCell ref="PVT31:PWD31"/>
    <mergeCell ref="PWE31:PWO31"/>
    <mergeCell ref="PWP31:PWZ31"/>
    <mergeCell ref="PXA31:PXK31"/>
    <mergeCell ref="PXL31:PXV31"/>
    <mergeCell ref="PXW31:PYG31"/>
    <mergeCell ref="PJX31:PKH31"/>
    <mergeCell ref="PKI31:PKS31"/>
    <mergeCell ref="PKT31:PLD31"/>
    <mergeCell ref="PLE31:PLO31"/>
    <mergeCell ref="PLP31:PLZ31"/>
    <mergeCell ref="PMA31:PMK31"/>
    <mergeCell ref="PML31:PMV31"/>
    <mergeCell ref="PMW31:PNG31"/>
    <mergeCell ref="PNH31:PNR31"/>
    <mergeCell ref="PNS31:POC31"/>
    <mergeCell ref="POD31:PON31"/>
    <mergeCell ref="POO31:POY31"/>
    <mergeCell ref="POZ31:PPJ31"/>
    <mergeCell ref="PPK31:PPU31"/>
    <mergeCell ref="PPV31:PQF31"/>
    <mergeCell ref="PQG31:PQQ31"/>
    <mergeCell ref="PQR31:PRB31"/>
    <mergeCell ref="PCS31:PDC31"/>
    <mergeCell ref="PDD31:PDN31"/>
    <mergeCell ref="PDO31:PDY31"/>
    <mergeCell ref="PDZ31:PEJ31"/>
    <mergeCell ref="PEK31:PEU31"/>
    <mergeCell ref="PEV31:PFF31"/>
    <mergeCell ref="PFG31:PFQ31"/>
    <mergeCell ref="PFR31:PGB31"/>
    <mergeCell ref="PGC31:PGM31"/>
    <mergeCell ref="PGN31:PGX31"/>
    <mergeCell ref="PGY31:PHI31"/>
    <mergeCell ref="PHJ31:PHT31"/>
    <mergeCell ref="PHU31:PIE31"/>
    <mergeCell ref="PIF31:PIP31"/>
    <mergeCell ref="PIQ31:PJA31"/>
    <mergeCell ref="PJB31:PJL31"/>
    <mergeCell ref="PJM31:PJW31"/>
    <mergeCell ref="OVN31:OVX31"/>
    <mergeCell ref="OVY31:OWI31"/>
    <mergeCell ref="OWJ31:OWT31"/>
    <mergeCell ref="OWU31:OXE31"/>
    <mergeCell ref="OXF31:OXP31"/>
    <mergeCell ref="OXQ31:OYA31"/>
    <mergeCell ref="OYB31:OYL31"/>
    <mergeCell ref="OYM31:OYW31"/>
    <mergeCell ref="OYX31:OZH31"/>
    <mergeCell ref="OZI31:OZS31"/>
    <mergeCell ref="OZT31:PAD31"/>
    <mergeCell ref="PAE31:PAO31"/>
    <mergeCell ref="PAP31:PAZ31"/>
    <mergeCell ref="PBA31:PBK31"/>
    <mergeCell ref="PBL31:PBV31"/>
    <mergeCell ref="PBW31:PCG31"/>
    <mergeCell ref="PCH31:PCR31"/>
    <mergeCell ref="OOI31:OOS31"/>
    <mergeCell ref="OOT31:OPD31"/>
    <mergeCell ref="OPE31:OPO31"/>
    <mergeCell ref="OPP31:OPZ31"/>
    <mergeCell ref="OQA31:OQK31"/>
    <mergeCell ref="OQL31:OQV31"/>
    <mergeCell ref="OQW31:ORG31"/>
    <mergeCell ref="ORH31:ORR31"/>
    <mergeCell ref="ORS31:OSC31"/>
    <mergeCell ref="OSD31:OSN31"/>
    <mergeCell ref="OSO31:OSY31"/>
    <mergeCell ref="OSZ31:OTJ31"/>
    <mergeCell ref="OTK31:OTU31"/>
    <mergeCell ref="OTV31:OUF31"/>
    <mergeCell ref="OUG31:OUQ31"/>
    <mergeCell ref="OUR31:OVB31"/>
    <mergeCell ref="OVC31:OVM31"/>
    <mergeCell ref="OHD31:OHN31"/>
    <mergeCell ref="OHO31:OHY31"/>
    <mergeCell ref="OHZ31:OIJ31"/>
    <mergeCell ref="OIK31:OIU31"/>
    <mergeCell ref="OIV31:OJF31"/>
    <mergeCell ref="OJG31:OJQ31"/>
    <mergeCell ref="OJR31:OKB31"/>
    <mergeCell ref="OKC31:OKM31"/>
    <mergeCell ref="OKN31:OKX31"/>
    <mergeCell ref="OKY31:OLI31"/>
    <mergeCell ref="OLJ31:OLT31"/>
    <mergeCell ref="OLU31:OME31"/>
    <mergeCell ref="OMF31:OMP31"/>
    <mergeCell ref="OMQ31:ONA31"/>
    <mergeCell ref="ONB31:ONL31"/>
    <mergeCell ref="ONM31:ONW31"/>
    <mergeCell ref="ONX31:OOH31"/>
    <mergeCell ref="NZY31:OAI31"/>
    <mergeCell ref="OAJ31:OAT31"/>
    <mergeCell ref="OAU31:OBE31"/>
    <mergeCell ref="OBF31:OBP31"/>
    <mergeCell ref="OBQ31:OCA31"/>
    <mergeCell ref="OCB31:OCL31"/>
    <mergeCell ref="OCM31:OCW31"/>
    <mergeCell ref="OCX31:ODH31"/>
    <mergeCell ref="ODI31:ODS31"/>
    <mergeCell ref="ODT31:OED31"/>
    <mergeCell ref="OEE31:OEO31"/>
    <mergeCell ref="OEP31:OEZ31"/>
    <mergeCell ref="OFA31:OFK31"/>
    <mergeCell ref="OFL31:OFV31"/>
    <mergeCell ref="OFW31:OGG31"/>
    <mergeCell ref="OGH31:OGR31"/>
    <mergeCell ref="OGS31:OHC31"/>
    <mergeCell ref="NST31:NTD31"/>
    <mergeCell ref="NTE31:NTO31"/>
    <mergeCell ref="NTP31:NTZ31"/>
    <mergeCell ref="NUA31:NUK31"/>
    <mergeCell ref="NUL31:NUV31"/>
    <mergeCell ref="NUW31:NVG31"/>
    <mergeCell ref="NVH31:NVR31"/>
    <mergeCell ref="NVS31:NWC31"/>
    <mergeCell ref="NWD31:NWN31"/>
    <mergeCell ref="NWO31:NWY31"/>
    <mergeCell ref="NWZ31:NXJ31"/>
    <mergeCell ref="NXK31:NXU31"/>
    <mergeCell ref="NXV31:NYF31"/>
    <mergeCell ref="NYG31:NYQ31"/>
    <mergeCell ref="NYR31:NZB31"/>
    <mergeCell ref="NZC31:NZM31"/>
    <mergeCell ref="NZN31:NZX31"/>
    <mergeCell ref="NLO31:NLY31"/>
    <mergeCell ref="NLZ31:NMJ31"/>
    <mergeCell ref="NMK31:NMU31"/>
    <mergeCell ref="NMV31:NNF31"/>
    <mergeCell ref="NNG31:NNQ31"/>
    <mergeCell ref="NNR31:NOB31"/>
    <mergeCell ref="NOC31:NOM31"/>
    <mergeCell ref="NON31:NOX31"/>
    <mergeCell ref="NOY31:NPI31"/>
    <mergeCell ref="NPJ31:NPT31"/>
    <mergeCell ref="NPU31:NQE31"/>
    <mergeCell ref="NQF31:NQP31"/>
    <mergeCell ref="NQQ31:NRA31"/>
    <mergeCell ref="NRB31:NRL31"/>
    <mergeCell ref="NRM31:NRW31"/>
    <mergeCell ref="NRX31:NSH31"/>
    <mergeCell ref="NSI31:NSS31"/>
    <mergeCell ref="NEJ31:NET31"/>
    <mergeCell ref="NEU31:NFE31"/>
    <mergeCell ref="NFF31:NFP31"/>
    <mergeCell ref="NFQ31:NGA31"/>
    <mergeCell ref="NGB31:NGL31"/>
    <mergeCell ref="NGM31:NGW31"/>
    <mergeCell ref="NGX31:NHH31"/>
    <mergeCell ref="NHI31:NHS31"/>
    <mergeCell ref="NHT31:NID31"/>
    <mergeCell ref="NIE31:NIO31"/>
    <mergeCell ref="NIP31:NIZ31"/>
    <mergeCell ref="NJA31:NJK31"/>
    <mergeCell ref="NJL31:NJV31"/>
    <mergeCell ref="NJW31:NKG31"/>
    <mergeCell ref="NKH31:NKR31"/>
    <mergeCell ref="NKS31:NLC31"/>
    <mergeCell ref="NLD31:NLN31"/>
    <mergeCell ref="MXE31:MXO31"/>
    <mergeCell ref="MXP31:MXZ31"/>
    <mergeCell ref="MYA31:MYK31"/>
    <mergeCell ref="MYL31:MYV31"/>
    <mergeCell ref="MYW31:MZG31"/>
    <mergeCell ref="MZH31:MZR31"/>
    <mergeCell ref="MZS31:NAC31"/>
    <mergeCell ref="NAD31:NAN31"/>
    <mergeCell ref="NAO31:NAY31"/>
    <mergeCell ref="NAZ31:NBJ31"/>
    <mergeCell ref="NBK31:NBU31"/>
    <mergeCell ref="NBV31:NCF31"/>
    <mergeCell ref="NCG31:NCQ31"/>
    <mergeCell ref="NCR31:NDB31"/>
    <mergeCell ref="NDC31:NDM31"/>
    <mergeCell ref="NDN31:NDX31"/>
    <mergeCell ref="NDY31:NEI31"/>
    <mergeCell ref="MPZ31:MQJ31"/>
    <mergeCell ref="MQK31:MQU31"/>
    <mergeCell ref="MQV31:MRF31"/>
    <mergeCell ref="MRG31:MRQ31"/>
    <mergeCell ref="MRR31:MSB31"/>
    <mergeCell ref="MSC31:MSM31"/>
    <mergeCell ref="MSN31:MSX31"/>
    <mergeCell ref="MSY31:MTI31"/>
    <mergeCell ref="MTJ31:MTT31"/>
    <mergeCell ref="MTU31:MUE31"/>
    <mergeCell ref="MUF31:MUP31"/>
    <mergeCell ref="MUQ31:MVA31"/>
    <mergeCell ref="MVB31:MVL31"/>
    <mergeCell ref="MVM31:MVW31"/>
    <mergeCell ref="MVX31:MWH31"/>
    <mergeCell ref="MWI31:MWS31"/>
    <mergeCell ref="MWT31:MXD31"/>
    <mergeCell ref="MIU31:MJE31"/>
    <mergeCell ref="MJF31:MJP31"/>
    <mergeCell ref="MJQ31:MKA31"/>
    <mergeCell ref="MKB31:MKL31"/>
    <mergeCell ref="MKM31:MKW31"/>
    <mergeCell ref="MKX31:MLH31"/>
    <mergeCell ref="MLI31:MLS31"/>
    <mergeCell ref="MLT31:MMD31"/>
    <mergeCell ref="MME31:MMO31"/>
    <mergeCell ref="MMP31:MMZ31"/>
    <mergeCell ref="MNA31:MNK31"/>
    <mergeCell ref="MNL31:MNV31"/>
    <mergeCell ref="MNW31:MOG31"/>
    <mergeCell ref="MOH31:MOR31"/>
    <mergeCell ref="MOS31:MPC31"/>
    <mergeCell ref="MPD31:MPN31"/>
    <mergeCell ref="MPO31:MPY31"/>
    <mergeCell ref="MBP31:MBZ31"/>
    <mergeCell ref="MCA31:MCK31"/>
    <mergeCell ref="MCL31:MCV31"/>
    <mergeCell ref="MCW31:MDG31"/>
    <mergeCell ref="MDH31:MDR31"/>
    <mergeCell ref="MDS31:MEC31"/>
    <mergeCell ref="MED31:MEN31"/>
    <mergeCell ref="MEO31:MEY31"/>
    <mergeCell ref="MEZ31:MFJ31"/>
    <mergeCell ref="MFK31:MFU31"/>
    <mergeCell ref="MFV31:MGF31"/>
    <mergeCell ref="MGG31:MGQ31"/>
    <mergeCell ref="MGR31:MHB31"/>
    <mergeCell ref="MHC31:MHM31"/>
    <mergeCell ref="MHN31:MHX31"/>
    <mergeCell ref="MHY31:MII31"/>
    <mergeCell ref="MIJ31:MIT31"/>
    <mergeCell ref="LUK31:LUU31"/>
    <mergeCell ref="LUV31:LVF31"/>
    <mergeCell ref="LVG31:LVQ31"/>
    <mergeCell ref="LVR31:LWB31"/>
    <mergeCell ref="LWC31:LWM31"/>
    <mergeCell ref="LWN31:LWX31"/>
    <mergeCell ref="LWY31:LXI31"/>
    <mergeCell ref="LXJ31:LXT31"/>
    <mergeCell ref="LXU31:LYE31"/>
    <mergeCell ref="LYF31:LYP31"/>
    <mergeCell ref="LYQ31:LZA31"/>
    <mergeCell ref="LZB31:LZL31"/>
    <mergeCell ref="LZM31:LZW31"/>
    <mergeCell ref="LZX31:MAH31"/>
    <mergeCell ref="MAI31:MAS31"/>
    <mergeCell ref="MAT31:MBD31"/>
    <mergeCell ref="MBE31:MBO31"/>
    <mergeCell ref="LNF31:LNP31"/>
    <mergeCell ref="LNQ31:LOA31"/>
    <mergeCell ref="LOB31:LOL31"/>
    <mergeCell ref="LOM31:LOW31"/>
    <mergeCell ref="LOX31:LPH31"/>
    <mergeCell ref="LPI31:LPS31"/>
    <mergeCell ref="LPT31:LQD31"/>
    <mergeCell ref="LQE31:LQO31"/>
    <mergeCell ref="LQP31:LQZ31"/>
    <mergeCell ref="LRA31:LRK31"/>
    <mergeCell ref="LRL31:LRV31"/>
    <mergeCell ref="LRW31:LSG31"/>
    <mergeCell ref="LSH31:LSR31"/>
    <mergeCell ref="LSS31:LTC31"/>
    <mergeCell ref="LTD31:LTN31"/>
    <mergeCell ref="LTO31:LTY31"/>
    <mergeCell ref="LTZ31:LUJ31"/>
    <mergeCell ref="LGA31:LGK31"/>
    <mergeCell ref="LGL31:LGV31"/>
    <mergeCell ref="LGW31:LHG31"/>
    <mergeCell ref="LHH31:LHR31"/>
    <mergeCell ref="LHS31:LIC31"/>
    <mergeCell ref="LID31:LIN31"/>
    <mergeCell ref="LIO31:LIY31"/>
    <mergeCell ref="LIZ31:LJJ31"/>
    <mergeCell ref="LJK31:LJU31"/>
    <mergeCell ref="LJV31:LKF31"/>
    <mergeCell ref="LKG31:LKQ31"/>
    <mergeCell ref="LKR31:LLB31"/>
    <mergeCell ref="LLC31:LLM31"/>
    <mergeCell ref="LLN31:LLX31"/>
    <mergeCell ref="LLY31:LMI31"/>
    <mergeCell ref="LMJ31:LMT31"/>
    <mergeCell ref="LMU31:LNE31"/>
    <mergeCell ref="KYV31:KZF31"/>
    <mergeCell ref="KZG31:KZQ31"/>
    <mergeCell ref="KZR31:LAB31"/>
    <mergeCell ref="LAC31:LAM31"/>
    <mergeCell ref="LAN31:LAX31"/>
    <mergeCell ref="LAY31:LBI31"/>
    <mergeCell ref="LBJ31:LBT31"/>
    <mergeCell ref="LBU31:LCE31"/>
    <mergeCell ref="LCF31:LCP31"/>
    <mergeCell ref="LCQ31:LDA31"/>
    <mergeCell ref="LDB31:LDL31"/>
    <mergeCell ref="LDM31:LDW31"/>
    <mergeCell ref="LDX31:LEH31"/>
    <mergeCell ref="LEI31:LES31"/>
    <mergeCell ref="LET31:LFD31"/>
    <mergeCell ref="LFE31:LFO31"/>
    <mergeCell ref="LFP31:LFZ31"/>
    <mergeCell ref="KRQ31:KSA31"/>
    <mergeCell ref="KSB31:KSL31"/>
    <mergeCell ref="KSM31:KSW31"/>
    <mergeCell ref="KSX31:KTH31"/>
    <mergeCell ref="KTI31:KTS31"/>
    <mergeCell ref="KTT31:KUD31"/>
    <mergeCell ref="KUE31:KUO31"/>
    <mergeCell ref="KUP31:KUZ31"/>
    <mergeCell ref="KVA31:KVK31"/>
    <mergeCell ref="KVL31:KVV31"/>
    <mergeCell ref="KVW31:KWG31"/>
    <mergeCell ref="KWH31:KWR31"/>
    <mergeCell ref="KWS31:KXC31"/>
    <mergeCell ref="KXD31:KXN31"/>
    <mergeCell ref="KXO31:KXY31"/>
    <mergeCell ref="KXZ31:KYJ31"/>
    <mergeCell ref="KYK31:KYU31"/>
    <mergeCell ref="KKL31:KKV31"/>
    <mergeCell ref="KKW31:KLG31"/>
    <mergeCell ref="KLH31:KLR31"/>
    <mergeCell ref="KLS31:KMC31"/>
    <mergeCell ref="KMD31:KMN31"/>
    <mergeCell ref="KMO31:KMY31"/>
    <mergeCell ref="KMZ31:KNJ31"/>
    <mergeCell ref="KNK31:KNU31"/>
    <mergeCell ref="KNV31:KOF31"/>
    <mergeCell ref="KOG31:KOQ31"/>
    <mergeCell ref="KOR31:KPB31"/>
    <mergeCell ref="KPC31:KPM31"/>
    <mergeCell ref="KPN31:KPX31"/>
    <mergeCell ref="KPY31:KQI31"/>
    <mergeCell ref="KQJ31:KQT31"/>
    <mergeCell ref="KQU31:KRE31"/>
    <mergeCell ref="KRF31:KRP31"/>
    <mergeCell ref="KDG31:KDQ31"/>
    <mergeCell ref="KDR31:KEB31"/>
    <mergeCell ref="KEC31:KEM31"/>
    <mergeCell ref="KEN31:KEX31"/>
    <mergeCell ref="KEY31:KFI31"/>
    <mergeCell ref="KFJ31:KFT31"/>
    <mergeCell ref="KFU31:KGE31"/>
    <mergeCell ref="KGF31:KGP31"/>
    <mergeCell ref="KGQ31:KHA31"/>
    <mergeCell ref="KHB31:KHL31"/>
    <mergeCell ref="KHM31:KHW31"/>
    <mergeCell ref="KHX31:KIH31"/>
    <mergeCell ref="KII31:KIS31"/>
    <mergeCell ref="KIT31:KJD31"/>
    <mergeCell ref="KJE31:KJO31"/>
    <mergeCell ref="KJP31:KJZ31"/>
    <mergeCell ref="KKA31:KKK31"/>
    <mergeCell ref="JWB31:JWL31"/>
    <mergeCell ref="JWM31:JWW31"/>
    <mergeCell ref="JWX31:JXH31"/>
    <mergeCell ref="JXI31:JXS31"/>
    <mergeCell ref="JXT31:JYD31"/>
    <mergeCell ref="JYE31:JYO31"/>
    <mergeCell ref="JYP31:JYZ31"/>
    <mergeCell ref="JZA31:JZK31"/>
    <mergeCell ref="JZL31:JZV31"/>
    <mergeCell ref="JZW31:KAG31"/>
    <mergeCell ref="KAH31:KAR31"/>
    <mergeCell ref="KAS31:KBC31"/>
    <mergeCell ref="KBD31:KBN31"/>
    <mergeCell ref="KBO31:KBY31"/>
    <mergeCell ref="KBZ31:KCJ31"/>
    <mergeCell ref="KCK31:KCU31"/>
    <mergeCell ref="KCV31:KDF31"/>
    <mergeCell ref="JOW31:JPG31"/>
    <mergeCell ref="JPH31:JPR31"/>
    <mergeCell ref="JPS31:JQC31"/>
    <mergeCell ref="JQD31:JQN31"/>
    <mergeCell ref="JQO31:JQY31"/>
    <mergeCell ref="JQZ31:JRJ31"/>
    <mergeCell ref="JRK31:JRU31"/>
    <mergeCell ref="JRV31:JSF31"/>
    <mergeCell ref="JSG31:JSQ31"/>
    <mergeCell ref="JSR31:JTB31"/>
    <mergeCell ref="JTC31:JTM31"/>
    <mergeCell ref="JTN31:JTX31"/>
    <mergeCell ref="JTY31:JUI31"/>
    <mergeCell ref="JUJ31:JUT31"/>
    <mergeCell ref="JUU31:JVE31"/>
    <mergeCell ref="JVF31:JVP31"/>
    <mergeCell ref="JVQ31:JWA31"/>
    <mergeCell ref="JHR31:JIB31"/>
    <mergeCell ref="JIC31:JIM31"/>
    <mergeCell ref="JIN31:JIX31"/>
    <mergeCell ref="JIY31:JJI31"/>
    <mergeCell ref="JJJ31:JJT31"/>
    <mergeCell ref="JJU31:JKE31"/>
    <mergeCell ref="JKF31:JKP31"/>
    <mergeCell ref="JKQ31:JLA31"/>
    <mergeCell ref="JLB31:JLL31"/>
    <mergeCell ref="JLM31:JLW31"/>
    <mergeCell ref="JLX31:JMH31"/>
    <mergeCell ref="JMI31:JMS31"/>
    <mergeCell ref="JMT31:JND31"/>
    <mergeCell ref="JNE31:JNO31"/>
    <mergeCell ref="JNP31:JNZ31"/>
    <mergeCell ref="JOA31:JOK31"/>
    <mergeCell ref="JOL31:JOV31"/>
    <mergeCell ref="JAM31:JAW31"/>
    <mergeCell ref="JAX31:JBH31"/>
    <mergeCell ref="JBI31:JBS31"/>
    <mergeCell ref="JBT31:JCD31"/>
    <mergeCell ref="JCE31:JCO31"/>
    <mergeCell ref="JCP31:JCZ31"/>
    <mergeCell ref="JDA31:JDK31"/>
    <mergeCell ref="JDL31:JDV31"/>
    <mergeCell ref="JDW31:JEG31"/>
    <mergeCell ref="JEH31:JER31"/>
    <mergeCell ref="JES31:JFC31"/>
    <mergeCell ref="JFD31:JFN31"/>
    <mergeCell ref="JFO31:JFY31"/>
    <mergeCell ref="JFZ31:JGJ31"/>
    <mergeCell ref="JGK31:JGU31"/>
    <mergeCell ref="JGV31:JHF31"/>
    <mergeCell ref="JHG31:JHQ31"/>
    <mergeCell ref="ITH31:ITR31"/>
    <mergeCell ref="ITS31:IUC31"/>
    <mergeCell ref="IUD31:IUN31"/>
    <mergeCell ref="IUO31:IUY31"/>
    <mergeCell ref="IUZ31:IVJ31"/>
    <mergeCell ref="IVK31:IVU31"/>
    <mergeCell ref="IVV31:IWF31"/>
    <mergeCell ref="IWG31:IWQ31"/>
    <mergeCell ref="IWR31:IXB31"/>
    <mergeCell ref="IXC31:IXM31"/>
    <mergeCell ref="IXN31:IXX31"/>
    <mergeCell ref="IXY31:IYI31"/>
    <mergeCell ref="IYJ31:IYT31"/>
    <mergeCell ref="IYU31:IZE31"/>
    <mergeCell ref="IZF31:IZP31"/>
    <mergeCell ref="IZQ31:JAA31"/>
    <mergeCell ref="JAB31:JAL31"/>
    <mergeCell ref="IMC31:IMM31"/>
    <mergeCell ref="IMN31:IMX31"/>
    <mergeCell ref="IMY31:INI31"/>
    <mergeCell ref="INJ31:INT31"/>
    <mergeCell ref="INU31:IOE31"/>
    <mergeCell ref="IOF31:IOP31"/>
    <mergeCell ref="IOQ31:IPA31"/>
    <mergeCell ref="IPB31:IPL31"/>
    <mergeCell ref="IPM31:IPW31"/>
    <mergeCell ref="IPX31:IQH31"/>
    <mergeCell ref="IQI31:IQS31"/>
    <mergeCell ref="IQT31:IRD31"/>
    <mergeCell ref="IRE31:IRO31"/>
    <mergeCell ref="IRP31:IRZ31"/>
    <mergeCell ref="ISA31:ISK31"/>
    <mergeCell ref="ISL31:ISV31"/>
    <mergeCell ref="ISW31:ITG31"/>
    <mergeCell ref="IEX31:IFH31"/>
    <mergeCell ref="IFI31:IFS31"/>
    <mergeCell ref="IFT31:IGD31"/>
    <mergeCell ref="IGE31:IGO31"/>
    <mergeCell ref="IGP31:IGZ31"/>
    <mergeCell ref="IHA31:IHK31"/>
    <mergeCell ref="IHL31:IHV31"/>
    <mergeCell ref="IHW31:IIG31"/>
    <mergeCell ref="IIH31:IIR31"/>
    <mergeCell ref="IIS31:IJC31"/>
    <mergeCell ref="IJD31:IJN31"/>
    <mergeCell ref="IJO31:IJY31"/>
    <mergeCell ref="IJZ31:IKJ31"/>
    <mergeCell ref="IKK31:IKU31"/>
    <mergeCell ref="IKV31:ILF31"/>
    <mergeCell ref="ILG31:ILQ31"/>
    <mergeCell ref="ILR31:IMB31"/>
    <mergeCell ref="HXS31:HYC31"/>
    <mergeCell ref="HYD31:HYN31"/>
    <mergeCell ref="HYO31:HYY31"/>
    <mergeCell ref="HYZ31:HZJ31"/>
    <mergeCell ref="HZK31:HZU31"/>
    <mergeCell ref="HZV31:IAF31"/>
    <mergeCell ref="IAG31:IAQ31"/>
    <mergeCell ref="IAR31:IBB31"/>
    <mergeCell ref="IBC31:IBM31"/>
    <mergeCell ref="IBN31:IBX31"/>
    <mergeCell ref="IBY31:ICI31"/>
    <mergeCell ref="ICJ31:ICT31"/>
    <mergeCell ref="ICU31:IDE31"/>
    <mergeCell ref="IDF31:IDP31"/>
    <mergeCell ref="IDQ31:IEA31"/>
    <mergeCell ref="IEB31:IEL31"/>
    <mergeCell ref="IEM31:IEW31"/>
    <mergeCell ref="HQN31:HQX31"/>
    <mergeCell ref="HQY31:HRI31"/>
    <mergeCell ref="HRJ31:HRT31"/>
    <mergeCell ref="HRU31:HSE31"/>
    <mergeCell ref="HSF31:HSP31"/>
    <mergeCell ref="HSQ31:HTA31"/>
    <mergeCell ref="HTB31:HTL31"/>
    <mergeCell ref="HTM31:HTW31"/>
    <mergeCell ref="HTX31:HUH31"/>
    <mergeCell ref="HUI31:HUS31"/>
    <mergeCell ref="HUT31:HVD31"/>
    <mergeCell ref="HVE31:HVO31"/>
    <mergeCell ref="HVP31:HVZ31"/>
    <mergeCell ref="HWA31:HWK31"/>
    <mergeCell ref="HWL31:HWV31"/>
    <mergeCell ref="HWW31:HXG31"/>
    <mergeCell ref="HXH31:HXR31"/>
    <mergeCell ref="HJI31:HJS31"/>
    <mergeCell ref="HJT31:HKD31"/>
    <mergeCell ref="HKE31:HKO31"/>
    <mergeCell ref="HKP31:HKZ31"/>
    <mergeCell ref="HLA31:HLK31"/>
    <mergeCell ref="HLL31:HLV31"/>
    <mergeCell ref="HLW31:HMG31"/>
    <mergeCell ref="HMH31:HMR31"/>
    <mergeCell ref="HMS31:HNC31"/>
    <mergeCell ref="HND31:HNN31"/>
    <mergeCell ref="HNO31:HNY31"/>
    <mergeCell ref="HNZ31:HOJ31"/>
    <mergeCell ref="HOK31:HOU31"/>
    <mergeCell ref="HOV31:HPF31"/>
    <mergeCell ref="HPG31:HPQ31"/>
    <mergeCell ref="HPR31:HQB31"/>
    <mergeCell ref="HQC31:HQM31"/>
    <mergeCell ref="HCD31:HCN31"/>
    <mergeCell ref="HCO31:HCY31"/>
    <mergeCell ref="HCZ31:HDJ31"/>
    <mergeCell ref="HDK31:HDU31"/>
    <mergeCell ref="HDV31:HEF31"/>
    <mergeCell ref="HEG31:HEQ31"/>
    <mergeCell ref="HER31:HFB31"/>
    <mergeCell ref="HFC31:HFM31"/>
    <mergeCell ref="HFN31:HFX31"/>
    <mergeCell ref="HFY31:HGI31"/>
    <mergeCell ref="HGJ31:HGT31"/>
    <mergeCell ref="HGU31:HHE31"/>
    <mergeCell ref="HHF31:HHP31"/>
    <mergeCell ref="HHQ31:HIA31"/>
    <mergeCell ref="HIB31:HIL31"/>
    <mergeCell ref="HIM31:HIW31"/>
    <mergeCell ref="HIX31:HJH31"/>
    <mergeCell ref="GUY31:GVI31"/>
    <mergeCell ref="GVJ31:GVT31"/>
    <mergeCell ref="GVU31:GWE31"/>
    <mergeCell ref="GWF31:GWP31"/>
    <mergeCell ref="GWQ31:GXA31"/>
    <mergeCell ref="GXB31:GXL31"/>
    <mergeCell ref="GXM31:GXW31"/>
    <mergeCell ref="GXX31:GYH31"/>
    <mergeCell ref="GYI31:GYS31"/>
    <mergeCell ref="GYT31:GZD31"/>
    <mergeCell ref="GZE31:GZO31"/>
    <mergeCell ref="GZP31:GZZ31"/>
    <mergeCell ref="HAA31:HAK31"/>
    <mergeCell ref="HAL31:HAV31"/>
    <mergeCell ref="HAW31:HBG31"/>
    <mergeCell ref="HBH31:HBR31"/>
    <mergeCell ref="HBS31:HCC31"/>
    <mergeCell ref="GNT31:GOD31"/>
    <mergeCell ref="GOE31:GOO31"/>
    <mergeCell ref="GOP31:GOZ31"/>
    <mergeCell ref="GPA31:GPK31"/>
    <mergeCell ref="GPL31:GPV31"/>
    <mergeCell ref="GPW31:GQG31"/>
    <mergeCell ref="GQH31:GQR31"/>
    <mergeCell ref="GQS31:GRC31"/>
    <mergeCell ref="GRD31:GRN31"/>
    <mergeCell ref="GRO31:GRY31"/>
    <mergeCell ref="GRZ31:GSJ31"/>
    <mergeCell ref="GSK31:GSU31"/>
    <mergeCell ref="GSV31:GTF31"/>
    <mergeCell ref="GTG31:GTQ31"/>
    <mergeCell ref="GTR31:GUB31"/>
    <mergeCell ref="GUC31:GUM31"/>
    <mergeCell ref="GUN31:GUX31"/>
    <mergeCell ref="GGO31:GGY31"/>
    <mergeCell ref="GGZ31:GHJ31"/>
    <mergeCell ref="GHK31:GHU31"/>
    <mergeCell ref="GHV31:GIF31"/>
    <mergeCell ref="GIG31:GIQ31"/>
    <mergeCell ref="GIR31:GJB31"/>
    <mergeCell ref="GJC31:GJM31"/>
    <mergeCell ref="GJN31:GJX31"/>
    <mergeCell ref="GJY31:GKI31"/>
    <mergeCell ref="GKJ31:GKT31"/>
    <mergeCell ref="GKU31:GLE31"/>
    <mergeCell ref="GLF31:GLP31"/>
    <mergeCell ref="GLQ31:GMA31"/>
    <mergeCell ref="GMB31:GML31"/>
    <mergeCell ref="GMM31:GMW31"/>
    <mergeCell ref="GMX31:GNH31"/>
    <mergeCell ref="GNI31:GNS31"/>
    <mergeCell ref="FZJ31:FZT31"/>
    <mergeCell ref="FZU31:GAE31"/>
    <mergeCell ref="GAF31:GAP31"/>
    <mergeCell ref="GAQ31:GBA31"/>
    <mergeCell ref="GBB31:GBL31"/>
    <mergeCell ref="GBM31:GBW31"/>
    <mergeCell ref="GBX31:GCH31"/>
    <mergeCell ref="GCI31:GCS31"/>
    <mergeCell ref="GCT31:GDD31"/>
    <mergeCell ref="GDE31:GDO31"/>
    <mergeCell ref="GDP31:GDZ31"/>
    <mergeCell ref="GEA31:GEK31"/>
    <mergeCell ref="GEL31:GEV31"/>
    <mergeCell ref="GEW31:GFG31"/>
    <mergeCell ref="GFH31:GFR31"/>
    <mergeCell ref="GFS31:GGC31"/>
    <mergeCell ref="GGD31:GGN31"/>
    <mergeCell ref="FSE31:FSO31"/>
    <mergeCell ref="FSP31:FSZ31"/>
    <mergeCell ref="FTA31:FTK31"/>
    <mergeCell ref="FTL31:FTV31"/>
    <mergeCell ref="FTW31:FUG31"/>
    <mergeCell ref="FUH31:FUR31"/>
    <mergeCell ref="FUS31:FVC31"/>
    <mergeCell ref="FVD31:FVN31"/>
    <mergeCell ref="FVO31:FVY31"/>
    <mergeCell ref="FVZ31:FWJ31"/>
    <mergeCell ref="FWK31:FWU31"/>
    <mergeCell ref="FWV31:FXF31"/>
    <mergeCell ref="FXG31:FXQ31"/>
    <mergeCell ref="FXR31:FYB31"/>
    <mergeCell ref="FYC31:FYM31"/>
    <mergeCell ref="FYN31:FYX31"/>
    <mergeCell ref="FYY31:FZI31"/>
    <mergeCell ref="FKZ31:FLJ31"/>
    <mergeCell ref="FLK31:FLU31"/>
    <mergeCell ref="FLV31:FMF31"/>
    <mergeCell ref="FMG31:FMQ31"/>
    <mergeCell ref="FMR31:FNB31"/>
    <mergeCell ref="FNC31:FNM31"/>
    <mergeCell ref="FNN31:FNX31"/>
    <mergeCell ref="FNY31:FOI31"/>
    <mergeCell ref="FOJ31:FOT31"/>
    <mergeCell ref="FOU31:FPE31"/>
    <mergeCell ref="FPF31:FPP31"/>
    <mergeCell ref="FPQ31:FQA31"/>
    <mergeCell ref="FQB31:FQL31"/>
    <mergeCell ref="FQM31:FQW31"/>
    <mergeCell ref="FQX31:FRH31"/>
    <mergeCell ref="FRI31:FRS31"/>
    <mergeCell ref="FRT31:FSD31"/>
    <mergeCell ref="FDU31:FEE31"/>
    <mergeCell ref="FEF31:FEP31"/>
    <mergeCell ref="FEQ31:FFA31"/>
    <mergeCell ref="FFB31:FFL31"/>
    <mergeCell ref="FFM31:FFW31"/>
    <mergeCell ref="FFX31:FGH31"/>
    <mergeCell ref="FGI31:FGS31"/>
    <mergeCell ref="FGT31:FHD31"/>
    <mergeCell ref="FHE31:FHO31"/>
    <mergeCell ref="FHP31:FHZ31"/>
    <mergeCell ref="FIA31:FIK31"/>
    <mergeCell ref="FIL31:FIV31"/>
    <mergeCell ref="FIW31:FJG31"/>
    <mergeCell ref="FJH31:FJR31"/>
    <mergeCell ref="FJS31:FKC31"/>
    <mergeCell ref="FKD31:FKN31"/>
    <mergeCell ref="FKO31:FKY31"/>
    <mergeCell ref="EWP31:EWZ31"/>
    <mergeCell ref="EXA31:EXK31"/>
    <mergeCell ref="EXL31:EXV31"/>
    <mergeCell ref="EXW31:EYG31"/>
    <mergeCell ref="EYH31:EYR31"/>
    <mergeCell ref="EYS31:EZC31"/>
    <mergeCell ref="EZD31:EZN31"/>
    <mergeCell ref="EZO31:EZY31"/>
    <mergeCell ref="EZZ31:FAJ31"/>
    <mergeCell ref="FAK31:FAU31"/>
    <mergeCell ref="FAV31:FBF31"/>
    <mergeCell ref="FBG31:FBQ31"/>
    <mergeCell ref="FBR31:FCB31"/>
    <mergeCell ref="FCC31:FCM31"/>
    <mergeCell ref="FCN31:FCX31"/>
    <mergeCell ref="FCY31:FDI31"/>
    <mergeCell ref="FDJ31:FDT31"/>
    <mergeCell ref="EPK31:EPU31"/>
    <mergeCell ref="EPV31:EQF31"/>
    <mergeCell ref="EQG31:EQQ31"/>
    <mergeCell ref="EQR31:ERB31"/>
    <mergeCell ref="ERC31:ERM31"/>
    <mergeCell ref="ERN31:ERX31"/>
    <mergeCell ref="ERY31:ESI31"/>
    <mergeCell ref="ESJ31:EST31"/>
    <mergeCell ref="ESU31:ETE31"/>
    <mergeCell ref="ETF31:ETP31"/>
    <mergeCell ref="ETQ31:EUA31"/>
    <mergeCell ref="EUB31:EUL31"/>
    <mergeCell ref="EUM31:EUW31"/>
    <mergeCell ref="EUX31:EVH31"/>
    <mergeCell ref="EVI31:EVS31"/>
    <mergeCell ref="EVT31:EWD31"/>
    <mergeCell ref="EWE31:EWO31"/>
    <mergeCell ref="EIF31:EIP31"/>
    <mergeCell ref="EIQ31:EJA31"/>
    <mergeCell ref="EJB31:EJL31"/>
    <mergeCell ref="EJM31:EJW31"/>
    <mergeCell ref="EJX31:EKH31"/>
    <mergeCell ref="EKI31:EKS31"/>
    <mergeCell ref="EKT31:ELD31"/>
    <mergeCell ref="ELE31:ELO31"/>
    <mergeCell ref="ELP31:ELZ31"/>
    <mergeCell ref="EMA31:EMK31"/>
    <mergeCell ref="EML31:EMV31"/>
    <mergeCell ref="EMW31:ENG31"/>
    <mergeCell ref="ENH31:ENR31"/>
    <mergeCell ref="ENS31:EOC31"/>
    <mergeCell ref="EOD31:EON31"/>
    <mergeCell ref="EOO31:EOY31"/>
    <mergeCell ref="EOZ31:EPJ31"/>
    <mergeCell ref="EBA31:EBK31"/>
    <mergeCell ref="EBL31:EBV31"/>
    <mergeCell ref="EBW31:ECG31"/>
    <mergeCell ref="ECH31:ECR31"/>
    <mergeCell ref="ECS31:EDC31"/>
    <mergeCell ref="EDD31:EDN31"/>
    <mergeCell ref="EDO31:EDY31"/>
    <mergeCell ref="EDZ31:EEJ31"/>
    <mergeCell ref="EEK31:EEU31"/>
    <mergeCell ref="EEV31:EFF31"/>
    <mergeCell ref="EFG31:EFQ31"/>
    <mergeCell ref="EFR31:EGB31"/>
    <mergeCell ref="EGC31:EGM31"/>
    <mergeCell ref="EGN31:EGX31"/>
    <mergeCell ref="EGY31:EHI31"/>
    <mergeCell ref="EHJ31:EHT31"/>
    <mergeCell ref="EHU31:EIE31"/>
    <mergeCell ref="DTV31:DUF31"/>
    <mergeCell ref="DUG31:DUQ31"/>
    <mergeCell ref="DUR31:DVB31"/>
    <mergeCell ref="DVC31:DVM31"/>
    <mergeCell ref="DVN31:DVX31"/>
    <mergeCell ref="DVY31:DWI31"/>
    <mergeCell ref="DWJ31:DWT31"/>
    <mergeCell ref="DWU31:DXE31"/>
    <mergeCell ref="DXF31:DXP31"/>
    <mergeCell ref="DXQ31:DYA31"/>
    <mergeCell ref="DYB31:DYL31"/>
    <mergeCell ref="DYM31:DYW31"/>
    <mergeCell ref="DYX31:DZH31"/>
    <mergeCell ref="DZI31:DZS31"/>
    <mergeCell ref="DZT31:EAD31"/>
    <mergeCell ref="EAE31:EAO31"/>
    <mergeCell ref="EAP31:EAZ31"/>
    <mergeCell ref="DMQ31:DNA31"/>
    <mergeCell ref="DNB31:DNL31"/>
    <mergeCell ref="DNM31:DNW31"/>
    <mergeCell ref="DNX31:DOH31"/>
    <mergeCell ref="DOI31:DOS31"/>
    <mergeCell ref="DOT31:DPD31"/>
    <mergeCell ref="DPE31:DPO31"/>
    <mergeCell ref="DPP31:DPZ31"/>
    <mergeCell ref="DQA31:DQK31"/>
    <mergeCell ref="DQL31:DQV31"/>
    <mergeCell ref="DQW31:DRG31"/>
    <mergeCell ref="DRH31:DRR31"/>
    <mergeCell ref="DRS31:DSC31"/>
    <mergeCell ref="DSD31:DSN31"/>
    <mergeCell ref="DSO31:DSY31"/>
    <mergeCell ref="DSZ31:DTJ31"/>
    <mergeCell ref="DTK31:DTU31"/>
    <mergeCell ref="DFL31:DFV31"/>
    <mergeCell ref="DFW31:DGG31"/>
    <mergeCell ref="DGH31:DGR31"/>
    <mergeCell ref="DGS31:DHC31"/>
    <mergeCell ref="DHD31:DHN31"/>
    <mergeCell ref="DHO31:DHY31"/>
    <mergeCell ref="DHZ31:DIJ31"/>
    <mergeCell ref="DIK31:DIU31"/>
    <mergeCell ref="DIV31:DJF31"/>
    <mergeCell ref="DJG31:DJQ31"/>
    <mergeCell ref="DJR31:DKB31"/>
    <mergeCell ref="DKC31:DKM31"/>
    <mergeCell ref="DKN31:DKX31"/>
    <mergeCell ref="DKY31:DLI31"/>
    <mergeCell ref="DLJ31:DLT31"/>
    <mergeCell ref="DLU31:DME31"/>
    <mergeCell ref="DMF31:DMP31"/>
    <mergeCell ref="CYG31:CYQ31"/>
    <mergeCell ref="CYR31:CZB31"/>
    <mergeCell ref="CZC31:CZM31"/>
    <mergeCell ref="CZN31:CZX31"/>
    <mergeCell ref="CZY31:DAI31"/>
    <mergeCell ref="DAJ31:DAT31"/>
    <mergeCell ref="DAU31:DBE31"/>
    <mergeCell ref="DBF31:DBP31"/>
    <mergeCell ref="DBQ31:DCA31"/>
    <mergeCell ref="DCB31:DCL31"/>
    <mergeCell ref="DCM31:DCW31"/>
    <mergeCell ref="DCX31:DDH31"/>
    <mergeCell ref="DDI31:DDS31"/>
    <mergeCell ref="DDT31:DED31"/>
    <mergeCell ref="DEE31:DEO31"/>
    <mergeCell ref="DEP31:DEZ31"/>
    <mergeCell ref="DFA31:DFK31"/>
    <mergeCell ref="CRB31:CRL31"/>
    <mergeCell ref="CRM31:CRW31"/>
    <mergeCell ref="CRX31:CSH31"/>
    <mergeCell ref="CSI31:CSS31"/>
    <mergeCell ref="CST31:CTD31"/>
    <mergeCell ref="CTE31:CTO31"/>
    <mergeCell ref="CTP31:CTZ31"/>
    <mergeCell ref="CUA31:CUK31"/>
    <mergeCell ref="CUL31:CUV31"/>
    <mergeCell ref="CUW31:CVG31"/>
    <mergeCell ref="CVH31:CVR31"/>
    <mergeCell ref="CVS31:CWC31"/>
    <mergeCell ref="CWD31:CWN31"/>
    <mergeCell ref="CWO31:CWY31"/>
    <mergeCell ref="CWZ31:CXJ31"/>
    <mergeCell ref="CXK31:CXU31"/>
    <mergeCell ref="CXV31:CYF31"/>
    <mergeCell ref="CJW31:CKG31"/>
    <mergeCell ref="CKH31:CKR31"/>
    <mergeCell ref="CKS31:CLC31"/>
    <mergeCell ref="CLD31:CLN31"/>
    <mergeCell ref="CLO31:CLY31"/>
    <mergeCell ref="CLZ31:CMJ31"/>
    <mergeCell ref="CMK31:CMU31"/>
    <mergeCell ref="CMV31:CNF31"/>
    <mergeCell ref="CNG31:CNQ31"/>
    <mergeCell ref="CNR31:COB31"/>
    <mergeCell ref="COC31:COM31"/>
    <mergeCell ref="CON31:COX31"/>
    <mergeCell ref="COY31:CPI31"/>
    <mergeCell ref="CPJ31:CPT31"/>
    <mergeCell ref="CPU31:CQE31"/>
    <mergeCell ref="CQF31:CQP31"/>
    <mergeCell ref="CQQ31:CRA31"/>
    <mergeCell ref="CCR31:CDB31"/>
    <mergeCell ref="CDC31:CDM31"/>
    <mergeCell ref="CDN31:CDX31"/>
    <mergeCell ref="CDY31:CEI31"/>
    <mergeCell ref="CEJ31:CET31"/>
    <mergeCell ref="CEU31:CFE31"/>
    <mergeCell ref="CFF31:CFP31"/>
    <mergeCell ref="CFQ31:CGA31"/>
    <mergeCell ref="CGB31:CGL31"/>
    <mergeCell ref="CGM31:CGW31"/>
    <mergeCell ref="CGX31:CHH31"/>
    <mergeCell ref="CHI31:CHS31"/>
    <mergeCell ref="CHT31:CID31"/>
    <mergeCell ref="CIE31:CIO31"/>
    <mergeCell ref="CIP31:CIZ31"/>
    <mergeCell ref="CJA31:CJK31"/>
    <mergeCell ref="CJL31:CJV31"/>
    <mergeCell ref="BVM31:BVW31"/>
    <mergeCell ref="BVX31:BWH31"/>
    <mergeCell ref="BWI31:BWS31"/>
    <mergeCell ref="BWT31:BXD31"/>
    <mergeCell ref="BXE31:BXO31"/>
    <mergeCell ref="BXP31:BXZ31"/>
    <mergeCell ref="BYA31:BYK31"/>
    <mergeCell ref="BYL31:BYV31"/>
    <mergeCell ref="BYW31:BZG31"/>
    <mergeCell ref="BZH31:BZR31"/>
    <mergeCell ref="BZS31:CAC31"/>
    <mergeCell ref="CAD31:CAN31"/>
    <mergeCell ref="CAO31:CAY31"/>
    <mergeCell ref="CAZ31:CBJ31"/>
    <mergeCell ref="CBK31:CBU31"/>
    <mergeCell ref="CBV31:CCF31"/>
    <mergeCell ref="CCG31:CCQ31"/>
    <mergeCell ref="BOH31:BOR31"/>
    <mergeCell ref="BOS31:BPC31"/>
    <mergeCell ref="BPD31:BPN31"/>
    <mergeCell ref="BPO31:BPY31"/>
    <mergeCell ref="BPZ31:BQJ31"/>
    <mergeCell ref="BQK31:BQU31"/>
    <mergeCell ref="BQV31:BRF31"/>
    <mergeCell ref="BRG31:BRQ31"/>
    <mergeCell ref="BRR31:BSB31"/>
    <mergeCell ref="BSC31:BSM31"/>
    <mergeCell ref="BSN31:BSX31"/>
    <mergeCell ref="BSY31:BTI31"/>
    <mergeCell ref="BTJ31:BTT31"/>
    <mergeCell ref="BTU31:BUE31"/>
    <mergeCell ref="BUF31:BUP31"/>
    <mergeCell ref="BUQ31:BVA31"/>
    <mergeCell ref="BVB31:BVL31"/>
    <mergeCell ref="BHC31:BHM31"/>
    <mergeCell ref="BHN31:BHX31"/>
    <mergeCell ref="BHY31:BII31"/>
    <mergeCell ref="BIJ31:BIT31"/>
    <mergeCell ref="BIU31:BJE31"/>
    <mergeCell ref="BJF31:BJP31"/>
    <mergeCell ref="BJQ31:BKA31"/>
    <mergeCell ref="BKB31:BKL31"/>
    <mergeCell ref="BKM31:BKW31"/>
    <mergeCell ref="BKX31:BLH31"/>
    <mergeCell ref="BLI31:BLS31"/>
    <mergeCell ref="BLT31:BMD31"/>
    <mergeCell ref="BME31:BMO31"/>
    <mergeCell ref="BMP31:BMZ31"/>
    <mergeCell ref="BNA31:BNK31"/>
    <mergeCell ref="BNL31:BNV31"/>
    <mergeCell ref="BNW31:BOG31"/>
    <mergeCell ref="AZX31:BAH31"/>
    <mergeCell ref="BAI31:BAS31"/>
    <mergeCell ref="BAT31:BBD31"/>
    <mergeCell ref="BBE31:BBO31"/>
    <mergeCell ref="BBP31:BBZ31"/>
    <mergeCell ref="BCA31:BCK31"/>
    <mergeCell ref="BCL31:BCV31"/>
    <mergeCell ref="BCW31:BDG31"/>
    <mergeCell ref="BDH31:BDR31"/>
    <mergeCell ref="BDS31:BEC31"/>
    <mergeCell ref="BED31:BEN31"/>
    <mergeCell ref="BEO31:BEY31"/>
    <mergeCell ref="BEZ31:BFJ31"/>
    <mergeCell ref="BFK31:BFU31"/>
    <mergeCell ref="BFV31:BGF31"/>
    <mergeCell ref="BGG31:BGQ31"/>
    <mergeCell ref="BGR31:BHB31"/>
    <mergeCell ref="ASS31:ATC31"/>
    <mergeCell ref="ATD31:ATN31"/>
    <mergeCell ref="ATO31:ATY31"/>
    <mergeCell ref="ATZ31:AUJ31"/>
    <mergeCell ref="AUK31:AUU31"/>
    <mergeCell ref="AUV31:AVF31"/>
    <mergeCell ref="AVG31:AVQ31"/>
    <mergeCell ref="AVR31:AWB31"/>
    <mergeCell ref="AWC31:AWM31"/>
    <mergeCell ref="AWN31:AWX31"/>
    <mergeCell ref="AWY31:AXI31"/>
    <mergeCell ref="AXJ31:AXT31"/>
    <mergeCell ref="AXU31:AYE31"/>
    <mergeCell ref="AYF31:AYP31"/>
    <mergeCell ref="AYQ31:AZA31"/>
    <mergeCell ref="AZB31:AZL31"/>
    <mergeCell ref="AZM31:AZW31"/>
    <mergeCell ref="ALN31:ALX31"/>
    <mergeCell ref="ALY31:AMI31"/>
    <mergeCell ref="AMJ31:AMT31"/>
    <mergeCell ref="AMU31:ANE31"/>
    <mergeCell ref="ANF31:ANP31"/>
    <mergeCell ref="ANQ31:AOA31"/>
    <mergeCell ref="AOB31:AOL31"/>
    <mergeCell ref="AOM31:AOW31"/>
    <mergeCell ref="AOX31:APH31"/>
    <mergeCell ref="API31:APS31"/>
    <mergeCell ref="APT31:AQD31"/>
    <mergeCell ref="AQE31:AQO31"/>
    <mergeCell ref="AQP31:AQZ31"/>
    <mergeCell ref="ARA31:ARK31"/>
    <mergeCell ref="ARL31:ARV31"/>
    <mergeCell ref="ARW31:ASG31"/>
    <mergeCell ref="ASH31:ASR31"/>
    <mergeCell ref="AEI31:AES31"/>
    <mergeCell ref="AET31:AFD31"/>
    <mergeCell ref="AFE31:AFO31"/>
    <mergeCell ref="AFP31:AFZ31"/>
    <mergeCell ref="AGA31:AGK31"/>
    <mergeCell ref="AGL31:AGV31"/>
    <mergeCell ref="AGW31:AHG31"/>
    <mergeCell ref="AHH31:AHR31"/>
    <mergeCell ref="AHS31:AIC31"/>
    <mergeCell ref="AID31:AIN31"/>
    <mergeCell ref="AIO31:AIY31"/>
    <mergeCell ref="AIZ31:AJJ31"/>
    <mergeCell ref="AJK31:AJU31"/>
    <mergeCell ref="AJV31:AKF31"/>
    <mergeCell ref="AKG31:AKQ31"/>
    <mergeCell ref="AKR31:ALB31"/>
    <mergeCell ref="ALC31:ALM31"/>
    <mergeCell ref="XD31:XN31"/>
    <mergeCell ref="XO31:XY31"/>
    <mergeCell ref="XZ31:YJ31"/>
    <mergeCell ref="YK31:YU31"/>
    <mergeCell ref="YV31:ZF31"/>
    <mergeCell ref="ZG31:ZQ31"/>
    <mergeCell ref="ZR31:AAB31"/>
    <mergeCell ref="AAC31:AAM31"/>
    <mergeCell ref="AAN31:AAX31"/>
    <mergeCell ref="AAY31:ABI31"/>
    <mergeCell ref="ABJ31:ABT31"/>
    <mergeCell ref="ABU31:ACE31"/>
    <mergeCell ref="ACF31:ACP31"/>
    <mergeCell ref="ACQ31:ADA31"/>
    <mergeCell ref="ADB31:ADL31"/>
    <mergeCell ref="ADM31:ADW31"/>
    <mergeCell ref="ADX31:AEH31"/>
    <mergeCell ref="PY31:QI31"/>
    <mergeCell ref="QJ31:QT31"/>
    <mergeCell ref="QU31:RE31"/>
    <mergeCell ref="RF31:RP31"/>
    <mergeCell ref="RQ31:SA31"/>
    <mergeCell ref="SB31:SL31"/>
    <mergeCell ref="SM31:SW31"/>
    <mergeCell ref="SX31:TH31"/>
    <mergeCell ref="TI31:TS31"/>
    <mergeCell ref="TT31:UD31"/>
    <mergeCell ref="UE31:UO31"/>
    <mergeCell ref="UP31:UZ31"/>
    <mergeCell ref="VA31:VK31"/>
    <mergeCell ref="VL31:VV31"/>
    <mergeCell ref="VW31:WG31"/>
    <mergeCell ref="WH31:WR31"/>
    <mergeCell ref="WS31:XC31"/>
    <mergeCell ref="IT31:JD31"/>
    <mergeCell ref="JE31:JO31"/>
    <mergeCell ref="JP31:JZ31"/>
    <mergeCell ref="KA31:KK31"/>
    <mergeCell ref="KL31:KV31"/>
    <mergeCell ref="KW31:LG31"/>
    <mergeCell ref="LH31:LR31"/>
    <mergeCell ref="LS31:MC31"/>
    <mergeCell ref="MD31:MN31"/>
    <mergeCell ref="MO31:MY31"/>
    <mergeCell ref="MZ31:NJ31"/>
    <mergeCell ref="NK31:NU31"/>
    <mergeCell ref="NV31:OF31"/>
    <mergeCell ref="OG31:OQ31"/>
    <mergeCell ref="OR31:PB31"/>
    <mergeCell ref="PC31:PM31"/>
    <mergeCell ref="PN31:PX31"/>
    <mergeCell ref="BO31:BY31"/>
    <mergeCell ref="BZ31:CJ31"/>
    <mergeCell ref="CK31:CU31"/>
    <mergeCell ref="CV31:DF31"/>
    <mergeCell ref="DG31:DQ31"/>
    <mergeCell ref="DR31:EB31"/>
    <mergeCell ref="EC31:EM31"/>
    <mergeCell ref="EN31:EX31"/>
    <mergeCell ref="EY31:FI31"/>
    <mergeCell ref="FJ31:FT31"/>
    <mergeCell ref="FU31:GE31"/>
    <mergeCell ref="GF31:GP31"/>
    <mergeCell ref="GQ31:HA31"/>
    <mergeCell ref="HB31:HL31"/>
    <mergeCell ref="HM31:HW31"/>
    <mergeCell ref="HX31:IH31"/>
    <mergeCell ref="II31:IS31"/>
    <mergeCell ref="BD31:BN31"/>
    <mergeCell ref="A1314:AZ1314"/>
    <mergeCell ref="A1169:BB1170"/>
    <mergeCell ref="A1093:BB1094"/>
    <mergeCell ref="A1078:BB1079"/>
    <mergeCell ref="A1036:BB1037"/>
    <mergeCell ref="A788:BB789"/>
    <mergeCell ref="U93:AB93"/>
    <mergeCell ref="A90:AY90"/>
    <mergeCell ref="AZ90:BB90"/>
    <mergeCell ref="A79:BB79"/>
    <mergeCell ref="A80:AY80"/>
    <mergeCell ref="A89:AY89"/>
    <mergeCell ref="A122:AY122"/>
    <mergeCell ref="A88:BB88"/>
    <mergeCell ref="A91:AY91"/>
    <mergeCell ref="A92:AY92"/>
    <mergeCell ref="A93:S93"/>
    <mergeCell ref="AK93:AU93"/>
    <mergeCell ref="T94:AB94"/>
    <mergeCell ref="AC94:AJ94"/>
    <mergeCell ref="AZ44:BB44"/>
    <mergeCell ref="A45:AY45"/>
    <mergeCell ref="AZ45:BB45"/>
    <mergeCell ref="A46:AY46"/>
    <mergeCell ref="AD417:AG419"/>
    <mergeCell ref="AH417:AK419"/>
    <mergeCell ref="A139:AY139"/>
    <mergeCell ref="A140:AY140"/>
    <mergeCell ref="A141:AY141"/>
    <mergeCell ref="A142:AY142"/>
    <mergeCell ref="A143:AY143"/>
    <mergeCell ref="WNA1168:WOY1168"/>
    <mergeCell ref="WOZ1168:WQX1168"/>
    <mergeCell ref="WQY1168:WSW1168"/>
    <mergeCell ref="WSX1168:WUV1168"/>
    <mergeCell ref="WUW1168:WWU1168"/>
    <mergeCell ref="WWV1168:WYT1168"/>
    <mergeCell ref="WYU1168:XAS1168"/>
    <mergeCell ref="XAT1168:XCR1168"/>
    <mergeCell ref="XCS1168:XEQ1168"/>
    <mergeCell ref="WBG1168:WDE1168"/>
    <mergeCell ref="WDF1168:WFD1168"/>
    <mergeCell ref="WFE1168:WHC1168"/>
    <mergeCell ref="WHD1168:WJB1168"/>
    <mergeCell ref="WJC1168:WLA1168"/>
    <mergeCell ref="TSL1168:TUJ1168"/>
    <mergeCell ref="TUK1168:TWI1168"/>
    <mergeCell ref="TWJ1168:TYH1168"/>
    <mergeCell ref="TYI1168:UAG1168"/>
    <mergeCell ref="UAH1168:UCF1168"/>
    <mergeCell ref="UCG1168:UEE1168"/>
    <mergeCell ref="UEF1168:UGD1168"/>
    <mergeCell ref="UGE1168:UIC1168"/>
    <mergeCell ref="UID1168:UKB1168"/>
    <mergeCell ref="UKC1168:UMA1168"/>
    <mergeCell ref="UMB1168:UNZ1168"/>
    <mergeCell ref="UOA1168:UPY1168"/>
    <mergeCell ref="UPZ1168:URX1168"/>
    <mergeCell ref="URY1168:UTW1168"/>
    <mergeCell ref="SWW1168:SYU1168"/>
    <mergeCell ref="SYV1168:TAT1168"/>
    <mergeCell ref="TAU1168:TCS1168"/>
    <mergeCell ref="TCT1168:TER1168"/>
    <mergeCell ref="TES1168:TGQ1168"/>
    <mergeCell ref="TGR1168:TIP1168"/>
    <mergeCell ref="TIQ1168:TKO1168"/>
    <mergeCell ref="TKP1168:TMN1168"/>
    <mergeCell ref="OSZ1168:OUX1168"/>
    <mergeCell ref="SFF1168:SHD1168"/>
    <mergeCell ref="VVJ1168:VXH1168"/>
    <mergeCell ref="VXI1168:VZG1168"/>
    <mergeCell ref="TMO1168:TOM1168"/>
    <mergeCell ref="TON1168:TQL1168"/>
    <mergeCell ref="TQM1168:TSK1168"/>
    <mergeCell ref="SSY1168:SUW1168"/>
    <mergeCell ref="WLB1168:WMZ1168"/>
    <mergeCell ref="RHR1168:RJP1168"/>
    <mergeCell ref="RJQ1168:RLO1168"/>
    <mergeCell ref="RLP1168:RNN1168"/>
    <mergeCell ref="RNO1168:RPM1168"/>
    <mergeCell ref="QQA1168:QRY1168"/>
    <mergeCell ref="QRZ1168:QTX1168"/>
    <mergeCell ref="QTY1168:QVW1168"/>
    <mergeCell ref="QVX1168:QXV1168"/>
    <mergeCell ref="RBU1168:RDS1168"/>
    <mergeCell ref="SLC1168:SNA1168"/>
    <mergeCell ref="SNB1168:SOZ1168"/>
    <mergeCell ref="SPA1168:SQY1168"/>
    <mergeCell ref="SQZ1168:SSX1168"/>
    <mergeCell ref="SDG1168:SFE1168"/>
    <mergeCell ref="PQN1168:PSL1168"/>
    <mergeCell ref="XER1168:XFD1168"/>
    <mergeCell ref="VZH1168:WBF1168"/>
    <mergeCell ref="A55:AG55"/>
    <mergeCell ref="AK55:AM55"/>
    <mergeCell ref="AS55:AT55"/>
    <mergeCell ref="A56:AG56"/>
    <mergeCell ref="AK56:AM56"/>
    <mergeCell ref="AS56:AT56"/>
    <mergeCell ref="AO55:AP55"/>
    <mergeCell ref="AV55:AW55"/>
    <mergeCell ref="AO56:AP56"/>
    <mergeCell ref="AV56:AW56"/>
    <mergeCell ref="VBT1168:VDR1168"/>
    <mergeCell ref="VDS1168:VFQ1168"/>
    <mergeCell ref="VFR1168:VHP1168"/>
    <mergeCell ref="VHQ1168:VJO1168"/>
    <mergeCell ref="VJP1168:VLN1168"/>
    <mergeCell ref="VLO1168:VNM1168"/>
    <mergeCell ref="VNN1168:VPL1168"/>
    <mergeCell ref="VPM1168:VRK1168"/>
    <mergeCell ref="VRL1168:VTJ1168"/>
    <mergeCell ref="VTK1168:VVI1168"/>
    <mergeCell ref="SUX1168:SWV1168"/>
    <mergeCell ref="A1163:BA1163"/>
    <mergeCell ref="UTX1168:UVV1168"/>
    <mergeCell ref="UVW1168:UXU1168"/>
    <mergeCell ref="UXV1168:UZT1168"/>
    <mergeCell ref="UZU1168:VBS1168"/>
    <mergeCell ref="QXW1168:QZU1168"/>
    <mergeCell ref="QZV1168:RBT1168"/>
    <mergeCell ref="SHE1168:SJC1168"/>
    <mergeCell ref="SJD1168:SLB1168"/>
    <mergeCell ref="PSM1168:PUK1168"/>
    <mergeCell ref="PUL1168:PWJ1168"/>
    <mergeCell ref="PWK1168:PYI1168"/>
    <mergeCell ref="PYJ1168:QAH1168"/>
    <mergeCell ref="QAI1168:QCG1168"/>
    <mergeCell ref="QCH1168:QEF1168"/>
    <mergeCell ref="QEG1168:QGE1168"/>
    <mergeCell ref="QGF1168:QID1168"/>
    <mergeCell ref="QIE1168:QKC1168"/>
    <mergeCell ref="QKD1168:QMB1168"/>
    <mergeCell ref="QMC1168:QOA1168"/>
    <mergeCell ref="QOB1168:QPZ1168"/>
    <mergeCell ref="OUY1168:OWW1168"/>
    <mergeCell ref="OWX1168:OYV1168"/>
    <mergeCell ref="OYW1168:PAU1168"/>
    <mergeCell ref="PAV1168:PCT1168"/>
    <mergeCell ref="PCU1168:PES1168"/>
    <mergeCell ref="RZI1168:SBG1168"/>
    <mergeCell ref="SBH1168:SDF1168"/>
    <mergeCell ref="NLQ1168:NNO1168"/>
    <mergeCell ref="NNP1168:NPN1168"/>
    <mergeCell ref="NPO1168:NRM1168"/>
    <mergeCell ref="NRN1168:NTL1168"/>
    <mergeCell ref="NTM1168:NVK1168"/>
    <mergeCell ref="NVL1168:NXJ1168"/>
    <mergeCell ref="NXK1168:NZI1168"/>
    <mergeCell ref="NZJ1168:OBH1168"/>
    <mergeCell ref="OBI1168:ODG1168"/>
    <mergeCell ref="ODH1168:OFF1168"/>
    <mergeCell ref="OFG1168:OHE1168"/>
    <mergeCell ref="OHF1168:OJD1168"/>
    <mergeCell ref="OJE1168:OLC1168"/>
    <mergeCell ref="OLD1168:ONB1168"/>
    <mergeCell ref="ONC1168:OPA1168"/>
    <mergeCell ref="OPB1168:OQZ1168"/>
    <mergeCell ref="ORA1168:OSY1168"/>
    <mergeCell ref="RPN1168:RRL1168"/>
    <mergeCell ref="RRM1168:RTK1168"/>
    <mergeCell ref="RTL1168:RVJ1168"/>
    <mergeCell ref="RVK1168:RXI1168"/>
    <mergeCell ref="RXJ1168:RZH1168"/>
    <mergeCell ref="PET1168:PGR1168"/>
    <mergeCell ref="PGS1168:PIQ1168"/>
    <mergeCell ref="PIR1168:PKP1168"/>
    <mergeCell ref="PKQ1168:PMO1168"/>
    <mergeCell ref="PMP1168:PON1168"/>
    <mergeCell ref="POO1168:PQM1168"/>
    <mergeCell ref="RDT1168:RFR1168"/>
    <mergeCell ref="RFS1168:RHQ1168"/>
    <mergeCell ref="MEH1168:MGF1168"/>
    <mergeCell ref="MGG1168:MIE1168"/>
    <mergeCell ref="MIF1168:MKD1168"/>
    <mergeCell ref="MKE1168:MMC1168"/>
    <mergeCell ref="MMD1168:MOB1168"/>
    <mergeCell ref="MOC1168:MQA1168"/>
    <mergeCell ref="MQB1168:MRZ1168"/>
    <mergeCell ref="MSA1168:MTY1168"/>
    <mergeCell ref="MTZ1168:MVX1168"/>
    <mergeCell ref="MVY1168:MXW1168"/>
    <mergeCell ref="MXX1168:MZV1168"/>
    <mergeCell ref="MZW1168:NBU1168"/>
    <mergeCell ref="NBV1168:NDT1168"/>
    <mergeCell ref="NDU1168:NFS1168"/>
    <mergeCell ref="NFT1168:NHR1168"/>
    <mergeCell ref="NHS1168:NJQ1168"/>
    <mergeCell ref="NJR1168:NLP1168"/>
    <mergeCell ref="KWY1168:KYW1168"/>
    <mergeCell ref="KYX1168:LAV1168"/>
    <mergeCell ref="LAW1168:LCU1168"/>
    <mergeCell ref="LCV1168:LET1168"/>
    <mergeCell ref="LEU1168:LGS1168"/>
    <mergeCell ref="LGT1168:LIR1168"/>
    <mergeCell ref="LIS1168:LKQ1168"/>
    <mergeCell ref="LKR1168:LMP1168"/>
    <mergeCell ref="LMQ1168:LOO1168"/>
    <mergeCell ref="LOP1168:LQN1168"/>
    <mergeCell ref="LQO1168:LSM1168"/>
    <mergeCell ref="LSN1168:LUL1168"/>
    <mergeCell ref="LUM1168:LWK1168"/>
    <mergeCell ref="LWL1168:LYJ1168"/>
    <mergeCell ref="LYK1168:MAI1168"/>
    <mergeCell ref="MAJ1168:MCH1168"/>
    <mergeCell ref="MCI1168:MEG1168"/>
    <mergeCell ref="JPP1168:JRN1168"/>
    <mergeCell ref="JRO1168:JTM1168"/>
    <mergeCell ref="JTN1168:JVL1168"/>
    <mergeCell ref="JVM1168:JXK1168"/>
    <mergeCell ref="JXL1168:JZJ1168"/>
    <mergeCell ref="JZK1168:KBI1168"/>
    <mergeCell ref="KBJ1168:KDH1168"/>
    <mergeCell ref="KDI1168:KFG1168"/>
    <mergeCell ref="KFH1168:KHF1168"/>
    <mergeCell ref="KHG1168:KJE1168"/>
    <mergeCell ref="KJF1168:KLD1168"/>
    <mergeCell ref="KLE1168:KNC1168"/>
    <mergeCell ref="KND1168:KPB1168"/>
    <mergeCell ref="KPC1168:KRA1168"/>
    <mergeCell ref="KRB1168:KSZ1168"/>
    <mergeCell ref="KTA1168:KUY1168"/>
    <mergeCell ref="KUZ1168:KWX1168"/>
    <mergeCell ref="IIG1168:IKE1168"/>
    <mergeCell ref="IKF1168:IMD1168"/>
    <mergeCell ref="IME1168:IOC1168"/>
    <mergeCell ref="IOD1168:IQB1168"/>
    <mergeCell ref="IQC1168:ISA1168"/>
    <mergeCell ref="ISB1168:ITZ1168"/>
    <mergeCell ref="IUA1168:IVY1168"/>
    <mergeCell ref="IVZ1168:IXX1168"/>
    <mergeCell ref="IXY1168:IZW1168"/>
    <mergeCell ref="IZX1168:JBV1168"/>
    <mergeCell ref="JBW1168:JDU1168"/>
    <mergeCell ref="JDV1168:JFT1168"/>
    <mergeCell ref="JFU1168:JHS1168"/>
    <mergeCell ref="JHT1168:JJR1168"/>
    <mergeCell ref="JJS1168:JLQ1168"/>
    <mergeCell ref="JLR1168:JNP1168"/>
    <mergeCell ref="JNQ1168:JPO1168"/>
    <mergeCell ref="HAX1168:HCV1168"/>
    <mergeCell ref="HCW1168:HEU1168"/>
    <mergeCell ref="HEV1168:HGT1168"/>
    <mergeCell ref="HGU1168:HIS1168"/>
    <mergeCell ref="HIT1168:HKR1168"/>
    <mergeCell ref="HKS1168:HMQ1168"/>
    <mergeCell ref="HMR1168:HOP1168"/>
    <mergeCell ref="HOQ1168:HQO1168"/>
    <mergeCell ref="HQP1168:HSN1168"/>
    <mergeCell ref="HSO1168:HUM1168"/>
    <mergeCell ref="HUN1168:HWL1168"/>
    <mergeCell ref="HWM1168:HYK1168"/>
    <mergeCell ref="HYL1168:IAJ1168"/>
    <mergeCell ref="IAK1168:ICI1168"/>
    <mergeCell ref="ICJ1168:IEH1168"/>
    <mergeCell ref="IEI1168:IGG1168"/>
    <mergeCell ref="IGH1168:IIF1168"/>
    <mergeCell ref="FTO1168:FVM1168"/>
    <mergeCell ref="FVN1168:FXL1168"/>
    <mergeCell ref="FXM1168:FZK1168"/>
    <mergeCell ref="FZL1168:GBJ1168"/>
    <mergeCell ref="GBK1168:GDI1168"/>
    <mergeCell ref="GDJ1168:GFH1168"/>
    <mergeCell ref="GFI1168:GHG1168"/>
    <mergeCell ref="GHH1168:GJF1168"/>
    <mergeCell ref="GJG1168:GLE1168"/>
    <mergeCell ref="GLF1168:GND1168"/>
    <mergeCell ref="GNE1168:GPC1168"/>
    <mergeCell ref="GPD1168:GRB1168"/>
    <mergeCell ref="GRC1168:GTA1168"/>
    <mergeCell ref="GTB1168:GUZ1168"/>
    <mergeCell ref="GVA1168:GWY1168"/>
    <mergeCell ref="GWZ1168:GYX1168"/>
    <mergeCell ref="GYY1168:HAW1168"/>
    <mergeCell ref="EMF1168:EOD1168"/>
    <mergeCell ref="EOE1168:EQC1168"/>
    <mergeCell ref="EQD1168:ESB1168"/>
    <mergeCell ref="ESC1168:EUA1168"/>
    <mergeCell ref="EUB1168:EVZ1168"/>
    <mergeCell ref="EWA1168:EXY1168"/>
    <mergeCell ref="EXZ1168:EZX1168"/>
    <mergeCell ref="EZY1168:FBW1168"/>
    <mergeCell ref="FBX1168:FDV1168"/>
    <mergeCell ref="FDW1168:FFU1168"/>
    <mergeCell ref="FFV1168:FHT1168"/>
    <mergeCell ref="FHU1168:FJS1168"/>
    <mergeCell ref="FJT1168:FLR1168"/>
    <mergeCell ref="FLS1168:FNQ1168"/>
    <mergeCell ref="FNR1168:FPP1168"/>
    <mergeCell ref="FPQ1168:FRO1168"/>
    <mergeCell ref="FRP1168:FTN1168"/>
    <mergeCell ref="DEW1168:DGU1168"/>
    <mergeCell ref="DGV1168:DIT1168"/>
    <mergeCell ref="DIU1168:DKS1168"/>
    <mergeCell ref="DKT1168:DMR1168"/>
    <mergeCell ref="DMS1168:DOQ1168"/>
    <mergeCell ref="DOR1168:DQP1168"/>
    <mergeCell ref="DQQ1168:DSO1168"/>
    <mergeCell ref="DSP1168:DUN1168"/>
    <mergeCell ref="DUO1168:DWM1168"/>
    <mergeCell ref="DWN1168:DYL1168"/>
    <mergeCell ref="DYM1168:EAK1168"/>
    <mergeCell ref="EAL1168:ECJ1168"/>
    <mergeCell ref="ECK1168:EEI1168"/>
    <mergeCell ref="EEJ1168:EGH1168"/>
    <mergeCell ref="EGI1168:EIG1168"/>
    <mergeCell ref="EIH1168:EKF1168"/>
    <mergeCell ref="EKG1168:EME1168"/>
    <mergeCell ref="BXN1168:BZL1168"/>
    <mergeCell ref="BZM1168:CBK1168"/>
    <mergeCell ref="CBL1168:CDJ1168"/>
    <mergeCell ref="CDK1168:CFI1168"/>
    <mergeCell ref="CFJ1168:CHH1168"/>
    <mergeCell ref="CHI1168:CJG1168"/>
    <mergeCell ref="CJH1168:CLF1168"/>
    <mergeCell ref="CLG1168:CNE1168"/>
    <mergeCell ref="CNF1168:CPD1168"/>
    <mergeCell ref="CPE1168:CRC1168"/>
    <mergeCell ref="CRD1168:CTB1168"/>
    <mergeCell ref="CTC1168:CVA1168"/>
    <mergeCell ref="CVB1168:CWZ1168"/>
    <mergeCell ref="CXA1168:CYY1168"/>
    <mergeCell ref="CYZ1168:DAX1168"/>
    <mergeCell ref="DAY1168:DCW1168"/>
    <mergeCell ref="DCX1168:DEV1168"/>
    <mergeCell ref="AQE1168:ASC1168"/>
    <mergeCell ref="ASD1168:AUB1168"/>
    <mergeCell ref="AUC1168:AWA1168"/>
    <mergeCell ref="AWB1168:AXZ1168"/>
    <mergeCell ref="AYA1168:AZY1168"/>
    <mergeCell ref="AZZ1168:BBX1168"/>
    <mergeCell ref="BBY1168:BDW1168"/>
    <mergeCell ref="BDX1168:BFV1168"/>
    <mergeCell ref="BFW1168:BHU1168"/>
    <mergeCell ref="BHV1168:BJT1168"/>
    <mergeCell ref="BJU1168:BLS1168"/>
    <mergeCell ref="BLT1168:BNR1168"/>
    <mergeCell ref="BNS1168:BPQ1168"/>
    <mergeCell ref="BPR1168:BRP1168"/>
    <mergeCell ref="BRQ1168:BTO1168"/>
    <mergeCell ref="BTP1168:BVN1168"/>
    <mergeCell ref="BVO1168:BXM1168"/>
    <mergeCell ref="WNA1161:WOY1161"/>
    <mergeCell ref="WOZ1161:WQX1161"/>
    <mergeCell ref="WQY1161:WSW1161"/>
    <mergeCell ref="WSX1161:WUV1161"/>
    <mergeCell ref="WUW1161:WWU1161"/>
    <mergeCell ref="WWV1161:WYT1161"/>
    <mergeCell ref="WYU1161:XAS1161"/>
    <mergeCell ref="XAT1161:XCR1161"/>
    <mergeCell ref="XCS1161:XEQ1161"/>
    <mergeCell ref="XER1161:XFD1161"/>
    <mergeCell ref="A1168:AY1168"/>
    <mergeCell ref="AZ1168:CX1168"/>
    <mergeCell ref="CY1168:EW1168"/>
    <mergeCell ref="EX1168:GV1168"/>
    <mergeCell ref="GW1168:IU1168"/>
    <mergeCell ref="IV1168:KT1168"/>
    <mergeCell ref="KU1168:MS1168"/>
    <mergeCell ref="MT1168:OR1168"/>
    <mergeCell ref="OS1168:QQ1168"/>
    <mergeCell ref="QR1168:SP1168"/>
    <mergeCell ref="SQ1168:UO1168"/>
    <mergeCell ref="UP1168:WN1168"/>
    <mergeCell ref="WO1168:YM1168"/>
    <mergeCell ref="YN1168:AAL1168"/>
    <mergeCell ref="AAM1168:ACK1168"/>
    <mergeCell ref="ACL1168:AEJ1168"/>
    <mergeCell ref="AEK1168:AGI1168"/>
    <mergeCell ref="AGJ1168:AIH1168"/>
    <mergeCell ref="AII1168:AKG1168"/>
    <mergeCell ref="AKH1168:AMF1168"/>
    <mergeCell ref="AMG1168:AOE1168"/>
    <mergeCell ref="AOF1168:AQD1168"/>
    <mergeCell ref="VFR1161:VHP1161"/>
    <mergeCell ref="VHQ1161:VJO1161"/>
    <mergeCell ref="VJP1161:VLN1161"/>
    <mergeCell ref="VLO1161:VNM1161"/>
    <mergeCell ref="VNN1161:VPL1161"/>
    <mergeCell ref="VPM1161:VRK1161"/>
    <mergeCell ref="VRL1161:VTJ1161"/>
    <mergeCell ref="VTK1161:VVI1161"/>
    <mergeCell ref="VVJ1161:VXH1161"/>
    <mergeCell ref="VXI1161:VZG1161"/>
    <mergeCell ref="VZH1161:WBF1161"/>
    <mergeCell ref="WBG1161:WDE1161"/>
    <mergeCell ref="WDF1161:WFD1161"/>
    <mergeCell ref="WFE1161:WHC1161"/>
    <mergeCell ref="WHD1161:WJB1161"/>
    <mergeCell ref="WJC1161:WLA1161"/>
    <mergeCell ref="WLB1161:WMZ1161"/>
    <mergeCell ref="TYI1161:UAG1161"/>
    <mergeCell ref="UAH1161:UCF1161"/>
    <mergeCell ref="UCG1161:UEE1161"/>
    <mergeCell ref="UEF1161:UGD1161"/>
    <mergeCell ref="UGE1161:UIC1161"/>
    <mergeCell ref="UID1161:UKB1161"/>
    <mergeCell ref="UKC1161:UMA1161"/>
    <mergeCell ref="UMB1161:UNZ1161"/>
    <mergeCell ref="UOA1161:UPY1161"/>
    <mergeCell ref="UPZ1161:URX1161"/>
    <mergeCell ref="URY1161:UTW1161"/>
    <mergeCell ref="UTX1161:UVV1161"/>
    <mergeCell ref="UVW1161:UXU1161"/>
    <mergeCell ref="UXV1161:UZT1161"/>
    <mergeCell ref="UZU1161:VBS1161"/>
    <mergeCell ref="VBT1161:VDR1161"/>
    <mergeCell ref="VDS1161:VFQ1161"/>
    <mergeCell ref="SQZ1161:SSX1161"/>
    <mergeCell ref="SSY1161:SUW1161"/>
    <mergeCell ref="SUX1161:SWV1161"/>
    <mergeCell ref="SWW1161:SYU1161"/>
    <mergeCell ref="SYV1161:TAT1161"/>
    <mergeCell ref="TAU1161:TCS1161"/>
    <mergeCell ref="TCT1161:TER1161"/>
    <mergeCell ref="TES1161:TGQ1161"/>
    <mergeCell ref="TGR1161:TIP1161"/>
    <mergeCell ref="TIQ1161:TKO1161"/>
    <mergeCell ref="TKP1161:TMN1161"/>
    <mergeCell ref="TMO1161:TOM1161"/>
    <mergeCell ref="TON1161:TQL1161"/>
    <mergeCell ref="TQM1161:TSK1161"/>
    <mergeCell ref="TSL1161:TUJ1161"/>
    <mergeCell ref="TUK1161:TWI1161"/>
    <mergeCell ref="TWJ1161:TYH1161"/>
    <mergeCell ref="RJQ1161:RLO1161"/>
    <mergeCell ref="RLP1161:RNN1161"/>
    <mergeCell ref="RNO1161:RPM1161"/>
    <mergeCell ref="RPN1161:RRL1161"/>
    <mergeCell ref="RRM1161:RTK1161"/>
    <mergeCell ref="RTL1161:RVJ1161"/>
    <mergeCell ref="RVK1161:RXI1161"/>
    <mergeCell ref="RXJ1161:RZH1161"/>
    <mergeCell ref="RZI1161:SBG1161"/>
    <mergeCell ref="SBH1161:SDF1161"/>
    <mergeCell ref="SDG1161:SFE1161"/>
    <mergeCell ref="SFF1161:SHD1161"/>
    <mergeCell ref="SHE1161:SJC1161"/>
    <mergeCell ref="SJD1161:SLB1161"/>
    <mergeCell ref="SLC1161:SNA1161"/>
    <mergeCell ref="SNB1161:SOZ1161"/>
    <mergeCell ref="SPA1161:SQY1161"/>
    <mergeCell ref="QCH1161:QEF1161"/>
    <mergeCell ref="QEG1161:QGE1161"/>
    <mergeCell ref="QGF1161:QID1161"/>
    <mergeCell ref="QIE1161:QKC1161"/>
    <mergeCell ref="QKD1161:QMB1161"/>
    <mergeCell ref="QMC1161:QOA1161"/>
    <mergeCell ref="QOB1161:QPZ1161"/>
    <mergeCell ref="QQA1161:QRY1161"/>
    <mergeCell ref="QRZ1161:QTX1161"/>
    <mergeCell ref="QTY1161:QVW1161"/>
    <mergeCell ref="QVX1161:QXV1161"/>
    <mergeCell ref="QXW1161:QZU1161"/>
    <mergeCell ref="QZV1161:RBT1161"/>
    <mergeCell ref="RBU1161:RDS1161"/>
    <mergeCell ref="RDT1161:RFR1161"/>
    <mergeCell ref="RFS1161:RHQ1161"/>
    <mergeCell ref="RHR1161:RJP1161"/>
    <mergeCell ref="OUY1161:OWW1161"/>
    <mergeCell ref="OWX1161:OYV1161"/>
    <mergeCell ref="OYW1161:PAU1161"/>
    <mergeCell ref="PAV1161:PCT1161"/>
    <mergeCell ref="PCU1161:PES1161"/>
    <mergeCell ref="PET1161:PGR1161"/>
    <mergeCell ref="PGS1161:PIQ1161"/>
    <mergeCell ref="PIR1161:PKP1161"/>
    <mergeCell ref="PKQ1161:PMO1161"/>
    <mergeCell ref="PMP1161:PON1161"/>
    <mergeCell ref="POO1161:PQM1161"/>
    <mergeCell ref="PQN1161:PSL1161"/>
    <mergeCell ref="PSM1161:PUK1161"/>
    <mergeCell ref="PUL1161:PWJ1161"/>
    <mergeCell ref="PWK1161:PYI1161"/>
    <mergeCell ref="PYJ1161:QAH1161"/>
    <mergeCell ref="QAI1161:QCG1161"/>
    <mergeCell ref="NNP1161:NPN1161"/>
    <mergeCell ref="NPO1161:NRM1161"/>
    <mergeCell ref="NRN1161:NTL1161"/>
    <mergeCell ref="NTM1161:NVK1161"/>
    <mergeCell ref="NVL1161:NXJ1161"/>
    <mergeCell ref="NXK1161:NZI1161"/>
    <mergeCell ref="NZJ1161:OBH1161"/>
    <mergeCell ref="OBI1161:ODG1161"/>
    <mergeCell ref="ODH1161:OFF1161"/>
    <mergeCell ref="OFG1161:OHE1161"/>
    <mergeCell ref="OHF1161:OJD1161"/>
    <mergeCell ref="OJE1161:OLC1161"/>
    <mergeCell ref="OLD1161:ONB1161"/>
    <mergeCell ref="ONC1161:OPA1161"/>
    <mergeCell ref="OPB1161:OQZ1161"/>
    <mergeCell ref="ORA1161:OSY1161"/>
    <mergeCell ref="OSZ1161:OUX1161"/>
    <mergeCell ref="MGG1161:MIE1161"/>
    <mergeCell ref="MIF1161:MKD1161"/>
    <mergeCell ref="MKE1161:MMC1161"/>
    <mergeCell ref="MMD1161:MOB1161"/>
    <mergeCell ref="MOC1161:MQA1161"/>
    <mergeCell ref="MQB1161:MRZ1161"/>
    <mergeCell ref="MSA1161:MTY1161"/>
    <mergeCell ref="MTZ1161:MVX1161"/>
    <mergeCell ref="MVY1161:MXW1161"/>
    <mergeCell ref="MXX1161:MZV1161"/>
    <mergeCell ref="MZW1161:NBU1161"/>
    <mergeCell ref="NBV1161:NDT1161"/>
    <mergeCell ref="NDU1161:NFS1161"/>
    <mergeCell ref="NFT1161:NHR1161"/>
    <mergeCell ref="NHS1161:NJQ1161"/>
    <mergeCell ref="NJR1161:NLP1161"/>
    <mergeCell ref="NLQ1161:NNO1161"/>
    <mergeCell ref="KYX1161:LAV1161"/>
    <mergeCell ref="LAW1161:LCU1161"/>
    <mergeCell ref="LCV1161:LET1161"/>
    <mergeCell ref="LEU1161:LGS1161"/>
    <mergeCell ref="LGT1161:LIR1161"/>
    <mergeCell ref="LIS1161:LKQ1161"/>
    <mergeCell ref="LKR1161:LMP1161"/>
    <mergeCell ref="LMQ1161:LOO1161"/>
    <mergeCell ref="LOP1161:LQN1161"/>
    <mergeCell ref="LQO1161:LSM1161"/>
    <mergeCell ref="LSN1161:LUL1161"/>
    <mergeCell ref="LUM1161:LWK1161"/>
    <mergeCell ref="LWL1161:LYJ1161"/>
    <mergeCell ref="LYK1161:MAI1161"/>
    <mergeCell ref="MAJ1161:MCH1161"/>
    <mergeCell ref="MCI1161:MEG1161"/>
    <mergeCell ref="MEH1161:MGF1161"/>
    <mergeCell ref="JRO1161:JTM1161"/>
    <mergeCell ref="JTN1161:JVL1161"/>
    <mergeCell ref="JVM1161:JXK1161"/>
    <mergeCell ref="JXL1161:JZJ1161"/>
    <mergeCell ref="JZK1161:KBI1161"/>
    <mergeCell ref="KBJ1161:KDH1161"/>
    <mergeCell ref="KDI1161:KFG1161"/>
    <mergeCell ref="KFH1161:KHF1161"/>
    <mergeCell ref="KHG1161:KJE1161"/>
    <mergeCell ref="KJF1161:KLD1161"/>
    <mergeCell ref="KLE1161:KNC1161"/>
    <mergeCell ref="KND1161:KPB1161"/>
    <mergeCell ref="KPC1161:KRA1161"/>
    <mergeCell ref="KRB1161:KSZ1161"/>
    <mergeCell ref="KTA1161:KUY1161"/>
    <mergeCell ref="KUZ1161:KWX1161"/>
    <mergeCell ref="KWY1161:KYW1161"/>
    <mergeCell ref="IKF1161:IMD1161"/>
    <mergeCell ref="IME1161:IOC1161"/>
    <mergeCell ref="IOD1161:IQB1161"/>
    <mergeCell ref="IQC1161:ISA1161"/>
    <mergeCell ref="ISB1161:ITZ1161"/>
    <mergeCell ref="IUA1161:IVY1161"/>
    <mergeCell ref="IVZ1161:IXX1161"/>
    <mergeCell ref="IXY1161:IZW1161"/>
    <mergeCell ref="IZX1161:JBV1161"/>
    <mergeCell ref="JBW1161:JDU1161"/>
    <mergeCell ref="JDV1161:JFT1161"/>
    <mergeCell ref="JFU1161:JHS1161"/>
    <mergeCell ref="JHT1161:JJR1161"/>
    <mergeCell ref="JJS1161:JLQ1161"/>
    <mergeCell ref="JLR1161:JNP1161"/>
    <mergeCell ref="JNQ1161:JPO1161"/>
    <mergeCell ref="JPP1161:JRN1161"/>
    <mergeCell ref="HCW1161:HEU1161"/>
    <mergeCell ref="HEV1161:HGT1161"/>
    <mergeCell ref="HGU1161:HIS1161"/>
    <mergeCell ref="HIT1161:HKR1161"/>
    <mergeCell ref="HKS1161:HMQ1161"/>
    <mergeCell ref="HMR1161:HOP1161"/>
    <mergeCell ref="HOQ1161:HQO1161"/>
    <mergeCell ref="HQP1161:HSN1161"/>
    <mergeCell ref="HSO1161:HUM1161"/>
    <mergeCell ref="HUN1161:HWL1161"/>
    <mergeCell ref="HWM1161:HYK1161"/>
    <mergeCell ref="HYL1161:IAJ1161"/>
    <mergeCell ref="IAK1161:ICI1161"/>
    <mergeCell ref="ICJ1161:IEH1161"/>
    <mergeCell ref="IEI1161:IGG1161"/>
    <mergeCell ref="IGH1161:IIF1161"/>
    <mergeCell ref="IIG1161:IKE1161"/>
    <mergeCell ref="FVN1161:FXL1161"/>
    <mergeCell ref="FXM1161:FZK1161"/>
    <mergeCell ref="FZL1161:GBJ1161"/>
    <mergeCell ref="GBK1161:GDI1161"/>
    <mergeCell ref="GDJ1161:GFH1161"/>
    <mergeCell ref="GFI1161:GHG1161"/>
    <mergeCell ref="GHH1161:GJF1161"/>
    <mergeCell ref="GJG1161:GLE1161"/>
    <mergeCell ref="GLF1161:GND1161"/>
    <mergeCell ref="GNE1161:GPC1161"/>
    <mergeCell ref="GPD1161:GRB1161"/>
    <mergeCell ref="GRC1161:GTA1161"/>
    <mergeCell ref="GTB1161:GUZ1161"/>
    <mergeCell ref="GVA1161:GWY1161"/>
    <mergeCell ref="GWZ1161:GYX1161"/>
    <mergeCell ref="GYY1161:HAW1161"/>
    <mergeCell ref="HAX1161:HCV1161"/>
    <mergeCell ref="EOE1161:EQC1161"/>
    <mergeCell ref="EQD1161:ESB1161"/>
    <mergeCell ref="ESC1161:EUA1161"/>
    <mergeCell ref="EUB1161:EVZ1161"/>
    <mergeCell ref="EWA1161:EXY1161"/>
    <mergeCell ref="EXZ1161:EZX1161"/>
    <mergeCell ref="EZY1161:FBW1161"/>
    <mergeCell ref="FBX1161:FDV1161"/>
    <mergeCell ref="FDW1161:FFU1161"/>
    <mergeCell ref="FFV1161:FHT1161"/>
    <mergeCell ref="FHU1161:FJS1161"/>
    <mergeCell ref="FJT1161:FLR1161"/>
    <mergeCell ref="FLS1161:FNQ1161"/>
    <mergeCell ref="FNR1161:FPP1161"/>
    <mergeCell ref="FPQ1161:FRO1161"/>
    <mergeCell ref="FRP1161:FTN1161"/>
    <mergeCell ref="FTO1161:FVM1161"/>
    <mergeCell ref="DGV1161:DIT1161"/>
    <mergeCell ref="DIU1161:DKS1161"/>
    <mergeCell ref="DKT1161:DMR1161"/>
    <mergeCell ref="DMS1161:DOQ1161"/>
    <mergeCell ref="DOR1161:DQP1161"/>
    <mergeCell ref="DQQ1161:DSO1161"/>
    <mergeCell ref="DSP1161:DUN1161"/>
    <mergeCell ref="DUO1161:DWM1161"/>
    <mergeCell ref="DWN1161:DYL1161"/>
    <mergeCell ref="DYM1161:EAK1161"/>
    <mergeCell ref="EAL1161:ECJ1161"/>
    <mergeCell ref="ECK1161:EEI1161"/>
    <mergeCell ref="EEJ1161:EGH1161"/>
    <mergeCell ref="EGI1161:EIG1161"/>
    <mergeCell ref="EIH1161:EKF1161"/>
    <mergeCell ref="EKG1161:EME1161"/>
    <mergeCell ref="EMF1161:EOD1161"/>
    <mergeCell ref="BZM1161:CBK1161"/>
    <mergeCell ref="CBL1161:CDJ1161"/>
    <mergeCell ref="CDK1161:CFI1161"/>
    <mergeCell ref="CFJ1161:CHH1161"/>
    <mergeCell ref="CHI1161:CJG1161"/>
    <mergeCell ref="CJH1161:CLF1161"/>
    <mergeCell ref="CLG1161:CNE1161"/>
    <mergeCell ref="CNF1161:CPD1161"/>
    <mergeCell ref="CPE1161:CRC1161"/>
    <mergeCell ref="CRD1161:CTB1161"/>
    <mergeCell ref="CTC1161:CVA1161"/>
    <mergeCell ref="CVB1161:CWZ1161"/>
    <mergeCell ref="CXA1161:CYY1161"/>
    <mergeCell ref="CYZ1161:DAX1161"/>
    <mergeCell ref="DAY1161:DCW1161"/>
    <mergeCell ref="DCX1161:DEV1161"/>
    <mergeCell ref="DEW1161:DGU1161"/>
    <mergeCell ref="ASD1161:AUB1161"/>
    <mergeCell ref="AUC1161:AWA1161"/>
    <mergeCell ref="AWB1161:AXZ1161"/>
    <mergeCell ref="AYA1161:AZY1161"/>
    <mergeCell ref="AZZ1161:BBX1161"/>
    <mergeCell ref="BBY1161:BDW1161"/>
    <mergeCell ref="BDX1161:BFV1161"/>
    <mergeCell ref="BFW1161:BHU1161"/>
    <mergeCell ref="BHV1161:BJT1161"/>
    <mergeCell ref="BJU1161:BLS1161"/>
    <mergeCell ref="BLT1161:BNR1161"/>
    <mergeCell ref="BNS1161:BPQ1161"/>
    <mergeCell ref="BPR1161:BRP1161"/>
    <mergeCell ref="BRQ1161:BTO1161"/>
    <mergeCell ref="BTP1161:BVN1161"/>
    <mergeCell ref="BVO1161:BXM1161"/>
    <mergeCell ref="BXN1161:BZL1161"/>
    <mergeCell ref="WOZ1158:WQX1158"/>
    <mergeCell ref="WQY1158:WSW1158"/>
    <mergeCell ref="WSX1158:WUV1158"/>
    <mergeCell ref="WUW1158:WWU1158"/>
    <mergeCell ref="WWV1158:WYT1158"/>
    <mergeCell ref="WYU1158:XAS1158"/>
    <mergeCell ref="XAT1158:XCR1158"/>
    <mergeCell ref="XCS1158:XEQ1158"/>
    <mergeCell ref="XER1158:XFD1158"/>
    <mergeCell ref="A1161:AY1161"/>
    <mergeCell ref="AZ1161:CX1161"/>
    <mergeCell ref="CY1161:EW1161"/>
    <mergeCell ref="EX1161:GV1161"/>
    <mergeCell ref="GW1161:IU1161"/>
    <mergeCell ref="IV1161:KT1161"/>
    <mergeCell ref="KU1161:MS1161"/>
    <mergeCell ref="MT1161:OR1161"/>
    <mergeCell ref="OS1161:QQ1161"/>
    <mergeCell ref="QR1161:SP1161"/>
    <mergeCell ref="SQ1161:UO1161"/>
    <mergeCell ref="UP1161:WN1161"/>
    <mergeCell ref="WO1161:YM1161"/>
    <mergeCell ref="YN1161:AAL1161"/>
    <mergeCell ref="AAM1161:ACK1161"/>
    <mergeCell ref="ACL1161:AEJ1161"/>
    <mergeCell ref="AEK1161:AGI1161"/>
    <mergeCell ref="AGJ1161:AIH1161"/>
    <mergeCell ref="AII1161:AKG1161"/>
    <mergeCell ref="AKH1161:AMF1161"/>
    <mergeCell ref="AMG1161:AOE1161"/>
    <mergeCell ref="AOF1161:AQD1161"/>
    <mergeCell ref="AQE1161:ASC1161"/>
    <mergeCell ref="VHQ1158:VJO1158"/>
    <mergeCell ref="VJP1158:VLN1158"/>
    <mergeCell ref="VLO1158:VNM1158"/>
    <mergeCell ref="VNN1158:VPL1158"/>
    <mergeCell ref="VPM1158:VRK1158"/>
    <mergeCell ref="VRL1158:VTJ1158"/>
    <mergeCell ref="VTK1158:VVI1158"/>
    <mergeCell ref="VVJ1158:VXH1158"/>
    <mergeCell ref="VXI1158:VZG1158"/>
    <mergeCell ref="VZH1158:WBF1158"/>
    <mergeCell ref="WBG1158:WDE1158"/>
    <mergeCell ref="WDF1158:WFD1158"/>
    <mergeCell ref="WFE1158:WHC1158"/>
    <mergeCell ref="WHD1158:WJB1158"/>
    <mergeCell ref="WJC1158:WLA1158"/>
    <mergeCell ref="WLB1158:WMZ1158"/>
    <mergeCell ref="WNA1158:WOY1158"/>
    <mergeCell ref="UAH1158:UCF1158"/>
    <mergeCell ref="UCG1158:UEE1158"/>
    <mergeCell ref="UEF1158:UGD1158"/>
    <mergeCell ref="UGE1158:UIC1158"/>
    <mergeCell ref="UID1158:UKB1158"/>
    <mergeCell ref="UKC1158:UMA1158"/>
    <mergeCell ref="UMB1158:UNZ1158"/>
    <mergeCell ref="UOA1158:UPY1158"/>
    <mergeCell ref="UPZ1158:URX1158"/>
    <mergeCell ref="URY1158:UTW1158"/>
    <mergeCell ref="UTX1158:UVV1158"/>
    <mergeCell ref="UVW1158:UXU1158"/>
    <mergeCell ref="UXV1158:UZT1158"/>
    <mergeCell ref="UZU1158:VBS1158"/>
    <mergeCell ref="VBT1158:VDR1158"/>
    <mergeCell ref="VDS1158:VFQ1158"/>
    <mergeCell ref="VFR1158:VHP1158"/>
    <mergeCell ref="SSY1158:SUW1158"/>
    <mergeCell ref="SUX1158:SWV1158"/>
    <mergeCell ref="SWW1158:SYU1158"/>
    <mergeCell ref="SYV1158:TAT1158"/>
    <mergeCell ref="TAU1158:TCS1158"/>
    <mergeCell ref="TCT1158:TER1158"/>
    <mergeCell ref="TES1158:TGQ1158"/>
    <mergeCell ref="TGR1158:TIP1158"/>
    <mergeCell ref="TIQ1158:TKO1158"/>
    <mergeCell ref="TKP1158:TMN1158"/>
    <mergeCell ref="TMO1158:TOM1158"/>
    <mergeCell ref="TON1158:TQL1158"/>
    <mergeCell ref="TQM1158:TSK1158"/>
    <mergeCell ref="TSL1158:TUJ1158"/>
    <mergeCell ref="TUK1158:TWI1158"/>
    <mergeCell ref="TWJ1158:TYH1158"/>
    <mergeCell ref="TYI1158:UAG1158"/>
    <mergeCell ref="RLP1158:RNN1158"/>
    <mergeCell ref="RNO1158:RPM1158"/>
    <mergeCell ref="RPN1158:RRL1158"/>
    <mergeCell ref="RRM1158:RTK1158"/>
    <mergeCell ref="RTL1158:RVJ1158"/>
    <mergeCell ref="RVK1158:RXI1158"/>
    <mergeCell ref="RXJ1158:RZH1158"/>
    <mergeCell ref="RZI1158:SBG1158"/>
    <mergeCell ref="SBH1158:SDF1158"/>
    <mergeCell ref="SDG1158:SFE1158"/>
    <mergeCell ref="SFF1158:SHD1158"/>
    <mergeCell ref="SHE1158:SJC1158"/>
    <mergeCell ref="SJD1158:SLB1158"/>
    <mergeCell ref="SLC1158:SNA1158"/>
    <mergeCell ref="SNB1158:SOZ1158"/>
    <mergeCell ref="SPA1158:SQY1158"/>
    <mergeCell ref="SQZ1158:SSX1158"/>
    <mergeCell ref="QEG1158:QGE1158"/>
    <mergeCell ref="QGF1158:QID1158"/>
    <mergeCell ref="QIE1158:QKC1158"/>
    <mergeCell ref="QKD1158:QMB1158"/>
    <mergeCell ref="QMC1158:QOA1158"/>
    <mergeCell ref="QOB1158:QPZ1158"/>
    <mergeCell ref="QQA1158:QRY1158"/>
    <mergeCell ref="QRZ1158:QTX1158"/>
    <mergeCell ref="QTY1158:QVW1158"/>
    <mergeCell ref="QVX1158:QXV1158"/>
    <mergeCell ref="QXW1158:QZU1158"/>
    <mergeCell ref="QZV1158:RBT1158"/>
    <mergeCell ref="RBU1158:RDS1158"/>
    <mergeCell ref="RDT1158:RFR1158"/>
    <mergeCell ref="RFS1158:RHQ1158"/>
    <mergeCell ref="RHR1158:RJP1158"/>
    <mergeCell ref="RJQ1158:RLO1158"/>
    <mergeCell ref="OWX1158:OYV1158"/>
    <mergeCell ref="OYW1158:PAU1158"/>
    <mergeCell ref="PAV1158:PCT1158"/>
    <mergeCell ref="PCU1158:PES1158"/>
    <mergeCell ref="PET1158:PGR1158"/>
    <mergeCell ref="PGS1158:PIQ1158"/>
    <mergeCell ref="PIR1158:PKP1158"/>
    <mergeCell ref="PKQ1158:PMO1158"/>
    <mergeCell ref="PMP1158:PON1158"/>
    <mergeCell ref="POO1158:PQM1158"/>
    <mergeCell ref="PQN1158:PSL1158"/>
    <mergeCell ref="PSM1158:PUK1158"/>
    <mergeCell ref="PUL1158:PWJ1158"/>
    <mergeCell ref="PWK1158:PYI1158"/>
    <mergeCell ref="PYJ1158:QAH1158"/>
    <mergeCell ref="QAI1158:QCG1158"/>
    <mergeCell ref="QCH1158:QEF1158"/>
    <mergeCell ref="NPO1158:NRM1158"/>
    <mergeCell ref="NRN1158:NTL1158"/>
    <mergeCell ref="NTM1158:NVK1158"/>
    <mergeCell ref="NVL1158:NXJ1158"/>
    <mergeCell ref="NXK1158:NZI1158"/>
    <mergeCell ref="NZJ1158:OBH1158"/>
    <mergeCell ref="OBI1158:ODG1158"/>
    <mergeCell ref="ODH1158:OFF1158"/>
    <mergeCell ref="OFG1158:OHE1158"/>
    <mergeCell ref="OHF1158:OJD1158"/>
    <mergeCell ref="OJE1158:OLC1158"/>
    <mergeCell ref="OLD1158:ONB1158"/>
    <mergeCell ref="ONC1158:OPA1158"/>
    <mergeCell ref="OPB1158:OQZ1158"/>
    <mergeCell ref="ORA1158:OSY1158"/>
    <mergeCell ref="OSZ1158:OUX1158"/>
    <mergeCell ref="OUY1158:OWW1158"/>
    <mergeCell ref="MIF1158:MKD1158"/>
    <mergeCell ref="MKE1158:MMC1158"/>
    <mergeCell ref="MMD1158:MOB1158"/>
    <mergeCell ref="MOC1158:MQA1158"/>
    <mergeCell ref="MQB1158:MRZ1158"/>
    <mergeCell ref="MSA1158:MTY1158"/>
    <mergeCell ref="MTZ1158:MVX1158"/>
    <mergeCell ref="MVY1158:MXW1158"/>
    <mergeCell ref="MXX1158:MZV1158"/>
    <mergeCell ref="MZW1158:NBU1158"/>
    <mergeCell ref="NBV1158:NDT1158"/>
    <mergeCell ref="NDU1158:NFS1158"/>
    <mergeCell ref="NFT1158:NHR1158"/>
    <mergeCell ref="NHS1158:NJQ1158"/>
    <mergeCell ref="NJR1158:NLP1158"/>
    <mergeCell ref="NLQ1158:NNO1158"/>
    <mergeCell ref="NNP1158:NPN1158"/>
    <mergeCell ref="LAW1158:LCU1158"/>
    <mergeCell ref="LCV1158:LET1158"/>
    <mergeCell ref="LEU1158:LGS1158"/>
    <mergeCell ref="LGT1158:LIR1158"/>
    <mergeCell ref="LIS1158:LKQ1158"/>
    <mergeCell ref="LKR1158:LMP1158"/>
    <mergeCell ref="LMQ1158:LOO1158"/>
    <mergeCell ref="LOP1158:LQN1158"/>
    <mergeCell ref="LQO1158:LSM1158"/>
    <mergeCell ref="LSN1158:LUL1158"/>
    <mergeCell ref="LUM1158:LWK1158"/>
    <mergeCell ref="LWL1158:LYJ1158"/>
    <mergeCell ref="LYK1158:MAI1158"/>
    <mergeCell ref="MAJ1158:MCH1158"/>
    <mergeCell ref="MCI1158:MEG1158"/>
    <mergeCell ref="MEH1158:MGF1158"/>
    <mergeCell ref="MGG1158:MIE1158"/>
    <mergeCell ref="JTN1158:JVL1158"/>
    <mergeCell ref="JVM1158:JXK1158"/>
    <mergeCell ref="JXL1158:JZJ1158"/>
    <mergeCell ref="JZK1158:KBI1158"/>
    <mergeCell ref="KBJ1158:KDH1158"/>
    <mergeCell ref="KDI1158:KFG1158"/>
    <mergeCell ref="KFH1158:KHF1158"/>
    <mergeCell ref="KHG1158:KJE1158"/>
    <mergeCell ref="KJF1158:KLD1158"/>
    <mergeCell ref="KLE1158:KNC1158"/>
    <mergeCell ref="KND1158:KPB1158"/>
    <mergeCell ref="KPC1158:KRA1158"/>
    <mergeCell ref="KRB1158:KSZ1158"/>
    <mergeCell ref="KTA1158:KUY1158"/>
    <mergeCell ref="KUZ1158:KWX1158"/>
    <mergeCell ref="KWY1158:KYW1158"/>
    <mergeCell ref="KYX1158:LAV1158"/>
    <mergeCell ref="IME1158:IOC1158"/>
    <mergeCell ref="IOD1158:IQB1158"/>
    <mergeCell ref="IQC1158:ISA1158"/>
    <mergeCell ref="ISB1158:ITZ1158"/>
    <mergeCell ref="IUA1158:IVY1158"/>
    <mergeCell ref="IVZ1158:IXX1158"/>
    <mergeCell ref="IXY1158:IZW1158"/>
    <mergeCell ref="IZX1158:JBV1158"/>
    <mergeCell ref="JBW1158:JDU1158"/>
    <mergeCell ref="JDV1158:JFT1158"/>
    <mergeCell ref="JFU1158:JHS1158"/>
    <mergeCell ref="JHT1158:JJR1158"/>
    <mergeCell ref="JJS1158:JLQ1158"/>
    <mergeCell ref="JLR1158:JNP1158"/>
    <mergeCell ref="JNQ1158:JPO1158"/>
    <mergeCell ref="JPP1158:JRN1158"/>
    <mergeCell ref="JRO1158:JTM1158"/>
    <mergeCell ref="HEV1158:HGT1158"/>
    <mergeCell ref="HGU1158:HIS1158"/>
    <mergeCell ref="HIT1158:HKR1158"/>
    <mergeCell ref="HKS1158:HMQ1158"/>
    <mergeCell ref="HMR1158:HOP1158"/>
    <mergeCell ref="HOQ1158:HQO1158"/>
    <mergeCell ref="HQP1158:HSN1158"/>
    <mergeCell ref="HSO1158:HUM1158"/>
    <mergeCell ref="HUN1158:HWL1158"/>
    <mergeCell ref="HWM1158:HYK1158"/>
    <mergeCell ref="HYL1158:IAJ1158"/>
    <mergeCell ref="IAK1158:ICI1158"/>
    <mergeCell ref="ICJ1158:IEH1158"/>
    <mergeCell ref="IEI1158:IGG1158"/>
    <mergeCell ref="IGH1158:IIF1158"/>
    <mergeCell ref="IIG1158:IKE1158"/>
    <mergeCell ref="IKF1158:IMD1158"/>
    <mergeCell ref="FXM1158:FZK1158"/>
    <mergeCell ref="FZL1158:GBJ1158"/>
    <mergeCell ref="GBK1158:GDI1158"/>
    <mergeCell ref="GDJ1158:GFH1158"/>
    <mergeCell ref="GFI1158:GHG1158"/>
    <mergeCell ref="GHH1158:GJF1158"/>
    <mergeCell ref="GJG1158:GLE1158"/>
    <mergeCell ref="GLF1158:GND1158"/>
    <mergeCell ref="GNE1158:GPC1158"/>
    <mergeCell ref="GPD1158:GRB1158"/>
    <mergeCell ref="GRC1158:GTA1158"/>
    <mergeCell ref="GTB1158:GUZ1158"/>
    <mergeCell ref="GVA1158:GWY1158"/>
    <mergeCell ref="GWZ1158:GYX1158"/>
    <mergeCell ref="GYY1158:HAW1158"/>
    <mergeCell ref="HAX1158:HCV1158"/>
    <mergeCell ref="HCW1158:HEU1158"/>
    <mergeCell ref="EQD1158:ESB1158"/>
    <mergeCell ref="ESC1158:EUA1158"/>
    <mergeCell ref="EUB1158:EVZ1158"/>
    <mergeCell ref="EWA1158:EXY1158"/>
    <mergeCell ref="EXZ1158:EZX1158"/>
    <mergeCell ref="EZY1158:FBW1158"/>
    <mergeCell ref="FBX1158:FDV1158"/>
    <mergeCell ref="FDW1158:FFU1158"/>
    <mergeCell ref="FFV1158:FHT1158"/>
    <mergeCell ref="FHU1158:FJS1158"/>
    <mergeCell ref="FJT1158:FLR1158"/>
    <mergeCell ref="FLS1158:FNQ1158"/>
    <mergeCell ref="FNR1158:FPP1158"/>
    <mergeCell ref="FPQ1158:FRO1158"/>
    <mergeCell ref="FRP1158:FTN1158"/>
    <mergeCell ref="FTO1158:FVM1158"/>
    <mergeCell ref="FVN1158:FXL1158"/>
    <mergeCell ref="DIU1158:DKS1158"/>
    <mergeCell ref="DKT1158:DMR1158"/>
    <mergeCell ref="DMS1158:DOQ1158"/>
    <mergeCell ref="DOR1158:DQP1158"/>
    <mergeCell ref="DQQ1158:DSO1158"/>
    <mergeCell ref="DSP1158:DUN1158"/>
    <mergeCell ref="DUO1158:DWM1158"/>
    <mergeCell ref="DWN1158:DYL1158"/>
    <mergeCell ref="DYM1158:EAK1158"/>
    <mergeCell ref="EAL1158:ECJ1158"/>
    <mergeCell ref="ECK1158:EEI1158"/>
    <mergeCell ref="EEJ1158:EGH1158"/>
    <mergeCell ref="EGI1158:EIG1158"/>
    <mergeCell ref="EIH1158:EKF1158"/>
    <mergeCell ref="EKG1158:EME1158"/>
    <mergeCell ref="EMF1158:EOD1158"/>
    <mergeCell ref="EOE1158:EQC1158"/>
    <mergeCell ref="CBL1158:CDJ1158"/>
    <mergeCell ref="CDK1158:CFI1158"/>
    <mergeCell ref="CFJ1158:CHH1158"/>
    <mergeCell ref="CHI1158:CJG1158"/>
    <mergeCell ref="CJH1158:CLF1158"/>
    <mergeCell ref="CLG1158:CNE1158"/>
    <mergeCell ref="CNF1158:CPD1158"/>
    <mergeCell ref="CPE1158:CRC1158"/>
    <mergeCell ref="CRD1158:CTB1158"/>
    <mergeCell ref="CTC1158:CVA1158"/>
    <mergeCell ref="CVB1158:CWZ1158"/>
    <mergeCell ref="CXA1158:CYY1158"/>
    <mergeCell ref="CYZ1158:DAX1158"/>
    <mergeCell ref="DAY1158:DCW1158"/>
    <mergeCell ref="DCX1158:DEV1158"/>
    <mergeCell ref="DEW1158:DGU1158"/>
    <mergeCell ref="DGV1158:DIT1158"/>
    <mergeCell ref="AUC1158:AWA1158"/>
    <mergeCell ref="AWB1158:AXZ1158"/>
    <mergeCell ref="AYA1158:AZY1158"/>
    <mergeCell ref="AZZ1158:BBX1158"/>
    <mergeCell ref="BBY1158:BDW1158"/>
    <mergeCell ref="BDX1158:BFV1158"/>
    <mergeCell ref="BFW1158:BHU1158"/>
    <mergeCell ref="BHV1158:BJT1158"/>
    <mergeCell ref="BJU1158:BLS1158"/>
    <mergeCell ref="BLT1158:BNR1158"/>
    <mergeCell ref="BNS1158:BPQ1158"/>
    <mergeCell ref="BPR1158:BRP1158"/>
    <mergeCell ref="BRQ1158:BTO1158"/>
    <mergeCell ref="BTP1158:BVN1158"/>
    <mergeCell ref="BVO1158:BXM1158"/>
    <mergeCell ref="BXN1158:BZL1158"/>
    <mergeCell ref="BZM1158:CBK1158"/>
    <mergeCell ref="WQY1155:WSW1155"/>
    <mergeCell ref="WSX1155:WUV1155"/>
    <mergeCell ref="WUW1155:WWU1155"/>
    <mergeCell ref="WWV1155:WYT1155"/>
    <mergeCell ref="WYU1155:XAS1155"/>
    <mergeCell ref="XAT1155:XCR1155"/>
    <mergeCell ref="XCS1155:XEQ1155"/>
    <mergeCell ref="XER1155:XFD1155"/>
    <mergeCell ref="A1158:AY1158"/>
    <mergeCell ref="AZ1158:CX1158"/>
    <mergeCell ref="CY1158:EW1158"/>
    <mergeCell ref="EX1158:GV1158"/>
    <mergeCell ref="GW1158:IU1158"/>
    <mergeCell ref="IV1158:KT1158"/>
    <mergeCell ref="KU1158:MS1158"/>
    <mergeCell ref="MT1158:OR1158"/>
    <mergeCell ref="OS1158:QQ1158"/>
    <mergeCell ref="QR1158:SP1158"/>
    <mergeCell ref="SQ1158:UO1158"/>
    <mergeCell ref="UP1158:WN1158"/>
    <mergeCell ref="WO1158:YM1158"/>
    <mergeCell ref="YN1158:AAL1158"/>
    <mergeCell ref="AAM1158:ACK1158"/>
    <mergeCell ref="ACL1158:AEJ1158"/>
    <mergeCell ref="AEK1158:AGI1158"/>
    <mergeCell ref="AGJ1158:AIH1158"/>
    <mergeCell ref="AII1158:AKG1158"/>
    <mergeCell ref="AKH1158:AMF1158"/>
    <mergeCell ref="AMG1158:AOE1158"/>
    <mergeCell ref="AOF1158:AQD1158"/>
    <mergeCell ref="AQE1158:ASC1158"/>
    <mergeCell ref="ASD1158:AUB1158"/>
    <mergeCell ref="VJP1155:VLN1155"/>
    <mergeCell ref="VLO1155:VNM1155"/>
    <mergeCell ref="VNN1155:VPL1155"/>
    <mergeCell ref="VPM1155:VRK1155"/>
    <mergeCell ref="VRL1155:VTJ1155"/>
    <mergeCell ref="VTK1155:VVI1155"/>
    <mergeCell ref="VVJ1155:VXH1155"/>
    <mergeCell ref="VXI1155:VZG1155"/>
    <mergeCell ref="VZH1155:WBF1155"/>
    <mergeCell ref="WBG1155:WDE1155"/>
    <mergeCell ref="WDF1155:WFD1155"/>
    <mergeCell ref="WFE1155:WHC1155"/>
    <mergeCell ref="WHD1155:WJB1155"/>
    <mergeCell ref="WJC1155:WLA1155"/>
    <mergeCell ref="WLB1155:WMZ1155"/>
    <mergeCell ref="WNA1155:WOY1155"/>
    <mergeCell ref="WOZ1155:WQX1155"/>
    <mergeCell ref="UCG1155:UEE1155"/>
    <mergeCell ref="UEF1155:UGD1155"/>
    <mergeCell ref="UGE1155:UIC1155"/>
    <mergeCell ref="UID1155:UKB1155"/>
    <mergeCell ref="UKC1155:UMA1155"/>
    <mergeCell ref="UMB1155:UNZ1155"/>
    <mergeCell ref="UOA1155:UPY1155"/>
    <mergeCell ref="UPZ1155:URX1155"/>
    <mergeCell ref="URY1155:UTW1155"/>
    <mergeCell ref="UTX1155:UVV1155"/>
    <mergeCell ref="UVW1155:UXU1155"/>
    <mergeCell ref="UXV1155:UZT1155"/>
    <mergeCell ref="UZU1155:VBS1155"/>
    <mergeCell ref="VBT1155:VDR1155"/>
    <mergeCell ref="VDS1155:VFQ1155"/>
    <mergeCell ref="VFR1155:VHP1155"/>
    <mergeCell ref="VHQ1155:VJO1155"/>
    <mergeCell ref="SUX1155:SWV1155"/>
    <mergeCell ref="SWW1155:SYU1155"/>
    <mergeCell ref="SYV1155:TAT1155"/>
    <mergeCell ref="TAU1155:TCS1155"/>
    <mergeCell ref="TCT1155:TER1155"/>
    <mergeCell ref="TES1155:TGQ1155"/>
    <mergeCell ref="TGR1155:TIP1155"/>
    <mergeCell ref="TIQ1155:TKO1155"/>
    <mergeCell ref="TKP1155:TMN1155"/>
    <mergeCell ref="TMO1155:TOM1155"/>
    <mergeCell ref="TON1155:TQL1155"/>
    <mergeCell ref="TQM1155:TSK1155"/>
    <mergeCell ref="TSL1155:TUJ1155"/>
    <mergeCell ref="TUK1155:TWI1155"/>
    <mergeCell ref="TWJ1155:TYH1155"/>
    <mergeCell ref="TYI1155:UAG1155"/>
    <mergeCell ref="UAH1155:UCF1155"/>
    <mergeCell ref="RNO1155:RPM1155"/>
    <mergeCell ref="RPN1155:RRL1155"/>
    <mergeCell ref="RRM1155:RTK1155"/>
    <mergeCell ref="RTL1155:RVJ1155"/>
    <mergeCell ref="RVK1155:RXI1155"/>
    <mergeCell ref="RXJ1155:RZH1155"/>
    <mergeCell ref="RZI1155:SBG1155"/>
    <mergeCell ref="SBH1155:SDF1155"/>
    <mergeCell ref="SDG1155:SFE1155"/>
    <mergeCell ref="SFF1155:SHD1155"/>
    <mergeCell ref="SHE1155:SJC1155"/>
    <mergeCell ref="SJD1155:SLB1155"/>
    <mergeCell ref="SLC1155:SNA1155"/>
    <mergeCell ref="SNB1155:SOZ1155"/>
    <mergeCell ref="SPA1155:SQY1155"/>
    <mergeCell ref="SQZ1155:SSX1155"/>
    <mergeCell ref="SSY1155:SUW1155"/>
    <mergeCell ref="QGF1155:QID1155"/>
    <mergeCell ref="QIE1155:QKC1155"/>
    <mergeCell ref="QKD1155:QMB1155"/>
    <mergeCell ref="QMC1155:QOA1155"/>
    <mergeCell ref="QOB1155:QPZ1155"/>
    <mergeCell ref="QQA1155:QRY1155"/>
    <mergeCell ref="QRZ1155:QTX1155"/>
    <mergeCell ref="QTY1155:QVW1155"/>
    <mergeCell ref="QVX1155:QXV1155"/>
    <mergeCell ref="QXW1155:QZU1155"/>
    <mergeCell ref="QZV1155:RBT1155"/>
    <mergeCell ref="RBU1155:RDS1155"/>
    <mergeCell ref="RDT1155:RFR1155"/>
    <mergeCell ref="RFS1155:RHQ1155"/>
    <mergeCell ref="RHR1155:RJP1155"/>
    <mergeCell ref="RJQ1155:RLO1155"/>
    <mergeCell ref="RLP1155:RNN1155"/>
    <mergeCell ref="OYW1155:PAU1155"/>
    <mergeCell ref="PAV1155:PCT1155"/>
    <mergeCell ref="PCU1155:PES1155"/>
    <mergeCell ref="PET1155:PGR1155"/>
    <mergeCell ref="PGS1155:PIQ1155"/>
    <mergeCell ref="PIR1155:PKP1155"/>
    <mergeCell ref="PKQ1155:PMO1155"/>
    <mergeCell ref="PMP1155:PON1155"/>
    <mergeCell ref="POO1155:PQM1155"/>
    <mergeCell ref="PQN1155:PSL1155"/>
    <mergeCell ref="PSM1155:PUK1155"/>
    <mergeCell ref="PUL1155:PWJ1155"/>
    <mergeCell ref="PWK1155:PYI1155"/>
    <mergeCell ref="PYJ1155:QAH1155"/>
    <mergeCell ref="QAI1155:QCG1155"/>
    <mergeCell ref="QCH1155:QEF1155"/>
    <mergeCell ref="QEG1155:QGE1155"/>
    <mergeCell ref="NRN1155:NTL1155"/>
    <mergeCell ref="NTM1155:NVK1155"/>
    <mergeCell ref="NVL1155:NXJ1155"/>
    <mergeCell ref="NXK1155:NZI1155"/>
    <mergeCell ref="NZJ1155:OBH1155"/>
    <mergeCell ref="OBI1155:ODG1155"/>
    <mergeCell ref="ODH1155:OFF1155"/>
    <mergeCell ref="OFG1155:OHE1155"/>
    <mergeCell ref="OHF1155:OJD1155"/>
    <mergeCell ref="OJE1155:OLC1155"/>
    <mergeCell ref="OLD1155:ONB1155"/>
    <mergeCell ref="ONC1155:OPA1155"/>
    <mergeCell ref="OPB1155:OQZ1155"/>
    <mergeCell ref="ORA1155:OSY1155"/>
    <mergeCell ref="OSZ1155:OUX1155"/>
    <mergeCell ref="OUY1155:OWW1155"/>
    <mergeCell ref="OWX1155:OYV1155"/>
    <mergeCell ref="MKE1155:MMC1155"/>
    <mergeCell ref="MMD1155:MOB1155"/>
    <mergeCell ref="MOC1155:MQA1155"/>
    <mergeCell ref="MQB1155:MRZ1155"/>
    <mergeCell ref="MSA1155:MTY1155"/>
    <mergeCell ref="MTZ1155:MVX1155"/>
    <mergeCell ref="MVY1155:MXW1155"/>
    <mergeCell ref="MXX1155:MZV1155"/>
    <mergeCell ref="MZW1155:NBU1155"/>
    <mergeCell ref="NBV1155:NDT1155"/>
    <mergeCell ref="NDU1155:NFS1155"/>
    <mergeCell ref="NFT1155:NHR1155"/>
    <mergeCell ref="NHS1155:NJQ1155"/>
    <mergeCell ref="NJR1155:NLP1155"/>
    <mergeCell ref="NLQ1155:NNO1155"/>
    <mergeCell ref="NNP1155:NPN1155"/>
    <mergeCell ref="NPO1155:NRM1155"/>
    <mergeCell ref="LCV1155:LET1155"/>
    <mergeCell ref="LEU1155:LGS1155"/>
    <mergeCell ref="LGT1155:LIR1155"/>
    <mergeCell ref="LIS1155:LKQ1155"/>
    <mergeCell ref="LKR1155:LMP1155"/>
    <mergeCell ref="LMQ1155:LOO1155"/>
    <mergeCell ref="LOP1155:LQN1155"/>
    <mergeCell ref="LQO1155:LSM1155"/>
    <mergeCell ref="LSN1155:LUL1155"/>
    <mergeCell ref="LUM1155:LWK1155"/>
    <mergeCell ref="LWL1155:LYJ1155"/>
    <mergeCell ref="LYK1155:MAI1155"/>
    <mergeCell ref="MAJ1155:MCH1155"/>
    <mergeCell ref="MCI1155:MEG1155"/>
    <mergeCell ref="MEH1155:MGF1155"/>
    <mergeCell ref="MGG1155:MIE1155"/>
    <mergeCell ref="MIF1155:MKD1155"/>
    <mergeCell ref="JVM1155:JXK1155"/>
    <mergeCell ref="JXL1155:JZJ1155"/>
    <mergeCell ref="JZK1155:KBI1155"/>
    <mergeCell ref="KBJ1155:KDH1155"/>
    <mergeCell ref="KDI1155:KFG1155"/>
    <mergeCell ref="KFH1155:KHF1155"/>
    <mergeCell ref="KHG1155:KJE1155"/>
    <mergeCell ref="KJF1155:KLD1155"/>
    <mergeCell ref="KLE1155:KNC1155"/>
    <mergeCell ref="KND1155:KPB1155"/>
    <mergeCell ref="KPC1155:KRA1155"/>
    <mergeCell ref="KRB1155:KSZ1155"/>
    <mergeCell ref="KTA1155:KUY1155"/>
    <mergeCell ref="KUZ1155:KWX1155"/>
    <mergeCell ref="KWY1155:KYW1155"/>
    <mergeCell ref="KYX1155:LAV1155"/>
    <mergeCell ref="LAW1155:LCU1155"/>
    <mergeCell ref="IOD1155:IQB1155"/>
    <mergeCell ref="IQC1155:ISA1155"/>
    <mergeCell ref="ISB1155:ITZ1155"/>
    <mergeCell ref="IUA1155:IVY1155"/>
    <mergeCell ref="IVZ1155:IXX1155"/>
    <mergeCell ref="IXY1155:IZW1155"/>
    <mergeCell ref="IZX1155:JBV1155"/>
    <mergeCell ref="JBW1155:JDU1155"/>
    <mergeCell ref="JDV1155:JFT1155"/>
    <mergeCell ref="JFU1155:JHS1155"/>
    <mergeCell ref="JHT1155:JJR1155"/>
    <mergeCell ref="JJS1155:JLQ1155"/>
    <mergeCell ref="JLR1155:JNP1155"/>
    <mergeCell ref="JNQ1155:JPO1155"/>
    <mergeCell ref="JPP1155:JRN1155"/>
    <mergeCell ref="JRO1155:JTM1155"/>
    <mergeCell ref="JTN1155:JVL1155"/>
    <mergeCell ref="HGU1155:HIS1155"/>
    <mergeCell ref="HIT1155:HKR1155"/>
    <mergeCell ref="HKS1155:HMQ1155"/>
    <mergeCell ref="HMR1155:HOP1155"/>
    <mergeCell ref="HOQ1155:HQO1155"/>
    <mergeCell ref="HQP1155:HSN1155"/>
    <mergeCell ref="HSO1155:HUM1155"/>
    <mergeCell ref="HUN1155:HWL1155"/>
    <mergeCell ref="HWM1155:HYK1155"/>
    <mergeCell ref="HYL1155:IAJ1155"/>
    <mergeCell ref="IAK1155:ICI1155"/>
    <mergeCell ref="ICJ1155:IEH1155"/>
    <mergeCell ref="IEI1155:IGG1155"/>
    <mergeCell ref="IGH1155:IIF1155"/>
    <mergeCell ref="IIG1155:IKE1155"/>
    <mergeCell ref="IKF1155:IMD1155"/>
    <mergeCell ref="IME1155:IOC1155"/>
    <mergeCell ref="FZL1155:GBJ1155"/>
    <mergeCell ref="GBK1155:GDI1155"/>
    <mergeCell ref="GDJ1155:GFH1155"/>
    <mergeCell ref="GFI1155:GHG1155"/>
    <mergeCell ref="GHH1155:GJF1155"/>
    <mergeCell ref="GJG1155:GLE1155"/>
    <mergeCell ref="GLF1155:GND1155"/>
    <mergeCell ref="GNE1155:GPC1155"/>
    <mergeCell ref="GPD1155:GRB1155"/>
    <mergeCell ref="GRC1155:GTA1155"/>
    <mergeCell ref="GTB1155:GUZ1155"/>
    <mergeCell ref="GVA1155:GWY1155"/>
    <mergeCell ref="GWZ1155:GYX1155"/>
    <mergeCell ref="GYY1155:HAW1155"/>
    <mergeCell ref="HAX1155:HCV1155"/>
    <mergeCell ref="HCW1155:HEU1155"/>
    <mergeCell ref="HEV1155:HGT1155"/>
    <mergeCell ref="ESC1155:EUA1155"/>
    <mergeCell ref="EUB1155:EVZ1155"/>
    <mergeCell ref="EWA1155:EXY1155"/>
    <mergeCell ref="EXZ1155:EZX1155"/>
    <mergeCell ref="EZY1155:FBW1155"/>
    <mergeCell ref="FBX1155:FDV1155"/>
    <mergeCell ref="FDW1155:FFU1155"/>
    <mergeCell ref="FFV1155:FHT1155"/>
    <mergeCell ref="FHU1155:FJS1155"/>
    <mergeCell ref="FJT1155:FLR1155"/>
    <mergeCell ref="FLS1155:FNQ1155"/>
    <mergeCell ref="FNR1155:FPP1155"/>
    <mergeCell ref="FPQ1155:FRO1155"/>
    <mergeCell ref="FRP1155:FTN1155"/>
    <mergeCell ref="FTO1155:FVM1155"/>
    <mergeCell ref="FVN1155:FXL1155"/>
    <mergeCell ref="FXM1155:FZK1155"/>
    <mergeCell ref="DKT1155:DMR1155"/>
    <mergeCell ref="DMS1155:DOQ1155"/>
    <mergeCell ref="DOR1155:DQP1155"/>
    <mergeCell ref="DQQ1155:DSO1155"/>
    <mergeCell ref="DSP1155:DUN1155"/>
    <mergeCell ref="DUO1155:DWM1155"/>
    <mergeCell ref="DWN1155:DYL1155"/>
    <mergeCell ref="DYM1155:EAK1155"/>
    <mergeCell ref="EAL1155:ECJ1155"/>
    <mergeCell ref="ECK1155:EEI1155"/>
    <mergeCell ref="EEJ1155:EGH1155"/>
    <mergeCell ref="EGI1155:EIG1155"/>
    <mergeCell ref="EIH1155:EKF1155"/>
    <mergeCell ref="EKG1155:EME1155"/>
    <mergeCell ref="EMF1155:EOD1155"/>
    <mergeCell ref="EOE1155:EQC1155"/>
    <mergeCell ref="EQD1155:ESB1155"/>
    <mergeCell ref="CDK1155:CFI1155"/>
    <mergeCell ref="CFJ1155:CHH1155"/>
    <mergeCell ref="CHI1155:CJG1155"/>
    <mergeCell ref="CJH1155:CLF1155"/>
    <mergeCell ref="CLG1155:CNE1155"/>
    <mergeCell ref="CNF1155:CPD1155"/>
    <mergeCell ref="CPE1155:CRC1155"/>
    <mergeCell ref="CRD1155:CTB1155"/>
    <mergeCell ref="CTC1155:CVA1155"/>
    <mergeCell ref="CVB1155:CWZ1155"/>
    <mergeCell ref="CXA1155:CYY1155"/>
    <mergeCell ref="CYZ1155:DAX1155"/>
    <mergeCell ref="DAY1155:DCW1155"/>
    <mergeCell ref="DCX1155:DEV1155"/>
    <mergeCell ref="DEW1155:DGU1155"/>
    <mergeCell ref="DGV1155:DIT1155"/>
    <mergeCell ref="DIU1155:DKS1155"/>
    <mergeCell ref="AWB1155:AXZ1155"/>
    <mergeCell ref="AYA1155:AZY1155"/>
    <mergeCell ref="AZZ1155:BBX1155"/>
    <mergeCell ref="BBY1155:BDW1155"/>
    <mergeCell ref="BDX1155:BFV1155"/>
    <mergeCell ref="BFW1155:BHU1155"/>
    <mergeCell ref="BHV1155:BJT1155"/>
    <mergeCell ref="BJU1155:BLS1155"/>
    <mergeCell ref="BLT1155:BNR1155"/>
    <mergeCell ref="BNS1155:BPQ1155"/>
    <mergeCell ref="BPR1155:BRP1155"/>
    <mergeCell ref="BRQ1155:BTO1155"/>
    <mergeCell ref="BTP1155:BVN1155"/>
    <mergeCell ref="BVO1155:BXM1155"/>
    <mergeCell ref="BXN1155:BZL1155"/>
    <mergeCell ref="BZM1155:CBK1155"/>
    <mergeCell ref="CBL1155:CDJ1155"/>
    <mergeCell ref="WUW169:WWU169"/>
    <mergeCell ref="WWV169:WYT169"/>
    <mergeCell ref="WYU169:XAS169"/>
    <mergeCell ref="XAT169:XCR169"/>
    <mergeCell ref="XCS169:XEQ169"/>
    <mergeCell ref="XER169:XFD169"/>
    <mergeCell ref="A1151:AY1151"/>
    <mergeCell ref="A1155:AY1155"/>
    <mergeCell ref="AZ1155:CX1155"/>
    <mergeCell ref="CY1155:EW1155"/>
    <mergeCell ref="EX1155:GV1155"/>
    <mergeCell ref="GW1155:IU1155"/>
    <mergeCell ref="IV1155:KT1155"/>
    <mergeCell ref="KU1155:MS1155"/>
    <mergeCell ref="MT1155:OR1155"/>
    <mergeCell ref="OS1155:QQ1155"/>
    <mergeCell ref="QR1155:SP1155"/>
    <mergeCell ref="SQ1155:UO1155"/>
    <mergeCell ref="UP1155:WN1155"/>
    <mergeCell ref="WO1155:YM1155"/>
    <mergeCell ref="YN1155:AAL1155"/>
    <mergeCell ref="AAM1155:ACK1155"/>
    <mergeCell ref="ACL1155:AEJ1155"/>
    <mergeCell ref="AEK1155:AGI1155"/>
    <mergeCell ref="AGJ1155:AIH1155"/>
    <mergeCell ref="AII1155:AKG1155"/>
    <mergeCell ref="AKH1155:AMF1155"/>
    <mergeCell ref="AMG1155:AOE1155"/>
    <mergeCell ref="AOF1155:AQD1155"/>
    <mergeCell ref="AQE1155:ASC1155"/>
    <mergeCell ref="ASD1155:AUB1155"/>
    <mergeCell ref="AUC1155:AWA1155"/>
    <mergeCell ref="VNN169:VPL169"/>
    <mergeCell ref="VPM169:VRK169"/>
    <mergeCell ref="VRL169:VTJ169"/>
    <mergeCell ref="VTK169:VVI169"/>
    <mergeCell ref="VVJ169:VXH169"/>
    <mergeCell ref="VXI169:VZG169"/>
    <mergeCell ref="VZH169:WBF169"/>
    <mergeCell ref="WBG169:WDE169"/>
    <mergeCell ref="WDF169:WFD169"/>
    <mergeCell ref="WFE169:WHC169"/>
    <mergeCell ref="WHD169:WJB169"/>
    <mergeCell ref="WJC169:WLA169"/>
    <mergeCell ref="WLB169:WMZ169"/>
    <mergeCell ref="WNA169:WOY169"/>
    <mergeCell ref="WOZ169:WQX169"/>
    <mergeCell ref="WQY169:WSW169"/>
    <mergeCell ref="WSX169:WUV169"/>
    <mergeCell ref="UGE169:UIC169"/>
    <mergeCell ref="UID169:UKB169"/>
    <mergeCell ref="UKC169:UMA169"/>
    <mergeCell ref="UMB169:UNZ169"/>
    <mergeCell ref="UOA169:UPY169"/>
    <mergeCell ref="UPZ169:URX169"/>
    <mergeCell ref="URY169:UTW169"/>
    <mergeCell ref="UTX169:UVV169"/>
    <mergeCell ref="UVW169:UXU169"/>
    <mergeCell ref="UXV169:UZT169"/>
    <mergeCell ref="UZU169:VBS169"/>
    <mergeCell ref="VBT169:VDR169"/>
    <mergeCell ref="VDS169:VFQ169"/>
    <mergeCell ref="VFR169:VHP169"/>
    <mergeCell ref="VHQ169:VJO169"/>
    <mergeCell ref="VJP169:VLN169"/>
    <mergeCell ref="VLO169:VNM169"/>
    <mergeCell ref="SYV169:TAT169"/>
    <mergeCell ref="TAU169:TCS169"/>
    <mergeCell ref="TCT169:TER169"/>
    <mergeCell ref="TES169:TGQ169"/>
    <mergeCell ref="TGR169:TIP169"/>
    <mergeCell ref="TIQ169:TKO169"/>
    <mergeCell ref="TKP169:TMN169"/>
    <mergeCell ref="TMO169:TOM169"/>
    <mergeCell ref="TON169:TQL169"/>
    <mergeCell ref="TQM169:TSK169"/>
    <mergeCell ref="TSL169:TUJ169"/>
    <mergeCell ref="TUK169:TWI169"/>
    <mergeCell ref="TWJ169:TYH169"/>
    <mergeCell ref="TYI169:UAG169"/>
    <mergeCell ref="UAH169:UCF169"/>
    <mergeCell ref="UCG169:UEE169"/>
    <mergeCell ref="UEF169:UGD169"/>
    <mergeCell ref="RRM169:RTK169"/>
    <mergeCell ref="RTL169:RVJ169"/>
    <mergeCell ref="RVK169:RXI169"/>
    <mergeCell ref="RXJ169:RZH169"/>
    <mergeCell ref="RZI169:SBG169"/>
    <mergeCell ref="SBH169:SDF169"/>
    <mergeCell ref="SDG169:SFE169"/>
    <mergeCell ref="SFF169:SHD169"/>
    <mergeCell ref="SHE169:SJC169"/>
    <mergeCell ref="SJD169:SLB169"/>
    <mergeCell ref="SLC169:SNA169"/>
    <mergeCell ref="SNB169:SOZ169"/>
    <mergeCell ref="SPA169:SQY169"/>
    <mergeCell ref="SQZ169:SSX169"/>
    <mergeCell ref="SSY169:SUW169"/>
    <mergeCell ref="SUX169:SWV169"/>
    <mergeCell ref="SWW169:SYU169"/>
    <mergeCell ref="QKD169:QMB169"/>
    <mergeCell ref="QMC169:QOA169"/>
    <mergeCell ref="QOB169:QPZ169"/>
    <mergeCell ref="QQA169:QRY169"/>
    <mergeCell ref="QRZ169:QTX169"/>
    <mergeCell ref="QTY169:QVW169"/>
    <mergeCell ref="QVX169:QXV169"/>
    <mergeCell ref="QXW169:QZU169"/>
    <mergeCell ref="QZV169:RBT169"/>
    <mergeCell ref="RBU169:RDS169"/>
    <mergeCell ref="RDT169:RFR169"/>
    <mergeCell ref="RFS169:RHQ169"/>
    <mergeCell ref="RHR169:RJP169"/>
    <mergeCell ref="RJQ169:RLO169"/>
    <mergeCell ref="RLP169:RNN169"/>
    <mergeCell ref="RNO169:RPM169"/>
    <mergeCell ref="RPN169:RRL169"/>
    <mergeCell ref="PCU169:PES169"/>
    <mergeCell ref="PET169:PGR169"/>
    <mergeCell ref="PGS169:PIQ169"/>
    <mergeCell ref="PIR169:PKP169"/>
    <mergeCell ref="PKQ169:PMO169"/>
    <mergeCell ref="PMP169:PON169"/>
    <mergeCell ref="POO169:PQM169"/>
    <mergeCell ref="PQN169:PSL169"/>
    <mergeCell ref="PSM169:PUK169"/>
    <mergeCell ref="PUL169:PWJ169"/>
    <mergeCell ref="PWK169:PYI169"/>
    <mergeCell ref="PYJ169:QAH169"/>
    <mergeCell ref="QAI169:QCG169"/>
    <mergeCell ref="QCH169:QEF169"/>
    <mergeCell ref="QEG169:QGE169"/>
    <mergeCell ref="QGF169:QID169"/>
    <mergeCell ref="QIE169:QKC169"/>
    <mergeCell ref="NVL169:NXJ169"/>
    <mergeCell ref="NXK169:NZI169"/>
    <mergeCell ref="NZJ169:OBH169"/>
    <mergeCell ref="OBI169:ODG169"/>
    <mergeCell ref="ODH169:OFF169"/>
    <mergeCell ref="OFG169:OHE169"/>
    <mergeCell ref="OHF169:OJD169"/>
    <mergeCell ref="OJE169:OLC169"/>
    <mergeCell ref="OLD169:ONB169"/>
    <mergeCell ref="ONC169:OPA169"/>
    <mergeCell ref="OPB169:OQZ169"/>
    <mergeCell ref="ORA169:OSY169"/>
    <mergeCell ref="OSZ169:OUX169"/>
    <mergeCell ref="OUY169:OWW169"/>
    <mergeCell ref="OWX169:OYV169"/>
    <mergeCell ref="OYW169:PAU169"/>
    <mergeCell ref="PAV169:PCT169"/>
    <mergeCell ref="MOC169:MQA169"/>
    <mergeCell ref="MQB169:MRZ169"/>
    <mergeCell ref="MSA169:MTY169"/>
    <mergeCell ref="MTZ169:MVX169"/>
    <mergeCell ref="MVY169:MXW169"/>
    <mergeCell ref="MXX169:MZV169"/>
    <mergeCell ref="MZW169:NBU169"/>
    <mergeCell ref="NBV169:NDT169"/>
    <mergeCell ref="NDU169:NFS169"/>
    <mergeCell ref="NFT169:NHR169"/>
    <mergeCell ref="NHS169:NJQ169"/>
    <mergeCell ref="NJR169:NLP169"/>
    <mergeCell ref="NLQ169:NNO169"/>
    <mergeCell ref="NNP169:NPN169"/>
    <mergeCell ref="NPO169:NRM169"/>
    <mergeCell ref="NRN169:NTL169"/>
    <mergeCell ref="NTM169:NVK169"/>
    <mergeCell ref="LGT169:LIR169"/>
    <mergeCell ref="LIS169:LKQ169"/>
    <mergeCell ref="LKR169:LMP169"/>
    <mergeCell ref="LMQ169:LOO169"/>
    <mergeCell ref="LOP169:LQN169"/>
    <mergeCell ref="LQO169:LSM169"/>
    <mergeCell ref="LSN169:LUL169"/>
    <mergeCell ref="LUM169:LWK169"/>
    <mergeCell ref="LWL169:LYJ169"/>
    <mergeCell ref="LYK169:MAI169"/>
    <mergeCell ref="MAJ169:MCH169"/>
    <mergeCell ref="MCI169:MEG169"/>
    <mergeCell ref="MEH169:MGF169"/>
    <mergeCell ref="MGG169:MIE169"/>
    <mergeCell ref="MIF169:MKD169"/>
    <mergeCell ref="MKE169:MMC169"/>
    <mergeCell ref="MMD169:MOB169"/>
    <mergeCell ref="JZK169:KBI169"/>
    <mergeCell ref="KBJ169:KDH169"/>
    <mergeCell ref="KDI169:KFG169"/>
    <mergeCell ref="KFH169:KHF169"/>
    <mergeCell ref="KHG169:KJE169"/>
    <mergeCell ref="KJF169:KLD169"/>
    <mergeCell ref="KLE169:KNC169"/>
    <mergeCell ref="KND169:KPB169"/>
    <mergeCell ref="KPC169:KRA169"/>
    <mergeCell ref="KRB169:KSZ169"/>
    <mergeCell ref="KTA169:KUY169"/>
    <mergeCell ref="KUZ169:KWX169"/>
    <mergeCell ref="KWY169:KYW169"/>
    <mergeCell ref="KYX169:LAV169"/>
    <mergeCell ref="LAW169:LCU169"/>
    <mergeCell ref="LCV169:LET169"/>
    <mergeCell ref="LEU169:LGS169"/>
    <mergeCell ref="ISB169:ITZ169"/>
    <mergeCell ref="IUA169:IVY169"/>
    <mergeCell ref="IVZ169:IXX169"/>
    <mergeCell ref="IXY169:IZW169"/>
    <mergeCell ref="IZX169:JBV169"/>
    <mergeCell ref="JBW169:JDU169"/>
    <mergeCell ref="JDV169:JFT169"/>
    <mergeCell ref="JFU169:JHS169"/>
    <mergeCell ref="JHT169:JJR169"/>
    <mergeCell ref="JJS169:JLQ169"/>
    <mergeCell ref="JLR169:JNP169"/>
    <mergeCell ref="JNQ169:JPO169"/>
    <mergeCell ref="JPP169:JRN169"/>
    <mergeCell ref="JRO169:JTM169"/>
    <mergeCell ref="JTN169:JVL169"/>
    <mergeCell ref="JVM169:JXK169"/>
    <mergeCell ref="JXL169:JZJ169"/>
    <mergeCell ref="HKS169:HMQ169"/>
    <mergeCell ref="HMR169:HOP169"/>
    <mergeCell ref="HOQ169:HQO169"/>
    <mergeCell ref="HQP169:HSN169"/>
    <mergeCell ref="HSO169:HUM169"/>
    <mergeCell ref="HUN169:HWL169"/>
    <mergeCell ref="HWM169:HYK169"/>
    <mergeCell ref="HYL169:IAJ169"/>
    <mergeCell ref="IAK169:ICI169"/>
    <mergeCell ref="ICJ169:IEH169"/>
    <mergeCell ref="IEI169:IGG169"/>
    <mergeCell ref="IGH169:IIF169"/>
    <mergeCell ref="IIG169:IKE169"/>
    <mergeCell ref="IKF169:IMD169"/>
    <mergeCell ref="IME169:IOC169"/>
    <mergeCell ref="IOD169:IQB169"/>
    <mergeCell ref="IQC169:ISA169"/>
    <mergeCell ref="GDJ169:GFH169"/>
    <mergeCell ref="GFI169:GHG169"/>
    <mergeCell ref="GHH169:GJF169"/>
    <mergeCell ref="GJG169:GLE169"/>
    <mergeCell ref="GLF169:GND169"/>
    <mergeCell ref="GNE169:GPC169"/>
    <mergeCell ref="GPD169:GRB169"/>
    <mergeCell ref="GRC169:GTA169"/>
    <mergeCell ref="GTB169:GUZ169"/>
    <mergeCell ref="GVA169:GWY169"/>
    <mergeCell ref="GWZ169:GYX169"/>
    <mergeCell ref="GYY169:HAW169"/>
    <mergeCell ref="HAX169:HCV169"/>
    <mergeCell ref="HCW169:HEU169"/>
    <mergeCell ref="HEV169:HGT169"/>
    <mergeCell ref="HGU169:HIS169"/>
    <mergeCell ref="HIT169:HKR169"/>
    <mergeCell ref="EWA169:EXY169"/>
    <mergeCell ref="EXZ169:EZX169"/>
    <mergeCell ref="EZY169:FBW169"/>
    <mergeCell ref="FBX169:FDV169"/>
    <mergeCell ref="FDW169:FFU169"/>
    <mergeCell ref="FFV169:FHT169"/>
    <mergeCell ref="FHU169:FJS169"/>
    <mergeCell ref="FJT169:FLR169"/>
    <mergeCell ref="FLS169:FNQ169"/>
    <mergeCell ref="FNR169:FPP169"/>
    <mergeCell ref="FPQ169:FRO169"/>
    <mergeCell ref="FRP169:FTN169"/>
    <mergeCell ref="FTO169:FVM169"/>
    <mergeCell ref="FVN169:FXL169"/>
    <mergeCell ref="FXM169:FZK169"/>
    <mergeCell ref="FZL169:GBJ169"/>
    <mergeCell ref="GBK169:GDI169"/>
    <mergeCell ref="DOR169:DQP169"/>
    <mergeCell ref="DQQ169:DSO169"/>
    <mergeCell ref="DSP169:DUN169"/>
    <mergeCell ref="DUO169:DWM169"/>
    <mergeCell ref="DWN169:DYL169"/>
    <mergeCell ref="DYM169:EAK169"/>
    <mergeCell ref="EAL169:ECJ169"/>
    <mergeCell ref="ECK169:EEI169"/>
    <mergeCell ref="EEJ169:EGH169"/>
    <mergeCell ref="EGI169:EIG169"/>
    <mergeCell ref="EIH169:EKF169"/>
    <mergeCell ref="EKG169:EME169"/>
    <mergeCell ref="EMF169:EOD169"/>
    <mergeCell ref="EOE169:EQC169"/>
    <mergeCell ref="EQD169:ESB169"/>
    <mergeCell ref="ESC169:EUA169"/>
    <mergeCell ref="EUB169:EVZ169"/>
    <mergeCell ref="CHI169:CJG169"/>
    <mergeCell ref="CJH169:CLF169"/>
    <mergeCell ref="CLG169:CNE169"/>
    <mergeCell ref="CNF169:CPD169"/>
    <mergeCell ref="CPE169:CRC169"/>
    <mergeCell ref="CRD169:CTB169"/>
    <mergeCell ref="CTC169:CVA169"/>
    <mergeCell ref="CVB169:CWZ169"/>
    <mergeCell ref="CXA169:CYY169"/>
    <mergeCell ref="CYZ169:DAX169"/>
    <mergeCell ref="DAY169:DCW169"/>
    <mergeCell ref="DCX169:DEV169"/>
    <mergeCell ref="DEW169:DGU169"/>
    <mergeCell ref="DGV169:DIT169"/>
    <mergeCell ref="DIU169:DKS169"/>
    <mergeCell ref="DKT169:DMR169"/>
    <mergeCell ref="DMS169:DOQ169"/>
    <mergeCell ref="AZZ169:BBX169"/>
    <mergeCell ref="BBY169:BDW169"/>
    <mergeCell ref="BDX169:BFV169"/>
    <mergeCell ref="BFW169:BHU169"/>
    <mergeCell ref="BHV169:BJT169"/>
    <mergeCell ref="BJU169:BLS169"/>
    <mergeCell ref="BLT169:BNR169"/>
    <mergeCell ref="BNS169:BPQ169"/>
    <mergeCell ref="BPR169:BRP169"/>
    <mergeCell ref="BRQ169:BTO169"/>
    <mergeCell ref="BTP169:BVN169"/>
    <mergeCell ref="BVO169:BXM169"/>
    <mergeCell ref="BXN169:BZL169"/>
    <mergeCell ref="BZM169:CBK169"/>
    <mergeCell ref="CBL169:CDJ169"/>
    <mergeCell ref="CDK169:CFI169"/>
    <mergeCell ref="CFJ169:CHH169"/>
    <mergeCell ref="XAT162:XCR162"/>
    <mergeCell ref="XCS162:XEQ162"/>
    <mergeCell ref="XER162:XFD162"/>
    <mergeCell ref="A163:AY163"/>
    <mergeCell ref="A164:AY164"/>
    <mergeCell ref="A169:AY169"/>
    <mergeCell ref="CY169:EW169"/>
    <mergeCell ref="EX169:GV169"/>
    <mergeCell ref="GW169:IU169"/>
    <mergeCell ref="IV169:KT169"/>
    <mergeCell ref="KU169:MS169"/>
    <mergeCell ref="MT169:OR169"/>
    <mergeCell ref="OS169:QQ169"/>
    <mergeCell ref="QR169:SP169"/>
    <mergeCell ref="SQ169:UO169"/>
    <mergeCell ref="UP169:WN169"/>
    <mergeCell ref="WO169:YM169"/>
    <mergeCell ref="YN169:AAL169"/>
    <mergeCell ref="AAM169:ACK169"/>
    <mergeCell ref="ACL169:AEJ169"/>
    <mergeCell ref="AEK169:AGI169"/>
    <mergeCell ref="AGJ169:AIH169"/>
    <mergeCell ref="AII169:AKG169"/>
    <mergeCell ref="AKH169:AMF169"/>
    <mergeCell ref="AMG169:AOE169"/>
    <mergeCell ref="AOF169:AQD169"/>
    <mergeCell ref="AQE169:ASC169"/>
    <mergeCell ref="ASD169:AUB169"/>
    <mergeCell ref="AUC169:AWA169"/>
    <mergeCell ref="AWB169:AXZ169"/>
    <mergeCell ref="AYA169:AZY169"/>
    <mergeCell ref="VTK162:VVI162"/>
    <mergeCell ref="WYU162:XAS162"/>
    <mergeCell ref="UMB162:UNZ162"/>
    <mergeCell ref="UOA162:UPY162"/>
    <mergeCell ref="UPZ162:URX162"/>
    <mergeCell ref="URY162:UTW162"/>
    <mergeCell ref="UTX162:UVV162"/>
    <mergeCell ref="UVW162:UXU162"/>
    <mergeCell ref="UXV162:UZT162"/>
    <mergeCell ref="UZU162:VBS162"/>
    <mergeCell ref="VBT162:VDR162"/>
    <mergeCell ref="VDS162:VFQ162"/>
    <mergeCell ref="VFR162:VHP162"/>
    <mergeCell ref="VHQ162:VJO162"/>
    <mergeCell ref="VJP162:VLN162"/>
    <mergeCell ref="VLO162:VNM162"/>
    <mergeCell ref="VNN162:VPL162"/>
    <mergeCell ref="VPM162:VRK162"/>
    <mergeCell ref="UID162:UKB162"/>
    <mergeCell ref="UKC162:UMA162"/>
    <mergeCell ref="VVJ162:VXH162"/>
    <mergeCell ref="VXI162:VZG162"/>
    <mergeCell ref="VZH162:WBF162"/>
    <mergeCell ref="WBG162:WDE162"/>
    <mergeCell ref="WDF162:WFD162"/>
    <mergeCell ref="WFE162:WHC162"/>
    <mergeCell ref="WHD162:WJB162"/>
    <mergeCell ref="WJC162:WLA162"/>
    <mergeCell ref="WLB162:WMZ162"/>
    <mergeCell ref="WNA162:WOY162"/>
    <mergeCell ref="WOZ162:WQX162"/>
    <mergeCell ref="WQY162:WSW162"/>
    <mergeCell ref="WSX162:WUV162"/>
    <mergeCell ref="WUW162:WWU162"/>
    <mergeCell ref="WWV162:WYT162"/>
    <mergeCell ref="RZI162:SBG162"/>
    <mergeCell ref="SBH162:SDF162"/>
    <mergeCell ref="SDG162:SFE162"/>
    <mergeCell ref="SFF162:SHD162"/>
    <mergeCell ref="SHE162:SJC162"/>
    <mergeCell ref="SJD162:SLB162"/>
    <mergeCell ref="SLC162:SNA162"/>
    <mergeCell ref="SNB162:SOZ162"/>
    <mergeCell ref="SPA162:SQY162"/>
    <mergeCell ref="SQZ162:SSX162"/>
    <mergeCell ref="SSY162:SUW162"/>
    <mergeCell ref="SUX162:SWV162"/>
    <mergeCell ref="SWW162:SYU162"/>
    <mergeCell ref="SYV162:TAT162"/>
    <mergeCell ref="TAU162:TCS162"/>
    <mergeCell ref="TCT162:TER162"/>
    <mergeCell ref="VRL162:VTJ162"/>
    <mergeCell ref="TES162:TGQ162"/>
    <mergeCell ref="TGR162:TIP162"/>
    <mergeCell ref="TIQ162:TKO162"/>
    <mergeCell ref="TKP162:TMN162"/>
    <mergeCell ref="TMO162:TOM162"/>
    <mergeCell ref="TON162:TQL162"/>
    <mergeCell ref="TQM162:TSK162"/>
    <mergeCell ref="TSL162:TUJ162"/>
    <mergeCell ref="TUK162:TWI162"/>
    <mergeCell ref="TWJ162:TYH162"/>
    <mergeCell ref="TYI162:UAG162"/>
    <mergeCell ref="UAH162:UCF162"/>
    <mergeCell ref="UCG162:UEE162"/>
    <mergeCell ref="UEF162:UGD162"/>
    <mergeCell ref="UGE162:UIC162"/>
    <mergeCell ref="QRZ162:QTX162"/>
    <mergeCell ref="QTY162:QVW162"/>
    <mergeCell ref="QVX162:QXV162"/>
    <mergeCell ref="QXW162:QZU162"/>
    <mergeCell ref="QZV162:RBT162"/>
    <mergeCell ref="RBU162:RDS162"/>
    <mergeCell ref="RDT162:RFR162"/>
    <mergeCell ref="RFS162:RHQ162"/>
    <mergeCell ref="RHR162:RJP162"/>
    <mergeCell ref="RJQ162:RLO162"/>
    <mergeCell ref="RLP162:RNN162"/>
    <mergeCell ref="RNO162:RPM162"/>
    <mergeCell ref="RPN162:RRL162"/>
    <mergeCell ref="RRM162:RTK162"/>
    <mergeCell ref="RTL162:RVJ162"/>
    <mergeCell ref="RVK162:RXI162"/>
    <mergeCell ref="RXJ162:RZH162"/>
    <mergeCell ref="PKQ162:PMO162"/>
    <mergeCell ref="PMP162:PON162"/>
    <mergeCell ref="POO162:PQM162"/>
    <mergeCell ref="PQN162:PSL162"/>
    <mergeCell ref="PSM162:PUK162"/>
    <mergeCell ref="PUL162:PWJ162"/>
    <mergeCell ref="PWK162:PYI162"/>
    <mergeCell ref="PYJ162:QAH162"/>
    <mergeCell ref="QAI162:QCG162"/>
    <mergeCell ref="QCH162:QEF162"/>
    <mergeCell ref="QEG162:QGE162"/>
    <mergeCell ref="QGF162:QID162"/>
    <mergeCell ref="QIE162:QKC162"/>
    <mergeCell ref="QKD162:QMB162"/>
    <mergeCell ref="QMC162:QOA162"/>
    <mergeCell ref="QOB162:QPZ162"/>
    <mergeCell ref="QQA162:QRY162"/>
    <mergeCell ref="ODH162:OFF162"/>
    <mergeCell ref="OFG162:OHE162"/>
    <mergeCell ref="OHF162:OJD162"/>
    <mergeCell ref="OJE162:OLC162"/>
    <mergeCell ref="OLD162:ONB162"/>
    <mergeCell ref="ONC162:OPA162"/>
    <mergeCell ref="OPB162:OQZ162"/>
    <mergeCell ref="ORA162:OSY162"/>
    <mergeCell ref="OSZ162:OUX162"/>
    <mergeCell ref="OUY162:OWW162"/>
    <mergeCell ref="OWX162:OYV162"/>
    <mergeCell ref="OYW162:PAU162"/>
    <mergeCell ref="PAV162:PCT162"/>
    <mergeCell ref="PCU162:PES162"/>
    <mergeCell ref="PET162:PGR162"/>
    <mergeCell ref="PGS162:PIQ162"/>
    <mergeCell ref="PIR162:PKP162"/>
    <mergeCell ref="MVY162:MXW162"/>
    <mergeCell ref="MXX162:MZV162"/>
    <mergeCell ref="MZW162:NBU162"/>
    <mergeCell ref="NBV162:NDT162"/>
    <mergeCell ref="NDU162:NFS162"/>
    <mergeCell ref="NFT162:NHR162"/>
    <mergeCell ref="NHS162:NJQ162"/>
    <mergeCell ref="NJR162:NLP162"/>
    <mergeCell ref="NLQ162:NNO162"/>
    <mergeCell ref="NNP162:NPN162"/>
    <mergeCell ref="NPO162:NRM162"/>
    <mergeCell ref="NRN162:NTL162"/>
    <mergeCell ref="NTM162:NVK162"/>
    <mergeCell ref="NVL162:NXJ162"/>
    <mergeCell ref="NXK162:NZI162"/>
    <mergeCell ref="NZJ162:OBH162"/>
    <mergeCell ref="OBI162:ODG162"/>
    <mergeCell ref="LOP162:LQN162"/>
    <mergeCell ref="LQO162:LSM162"/>
    <mergeCell ref="LSN162:LUL162"/>
    <mergeCell ref="LUM162:LWK162"/>
    <mergeCell ref="LWL162:LYJ162"/>
    <mergeCell ref="LYK162:MAI162"/>
    <mergeCell ref="MAJ162:MCH162"/>
    <mergeCell ref="MCI162:MEG162"/>
    <mergeCell ref="MEH162:MGF162"/>
    <mergeCell ref="MGG162:MIE162"/>
    <mergeCell ref="MIF162:MKD162"/>
    <mergeCell ref="MKE162:MMC162"/>
    <mergeCell ref="MMD162:MOB162"/>
    <mergeCell ref="MOC162:MQA162"/>
    <mergeCell ref="MQB162:MRZ162"/>
    <mergeCell ref="MSA162:MTY162"/>
    <mergeCell ref="MTZ162:MVX162"/>
    <mergeCell ref="KHG162:KJE162"/>
    <mergeCell ref="KJF162:KLD162"/>
    <mergeCell ref="KLE162:KNC162"/>
    <mergeCell ref="KND162:KPB162"/>
    <mergeCell ref="KPC162:KRA162"/>
    <mergeCell ref="KRB162:KSZ162"/>
    <mergeCell ref="KTA162:KUY162"/>
    <mergeCell ref="KUZ162:KWX162"/>
    <mergeCell ref="KWY162:KYW162"/>
    <mergeCell ref="KYX162:LAV162"/>
    <mergeCell ref="LAW162:LCU162"/>
    <mergeCell ref="LCV162:LET162"/>
    <mergeCell ref="LEU162:LGS162"/>
    <mergeCell ref="LGT162:LIR162"/>
    <mergeCell ref="LIS162:LKQ162"/>
    <mergeCell ref="LKR162:LMP162"/>
    <mergeCell ref="LMQ162:LOO162"/>
    <mergeCell ref="IZX162:JBV162"/>
    <mergeCell ref="JBW162:JDU162"/>
    <mergeCell ref="JDV162:JFT162"/>
    <mergeCell ref="JFU162:JHS162"/>
    <mergeCell ref="JHT162:JJR162"/>
    <mergeCell ref="JJS162:JLQ162"/>
    <mergeCell ref="JLR162:JNP162"/>
    <mergeCell ref="JNQ162:JPO162"/>
    <mergeCell ref="JPP162:JRN162"/>
    <mergeCell ref="JRO162:JTM162"/>
    <mergeCell ref="JTN162:JVL162"/>
    <mergeCell ref="JVM162:JXK162"/>
    <mergeCell ref="JXL162:JZJ162"/>
    <mergeCell ref="JZK162:KBI162"/>
    <mergeCell ref="KBJ162:KDH162"/>
    <mergeCell ref="KDI162:KFG162"/>
    <mergeCell ref="KFH162:KHF162"/>
    <mergeCell ref="HSO162:HUM162"/>
    <mergeCell ref="HUN162:HWL162"/>
    <mergeCell ref="HWM162:HYK162"/>
    <mergeCell ref="HYL162:IAJ162"/>
    <mergeCell ref="IAK162:ICI162"/>
    <mergeCell ref="ICJ162:IEH162"/>
    <mergeCell ref="IEI162:IGG162"/>
    <mergeCell ref="IGH162:IIF162"/>
    <mergeCell ref="IIG162:IKE162"/>
    <mergeCell ref="IKF162:IMD162"/>
    <mergeCell ref="IME162:IOC162"/>
    <mergeCell ref="IOD162:IQB162"/>
    <mergeCell ref="IQC162:ISA162"/>
    <mergeCell ref="ISB162:ITZ162"/>
    <mergeCell ref="IUA162:IVY162"/>
    <mergeCell ref="IVZ162:IXX162"/>
    <mergeCell ref="IXY162:IZW162"/>
    <mergeCell ref="GLF162:GND162"/>
    <mergeCell ref="GNE162:GPC162"/>
    <mergeCell ref="GPD162:GRB162"/>
    <mergeCell ref="GRC162:GTA162"/>
    <mergeCell ref="GTB162:GUZ162"/>
    <mergeCell ref="GVA162:GWY162"/>
    <mergeCell ref="GWZ162:GYX162"/>
    <mergeCell ref="GYY162:HAW162"/>
    <mergeCell ref="HAX162:HCV162"/>
    <mergeCell ref="HCW162:HEU162"/>
    <mergeCell ref="HEV162:HGT162"/>
    <mergeCell ref="HGU162:HIS162"/>
    <mergeCell ref="HIT162:HKR162"/>
    <mergeCell ref="HKS162:HMQ162"/>
    <mergeCell ref="HMR162:HOP162"/>
    <mergeCell ref="HOQ162:HQO162"/>
    <mergeCell ref="HQP162:HSN162"/>
    <mergeCell ref="FDW162:FFU162"/>
    <mergeCell ref="FFV162:FHT162"/>
    <mergeCell ref="FHU162:FJS162"/>
    <mergeCell ref="FJT162:FLR162"/>
    <mergeCell ref="FLS162:FNQ162"/>
    <mergeCell ref="FNR162:FPP162"/>
    <mergeCell ref="FPQ162:FRO162"/>
    <mergeCell ref="FRP162:FTN162"/>
    <mergeCell ref="FTO162:FVM162"/>
    <mergeCell ref="FVN162:FXL162"/>
    <mergeCell ref="FXM162:FZK162"/>
    <mergeCell ref="FZL162:GBJ162"/>
    <mergeCell ref="GBK162:GDI162"/>
    <mergeCell ref="GDJ162:GFH162"/>
    <mergeCell ref="GFI162:GHG162"/>
    <mergeCell ref="GHH162:GJF162"/>
    <mergeCell ref="GJG162:GLE162"/>
    <mergeCell ref="DWN162:DYL162"/>
    <mergeCell ref="DYM162:EAK162"/>
    <mergeCell ref="EAL162:ECJ162"/>
    <mergeCell ref="ECK162:EEI162"/>
    <mergeCell ref="EEJ162:EGH162"/>
    <mergeCell ref="EGI162:EIG162"/>
    <mergeCell ref="EIH162:EKF162"/>
    <mergeCell ref="EKG162:EME162"/>
    <mergeCell ref="EMF162:EOD162"/>
    <mergeCell ref="EOE162:EQC162"/>
    <mergeCell ref="EQD162:ESB162"/>
    <mergeCell ref="ESC162:EUA162"/>
    <mergeCell ref="EUB162:EVZ162"/>
    <mergeCell ref="EWA162:EXY162"/>
    <mergeCell ref="EXZ162:EZX162"/>
    <mergeCell ref="EZY162:FBW162"/>
    <mergeCell ref="FBX162:FDV162"/>
    <mergeCell ref="CPE162:CRC162"/>
    <mergeCell ref="CRD162:CTB162"/>
    <mergeCell ref="CTC162:CVA162"/>
    <mergeCell ref="CVB162:CWZ162"/>
    <mergeCell ref="CXA162:CYY162"/>
    <mergeCell ref="CYZ162:DAX162"/>
    <mergeCell ref="DAY162:DCW162"/>
    <mergeCell ref="DCX162:DEV162"/>
    <mergeCell ref="DEW162:DGU162"/>
    <mergeCell ref="DGV162:DIT162"/>
    <mergeCell ref="DIU162:DKS162"/>
    <mergeCell ref="DKT162:DMR162"/>
    <mergeCell ref="DMS162:DOQ162"/>
    <mergeCell ref="DOR162:DQP162"/>
    <mergeCell ref="DQQ162:DSO162"/>
    <mergeCell ref="DSP162:DUN162"/>
    <mergeCell ref="DUO162:DWM162"/>
    <mergeCell ref="BHV162:BJT162"/>
    <mergeCell ref="BJU162:BLS162"/>
    <mergeCell ref="BLT162:BNR162"/>
    <mergeCell ref="BNS162:BPQ162"/>
    <mergeCell ref="BPR162:BRP162"/>
    <mergeCell ref="BRQ162:BTO162"/>
    <mergeCell ref="BTP162:BVN162"/>
    <mergeCell ref="BVO162:BXM162"/>
    <mergeCell ref="BXN162:BZL162"/>
    <mergeCell ref="BZM162:CBK162"/>
    <mergeCell ref="CBL162:CDJ162"/>
    <mergeCell ref="CDK162:CFI162"/>
    <mergeCell ref="CFJ162:CHH162"/>
    <mergeCell ref="CHI162:CJG162"/>
    <mergeCell ref="CJH162:CLF162"/>
    <mergeCell ref="CLG162:CNE162"/>
    <mergeCell ref="CNF162:CPD162"/>
    <mergeCell ref="AAM162:ACK162"/>
    <mergeCell ref="ACL162:AEJ162"/>
    <mergeCell ref="AEK162:AGI162"/>
    <mergeCell ref="AGJ162:AIH162"/>
    <mergeCell ref="AII162:AKG162"/>
    <mergeCell ref="AKH162:AMF162"/>
    <mergeCell ref="AMG162:AOE162"/>
    <mergeCell ref="AOF162:AQD162"/>
    <mergeCell ref="AQE162:ASC162"/>
    <mergeCell ref="ASD162:AUB162"/>
    <mergeCell ref="AUC162:AWA162"/>
    <mergeCell ref="AWB162:AXZ162"/>
    <mergeCell ref="AYA162:AZY162"/>
    <mergeCell ref="AZZ162:BBX162"/>
    <mergeCell ref="BBY162:BDW162"/>
    <mergeCell ref="BDX162:BFV162"/>
    <mergeCell ref="BFW162:BHU162"/>
    <mergeCell ref="WJC156:WLA156"/>
    <mergeCell ref="WLB156:WMZ156"/>
    <mergeCell ref="WNA156:WOY156"/>
    <mergeCell ref="WOZ156:WQX156"/>
    <mergeCell ref="WQY156:WSW156"/>
    <mergeCell ref="WSX156:WUV156"/>
    <mergeCell ref="WUW156:WWU156"/>
    <mergeCell ref="WWV156:WYT156"/>
    <mergeCell ref="WYU156:XAS156"/>
    <mergeCell ref="XAT156:XCR156"/>
    <mergeCell ref="XCS156:XEQ156"/>
    <mergeCell ref="XER156:XFD156"/>
    <mergeCell ref="A157:AY157"/>
    <mergeCell ref="A158:AY158"/>
    <mergeCell ref="A159:AY159"/>
    <mergeCell ref="A160:AY160"/>
    <mergeCell ref="A161:AY161"/>
    <mergeCell ref="VBT156:VDR156"/>
    <mergeCell ref="VDS156:VFQ156"/>
    <mergeCell ref="VFR156:VHP156"/>
    <mergeCell ref="VHQ156:VJO156"/>
    <mergeCell ref="VJP156:VLN156"/>
    <mergeCell ref="VLO156:VNM156"/>
    <mergeCell ref="VNN156:VPL156"/>
    <mergeCell ref="VPM156:VRK156"/>
    <mergeCell ref="VRL156:VTJ156"/>
    <mergeCell ref="VTK156:VVI156"/>
    <mergeCell ref="VVJ156:VXH156"/>
    <mergeCell ref="VXI156:VZG156"/>
    <mergeCell ref="VZH156:WBF156"/>
    <mergeCell ref="WBG156:WDE156"/>
    <mergeCell ref="WDF156:WFD156"/>
    <mergeCell ref="TGR156:TIP156"/>
    <mergeCell ref="TIQ156:TKO156"/>
    <mergeCell ref="TKP156:TMN156"/>
    <mergeCell ref="TMO156:TOM156"/>
    <mergeCell ref="TON156:TQL156"/>
    <mergeCell ref="TQM156:TSK156"/>
    <mergeCell ref="TSL156:TUJ156"/>
    <mergeCell ref="WFE156:WHC156"/>
    <mergeCell ref="WHD156:WJB156"/>
    <mergeCell ref="TUK156:TWI156"/>
    <mergeCell ref="TWJ156:TYH156"/>
    <mergeCell ref="TYI156:UAG156"/>
    <mergeCell ref="UAH156:UCF156"/>
    <mergeCell ref="UCG156:UEE156"/>
    <mergeCell ref="UEF156:UGD156"/>
    <mergeCell ref="UGE156:UIC156"/>
    <mergeCell ref="UID156:UKB156"/>
    <mergeCell ref="UKC156:UMA156"/>
    <mergeCell ref="UMB156:UNZ156"/>
    <mergeCell ref="UOA156:UPY156"/>
    <mergeCell ref="UPZ156:URX156"/>
    <mergeCell ref="URY156:UTW156"/>
    <mergeCell ref="UTX156:UVV156"/>
    <mergeCell ref="UVW156:UXU156"/>
    <mergeCell ref="UXV156:UZT156"/>
    <mergeCell ref="UZU156:VBS156"/>
    <mergeCell ref="RZI156:SBG156"/>
    <mergeCell ref="SBH156:SDF156"/>
    <mergeCell ref="SDG156:SFE156"/>
    <mergeCell ref="SFF156:SHD156"/>
    <mergeCell ref="SHE156:SJC156"/>
    <mergeCell ref="SJD156:SLB156"/>
    <mergeCell ref="SLC156:SNA156"/>
    <mergeCell ref="SNB156:SOZ156"/>
    <mergeCell ref="SPA156:SQY156"/>
    <mergeCell ref="SQZ156:SSX156"/>
    <mergeCell ref="SSY156:SUW156"/>
    <mergeCell ref="SUX156:SWV156"/>
    <mergeCell ref="SWW156:SYU156"/>
    <mergeCell ref="SYV156:TAT156"/>
    <mergeCell ref="TAU156:TCS156"/>
    <mergeCell ref="TCT156:TER156"/>
    <mergeCell ref="TES156:TGQ156"/>
    <mergeCell ref="QRZ156:QTX156"/>
    <mergeCell ref="QTY156:QVW156"/>
    <mergeCell ref="QVX156:QXV156"/>
    <mergeCell ref="QXW156:QZU156"/>
    <mergeCell ref="QZV156:RBT156"/>
    <mergeCell ref="RBU156:RDS156"/>
    <mergeCell ref="RDT156:RFR156"/>
    <mergeCell ref="RFS156:RHQ156"/>
    <mergeCell ref="RHR156:RJP156"/>
    <mergeCell ref="RJQ156:RLO156"/>
    <mergeCell ref="RLP156:RNN156"/>
    <mergeCell ref="RNO156:RPM156"/>
    <mergeCell ref="RPN156:RRL156"/>
    <mergeCell ref="RRM156:RTK156"/>
    <mergeCell ref="RTL156:RVJ156"/>
    <mergeCell ref="RVK156:RXI156"/>
    <mergeCell ref="RXJ156:RZH156"/>
    <mergeCell ref="PKQ156:PMO156"/>
    <mergeCell ref="PMP156:PON156"/>
    <mergeCell ref="POO156:PQM156"/>
    <mergeCell ref="PQN156:PSL156"/>
    <mergeCell ref="PSM156:PUK156"/>
    <mergeCell ref="PUL156:PWJ156"/>
    <mergeCell ref="PWK156:PYI156"/>
    <mergeCell ref="PYJ156:QAH156"/>
    <mergeCell ref="QAI156:QCG156"/>
    <mergeCell ref="QCH156:QEF156"/>
    <mergeCell ref="QEG156:QGE156"/>
    <mergeCell ref="QGF156:QID156"/>
    <mergeCell ref="QIE156:QKC156"/>
    <mergeCell ref="QKD156:QMB156"/>
    <mergeCell ref="QMC156:QOA156"/>
    <mergeCell ref="QOB156:QPZ156"/>
    <mergeCell ref="QQA156:QRY156"/>
    <mergeCell ref="ODH156:OFF156"/>
    <mergeCell ref="OFG156:OHE156"/>
    <mergeCell ref="OHF156:OJD156"/>
    <mergeCell ref="OJE156:OLC156"/>
    <mergeCell ref="OLD156:ONB156"/>
    <mergeCell ref="ONC156:OPA156"/>
    <mergeCell ref="OPB156:OQZ156"/>
    <mergeCell ref="ORA156:OSY156"/>
    <mergeCell ref="OSZ156:OUX156"/>
    <mergeCell ref="OUY156:OWW156"/>
    <mergeCell ref="OWX156:OYV156"/>
    <mergeCell ref="OYW156:PAU156"/>
    <mergeCell ref="PAV156:PCT156"/>
    <mergeCell ref="PCU156:PES156"/>
    <mergeCell ref="PET156:PGR156"/>
    <mergeCell ref="PGS156:PIQ156"/>
    <mergeCell ref="PIR156:PKP156"/>
    <mergeCell ref="MVY156:MXW156"/>
    <mergeCell ref="MXX156:MZV156"/>
    <mergeCell ref="MZW156:NBU156"/>
    <mergeCell ref="NBV156:NDT156"/>
    <mergeCell ref="NDU156:NFS156"/>
    <mergeCell ref="NFT156:NHR156"/>
    <mergeCell ref="NHS156:NJQ156"/>
    <mergeCell ref="NJR156:NLP156"/>
    <mergeCell ref="NLQ156:NNO156"/>
    <mergeCell ref="NNP156:NPN156"/>
    <mergeCell ref="NPO156:NRM156"/>
    <mergeCell ref="NRN156:NTL156"/>
    <mergeCell ref="NTM156:NVK156"/>
    <mergeCell ref="NVL156:NXJ156"/>
    <mergeCell ref="NXK156:NZI156"/>
    <mergeCell ref="NZJ156:OBH156"/>
    <mergeCell ref="OBI156:ODG156"/>
    <mergeCell ref="LOP156:LQN156"/>
    <mergeCell ref="LQO156:LSM156"/>
    <mergeCell ref="LSN156:LUL156"/>
    <mergeCell ref="LUM156:LWK156"/>
    <mergeCell ref="LWL156:LYJ156"/>
    <mergeCell ref="LYK156:MAI156"/>
    <mergeCell ref="MAJ156:MCH156"/>
    <mergeCell ref="MCI156:MEG156"/>
    <mergeCell ref="MEH156:MGF156"/>
    <mergeCell ref="MGG156:MIE156"/>
    <mergeCell ref="MIF156:MKD156"/>
    <mergeCell ref="MKE156:MMC156"/>
    <mergeCell ref="MMD156:MOB156"/>
    <mergeCell ref="MOC156:MQA156"/>
    <mergeCell ref="MQB156:MRZ156"/>
    <mergeCell ref="MSA156:MTY156"/>
    <mergeCell ref="MTZ156:MVX156"/>
    <mergeCell ref="KHG156:KJE156"/>
    <mergeCell ref="KJF156:KLD156"/>
    <mergeCell ref="KLE156:KNC156"/>
    <mergeCell ref="KND156:KPB156"/>
    <mergeCell ref="KPC156:KRA156"/>
    <mergeCell ref="KRB156:KSZ156"/>
    <mergeCell ref="KTA156:KUY156"/>
    <mergeCell ref="KUZ156:KWX156"/>
    <mergeCell ref="KWY156:KYW156"/>
    <mergeCell ref="KYX156:LAV156"/>
    <mergeCell ref="LAW156:LCU156"/>
    <mergeCell ref="LCV156:LET156"/>
    <mergeCell ref="LEU156:LGS156"/>
    <mergeCell ref="LGT156:LIR156"/>
    <mergeCell ref="LIS156:LKQ156"/>
    <mergeCell ref="LKR156:LMP156"/>
    <mergeCell ref="LMQ156:LOO156"/>
    <mergeCell ref="IZX156:JBV156"/>
    <mergeCell ref="JBW156:JDU156"/>
    <mergeCell ref="JDV156:JFT156"/>
    <mergeCell ref="JFU156:JHS156"/>
    <mergeCell ref="JHT156:JJR156"/>
    <mergeCell ref="JJS156:JLQ156"/>
    <mergeCell ref="JLR156:JNP156"/>
    <mergeCell ref="JNQ156:JPO156"/>
    <mergeCell ref="JPP156:JRN156"/>
    <mergeCell ref="JRO156:JTM156"/>
    <mergeCell ref="JTN156:JVL156"/>
    <mergeCell ref="JVM156:JXK156"/>
    <mergeCell ref="JXL156:JZJ156"/>
    <mergeCell ref="JZK156:KBI156"/>
    <mergeCell ref="KBJ156:KDH156"/>
    <mergeCell ref="KDI156:KFG156"/>
    <mergeCell ref="KFH156:KHF156"/>
    <mergeCell ref="HSO156:HUM156"/>
    <mergeCell ref="HUN156:HWL156"/>
    <mergeCell ref="HWM156:HYK156"/>
    <mergeCell ref="HYL156:IAJ156"/>
    <mergeCell ref="IAK156:ICI156"/>
    <mergeCell ref="ICJ156:IEH156"/>
    <mergeCell ref="IEI156:IGG156"/>
    <mergeCell ref="IGH156:IIF156"/>
    <mergeCell ref="IIG156:IKE156"/>
    <mergeCell ref="IKF156:IMD156"/>
    <mergeCell ref="IME156:IOC156"/>
    <mergeCell ref="IOD156:IQB156"/>
    <mergeCell ref="IQC156:ISA156"/>
    <mergeCell ref="ISB156:ITZ156"/>
    <mergeCell ref="IUA156:IVY156"/>
    <mergeCell ref="IVZ156:IXX156"/>
    <mergeCell ref="IXY156:IZW156"/>
    <mergeCell ref="GLF156:GND156"/>
    <mergeCell ref="GNE156:GPC156"/>
    <mergeCell ref="GPD156:GRB156"/>
    <mergeCell ref="GRC156:GTA156"/>
    <mergeCell ref="GTB156:GUZ156"/>
    <mergeCell ref="GVA156:GWY156"/>
    <mergeCell ref="GWZ156:GYX156"/>
    <mergeCell ref="GYY156:HAW156"/>
    <mergeCell ref="HAX156:HCV156"/>
    <mergeCell ref="HCW156:HEU156"/>
    <mergeCell ref="HEV156:HGT156"/>
    <mergeCell ref="HGU156:HIS156"/>
    <mergeCell ref="HIT156:HKR156"/>
    <mergeCell ref="HKS156:HMQ156"/>
    <mergeCell ref="HMR156:HOP156"/>
    <mergeCell ref="HOQ156:HQO156"/>
    <mergeCell ref="HQP156:HSN156"/>
    <mergeCell ref="FDW156:FFU156"/>
    <mergeCell ref="FFV156:FHT156"/>
    <mergeCell ref="FHU156:FJS156"/>
    <mergeCell ref="FJT156:FLR156"/>
    <mergeCell ref="FLS156:FNQ156"/>
    <mergeCell ref="FNR156:FPP156"/>
    <mergeCell ref="FPQ156:FRO156"/>
    <mergeCell ref="FRP156:FTN156"/>
    <mergeCell ref="FTO156:FVM156"/>
    <mergeCell ref="FVN156:FXL156"/>
    <mergeCell ref="FXM156:FZK156"/>
    <mergeCell ref="FZL156:GBJ156"/>
    <mergeCell ref="GBK156:GDI156"/>
    <mergeCell ref="GDJ156:GFH156"/>
    <mergeCell ref="GFI156:GHG156"/>
    <mergeCell ref="GHH156:GJF156"/>
    <mergeCell ref="GJG156:GLE156"/>
    <mergeCell ref="DWN156:DYL156"/>
    <mergeCell ref="DYM156:EAK156"/>
    <mergeCell ref="EAL156:ECJ156"/>
    <mergeCell ref="ECK156:EEI156"/>
    <mergeCell ref="EEJ156:EGH156"/>
    <mergeCell ref="EGI156:EIG156"/>
    <mergeCell ref="EIH156:EKF156"/>
    <mergeCell ref="EKG156:EME156"/>
    <mergeCell ref="EMF156:EOD156"/>
    <mergeCell ref="EOE156:EQC156"/>
    <mergeCell ref="EQD156:ESB156"/>
    <mergeCell ref="ESC156:EUA156"/>
    <mergeCell ref="EUB156:EVZ156"/>
    <mergeCell ref="EWA156:EXY156"/>
    <mergeCell ref="EXZ156:EZX156"/>
    <mergeCell ref="EZY156:FBW156"/>
    <mergeCell ref="FBX156:FDV156"/>
    <mergeCell ref="CPE156:CRC156"/>
    <mergeCell ref="CRD156:CTB156"/>
    <mergeCell ref="CTC156:CVA156"/>
    <mergeCell ref="CVB156:CWZ156"/>
    <mergeCell ref="CXA156:CYY156"/>
    <mergeCell ref="CYZ156:DAX156"/>
    <mergeCell ref="DAY156:DCW156"/>
    <mergeCell ref="DCX156:DEV156"/>
    <mergeCell ref="DEW156:DGU156"/>
    <mergeCell ref="DGV156:DIT156"/>
    <mergeCell ref="DIU156:DKS156"/>
    <mergeCell ref="DKT156:DMR156"/>
    <mergeCell ref="DMS156:DOQ156"/>
    <mergeCell ref="DOR156:DQP156"/>
    <mergeCell ref="DQQ156:DSO156"/>
    <mergeCell ref="DSP156:DUN156"/>
    <mergeCell ref="DUO156:DWM156"/>
    <mergeCell ref="BHV156:BJT156"/>
    <mergeCell ref="BJU156:BLS156"/>
    <mergeCell ref="BLT156:BNR156"/>
    <mergeCell ref="BNS156:BPQ156"/>
    <mergeCell ref="BPR156:BRP156"/>
    <mergeCell ref="BRQ156:BTO156"/>
    <mergeCell ref="BTP156:BVN156"/>
    <mergeCell ref="BVO156:BXM156"/>
    <mergeCell ref="BXN156:BZL156"/>
    <mergeCell ref="BZM156:CBK156"/>
    <mergeCell ref="CBL156:CDJ156"/>
    <mergeCell ref="CDK156:CFI156"/>
    <mergeCell ref="CFJ156:CHH156"/>
    <mergeCell ref="CHI156:CJG156"/>
    <mergeCell ref="CJH156:CLF156"/>
    <mergeCell ref="CLG156:CNE156"/>
    <mergeCell ref="CNF156:CPD156"/>
    <mergeCell ref="AAM156:ACK156"/>
    <mergeCell ref="ACL156:AEJ156"/>
    <mergeCell ref="AEK156:AGI156"/>
    <mergeCell ref="AGJ156:AIH156"/>
    <mergeCell ref="AII156:AKG156"/>
    <mergeCell ref="AKH156:AMF156"/>
    <mergeCell ref="AMG156:AOE156"/>
    <mergeCell ref="AOF156:AQD156"/>
    <mergeCell ref="AQE156:ASC156"/>
    <mergeCell ref="ASD156:AUB156"/>
    <mergeCell ref="AUC156:AWA156"/>
    <mergeCell ref="AWB156:AXZ156"/>
    <mergeCell ref="AYA156:AZY156"/>
    <mergeCell ref="AZZ156:BBX156"/>
    <mergeCell ref="BBY156:BDW156"/>
    <mergeCell ref="BDX156:BFV156"/>
    <mergeCell ref="BFW156:BHU156"/>
    <mergeCell ref="KU156:MS156"/>
    <mergeCell ref="MT156:OR156"/>
    <mergeCell ref="OS156:QQ156"/>
    <mergeCell ref="QR156:SP156"/>
    <mergeCell ref="SQ156:UO156"/>
    <mergeCell ref="UP156:WN156"/>
    <mergeCell ref="WO156:YM156"/>
    <mergeCell ref="GW162:IU162"/>
    <mergeCell ref="IV162:KT162"/>
    <mergeCell ref="KU162:MS162"/>
    <mergeCell ref="MT162:OR162"/>
    <mergeCell ref="OS162:QQ162"/>
    <mergeCell ref="QR162:SP162"/>
    <mergeCell ref="SQ162:UO162"/>
    <mergeCell ref="UP162:WN162"/>
    <mergeCell ref="WO162:YM162"/>
    <mergeCell ref="YN156:AAL156"/>
    <mergeCell ref="YN162:AAL162"/>
    <mergeCell ref="GW156:IU156"/>
    <mergeCell ref="A25:AY25"/>
    <mergeCell ref="AZ25:BB25"/>
    <mergeCell ref="AZ27:BB27"/>
    <mergeCell ref="A37:AY37"/>
    <mergeCell ref="AZ37:BB37"/>
    <mergeCell ref="A39:AY39"/>
    <mergeCell ref="AZ39:BB39"/>
    <mergeCell ref="A28:AY28"/>
    <mergeCell ref="A38:AY38"/>
    <mergeCell ref="A27:AY27"/>
    <mergeCell ref="A17:T18"/>
    <mergeCell ref="U17:AG18"/>
    <mergeCell ref="A3:J3"/>
    <mergeCell ref="A4:J4"/>
    <mergeCell ref="A5:J5"/>
    <mergeCell ref="K5:Q5"/>
    <mergeCell ref="Y5:AE5"/>
    <mergeCell ref="AZ29:BB29"/>
    <mergeCell ref="A29:O29"/>
    <mergeCell ref="P29:R29"/>
    <mergeCell ref="S29:AX29"/>
    <mergeCell ref="A30:K30"/>
    <mergeCell ref="A32:AX32"/>
    <mergeCell ref="A31:K31"/>
    <mergeCell ref="L31:V31"/>
    <mergeCell ref="W31:AG31"/>
    <mergeCell ref="AH31:AR31"/>
    <mergeCell ref="AS31:BC31"/>
    <mergeCell ref="L30:O30"/>
    <mergeCell ref="P30:AY30"/>
    <mergeCell ref="AH17:AY17"/>
    <mergeCell ref="XCW95:XDG95"/>
    <mergeCell ref="XDH95:XDR95"/>
    <mergeCell ref="XDS95:XEC95"/>
    <mergeCell ref="XED95:XEN95"/>
    <mergeCell ref="XEO95:XEY95"/>
    <mergeCell ref="XEZ95:XFD95"/>
    <mergeCell ref="K4:AY4"/>
    <mergeCell ref="AM5:AY5"/>
    <mergeCell ref="A6:AY6"/>
    <mergeCell ref="A7:AY7"/>
    <mergeCell ref="A8:AY8"/>
    <mergeCell ref="AZ8:BB8"/>
    <mergeCell ref="A9:AY9"/>
    <mergeCell ref="AZ9:BB9"/>
    <mergeCell ref="A10:AY10"/>
    <mergeCell ref="AZ10:BB10"/>
    <mergeCell ref="A11:AY11"/>
    <mergeCell ref="AZ11:BB11"/>
    <mergeCell ref="A12:AY12"/>
    <mergeCell ref="AZ12:BB12"/>
    <mergeCell ref="A13:AY13"/>
    <mergeCell ref="AZ13:BB13"/>
    <mergeCell ref="A14:AY14"/>
    <mergeCell ref="AZ14:BB14"/>
    <mergeCell ref="A40:AY40"/>
    <mergeCell ref="AZ40:BB40"/>
    <mergeCell ref="A44:AY44"/>
    <mergeCell ref="AK94:AU94"/>
    <mergeCell ref="A94:S94"/>
    <mergeCell ref="A84:N84"/>
    <mergeCell ref="A16:AY16"/>
    <mergeCell ref="AZ16:BB16"/>
    <mergeCell ref="XCL95:XCV95"/>
    <mergeCell ref="WOM95:WOW95"/>
    <mergeCell ref="WOX95:WPH95"/>
    <mergeCell ref="WPI95:WPS95"/>
    <mergeCell ref="WPT95:WQD95"/>
    <mergeCell ref="WQE95:WQO95"/>
    <mergeCell ref="WQP95:WQZ95"/>
    <mergeCell ref="WRA95:WRK95"/>
    <mergeCell ref="WRL95:WRV95"/>
    <mergeCell ref="WRW95:WSG95"/>
    <mergeCell ref="WSH95:WSR95"/>
    <mergeCell ref="WSS95:WTC95"/>
    <mergeCell ref="WTD95:WTN95"/>
    <mergeCell ref="WTO95:WTY95"/>
    <mergeCell ref="WTZ95:WUJ95"/>
    <mergeCell ref="WUK95:WUU95"/>
    <mergeCell ref="WUV95:WVF95"/>
    <mergeCell ref="WNQ95:WOA95"/>
    <mergeCell ref="WOB95:WOL95"/>
    <mergeCell ref="WWC95:WWM95"/>
    <mergeCell ref="WWN95:WWX95"/>
    <mergeCell ref="WWY95:WXI95"/>
    <mergeCell ref="WXJ95:WXT95"/>
    <mergeCell ref="WXU95:WYE95"/>
    <mergeCell ref="WYF95:WYP95"/>
    <mergeCell ref="WYQ95:WZA95"/>
    <mergeCell ref="WZB95:WZL95"/>
    <mergeCell ref="WZM95:WZW95"/>
    <mergeCell ref="WZX95:XAH95"/>
    <mergeCell ref="XAI95:XAS95"/>
    <mergeCell ref="XAT95:XBD95"/>
    <mergeCell ref="XBE95:XBO95"/>
    <mergeCell ref="XBP95:XBZ95"/>
    <mergeCell ref="XCA95:XCK95"/>
    <mergeCell ref="WVR95:WWB95"/>
    <mergeCell ref="WAN95:WAX95"/>
    <mergeCell ref="WAY95:WBI95"/>
    <mergeCell ref="WBJ95:WBT95"/>
    <mergeCell ref="WBU95:WCE95"/>
    <mergeCell ref="WCF95:WCP95"/>
    <mergeCell ref="WCQ95:WDA95"/>
    <mergeCell ref="WDB95:WDL95"/>
    <mergeCell ref="WDM95:WDW95"/>
    <mergeCell ref="WDX95:WEH95"/>
    <mergeCell ref="WEI95:WES95"/>
    <mergeCell ref="WET95:WFD95"/>
    <mergeCell ref="WFE95:WFO95"/>
    <mergeCell ref="WFP95:WFZ95"/>
    <mergeCell ref="WGA95:WGK95"/>
    <mergeCell ref="WGL95:WGV95"/>
    <mergeCell ref="WGW95:WHG95"/>
    <mergeCell ref="WVG95:WVQ95"/>
    <mergeCell ref="WHH95:WHR95"/>
    <mergeCell ref="WHS95:WIC95"/>
    <mergeCell ref="WID95:WIN95"/>
    <mergeCell ref="WIO95:WIY95"/>
    <mergeCell ref="WIZ95:WJJ95"/>
    <mergeCell ref="WJK95:WJU95"/>
    <mergeCell ref="WJV95:WKF95"/>
    <mergeCell ref="WKG95:WKQ95"/>
    <mergeCell ref="WKR95:WLB95"/>
    <mergeCell ref="WLC95:WLM95"/>
    <mergeCell ref="WLN95:WLX95"/>
    <mergeCell ref="WLY95:WMI95"/>
    <mergeCell ref="WMJ95:WMT95"/>
    <mergeCell ref="WMU95:WNE95"/>
    <mergeCell ref="WNF95:WNP95"/>
    <mergeCell ref="VTI95:VTS95"/>
    <mergeCell ref="VTT95:VUD95"/>
    <mergeCell ref="VUE95:VUO95"/>
    <mergeCell ref="VUP95:VUZ95"/>
    <mergeCell ref="VVA95:VVK95"/>
    <mergeCell ref="VVL95:VVV95"/>
    <mergeCell ref="VVW95:VWG95"/>
    <mergeCell ref="VWH95:VWR95"/>
    <mergeCell ref="VWS95:VXC95"/>
    <mergeCell ref="VXD95:VXN95"/>
    <mergeCell ref="VXO95:VXY95"/>
    <mergeCell ref="VXZ95:VYJ95"/>
    <mergeCell ref="VYK95:VYU95"/>
    <mergeCell ref="VYV95:VZF95"/>
    <mergeCell ref="VZG95:VZQ95"/>
    <mergeCell ref="VZR95:WAB95"/>
    <mergeCell ref="WAC95:WAM95"/>
    <mergeCell ref="VMD95:VMN95"/>
    <mergeCell ref="VMO95:VMY95"/>
    <mergeCell ref="VMZ95:VNJ95"/>
    <mergeCell ref="VNK95:VNU95"/>
    <mergeCell ref="VNV95:VOF95"/>
    <mergeCell ref="VOG95:VOQ95"/>
    <mergeCell ref="VOR95:VPB95"/>
    <mergeCell ref="VPC95:VPM95"/>
    <mergeCell ref="VPN95:VPX95"/>
    <mergeCell ref="VPY95:VQI95"/>
    <mergeCell ref="VQJ95:VQT95"/>
    <mergeCell ref="VQU95:VRE95"/>
    <mergeCell ref="VRF95:VRP95"/>
    <mergeCell ref="VRQ95:VSA95"/>
    <mergeCell ref="VSB95:VSL95"/>
    <mergeCell ref="VSM95:VSW95"/>
    <mergeCell ref="VSX95:VTH95"/>
    <mergeCell ref="VEY95:VFI95"/>
    <mergeCell ref="VFJ95:VFT95"/>
    <mergeCell ref="VFU95:VGE95"/>
    <mergeCell ref="VGF95:VGP95"/>
    <mergeCell ref="VGQ95:VHA95"/>
    <mergeCell ref="VHB95:VHL95"/>
    <mergeCell ref="VHM95:VHW95"/>
    <mergeCell ref="VHX95:VIH95"/>
    <mergeCell ref="VII95:VIS95"/>
    <mergeCell ref="VIT95:VJD95"/>
    <mergeCell ref="VJE95:VJO95"/>
    <mergeCell ref="VJP95:VJZ95"/>
    <mergeCell ref="VKA95:VKK95"/>
    <mergeCell ref="VKL95:VKV95"/>
    <mergeCell ref="VKW95:VLG95"/>
    <mergeCell ref="VLH95:VLR95"/>
    <mergeCell ref="VLS95:VMC95"/>
    <mergeCell ref="UXT95:UYD95"/>
    <mergeCell ref="UYE95:UYO95"/>
    <mergeCell ref="UYP95:UYZ95"/>
    <mergeCell ref="UZA95:UZK95"/>
    <mergeCell ref="UZL95:UZV95"/>
    <mergeCell ref="UZW95:VAG95"/>
    <mergeCell ref="VAH95:VAR95"/>
    <mergeCell ref="VAS95:VBC95"/>
    <mergeCell ref="VBD95:VBN95"/>
    <mergeCell ref="VBO95:VBY95"/>
    <mergeCell ref="VBZ95:VCJ95"/>
    <mergeCell ref="VCK95:VCU95"/>
    <mergeCell ref="VCV95:VDF95"/>
    <mergeCell ref="VDG95:VDQ95"/>
    <mergeCell ref="VDR95:VEB95"/>
    <mergeCell ref="VEC95:VEM95"/>
    <mergeCell ref="VEN95:VEX95"/>
    <mergeCell ref="UQO95:UQY95"/>
    <mergeCell ref="UQZ95:URJ95"/>
    <mergeCell ref="URK95:URU95"/>
    <mergeCell ref="URV95:USF95"/>
    <mergeCell ref="USG95:USQ95"/>
    <mergeCell ref="USR95:UTB95"/>
    <mergeCell ref="UTC95:UTM95"/>
    <mergeCell ref="UTN95:UTX95"/>
    <mergeCell ref="UTY95:UUI95"/>
    <mergeCell ref="UUJ95:UUT95"/>
    <mergeCell ref="UUU95:UVE95"/>
    <mergeCell ref="UVF95:UVP95"/>
    <mergeCell ref="UVQ95:UWA95"/>
    <mergeCell ref="UWB95:UWL95"/>
    <mergeCell ref="UWM95:UWW95"/>
    <mergeCell ref="UWX95:UXH95"/>
    <mergeCell ref="UXI95:UXS95"/>
    <mergeCell ref="UJJ95:UJT95"/>
    <mergeCell ref="UJU95:UKE95"/>
    <mergeCell ref="UKF95:UKP95"/>
    <mergeCell ref="UKQ95:ULA95"/>
    <mergeCell ref="ULB95:ULL95"/>
    <mergeCell ref="ULM95:ULW95"/>
    <mergeCell ref="ULX95:UMH95"/>
    <mergeCell ref="UMI95:UMS95"/>
    <mergeCell ref="UMT95:UND95"/>
    <mergeCell ref="UNE95:UNO95"/>
    <mergeCell ref="UNP95:UNZ95"/>
    <mergeCell ref="UOA95:UOK95"/>
    <mergeCell ref="UOL95:UOV95"/>
    <mergeCell ref="UOW95:UPG95"/>
    <mergeCell ref="UPH95:UPR95"/>
    <mergeCell ref="UPS95:UQC95"/>
    <mergeCell ref="UQD95:UQN95"/>
    <mergeCell ref="UCE95:UCO95"/>
    <mergeCell ref="UCP95:UCZ95"/>
    <mergeCell ref="UDA95:UDK95"/>
    <mergeCell ref="UDL95:UDV95"/>
    <mergeCell ref="UDW95:UEG95"/>
    <mergeCell ref="UEH95:UER95"/>
    <mergeCell ref="UES95:UFC95"/>
    <mergeCell ref="UFD95:UFN95"/>
    <mergeCell ref="UFO95:UFY95"/>
    <mergeCell ref="UFZ95:UGJ95"/>
    <mergeCell ref="UGK95:UGU95"/>
    <mergeCell ref="UGV95:UHF95"/>
    <mergeCell ref="UHG95:UHQ95"/>
    <mergeCell ref="UHR95:UIB95"/>
    <mergeCell ref="UIC95:UIM95"/>
    <mergeCell ref="UIN95:UIX95"/>
    <mergeCell ref="UIY95:UJI95"/>
    <mergeCell ref="TUZ95:TVJ95"/>
    <mergeCell ref="TVK95:TVU95"/>
    <mergeCell ref="TVV95:TWF95"/>
    <mergeCell ref="TWG95:TWQ95"/>
    <mergeCell ref="TWR95:TXB95"/>
    <mergeCell ref="TXC95:TXM95"/>
    <mergeCell ref="TXN95:TXX95"/>
    <mergeCell ref="TXY95:TYI95"/>
    <mergeCell ref="TYJ95:TYT95"/>
    <mergeCell ref="TYU95:TZE95"/>
    <mergeCell ref="TZF95:TZP95"/>
    <mergeCell ref="TZQ95:UAA95"/>
    <mergeCell ref="UAB95:UAL95"/>
    <mergeCell ref="UAM95:UAW95"/>
    <mergeCell ref="UAX95:UBH95"/>
    <mergeCell ref="UBI95:UBS95"/>
    <mergeCell ref="UBT95:UCD95"/>
    <mergeCell ref="TNU95:TOE95"/>
    <mergeCell ref="TOF95:TOP95"/>
    <mergeCell ref="TOQ95:TPA95"/>
    <mergeCell ref="TPB95:TPL95"/>
    <mergeCell ref="TPM95:TPW95"/>
    <mergeCell ref="TPX95:TQH95"/>
    <mergeCell ref="TQI95:TQS95"/>
    <mergeCell ref="TQT95:TRD95"/>
    <mergeCell ref="TRE95:TRO95"/>
    <mergeCell ref="TRP95:TRZ95"/>
    <mergeCell ref="TSA95:TSK95"/>
    <mergeCell ref="TSL95:TSV95"/>
    <mergeCell ref="TSW95:TTG95"/>
    <mergeCell ref="TTH95:TTR95"/>
    <mergeCell ref="TTS95:TUC95"/>
    <mergeCell ref="TUD95:TUN95"/>
    <mergeCell ref="TUO95:TUY95"/>
    <mergeCell ref="TGP95:TGZ95"/>
    <mergeCell ref="THA95:THK95"/>
    <mergeCell ref="THL95:THV95"/>
    <mergeCell ref="THW95:TIG95"/>
    <mergeCell ref="TIH95:TIR95"/>
    <mergeCell ref="TIS95:TJC95"/>
    <mergeCell ref="TJD95:TJN95"/>
    <mergeCell ref="TJO95:TJY95"/>
    <mergeCell ref="TJZ95:TKJ95"/>
    <mergeCell ref="TKK95:TKU95"/>
    <mergeCell ref="TKV95:TLF95"/>
    <mergeCell ref="TLG95:TLQ95"/>
    <mergeCell ref="TLR95:TMB95"/>
    <mergeCell ref="TMC95:TMM95"/>
    <mergeCell ref="TMN95:TMX95"/>
    <mergeCell ref="TMY95:TNI95"/>
    <mergeCell ref="TNJ95:TNT95"/>
    <mergeCell ref="SZK95:SZU95"/>
    <mergeCell ref="SZV95:TAF95"/>
    <mergeCell ref="TAG95:TAQ95"/>
    <mergeCell ref="TAR95:TBB95"/>
    <mergeCell ref="TBC95:TBM95"/>
    <mergeCell ref="TBN95:TBX95"/>
    <mergeCell ref="TBY95:TCI95"/>
    <mergeCell ref="TCJ95:TCT95"/>
    <mergeCell ref="TCU95:TDE95"/>
    <mergeCell ref="TDF95:TDP95"/>
    <mergeCell ref="TDQ95:TEA95"/>
    <mergeCell ref="TEB95:TEL95"/>
    <mergeCell ref="TEM95:TEW95"/>
    <mergeCell ref="TEX95:TFH95"/>
    <mergeCell ref="TFI95:TFS95"/>
    <mergeCell ref="TFT95:TGD95"/>
    <mergeCell ref="TGE95:TGO95"/>
    <mergeCell ref="SSF95:SSP95"/>
    <mergeCell ref="SSQ95:STA95"/>
    <mergeCell ref="STB95:STL95"/>
    <mergeCell ref="STM95:STW95"/>
    <mergeCell ref="STX95:SUH95"/>
    <mergeCell ref="SUI95:SUS95"/>
    <mergeCell ref="SUT95:SVD95"/>
    <mergeCell ref="SVE95:SVO95"/>
    <mergeCell ref="SVP95:SVZ95"/>
    <mergeCell ref="SWA95:SWK95"/>
    <mergeCell ref="SWL95:SWV95"/>
    <mergeCell ref="SWW95:SXG95"/>
    <mergeCell ref="SXH95:SXR95"/>
    <mergeCell ref="SXS95:SYC95"/>
    <mergeCell ref="SYD95:SYN95"/>
    <mergeCell ref="SYO95:SYY95"/>
    <mergeCell ref="SYZ95:SZJ95"/>
    <mergeCell ref="SLA95:SLK95"/>
    <mergeCell ref="SLL95:SLV95"/>
    <mergeCell ref="SLW95:SMG95"/>
    <mergeCell ref="SMH95:SMR95"/>
    <mergeCell ref="SMS95:SNC95"/>
    <mergeCell ref="SND95:SNN95"/>
    <mergeCell ref="SNO95:SNY95"/>
    <mergeCell ref="SNZ95:SOJ95"/>
    <mergeCell ref="SOK95:SOU95"/>
    <mergeCell ref="SOV95:SPF95"/>
    <mergeCell ref="SPG95:SPQ95"/>
    <mergeCell ref="SPR95:SQB95"/>
    <mergeCell ref="SQC95:SQM95"/>
    <mergeCell ref="SQN95:SQX95"/>
    <mergeCell ref="SQY95:SRI95"/>
    <mergeCell ref="SRJ95:SRT95"/>
    <mergeCell ref="SRU95:SSE95"/>
    <mergeCell ref="SDV95:SEF95"/>
    <mergeCell ref="SEG95:SEQ95"/>
    <mergeCell ref="SER95:SFB95"/>
    <mergeCell ref="SFC95:SFM95"/>
    <mergeCell ref="SFN95:SFX95"/>
    <mergeCell ref="SFY95:SGI95"/>
    <mergeCell ref="SGJ95:SGT95"/>
    <mergeCell ref="SGU95:SHE95"/>
    <mergeCell ref="SHF95:SHP95"/>
    <mergeCell ref="SHQ95:SIA95"/>
    <mergeCell ref="SIB95:SIL95"/>
    <mergeCell ref="SIM95:SIW95"/>
    <mergeCell ref="SIX95:SJH95"/>
    <mergeCell ref="SJI95:SJS95"/>
    <mergeCell ref="SJT95:SKD95"/>
    <mergeCell ref="SKE95:SKO95"/>
    <mergeCell ref="SKP95:SKZ95"/>
    <mergeCell ref="RWQ95:RXA95"/>
    <mergeCell ref="RXB95:RXL95"/>
    <mergeCell ref="RXM95:RXW95"/>
    <mergeCell ref="RXX95:RYH95"/>
    <mergeCell ref="RYI95:RYS95"/>
    <mergeCell ref="RYT95:RZD95"/>
    <mergeCell ref="RZE95:RZO95"/>
    <mergeCell ref="RZP95:RZZ95"/>
    <mergeCell ref="SAA95:SAK95"/>
    <mergeCell ref="SAL95:SAV95"/>
    <mergeCell ref="SAW95:SBG95"/>
    <mergeCell ref="SBH95:SBR95"/>
    <mergeCell ref="SBS95:SCC95"/>
    <mergeCell ref="SCD95:SCN95"/>
    <mergeCell ref="SCO95:SCY95"/>
    <mergeCell ref="SCZ95:SDJ95"/>
    <mergeCell ref="SDK95:SDU95"/>
    <mergeCell ref="RPL95:RPV95"/>
    <mergeCell ref="RPW95:RQG95"/>
    <mergeCell ref="RQH95:RQR95"/>
    <mergeCell ref="RQS95:RRC95"/>
    <mergeCell ref="RRD95:RRN95"/>
    <mergeCell ref="RRO95:RRY95"/>
    <mergeCell ref="RRZ95:RSJ95"/>
    <mergeCell ref="RSK95:RSU95"/>
    <mergeCell ref="RSV95:RTF95"/>
    <mergeCell ref="RTG95:RTQ95"/>
    <mergeCell ref="RTR95:RUB95"/>
    <mergeCell ref="RUC95:RUM95"/>
    <mergeCell ref="RUN95:RUX95"/>
    <mergeCell ref="RUY95:RVI95"/>
    <mergeCell ref="RVJ95:RVT95"/>
    <mergeCell ref="RVU95:RWE95"/>
    <mergeCell ref="RWF95:RWP95"/>
    <mergeCell ref="RIG95:RIQ95"/>
    <mergeCell ref="RIR95:RJB95"/>
    <mergeCell ref="RJC95:RJM95"/>
    <mergeCell ref="RJN95:RJX95"/>
    <mergeCell ref="RJY95:RKI95"/>
    <mergeCell ref="RKJ95:RKT95"/>
    <mergeCell ref="RKU95:RLE95"/>
    <mergeCell ref="RLF95:RLP95"/>
    <mergeCell ref="RLQ95:RMA95"/>
    <mergeCell ref="RMB95:RML95"/>
    <mergeCell ref="RMM95:RMW95"/>
    <mergeCell ref="RMX95:RNH95"/>
    <mergeCell ref="RNI95:RNS95"/>
    <mergeCell ref="RNT95:ROD95"/>
    <mergeCell ref="ROE95:ROO95"/>
    <mergeCell ref="ROP95:ROZ95"/>
    <mergeCell ref="RPA95:RPK95"/>
    <mergeCell ref="RBB95:RBL95"/>
    <mergeCell ref="RBM95:RBW95"/>
    <mergeCell ref="RBX95:RCH95"/>
    <mergeCell ref="RCI95:RCS95"/>
    <mergeCell ref="RCT95:RDD95"/>
    <mergeCell ref="RDE95:RDO95"/>
    <mergeCell ref="RDP95:RDZ95"/>
    <mergeCell ref="REA95:REK95"/>
    <mergeCell ref="REL95:REV95"/>
    <mergeCell ref="REW95:RFG95"/>
    <mergeCell ref="RFH95:RFR95"/>
    <mergeCell ref="RFS95:RGC95"/>
    <mergeCell ref="RGD95:RGN95"/>
    <mergeCell ref="RGO95:RGY95"/>
    <mergeCell ref="RGZ95:RHJ95"/>
    <mergeCell ref="RHK95:RHU95"/>
    <mergeCell ref="RHV95:RIF95"/>
    <mergeCell ref="QTW95:QUG95"/>
    <mergeCell ref="QUH95:QUR95"/>
    <mergeCell ref="QUS95:QVC95"/>
    <mergeCell ref="QVD95:QVN95"/>
    <mergeCell ref="QVO95:QVY95"/>
    <mergeCell ref="QVZ95:QWJ95"/>
    <mergeCell ref="QWK95:QWU95"/>
    <mergeCell ref="QWV95:QXF95"/>
    <mergeCell ref="QXG95:QXQ95"/>
    <mergeCell ref="QXR95:QYB95"/>
    <mergeCell ref="QYC95:QYM95"/>
    <mergeCell ref="QYN95:QYX95"/>
    <mergeCell ref="QYY95:QZI95"/>
    <mergeCell ref="QZJ95:QZT95"/>
    <mergeCell ref="QZU95:RAE95"/>
    <mergeCell ref="RAF95:RAP95"/>
    <mergeCell ref="RAQ95:RBA95"/>
    <mergeCell ref="QMR95:QNB95"/>
    <mergeCell ref="QNC95:QNM95"/>
    <mergeCell ref="QNN95:QNX95"/>
    <mergeCell ref="QNY95:QOI95"/>
    <mergeCell ref="QOJ95:QOT95"/>
    <mergeCell ref="QOU95:QPE95"/>
    <mergeCell ref="QPF95:QPP95"/>
    <mergeCell ref="QPQ95:QQA95"/>
    <mergeCell ref="QQB95:QQL95"/>
    <mergeCell ref="QQM95:QQW95"/>
    <mergeCell ref="QQX95:QRH95"/>
    <mergeCell ref="QRI95:QRS95"/>
    <mergeCell ref="QRT95:QSD95"/>
    <mergeCell ref="QSE95:QSO95"/>
    <mergeCell ref="QSP95:QSZ95"/>
    <mergeCell ref="QTA95:QTK95"/>
    <mergeCell ref="QTL95:QTV95"/>
    <mergeCell ref="QFM95:QFW95"/>
    <mergeCell ref="QFX95:QGH95"/>
    <mergeCell ref="QGI95:QGS95"/>
    <mergeCell ref="QGT95:QHD95"/>
    <mergeCell ref="QHE95:QHO95"/>
    <mergeCell ref="QHP95:QHZ95"/>
    <mergeCell ref="QIA95:QIK95"/>
    <mergeCell ref="QIL95:QIV95"/>
    <mergeCell ref="QIW95:QJG95"/>
    <mergeCell ref="QJH95:QJR95"/>
    <mergeCell ref="QJS95:QKC95"/>
    <mergeCell ref="QKD95:QKN95"/>
    <mergeCell ref="QKO95:QKY95"/>
    <mergeCell ref="QKZ95:QLJ95"/>
    <mergeCell ref="QLK95:QLU95"/>
    <mergeCell ref="QLV95:QMF95"/>
    <mergeCell ref="QMG95:QMQ95"/>
    <mergeCell ref="PYH95:PYR95"/>
    <mergeCell ref="PYS95:PZC95"/>
    <mergeCell ref="PZD95:PZN95"/>
    <mergeCell ref="PZO95:PZY95"/>
    <mergeCell ref="PZZ95:QAJ95"/>
    <mergeCell ref="QAK95:QAU95"/>
    <mergeCell ref="QAV95:QBF95"/>
    <mergeCell ref="QBG95:QBQ95"/>
    <mergeCell ref="QBR95:QCB95"/>
    <mergeCell ref="QCC95:QCM95"/>
    <mergeCell ref="QCN95:QCX95"/>
    <mergeCell ref="QCY95:QDI95"/>
    <mergeCell ref="QDJ95:QDT95"/>
    <mergeCell ref="QDU95:QEE95"/>
    <mergeCell ref="QEF95:QEP95"/>
    <mergeCell ref="QEQ95:QFA95"/>
    <mergeCell ref="QFB95:QFL95"/>
    <mergeCell ref="PRC95:PRM95"/>
    <mergeCell ref="PRN95:PRX95"/>
    <mergeCell ref="PRY95:PSI95"/>
    <mergeCell ref="PSJ95:PST95"/>
    <mergeCell ref="PSU95:PTE95"/>
    <mergeCell ref="PTF95:PTP95"/>
    <mergeCell ref="PTQ95:PUA95"/>
    <mergeCell ref="PUB95:PUL95"/>
    <mergeCell ref="PUM95:PUW95"/>
    <mergeCell ref="PUX95:PVH95"/>
    <mergeCell ref="PVI95:PVS95"/>
    <mergeCell ref="PVT95:PWD95"/>
    <mergeCell ref="PWE95:PWO95"/>
    <mergeCell ref="PWP95:PWZ95"/>
    <mergeCell ref="PXA95:PXK95"/>
    <mergeCell ref="PXL95:PXV95"/>
    <mergeCell ref="PXW95:PYG95"/>
    <mergeCell ref="PJX95:PKH95"/>
    <mergeCell ref="PKI95:PKS95"/>
    <mergeCell ref="PKT95:PLD95"/>
    <mergeCell ref="PLE95:PLO95"/>
    <mergeCell ref="PLP95:PLZ95"/>
    <mergeCell ref="PMA95:PMK95"/>
    <mergeCell ref="PML95:PMV95"/>
    <mergeCell ref="PMW95:PNG95"/>
    <mergeCell ref="PNH95:PNR95"/>
    <mergeCell ref="PNS95:POC95"/>
    <mergeCell ref="POD95:PON95"/>
    <mergeCell ref="POO95:POY95"/>
    <mergeCell ref="POZ95:PPJ95"/>
    <mergeCell ref="PPK95:PPU95"/>
    <mergeCell ref="PPV95:PQF95"/>
    <mergeCell ref="PQG95:PQQ95"/>
    <mergeCell ref="PQR95:PRB95"/>
    <mergeCell ref="PCS95:PDC95"/>
    <mergeCell ref="PDD95:PDN95"/>
    <mergeCell ref="PDO95:PDY95"/>
    <mergeCell ref="PDZ95:PEJ95"/>
    <mergeCell ref="PEK95:PEU95"/>
    <mergeCell ref="PEV95:PFF95"/>
    <mergeCell ref="PFG95:PFQ95"/>
    <mergeCell ref="PFR95:PGB95"/>
    <mergeCell ref="PGC95:PGM95"/>
    <mergeCell ref="PGN95:PGX95"/>
    <mergeCell ref="PGY95:PHI95"/>
    <mergeCell ref="PHJ95:PHT95"/>
    <mergeCell ref="PHU95:PIE95"/>
    <mergeCell ref="PIF95:PIP95"/>
    <mergeCell ref="PIQ95:PJA95"/>
    <mergeCell ref="PJB95:PJL95"/>
    <mergeCell ref="PJM95:PJW95"/>
    <mergeCell ref="OVN95:OVX95"/>
    <mergeCell ref="OVY95:OWI95"/>
    <mergeCell ref="OWJ95:OWT95"/>
    <mergeCell ref="OWU95:OXE95"/>
    <mergeCell ref="OXF95:OXP95"/>
    <mergeCell ref="OXQ95:OYA95"/>
    <mergeCell ref="OYB95:OYL95"/>
    <mergeCell ref="OYM95:OYW95"/>
    <mergeCell ref="OYX95:OZH95"/>
    <mergeCell ref="OZI95:OZS95"/>
    <mergeCell ref="OZT95:PAD95"/>
    <mergeCell ref="PAE95:PAO95"/>
    <mergeCell ref="PAP95:PAZ95"/>
    <mergeCell ref="PBA95:PBK95"/>
    <mergeCell ref="PBL95:PBV95"/>
    <mergeCell ref="PBW95:PCG95"/>
    <mergeCell ref="PCH95:PCR95"/>
    <mergeCell ref="OOI95:OOS95"/>
    <mergeCell ref="OOT95:OPD95"/>
    <mergeCell ref="OPE95:OPO95"/>
    <mergeCell ref="OPP95:OPZ95"/>
    <mergeCell ref="OQA95:OQK95"/>
    <mergeCell ref="OQL95:OQV95"/>
    <mergeCell ref="OQW95:ORG95"/>
    <mergeCell ref="ORH95:ORR95"/>
    <mergeCell ref="ORS95:OSC95"/>
    <mergeCell ref="OSD95:OSN95"/>
    <mergeCell ref="OSO95:OSY95"/>
    <mergeCell ref="OSZ95:OTJ95"/>
    <mergeCell ref="OTK95:OTU95"/>
    <mergeCell ref="OTV95:OUF95"/>
    <mergeCell ref="OUG95:OUQ95"/>
    <mergeCell ref="OUR95:OVB95"/>
    <mergeCell ref="OVC95:OVM95"/>
    <mergeCell ref="OHD95:OHN95"/>
    <mergeCell ref="OHO95:OHY95"/>
    <mergeCell ref="OHZ95:OIJ95"/>
    <mergeCell ref="OIK95:OIU95"/>
    <mergeCell ref="OIV95:OJF95"/>
    <mergeCell ref="OJG95:OJQ95"/>
    <mergeCell ref="OJR95:OKB95"/>
    <mergeCell ref="OKC95:OKM95"/>
    <mergeCell ref="OKN95:OKX95"/>
    <mergeCell ref="OKY95:OLI95"/>
    <mergeCell ref="OLJ95:OLT95"/>
    <mergeCell ref="OLU95:OME95"/>
    <mergeCell ref="OMF95:OMP95"/>
    <mergeCell ref="OMQ95:ONA95"/>
    <mergeCell ref="ONB95:ONL95"/>
    <mergeCell ref="ONM95:ONW95"/>
    <mergeCell ref="ONX95:OOH95"/>
    <mergeCell ref="NZY95:OAI95"/>
    <mergeCell ref="OAJ95:OAT95"/>
    <mergeCell ref="OAU95:OBE95"/>
    <mergeCell ref="OBF95:OBP95"/>
    <mergeCell ref="OBQ95:OCA95"/>
    <mergeCell ref="OCB95:OCL95"/>
    <mergeCell ref="OCM95:OCW95"/>
    <mergeCell ref="OCX95:ODH95"/>
    <mergeCell ref="ODI95:ODS95"/>
    <mergeCell ref="ODT95:OED95"/>
    <mergeCell ref="OEE95:OEO95"/>
    <mergeCell ref="OEP95:OEZ95"/>
    <mergeCell ref="OFA95:OFK95"/>
    <mergeCell ref="OFL95:OFV95"/>
    <mergeCell ref="OFW95:OGG95"/>
    <mergeCell ref="OGH95:OGR95"/>
    <mergeCell ref="OGS95:OHC95"/>
    <mergeCell ref="NST95:NTD95"/>
    <mergeCell ref="NTE95:NTO95"/>
    <mergeCell ref="NTP95:NTZ95"/>
    <mergeCell ref="NUA95:NUK95"/>
    <mergeCell ref="NUL95:NUV95"/>
    <mergeCell ref="NUW95:NVG95"/>
    <mergeCell ref="NVH95:NVR95"/>
    <mergeCell ref="NVS95:NWC95"/>
    <mergeCell ref="NWD95:NWN95"/>
    <mergeCell ref="NWO95:NWY95"/>
    <mergeCell ref="NWZ95:NXJ95"/>
    <mergeCell ref="NXK95:NXU95"/>
    <mergeCell ref="NXV95:NYF95"/>
    <mergeCell ref="NYG95:NYQ95"/>
    <mergeCell ref="NYR95:NZB95"/>
    <mergeCell ref="NZC95:NZM95"/>
    <mergeCell ref="NZN95:NZX95"/>
    <mergeCell ref="NLO95:NLY95"/>
    <mergeCell ref="NLZ95:NMJ95"/>
    <mergeCell ref="NMK95:NMU95"/>
    <mergeCell ref="NMV95:NNF95"/>
    <mergeCell ref="NNG95:NNQ95"/>
    <mergeCell ref="NNR95:NOB95"/>
    <mergeCell ref="NOC95:NOM95"/>
    <mergeCell ref="NON95:NOX95"/>
    <mergeCell ref="NOY95:NPI95"/>
    <mergeCell ref="NPJ95:NPT95"/>
    <mergeCell ref="NPU95:NQE95"/>
    <mergeCell ref="NQF95:NQP95"/>
    <mergeCell ref="NQQ95:NRA95"/>
    <mergeCell ref="NRB95:NRL95"/>
    <mergeCell ref="NRM95:NRW95"/>
    <mergeCell ref="NRX95:NSH95"/>
    <mergeCell ref="NSI95:NSS95"/>
    <mergeCell ref="NEJ95:NET95"/>
    <mergeCell ref="NEU95:NFE95"/>
    <mergeCell ref="NFF95:NFP95"/>
    <mergeCell ref="NFQ95:NGA95"/>
    <mergeCell ref="NGB95:NGL95"/>
    <mergeCell ref="NGM95:NGW95"/>
    <mergeCell ref="NGX95:NHH95"/>
    <mergeCell ref="NHI95:NHS95"/>
    <mergeCell ref="NHT95:NID95"/>
    <mergeCell ref="NIE95:NIO95"/>
    <mergeCell ref="NIP95:NIZ95"/>
    <mergeCell ref="NJA95:NJK95"/>
    <mergeCell ref="NJL95:NJV95"/>
    <mergeCell ref="NJW95:NKG95"/>
    <mergeCell ref="NKH95:NKR95"/>
    <mergeCell ref="NKS95:NLC95"/>
    <mergeCell ref="NLD95:NLN95"/>
    <mergeCell ref="MXE95:MXO95"/>
    <mergeCell ref="MXP95:MXZ95"/>
    <mergeCell ref="MYA95:MYK95"/>
    <mergeCell ref="MYL95:MYV95"/>
    <mergeCell ref="MYW95:MZG95"/>
    <mergeCell ref="MZH95:MZR95"/>
    <mergeCell ref="MZS95:NAC95"/>
    <mergeCell ref="NAD95:NAN95"/>
    <mergeCell ref="NAO95:NAY95"/>
    <mergeCell ref="NAZ95:NBJ95"/>
    <mergeCell ref="NBK95:NBU95"/>
    <mergeCell ref="NBV95:NCF95"/>
    <mergeCell ref="NCG95:NCQ95"/>
    <mergeCell ref="NCR95:NDB95"/>
    <mergeCell ref="NDC95:NDM95"/>
    <mergeCell ref="NDN95:NDX95"/>
    <mergeCell ref="NDY95:NEI95"/>
    <mergeCell ref="MPZ95:MQJ95"/>
    <mergeCell ref="MQK95:MQU95"/>
    <mergeCell ref="MQV95:MRF95"/>
    <mergeCell ref="MRG95:MRQ95"/>
    <mergeCell ref="MRR95:MSB95"/>
    <mergeCell ref="MSC95:MSM95"/>
    <mergeCell ref="MSN95:MSX95"/>
    <mergeCell ref="MSY95:MTI95"/>
    <mergeCell ref="MTJ95:MTT95"/>
    <mergeCell ref="MTU95:MUE95"/>
    <mergeCell ref="MUF95:MUP95"/>
    <mergeCell ref="MUQ95:MVA95"/>
    <mergeCell ref="MVB95:MVL95"/>
    <mergeCell ref="MVM95:MVW95"/>
    <mergeCell ref="MVX95:MWH95"/>
    <mergeCell ref="MWI95:MWS95"/>
    <mergeCell ref="MWT95:MXD95"/>
    <mergeCell ref="MIU95:MJE95"/>
    <mergeCell ref="MJF95:MJP95"/>
    <mergeCell ref="MJQ95:MKA95"/>
    <mergeCell ref="MKB95:MKL95"/>
    <mergeCell ref="MKM95:MKW95"/>
    <mergeCell ref="MKX95:MLH95"/>
    <mergeCell ref="MLI95:MLS95"/>
    <mergeCell ref="MLT95:MMD95"/>
    <mergeCell ref="MME95:MMO95"/>
    <mergeCell ref="MMP95:MMZ95"/>
    <mergeCell ref="MNA95:MNK95"/>
    <mergeCell ref="MNL95:MNV95"/>
    <mergeCell ref="MNW95:MOG95"/>
    <mergeCell ref="MOH95:MOR95"/>
    <mergeCell ref="MOS95:MPC95"/>
    <mergeCell ref="MPD95:MPN95"/>
    <mergeCell ref="MPO95:MPY95"/>
    <mergeCell ref="MBP95:MBZ95"/>
    <mergeCell ref="MCA95:MCK95"/>
    <mergeCell ref="MCL95:MCV95"/>
    <mergeCell ref="MCW95:MDG95"/>
    <mergeCell ref="MDH95:MDR95"/>
    <mergeCell ref="MDS95:MEC95"/>
    <mergeCell ref="MED95:MEN95"/>
    <mergeCell ref="MEO95:MEY95"/>
    <mergeCell ref="MEZ95:MFJ95"/>
    <mergeCell ref="MFK95:MFU95"/>
    <mergeCell ref="MFV95:MGF95"/>
    <mergeCell ref="MGG95:MGQ95"/>
    <mergeCell ref="MGR95:MHB95"/>
    <mergeCell ref="MHC95:MHM95"/>
    <mergeCell ref="MHN95:MHX95"/>
    <mergeCell ref="MHY95:MII95"/>
    <mergeCell ref="MIJ95:MIT95"/>
    <mergeCell ref="LUK95:LUU95"/>
    <mergeCell ref="LUV95:LVF95"/>
    <mergeCell ref="LVG95:LVQ95"/>
    <mergeCell ref="LVR95:LWB95"/>
    <mergeCell ref="LWC95:LWM95"/>
    <mergeCell ref="LWN95:LWX95"/>
    <mergeCell ref="LWY95:LXI95"/>
    <mergeCell ref="LXJ95:LXT95"/>
    <mergeCell ref="LXU95:LYE95"/>
    <mergeCell ref="LYF95:LYP95"/>
    <mergeCell ref="LYQ95:LZA95"/>
    <mergeCell ref="LZB95:LZL95"/>
    <mergeCell ref="LZM95:LZW95"/>
    <mergeCell ref="LZX95:MAH95"/>
    <mergeCell ref="MAI95:MAS95"/>
    <mergeCell ref="MAT95:MBD95"/>
    <mergeCell ref="MBE95:MBO95"/>
    <mergeCell ref="LNF95:LNP95"/>
    <mergeCell ref="LNQ95:LOA95"/>
    <mergeCell ref="LOB95:LOL95"/>
    <mergeCell ref="LOM95:LOW95"/>
    <mergeCell ref="LOX95:LPH95"/>
    <mergeCell ref="LPI95:LPS95"/>
    <mergeCell ref="LPT95:LQD95"/>
    <mergeCell ref="LQE95:LQO95"/>
    <mergeCell ref="LQP95:LQZ95"/>
    <mergeCell ref="LRA95:LRK95"/>
    <mergeCell ref="LRL95:LRV95"/>
    <mergeCell ref="LRW95:LSG95"/>
    <mergeCell ref="LSH95:LSR95"/>
    <mergeCell ref="LSS95:LTC95"/>
    <mergeCell ref="LTD95:LTN95"/>
    <mergeCell ref="LTO95:LTY95"/>
    <mergeCell ref="LTZ95:LUJ95"/>
    <mergeCell ref="LGA95:LGK95"/>
    <mergeCell ref="LGL95:LGV95"/>
    <mergeCell ref="LGW95:LHG95"/>
    <mergeCell ref="LHH95:LHR95"/>
    <mergeCell ref="LHS95:LIC95"/>
    <mergeCell ref="LID95:LIN95"/>
    <mergeCell ref="LIO95:LIY95"/>
    <mergeCell ref="LIZ95:LJJ95"/>
    <mergeCell ref="LJK95:LJU95"/>
    <mergeCell ref="LJV95:LKF95"/>
    <mergeCell ref="LKG95:LKQ95"/>
    <mergeCell ref="LKR95:LLB95"/>
    <mergeCell ref="LLC95:LLM95"/>
    <mergeCell ref="LLN95:LLX95"/>
    <mergeCell ref="LLY95:LMI95"/>
    <mergeCell ref="LMJ95:LMT95"/>
    <mergeCell ref="LMU95:LNE95"/>
    <mergeCell ref="KYV95:KZF95"/>
    <mergeCell ref="KZG95:KZQ95"/>
    <mergeCell ref="KZR95:LAB95"/>
    <mergeCell ref="LAC95:LAM95"/>
    <mergeCell ref="LAN95:LAX95"/>
    <mergeCell ref="LAY95:LBI95"/>
    <mergeCell ref="LBJ95:LBT95"/>
    <mergeCell ref="LBU95:LCE95"/>
    <mergeCell ref="LCF95:LCP95"/>
    <mergeCell ref="LCQ95:LDA95"/>
    <mergeCell ref="LDB95:LDL95"/>
    <mergeCell ref="LDM95:LDW95"/>
    <mergeCell ref="LDX95:LEH95"/>
    <mergeCell ref="LEI95:LES95"/>
    <mergeCell ref="LET95:LFD95"/>
    <mergeCell ref="LFE95:LFO95"/>
    <mergeCell ref="LFP95:LFZ95"/>
    <mergeCell ref="KRQ95:KSA95"/>
    <mergeCell ref="KSB95:KSL95"/>
    <mergeCell ref="KSM95:KSW95"/>
    <mergeCell ref="KSX95:KTH95"/>
    <mergeCell ref="KTI95:KTS95"/>
    <mergeCell ref="KTT95:KUD95"/>
    <mergeCell ref="KUE95:KUO95"/>
    <mergeCell ref="KUP95:KUZ95"/>
    <mergeCell ref="KVA95:KVK95"/>
    <mergeCell ref="KVL95:KVV95"/>
    <mergeCell ref="KVW95:KWG95"/>
    <mergeCell ref="KWH95:KWR95"/>
    <mergeCell ref="KWS95:KXC95"/>
    <mergeCell ref="KXD95:KXN95"/>
    <mergeCell ref="KXO95:KXY95"/>
    <mergeCell ref="KXZ95:KYJ95"/>
    <mergeCell ref="KYK95:KYU95"/>
    <mergeCell ref="KKL95:KKV95"/>
    <mergeCell ref="KKW95:KLG95"/>
    <mergeCell ref="KLH95:KLR95"/>
    <mergeCell ref="KLS95:KMC95"/>
    <mergeCell ref="KMD95:KMN95"/>
    <mergeCell ref="KMO95:KMY95"/>
    <mergeCell ref="KMZ95:KNJ95"/>
    <mergeCell ref="KNK95:KNU95"/>
    <mergeCell ref="KNV95:KOF95"/>
    <mergeCell ref="KOG95:KOQ95"/>
    <mergeCell ref="KOR95:KPB95"/>
    <mergeCell ref="KPC95:KPM95"/>
    <mergeCell ref="KPN95:KPX95"/>
    <mergeCell ref="KPY95:KQI95"/>
    <mergeCell ref="KQJ95:KQT95"/>
    <mergeCell ref="KQU95:KRE95"/>
    <mergeCell ref="KRF95:KRP95"/>
    <mergeCell ref="KDG95:KDQ95"/>
    <mergeCell ref="KDR95:KEB95"/>
    <mergeCell ref="KEC95:KEM95"/>
    <mergeCell ref="KEN95:KEX95"/>
    <mergeCell ref="KEY95:KFI95"/>
    <mergeCell ref="KFJ95:KFT95"/>
    <mergeCell ref="KFU95:KGE95"/>
    <mergeCell ref="KGF95:KGP95"/>
    <mergeCell ref="KGQ95:KHA95"/>
    <mergeCell ref="KHB95:KHL95"/>
    <mergeCell ref="KHM95:KHW95"/>
    <mergeCell ref="KHX95:KIH95"/>
    <mergeCell ref="KII95:KIS95"/>
    <mergeCell ref="KIT95:KJD95"/>
    <mergeCell ref="KJE95:KJO95"/>
    <mergeCell ref="KJP95:KJZ95"/>
    <mergeCell ref="KKA95:KKK95"/>
    <mergeCell ref="JWB95:JWL95"/>
    <mergeCell ref="JWM95:JWW95"/>
    <mergeCell ref="JWX95:JXH95"/>
    <mergeCell ref="JXI95:JXS95"/>
    <mergeCell ref="JXT95:JYD95"/>
    <mergeCell ref="JYE95:JYO95"/>
    <mergeCell ref="JYP95:JYZ95"/>
    <mergeCell ref="JZA95:JZK95"/>
    <mergeCell ref="JZL95:JZV95"/>
    <mergeCell ref="JZW95:KAG95"/>
    <mergeCell ref="KAH95:KAR95"/>
    <mergeCell ref="KAS95:KBC95"/>
    <mergeCell ref="KBD95:KBN95"/>
    <mergeCell ref="KBO95:KBY95"/>
    <mergeCell ref="KBZ95:KCJ95"/>
    <mergeCell ref="KCK95:KCU95"/>
    <mergeCell ref="KCV95:KDF95"/>
    <mergeCell ref="JOW95:JPG95"/>
    <mergeCell ref="JPH95:JPR95"/>
    <mergeCell ref="JPS95:JQC95"/>
    <mergeCell ref="JQD95:JQN95"/>
    <mergeCell ref="JQO95:JQY95"/>
    <mergeCell ref="JQZ95:JRJ95"/>
    <mergeCell ref="JRK95:JRU95"/>
    <mergeCell ref="JRV95:JSF95"/>
    <mergeCell ref="JSG95:JSQ95"/>
    <mergeCell ref="JSR95:JTB95"/>
    <mergeCell ref="JTC95:JTM95"/>
    <mergeCell ref="JTN95:JTX95"/>
    <mergeCell ref="JTY95:JUI95"/>
    <mergeCell ref="JUJ95:JUT95"/>
    <mergeCell ref="JUU95:JVE95"/>
    <mergeCell ref="JVF95:JVP95"/>
    <mergeCell ref="JVQ95:JWA95"/>
    <mergeCell ref="JHR95:JIB95"/>
    <mergeCell ref="JIC95:JIM95"/>
    <mergeCell ref="JIN95:JIX95"/>
    <mergeCell ref="JIY95:JJI95"/>
    <mergeCell ref="JJJ95:JJT95"/>
    <mergeCell ref="JJU95:JKE95"/>
    <mergeCell ref="JKF95:JKP95"/>
    <mergeCell ref="JKQ95:JLA95"/>
    <mergeCell ref="JLB95:JLL95"/>
    <mergeCell ref="JLM95:JLW95"/>
    <mergeCell ref="JLX95:JMH95"/>
    <mergeCell ref="JMI95:JMS95"/>
    <mergeCell ref="JMT95:JND95"/>
    <mergeCell ref="JNE95:JNO95"/>
    <mergeCell ref="JNP95:JNZ95"/>
    <mergeCell ref="JOA95:JOK95"/>
    <mergeCell ref="JOL95:JOV95"/>
    <mergeCell ref="JAM95:JAW95"/>
    <mergeCell ref="JAX95:JBH95"/>
    <mergeCell ref="JBI95:JBS95"/>
    <mergeCell ref="JBT95:JCD95"/>
    <mergeCell ref="JCE95:JCO95"/>
    <mergeCell ref="JCP95:JCZ95"/>
    <mergeCell ref="JDA95:JDK95"/>
    <mergeCell ref="JDL95:JDV95"/>
    <mergeCell ref="JDW95:JEG95"/>
    <mergeCell ref="JEH95:JER95"/>
    <mergeCell ref="JES95:JFC95"/>
    <mergeCell ref="JFD95:JFN95"/>
    <mergeCell ref="JFO95:JFY95"/>
    <mergeCell ref="JFZ95:JGJ95"/>
    <mergeCell ref="JGK95:JGU95"/>
    <mergeCell ref="JGV95:JHF95"/>
    <mergeCell ref="JHG95:JHQ95"/>
    <mergeCell ref="ITH95:ITR95"/>
    <mergeCell ref="ITS95:IUC95"/>
    <mergeCell ref="IUD95:IUN95"/>
    <mergeCell ref="IUO95:IUY95"/>
    <mergeCell ref="IUZ95:IVJ95"/>
    <mergeCell ref="IVK95:IVU95"/>
    <mergeCell ref="IVV95:IWF95"/>
    <mergeCell ref="IWG95:IWQ95"/>
    <mergeCell ref="IWR95:IXB95"/>
    <mergeCell ref="IXC95:IXM95"/>
    <mergeCell ref="IXN95:IXX95"/>
    <mergeCell ref="IXY95:IYI95"/>
    <mergeCell ref="IYJ95:IYT95"/>
    <mergeCell ref="IYU95:IZE95"/>
    <mergeCell ref="IZF95:IZP95"/>
    <mergeCell ref="IZQ95:JAA95"/>
    <mergeCell ref="JAB95:JAL95"/>
    <mergeCell ref="IMC95:IMM95"/>
    <mergeCell ref="IMN95:IMX95"/>
    <mergeCell ref="IMY95:INI95"/>
    <mergeCell ref="INJ95:INT95"/>
    <mergeCell ref="INU95:IOE95"/>
    <mergeCell ref="IOF95:IOP95"/>
    <mergeCell ref="IOQ95:IPA95"/>
    <mergeCell ref="IPB95:IPL95"/>
    <mergeCell ref="IPM95:IPW95"/>
    <mergeCell ref="IPX95:IQH95"/>
    <mergeCell ref="IQI95:IQS95"/>
    <mergeCell ref="IQT95:IRD95"/>
    <mergeCell ref="IRE95:IRO95"/>
    <mergeCell ref="IRP95:IRZ95"/>
    <mergeCell ref="ISA95:ISK95"/>
    <mergeCell ref="ISL95:ISV95"/>
    <mergeCell ref="ISW95:ITG95"/>
    <mergeCell ref="IEX95:IFH95"/>
    <mergeCell ref="IFI95:IFS95"/>
    <mergeCell ref="IFT95:IGD95"/>
    <mergeCell ref="IGE95:IGO95"/>
    <mergeCell ref="IGP95:IGZ95"/>
    <mergeCell ref="IHA95:IHK95"/>
    <mergeCell ref="IHL95:IHV95"/>
    <mergeCell ref="IHW95:IIG95"/>
    <mergeCell ref="IIH95:IIR95"/>
    <mergeCell ref="IIS95:IJC95"/>
    <mergeCell ref="IJD95:IJN95"/>
    <mergeCell ref="IJO95:IJY95"/>
    <mergeCell ref="IJZ95:IKJ95"/>
    <mergeCell ref="IKK95:IKU95"/>
    <mergeCell ref="IKV95:ILF95"/>
    <mergeCell ref="ILG95:ILQ95"/>
    <mergeCell ref="ILR95:IMB95"/>
    <mergeCell ref="HXS95:HYC95"/>
    <mergeCell ref="HYD95:HYN95"/>
    <mergeCell ref="HYO95:HYY95"/>
    <mergeCell ref="HYZ95:HZJ95"/>
    <mergeCell ref="HZK95:HZU95"/>
    <mergeCell ref="HZV95:IAF95"/>
    <mergeCell ref="IAG95:IAQ95"/>
    <mergeCell ref="IAR95:IBB95"/>
    <mergeCell ref="IBC95:IBM95"/>
    <mergeCell ref="IBN95:IBX95"/>
    <mergeCell ref="IBY95:ICI95"/>
    <mergeCell ref="ICJ95:ICT95"/>
    <mergeCell ref="ICU95:IDE95"/>
    <mergeCell ref="IDF95:IDP95"/>
    <mergeCell ref="IDQ95:IEA95"/>
    <mergeCell ref="IEB95:IEL95"/>
    <mergeCell ref="IEM95:IEW95"/>
    <mergeCell ref="HQN95:HQX95"/>
    <mergeCell ref="HQY95:HRI95"/>
    <mergeCell ref="HRJ95:HRT95"/>
    <mergeCell ref="HRU95:HSE95"/>
    <mergeCell ref="HSF95:HSP95"/>
    <mergeCell ref="HSQ95:HTA95"/>
    <mergeCell ref="HTB95:HTL95"/>
    <mergeCell ref="HTM95:HTW95"/>
    <mergeCell ref="HTX95:HUH95"/>
    <mergeCell ref="HUI95:HUS95"/>
    <mergeCell ref="HUT95:HVD95"/>
    <mergeCell ref="HVE95:HVO95"/>
    <mergeCell ref="HVP95:HVZ95"/>
    <mergeCell ref="HWA95:HWK95"/>
    <mergeCell ref="HWL95:HWV95"/>
    <mergeCell ref="HWW95:HXG95"/>
    <mergeCell ref="HXH95:HXR95"/>
    <mergeCell ref="HJI95:HJS95"/>
    <mergeCell ref="HJT95:HKD95"/>
    <mergeCell ref="HKE95:HKO95"/>
    <mergeCell ref="HKP95:HKZ95"/>
    <mergeCell ref="HLA95:HLK95"/>
    <mergeCell ref="HLL95:HLV95"/>
    <mergeCell ref="HLW95:HMG95"/>
    <mergeCell ref="HMH95:HMR95"/>
    <mergeCell ref="HMS95:HNC95"/>
    <mergeCell ref="HND95:HNN95"/>
    <mergeCell ref="HNO95:HNY95"/>
    <mergeCell ref="HNZ95:HOJ95"/>
    <mergeCell ref="HOK95:HOU95"/>
    <mergeCell ref="HOV95:HPF95"/>
    <mergeCell ref="HPG95:HPQ95"/>
    <mergeCell ref="HPR95:HQB95"/>
    <mergeCell ref="HQC95:HQM95"/>
    <mergeCell ref="HCD95:HCN95"/>
    <mergeCell ref="HCO95:HCY95"/>
    <mergeCell ref="HCZ95:HDJ95"/>
    <mergeCell ref="HDK95:HDU95"/>
    <mergeCell ref="HDV95:HEF95"/>
    <mergeCell ref="HEG95:HEQ95"/>
    <mergeCell ref="HER95:HFB95"/>
    <mergeCell ref="HFC95:HFM95"/>
    <mergeCell ref="HFN95:HFX95"/>
    <mergeCell ref="HFY95:HGI95"/>
    <mergeCell ref="HGJ95:HGT95"/>
    <mergeCell ref="HGU95:HHE95"/>
    <mergeCell ref="HHF95:HHP95"/>
    <mergeCell ref="HHQ95:HIA95"/>
    <mergeCell ref="HIB95:HIL95"/>
    <mergeCell ref="HIM95:HIW95"/>
    <mergeCell ref="HIX95:HJH95"/>
    <mergeCell ref="GUY95:GVI95"/>
    <mergeCell ref="GVJ95:GVT95"/>
    <mergeCell ref="GVU95:GWE95"/>
    <mergeCell ref="GWF95:GWP95"/>
    <mergeCell ref="GWQ95:GXA95"/>
    <mergeCell ref="GXB95:GXL95"/>
    <mergeCell ref="GXM95:GXW95"/>
    <mergeCell ref="GXX95:GYH95"/>
    <mergeCell ref="GYI95:GYS95"/>
    <mergeCell ref="GYT95:GZD95"/>
    <mergeCell ref="GZE95:GZO95"/>
    <mergeCell ref="GZP95:GZZ95"/>
    <mergeCell ref="HAA95:HAK95"/>
    <mergeCell ref="HAL95:HAV95"/>
    <mergeCell ref="HAW95:HBG95"/>
    <mergeCell ref="HBH95:HBR95"/>
    <mergeCell ref="HBS95:HCC95"/>
    <mergeCell ref="GNT95:GOD95"/>
    <mergeCell ref="GOE95:GOO95"/>
    <mergeCell ref="GOP95:GOZ95"/>
    <mergeCell ref="GPA95:GPK95"/>
    <mergeCell ref="GPL95:GPV95"/>
    <mergeCell ref="GPW95:GQG95"/>
    <mergeCell ref="GQH95:GQR95"/>
    <mergeCell ref="GQS95:GRC95"/>
    <mergeCell ref="GRD95:GRN95"/>
    <mergeCell ref="GRO95:GRY95"/>
    <mergeCell ref="GRZ95:GSJ95"/>
    <mergeCell ref="GSK95:GSU95"/>
    <mergeCell ref="GSV95:GTF95"/>
    <mergeCell ref="GTG95:GTQ95"/>
    <mergeCell ref="GTR95:GUB95"/>
    <mergeCell ref="GUC95:GUM95"/>
    <mergeCell ref="GUN95:GUX95"/>
    <mergeCell ref="GGO95:GGY95"/>
    <mergeCell ref="GGZ95:GHJ95"/>
    <mergeCell ref="GHK95:GHU95"/>
    <mergeCell ref="GHV95:GIF95"/>
    <mergeCell ref="GIG95:GIQ95"/>
    <mergeCell ref="GIR95:GJB95"/>
    <mergeCell ref="GJC95:GJM95"/>
    <mergeCell ref="GJN95:GJX95"/>
    <mergeCell ref="GJY95:GKI95"/>
    <mergeCell ref="GKJ95:GKT95"/>
    <mergeCell ref="GKU95:GLE95"/>
    <mergeCell ref="GLF95:GLP95"/>
    <mergeCell ref="GLQ95:GMA95"/>
    <mergeCell ref="GMB95:GML95"/>
    <mergeCell ref="GMM95:GMW95"/>
    <mergeCell ref="GMX95:GNH95"/>
    <mergeCell ref="GNI95:GNS95"/>
    <mergeCell ref="FZJ95:FZT95"/>
    <mergeCell ref="FZU95:GAE95"/>
    <mergeCell ref="GAF95:GAP95"/>
    <mergeCell ref="GAQ95:GBA95"/>
    <mergeCell ref="GBB95:GBL95"/>
    <mergeCell ref="GBM95:GBW95"/>
    <mergeCell ref="GBX95:GCH95"/>
    <mergeCell ref="GCI95:GCS95"/>
    <mergeCell ref="GCT95:GDD95"/>
    <mergeCell ref="GDE95:GDO95"/>
    <mergeCell ref="GDP95:GDZ95"/>
    <mergeCell ref="GEA95:GEK95"/>
    <mergeCell ref="GEL95:GEV95"/>
    <mergeCell ref="GEW95:GFG95"/>
    <mergeCell ref="GFH95:GFR95"/>
    <mergeCell ref="GFS95:GGC95"/>
    <mergeCell ref="GGD95:GGN95"/>
    <mergeCell ref="FSE95:FSO95"/>
    <mergeCell ref="FSP95:FSZ95"/>
    <mergeCell ref="FTA95:FTK95"/>
    <mergeCell ref="FTL95:FTV95"/>
    <mergeCell ref="FTW95:FUG95"/>
    <mergeCell ref="FUH95:FUR95"/>
    <mergeCell ref="FUS95:FVC95"/>
    <mergeCell ref="FVD95:FVN95"/>
    <mergeCell ref="FVO95:FVY95"/>
    <mergeCell ref="FVZ95:FWJ95"/>
    <mergeCell ref="FWK95:FWU95"/>
    <mergeCell ref="FWV95:FXF95"/>
    <mergeCell ref="FXG95:FXQ95"/>
    <mergeCell ref="FXR95:FYB95"/>
    <mergeCell ref="FYC95:FYM95"/>
    <mergeCell ref="FYN95:FYX95"/>
    <mergeCell ref="FYY95:FZI95"/>
    <mergeCell ref="FKZ95:FLJ95"/>
    <mergeCell ref="FLK95:FLU95"/>
    <mergeCell ref="FLV95:FMF95"/>
    <mergeCell ref="FMG95:FMQ95"/>
    <mergeCell ref="FMR95:FNB95"/>
    <mergeCell ref="FNC95:FNM95"/>
    <mergeCell ref="FNN95:FNX95"/>
    <mergeCell ref="FNY95:FOI95"/>
    <mergeCell ref="FOJ95:FOT95"/>
    <mergeCell ref="FOU95:FPE95"/>
    <mergeCell ref="FPF95:FPP95"/>
    <mergeCell ref="FPQ95:FQA95"/>
    <mergeCell ref="FQB95:FQL95"/>
    <mergeCell ref="FQM95:FQW95"/>
    <mergeCell ref="FQX95:FRH95"/>
    <mergeCell ref="FRI95:FRS95"/>
    <mergeCell ref="FRT95:FSD95"/>
    <mergeCell ref="FDU95:FEE95"/>
    <mergeCell ref="FEF95:FEP95"/>
    <mergeCell ref="FEQ95:FFA95"/>
    <mergeCell ref="FFB95:FFL95"/>
    <mergeCell ref="FFM95:FFW95"/>
    <mergeCell ref="FFX95:FGH95"/>
    <mergeCell ref="FGI95:FGS95"/>
    <mergeCell ref="FGT95:FHD95"/>
    <mergeCell ref="FHE95:FHO95"/>
    <mergeCell ref="FHP95:FHZ95"/>
    <mergeCell ref="FIA95:FIK95"/>
    <mergeCell ref="FIL95:FIV95"/>
    <mergeCell ref="FIW95:FJG95"/>
    <mergeCell ref="FJH95:FJR95"/>
    <mergeCell ref="FJS95:FKC95"/>
    <mergeCell ref="FKD95:FKN95"/>
    <mergeCell ref="FKO95:FKY95"/>
    <mergeCell ref="EWP95:EWZ95"/>
    <mergeCell ref="EXA95:EXK95"/>
    <mergeCell ref="EXL95:EXV95"/>
    <mergeCell ref="EXW95:EYG95"/>
    <mergeCell ref="EYH95:EYR95"/>
    <mergeCell ref="EYS95:EZC95"/>
    <mergeCell ref="EZD95:EZN95"/>
    <mergeCell ref="EZO95:EZY95"/>
    <mergeCell ref="EZZ95:FAJ95"/>
    <mergeCell ref="FAK95:FAU95"/>
    <mergeCell ref="FAV95:FBF95"/>
    <mergeCell ref="FBG95:FBQ95"/>
    <mergeCell ref="FBR95:FCB95"/>
    <mergeCell ref="FCC95:FCM95"/>
    <mergeCell ref="FCN95:FCX95"/>
    <mergeCell ref="FCY95:FDI95"/>
    <mergeCell ref="FDJ95:FDT95"/>
    <mergeCell ref="EPK95:EPU95"/>
    <mergeCell ref="EPV95:EQF95"/>
    <mergeCell ref="EQG95:EQQ95"/>
    <mergeCell ref="EQR95:ERB95"/>
    <mergeCell ref="ERC95:ERM95"/>
    <mergeCell ref="ERN95:ERX95"/>
    <mergeCell ref="ERY95:ESI95"/>
    <mergeCell ref="ESJ95:EST95"/>
    <mergeCell ref="ESU95:ETE95"/>
    <mergeCell ref="ETF95:ETP95"/>
    <mergeCell ref="ETQ95:EUA95"/>
    <mergeCell ref="EUB95:EUL95"/>
    <mergeCell ref="EUM95:EUW95"/>
    <mergeCell ref="EUX95:EVH95"/>
    <mergeCell ref="EVI95:EVS95"/>
    <mergeCell ref="EVT95:EWD95"/>
    <mergeCell ref="EWE95:EWO95"/>
    <mergeCell ref="EIF95:EIP95"/>
    <mergeCell ref="EIQ95:EJA95"/>
    <mergeCell ref="EJB95:EJL95"/>
    <mergeCell ref="EJM95:EJW95"/>
    <mergeCell ref="EJX95:EKH95"/>
    <mergeCell ref="EKI95:EKS95"/>
    <mergeCell ref="EKT95:ELD95"/>
    <mergeCell ref="ELE95:ELO95"/>
    <mergeCell ref="ELP95:ELZ95"/>
    <mergeCell ref="EMA95:EMK95"/>
    <mergeCell ref="EML95:EMV95"/>
    <mergeCell ref="EMW95:ENG95"/>
    <mergeCell ref="ENH95:ENR95"/>
    <mergeCell ref="ENS95:EOC95"/>
    <mergeCell ref="EOD95:EON95"/>
    <mergeCell ref="EOO95:EOY95"/>
    <mergeCell ref="EOZ95:EPJ95"/>
    <mergeCell ref="EBA95:EBK95"/>
    <mergeCell ref="EBL95:EBV95"/>
    <mergeCell ref="EBW95:ECG95"/>
    <mergeCell ref="ECH95:ECR95"/>
    <mergeCell ref="ECS95:EDC95"/>
    <mergeCell ref="EDD95:EDN95"/>
    <mergeCell ref="EDO95:EDY95"/>
    <mergeCell ref="EDZ95:EEJ95"/>
    <mergeCell ref="EEK95:EEU95"/>
    <mergeCell ref="EEV95:EFF95"/>
    <mergeCell ref="EFG95:EFQ95"/>
    <mergeCell ref="EFR95:EGB95"/>
    <mergeCell ref="EGC95:EGM95"/>
    <mergeCell ref="EGN95:EGX95"/>
    <mergeCell ref="EGY95:EHI95"/>
    <mergeCell ref="EHJ95:EHT95"/>
    <mergeCell ref="EHU95:EIE95"/>
    <mergeCell ref="DTV95:DUF95"/>
    <mergeCell ref="DUG95:DUQ95"/>
    <mergeCell ref="DUR95:DVB95"/>
    <mergeCell ref="DVC95:DVM95"/>
    <mergeCell ref="DVN95:DVX95"/>
    <mergeCell ref="DVY95:DWI95"/>
    <mergeCell ref="DWJ95:DWT95"/>
    <mergeCell ref="DWU95:DXE95"/>
    <mergeCell ref="DXF95:DXP95"/>
    <mergeCell ref="DXQ95:DYA95"/>
    <mergeCell ref="DYB95:DYL95"/>
    <mergeCell ref="DYM95:DYW95"/>
    <mergeCell ref="DYX95:DZH95"/>
    <mergeCell ref="DZI95:DZS95"/>
    <mergeCell ref="DZT95:EAD95"/>
    <mergeCell ref="EAE95:EAO95"/>
    <mergeCell ref="EAP95:EAZ95"/>
    <mergeCell ref="DMQ95:DNA95"/>
    <mergeCell ref="DNB95:DNL95"/>
    <mergeCell ref="DNM95:DNW95"/>
    <mergeCell ref="DNX95:DOH95"/>
    <mergeCell ref="DOI95:DOS95"/>
    <mergeCell ref="DOT95:DPD95"/>
    <mergeCell ref="DPE95:DPO95"/>
    <mergeCell ref="DPP95:DPZ95"/>
    <mergeCell ref="DQA95:DQK95"/>
    <mergeCell ref="DQL95:DQV95"/>
    <mergeCell ref="DQW95:DRG95"/>
    <mergeCell ref="DRH95:DRR95"/>
    <mergeCell ref="DRS95:DSC95"/>
    <mergeCell ref="DSD95:DSN95"/>
    <mergeCell ref="DSO95:DSY95"/>
    <mergeCell ref="DSZ95:DTJ95"/>
    <mergeCell ref="DTK95:DTU95"/>
    <mergeCell ref="DFL95:DFV95"/>
    <mergeCell ref="DFW95:DGG95"/>
    <mergeCell ref="DGH95:DGR95"/>
    <mergeCell ref="DGS95:DHC95"/>
    <mergeCell ref="DHD95:DHN95"/>
    <mergeCell ref="DHO95:DHY95"/>
    <mergeCell ref="DHZ95:DIJ95"/>
    <mergeCell ref="DIK95:DIU95"/>
    <mergeCell ref="DIV95:DJF95"/>
    <mergeCell ref="DJG95:DJQ95"/>
    <mergeCell ref="DJR95:DKB95"/>
    <mergeCell ref="DKC95:DKM95"/>
    <mergeCell ref="DKN95:DKX95"/>
    <mergeCell ref="DKY95:DLI95"/>
    <mergeCell ref="DLJ95:DLT95"/>
    <mergeCell ref="DLU95:DME95"/>
    <mergeCell ref="DMF95:DMP95"/>
    <mergeCell ref="CYG95:CYQ95"/>
    <mergeCell ref="CYR95:CZB95"/>
    <mergeCell ref="CZC95:CZM95"/>
    <mergeCell ref="CZN95:CZX95"/>
    <mergeCell ref="CZY95:DAI95"/>
    <mergeCell ref="DAJ95:DAT95"/>
    <mergeCell ref="DAU95:DBE95"/>
    <mergeCell ref="DBF95:DBP95"/>
    <mergeCell ref="DBQ95:DCA95"/>
    <mergeCell ref="DCB95:DCL95"/>
    <mergeCell ref="DCM95:DCW95"/>
    <mergeCell ref="DCX95:DDH95"/>
    <mergeCell ref="DDI95:DDS95"/>
    <mergeCell ref="DDT95:DED95"/>
    <mergeCell ref="DEE95:DEO95"/>
    <mergeCell ref="DEP95:DEZ95"/>
    <mergeCell ref="DFA95:DFK95"/>
    <mergeCell ref="CRB95:CRL95"/>
    <mergeCell ref="CRM95:CRW95"/>
    <mergeCell ref="CRX95:CSH95"/>
    <mergeCell ref="CSI95:CSS95"/>
    <mergeCell ref="CST95:CTD95"/>
    <mergeCell ref="CTE95:CTO95"/>
    <mergeCell ref="CTP95:CTZ95"/>
    <mergeCell ref="CUA95:CUK95"/>
    <mergeCell ref="CUL95:CUV95"/>
    <mergeCell ref="CUW95:CVG95"/>
    <mergeCell ref="CVH95:CVR95"/>
    <mergeCell ref="CVS95:CWC95"/>
    <mergeCell ref="CWD95:CWN95"/>
    <mergeCell ref="CWO95:CWY95"/>
    <mergeCell ref="CWZ95:CXJ95"/>
    <mergeCell ref="CXK95:CXU95"/>
    <mergeCell ref="CXV95:CYF95"/>
    <mergeCell ref="CJW95:CKG95"/>
    <mergeCell ref="CKH95:CKR95"/>
    <mergeCell ref="CKS95:CLC95"/>
    <mergeCell ref="CLD95:CLN95"/>
    <mergeCell ref="CLO95:CLY95"/>
    <mergeCell ref="CLZ95:CMJ95"/>
    <mergeCell ref="CMK95:CMU95"/>
    <mergeCell ref="CMV95:CNF95"/>
    <mergeCell ref="CNG95:CNQ95"/>
    <mergeCell ref="CNR95:COB95"/>
    <mergeCell ref="COC95:COM95"/>
    <mergeCell ref="CON95:COX95"/>
    <mergeCell ref="COY95:CPI95"/>
    <mergeCell ref="CPJ95:CPT95"/>
    <mergeCell ref="CPU95:CQE95"/>
    <mergeCell ref="CQF95:CQP95"/>
    <mergeCell ref="CQQ95:CRA95"/>
    <mergeCell ref="CCR95:CDB95"/>
    <mergeCell ref="CDC95:CDM95"/>
    <mergeCell ref="CDN95:CDX95"/>
    <mergeCell ref="CDY95:CEI95"/>
    <mergeCell ref="CEJ95:CET95"/>
    <mergeCell ref="CEU95:CFE95"/>
    <mergeCell ref="CFF95:CFP95"/>
    <mergeCell ref="CFQ95:CGA95"/>
    <mergeCell ref="CGB95:CGL95"/>
    <mergeCell ref="CGM95:CGW95"/>
    <mergeCell ref="CGX95:CHH95"/>
    <mergeCell ref="CHI95:CHS95"/>
    <mergeCell ref="CHT95:CID95"/>
    <mergeCell ref="CIE95:CIO95"/>
    <mergeCell ref="CIP95:CIZ95"/>
    <mergeCell ref="CJA95:CJK95"/>
    <mergeCell ref="CJL95:CJV95"/>
    <mergeCell ref="BVM95:BVW95"/>
    <mergeCell ref="BVX95:BWH95"/>
    <mergeCell ref="BWI95:BWS95"/>
    <mergeCell ref="BWT95:BXD95"/>
    <mergeCell ref="BXE95:BXO95"/>
    <mergeCell ref="BXP95:BXZ95"/>
    <mergeCell ref="BYA95:BYK95"/>
    <mergeCell ref="BYL95:BYV95"/>
    <mergeCell ref="BYW95:BZG95"/>
    <mergeCell ref="BZH95:BZR95"/>
    <mergeCell ref="BZS95:CAC95"/>
    <mergeCell ref="CAD95:CAN95"/>
    <mergeCell ref="CAO95:CAY95"/>
    <mergeCell ref="CAZ95:CBJ95"/>
    <mergeCell ref="CBK95:CBU95"/>
    <mergeCell ref="CBV95:CCF95"/>
    <mergeCell ref="CCG95:CCQ95"/>
    <mergeCell ref="BOH95:BOR95"/>
    <mergeCell ref="BOS95:BPC95"/>
    <mergeCell ref="BPD95:BPN95"/>
    <mergeCell ref="BPO95:BPY95"/>
    <mergeCell ref="BPZ95:BQJ95"/>
    <mergeCell ref="BQK95:BQU95"/>
    <mergeCell ref="BQV95:BRF95"/>
    <mergeCell ref="BRG95:BRQ95"/>
    <mergeCell ref="BRR95:BSB95"/>
    <mergeCell ref="BSC95:BSM95"/>
    <mergeCell ref="BSN95:BSX95"/>
    <mergeCell ref="BSY95:BTI95"/>
    <mergeCell ref="BTJ95:BTT95"/>
    <mergeCell ref="BTU95:BUE95"/>
    <mergeCell ref="BUF95:BUP95"/>
    <mergeCell ref="BUQ95:BVA95"/>
    <mergeCell ref="BVB95:BVL95"/>
    <mergeCell ref="BHC95:BHM95"/>
    <mergeCell ref="BHN95:BHX95"/>
    <mergeCell ref="BHY95:BII95"/>
    <mergeCell ref="BIJ95:BIT95"/>
    <mergeCell ref="BIU95:BJE95"/>
    <mergeCell ref="BJF95:BJP95"/>
    <mergeCell ref="BJQ95:BKA95"/>
    <mergeCell ref="BKB95:BKL95"/>
    <mergeCell ref="BKM95:BKW95"/>
    <mergeCell ref="BKX95:BLH95"/>
    <mergeCell ref="BLI95:BLS95"/>
    <mergeCell ref="BLT95:BMD95"/>
    <mergeCell ref="BME95:BMO95"/>
    <mergeCell ref="BMP95:BMZ95"/>
    <mergeCell ref="BNA95:BNK95"/>
    <mergeCell ref="BNL95:BNV95"/>
    <mergeCell ref="BNW95:BOG95"/>
    <mergeCell ref="AZX95:BAH95"/>
    <mergeCell ref="BAI95:BAS95"/>
    <mergeCell ref="BAT95:BBD95"/>
    <mergeCell ref="BBE95:BBO95"/>
    <mergeCell ref="BBP95:BBZ95"/>
    <mergeCell ref="BCA95:BCK95"/>
    <mergeCell ref="BCL95:BCV95"/>
    <mergeCell ref="BCW95:BDG95"/>
    <mergeCell ref="BDH95:BDR95"/>
    <mergeCell ref="BDS95:BEC95"/>
    <mergeCell ref="BED95:BEN95"/>
    <mergeCell ref="BEO95:BEY95"/>
    <mergeCell ref="BEZ95:BFJ95"/>
    <mergeCell ref="BFK95:BFU95"/>
    <mergeCell ref="BFV95:BGF95"/>
    <mergeCell ref="BGG95:BGQ95"/>
    <mergeCell ref="BGR95:BHB95"/>
    <mergeCell ref="ASS95:ATC95"/>
    <mergeCell ref="ATD95:ATN95"/>
    <mergeCell ref="ATO95:ATY95"/>
    <mergeCell ref="ATZ95:AUJ95"/>
    <mergeCell ref="AUK95:AUU95"/>
    <mergeCell ref="AUV95:AVF95"/>
    <mergeCell ref="AVG95:AVQ95"/>
    <mergeCell ref="AVR95:AWB95"/>
    <mergeCell ref="AWC95:AWM95"/>
    <mergeCell ref="AWN95:AWX95"/>
    <mergeCell ref="AWY95:AXI95"/>
    <mergeCell ref="AXJ95:AXT95"/>
    <mergeCell ref="AXU95:AYE95"/>
    <mergeCell ref="AYF95:AYP95"/>
    <mergeCell ref="AYQ95:AZA95"/>
    <mergeCell ref="AZB95:AZL95"/>
    <mergeCell ref="AZM95:AZW95"/>
    <mergeCell ref="ALN95:ALX95"/>
    <mergeCell ref="ALY95:AMI95"/>
    <mergeCell ref="AMJ95:AMT95"/>
    <mergeCell ref="AMU95:ANE95"/>
    <mergeCell ref="ANF95:ANP95"/>
    <mergeCell ref="ANQ95:AOA95"/>
    <mergeCell ref="AOB95:AOL95"/>
    <mergeCell ref="AOM95:AOW95"/>
    <mergeCell ref="AOX95:APH95"/>
    <mergeCell ref="API95:APS95"/>
    <mergeCell ref="APT95:AQD95"/>
    <mergeCell ref="AQE95:AQO95"/>
    <mergeCell ref="AQP95:AQZ95"/>
    <mergeCell ref="ARA95:ARK95"/>
    <mergeCell ref="ARL95:ARV95"/>
    <mergeCell ref="ARW95:ASG95"/>
    <mergeCell ref="ASH95:ASR95"/>
    <mergeCell ref="AEI95:AES95"/>
    <mergeCell ref="AET95:AFD95"/>
    <mergeCell ref="AFE95:AFO95"/>
    <mergeCell ref="AFP95:AFZ95"/>
    <mergeCell ref="AGA95:AGK95"/>
    <mergeCell ref="AGL95:AGV95"/>
    <mergeCell ref="AGW95:AHG95"/>
    <mergeCell ref="AHH95:AHR95"/>
    <mergeCell ref="AHS95:AIC95"/>
    <mergeCell ref="AID95:AIN95"/>
    <mergeCell ref="AIO95:AIY95"/>
    <mergeCell ref="AIZ95:AJJ95"/>
    <mergeCell ref="AJK95:AJU95"/>
    <mergeCell ref="AJV95:AKF95"/>
    <mergeCell ref="AKG95:AKQ95"/>
    <mergeCell ref="AKR95:ALB95"/>
    <mergeCell ref="ALC95:ALM95"/>
    <mergeCell ref="XD95:XN95"/>
    <mergeCell ref="XO95:XY95"/>
    <mergeCell ref="XZ95:YJ95"/>
    <mergeCell ref="YK95:YU95"/>
    <mergeCell ref="YV95:ZF95"/>
    <mergeCell ref="ZG95:ZQ95"/>
    <mergeCell ref="ZR95:AAB95"/>
    <mergeCell ref="AAC95:AAM95"/>
    <mergeCell ref="AAN95:AAX95"/>
    <mergeCell ref="AAY95:ABI95"/>
    <mergeCell ref="ABJ95:ABT95"/>
    <mergeCell ref="ABU95:ACE95"/>
    <mergeCell ref="ACF95:ACP95"/>
    <mergeCell ref="ACQ95:ADA95"/>
    <mergeCell ref="ADB95:ADL95"/>
    <mergeCell ref="ADM95:ADW95"/>
    <mergeCell ref="ADX95:AEH95"/>
    <mergeCell ref="PY95:QI95"/>
    <mergeCell ref="QJ95:QT95"/>
    <mergeCell ref="QU95:RE95"/>
    <mergeCell ref="RF95:RP95"/>
    <mergeCell ref="RQ95:SA95"/>
    <mergeCell ref="SB95:SL95"/>
    <mergeCell ref="SM95:SW95"/>
    <mergeCell ref="SX95:TH95"/>
    <mergeCell ref="TI95:TS95"/>
    <mergeCell ref="TT95:UD95"/>
    <mergeCell ref="UE95:UO95"/>
    <mergeCell ref="UP95:UZ95"/>
    <mergeCell ref="VA95:VK95"/>
    <mergeCell ref="VL95:VV95"/>
    <mergeCell ref="VW95:WG95"/>
    <mergeCell ref="WH95:WR95"/>
    <mergeCell ref="WS95:XC95"/>
    <mergeCell ref="MO95:MY95"/>
    <mergeCell ref="MZ95:NJ95"/>
    <mergeCell ref="NK95:NU95"/>
    <mergeCell ref="NV95:OF95"/>
    <mergeCell ref="OG95:OQ95"/>
    <mergeCell ref="OR95:PB95"/>
    <mergeCell ref="PC95:PM95"/>
    <mergeCell ref="PN95:PX95"/>
    <mergeCell ref="A96:S96"/>
    <mergeCell ref="T96:AB96"/>
    <mergeCell ref="AC96:AJ96"/>
    <mergeCell ref="AK96:AU96"/>
    <mergeCell ref="A97:S97"/>
    <mergeCell ref="T97:AB97"/>
    <mergeCell ref="AC97:AJ97"/>
    <mergeCell ref="AK97:AU97"/>
    <mergeCell ref="A125:AY125"/>
    <mergeCell ref="FJ95:FT95"/>
    <mergeCell ref="FU95:GE95"/>
    <mergeCell ref="KW95:LG95"/>
    <mergeCell ref="LH95:LR95"/>
    <mergeCell ref="LS95:MC95"/>
    <mergeCell ref="MD95:MN95"/>
    <mergeCell ref="BD95:BN95"/>
    <mergeCell ref="BO95:BY95"/>
    <mergeCell ref="BZ95:CJ95"/>
    <mergeCell ref="CK95:CU95"/>
    <mergeCell ref="CV95:DF95"/>
    <mergeCell ref="DG95:DQ95"/>
    <mergeCell ref="DR95:EB95"/>
    <mergeCell ref="EC95:EM95"/>
    <mergeCell ref="EN95:EX95"/>
    <mergeCell ref="GF95:GP95"/>
    <mergeCell ref="IV156:KT156"/>
    <mergeCell ref="HM95:HW95"/>
    <mergeCell ref="HX95:IH95"/>
    <mergeCell ref="II95:IS95"/>
    <mergeCell ref="IT95:JD95"/>
    <mergeCell ref="JE95:JO95"/>
    <mergeCell ref="JP95:JZ95"/>
    <mergeCell ref="KA95:KK95"/>
    <mergeCell ref="KL95:KV95"/>
    <mergeCell ref="AC95:AJ95"/>
    <mergeCell ref="AT413:AW416"/>
    <mergeCell ref="A126:AY126"/>
    <mergeCell ref="A127:AY127"/>
    <mergeCell ref="A128:AY128"/>
    <mergeCell ref="A129:AY129"/>
    <mergeCell ref="HB95:HL95"/>
    <mergeCell ref="CY156:EW156"/>
    <mergeCell ref="EX156:GV156"/>
    <mergeCell ref="A162:AY162"/>
    <mergeCell ref="CY162:EW162"/>
    <mergeCell ref="EX162:GV162"/>
    <mergeCell ref="A136:AY136"/>
    <mergeCell ref="A137:AY137"/>
    <mergeCell ref="A138:AY138"/>
    <mergeCell ref="A145:AY145"/>
    <mergeCell ref="A146:AY146"/>
    <mergeCell ref="A149:AY149"/>
    <mergeCell ref="A150:AY150"/>
    <mergeCell ref="A124:AY124"/>
    <mergeCell ref="A123:AY123"/>
    <mergeCell ref="A117:AW117"/>
    <mergeCell ref="AO1066:BB1066"/>
    <mergeCell ref="AO1057:BB1060"/>
    <mergeCell ref="X676:AH676"/>
    <mergeCell ref="AA763:AL763"/>
    <mergeCell ref="F441:I441"/>
    <mergeCell ref="AP479:BB479"/>
    <mergeCell ref="AH440:AK440"/>
    <mergeCell ref="F446:I449"/>
    <mergeCell ref="AJ1002:AQ1002"/>
    <mergeCell ref="AI816:BB816"/>
    <mergeCell ref="AP836:AV836"/>
    <mergeCell ref="GQ95:HA95"/>
    <mergeCell ref="R417:U419"/>
    <mergeCell ref="V417:Y419"/>
    <mergeCell ref="Z417:AC419"/>
    <mergeCell ref="T95:AB95"/>
    <mergeCell ref="N409:Q411"/>
    <mergeCell ref="R409:U411"/>
    <mergeCell ref="V409:Y411"/>
    <mergeCell ref="F408:I408"/>
    <mergeCell ref="F433:I433"/>
    <mergeCell ref="R413:U416"/>
    <mergeCell ref="K488:O488"/>
    <mergeCell ref="F424:I432"/>
    <mergeCell ref="A147:AY147"/>
    <mergeCell ref="A148:AY148"/>
    <mergeCell ref="R424:U432"/>
    <mergeCell ref="A151:AY151"/>
    <mergeCell ref="A144:AY144"/>
    <mergeCell ref="A95:S95"/>
    <mergeCell ref="A98:S98"/>
    <mergeCell ref="T98:AB98"/>
    <mergeCell ref="F457:I460"/>
    <mergeCell ref="J440:M440"/>
    <mergeCell ref="F450:I450"/>
    <mergeCell ref="F451:I451"/>
    <mergeCell ref="EY95:FI95"/>
    <mergeCell ref="AC1027:BB1027"/>
    <mergeCell ref="AC98:AJ98"/>
    <mergeCell ref="AK98:AU98"/>
    <mergeCell ref="A99:AY99"/>
    <mergeCell ref="A100:AX100"/>
    <mergeCell ref="A102:AW102"/>
    <mergeCell ref="A103:AW103"/>
    <mergeCell ref="A105:AW105"/>
    <mergeCell ref="A107:AY107"/>
    <mergeCell ref="A114:BB114"/>
    <mergeCell ref="A115:AW115"/>
    <mergeCell ref="A121:AY121"/>
    <mergeCell ref="A119:BB119"/>
    <mergeCell ref="A110:AW110"/>
    <mergeCell ref="A109:AY109"/>
    <mergeCell ref="X681:AH681"/>
    <mergeCell ref="U919:AA919"/>
    <mergeCell ref="AP919:BB919"/>
    <mergeCell ref="AQ929:BB929"/>
    <mergeCell ref="A1326:BB1326"/>
    <mergeCell ref="A1311:BB1311"/>
    <mergeCell ref="A1308:BB1308"/>
    <mergeCell ref="A1302:BA1302"/>
    <mergeCell ref="A1299:BB1299"/>
    <mergeCell ref="A1305:BB1305"/>
    <mergeCell ref="A1317:BB1317"/>
    <mergeCell ref="A1320:BB1320"/>
    <mergeCell ref="A1296:BB1296"/>
    <mergeCell ref="A1290:BB1290"/>
    <mergeCell ref="A1287:BB1287"/>
    <mergeCell ref="A1284:BB1284"/>
    <mergeCell ref="AH1052:AN1052"/>
    <mergeCell ref="AO1052:BB1052"/>
    <mergeCell ref="U1239:AA1239"/>
    <mergeCell ref="AB1239:AH1239"/>
    <mergeCell ref="A1264:BB1265"/>
    <mergeCell ref="U1245:AA1246"/>
    <mergeCell ref="AI1209:AO1210"/>
    <mergeCell ref="M1207:T1208"/>
    <mergeCell ref="U1207:AA1208"/>
    <mergeCell ref="AB1207:AH1208"/>
    <mergeCell ref="AI1207:AO1208"/>
    <mergeCell ref="A1153:BA1153"/>
    <mergeCell ref="AO1055:BB1055"/>
    <mergeCell ref="M1052:S1052"/>
    <mergeCell ref="T1052:Z1052"/>
    <mergeCell ref="M1190:T1191"/>
    <mergeCell ref="A1269:BB1269"/>
    <mergeCell ref="A1220:AZ1221"/>
    <mergeCell ref="AI1201:AO1202"/>
    <mergeCell ref="AI1195:AO1195"/>
    <mergeCell ref="A1062:BB1063"/>
    <mergeCell ref="AF1066:AN1066"/>
    <mergeCell ref="M1055:S1055"/>
    <mergeCell ref="T1055:Z1055"/>
    <mergeCell ref="AI1033:AP1033"/>
    <mergeCell ref="AM758:BB758"/>
    <mergeCell ref="AA759:AL759"/>
    <mergeCell ref="AR1002:BB1002"/>
    <mergeCell ref="U1003:AC1003"/>
    <mergeCell ref="A668:O668"/>
    <mergeCell ref="AH1056:AN1056"/>
    <mergeCell ref="AF1071:AN1071"/>
    <mergeCell ref="AP843:AV843"/>
    <mergeCell ref="W930:AB930"/>
    <mergeCell ref="AG858:BB858"/>
    <mergeCell ref="AB844:AE844"/>
    <mergeCell ref="R936:V936"/>
    <mergeCell ref="AC936:AH936"/>
    <mergeCell ref="A676:O676"/>
    <mergeCell ref="AQ1028:BB1028"/>
    <mergeCell ref="AJ1005:AQ1005"/>
    <mergeCell ref="AR1005:BB1005"/>
    <mergeCell ref="A1001:T1001"/>
    <mergeCell ref="A1003:T1003"/>
    <mergeCell ref="A1004:T1004"/>
    <mergeCell ref="A1005:T1005"/>
    <mergeCell ref="U998:AC998"/>
    <mergeCell ref="AA766:AL766"/>
    <mergeCell ref="AH1045:AN1045"/>
    <mergeCell ref="M1043:S1043"/>
    <mergeCell ref="T1057:Z1060"/>
    <mergeCell ref="AH1057:AN1060"/>
    <mergeCell ref="AA1054:AG1054"/>
    <mergeCell ref="AH1054:AN1054"/>
    <mergeCell ref="AO1054:BB1054"/>
    <mergeCell ref="M1057:S1060"/>
    <mergeCell ref="A1070:AE1070"/>
    <mergeCell ref="AB1201:AH1202"/>
    <mergeCell ref="AI1190:AO1191"/>
    <mergeCell ref="M1185:T1185"/>
    <mergeCell ref="AG1128:AO1128"/>
    <mergeCell ref="AC1135:AF1135"/>
    <mergeCell ref="P1135:X1135"/>
    <mergeCell ref="Y1135:AB1135"/>
    <mergeCell ref="AG1133:AO1133"/>
    <mergeCell ref="A1183:L1183"/>
    <mergeCell ref="AN1017:BB1017"/>
    <mergeCell ref="R956:V956"/>
    <mergeCell ref="W956:AB956"/>
    <mergeCell ref="AG1139:AO1139"/>
    <mergeCell ref="I1034:N1034"/>
    <mergeCell ref="AO1070:BB1070"/>
    <mergeCell ref="U1197:AA1197"/>
    <mergeCell ref="A1149:BA1149"/>
    <mergeCell ref="A1164:AY1164"/>
    <mergeCell ref="M1201:T1202"/>
    <mergeCell ref="A1122:BB1123"/>
    <mergeCell ref="M1198:T1200"/>
    <mergeCell ref="U1198:AA1200"/>
    <mergeCell ref="AB1198:AH1200"/>
    <mergeCell ref="AI1198:AO1200"/>
    <mergeCell ref="U1187:AA1188"/>
    <mergeCell ref="AI1193:AO1193"/>
    <mergeCell ref="M1194:T1194"/>
    <mergeCell ref="AW847:BB847"/>
    <mergeCell ref="AG862:BB863"/>
    <mergeCell ref="T864:AF864"/>
    <mergeCell ref="AO1047:BB1047"/>
    <mergeCell ref="AI804:BB804"/>
    <mergeCell ref="AD1005:AI1005"/>
    <mergeCell ref="AD1002:AI1002"/>
    <mergeCell ref="AP441:AS441"/>
    <mergeCell ref="V435:Y438"/>
    <mergeCell ref="Z435:AC438"/>
    <mergeCell ref="AP440:AS440"/>
    <mergeCell ref="AP461:AS463"/>
    <mergeCell ref="AH457:AK460"/>
    <mergeCell ref="AI843:AL843"/>
    <mergeCell ref="AM843:AO843"/>
    <mergeCell ref="AM841:AO841"/>
    <mergeCell ref="AQ1033:BB1033"/>
    <mergeCell ref="O1034:V1034"/>
    <mergeCell ref="W1034:AB1034"/>
    <mergeCell ref="AA1045:AG1045"/>
    <mergeCell ref="M1041:S1041"/>
    <mergeCell ref="M1042:S1042"/>
    <mergeCell ref="AH1041:BB1041"/>
    <mergeCell ref="AH1047:AN1047"/>
    <mergeCell ref="W963:AB963"/>
    <mergeCell ref="AI915:AO916"/>
    <mergeCell ref="Y880:AK880"/>
    <mergeCell ref="W958:AB958"/>
    <mergeCell ref="AC1028:AH1028"/>
    <mergeCell ref="AG478:AO478"/>
    <mergeCell ref="AP478:BB478"/>
    <mergeCell ref="AH647:AP647"/>
    <mergeCell ref="A1323:BB1323"/>
    <mergeCell ref="A1273:BB1273"/>
    <mergeCell ref="A1278:BB1278"/>
    <mergeCell ref="A1275:BB1275"/>
    <mergeCell ref="A1272:BB1272"/>
    <mergeCell ref="M1245:T1246"/>
    <mergeCell ref="AA719:AG719"/>
    <mergeCell ref="AH724:AP724"/>
    <mergeCell ref="P678:W678"/>
    <mergeCell ref="AI814:BB814"/>
    <mergeCell ref="AQ733:BB733"/>
    <mergeCell ref="AQ732:BB732"/>
    <mergeCell ref="AQ736:BB736"/>
    <mergeCell ref="AQ734:BB734"/>
    <mergeCell ref="AQ735:BB735"/>
    <mergeCell ref="AQ739:BB739"/>
    <mergeCell ref="A695:BB696"/>
    <mergeCell ref="X682:AH682"/>
    <mergeCell ref="A1281:BB1281"/>
    <mergeCell ref="AA1056:AG1056"/>
    <mergeCell ref="A1270:BB1270"/>
    <mergeCell ref="AH1055:AN1055"/>
    <mergeCell ref="Y840:AA840"/>
    <mergeCell ref="AI842:AL842"/>
    <mergeCell ref="AG856:BB856"/>
    <mergeCell ref="T857:AF857"/>
    <mergeCell ref="T865:AF866"/>
    <mergeCell ref="AI841:AL841"/>
    <mergeCell ref="W929:AB929"/>
    <mergeCell ref="AC928:AH928"/>
    <mergeCell ref="AP851:AV851"/>
    <mergeCell ref="AF851:AH851"/>
    <mergeCell ref="A665:O665"/>
    <mergeCell ref="AB835:AE835"/>
    <mergeCell ref="AF835:AH835"/>
    <mergeCell ref="AI835:AL835"/>
    <mergeCell ref="AM835:AO835"/>
    <mergeCell ref="A477:J477"/>
    <mergeCell ref="AP451:AS451"/>
    <mergeCell ref="A500:BB501"/>
    <mergeCell ref="AM766:BB766"/>
    <mergeCell ref="AM755:BB755"/>
    <mergeCell ref="AA756:AL756"/>
    <mergeCell ref="AM759:BB759"/>
    <mergeCell ref="F442:I444"/>
    <mergeCell ref="AP442:AS444"/>
    <mergeCell ref="A476:J476"/>
    <mergeCell ref="AL441:AO441"/>
    <mergeCell ref="AQ737:BB737"/>
    <mergeCell ref="AA720:AG720"/>
    <mergeCell ref="AH720:AP720"/>
    <mergeCell ref="AH718:AP718"/>
    <mergeCell ref="N715:S715"/>
    <mergeCell ref="T715:Z715"/>
    <mergeCell ref="AA715:AG715"/>
    <mergeCell ref="AH725:AP725"/>
    <mergeCell ref="AH719:AP719"/>
    <mergeCell ref="N453:Q455"/>
    <mergeCell ref="R453:U455"/>
    <mergeCell ref="AP446:AS449"/>
    <mergeCell ref="AL446:AO449"/>
    <mergeCell ref="AA639:AG640"/>
    <mergeCell ref="AA641:AG642"/>
    <mergeCell ref="A644:M645"/>
    <mergeCell ref="AC1026:BB1026"/>
    <mergeCell ref="AO1053:BB1053"/>
    <mergeCell ref="AH1050:AN1050"/>
    <mergeCell ref="AA1055:AG1055"/>
    <mergeCell ref="A1068:AE1068"/>
    <mergeCell ref="A1069:AE1069"/>
    <mergeCell ref="AG482:AO482"/>
    <mergeCell ref="K480:O480"/>
    <mergeCell ref="P480:W480"/>
    <mergeCell ref="F461:I463"/>
    <mergeCell ref="AI666:BB666"/>
    <mergeCell ref="A667:O667"/>
    <mergeCell ref="K484:O484"/>
    <mergeCell ref="R440:U440"/>
    <mergeCell ref="AP413:AS416"/>
    <mergeCell ref="A484:J484"/>
    <mergeCell ref="Y892:AK892"/>
    <mergeCell ref="AL892:BB892"/>
    <mergeCell ref="Y891:AK891"/>
    <mergeCell ref="U917:AA917"/>
    <mergeCell ref="P661:W661"/>
    <mergeCell ref="X661:AH661"/>
    <mergeCell ref="AI661:BB661"/>
    <mergeCell ref="A1007:BB1008"/>
    <mergeCell ref="A1027:H1027"/>
    <mergeCell ref="I1027:AB1027"/>
    <mergeCell ref="P488:W488"/>
    <mergeCell ref="I1028:N1028"/>
    <mergeCell ref="Z433:AC433"/>
    <mergeCell ref="AX435:BA438"/>
    <mergeCell ref="J450:M450"/>
    <mergeCell ref="AX439:BA439"/>
    <mergeCell ref="A153:AY153"/>
    <mergeCell ref="A154:AY154"/>
    <mergeCell ref="A155:AY155"/>
    <mergeCell ref="A130:AY130"/>
    <mergeCell ref="A132:AY132"/>
    <mergeCell ref="A131:AY131"/>
    <mergeCell ref="A133:AY133"/>
    <mergeCell ref="A134:AY134"/>
    <mergeCell ref="A135:AY135"/>
    <mergeCell ref="A156:AY156"/>
    <mergeCell ref="L172:AX172"/>
    <mergeCell ref="A174:K174"/>
    <mergeCell ref="A71:T71"/>
    <mergeCell ref="L177:O177"/>
    <mergeCell ref="AH173:AL173"/>
    <mergeCell ref="T174:W174"/>
    <mergeCell ref="L181:O181"/>
    <mergeCell ref="T179:W180"/>
    <mergeCell ref="P177:S177"/>
    <mergeCell ref="T173:W173"/>
    <mergeCell ref="AH179:AL180"/>
    <mergeCell ref="AC173:AG173"/>
    <mergeCell ref="AC174:AG174"/>
    <mergeCell ref="AM181:AS181"/>
    <mergeCell ref="AM174:AS174"/>
    <mergeCell ref="AM175:AS175"/>
    <mergeCell ref="T181:W181"/>
    <mergeCell ref="AM179:AS180"/>
    <mergeCell ref="A152:AY152"/>
    <mergeCell ref="AT173:AW176"/>
    <mergeCell ref="X173:AB176"/>
    <mergeCell ref="AC177:AG177"/>
    <mergeCell ref="AL417:AO419"/>
    <mergeCell ref="AP417:AS419"/>
    <mergeCell ref="N424:Q432"/>
    <mergeCell ref="Z424:AC432"/>
    <mergeCell ref="AD435:AG438"/>
    <mergeCell ref="J442:M444"/>
    <mergeCell ref="N442:Q444"/>
    <mergeCell ref="R442:U444"/>
    <mergeCell ref="V442:Y444"/>
    <mergeCell ref="Z442:AC444"/>
    <mergeCell ref="AP424:AS432"/>
    <mergeCell ref="AL433:AO433"/>
    <mergeCell ref="AH195:AL196"/>
    <mergeCell ref="AM184:AS185"/>
    <mergeCell ref="AH189:AL189"/>
    <mergeCell ref="AM189:AS189"/>
    <mergeCell ref="X195:AB196"/>
    <mergeCell ref="AC191:AG191"/>
    <mergeCell ref="X192:AB193"/>
    <mergeCell ref="AC195:AG196"/>
    <mergeCell ref="AH190:AL190"/>
    <mergeCell ref="P187:S188"/>
    <mergeCell ref="P189:S189"/>
    <mergeCell ref="P190:S190"/>
    <mergeCell ref="L198:O198"/>
    <mergeCell ref="AM203:AS204"/>
    <mergeCell ref="T205:W206"/>
    <mergeCell ref="X205:AB206"/>
    <mergeCell ref="AC205:AG206"/>
    <mergeCell ref="AM190:AS190"/>
    <mergeCell ref="AC187:AG188"/>
    <mergeCell ref="L200:O201"/>
    <mergeCell ref="AC176:AG176"/>
    <mergeCell ref="AH176:AL176"/>
    <mergeCell ref="T187:W188"/>
    <mergeCell ref="T189:W189"/>
    <mergeCell ref="L192:O193"/>
    <mergeCell ref="L195:O196"/>
    <mergeCell ref="AH174:AL174"/>
    <mergeCell ref="L199:O199"/>
    <mergeCell ref="AC200:AG201"/>
    <mergeCell ref="X200:AB201"/>
    <mergeCell ref="X197:AB197"/>
    <mergeCell ref="X198:AB198"/>
    <mergeCell ref="AH200:AL201"/>
    <mergeCell ref="X184:AB185"/>
    <mergeCell ref="L174:O174"/>
    <mergeCell ref="P173:S176"/>
    <mergeCell ref="AM198:AS198"/>
    <mergeCell ref="AH175:AL175"/>
    <mergeCell ref="T184:W185"/>
    <mergeCell ref="X183:AB183"/>
    <mergeCell ref="AC190:AG190"/>
    <mergeCell ref="AC183:AG183"/>
    <mergeCell ref="AC184:AG185"/>
    <mergeCell ref="T200:W201"/>
    <mergeCell ref="AM199:AS199"/>
    <mergeCell ref="T197:W197"/>
    <mergeCell ref="L176:O176"/>
    <mergeCell ref="AM173:AS173"/>
    <mergeCell ref="AC175:AG175"/>
    <mergeCell ref="AH183:AL183"/>
    <mergeCell ref="T199:W199"/>
    <mergeCell ref="A177:K177"/>
    <mergeCell ref="A175:K175"/>
    <mergeCell ref="AI1231:AO1232"/>
    <mergeCell ref="U1209:AA1210"/>
    <mergeCell ref="M1214:T1215"/>
    <mergeCell ref="U1214:AA1215"/>
    <mergeCell ref="AB1214:AH1215"/>
    <mergeCell ref="AI1214:AO1215"/>
    <mergeCell ref="M1209:T1210"/>
    <mergeCell ref="AI1230:AO1230"/>
    <mergeCell ref="L175:O175"/>
    <mergeCell ref="AM177:AS177"/>
    <mergeCell ref="T177:W177"/>
    <mergeCell ref="X177:AB177"/>
    <mergeCell ref="AM183:AS183"/>
    <mergeCell ref="AB1197:AH1197"/>
    <mergeCell ref="Y1142:AB1142"/>
    <mergeCell ref="AC1142:AF1142"/>
    <mergeCell ref="AI1197:AO1197"/>
    <mergeCell ref="M1193:T1193"/>
    <mergeCell ref="U1193:AA1193"/>
    <mergeCell ref="P1142:X1142"/>
    <mergeCell ref="AG1142:AO1142"/>
    <mergeCell ref="AB1187:AH1188"/>
    <mergeCell ref="U1185:AA1185"/>
    <mergeCell ref="U1201:AA1202"/>
    <mergeCell ref="AB1192:AH1192"/>
    <mergeCell ref="AI1192:AO1192"/>
    <mergeCell ref="M1187:T1188"/>
    <mergeCell ref="AI1229:AO1229"/>
    <mergeCell ref="AP1203:AV1206"/>
    <mergeCell ref="AP1207:AV1208"/>
    <mergeCell ref="AI1187:AO1188"/>
    <mergeCell ref="M1189:T1189"/>
    <mergeCell ref="U1189:AA1189"/>
    <mergeCell ref="AB1189:AH1189"/>
    <mergeCell ref="AI1189:AO1189"/>
    <mergeCell ref="AB1190:AH1191"/>
    <mergeCell ref="A1130:O1130"/>
    <mergeCell ref="A1131:O1131"/>
    <mergeCell ref="AV1138:BB1138"/>
    <mergeCell ref="AV1139:BB1139"/>
    <mergeCell ref="AV1140:BB1140"/>
    <mergeCell ref="AV1141:BB1141"/>
    <mergeCell ref="AG1141:AO1141"/>
    <mergeCell ref="AV1142:BB1142"/>
    <mergeCell ref="P1130:X1130"/>
    <mergeCell ref="P1139:X1139"/>
    <mergeCell ref="Y1139:AB1139"/>
    <mergeCell ref="AC1139:AF1139"/>
    <mergeCell ref="P1138:X1138"/>
    <mergeCell ref="A1185:L1185"/>
    <mergeCell ref="AP1186:AV1186"/>
    <mergeCell ref="M1197:T1197"/>
    <mergeCell ref="P1141:X1141"/>
    <mergeCell ref="Y1131:AB1132"/>
    <mergeCell ref="AC1131:AF1132"/>
    <mergeCell ref="AW1224:BA1224"/>
    <mergeCell ref="AP1231:AV1232"/>
    <mergeCell ref="A1227:L1227"/>
    <mergeCell ref="M1227:T1227"/>
    <mergeCell ref="A1229:L1229"/>
    <mergeCell ref="M1226:T1226"/>
    <mergeCell ref="U1226:AA1226"/>
    <mergeCell ref="AB1229:AH1229"/>
    <mergeCell ref="U1230:AA1230"/>
    <mergeCell ref="AB1230:AH1230"/>
    <mergeCell ref="M1203:T1206"/>
    <mergeCell ref="U1203:AA1206"/>
    <mergeCell ref="AB1203:AH1206"/>
    <mergeCell ref="AI1203:AO1206"/>
    <mergeCell ref="M1216:T1218"/>
    <mergeCell ref="U1216:AA1218"/>
    <mergeCell ref="AB1216:AH1218"/>
    <mergeCell ref="AI1216:AO1218"/>
    <mergeCell ref="M1211:T1213"/>
    <mergeCell ref="U1211:AA1213"/>
    <mergeCell ref="A1226:L1226"/>
    <mergeCell ref="M1231:T1232"/>
    <mergeCell ref="U1231:AA1232"/>
    <mergeCell ref="AB1231:AH1232"/>
    <mergeCell ref="AB1209:AH1210"/>
    <mergeCell ref="AB1226:AH1226"/>
    <mergeCell ref="AI1226:AO1226"/>
    <mergeCell ref="AB1211:AH1213"/>
    <mergeCell ref="AI1211:AO1213"/>
    <mergeCell ref="A1195:L1195"/>
    <mergeCell ref="U1182:AA1182"/>
    <mergeCell ref="AB1182:AH1182"/>
    <mergeCell ref="AI1182:AO1182"/>
    <mergeCell ref="AB1193:AH1193"/>
    <mergeCell ref="U1194:AA1194"/>
    <mergeCell ref="AB1185:AH1185"/>
    <mergeCell ref="AI1185:AO1185"/>
    <mergeCell ref="M1186:T1186"/>
    <mergeCell ref="U1186:AA1186"/>
    <mergeCell ref="AB1186:AH1186"/>
    <mergeCell ref="AI1186:AO1186"/>
    <mergeCell ref="U1190:AA1191"/>
    <mergeCell ref="P1143:X1143"/>
    <mergeCell ref="Y1143:AB1143"/>
    <mergeCell ref="AC1143:AF1143"/>
    <mergeCell ref="AG1143:AO1143"/>
    <mergeCell ref="P1144:X1144"/>
    <mergeCell ref="U1192:AA1192"/>
    <mergeCell ref="M1183:T1183"/>
    <mergeCell ref="Y1144:AB1144"/>
    <mergeCell ref="AC1144:AF1144"/>
    <mergeCell ref="AG1144:AO1144"/>
    <mergeCell ref="M1192:T1192"/>
    <mergeCell ref="A1182:L1182"/>
    <mergeCell ref="M1182:T1182"/>
    <mergeCell ref="A1146:BB1147"/>
    <mergeCell ref="M1195:T1195"/>
    <mergeCell ref="U1195:AA1195"/>
    <mergeCell ref="AB1195:AH1195"/>
    <mergeCell ref="A1160:BA1160"/>
    <mergeCell ref="AG1126:BB1126"/>
    <mergeCell ref="AG1127:BB1127"/>
    <mergeCell ref="P1127:AF1127"/>
    <mergeCell ref="AF1115:AN1117"/>
    <mergeCell ref="AO1115:BB1117"/>
    <mergeCell ref="AF1104:AN1105"/>
    <mergeCell ref="Y1141:AB1141"/>
    <mergeCell ref="AC1141:AF1141"/>
    <mergeCell ref="P1140:X1140"/>
    <mergeCell ref="AV1143:BB1143"/>
    <mergeCell ref="AV1144:BB1144"/>
    <mergeCell ref="AP1143:AU1143"/>
    <mergeCell ref="AP1144:AU1144"/>
    <mergeCell ref="Y1138:AB1138"/>
    <mergeCell ref="AC1138:AF1138"/>
    <mergeCell ref="A1173:BB1174"/>
    <mergeCell ref="AG1140:AO1140"/>
    <mergeCell ref="Y1140:AB1140"/>
    <mergeCell ref="AC1140:AF1140"/>
    <mergeCell ref="AV1130:BB1130"/>
    <mergeCell ref="AV1133:BB1133"/>
    <mergeCell ref="AV1134:BB1134"/>
    <mergeCell ref="P1128:X1128"/>
    <mergeCell ref="Y1128:AB1128"/>
    <mergeCell ref="AC1128:AF1128"/>
    <mergeCell ref="AC1130:AF1130"/>
    <mergeCell ref="AV1131:BB1132"/>
    <mergeCell ref="AG1135:AO1135"/>
    <mergeCell ref="P1134:X1134"/>
    <mergeCell ref="Y1134:AB1134"/>
    <mergeCell ref="AC1134:AF1134"/>
    <mergeCell ref="AV1135:BB1135"/>
    <mergeCell ref="AF1118:AN1120"/>
    <mergeCell ref="AO1118:BB1120"/>
    <mergeCell ref="AO1091:BB1091"/>
    <mergeCell ref="AF1091:AN1091"/>
    <mergeCell ref="AO1086:BB1086"/>
    <mergeCell ref="AF1086:AN1086"/>
    <mergeCell ref="AO1089:BB1089"/>
    <mergeCell ref="AF1089:AN1089"/>
    <mergeCell ref="AO1088:BB1088"/>
    <mergeCell ref="AF1088:AN1088"/>
    <mergeCell ref="AO1087:BB1087"/>
    <mergeCell ref="AF1087:AN1087"/>
    <mergeCell ref="AF1106:AN1110"/>
    <mergeCell ref="AO1106:BB1110"/>
    <mergeCell ref="AF1102:AN1103"/>
    <mergeCell ref="AO1102:BB1103"/>
    <mergeCell ref="AO1099:BB1099"/>
    <mergeCell ref="AF1111:AN1114"/>
    <mergeCell ref="AO1111:BB1114"/>
    <mergeCell ref="AO1104:BB1105"/>
    <mergeCell ref="AF1100:AN1100"/>
    <mergeCell ref="AO1100:BB1100"/>
    <mergeCell ref="AF1101:AN1101"/>
    <mergeCell ref="AO1101:BB1101"/>
    <mergeCell ref="A1090:AE1090"/>
    <mergeCell ref="A1091:AE1091"/>
    <mergeCell ref="AO1056:BB1056"/>
    <mergeCell ref="AO1074:BB1074"/>
    <mergeCell ref="AF1074:AN1074"/>
    <mergeCell ref="AO1073:BB1073"/>
    <mergeCell ref="AF1073:AN1073"/>
    <mergeCell ref="A1073:AE1073"/>
    <mergeCell ref="A1074:AE1074"/>
    <mergeCell ref="A1088:AE1088"/>
    <mergeCell ref="A1089:AE1089"/>
    <mergeCell ref="AO1083:BB1083"/>
    <mergeCell ref="A1084:AE1084"/>
    <mergeCell ref="AF1084:AN1084"/>
    <mergeCell ref="AO1084:BB1084"/>
    <mergeCell ref="AF1085:AN1085"/>
    <mergeCell ref="AO1085:BB1085"/>
    <mergeCell ref="AF1067:AN1067"/>
    <mergeCell ref="A1086:AE1086"/>
    <mergeCell ref="A1087:AE1087"/>
    <mergeCell ref="AO1090:BB1090"/>
    <mergeCell ref="AF1090:AN1090"/>
    <mergeCell ref="AO1069:BB1069"/>
    <mergeCell ref="AF1069:AN1069"/>
    <mergeCell ref="AO1068:BB1068"/>
    <mergeCell ref="A1072:AE1072"/>
    <mergeCell ref="AA1057:AG1060"/>
    <mergeCell ref="M1056:S1056"/>
    <mergeCell ref="T1056:Z1056"/>
    <mergeCell ref="AO1067:BB1067"/>
    <mergeCell ref="A1066:AE1066"/>
    <mergeCell ref="AO1065:BB1065"/>
    <mergeCell ref="A1100:AE1100"/>
    <mergeCell ref="AF1068:AN1068"/>
    <mergeCell ref="AF1070:AN1070"/>
    <mergeCell ref="A1071:AE1071"/>
    <mergeCell ref="I1033:N1033"/>
    <mergeCell ref="AA1044:AG1044"/>
    <mergeCell ref="AO1046:BB1046"/>
    <mergeCell ref="M1051:S1051"/>
    <mergeCell ref="AA1051:AG1051"/>
    <mergeCell ref="T1051:Z1051"/>
    <mergeCell ref="O1033:V1033"/>
    <mergeCell ref="W1033:AB1033"/>
    <mergeCell ref="AO1051:BB1051"/>
    <mergeCell ref="M1050:S1050"/>
    <mergeCell ref="AH1046:AN1046"/>
    <mergeCell ref="AH1044:AN1044"/>
    <mergeCell ref="AH1043:BB1043"/>
    <mergeCell ref="AO1045:BB1045"/>
    <mergeCell ref="T1048:Z1049"/>
    <mergeCell ref="AA1048:AG1049"/>
    <mergeCell ref="AH1051:AN1051"/>
    <mergeCell ref="AC1034:AH1034"/>
    <mergeCell ref="AI1034:AP1034"/>
    <mergeCell ref="AQ1034:BB1034"/>
    <mergeCell ref="T1041:AG1041"/>
    <mergeCell ref="T1042:AG1042"/>
    <mergeCell ref="M1046:S1046"/>
    <mergeCell ref="T1046:Z1046"/>
    <mergeCell ref="AA1046:AG1046"/>
    <mergeCell ref="AA1053:AG1053"/>
    <mergeCell ref="M1045:S1045"/>
    <mergeCell ref="T1045:Z1045"/>
    <mergeCell ref="AA1052:AG1052"/>
    <mergeCell ref="M1054:S1054"/>
    <mergeCell ref="AO1048:BB1049"/>
    <mergeCell ref="AH1048:AN1049"/>
    <mergeCell ref="T1047:Z1047"/>
    <mergeCell ref="AA1047:AG1047"/>
    <mergeCell ref="AO1072:BB1072"/>
    <mergeCell ref="AF1072:AN1072"/>
    <mergeCell ref="AO1071:BB1071"/>
    <mergeCell ref="W979:AD979"/>
    <mergeCell ref="AE979:AL979"/>
    <mergeCell ref="U1001:AC1001"/>
    <mergeCell ref="AD1001:AI1001"/>
    <mergeCell ref="O1032:V1032"/>
    <mergeCell ref="W1032:AB1032"/>
    <mergeCell ref="AC1032:AH1032"/>
    <mergeCell ref="AQ1032:BB1032"/>
    <mergeCell ref="W1030:AB1030"/>
    <mergeCell ref="AC1030:AH1030"/>
    <mergeCell ref="AD1011:AM1011"/>
    <mergeCell ref="AN1011:BB1011"/>
    <mergeCell ref="AD1019:AM1019"/>
    <mergeCell ref="AN1019:BB1019"/>
    <mergeCell ref="O1029:V1029"/>
    <mergeCell ref="W1029:AB1029"/>
    <mergeCell ref="AC1029:AH1029"/>
    <mergeCell ref="AI1029:AP1029"/>
    <mergeCell ref="W1031:AB1031"/>
    <mergeCell ref="AC1031:AH1031"/>
    <mergeCell ref="AI1031:AP1031"/>
    <mergeCell ref="I1030:N1030"/>
    <mergeCell ref="O1030:V1030"/>
    <mergeCell ref="AC958:AH958"/>
    <mergeCell ref="AQ957:BB957"/>
    <mergeCell ref="AI942:AP942"/>
    <mergeCell ref="AQ959:BB959"/>
    <mergeCell ref="W978:AD978"/>
    <mergeCell ref="A991:T991"/>
    <mergeCell ref="AM979:BB979"/>
    <mergeCell ref="W966:AB966"/>
    <mergeCell ref="AM974:BB974"/>
    <mergeCell ref="A978:V978"/>
    <mergeCell ref="N966:Q966"/>
    <mergeCell ref="R966:V966"/>
    <mergeCell ref="AE976:AL976"/>
    <mergeCell ref="A942:M942"/>
    <mergeCell ref="N942:Q942"/>
    <mergeCell ref="R942:V942"/>
    <mergeCell ref="W942:AB942"/>
    <mergeCell ref="W986:AD986"/>
    <mergeCell ref="A964:M964"/>
    <mergeCell ref="N964:Q964"/>
    <mergeCell ref="A966:M966"/>
    <mergeCell ref="AC966:AH966"/>
    <mergeCell ref="AE975:AL975"/>
    <mergeCell ref="AQ958:BB958"/>
    <mergeCell ref="AI943:AP943"/>
    <mergeCell ref="A957:M957"/>
    <mergeCell ref="N961:Q961"/>
    <mergeCell ref="W949:AB949"/>
    <mergeCell ref="AI954:AP954"/>
    <mergeCell ref="AQ935:BB935"/>
    <mergeCell ref="AI959:AP959"/>
    <mergeCell ref="A981:V981"/>
    <mergeCell ref="A983:V983"/>
    <mergeCell ref="W983:AD983"/>
    <mergeCell ref="AE983:AL983"/>
    <mergeCell ref="AL881:BB882"/>
    <mergeCell ref="AL883:BB883"/>
    <mergeCell ref="W982:AD982"/>
    <mergeCell ref="AQ932:BB932"/>
    <mergeCell ref="AQ933:BB933"/>
    <mergeCell ref="AQ1029:BB1029"/>
    <mergeCell ref="AN1014:BB1014"/>
    <mergeCell ref="AD1018:AM1018"/>
    <mergeCell ref="AN1018:BB1018"/>
    <mergeCell ref="AD1015:AM1015"/>
    <mergeCell ref="AN1015:BB1015"/>
    <mergeCell ref="AD1016:AM1016"/>
    <mergeCell ref="AN1016:BB1016"/>
    <mergeCell ref="AD1017:AM1017"/>
    <mergeCell ref="AI1028:AP1028"/>
    <mergeCell ref="AI966:AP966"/>
    <mergeCell ref="U1004:AC1004"/>
    <mergeCell ref="AR999:BB999"/>
    <mergeCell ref="I1025:AB1025"/>
    <mergeCell ref="AC1025:BB1025"/>
    <mergeCell ref="AP915:BB916"/>
    <mergeCell ref="A1000:T1000"/>
    <mergeCell ref="AD998:AI998"/>
    <mergeCell ref="AJ998:AQ998"/>
    <mergeCell ref="AR998:BB998"/>
    <mergeCell ref="AQ966:BB966"/>
    <mergeCell ref="AQ1031:BB1031"/>
    <mergeCell ref="U999:AC999"/>
    <mergeCell ref="AD999:AI999"/>
    <mergeCell ref="AJ999:AQ999"/>
    <mergeCell ref="AR997:BB997"/>
    <mergeCell ref="A997:T997"/>
    <mergeCell ref="AD1004:AI1004"/>
    <mergeCell ref="AJ1004:AQ1004"/>
    <mergeCell ref="AR1004:BB1004"/>
    <mergeCell ref="U1005:AC1005"/>
    <mergeCell ref="A999:T999"/>
    <mergeCell ref="AR1001:BB1001"/>
    <mergeCell ref="U1000:AC1000"/>
    <mergeCell ref="AI956:AP956"/>
    <mergeCell ref="AJ1001:AQ1001"/>
    <mergeCell ref="AD1010:BB1010"/>
    <mergeCell ref="AD1013:AM1013"/>
    <mergeCell ref="AN1013:BB1013"/>
    <mergeCell ref="AQ965:BB965"/>
    <mergeCell ref="W965:AB965"/>
    <mergeCell ref="AC965:AH965"/>
    <mergeCell ref="AI965:AP965"/>
    <mergeCell ref="N960:Q960"/>
    <mergeCell ref="W976:AD976"/>
    <mergeCell ref="A974:V975"/>
    <mergeCell ref="W975:AD975"/>
    <mergeCell ref="A965:M965"/>
    <mergeCell ref="A1014:AC1014"/>
    <mergeCell ref="AD1014:AM1014"/>
    <mergeCell ref="AD1000:AI1000"/>
    <mergeCell ref="AJ1000:AQ1000"/>
    <mergeCell ref="AR1000:BB1000"/>
    <mergeCell ref="AW842:BB842"/>
    <mergeCell ref="AW843:BB843"/>
    <mergeCell ref="AW844:BB844"/>
    <mergeCell ref="T902:AF902"/>
    <mergeCell ref="AG902:BB902"/>
    <mergeCell ref="T907:AF907"/>
    <mergeCell ref="AG907:BB907"/>
    <mergeCell ref="T908:AF908"/>
    <mergeCell ref="AG908:BB908"/>
    <mergeCell ref="A898:BB899"/>
    <mergeCell ref="Q847:T847"/>
    <mergeCell ref="M848:P848"/>
    <mergeCell ref="AM849:AO849"/>
    <mergeCell ref="AI850:AL850"/>
    <mergeCell ref="AM850:AO850"/>
    <mergeCell ref="AB850:AE850"/>
    <mergeCell ref="AF850:AH850"/>
    <mergeCell ref="AL885:BB885"/>
    <mergeCell ref="Y876:AK876"/>
    <mergeCell ref="Y877:AK878"/>
    <mergeCell ref="T867:AF867"/>
    <mergeCell ref="M846:P846"/>
    <mergeCell ref="M843:P843"/>
    <mergeCell ref="Q843:T843"/>
    <mergeCell ref="M844:P844"/>
    <mergeCell ref="A849:L849"/>
    <mergeCell ref="AG901:BB901"/>
    <mergeCell ref="AM844:AO844"/>
    <mergeCell ref="M850:P850"/>
    <mergeCell ref="AW845:BB845"/>
    <mergeCell ref="AG860:BB861"/>
    <mergeCell ref="AB845:AE845"/>
    <mergeCell ref="AD1012:AM1012"/>
    <mergeCell ref="AN1012:BB1012"/>
    <mergeCell ref="AJ989:BB989"/>
    <mergeCell ref="U990:AI990"/>
    <mergeCell ref="AJ990:BB990"/>
    <mergeCell ref="AQ948:BB948"/>
    <mergeCell ref="AC942:AH942"/>
    <mergeCell ref="AC956:AH956"/>
    <mergeCell ref="A747:AK748"/>
    <mergeCell ref="AL747:BB747"/>
    <mergeCell ref="AL748:BB748"/>
    <mergeCell ref="A738:P738"/>
    <mergeCell ref="A739:P739"/>
    <mergeCell ref="A740:P740"/>
    <mergeCell ref="Q739:V739"/>
    <mergeCell ref="A759:S759"/>
    <mergeCell ref="W740:AB740"/>
    <mergeCell ref="AC740:AI740"/>
    <mergeCell ref="AJ740:AP740"/>
    <mergeCell ref="Q738:V738"/>
    <mergeCell ref="W738:AB738"/>
    <mergeCell ref="AC738:AI738"/>
    <mergeCell ref="AJ738:AP738"/>
    <mergeCell ref="A824:BB825"/>
    <mergeCell ref="A832:L832"/>
    <mergeCell ref="AI815:BB815"/>
    <mergeCell ref="AI805:BB805"/>
    <mergeCell ref="AI802:BB802"/>
    <mergeCell ref="AE985:AL985"/>
    <mergeCell ref="AM985:BB985"/>
    <mergeCell ref="AE978:AL978"/>
    <mergeCell ref="A986:V986"/>
    <mergeCell ref="AT439:AW439"/>
    <mergeCell ref="AT440:AW440"/>
    <mergeCell ref="AL435:AO438"/>
    <mergeCell ref="AH433:AK433"/>
    <mergeCell ref="AD433:AG433"/>
    <mergeCell ref="AP433:AS433"/>
    <mergeCell ref="A722:M722"/>
    <mergeCell ref="K479:O479"/>
    <mergeCell ref="X482:AF482"/>
    <mergeCell ref="AQ719:BB719"/>
    <mergeCell ref="AQ720:BB720"/>
    <mergeCell ref="W741:AB741"/>
    <mergeCell ref="AC741:AI741"/>
    <mergeCell ref="AJ741:AP741"/>
    <mergeCell ref="AJ736:AP736"/>
    <mergeCell ref="AH723:AP723"/>
    <mergeCell ref="A727:BB728"/>
    <mergeCell ref="N721:S721"/>
    <mergeCell ref="Q736:V736"/>
    <mergeCell ref="P482:W482"/>
    <mergeCell ref="N450:Q450"/>
    <mergeCell ref="R450:U450"/>
    <mergeCell ref="V450:Y450"/>
    <mergeCell ref="Z450:AC450"/>
    <mergeCell ref="P659:W659"/>
    <mergeCell ref="A488:J488"/>
    <mergeCell ref="N433:Q433"/>
    <mergeCell ref="R433:U433"/>
    <mergeCell ref="AX446:BA449"/>
    <mergeCell ref="AT446:AW449"/>
    <mergeCell ref="AP480:BB480"/>
    <mergeCell ref="A663:O664"/>
    <mergeCell ref="T719:Z719"/>
    <mergeCell ref="AQ716:BB716"/>
    <mergeCell ref="AA724:AG724"/>
    <mergeCell ref="N724:S724"/>
    <mergeCell ref="AA718:AG718"/>
    <mergeCell ref="AQ718:BB718"/>
    <mergeCell ref="AA725:AG725"/>
    <mergeCell ref="T724:Z724"/>
    <mergeCell ref="AQ724:BB724"/>
    <mergeCell ref="AH219:AL219"/>
    <mergeCell ref="AM213:AS213"/>
    <mergeCell ref="L213:O213"/>
    <mergeCell ref="A212:K212"/>
    <mergeCell ref="L212:O212"/>
    <mergeCell ref="T212:W212"/>
    <mergeCell ref="AM217:AS218"/>
    <mergeCell ref="T215:W215"/>
    <mergeCell ref="Z391:AC394"/>
    <mergeCell ref="Z389:AC389"/>
    <mergeCell ref="N391:Q394"/>
    <mergeCell ref="R391:U394"/>
    <mergeCell ref="AD389:AG389"/>
    <mergeCell ref="AH389:AK389"/>
    <mergeCell ref="AC215:AG215"/>
    <mergeCell ref="L215:O215"/>
    <mergeCell ref="P215:S215"/>
    <mergeCell ref="AM215:AS215"/>
    <mergeCell ref="T214:W214"/>
    <mergeCell ref="AC214:AG214"/>
    <mergeCell ref="AL413:AO416"/>
    <mergeCell ref="AG479:AO479"/>
    <mergeCell ref="AL440:AO440"/>
    <mergeCell ref="F391:I394"/>
    <mergeCell ref="A389:E389"/>
    <mergeCell ref="F389:I389"/>
    <mergeCell ref="N389:Q389"/>
    <mergeCell ref="AM219:AS219"/>
    <mergeCell ref="L217:O218"/>
    <mergeCell ref="AH250:BB250"/>
    <mergeCell ref="P205:S206"/>
    <mergeCell ref="T203:W204"/>
    <mergeCell ref="X203:AB204"/>
    <mergeCell ref="AT215:AW215"/>
    <mergeCell ref="AT211:AW214"/>
    <mergeCell ref="AT203:AX204"/>
    <mergeCell ref="AT200:AX201"/>
    <mergeCell ref="AT199:AX199"/>
    <mergeCell ref="X199:AB199"/>
    <mergeCell ref="AM197:AS197"/>
    <mergeCell ref="AT197:AX197"/>
    <mergeCell ref="AM205:AS206"/>
    <mergeCell ref="AC199:AG199"/>
    <mergeCell ref="AH199:AL199"/>
    <mergeCell ref="AH205:AL206"/>
    <mergeCell ref="AM200:AS201"/>
    <mergeCell ref="AH197:AL197"/>
    <mergeCell ref="P198:S198"/>
    <mergeCell ref="P199:S199"/>
    <mergeCell ref="T198:W198"/>
    <mergeCell ref="AH198:AL198"/>
    <mergeCell ref="T217:W218"/>
    <mergeCell ref="X217:AB218"/>
    <mergeCell ref="AM238:AS239"/>
    <mergeCell ref="AH230:AL231"/>
    <mergeCell ref="AM225:AS226"/>
    <mergeCell ref="L227:O227"/>
    <mergeCell ref="L235:O235"/>
    <mergeCell ref="L197:O197"/>
    <mergeCell ref="V391:Y394"/>
    <mergeCell ref="AL389:AO389"/>
    <mergeCell ref="AP389:AS389"/>
    <mergeCell ref="P200:S201"/>
    <mergeCell ref="T211:W211"/>
    <mergeCell ref="AH214:AL214"/>
    <mergeCell ref="L187:O188"/>
    <mergeCell ref="L189:O189"/>
    <mergeCell ref="L190:O190"/>
    <mergeCell ref="L191:O191"/>
    <mergeCell ref="L179:O180"/>
    <mergeCell ref="L182:O182"/>
    <mergeCell ref="L183:O183"/>
    <mergeCell ref="L184:O185"/>
    <mergeCell ref="P191:S191"/>
    <mergeCell ref="X187:AB188"/>
    <mergeCell ref="X189:AB189"/>
    <mergeCell ref="X190:AB190"/>
    <mergeCell ref="X181:AB181"/>
    <mergeCell ref="P179:S180"/>
    <mergeCell ref="P181:S181"/>
    <mergeCell ref="T190:W190"/>
    <mergeCell ref="AH181:AL181"/>
    <mergeCell ref="AH182:AL182"/>
    <mergeCell ref="AH184:AL185"/>
    <mergeCell ref="AC198:AG198"/>
    <mergeCell ref="AH177:AL177"/>
    <mergeCell ref="L173:O173"/>
    <mergeCell ref="AT177:AW177"/>
    <mergeCell ref="T175:W175"/>
    <mergeCell ref="AT181:AX181"/>
    <mergeCell ref="AT179:AX180"/>
    <mergeCell ref="T195:W196"/>
    <mergeCell ref="P192:S193"/>
    <mergeCell ref="X191:AB191"/>
    <mergeCell ref="AH187:AL188"/>
    <mergeCell ref="AH191:AL191"/>
    <mergeCell ref="AM191:AS191"/>
    <mergeCell ref="AC192:AG193"/>
    <mergeCell ref="AH192:AL193"/>
    <mergeCell ref="AM192:AS193"/>
    <mergeCell ref="AC179:AG180"/>
    <mergeCell ref="AC181:AG181"/>
    <mergeCell ref="AC182:AG182"/>
    <mergeCell ref="P184:S185"/>
    <mergeCell ref="P182:S182"/>
    <mergeCell ref="P183:S183"/>
    <mergeCell ref="T192:W193"/>
    <mergeCell ref="AT182:AX182"/>
    <mergeCell ref="X182:AB182"/>
    <mergeCell ref="AT189:AX189"/>
    <mergeCell ref="AT183:AX183"/>
    <mergeCell ref="P195:S196"/>
    <mergeCell ref="AC189:AG189"/>
    <mergeCell ref="AM195:AS196"/>
    <mergeCell ref="AM187:AS188"/>
    <mergeCell ref="AM182:AS182"/>
    <mergeCell ref="T176:W176"/>
    <mergeCell ref="P197:S197"/>
    <mergeCell ref="AH217:AL218"/>
    <mergeCell ref="T182:W182"/>
    <mergeCell ref="T183:W183"/>
    <mergeCell ref="X179:AB180"/>
    <mergeCell ref="T191:W191"/>
    <mergeCell ref="AH215:AL215"/>
    <mergeCell ref="AM211:AS211"/>
    <mergeCell ref="AC212:AG212"/>
    <mergeCell ref="AC203:AG204"/>
    <mergeCell ref="AH203:AL204"/>
    <mergeCell ref="AH212:AL212"/>
    <mergeCell ref="AM212:AS212"/>
    <mergeCell ref="L210:AX210"/>
    <mergeCell ref="L211:O211"/>
    <mergeCell ref="P211:S214"/>
    <mergeCell ref="X211:AB214"/>
    <mergeCell ref="AC211:AG211"/>
    <mergeCell ref="AH211:AL211"/>
    <mergeCell ref="T213:W213"/>
    <mergeCell ref="AC213:AG213"/>
    <mergeCell ref="AH213:AL213"/>
    <mergeCell ref="AT187:AX188"/>
    <mergeCell ref="AT184:AX185"/>
    <mergeCell ref="AT198:AX198"/>
    <mergeCell ref="AT195:AX196"/>
    <mergeCell ref="AT192:AX193"/>
    <mergeCell ref="AT191:AX191"/>
    <mergeCell ref="AT190:AX190"/>
    <mergeCell ref="AC197:AG197"/>
    <mergeCell ref="AT205:AX206"/>
    <mergeCell ref="AM214:AS214"/>
    <mergeCell ref="AC221:AG221"/>
    <mergeCell ref="AH221:AL221"/>
    <mergeCell ref="L220:O220"/>
    <mergeCell ref="AC225:AG226"/>
    <mergeCell ref="AH225:AL226"/>
    <mergeCell ref="A213:K213"/>
    <mergeCell ref="L214:O214"/>
    <mergeCell ref="L203:O204"/>
    <mergeCell ref="L205:O206"/>
    <mergeCell ref="P203:S204"/>
    <mergeCell ref="P220:S220"/>
    <mergeCell ref="AM221:AS221"/>
    <mergeCell ref="L222:O223"/>
    <mergeCell ref="P222:S223"/>
    <mergeCell ref="T222:W223"/>
    <mergeCell ref="X222:AB223"/>
    <mergeCell ref="AC222:AG223"/>
    <mergeCell ref="AH222:AL223"/>
    <mergeCell ref="AM222:AS223"/>
    <mergeCell ref="AC220:AG220"/>
    <mergeCell ref="A215:K215"/>
    <mergeCell ref="P217:S218"/>
    <mergeCell ref="AC217:AG218"/>
    <mergeCell ref="X215:AB215"/>
    <mergeCell ref="P235:S235"/>
    <mergeCell ref="T235:W235"/>
    <mergeCell ref="X236:AB236"/>
    <mergeCell ref="AC236:AG236"/>
    <mergeCell ref="T237:W237"/>
    <mergeCell ref="T238:W239"/>
    <mergeCell ref="X238:AB239"/>
    <mergeCell ref="AC238:AG239"/>
    <mergeCell ref="AH238:AL239"/>
    <mergeCell ref="L219:O219"/>
    <mergeCell ref="P219:S219"/>
    <mergeCell ref="T219:W219"/>
    <mergeCell ref="X219:AB219"/>
    <mergeCell ref="AC219:AG219"/>
    <mergeCell ref="P227:S227"/>
    <mergeCell ref="T227:W227"/>
    <mergeCell ref="X227:AB227"/>
    <mergeCell ref="AC227:AG227"/>
    <mergeCell ref="AH227:AL227"/>
    <mergeCell ref="X230:AB231"/>
    <mergeCell ref="AC230:AG231"/>
    <mergeCell ref="AH236:AL236"/>
    <mergeCell ref="X220:AB220"/>
    <mergeCell ref="AC228:AG228"/>
    <mergeCell ref="T220:W220"/>
    <mergeCell ref="AH228:AL228"/>
    <mergeCell ref="X228:AB228"/>
    <mergeCell ref="T230:W231"/>
    <mergeCell ref="L221:O221"/>
    <mergeCell ref="P221:S221"/>
    <mergeCell ref="T221:W221"/>
    <mergeCell ref="X221:AB221"/>
    <mergeCell ref="AM227:AS227"/>
    <mergeCell ref="L225:O226"/>
    <mergeCell ref="P225:S226"/>
    <mergeCell ref="L228:O228"/>
    <mergeCell ref="P228:S228"/>
    <mergeCell ref="T228:W228"/>
    <mergeCell ref="T225:W226"/>
    <mergeCell ref="X225:AB226"/>
    <mergeCell ref="L243:O244"/>
    <mergeCell ref="P243:S244"/>
    <mergeCell ref="T243:W244"/>
    <mergeCell ref="X243:AB244"/>
    <mergeCell ref="X233:AB234"/>
    <mergeCell ref="AM243:AS244"/>
    <mergeCell ref="AH241:AL242"/>
    <mergeCell ref="AM237:AS237"/>
    <mergeCell ref="L238:O239"/>
    <mergeCell ref="P238:S239"/>
    <mergeCell ref="L229:O229"/>
    <mergeCell ref="P229:S229"/>
    <mergeCell ref="T229:W229"/>
    <mergeCell ref="X229:AB229"/>
    <mergeCell ref="AC229:AG229"/>
    <mergeCell ref="AH229:AL229"/>
    <mergeCell ref="AM241:AS242"/>
    <mergeCell ref="AC243:AG244"/>
    <mergeCell ref="AH243:AL244"/>
    <mergeCell ref="AH233:AL234"/>
    <mergeCell ref="AM229:AS229"/>
    <mergeCell ref="L241:O242"/>
    <mergeCell ref="P241:S242"/>
    <mergeCell ref="T241:W242"/>
    <mergeCell ref="X241:AB242"/>
    <mergeCell ref="L233:O234"/>
    <mergeCell ref="P233:S234"/>
    <mergeCell ref="T233:W234"/>
    <mergeCell ref="AH237:AL237"/>
    <mergeCell ref="AM233:AS234"/>
    <mergeCell ref="L237:O237"/>
    <mergeCell ref="P237:S237"/>
    <mergeCell ref="AB262:AF262"/>
    <mergeCell ref="W262:AA262"/>
    <mergeCell ref="R261:V261"/>
    <mergeCell ref="A250:AG251"/>
    <mergeCell ref="AB261:AF261"/>
    <mergeCell ref="AH251:BB251"/>
    <mergeCell ref="A270:G270"/>
    <mergeCell ref="AO263:AS263"/>
    <mergeCell ref="AO264:AS264"/>
    <mergeCell ref="AO265:AS265"/>
    <mergeCell ref="AO266:AS266"/>
    <mergeCell ref="AK266:AN266"/>
    <mergeCell ref="H267:L267"/>
    <mergeCell ref="AB267:AF267"/>
    <mergeCell ref="W267:AA267"/>
    <mergeCell ref="W268:AA268"/>
    <mergeCell ref="A263:G263"/>
    <mergeCell ref="A264:G264"/>
    <mergeCell ref="H263:L263"/>
    <mergeCell ref="H264:L264"/>
    <mergeCell ref="H265:L265"/>
    <mergeCell ref="M261:Q261"/>
    <mergeCell ref="W261:AA261"/>
    <mergeCell ref="W263:AA263"/>
    <mergeCell ref="R298:V298"/>
    <mergeCell ref="H288:L288"/>
    <mergeCell ref="H289:L289"/>
    <mergeCell ref="W287:AA287"/>
    <mergeCell ref="H283:L286"/>
    <mergeCell ref="W283:AA286"/>
    <mergeCell ref="W279:AA281"/>
    <mergeCell ref="W298:AA298"/>
    <mergeCell ref="R290:V292"/>
    <mergeCell ref="R278:V278"/>
    <mergeCell ref="M262:Q262"/>
    <mergeCell ref="M270:Q270"/>
    <mergeCell ref="H269:L269"/>
    <mergeCell ref="H270:L270"/>
    <mergeCell ref="H290:L292"/>
    <mergeCell ref="H294:L297"/>
    <mergeCell ref="H298:L298"/>
    <mergeCell ref="W290:AA292"/>
    <mergeCell ref="W294:AA297"/>
    <mergeCell ref="W272:AA275"/>
    <mergeCell ref="R289:V289"/>
    <mergeCell ref="H279:L281"/>
    <mergeCell ref="H278:L278"/>
    <mergeCell ref="W289:AA289"/>
    <mergeCell ref="R283:V286"/>
    <mergeCell ref="R287:V287"/>
    <mergeCell ref="R288:V288"/>
    <mergeCell ref="R294:V297"/>
    <mergeCell ref="M263:Q263"/>
    <mergeCell ref="M264:Q264"/>
    <mergeCell ref="M265:Q265"/>
    <mergeCell ref="M266:Q266"/>
    <mergeCell ref="M267:Q267"/>
    <mergeCell ref="M268:Q268"/>
    <mergeCell ref="H266:L266"/>
    <mergeCell ref="M276:Q276"/>
    <mergeCell ref="M277:Q277"/>
    <mergeCell ref="M278:Q278"/>
    <mergeCell ref="M279:Q281"/>
    <mergeCell ref="W288:AA288"/>
    <mergeCell ref="W264:AA264"/>
    <mergeCell ref="W265:AA265"/>
    <mergeCell ref="H268:L268"/>
    <mergeCell ref="R267:V267"/>
    <mergeCell ref="R268:V268"/>
    <mergeCell ref="W266:AA266"/>
    <mergeCell ref="R263:V263"/>
    <mergeCell ref="R264:V264"/>
    <mergeCell ref="H276:L276"/>
    <mergeCell ref="R279:V281"/>
    <mergeCell ref="H305:L308"/>
    <mergeCell ref="R301:V303"/>
    <mergeCell ref="H315:L315"/>
    <mergeCell ref="M315:Q315"/>
    <mergeCell ref="R315:V315"/>
    <mergeCell ref="W315:AA315"/>
    <mergeCell ref="AB315:AF315"/>
    <mergeCell ref="M305:Q308"/>
    <mergeCell ref="R305:V308"/>
    <mergeCell ref="W305:AA308"/>
    <mergeCell ref="H301:L303"/>
    <mergeCell ref="M301:Q303"/>
    <mergeCell ref="H314:AX314"/>
    <mergeCell ref="M299:Q299"/>
    <mergeCell ref="M300:Q300"/>
    <mergeCell ref="AB266:AF266"/>
    <mergeCell ref="AB268:AF268"/>
    <mergeCell ref="AB269:AF269"/>
    <mergeCell ref="R266:V266"/>
    <mergeCell ref="M283:Q286"/>
    <mergeCell ref="M287:Q287"/>
    <mergeCell ref="M288:Q288"/>
    <mergeCell ref="M289:Q289"/>
    <mergeCell ref="M290:Q292"/>
    <mergeCell ref="M294:Q297"/>
    <mergeCell ref="M298:Q298"/>
    <mergeCell ref="H277:L277"/>
    <mergeCell ref="M272:Q275"/>
    <mergeCell ref="W276:AA276"/>
    <mergeCell ref="R269:V269"/>
    <mergeCell ref="R270:V270"/>
    <mergeCell ref="W270:AA270"/>
    <mergeCell ref="AK298:AN298"/>
    <mergeCell ref="AB298:AF298"/>
    <mergeCell ref="AG305:AJ308"/>
    <mergeCell ref="AK305:AN308"/>
    <mergeCell ref="AG283:AJ286"/>
    <mergeCell ref="AG294:AJ297"/>
    <mergeCell ref="AB300:AF300"/>
    <mergeCell ref="AG300:AJ300"/>
    <mergeCell ref="AG299:AJ299"/>
    <mergeCell ref="AB299:AF299"/>
    <mergeCell ref="AB288:AF288"/>
    <mergeCell ref="AB305:AF308"/>
    <mergeCell ref="AB301:AF303"/>
    <mergeCell ref="AG301:AJ303"/>
    <mergeCell ref="AO301:AS303"/>
    <mergeCell ref="AK299:AN299"/>
    <mergeCell ref="AK300:AN300"/>
    <mergeCell ref="AK301:AN303"/>
    <mergeCell ref="AB289:AF289"/>
    <mergeCell ref="AB290:AF292"/>
    <mergeCell ref="AB294:AF297"/>
    <mergeCell ref="AB283:AF286"/>
    <mergeCell ref="AB287:AF287"/>
    <mergeCell ref="AO283:AS286"/>
    <mergeCell ref="A317:G317"/>
    <mergeCell ref="H317:L317"/>
    <mergeCell ref="M317:Q317"/>
    <mergeCell ref="R317:V317"/>
    <mergeCell ref="W317:AA317"/>
    <mergeCell ref="AO317:AS317"/>
    <mergeCell ref="W301:AA303"/>
    <mergeCell ref="H319:L319"/>
    <mergeCell ref="M319:Q319"/>
    <mergeCell ref="R319:V319"/>
    <mergeCell ref="W319:AA319"/>
    <mergeCell ref="AB319:AF319"/>
    <mergeCell ref="AG319:AJ319"/>
    <mergeCell ref="AK319:AN319"/>
    <mergeCell ref="AO319:AS319"/>
    <mergeCell ref="H299:L299"/>
    <mergeCell ref="H300:L300"/>
    <mergeCell ref="H316:L316"/>
    <mergeCell ref="M316:Q316"/>
    <mergeCell ref="R316:V316"/>
    <mergeCell ref="W316:AA316"/>
    <mergeCell ref="AB316:AF316"/>
    <mergeCell ref="AB317:AF317"/>
    <mergeCell ref="R299:V299"/>
    <mergeCell ref="R300:V300"/>
    <mergeCell ref="W300:AA300"/>
    <mergeCell ref="H309:L311"/>
    <mergeCell ref="M309:Q311"/>
    <mergeCell ref="R309:V311"/>
    <mergeCell ref="W309:AA311"/>
    <mergeCell ref="AB309:AF311"/>
    <mergeCell ref="W299:AA299"/>
    <mergeCell ref="H320:L320"/>
    <mergeCell ref="M320:Q320"/>
    <mergeCell ref="R320:V320"/>
    <mergeCell ref="W320:AA320"/>
    <mergeCell ref="AB320:AF320"/>
    <mergeCell ref="AG320:AJ320"/>
    <mergeCell ref="A318:G318"/>
    <mergeCell ref="H318:L318"/>
    <mergeCell ref="M318:Q318"/>
    <mergeCell ref="R318:V318"/>
    <mergeCell ref="W318:AA318"/>
    <mergeCell ref="AB318:AF318"/>
    <mergeCell ref="AG318:AJ318"/>
    <mergeCell ref="AK318:AN318"/>
    <mergeCell ref="AO318:AS318"/>
    <mergeCell ref="AO320:AS320"/>
    <mergeCell ref="H321:L321"/>
    <mergeCell ref="M321:Q321"/>
    <mergeCell ref="R321:V321"/>
    <mergeCell ref="W321:AA321"/>
    <mergeCell ref="AB321:AF321"/>
    <mergeCell ref="AG321:AJ321"/>
    <mergeCell ref="AK320:AN320"/>
    <mergeCell ref="A324:G324"/>
    <mergeCell ref="H324:L324"/>
    <mergeCell ref="M324:Q324"/>
    <mergeCell ref="R324:V324"/>
    <mergeCell ref="W324:AA324"/>
    <mergeCell ref="AB324:AF324"/>
    <mergeCell ref="AG324:AJ324"/>
    <mergeCell ref="H331:L331"/>
    <mergeCell ref="M331:Q331"/>
    <mergeCell ref="R331:V331"/>
    <mergeCell ref="W331:AA331"/>
    <mergeCell ref="AB331:AF331"/>
    <mergeCell ref="AG331:AJ331"/>
    <mergeCell ref="W332:AA332"/>
    <mergeCell ref="H326:L329"/>
    <mergeCell ref="M326:Q329"/>
    <mergeCell ref="R326:V329"/>
    <mergeCell ref="W326:AA329"/>
    <mergeCell ref="AB326:AF329"/>
    <mergeCell ref="AG326:AJ329"/>
    <mergeCell ref="H333:L335"/>
    <mergeCell ref="M333:Q335"/>
    <mergeCell ref="R333:V335"/>
    <mergeCell ref="W333:AA335"/>
    <mergeCell ref="AB333:AF335"/>
    <mergeCell ref="AG333:AJ335"/>
    <mergeCell ref="H332:L332"/>
    <mergeCell ref="M332:Q332"/>
    <mergeCell ref="R332:V332"/>
    <mergeCell ref="H322:L322"/>
    <mergeCell ref="M322:Q322"/>
    <mergeCell ref="R322:V322"/>
    <mergeCell ref="W322:AA322"/>
    <mergeCell ref="AB322:AF322"/>
    <mergeCell ref="H323:L323"/>
    <mergeCell ref="M323:Q323"/>
    <mergeCell ref="R323:V323"/>
    <mergeCell ref="W323:AA323"/>
    <mergeCell ref="AB323:AF323"/>
    <mergeCell ref="H330:L330"/>
    <mergeCell ref="M330:Q330"/>
    <mergeCell ref="R330:V330"/>
    <mergeCell ref="W330:AA330"/>
    <mergeCell ref="AB330:AF330"/>
    <mergeCell ref="AG330:AJ330"/>
    <mergeCell ref="AB332:AF332"/>
    <mergeCell ref="AG332:AJ332"/>
    <mergeCell ref="H337:L340"/>
    <mergeCell ref="M337:Q340"/>
    <mergeCell ref="R337:V340"/>
    <mergeCell ref="W337:AA340"/>
    <mergeCell ref="AB337:AF340"/>
    <mergeCell ref="AG337:AJ340"/>
    <mergeCell ref="H341:L341"/>
    <mergeCell ref="M341:Q341"/>
    <mergeCell ref="R341:V341"/>
    <mergeCell ref="W341:AA341"/>
    <mergeCell ref="AB341:AF341"/>
    <mergeCell ref="AG341:AJ341"/>
    <mergeCell ref="H342:L342"/>
    <mergeCell ref="M342:Q342"/>
    <mergeCell ref="R342:V342"/>
    <mergeCell ref="W342:AA342"/>
    <mergeCell ref="AB342:AF342"/>
    <mergeCell ref="AG342:AJ342"/>
    <mergeCell ref="H348:L351"/>
    <mergeCell ref="M348:Q351"/>
    <mergeCell ref="R348:V351"/>
    <mergeCell ref="W348:AA351"/>
    <mergeCell ref="AB348:AF351"/>
    <mergeCell ref="AG348:AJ351"/>
    <mergeCell ref="H352:L352"/>
    <mergeCell ref="M352:Q352"/>
    <mergeCell ref="R352:V352"/>
    <mergeCell ref="W352:AA352"/>
    <mergeCell ref="AB352:AF352"/>
    <mergeCell ref="AG352:AJ352"/>
    <mergeCell ref="H354:L354"/>
    <mergeCell ref="M354:Q354"/>
    <mergeCell ref="R354:V354"/>
    <mergeCell ref="AG354:AJ354"/>
    <mergeCell ref="H343:L343"/>
    <mergeCell ref="M343:Q343"/>
    <mergeCell ref="R343:V343"/>
    <mergeCell ref="W343:AA343"/>
    <mergeCell ref="AB343:AF343"/>
    <mergeCell ref="AG343:AJ343"/>
    <mergeCell ref="H344:L346"/>
    <mergeCell ref="M344:Q346"/>
    <mergeCell ref="R344:V346"/>
    <mergeCell ref="W344:AA346"/>
    <mergeCell ref="AB344:AF346"/>
    <mergeCell ref="AG344:AJ346"/>
    <mergeCell ref="H353:L353"/>
    <mergeCell ref="M353:Q353"/>
    <mergeCell ref="R353:V353"/>
    <mergeCell ref="W353:AA353"/>
    <mergeCell ref="AB353:AF353"/>
    <mergeCell ref="AG353:AJ353"/>
    <mergeCell ref="AK353:AN353"/>
    <mergeCell ref="AO353:AS353"/>
    <mergeCell ref="AK354:AN354"/>
    <mergeCell ref="W354:AA354"/>
    <mergeCell ref="AB354:AF354"/>
    <mergeCell ref="R359:V362"/>
    <mergeCell ref="W359:AA362"/>
    <mergeCell ref="AB359:AF362"/>
    <mergeCell ref="N380:Q388"/>
    <mergeCell ref="R380:U388"/>
    <mergeCell ref="V380:Y388"/>
    <mergeCell ref="Z380:AC388"/>
    <mergeCell ref="R397:U397"/>
    <mergeCell ref="AH398:AK400"/>
    <mergeCell ref="N406:Q406"/>
    <mergeCell ref="R406:U406"/>
    <mergeCell ref="F379:BA379"/>
    <mergeCell ref="J389:M389"/>
    <mergeCell ref="AK363:AN365"/>
    <mergeCell ref="M363:Q365"/>
    <mergeCell ref="R363:V365"/>
    <mergeCell ref="W363:AA365"/>
    <mergeCell ref="AB363:AF365"/>
    <mergeCell ref="AH380:AK388"/>
    <mergeCell ref="F406:I406"/>
    <mergeCell ref="Z395:AC395"/>
    <mergeCell ref="AD395:AG395"/>
    <mergeCell ref="AL402:AO405"/>
    <mergeCell ref="J406:M406"/>
    <mergeCell ref="AD406:AG406"/>
    <mergeCell ref="AP406:AS406"/>
    <mergeCell ref="V397:Y397"/>
    <mergeCell ref="Z397:AC397"/>
    <mergeCell ref="J397:M397"/>
    <mergeCell ref="F396:I396"/>
    <mergeCell ref="N397:Q397"/>
    <mergeCell ref="F395:I395"/>
    <mergeCell ref="J395:M395"/>
    <mergeCell ref="V402:Y405"/>
    <mergeCell ref="J402:M405"/>
    <mergeCell ref="R395:U395"/>
    <mergeCell ref="F407:I407"/>
    <mergeCell ref="J407:M407"/>
    <mergeCell ref="F398:I400"/>
    <mergeCell ref="J398:M400"/>
    <mergeCell ref="N398:Q400"/>
    <mergeCell ref="R398:U400"/>
    <mergeCell ref="V398:Y400"/>
    <mergeCell ref="Z398:AC400"/>
    <mergeCell ref="AH397:AK397"/>
    <mergeCell ref="AL407:AO407"/>
    <mergeCell ref="V406:Y406"/>
    <mergeCell ref="AH395:AK395"/>
    <mergeCell ref="AD397:AG397"/>
    <mergeCell ref="F402:I405"/>
    <mergeCell ref="R407:U407"/>
    <mergeCell ref="F397:I397"/>
    <mergeCell ref="Z441:AC441"/>
    <mergeCell ref="AD441:AG441"/>
    <mergeCell ref="Z402:AC405"/>
    <mergeCell ref="AD402:AG405"/>
    <mergeCell ref="AH402:AK405"/>
    <mergeCell ref="J409:M411"/>
    <mergeCell ref="N440:Q440"/>
    <mergeCell ref="AD409:AG411"/>
    <mergeCell ref="AL439:AO439"/>
    <mergeCell ref="V395:Y395"/>
    <mergeCell ref="J396:M396"/>
    <mergeCell ref="N396:Q396"/>
    <mergeCell ref="AL397:AO397"/>
    <mergeCell ref="AH407:AK407"/>
    <mergeCell ref="AL398:AO400"/>
    <mergeCell ref="AL395:AO395"/>
    <mergeCell ref="AL396:AO396"/>
    <mergeCell ref="Z407:AC407"/>
    <mergeCell ref="V407:Y407"/>
    <mergeCell ref="AH406:AK406"/>
    <mergeCell ref="N395:Q395"/>
    <mergeCell ref="Z406:AC406"/>
    <mergeCell ref="AD398:AG400"/>
    <mergeCell ref="V396:Y396"/>
    <mergeCell ref="AH413:AK416"/>
    <mergeCell ref="J439:M439"/>
    <mergeCell ref="N439:Q439"/>
    <mergeCell ref="V439:Y439"/>
    <mergeCell ref="N407:Q407"/>
    <mergeCell ref="R396:U396"/>
    <mergeCell ref="AD407:AG407"/>
    <mergeCell ref="J433:M433"/>
    <mergeCell ref="R435:U438"/>
    <mergeCell ref="AH435:AK438"/>
    <mergeCell ref="Z439:AC439"/>
    <mergeCell ref="AD439:AG439"/>
    <mergeCell ref="AH439:AK439"/>
    <mergeCell ref="R439:U439"/>
    <mergeCell ref="F439:I439"/>
    <mergeCell ref="F413:I416"/>
    <mergeCell ref="J413:M416"/>
    <mergeCell ref="N413:Q416"/>
    <mergeCell ref="F435:I438"/>
    <mergeCell ref="N435:Q438"/>
    <mergeCell ref="J435:M438"/>
    <mergeCell ref="AD424:AG432"/>
    <mergeCell ref="J424:M432"/>
    <mergeCell ref="N417:Q419"/>
    <mergeCell ref="R408:U408"/>
    <mergeCell ref="V408:Y408"/>
    <mergeCell ref="N408:Q408"/>
    <mergeCell ref="Z408:AC408"/>
    <mergeCell ref="AD408:AG408"/>
    <mergeCell ref="J408:M408"/>
    <mergeCell ref="J417:M419"/>
    <mergeCell ref="V433:Y433"/>
    <mergeCell ref="F417:I419"/>
    <mergeCell ref="F423:BA423"/>
    <mergeCell ref="V452:Y452"/>
    <mergeCell ref="X478:AF478"/>
    <mergeCell ref="AT453:AW455"/>
    <mergeCell ref="AX453:BA455"/>
    <mergeCell ref="X480:AF480"/>
    <mergeCell ref="K477:O477"/>
    <mergeCell ref="P477:W477"/>
    <mergeCell ref="BB450:BF450"/>
    <mergeCell ref="F409:I411"/>
    <mergeCell ref="R441:U441"/>
    <mergeCell ref="V441:Y441"/>
    <mergeCell ref="J441:M441"/>
    <mergeCell ref="N441:Q441"/>
    <mergeCell ref="V440:Y440"/>
    <mergeCell ref="Z440:AC440"/>
    <mergeCell ref="AD440:AG440"/>
    <mergeCell ref="V424:Y432"/>
    <mergeCell ref="F440:I440"/>
    <mergeCell ref="AH441:AK441"/>
    <mergeCell ref="R451:U451"/>
    <mergeCell ref="V451:Y451"/>
    <mergeCell ref="F453:I455"/>
    <mergeCell ref="A479:J479"/>
    <mergeCell ref="AL450:AO450"/>
    <mergeCell ref="AP450:AS450"/>
    <mergeCell ref="AD450:AG450"/>
    <mergeCell ref="AH450:AK450"/>
    <mergeCell ref="J446:M449"/>
    <mergeCell ref="N446:Q449"/>
    <mergeCell ref="R446:U449"/>
    <mergeCell ref="AH452:AK452"/>
    <mergeCell ref="AH451:AK451"/>
    <mergeCell ref="AD442:AG444"/>
    <mergeCell ref="AX417:BA419"/>
    <mergeCell ref="AX441:BA441"/>
    <mergeCell ref="Z409:AC411"/>
    <mergeCell ref="N452:Q452"/>
    <mergeCell ref="X485:AF485"/>
    <mergeCell ref="AG485:AO485"/>
    <mergeCell ref="P484:W484"/>
    <mergeCell ref="X484:AF484"/>
    <mergeCell ref="AG484:AO484"/>
    <mergeCell ref="AP484:BB484"/>
    <mergeCell ref="BB453:BF455"/>
    <mergeCell ref="AT441:AW441"/>
    <mergeCell ref="BB439:BF439"/>
    <mergeCell ref="BB435:BF438"/>
    <mergeCell ref="AX440:BA440"/>
    <mergeCell ref="BB440:BF440"/>
    <mergeCell ref="AP439:AS439"/>
    <mergeCell ref="AT417:AW419"/>
    <mergeCell ref="V413:Y416"/>
    <mergeCell ref="Z413:AC416"/>
    <mergeCell ref="AD413:AG416"/>
    <mergeCell ref="AX452:BA452"/>
    <mergeCell ref="V446:Y449"/>
    <mergeCell ref="AP482:BB482"/>
    <mergeCell ref="AT450:AW450"/>
    <mergeCell ref="AX450:BA450"/>
    <mergeCell ref="V453:Y455"/>
    <mergeCell ref="Z453:AC455"/>
    <mergeCell ref="AD453:AG455"/>
    <mergeCell ref="AH453:AK455"/>
    <mergeCell ref="AT461:AW463"/>
    <mergeCell ref="AH470:BB470"/>
    <mergeCell ref="AP485:BB485"/>
    <mergeCell ref="A465:BB466"/>
    <mergeCell ref="AG480:AO480"/>
    <mergeCell ref="AP481:BB481"/>
    <mergeCell ref="AD457:AG460"/>
    <mergeCell ref="AT457:AW460"/>
    <mergeCell ref="AX457:BA460"/>
    <mergeCell ref="BB457:BF460"/>
    <mergeCell ref="AG481:AO481"/>
    <mergeCell ref="K482:O482"/>
    <mergeCell ref="AH446:AK449"/>
    <mergeCell ref="AL452:AO452"/>
    <mergeCell ref="AP452:AS452"/>
    <mergeCell ref="R461:U463"/>
    <mergeCell ref="V461:Y463"/>
    <mergeCell ref="Z461:AC463"/>
    <mergeCell ref="AD461:AG463"/>
    <mergeCell ref="AH461:AK463"/>
    <mergeCell ref="AX461:BA463"/>
    <mergeCell ref="BB461:BF463"/>
    <mergeCell ref="A480:J480"/>
    <mergeCell ref="F452:I452"/>
    <mergeCell ref="J452:M452"/>
    <mergeCell ref="J457:M460"/>
    <mergeCell ref="Z452:AC452"/>
    <mergeCell ref="A472:BB473"/>
    <mergeCell ref="AH468:BB468"/>
    <mergeCell ref="AH469:BB469"/>
    <mergeCell ref="AL451:AO451"/>
    <mergeCell ref="N451:Q451"/>
    <mergeCell ref="R452:U452"/>
    <mergeCell ref="P479:W479"/>
    <mergeCell ref="X479:AF479"/>
    <mergeCell ref="A478:J478"/>
    <mergeCell ref="K478:O478"/>
    <mergeCell ref="P478:W478"/>
    <mergeCell ref="AP486:BB486"/>
    <mergeCell ref="A485:J485"/>
    <mergeCell ref="K485:O485"/>
    <mergeCell ref="X494:AF494"/>
    <mergeCell ref="AG494:AO494"/>
    <mergeCell ref="AP494:BB494"/>
    <mergeCell ref="Z446:AC449"/>
    <mergeCell ref="AD446:AG449"/>
    <mergeCell ref="AT452:AW452"/>
    <mergeCell ref="A468:AG468"/>
    <mergeCell ref="AL461:AO463"/>
    <mergeCell ref="J453:M455"/>
    <mergeCell ref="N457:Q460"/>
    <mergeCell ref="R457:U460"/>
    <mergeCell ref="AX451:BA451"/>
    <mergeCell ref="K486:O486"/>
    <mergeCell ref="P486:W486"/>
    <mergeCell ref="X486:AF486"/>
    <mergeCell ref="AG486:AO486"/>
    <mergeCell ref="AP453:AS455"/>
    <mergeCell ref="AL457:AO460"/>
    <mergeCell ref="AP457:AS460"/>
    <mergeCell ref="AL453:AO455"/>
    <mergeCell ref="AP477:BB477"/>
    <mergeCell ref="X477:AF477"/>
    <mergeCell ref="K476:BB476"/>
    <mergeCell ref="AG477:AO477"/>
    <mergeCell ref="A482:J482"/>
    <mergeCell ref="A481:J481"/>
    <mergeCell ref="K481:O481"/>
    <mergeCell ref="P481:W481"/>
    <mergeCell ref="X481:AF481"/>
    <mergeCell ref="K492:O492"/>
    <mergeCell ref="P492:W492"/>
    <mergeCell ref="X492:AF492"/>
    <mergeCell ref="AG492:AO492"/>
    <mergeCell ref="AP492:BB492"/>
    <mergeCell ref="A490:J490"/>
    <mergeCell ref="K490:O490"/>
    <mergeCell ref="P490:W490"/>
    <mergeCell ref="X490:AF490"/>
    <mergeCell ref="AG490:AO490"/>
    <mergeCell ref="AP490:BB490"/>
    <mergeCell ref="A489:J489"/>
    <mergeCell ref="K489:O489"/>
    <mergeCell ref="P489:W489"/>
    <mergeCell ref="X489:AF489"/>
    <mergeCell ref="AG489:AO489"/>
    <mergeCell ref="AP489:BB489"/>
    <mergeCell ref="A492:J492"/>
    <mergeCell ref="P485:W485"/>
    <mergeCell ref="X488:AF488"/>
    <mergeCell ref="AG488:AO488"/>
    <mergeCell ref="AP488:BB488"/>
    <mergeCell ref="A486:J486"/>
    <mergeCell ref="AP498:BB498"/>
    <mergeCell ref="K498:O498"/>
    <mergeCell ref="P498:W498"/>
    <mergeCell ref="X498:AF498"/>
    <mergeCell ref="AG498:AO498"/>
    <mergeCell ref="AR503:BB503"/>
    <mergeCell ref="K493:O493"/>
    <mergeCell ref="P493:W493"/>
    <mergeCell ref="X493:AF493"/>
    <mergeCell ref="AG493:AO493"/>
    <mergeCell ref="AP493:BB493"/>
    <mergeCell ref="A493:J493"/>
    <mergeCell ref="A494:J494"/>
    <mergeCell ref="K494:O494"/>
    <mergeCell ref="P494:W494"/>
    <mergeCell ref="AG497:AO497"/>
    <mergeCell ref="AP497:BB497"/>
    <mergeCell ref="A496:J496"/>
    <mergeCell ref="K496:O496"/>
    <mergeCell ref="P496:W496"/>
    <mergeCell ref="AG496:AO496"/>
    <mergeCell ref="AP496:BB496"/>
    <mergeCell ref="A497:J497"/>
    <mergeCell ref="K497:O497"/>
    <mergeCell ref="P497:W497"/>
    <mergeCell ref="X497:AF497"/>
    <mergeCell ref="A498:J498"/>
    <mergeCell ref="P505:V505"/>
    <mergeCell ref="W505:AC505"/>
    <mergeCell ref="AD505:AJ505"/>
    <mergeCell ref="A503:K503"/>
    <mergeCell ref="AK505:AQ505"/>
    <mergeCell ref="AR505:BB505"/>
    <mergeCell ref="W509:AC510"/>
    <mergeCell ref="W511:AC513"/>
    <mergeCell ref="A508:K508"/>
    <mergeCell ref="L508:O508"/>
    <mergeCell ref="P508:V508"/>
    <mergeCell ref="AR508:BB508"/>
    <mergeCell ref="A509:K509"/>
    <mergeCell ref="A510:K510"/>
    <mergeCell ref="A511:K511"/>
    <mergeCell ref="A512:K512"/>
    <mergeCell ref="AD508:AJ508"/>
    <mergeCell ref="AK508:AQ508"/>
    <mergeCell ref="W508:AC508"/>
    <mergeCell ref="A507:K507"/>
    <mergeCell ref="L507:O507"/>
    <mergeCell ref="P507:V507"/>
    <mergeCell ref="W507:AC507"/>
    <mergeCell ref="AK504:AQ504"/>
    <mergeCell ref="AD504:AJ504"/>
    <mergeCell ref="P503:V503"/>
    <mergeCell ref="W503:AC503"/>
    <mergeCell ref="AD503:AJ503"/>
    <mergeCell ref="AK503:AQ503"/>
    <mergeCell ref="T538:Z538"/>
    <mergeCell ref="T532:Z533"/>
    <mergeCell ref="AD507:AJ507"/>
    <mergeCell ref="AK507:AQ507"/>
    <mergeCell ref="AD509:AJ510"/>
    <mergeCell ref="L503:O503"/>
    <mergeCell ref="AR511:BB513"/>
    <mergeCell ref="AR507:BB507"/>
    <mergeCell ref="A506:K506"/>
    <mergeCell ref="L506:O506"/>
    <mergeCell ref="P506:V506"/>
    <mergeCell ref="W506:AC506"/>
    <mergeCell ref="AD506:AJ506"/>
    <mergeCell ref="AK506:AQ506"/>
    <mergeCell ref="AK514:AQ515"/>
    <mergeCell ref="AR514:BB515"/>
    <mergeCell ref="AD516:AJ517"/>
    <mergeCell ref="AK516:AQ517"/>
    <mergeCell ref="AR516:BB517"/>
    <mergeCell ref="A514:K514"/>
    <mergeCell ref="A515:K515"/>
    <mergeCell ref="A516:K516"/>
    <mergeCell ref="A517:K517"/>
    <mergeCell ref="A513:K513"/>
    <mergeCell ref="L509:O510"/>
    <mergeCell ref="L511:O513"/>
    <mergeCell ref="P514:V515"/>
    <mergeCell ref="P516:V517"/>
    <mergeCell ref="AR509:BB510"/>
    <mergeCell ref="AD511:AJ513"/>
    <mergeCell ref="AK511:AQ513"/>
    <mergeCell ref="P509:V510"/>
    <mergeCell ref="AQ549:BB549"/>
    <mergeCell ref="AH545:AP545"/>
    <mergeCell ref="N546:S546"/>
    <mergeCell ref="AH546:AP546"/>
    <mergeCell ref="AQ546:BB546"/>
    <mergeCell ref="A547:M547"/>
    <mergeCell ref="N547:S547"/>
    <mergeCell ref="T547:Z547"/>
    <mergeCell ref="AK509:AQ510"/>
    <mergeCell ref="AA554:AG554"/>
    <mergeCell ref="AH551:AP551"/>
    <mergeCell ref="AQ548:BB548"/>
    <mergeCell ref="N549:S549"/>
    <mergeCell ref="AH549:AP549"/>
    <mergeCell ref="AH525:AP525"/>
    <mergeCell ref="AH526:AP526"/>
    <mergeCell ref="A521:BB522"/>
    <mergeCell ref="L514:O515"/>
    <mergeCell ref="AR518:BB519"/>
    <mergeCell ref="A518:K518"/>
    <mergeCell ref="A519:K519"/>
    <mergeCell ref="AD518:AJ519"/>
    <mergeCell ref="AK518:AQ519"/>
    <mergeCell ref="AQ528:BB528"/>
    <mergeCell ref="A527:M527"/>
    <mergeCell ref="AH528:AP528"/>
    <mergeCell ref="AQ531:BB531"/>
    <mergeCell ref="AA531:AG531"/>
    <mergeCell ref="AH529:AP529"/>
    <mergeCell ref="AH530:AP530"/>
    <mergeCell ref="AQ529:BB529"/>
    <mergeCell ref="AQ530:BB530"/>
    <mergeCell ref="AH532:AP533"/>
    <mergeCell ref="AQ534:BB534"/>
    <mergeCell ref="T535:Z535"/>
    <mergeCell ref="AA535:AG535"/>
    <mergeCell ref="AA532:AG533"/>
    <mergeCell ref="T534:Z534"/>
    <mergeCell ref="AA534:AG534"/>
    <mergeCell ref="AH534:AP534"/>
    <mergeCell ref="A530:M530"/>
    <mergeCell ref="N526:S526"/>
    <mergeCell ref="N527:S527"/>
    <mergeCell ref="N528:S528"/>
    <mergeCell ref="N529:S529"/>
    <mergeCell ref="N530:S530"/>
    <mergeCell ref="AH531:AP531"/>
    <mergeCell ref="T528:Z528"/>
    <mergeCell ref="AA530:AG530"/>
    <mergeCell ref="T527:Z527"/>
    <mergeCell ref="AA527:AG527"/>
    <mergeCell ref="AA528:AG528"/>
    <mergeCell ref="T531:Z531"/>
    <mergeCell ref="N531:S531"/>
    <mergeCell ref="AH527:AP527"/>
    <mergeCell ref="A579:O579"/>
    <mergeCell ref="P579:Z579"/>
    <mergeCell ref="AA579:AK579"/>
    <mergeCell ref="AL579:BB579"/>
    <mergeCell ref="A565:AK565"/>
    <mergeCell ref="A571:AK572"/>
    <mergeCell ref="AL571:BB571"/>
    <mergeCell ref="AL572:BB572"/>
    <mergeCell ref="AQ560:BB560"/>
    <mergeCell ref="AQ557:BB557"/>
    <mergeCell ref="A558:M558"/>
    <mergeCell ref="N558:S559"/>
    <mergeCell ref="AL564:BB564"/>
    <mergeCell ref="A550:M550"/>
    <mergeCell ref="N550:S550"/>
    <mergeCell ref="T550:Z550"/>
    <mergeCell ref="AA550:AG550"/>
    <mergeCell ref="AH550:AP550"/>
    <mergeCell ref="AQ550:BB550"/>
    <mergeCell ref="AH558:AP559"/>
    <mergeCell ref="A555:M555"/>
    <mergeCell ref="A556:M556"/>
    <mergeCell ref="AA551:AG551"/>
    <mergeCell ref="A554:M554"/>
    <mergeCell ref="AA552:AG553"/>
    <mergeCell ref="A552:M552"/>
    <mergeCell ref="A551:M551"/>
    <mergeCell ref="A553:M553"/>
    <mergeCell ref="AQ552:BB553"/>
    <mergeCell ref="AA547:AG547"/>
    <mergeCell ref="AH547:AP547"/>
    <mergeCell ref="AA555:AG555"/>
    <mergeCell ref="AA556:AG556"/>
    <mergeCell ref="AA583:AK583"/>
    <mergeCell ref="A580:O580"/>
    <mergeCell ref="AL583:BB583"/>
    <mergeCell ref="AQ555:BB555"/>
    <mergeCell ref="AQ556:BB556"/>
    <mergeCell ref="A560:M560"/>
    <mergeCell ref="N560:S560"/>
    <mergeCell ref="AH554:AP554"/>
    <mergeCell ref="AH555:AP555"/>
    <mergeCell ref="AH556:AP556"/>
    <mergeCell ref="N551:S551"/>
    <mergeCell ref="N552:S553"/>
    <mergeCell ref="N554:S554"/>
    <mergeCell ref="N555:S555"/>
    <mergeCell ref="N556:S556"/>
    <mergeCell ref="T551:Z551"/>
    <mergeCell ref="T552:Z553"/>
    <mergeCell ref="T554:Z554"/>
    <mergeCell ref="T555:Z555"/>
    <mergeCell ref="T556:Z556"/>
    <mergeCell ref="AQ558:BB559"/>
    <mergeCell ref="A559:M559"/>
    <mergeCell ref="A557:M557"/>
    <mergeCell ref="N557:S557"/>
    <mergeCell ref="T557:Z557"/>
    <mergeCell ref="AA557:AG557"/>
    <mergeCell ref="AH557:AP557"/>
    <mergeCell ref="AA558:AG559"/>
    <mergeCell ref="A586:O586"/>
    <mergeCell ref="P585:Z585"/>
    <mergeCell ref="AA585:AK585"/>
    <mergeCell ref="AL585:BB585"/>
    <mergeCell ref="P586:Z586"/>
    <mergeCell ref="AA586:AK586"/>
    <mergeCell ref="AL586:BB586"/>
    <mergeCell ref="AL565:BB565"/>
    <mergeCell ref="A563:AK563"/>
    <mergeCell ref="A564:AK564"/>
    <mergeCell ref="A585:O585"/>
    <mergeCell ref="P581:Z581"/>
    <mergeCell ref="AA581:AK581"/>
    <mergeCell ref="AL581:BB581"/>
    <mergeCell ref="A582:O582"/>
    <mergeCell ref="A573:AK573"/>
    <mergeCell ref="AL573:BB573"/>
    <mergeCell ref="P584:Z584"/>
    <mergeCell ref="P580:Z580"/>
    <mergeCell ref="AA580:AK580"/>
    <mergeCell ref="AL580:BB580"/>
    <mergeCell ref="A581:O581"/>
    <mergeCell ref="P582:Z582"/>
    <mergeCell ref="AL584:BB584"/>
    <mergeCell ref="AA584:AK584"/>
    <mergeCell ref="A584:O584"/>
    <mergeCell ref="A567:BB568"/>
    <mergeCell ref="A575:BB576"/>
    <mergeCell ref="AA582:AK582"/>
    <mergeCell ref="AL582:BB582"/>
    <mergeCell ref="A583:O583"/>
    <mergeCell ref="P583:Z583"/>
    <mergeCell ref="U593:AG594"/>
    <mergeCell ref="AH593:BB594"/>
    <mergeCell ref="AH595:BB596"/>
    <mergeCell ref="A595:T595"/>
    <mergeCell ref="A596:T596"/>
    <mergeCell ref="A593:T593"/>
    <mergeCell ref="A594:T594"/>
    <mergeCell ref="X608:AH609"/>
    <mergeCell ref="AI602:BB602"/>
    <mergeCell ref="AI603:BB603"/>
    <mergeCell ref="A597:T597"/>
    <mergeCell ref="U597:AG597"/>
    <mergeCell ref="U616:AG616"/>
    <mergeCell ref="AI600:BB600"/>
    <mergeCell ref="AI610:BB610"/>
    <mergeCell ref="U612:AG612"/>
    <mergeCell ref="U589:AG589"/>
    <mergeCell ref="AH589:BB589"/>
    <mergeCell ref="A590:T590"/>
    <mergeCell ref="U590:AG590"/>
    <mergeCell ref="AH590:BB590"/>
    <mergeCell ref="A591:T591"/>
    <mergeCell ref="U591:AG591"/>
    <mergeCell ref="AH591:BB591"/>
    <mergeCell ref="A592:T592"/>
    <mergeCell ref="U592:AG592"/>
    <mergeCell ref="AH592:BB592"/>
    <mergeCell ref="U595:AG596"/>
    <mergeCell ref="AH597:BB597"/>
    <mergeCell ref="A598:T598"/>
    <mergeCell ref="U598:AG598"/>
    <mergeCell ref="AH598:BB598"/>
    <mergeCell ref="A602:L602"/>
    <mergeCell ref="M608:W609"/>
    <mergeCell ref="U613:AG613"/>
    <mergeCell ref="U614:AG614"/>
    <mergeCell ref="U615:AG615"/>
    <mergeCell ref="X610:AH610"/>
    <mergeCell ref="AI608:BB609"/>
    <mergeCell ref="AH616:BB616"/>
    <mergeCell ref="AH636:AP636"/>
    <mergeCell ref="AQ634:BB634"/>
    <mergeCell ref="AA634:AG634"/>
    <mergeCell ref="A628:BB630"/>
    <mergeCell ref="N632:BB632"/>
    <mergeCell ref="AH633:AP633"/>
    <mergeCell ref="A635:M635"/>
    <mergeCell ref="N635:S635"/>
    <mergeCell ref="T635:Z635"/>
    <mergeCell ref="AA635:AG635"/>
    <mergeCell ref="AH635:AP635"/>
    <mergeCell ref="AQ635:BB635"/>
    <mergeCell ref="U617:AG617"/>
    <mergeCell ref="AI604:BB604"/>
    <mergeCell ref="AI605:BB605"/>
    <mergeCell ref="A605:L605"/>
    <mergeCell ref="M605:W605"/>
    <mergeCell ref="M602:W602"/>
    <mergeCell ref="M603:W603"/>
    <mergeCell ref="T636:Z636"/>
    <mergeCell ref="X601:AH601"/>
    <mergeCell ref="X602:AH602"/>
    <mergeCell ref="X603:AH603"/>
    <mergeCell ref="M606:W607"/>
    <mergeCell ref="X605:AH605"/>
    <mergeCell ref="X606:AH607"/>
    <mergeCell ref="AI601:BB601"/>
    <mergeCell ref="AQ641:BB642"/>
    <mergeCell ref="T639:Z640"/>
    <mergeCell ref="AQ643:BB643"/>
    <mergeCell ref="T641:Z642"/>
    <mergeCell ref="AH639:AP640"/>
    <mergeCell ref="AQ638:BB638"/>
    <mergeCell ref="AH612:BB612"/>
    <mergeCell ref="M610:W610"/>
    <mergeCell ref="A614:T614"/>
    <mergeCell ref="A615:T615"/>
    <mergeCell ref="AH634:AP634"/>
    <mergeCell ref="AH617:BB617"/>
    <mergeCell ref="U625:AG625"/>
    <mergeCell ref="AH625:BB625"/>
    <mergeCell ref="U619:AG621"/>
    <mergeCell ref="U622:AG623"/>
    <mergeCell ref="AH619:BB621"/>
    <mergeCell ref="AH622:BB623"/>
    <mergeCell ref="T638:Z638"/>
    <mergeCell ref="N636:S636"/>
    <mergeCell ref="N641:S642"/>
    <mergeCell ref="N643:S643"/>
    <mergeCell ref="N634:S634"/>
    <mergeCell ref="AA638:AG638"/>
    <mergeCell ref="AH638:AP638"/>
    <mergeCell ref="T643:Z643"/>
    <mergeCell ref="AA636:AG636"/>
    <mergeCell ref="A639:M640"/>
    <mergeCell ref="A641:M642"/>
    <mergeCell ref="A643:M643"/>
    <mergeCell ref="AA643:AG643"/>
    <mergeCell ref="AQ650:BB650"/>
    <mergeCell ref="AH646:AP646"/>
    <mergeCell ref="AQ646:BB646"/>
    <mergeCell ref="X659:AH659"/>
    <mergeCell ref="N646:S646"/>
    <mergeCell ref="T646:Z646"/>
    <mergeCell ref="X656:AH656"/>
    <mergeCell ref="AI656:BB656"/>
    <mergeCell ref="A647:M647"/>
    <mergeCell ref="N644:S645"/>
    <mergeCell ref="AQ644:BB645"/>
    <mergeCell ref="AA646:AG646"/>
    <mergeCell ref="AQ636:BB636"/>
    <mergeCell ref="N637:S637"/>
    <mergeCell ref="AH641:AP642"/>
    <mergeCell ref="AH643:AP643"/>
    <mergeCell ref="N647:S647"/>
    <mergeCell ref="T647:Z647"/>
    <mergeCell ref="AA647:AG647"/>
    <mergeCell ref="AQ647:BB647"/>
    <mergeCell ref="A648:M648"/>
    <mergeCell ref="N648:S648"/>
    <mergeCell ref="A655:O655"/>
    <mergeCell ref="AA648:AG648"/>
    <mergeCell ref="A652:BB653"/>
    <mergeCell ref="A656:O656"/>
    <mergeCell ref="P663:W664"/>
    <mergeCell ref="W689:AI689"/>
    <mergeCell ref="X660:AH660"/>
    <mergeCell ref="P674:W674"/>
    <mergeCell ref="P675:W675"/>
    <mergeCell ref="AJ691:BB692"/>
    <mergeCell ref="X657:AH657"/>
    <mergeCell ref="A659:O659"/>
    <mergeCell ref="W688:BB688"/>
    <mergeCell ref="AI672:BB672"/>
    <mergeCell ref="X672:AH672"/>
    <mergeCell ref="AI681:BB681"/>
    <mergeCell ref="X680:AH680"/>
    <mergeCell ref="AI663:BB664"/>
    <mergeCell ref="X679:AH679"/>
    <mergeCell ref="AI679:BB679"/>
    <mergeCell ref="AI671:BB671"/>
    <mergeCell ref="X665:AH665"/>
    <mergeCell ref="X662:AH662"/>
    <mergeCell ref="AI662:BB662"/>
    <mergeCell ref="AI667:BB667"/>
    <mergeCell ref="P672:W672"/>
    <mergeCell ref="X677:AH677"/>
    <mergeCell ref="AI677:BB677"/>
    <mergeCell ref="A657:O657"/>
    <mergeCell ref="P676:W676"/>
    <mergeCell ref="A666:O666"/>
    <mergeCell ref="A672:O672"/>
    <mergeCell ref="X667:AH667"/>
    <mergeCell ref="P673:W673"/>
    <mergeCell ref="A673:O673"/>
    <mergeCell ref="AI665:BB665"/>
    <mergeCell ref="P666:W666"/>
    <mergeCell ref="X666:AH666"/>
    <mergeCell ref="P668:W668"/>
    <mergeCell ref="W690:AI690"/>
    <mergeCell ref="A717:M717"/>
    <mergeCell ref="N717:S717"/>
    <mergeCell ref="AQ715:BB715"/>
    <mergeCell ref="AQ717:BB717"/>
    <mergeCell ref="AH715:AP715"/>
    <mergeCell ref="A714:M714"/>
    <mergeCell ref="T708:AF708"/>
    <mergeCell ref="AA717:AG717"/>
    <mergeCell ref="AH717:AP717"/>
    <mergeCell ref="AG707:BB707"/>
    <mergeCell ref="T703:AF703"/>
    <mergeCell ref="A704:S704"/>
    <mergeCell ref="A705:BB705"/>
    <mergeCell ref="A707:S707"/>
    <mergeCell ref="T706:AF706"/>
    <mergeCell ref="AH714:AP714"/>
    <mergeCell ref="AG703:BB703"/>
    <mergeCell ref="AG708:BB708"/>
    <mergeCell ref="AG709:BB709"/>
    <mergeCell ref="AG710:BB710"/>
    <mergeCell ref="N712:BB712"/>
    <mergeCell ref="AQ713:BB713"/>
    <mergeCell ref="AH716:AP716"/>
    <mergeCell ref="X671:AH671"/>
    <mergeCell ref="AI678:BB678"/>
    <mergeCell ref="AC731:AI731"/>
    <mergeCell ref="Q732:V732"/>
    <mergeCell ref="Q733:V733"/>
    <mergeCell ref="A723:M723"/>
    <mergeCell ref="AJ733:AP733"/>
    <mergeCell ref="AJ734:AP734"/>
    <mergeCell ref="AG706:BB706"/>
    <mergeCell ref="T707:AF707"/>
    <mergeCell ref="AG704:BB704"/>
    <mergeCell ref="AA723:AG723"/>
    <mergeCell ref="N718:S718"/>
    <mergeCell ref="P682:W682"/>
    <mergeCell ref="AI680:BB680"/>
    <mergeCell ref="A700:S700"/>
    <mergeCell ref="X678:AH678"/>
    <mergeCell ref="AQ725:BB725"/>
    <mergeCell ref="AQ723:BB723"/>
    <mergeCell ref="T725:Z725"/>
    <mergeCell ref="T720:Z720"/>
    <mergeCell ref="AQ722:BB722"/>
    <mergeCell ref="T722:Z722"/>
    <mergeCell ref="T709:AF709"/>
    <mergeCell ref="T710:AF710"/>
    <mergeCell ref="AQ714:BB714"/>
    <mergeCell ref="N716:S716"/>
    <mergeCell ref="T717:Z717"/>
    <mergeCell ref="A703:S703"/>
    <mergeCell ref="AG701:BB701"/>
    <mergeCell ref="T700:AF700"/>
    <mergeCell ref="AJ693:BB693"/>
    <mergeCell ref="AG699:BB699"/>
    <mergeCell ref="AI808:BB808"/>
    <mergeCell ref="I784:N784"/>
    <mergeCell ref="AC777:BB777"/>
    <mergeCell ref="A771:S771"/>
    <mergeCell ref="A773:BB774"/>
    <mergeCell ref="AM767:BB767"/>
    <mergeCell ref="I781:N781"/>
    <mergeCell ref="AQ782:BB782"/>
    <mergeCell ref="AC782:AH782"/>
    <mergeCell ref="A780:H780"/>
    <mergeCell ref="I782:N782"/>
    <mergeCell ref="O781:V781"/>
    <mergeCell ref="T764:Z764"/>
    <mergeCell ref="A765:S765"/>
    <mergeCell ref="A769:S769"/>
    <mergeCell ref="T769:Z769"/>
    <mergeCell ref="AA769:AL769"/>
    <mergeCell ref="AL749:BB749"/>
    <mergeCell ref="AA768:AL768"/>
    <mergeCell ref="T766:Z766"/>
    <mergeCell ref="AM765:BB765"/>
    <mergeCell ref="T757:Z757"/>
    <mergeCell ref="W786:AB786"/>
    <mergeCell ref="AM757:BB757"/>
    <mergeCell ref="A751:BB752"/>
    <mergeCell ref="T755:Z756"/>
    <mergeCell ref="T759:Z759"/>
    <mergeCell ref="N713:S713"/>
    <mergeCell ref="AH713:AP713"/>
    <mergeCell ref="T765:Z765"/>
    <mergeCell ref="AA764:AL764"/>
    <mergeCell ref="T761:Z761"/>
    <mergeCell ref="AC784:AH784"/>
    <mergeCell ref="I785:N785"/>
    <mergeCell ref="O785:V785"/>
    <mergeCell ref="W785:AB785"/>
    <mergeCell ref="AC786:AH786"/>
    <mergeCell ref="AI786:AP786"/>
    <mergeCell ref="AQ786:BB786"/>
    <mergeCell ref="AC732:AI732"/>
    <mergeCell ref="AC734:AI734"/>
    <mergeCell ref="N714:S714"/>
    <mergeCell ref="T714:Z714"/>
    <mergeCell ref="Q731:V731"/>
    <mergeCell ref="Q737:V737"/>
    <mergeCell ref="AQ741:BB741"/>
    <mergeCell ref="N725:S725"/>
    <mergeCell ref="N719:S719"/>
    <mergeCell ref="T718:Z718"/>
    <mergeCell ref="N963:Q963"/>
    <mergeCell ref="R963:V963"/>
    <mergeCell ref="AI811:BB811"/>
    <mergeCell ref="A812:AH812"/>
    <mergeCell ref="A796:AH796"/>
    <mergeCell ref="O784:V784"/>
    <mergeCell ref="U837:X837"/>
    <mergeCell ref="I777:AB777"/>
    <mergeCell ref="A764:S764"/>
    <mergeCell ref="W960:AB960"/>
    <mergeCell ref="AC960:AH960"/>
    <mergeCell ref="R951:V951"/>
    <mergeCell ref="W951:AB951"/>
    <mergeCell ref="AC951:AH951"/>
    <mergeCell ref="R952:V952"/>
    <mergeCell ref="A741:P741"/>
    <mergeCell ref="W737:AB737"/>
    <mergeCell ref="AC737:AI737"/>
    <mergeCell ref="AC778:BB778"/>
    <mergeCell ref="AM760:BB760"/>
    <mergeCell ref="AA761:AL761"/>
    <mergeCell ref="AM761:BB761"/>
    <mergeCell ref="AQ738:BB738"/>
    <mergeCell ref="W782:AB782"/>
    <mergeCell ref="AA755:AL755"/>
    <mergeCell ref="Y835:AA835"/>
    <mergeCell ref="U835:X835"/>
    <mergeCell ref="M832:T832"/>
    <mergeCell ref="M833:T833"/>
    <mergeCell ref="I786:N786"/>
    <mergeCell ref="O786:V786"/>
    <mergeCell ref="AA770:AL770"/>
    <mergeCell ref="W732:AB732"/>
    <mergeCell ref="AP918:BB918"/>
    <mergeCell ref="AL877:BB878"/>
    <mergeCell ref="Y879:AK879"/>
    <mergeCell ref="AL879:BB879"/>
    <mergeCell ref="AG906:BB906"/>
    <mergeCell ref="AF841:AH841"/>
    <mergeCell ref="Q840:T840"/>
    <mergeCell ref="T860:AF861"/>
    <mergeCell ref="U832:AA832"/>
    <mergeCell ref="AC733:AI733"/>
    <mergeCell ref="A761:S761"/>
    <mergeCell ref="I780:N780"/>
    <mergeCell ref="W780:AB780"/>
    <mergeCell ref="T770:Z770"/>
    <mergeCell ref="AJ737:AP737"/>
    <mergeCell ref="AM768:BB768"/>
    <mergeCell ref="A770:S770"/>
    <mergeCell ref="A811:AH811"/>
    <mergeCell ref="W734:AB734"/>
    <mergeCell ref="W735:AB735"/>
    <mergeCell ref="A737:P737"/>
    <mergeCell ref="Q734:V734"/>
    <mergeCell ref="W739:AB739"/>
    <mergeCell ref="AC739:AI739"/>
    <mergeCell ref="AJ739:AP739"/>
    <mergeCell ref="Q740:V740"/>
    <mergeCell ref="AA757:AL757"/>
    <mergeCell ref="T767:Z767"/>
    <mergeCell ref="A768:S768"/>
    <mergeCell ref="AQ740:BB740"/>
    <mergeCell ref="A743:BB744"/>
    <mergeCell ref="AG910:BB910"/>
    <mergeCell ref="AR995:BB995"/>
    <mergeCell ref="U992:AI992"/>
    <mergeCell ref="AQ950:BB950"/>
    <mergeCell ref="AC949:AH949"/>
    <mergeCell ref="AI949:AP949"/>
    <mergeCell ref="AQ949:BB949"/>
    <mergeCell ref="AQ940:BB940"/>
    <mergeCell ref="A979:V979"/>
    <mergeCell ref="A984:V984"/>
    <mergeCell ref="W984:AD984"/>
    <mergeCell ref="AM975:BB975"/>
    <mergeCell ref="AQ937:BB937"/>
    <mergeCell ref="N938:Q938"/>
    <mergeCell ref="AI958:AP958"/>
    <mergeCell ref="W974:AL974"/>
    <mergeCell ref="A977:V977"/>
    <mergeCell ref="R965:V965"/>
    <mergeCell ref="N957:Q957"/>
    <mergeCell ref="W980:AD980"/>
    <mergeCell ref="AJ991:BB991"/>
    <mergeCell ref="W961:AB961"/>
    <mergeCell ref="AC961:AH961"/>
    <mergeCell ref="AI961:AP961"/>
    <mergeCell ref="R960:V960"/>
    <mergeCell ref="A961:M961"/>
    <mergeCell ref="A960:M960"/>
    <mergeCell ref="N959:Q959"/>
    <mergeCell ref="R959:V959"/>
    <mergeCell ref="AQ962:BB962"/>
    <mergeCell ref="AQ963:BB963"/>
    <mergeCell ref="R961:V961"/>
    <mergeCell ref="A757:S757"/>
    <mergeCell ref="AM764:BB764"/>
    <mergeCell ref="AI817:BB817"/>
    <mergeCell ref="A813:AH813"/>
    <mergeCell ref="AI813:BB813"/>
    <mergeCell ref="Y837:AA837"/>
    <mergeCell ref="AF837:AH837"/>
    <mergeCell ref="AB836:AE836"/>
    <mergeCell ref="AF836:AH836"/>
    <mergeCell ref="W731:AB731"/>
    <mergeCell ref="AI836:AL836"/>
    <mergeCell ref="AM836:AO836"/>
    <mergeCell ref="M836:P836"/>
    <mergeCell ref="W733:AB733"/>
    <mergeCell ref="A767:S767"/>
    <mergeCell ref="AI821:BB821"/>
    <mergeCell ref="AI822:BB822"/>
    <mergeCell ref="AC779:BB779"/>
    <mergeCell ref="AC780:AH780"/>
    <mergeCell ref="AI780:AP780"/>
    <mergeCell ref="AQ731:BB731"/>
    <mergeCell ref="AM770:BB770"/>
    <mergeCell ref="AC735:AI735"/>
    <mergeCell ref="AQ780:BB780"/>
    <mergeCell ref="AC781:AH781"/>
    <mergeCell ref="W781:AB781"/>
    <mergeCell ref="AQ781:BB781"/>
    <mergeCell ref="AI781:AP781"/>
    <mergeCell ref="T771:Z771"/>
    <mergeCell ref="AA771:AL771"/>
    <mergeCell ref="AM771:BB771"/>
    <mergeCell ref="Q741:V741"/>
    <mergeCell ref="A875:X875"/>
    <mergeCell ref="Y887:AK887"/>
    <mergeCell ref="AI798:BB798"/>
    <mergeCell ref="A835:L835"/>
    <mergeCell ref="AI812:BB812"/>
    <mergeCell ref="AP833:BB833"/>
    <mergeCell ref="AP834:BB834"/>
    <mergeCell ref="AI832:AO832"/>
    <mergeCell ref="M840:P840"/>
    <mergeCell ref="Q842:T842"/>
    <mergeCell ref="M842:P842"/>
    <mergeCell ref="U842:X842"/>
    <mergeCell ref="T768:Z768"/>
    <mergeCell ref="AA722:AG722"/>
    <mergeCell ref="AH722:AP722"/>
    <mergeCell ref="N720:S720"/>
    <mergeCell ref="T758:Z758"/>
    <mergeCell ref="AA767:AL767"/>
    <mergeCell ref="AJ731:AP731"/>
    <mergeCell ref="AJ732:AP732"/>
    <mergeCell ref="Q735:V735"/>
    <mergeCell ref="M838:P838"/>
    <mergeCell ref="Q838:T838"/>
    <mergeCell ref="A763:S763"/>
    <mergeCell ref="A749:AK749"/>
    <mergeCell ref="AA765:AL765"/>
    <mergeCell ref="AA758:AL758"/>
    <mergeCell ref="W736:AB736"/>
    <mergeCell ref="AC736:AI736"/>
    <mergeCell ref="AM756:BB756"/>
    <mergeCell ref="A736:P736"/>
    <mergeCell ref="AJ735:AP735"/>
    <mergeCell ref="R938:V938"/>
    <mergeCell ref="W938:AB938"/>
    <mergeCell ref="A958:M958"/>
    <mergeCell ref="AI950:AP950"/>
    <mergeCell ref="AQ947:BB947"/>
    <mergeCell ref="R943:V943"/>
    <mergeCell ref="W943:AB943"/>
    <mergeCell ref="A950:M950"/>
    <mergeCell ref="W955:AB955"/>
    <mergeCell ref="AI955:AP955"/>
    <mergeCell ref="AQ954:BB954"/>
    <mergeCell ref="AQ952:BB952"/>
    <mergeCell ref="AC953:AH953"/>
    <mergeCell ref="AI944:AP944"/>
    <mergeCell ref="AI948:AP948"/>
    <mergeCell ref="AI947:AP947"/>
    <mergeCell ref="W948:AB948"/>
    <mergeCell ref="N939:Q939"/>
    <mergeCell ref="N943:Q943"/>
    <mergeCell ref="AC950:AH950"/>
    <mergeCell ref="W939:AB939"/>
    <mergeCell ref="AC939:AH939"/>
    <mergeCell ref="AI939:AP939"/>
    <mergeCell ref="A938:M938"/>
    <mergeCell ref="R939:V939"/>
    <mergeCell ref="A956:M956"/>
    <mergeCell ref="AC955:AH955"/>
    <mergeCell ref="AI951:AP951"/>
    <mergeCell ref="A955:M955"/>
    <mergeCell ref="A944:M944"/>
    <mergeCell ref="A941:M941"/>
    <mergeCell ref="AC943:AH943"/>
    <mergeCell ref="AW835:BB835"/>
    <mergeCell ref="AP837:AV837"/>
    <mergeCell ref="Q835:T835"/>
    <mergeCell ref="I779:AB779"/>
    <mergeCell ref="AQ785:BB785"/>
    <mergeCell ref="I783:N783"/>
    <mergeCell ref="O783:V783"/>
    <mergeCell ref="A797:AH797"/>
    <mergeCell ref="A795:AH795"/>
    <mergeCell ref="AI795:BB795"/>
    <mergeCell ref="AI785:AP785"/>
    <mergeCell ref="AI782:AP782"/>
    <mergeCell ref="A760:S760"/>
    <mergeCell ref="AA760:AL760"/>
    <mergeCell ref="AM763:BB763"/>
    <mergeCell ref="AA762:AL762"/>
    <mergeCell ref="AM762:BB762"/>
    <mergeCell ref="T762:Z762"/>
    <mergeCell ref="A762:S762"/>
    <mergeCell ref="A766:S766"/>
    <mergeCell ref="U836:X836"/>
    <mergeCell ref="AW837:BB837"/>
    <mergeCell ref="AI837:AL837"/>
    <mergeCell ref="T760:Z760"/>
    <mergeCell ref="Q837:T837"/>
    <mergeCell ref="AB837:AE837"/>
    <mergeCell ref="AP832:BB832"/>
    <mergeCell ref="AM769:BB769"/>
    <mergeCell ref="T763:Z763"/>
    <mergeCell ref="AP831:BB831"/>
    <mergeCell ref="AI799:BB799"/>
    <mergeCell ref="AI796:BB796"/>
    <mergeCell ref="A838:L838"/>
    <mergeCell ref="AP839:AV839"/>
    <mergeCell ref="AB838:AE838"/>
    <mergeCell ref="U838:X838"/>
    <mergeCell ref="AP841:AV841"/>
    <mergeCell ref="AP842:AV842"/>
    <mergeCell ref="AF840:AH840"/>
    <mergeCell ref="AB840:AE840"/>
    <mergeCell ref="A841:L841"/>
    <mergeCell ref="A839:L839"/>
    <mergeCell ref="A836:L836"/>
    <mergeCell ref="Q839:T839"/>
    <mergeCell ref="M841:P841"/>
    <mergeCell ref="A840:L840"/>
    <mergeCell ref="AC785:AH785"/>
    <mergeCell ref="A779:H779"/>
    <mergeCell ref="O780:V780"/>
    <mergeCell ref="AI818:BB818"/>
    <mergeCell ref="AI819:BB819"/>
    <mergeCell ref="AI820:BB820"/>
    <mergeCell ref="AI803:BB803"/>
    <mergeCell ref="AI800:BB800"/>
    <mergeCell ref="AI801:BB801"/>
    <mergeCell ref="AQ784:BB784"/>
    <mergeCell ref="AI784:AP784"/>
    <mergeCell ref="AI838:AL838"/>
    <mergeCell ref="AM838:AO838"/>
    <mergeCell ref="AW836:BB836"/>
    <mergeCell ref="AB832:AH832"/>
    <mergeCell ref="Q836:T836"/>
    <mergeCell ref="M837:P837"/>
    <mergeCell ref="M830:BB830"/>
    <mergeCell ref="M835:P835"/>
    <mergeCell ref="Y842:AA842"/>
    <mergeCell ref="AM840:AO840"/>
    <mergeCell ref="U840:X840"/>
    <mergeCell ref="AF839:AH839"/>
    <mergeCell ref="AB841:AE841"/>
    <mergeCell ref="Y838:AA838"/>
    <mergeCell ref="AP838:AV838"/>
    <mergeCell ref="AM839:AO839"/>
    <mergeCell ref="U843:X843"/>
    <mergeCell ref="Y843:AA843"/>
    <mergeCell ref="U844:X844"/>
    <mergeCell ref="U839:X839"/>
    <mergeCell ref="M849:P849"/>
    <mergeCell ref="AB849:AE849"/>
    <mergeCell ref="AI839:AL839"/>
    <mergeCell ref="M847:P847"/>
    <mergeCell ref="AI844:AL844"/>
    <mergeCell ref="AB842:AE842"/>
    <mergeCell ref="AF842:AH842"/>
    <mergeCell ref="Y836:AA836"/>
    <mergeCell ref="Q845:T845"/>
    <mergeCell ref="Q841:T841"/>
    <mergeCell ref="AP844:AV844"/>
    <mergeCell ref="AF838:AH838"/>
    <mergeCell ref="AP835:AV835"/>
    <mergeCell ref="AI849:AL849"/>
    <mergeCell ref="AI847:AL847"/>
    <mergeCell ref="AI846:AL846"/>
    <mergeCell ref="AW838:BB838"/>
    <mergeCell ref="AW839:BB839"/>
    <mergeCell ref="Y839:AA839"/>
    <mergeCell ref="AG904:BB904"/>
    <mergeCell ref="T905:AF905"/>
    <mergeCell ref="AI930:AP930"/>
    <mergeCell ref="AQ930:BB930"/>
    <mergeCell ref="AL896:BB896"/>
    <mergeCell ref="Y893:AK893"/>
    <mergeCell ref="AM847:AO847"/>
    <mergeCell ref="Y846:AA846"/>
    <mergeCell ref="M915:T915"/>
    <mergeCell ref="M916:T916"/>
    <mergeCell ref="T862:AF863"/>
    <mergeCell ref="Y890:AK890"/>
    <mergeCell ref="AL890:BB890"/>
    <mergeCell ref="AG864:BB864"/>
    <mergeCell ref="AL874:BB874"/>
    <mergeCell ref="AG865:BB866"/>
    <mergeCell ref="AG905:BB905"/>
    <mergeCell ref="T906:AF906"/>
    <mergeCell ref="Y883:AK883"/>
    <mergeCell ref="AI851:AL851"/>
    <mergeCell ref="U841:X841"/>
    <mergeCell ref="Y841:AA841"/>
    <mergeCell ref="AI840:AL840"/>
    <mergeCell ref="AP840:AV840"/>
    <mergeCell ref="Y851:AA851"/>
    <mergeCell ref="AF849:AH849"/>
    <mergeCell ref="AB846:AE846"/>
    <mergeCell ref="AF846:AH846"/>
    <mergeCell ref="U848:X848"/>
    <mergeCell ref="AI935:AP935"/>
    <mergeCell ref="AI931:AP931"/>
    <mergeCell ref="AI932:AP932"/>
    <mergeCell ref="A916:L916"/>
    <mergeCell ref="AB915:AH916"/>
    <mergeCell ref="AI919:AO919"/>
    <mergeCell ref="T859:AF859"/>
    <mergeCell ref="AB919:AH919"/>
    <mergeCell ref="AG857:BB857"/>
    <mergeCell ref="R931:V931"/>
    <mergeCell ref="R932:V932"/>
    <mergeCell ref="A912:BB913"/>
    <mergeCell ref="AL887:BB887"/>
    <mergeCell ref="Y888:AK888"/>
    <mergeCell ref="M917:T917"/>
    <mergeCell ref="AL893:BB893"/>
    <mergeCell ref="Y894:AK894"/>
    <mergeCell ref="AP917:BB917"/>
    <mergeCell ref="AC931:AH931"/>
    <mergeCell ref="W928:AB928"/>
    <mergeCell ref="AL880:BB880"/>
    <mergeCell ref="AI933:AP933"/>
    <mergeCell ref="A928:H928"/>
    <mergeCell ref="AQ934:BB934"/>
    <mergeCell ref="A919:L919"/>
    <mergeCell ref="M919:T919"/>
    <mergeCell ref="W931:AB931"/>
    <mergeCell ref="W932:AB932"/>
    <mergeCell ref="AL888:BB888"/>
    <mergeCell ref="Y889:AK889"/>
    <mergeCell ref="AL889:BB889"/>
    <mergeCell ref="A915:L915"/>
    <mergeCell ref="AA644:AG645"/>
    <mergeCell ref="AQ639:BB640"/>
    <mergeCell ref="W784:AB784"/>
    <mergeCell ref="A837:L837"/>
    <mergeCell ref="AI797:BB797"/>
    <mergeCell ref="AL894:BB894"/>
    <mergeCell ref="Y895:AK895"/>
    <mergeCell ref="AL895:BB895"/>
    <mergeCell ref="Y886:AK886"/>
    <mergeCell ref="U845:X845"/>
    <mergeCell ref="Y845:AA845"/>
    <mergeCell ref="U846:X846"/>
    <mergeCell ref="U850:X850"/>
    <mergeCell ref="AI848:AL848"/>
    <mergeCell ref="P680:W680"/>
    <mergeCell ref="P681:W681"/>
    <mergeCell ref="X663:AH664"/>
    <mergeCell ref="AI675:BB675"/>
    <mergeCell ref="T704:AF704"/>
    <mergeCell ref="AI682:BB682"/>
    <mergeCell ref="A702:BB702"/>
    <mergeCell ref="AA714:AG714"/>
    <mergeCell ref="W691:AI692"/>
    <mergeCell ref="A708:S708"/>
    <mergeCell ref="M845:P845"/>
    <mergeCell ref="AG700:BB700"/>
    <mergeCell ref="X673:AH673"/>
    <mergeCell ref="AI673:BB673"/>
    <mergeCell ref="P667:W667"/>
    <mergeCell ref="A674:O674"/>
    <mergeCell ref="A675:O675"/>
    <mergeCell ref="AL875:BB875"/>
    <mergeCell ref="W937:AB937"/>
    <mergeCell ref="AC930:AH930"/>
    <mergeCell ref="AQ944:BB944"/>
    <mergeCell ref="AC952:AH952"/>
    <mergeCell ref="AI952:AP952"/>
    <mergeCell ref="AC933:AH933"/>
    <mergeCell ref="AM848:AO848"/>
    <mergeCell ref="Q848:T848"/>
    <mergeCell ref="AC929:AH929"/>
    <mergeCell ref="AC938:AH938"/>
    <mergeCell ref="AI938:AP938"/>
    <mergeCell ref="AC934:AH934"/>
    <mergeCell ref="AC935:AH935"/>
    <mergeCell ref="AM842:AO842"/>
    <mergeCell ref="AQ936:BB936"/>
    <mergeCell ref="AQ931:BB931"/>
    <mergeCell ref="A660:O660"/>
    <mergeCell ref="U915:AA916"/>
    <mergeCell ref="AG909:BB909"/>
    <mergeCell ref="AG903:BB903"/>
    <mergeCell ref="T904:AF904"/>
    <mergeCell ref="Y896:AK896"/>
    <mergeCell ref="AL876:BB876"/>
    <mergeCell ref="A857:S857"/>
    <mergeCell ref="AQ943:BB943"/>
    <mergeCell ref="AL886:BB886"/>
    <mergeCell ref="R940:V940"/>
    <mergeCell ref="W940:AB940"/>
    <mergeCell ref="A902:S902"/>
    <mergeCell ref="N937:Q937"/>
    <mergeCell ref="A937:M937"/>
    <mergeCell ref="A936:M936"/>
    <mergeCell ref="A689:V689"/>
    <mergeCell ref="AJ689:BB689"/>
    <mergeCell ref="AJ690:BB690"/>
    <mergeCell ref="W693:AI693"/>
    <mergeCell ref="P679:W679"/>
    <mergeCell ref="A669:O669"/>
    <mergeCell ref="AI676:BB676"/>
    <mergeCell ref="A684:BB685"/>
    <mergeCell ref="A618:T618"/>
    <mergeCell ref="AQ551:BB551"/>
    <mergeCell ref="U618:AG618"/>
    <mergeCell ref="T560:Z560"/>
    <mergeCell ref="AA560:AG560"/>
    <mergeCell ref="AH560:AP560"/>
    <mergeCell ref="P662:W662"/>
    <mergeCell ref="AH648:AP648"/>
    <mergeCell ref="A646:M646"/>
    <mergeCell ref="X674:AH674"/>
    <mergeCell ref="AI674:BB674"/>
    <mergeCell ref="X675:AH675"/>
    <mergeCell ref="AQ648:BB648"/>
    <mergeCell ref="P677:W677"/>
    <mergeCell ref="A677:O677"/>
    <mergeCell ref="P669:W669"/>
    <mergeCell ref="X669:AH669"/>
    <mergeCell ref="P665:W665"/>
    <mergeCell ref="AI668:BB668"/>
    <mergeCell ref="X668:AH668"/>
    <mergeCell ref="AH644:AP645"/>
    <mergeCell ref="AI660:BB660"/>
    <mergeCell ref="P660:W660"/>
    <mergeCell ref="P671:W671"/>
    <mergeCell ref="J461:M463"/>
    <mergeCell ref="N461:Q463"/>
    <mergeCell ref="AQ526:BB526"/>
    <mergeCell ref="AQ527:BB527"/>
    <mergeCell ref="L518:O519"/>
    <mergeCell ref="AH442:AK444"/>
    <mergeCell ref="AL442:AO444"/>
    <mergeCell ref="AX424:BA432"/>
    <mergeCell ref="BB424:BF432"/>
    <mergeCell ref="BB417:BF419"/>
    <mergeCell ref="AP409:AS411"/>
    <mergeCell ref="AH424:AK432"/>
    <mergeCell ref="AT435:AW438"/>
    <mergeCell ref="BB409:BF411"/>
    <mergeCell ref="AT433:AW433"/>
    <mergeCell ref="AT424:AW432"/>
    <mergeCell ref="AH409:AK411"/>
    <mergeCell ref="L516:O517"/>
    <mergeCell ref="P518:V519"/>
    <mergeCell ref="W514:AC515"/>
    <mergeCell ref="W516:AC517"/>
    <mergeCell ref="W518:AC519"/>
    <mergeCell ref="AD514:AJ515"/>
    <mergeCell ref="P511:V513"/>
    <mergeCell ref="AR506:BB506"/>
    <mergeCell ref="X496:AF496"/>
    <mergeCell ref="BB413:BF416"/>
    <mergeCell ref="A504:K504"/>
    <mergeCell ref="L504:O504"/>
    <mergeCell ref="AR504:BB504"/>
    <mergeCell ref="A505:K505"/>
    <mergeCell ref="L505:O505"/>
    <mergeCell ref="AL408:AO408"/>
    <mergeCell ref="AL409:AO411"/>
    <mergeCell ref="AH408:AK408"/>
    <mergeCell ref="AL406:AO406"/>
    <mergeCell ref="AD452:AG452"/>
    <mergeCell ref="BB380:BF388"/>
    <mergeCell ref="AH372:BB372"/>
    <mergeCell ref="AT380:AW388"/>
    <mergeCell ref="BB406:BF406"/>
    <mergeCell ref="AH613:BB613"/>
    <mergeCell ref="AI606:BB607"/>
    <mergeCell ref="AH614:BB614"/>
    <mergeCell ref="AH615:BB615"/>
    <mergeCell ref="AH552:AP553"/>
    <mergeCell ref="AQ547:BB547"/>
    <mergeCell ref="A540:BB541"/>
    <mergeCell ref="AA536:AG537"/>
    <mergeCell ref="AA538:AG538"/>
    <mergeCell ref="A535:M535"/>
    <mergeCell ref="A538:M538"/>
    <mergeCell ref="N548:S548"/>
    <mergeCell ref="T548:Z548"/>
    <mergeCell ref="AA548:AG548"/>
    <mergeCell ref="AH548:AP548"/>
    <mergeCell ref="N532:S533"/>
    <mergeCell ref="N536:S537"/>
    <mergeCell ref="N538:S538"/>
    <mergeCell ref="A532:M533"/>
    <mergeCell ref="A588:T588"/>
    <mergeCell ref="U588:AG588"/>
    <mergeCell ref="AH588:BB588"/>
    <mergeCell ref="A589:T589"/>
    <mergeCell ref="J380:M388"/>
    <mergeCell ref="AX402:BA405"/>
    <mergeCell ref="BB407:BF407"/>
    <mergeCell ref="BB408:BF408"/>
    <mergeCell ref="AT352:AX352"/>
    <mergeCell ref="AX433:BA433"/>
    <mergeCell ref="BB433:BF433"/>
    <mergeCell ref="AL424:AO432"/>
    <mergeCell ref="AX395:BA395"/>
    <mergeCell ref="AT396:AW396"/>
    <mergeCell ref="A536:M537"/>
    <mergeCell ref="N534:S534"/>
    <mergeCell ref="N535:S535"/>
    <mergeCell ref="A534:M534"/>
    <mergeCell ref="N544:BB544"/>
    <mergeCell ref="AQ532:BB533"/>
    <mergeCell ref="AQ536:BB537"/>
    <mergeCell ref="AQ538:BB538"/>
    <mergeCell ref="AH535:AP535"/>
    <mergeCell ref="AQ535:BB535"/>
    <mergeCell ref="AH536:AP537"/>
    <mergeCell ref="AH538:AP538"/>
    <mergeCell ref="T536:Z537"/>
    <mergeCell ref="BB441:BF441"/>
    <mergeCell ref="AT442:AW444"/>
    <mergeCell ref="AX442:BA444"/>
    <mergeCell ref="BB442:BF444"/>
    <mergeCell ref="AX409:BA411"/>
    <mergeCell ref="BB402:BF405"/>
    <mergeCell ref="BB451:BF451"/>
    <mergeCell ref="Z451:AC451"/>
    <mergeCell ref="AD451:AG451"/>
    <mergeCell ref="AO348:AS351"/>
    <mergeCell ref="AO332:AS332"/>
    <mergeCell ref="AO330:AS330"/>
    <mergeCell ref="Z396:AC396"/>
    <mergeCell ref="AD396:AG396"/>
    <mergeCell ref="AH396:AK396"/>
    <mergeCell ref="AX380:BA388"/>
    <mergeCell ref="AL380:AO388"/>
    <mergeCell ref="A375:BB376"/>
    <mergeCell ref="AB355:AF357"/>
    <mergeCell ref="AG355:AJ357"/>
    <mergeCell ref="AT363:AX365"/>
    <mergeCell ref="AT355:AX357"/>
    <mergeCell ref="H359:L362"/>
    <mergeCell ref="H355:L357"/>
    <mergeCell ref="M355:Q357"/>
    <mergeCell ref="R355:V357"/>
    <mergeCell ref="W355:AA357"/>
    <mergeCell ref="M359:Q362"/>
    <mergeCell ref="AX391:BA394"/>
    <mergeCell ref="J391:M394"/>
    <mergeCell ref="A367:BB368"/>
    <mergeCell ref="AT342:AX342"/>
    <mergeCell ref="AT343:AX343"/>
    <mergeCell ref="AK344:AN346"/>
    <mergeCell ref="BB389:BF389"/>
    <mergeCell ref="BB391:BF394"/>
    <mergeCell ref="BB395:BF395"/>
    <mergeCell ref="BB396:BF396"/>
    <mergeCell ref="AG363:AJ365"/>
    <mergeCell ref="AT359:AX362"/>
    <mergeCell ref="AK355:AN357"/>
    <mergeCell ref="AO355:AS357"/>
    <mergeCell ref="AP380:AS388"/>
    <mergeCell ref="AH371:BB371"/>
    <mergeCell ref="AG359:AJ362"/>
    <mergeCell ref="AH373:BB373"/>
    <mergeCell ref="AT389:AW389"/>
    <mergeCell ref="AX389:BA389"/>
    <mergeCell ref="AT391:AW394"/>
    <mergeCell ref="F380:I388"/>
    <mergeCell ref="N402:Q405"/>
    <mergeCell ref="R402:U405"/>
    <mergeCell ref="AX396:BA396"/>
    <mergeCell ref="AP396:AS396"/>
    <mergeCell ref="AD391:AG394"/>
    <mergeCell ref="AH391:AK394"/>
    <mergeCell ref="AL391:AO394"/>
    <mergeCell ref="AO363:AS365"/>
    <mergeCell ref="AK359:AN362"/>
    <mergeCell ref="R389:U389"/>
    <mergeCell ref="V389:Y389"/>
    <mergeCell ref="A371:AG372"/>
    <mergeCell ref="A382:E382"/>
    <mergeCell ref="A383:E383"/>
    <mergeCell ref="A384:E384"/>
    <mergeCell ref="AX397:BA397"/>
    <mergeCell ref="AP397:AS397"/>
    <mergeCell ref="AO359:AS362"/>
    <mergeCell ref="H363:L365"/>
    <mergeCell ref="AD380:AG388"/>
    <mergeCell ref="BB397:BF397"/>
    <mergeCell ref="AP398:AS400"/>
    <mergeCell ref="AT397:AW397"/>
    <mergeCell ref="AT326:AX329"/>
    <mergeCell ref="AK331:AN331"/>
    <mergeCell ref="AO331:AS331"/>
    <mergeCell ref="AK330:AN330"/>
    <mergeCell ref="AT324:AW324"/>
    <mergeCell ref="AK321:AN321"/>
    <mergeCell ref="AG288:AJ288"/>
    <mergeCell ref="AK337:AN340"/>
    <mergeCell ref="AK342:AN342"/>
    <mergeCell ref="AO342:AS342"/>
    <mergeCell ref="AO337:AS340"/>
    <mergeCell ref="AK341:AN341"/>
    <mergeCell ref="AO341:AS341"/>
    <mergeCell ref="AT294:AX297"/>
    <mergeCell ref="AO333:AS335"/>
    <mergeCell ref="AO305:AS308"/>
    <mergeCell ref="AT298:AX298"/>
    <mergeCell ref="AT290:AX292"/>
    <mergeCell ref="AO299:AS299"/>
    <mergeCell ref="AT299:AX299"/>
    <mergeCell ref="AG309:AJ311"/>
    <mergeCell ref="AK309:AN311"/>
    <mergeCell ref="AO309:AS311"/>
    <mergeCell ref="AK333:AN335"/>
    <mergeCell ref="AK288:AN288"/>
    <mergeCell ref="AK289:AN289"/>
    <mergeCell ref="AK290:AN292"/>
    <mergeCell ref="AO288:AS288"/>
    <mergeCell ref="AO289:AS289"/>
    <mergeCell ref="AO290:AS292"/>
    <mergeCell ref="AO294:AS297"/>
    <mergeCell ref="AK294:AN297"/>
    <mergeCell ref="AT402:AW405"/>
    <mergeCell ref="AT406:AW406"/>
    <mergeCell ref="AM228:AS228"/>
    <mergeCell ref="AH220:AL220"/>
    <mergeCell ref="AM220:AS220"/>
    <mergeCell ref="AT228:AX228"/>
    <mergeCell ref="AT227:AX227"/>
    <mergeCell ref="AT225:AX226"/>
    <mergeCell ref="AT222:AX223"/>
    <mergeCell ref="AT221:AX221"/>
    <mergeCell ref="AT220:AX220"/>
    <mergeCell ref="AT318:AW318"/>
    <mergeCell ref="AT288:AX288"/>
    <mergeCell ref="AG264:AJ264"/>
    <mergeCell ref="AG265:AJ265"/>
    <mergeCell ref="AG270:AJ270"/>
    <mergeCell ref="AT278:AX278"/>
    <mergeCell ref="AG272:AJ275"/>
    <mergeCell ref="AG276:AJ276"/>
    <mergeCell ref="AG277:AJ277"/>
    <mergeCell ref="AP391:AS394"/>
    <mergeCell ref="AG289:AJ289"/>
    <mergeCell ref="AG290:AJ292"/>
    <mergeCell ref="AO352:AS352"/>
    <mergeCell ref="AO344:AS346"/>
    <mergeCell ref="AT289:AX289"/>
    <mergeCell ref="AK332:AN332"/>
    <mergeCell ref="AO321:AS321"/>
    <mergeCell ref="AK324:AN324"/>
    <mergeCell ref="AO324:AS324"/>
    <mergeCell ref="AK343:AN343"/>
    <mergeCell ref="AO343:AS343"/>
    <mergeCell ref="AT219:AX219"/>
    <mergeCell ref="AT217:AX218"/>
    <mergeCell ref="AT276:AX276"/>
    <mergeCell ref="AT277:AX277"/>
    <mergeCell ref="AH252:BB252"/>
    <mergeCell ref="AO262:AS262"/>
    <mergeCell ref="AT237:AX237"/>
    <mergeCell ref="AX407:BA407"/>
    <mergeCell ref="AT279:AX281"/>
    <mergeCell ref="H260:AX260"/>
    <mergeCell ref="AO277:AS277"/>
    <mergeCell ref="AO278:AS278"/>
    <mergeCell ref="AC241:AG242"/>
    <mergeCell ref="AT229:AX229"/>
    <mergeCell ref="AO279:AS281"/>
    <mergeCell ref="AT330:AX330"/>
    <mergeCell ref="AM235:AS235"/>
    <mergeCell ref="L236:O236"/>
    <mergeCell ref="P236:S236"/>
    <mergeCell ref="T236:W236"/>
    <mergeCell ref="X237:AB237"/>
    <mergeCell ref="AC237:AG237"/>
    <mergeCell ref="AO287:AS287"/>
    <mergeCell ref="AK352:AN352"/>
    <mergeCell ref="AK348:AN351"/>
    <mergeCell ref="AG298:AJ298"/>
    <mergeCell ref="AT238:AX239"/>
    <mergeCell ref="AT241:AX242"/>
    <mergeCell ref="AT243:AX244"/>
    <mergeCell ref="AT272:AX275"/>
    <mergeCell ref="AT283:AX286"/>
    <mergeCell ref="AT287:AX287"/>
    <mergeCell ref="AG287:AJ287"/>
    <mergeCell ref="AG267:AJ267"/>
    <mergeCell ref="A254:BB255"/>
    <mergeCell ref="A246:BB247"/>
    <mergeCell ref="H272:L275"/>
    <mergeCell ref="AG278:AJ278"/>
    <mergeCell ref="AB270:AF270"/>
    <mergeCell ref="W277:AA277"/>
    <mergeCell ref="W278:AA278"/>
    <mergeCell ref="AK270:AN270"/>
    <mergeCell ref="AT236:AX236"/>
    <mergeCell ref="AT235:AX235"/>
    <mergeCell ref="AT233:AX234"/>
    <mergeCell ref="AT230:AX231"/>
    <mergeCell ref="AK283:AN286"/>
    <mergeCell ref="AK287:AN287"/>
    <mergeCell ref="AB277:AF277"/>
    <mergeCell ref="L230:O231"/>
    <mergeCell ref="P230:S231"/>
    <mergeCell ref="R272:V275"/>
    <mergeCell ref="R276:V276"/>
    <mergeCell ref="W269:AA269"/>
    <mergeCell ref="H261:L261"/>
    <mergeCell ref="H262:L262"/>
    <mergeCell ref="R262:V262"/>
    <mergeCell ref="M269:Q269"/>
    <mergeCell ref="AB263:AF263"/>
    <mergeCell ref="H287:L287"/>
    <mergeCell ref="AT264:AW264"/>
    <mergeCell ref="AO267:AS267"/>
    <mergeCell ref="AK277:AN277"/>
    <mergeCell ref="AB278:AF278"/>
    <mergeCell ref="AK278:AN278"/>
    <mergeCell ref="AK279:AN281"/>
    <mergeCell ref="AO272:AS275"/>
    <mergeCell ref="AO276:AS276"/>
    <mergeCell ref="AK264:AN264"/>
    <mergeCell ref="AK265:AN265"/>
    <mergeCell ref="AK267:AN267"/>
    <mergeCell ref="AK272:AN275"/>
    <mergeCell ref="AK276:AN276"/>
    <mergeCell ref="AB272:AF275"/>
    <mergeCell ref="AB276:AF276"/>
    <mergeCell ref="AB264:AF264"/>
    <mergeCell ref="AB265:AF265"/>
    <mergeCell ref="R265:V265"/>
    <mergeCell ref="R277:V277"/>
    <mergeCell ref="AO270:AS270"/>
    <mergeCell ref="AT270:AW270"/>
    <mergeCell ref="AG266:AJ266"/>
    <mergeCell ref="AG279:AJ281"/>
    <mergeCell ref="AB279:AF281"/>
    <mergeCell ref="AM236:AS236"/>
    <mergeCell ref="X235:AB235"/>
    <mergeCell ref="AC235:AG235"/>
    <mergeCell ref="AH235:AL235"/>
    <mergeCell ref="AM230:AS231"/>
    <mergeCell ref="AC233:AG234"/>
    <mergeCell ref="AT407:AW407"/>
    <mergeCell ref="BB398:BF400"/>
    <mergeCell ref="AO298:AS298"/>
    <mergeCell ref="AO300:AS300"/>
    <mergeCell ref="AT354:AX354"/>
    <mergeCell ref="AT337:AX340"/>
    <mergeCell ref="AT341:AX341"/>
    <mergeCell ref="AT331:AX331"/>
    <mergeCell ref="AT332:AX332"/>
    <mergeCell ref="AT333:AX335"/>
    <mergeCell ref="AX413:BA416"/>
    <mergeCell ref="AT353:AX353"/>
    <mergeCell ref="AT344:AX346"/>
    <mergeCell ref="AP402:AS405"/>
    <mergeCell ref="AP408:AS408"/>
    <mergeCell ref="AT408:AW408"/>
    <mergeCell ref="AO354:AS354"/>
    <mergeCell ref="AO326:AS329"/>
    <mergeCell ref="AX408:BA408"/>
    <mergeCell ref="AT409:AW411"/>
    <mergeCell ref="AT348:AX351"/>
    <mergeCell ref="AT395:AW395"/>
    <mergeCell ref="AX406:BA406"/>
    <mergeCell ref="AP395:AS395"/>
    <mergeCell ref="AT300:AX300"/>
    <mergeCell ref="AT301:AX303"/>
    <mergeCell ref="AT305:AX308"/>
    <mergeCell ref="AT309:AX311"/>
    <mergeCell ref="AO316:AS316"/>
    <mergeCell ref="AP407:AS407"/>
    <mergeCell ref="AT398:AW400"/>
    <mergeCell ref="AX398:BA400"/>
    <mergeCell ref="A433:E433"/>
    <mergeCell ref="AP435:AS438"/>
    <mergeCell ref="AK326:AN329"/>
    <mergeCell ref="A940:M940"/>
    <mergeCell ref="M920:T920"/>
    <mergeCell ref="AB920:AH920"/>
    <mergeCell ref="AI920:AO920"/>
    <mergeCell ref="A531:M531"/>
    <mergeCell ref="AA649:AG649"/>
    <mergeCell ref="AH649:AP649"/>
    <mergeCell ref="AQ649:BB649"/>
    <mergeCell ref="X655:AH655"/>
    <mergeCell ref="AI655:BB655"/>
    <mergeCell ref="AA650:AG650"/>
    <mergeCell ref="T721:Z721"/>
    <mergeCell ref="AB847:AE847"/>
    <mergeCell ref="AF847:AH847"/>
    <mergeCell ref="AI845:AL845"/>
    <mergeCell ref="AM845:AO845"/>
    <mergeCell ref="AM846:AO846"/>
    <mergeCell ref="AQ928:BB928"/>
    <mergeCell ref="AB843:AE843"/>
    <mergeCell ref="AG859:BB859"/>
    <mergeCell ref="Y881:AK882"/>
    <mergeCell ref="Y875:AK875"/>
    <mergeCell ref="N639:S640"/>
    <mergeCell ref="M851:P851"/>
    <mergeCell ref="Q851:T851"/>
    <mergeCell ref="U849:X849"/>
    <mergeCell ref="Y849:AA849"/>
    <mergeCell ref="Y850:AA850"/>
    <mergeCell ref="U851:X851"/>
    <mergeCell ref="A853:BB854"/>
    <mergeCell ref="A931:M931"/>
    <mergeCell ref="Y885:AK885"/>
    <mergeCell ref="AM851:AO851"/>
    <mergeCell ref="Q849:T849"/>
    <mergeCell ref="Q850:T850"/>
    <mergeCell ref="AP845:AV845"/>
    <mergeCell ref="AW848:BB848"/>
    <mergeCell ref="AW846:BB846"/>
    <mergeCell ref="A920:L920"/>
    <mergeCell ref="AB851:AE851"/>
    <mergeCell ref="U920:AA920"/>
    <mergeCell ref="AB917:AH917"/>
    <mergeCell ref="AI917:AO917"/>
    <mergeCell ref="T909:AF909"/>
    <mergeCell ref="T910:AF910"/>
    <mergeCell ref="Y848:AA848"/>
    <mergeCell ref="A918:L918"/>
    <mergeCell ref="M918:T918"/>
    <mergeCell ref="U918:AA918"/>
    <mergeCell ref="AB918:AH918"/>
    <mergeCell ref="AI918:AO918"/>
    <mergeCell ref="AG867:BB867"/>
    <mergeCell ref="A917:L917"/>
    <mergeCell ref="Y884:AK884"/>
    <mergeCell ref="AL884:BB884"/>
    <mergeCell ref="AP1209:AV1210"/>
    <mergeCell ref="N936:Q936"/>
    <mergeCell ref="AI928:AP928"/>
    <mergeCell ref="AI934:AP934"/>
    <mergeCell ref="AR996:BB996"/>
    <mergeCell ref="T530:Z530"/>
    <mergeCell ref="Q846:T846"/>
    <mergeCell ref="R950:V950"/>
    <mergeCell ref="N940:Q940"/>
    <mergeCell ref="AP846:AV846"/>
    <mergeCell ref="AP847:AV847"/>
    <mergeCell ref="AP848:AV848"/>
    <mergeCell ref="AH650:AP650"/>
    <mergeCell ref="AC940:AH940"/>
    <mergeCell ref="AI940:AP940"/>
    <mergeCell ref="Q844:T844"/>
    <mergeCell ref="T644:Z645"/>
    <mergeCell ref="N650:S650"/>
    <mergeCell ref="T650:Z650"/>
    <mergeCell ref="N649:S649"/>
    <mergeCell ref="T649:Z649"/>
    <mergeCell ref="AI669:BB669"/>
    <mergeCell ref="AH637:AP637"/>
    <mergeCell ref="AQ637:BB637"/>
    <mergeCell ref="AL563:BB563"/>
    <mergeCell ref="U624:AG624"/>
    <mergeCell ref="AH624:BB624"/>
    <mergeCell ref="AH618:BB618"/>
    <mergeCell ref="A869:BB870"/>
    <mergeCell ref="A783:H783"/>
    <mergeCell ref="O782:V782"/>
    <mergeCell ref="W936:AB936"/>
    <mergeCell ref="M1229:T1229"/>
    <mergeCell ref="W783:AB783"/>
    <mergeCell ref="AC783:AH783"/>
    <mergeCell ref="AI783:AP783"/>
    <mergeCell ref="AI1234:AO1235"/>
    <mergeCell ref="AP1131:AU1132"/>
    <mergeCell ref="AP1133:AU1133"/>
    <mergeCell ref="A1028:H1028"/>
    <mergeCell ref="A1031:H1031"/>
    <mergeCell ref="AI1032:AP1032"/>
    <mergeCell ref="M1230:T1230"/>
    <mergeCell ref="AI1030:AP1030"/>
    <mergeCell ref="AQ1030:BB1030"/>
    <mergeCell ref="I1031:N1031"/>
    <mergeCell ref="O1031:V1031"/>
    <mergeCell ref="O1028:V1028"/>
    <mergeCell ref="W1028:AB1028"/>
    <mergeCell ref="AC1033:AH1033"/>
    <mergeCell ref="A1047:L1047"/>
    <mergeCell ref="M1047:S1047"/>
    <mergeCell ref="A1041:L1046"/>
    <mergeCell ref="M1044:S1044"/>
    <mergeCell ref="T1043:AG1043"/>
    <mergeCell ref="T1050:Z1050"/>
    <mergeCell ref="AA1050:AG1050"/>
    <mergeCell ref="AH1053:AN1053"/>
    <mergeCell ref="M1048:S1049"/>
    <mergeCell ref="T1054:Z1054"/>
    <mergeCell ref="AV1136:BB1137"/>
    <mergeCell ref="T1044:Z1044"/>
    <mergeCell ref="I1032:N1032"/>
    <mergeCell ref="AM837:AO837"/>
    <mergeCell ref="AP1230:AV1230"/>
    <mergeCell ref="AP1211:AV1213"/>
    <mergeCell ref="A1239:L1239"/>
    <mergeCell ref="A1128:M1128"/>
    <mergeCell ref="AG1134:AO1134"/>
    <mergeCell ref="P1133:X1133"/>
    <mergeCell ref="Y1133:AB1133"/>
    <mergeCell ref="AC1133:AF1133"/>
    <mergeCell ref="P1131:X1132"/>
    <mergeCell ref="AP1138:AU1138"/>
    <mergeCell ref="AP1139:AU1139"/>
    <mergeCell ref="AP1140:AU1140"/>
    <mergeCell ref="AP1141:AU1141"/>
    <mergeCell ref="AG1131:AO1132"/>
    <mergeCell ref="AP1130:AU1130"/>
    <mergeCell ref="AP1194:AV1194"/>
    <mergeCell ref="AP1195:AV1195"/>
    <mergeCell ref="AP1196:AV1196"/>
    <mergeCell ref="AP1197:AV1197"/>
    <mergeCell ref="M1196:T1196"/>
    <mergeCell ref="U1196:AA1196"/>
    <mergeCell ref="AB1196:AH1196"/>
    <mergeCell ref="AI1196:AO1196"/>
    <mergeCell ref="AP1134:AU1134"/>
    <mergeCell ref="AP1135:AU1135"/>
    <mergeCell ref="AC1129:AF1129"/>
    <mergeCell ref="AG1130:AO1130"/>
    <mergeCell ref="Y1136:AB1137"/>
    <mergeCell ref="AG1138:AO1138"/>
    <mergeCell ref="AC1136:AF1137"/>
    <mergeCell ref="AG1136:AO1137"/>
    <mergeCell ref="A1194:L1194"/>
    <mergeCell ref="U1229:AA1229"/>
    <mergeCell ref="A1238:L1238"/>
    <mergeCell ref="R962:V962"/>
    <mergeCell ref="AP1201:AV1202"/>
    <mergeCell ref="U991:AI991"/>
    <mergeCell ref="AI1239:AO1239"/>
    <mergeCell ref="M1234:T1235"/>
    <mergeCell ref="AB1194:AH1194"/>
    <mergeCell ref="AV1128:BB1128"/>
    <mergeCell ref="AV1129:BB1129"/>
    <mergeCell ref="I1029:N1029"/>
    <mergeCell ref="A1021:BB1022"/>
    <mergeCell ref="AP1128:AU1128"/>
    <mergeCell ref="AP1129:AU1129"/>
    <mergeCell ref="M1236:T1236"/>
    <mergeCell ref="U1236:AA1236"/>
    <mergeCell ref="AP1187:AV1188"/>
    <mergeCell ref="AP1198:AV1200"/>
    <mergeCell ref="AI1194:AO1194"/>
    <mergeCell ref="AQ964:BB964"/>
    <mergeCell ref="W962:AB962"/>
    <mergeCell ref="AC962:AH962"/>
    <mergeCell ref="AP1136:AU1137"/>
    <mergeCell ref="Y1130:AB1130"/>
    <mergeCell ref="P1136:X1137"/>
    <mergeCell ref="A968:BB969"/>
    <mergeCell ref="A963:M963"/>
    <mergeCell ref="A962:M962"/>
    <mergeCell ref="AH1042:BB1042"/>
    <mergeCell ref="AO1050:BB1050"/>
    <mergeCell ref="AO1044:BB1044"/>
    <mergeCell ref="AR1003:BB1003"/>
    <mergeCell ref="M1053:S1053"/>
    <mergeCell ref="T1053:Z1053"/>
    <mergeCell ref="A980:V980"/>
    <mergeCell ref="AM983:BB983"/>
    <mergeCell ref="AE980:AL980"/>
    <mergeCell ref="A976:V976"/>
    <mergeCell ref="W985:AD985"/>
    <mergeCell ref="R957:V957"/>
    <mergeCell ref="AP1142:AU1142"/>
    <mergeCell ref="BB452:BF452"/>
    <mergeCell ref="AP920:BB920"/>
    <mergeCell ref="N723:S723"/>
    <mergeCell ref="BB446:BF449"/>
    <mergeCell ref="AW849:BB849"/>
    <mergeCell ref="AW850:BB850"/>
    <mergeCell ref="AW851:BB851"/>
    <mergeCell ref="AP849:AV849"/>
    <mergeCell ref="AP850:AV850"/>
    <mergeCell ref="AB839:AE839"/>
    <mergeCell ref="AT451:AW451"/>
    <mergeCell ref="A859:S859"/>
    <mergeCell ref="N722:S722"/>
    <mergeCell ref="AI657:BB657"/>
    <mergeCell ref="P656:W656"/>
    <mergeCell ref="P657:W657"/>
    <mergeCell ref="A671:O671"/>
    <mergeCell ref="A638:M638"/>
    <mergeCell ref="T723:Z723"/>
    <mergeCell ref="J451:M451"/>
    <mergeCell ref="T648:Z648"/>
    <mergeCell ref="AQ554:BB554"/>
    <mergeCell ref="AA721:AG721"/>
    <mergeCell ref="AH721:AP721"/>
    <mergeCell ref="AQ721:BB721"/>
    <mergeCell ref="AF843:AH843"/>
    <mergeCell ref="T558:Z559"/>
    <mergeCell ref="R933:V933"/>
    <mergeCell ref="W944:AB944"/>
    <mergeCell ref="AC947:AH947"/>
    <mergeCell ref="AC944:AH944"/>
    <mergeCell ref="W950:AB950"/>
    <mergeCell ref="AI960:AP960"/>
    <mergeCell ref="W957:AB957"/>
    <mergeCell ref="AC957:AH957"/>
    <mergeCell ref="U995:AC995"/>
    <mergeCell ref="AD995:AI995"/>
    <mergeCell ref="AJ995:AQ995"/>
    <mergeCell ref="A985:V985"/>
    <mergeCell ref="N958:Q958"/>
    <mergeCell ref="R964:V964"/>
    <mergeCell ref="W964:AB964"/>
    <mergeCell ref="AC964:AH964"/>
    <mergeCell ref="AM977:BB977"/>
    <mergeCell ref="W977:AD977"/>
    <mergeCell ref="N950:Q950"/>
    <mergeCell ref="A939:M939"/>
    <mergeCell ref="A947:H947"/>
    <mergeCell ref="N944:Q944"/>
    <mergeCell ref="AC948:AH948"/>
    <mergeCell ref="AI929:AP929"/>
    <mergeCell ref="AF844:AH844"/>
    <mergeCell ref="AB848:AE848"/>
    <mergeCell ref="AF848:AH848"/>
    <mergeCell ref="A922:BB923"/>
    <mergeCell ref="V457:Y460"/>
    <mergeCell ref="Z457:AC460"/>
    <mergeCell ref="P504:V504"/>
    <mergeCell ref="W504:AC504"/>
    <mergeCell ref="AQ783:BB783"/>
    <mergeCell ref="AI806:BB806"/>
    <mergeCell ref="AW840:BB840"/>
    <mergeCell ref="AW841:BB841"/>
    <mergeCell ref="N638:S638"/>
    <mergeCell ref="AI659:BB659"/>
    <mergeCell ref="A943:M943"/>
    <mergeCell ref="AI957:AP957"/>
    <mergeCell ref="U996:AC996"/>
    <mergeCell ref="AD996:AI996"/>
    <mergeCell ref="AJ996:AQ996"/>
    <mergeCell ref="N956:Q956"/>
    <mergeCell ref="W959:AB959"/>
    <mergeCell ref="AC959:AH959"/>
    <mergeCell ref="AQ961:BB961"/>
    <mergeCell ref="AM978:BB978"/>
    <mergeCell ref="N965:Q965"/>
    <mergeCell ref="AE982:AL982"/>
    <mergeCell ref="W981:AD981"/>
    <mergeCell ref="AE981:AL981"/>
    <mergeCell ref="R958:V958"/>
    <mergeCell ref="AI964:AP964"/>
    <mergeCell ref="AI953:AP953"/>
    <mergeCell ref="AQ953:BB953"/>
    <mergeCell ref="AM980:BB980"/>
    <mergeCell ref="AM982:BB982"/>
    <mergeCell ref="AE984:AL984"/>
    <mergeCell ref="AM986:BB986"/>
    <mergeCell ref="AJ992:BB992"/>
    <mergeCell ref="AC937:AH937"/>
    <mergeCell ref="AC954:AH954"/>
    <mergeCell ref="AI807:BB807"/>
    <mergeCell ref="M839:P839"/>
    <mergeCell ref="AI936:AP936"/>
    <mergeCell ref="AC932:AH932"/>
    <mergeCell ref="Y844:AA844"/>
    <mergeCell ref="A959:M959"/>
    <mergeCell ref="AI937:AP937"/>
    <mergeCell ref="W947:AB947"/>
    <mergeCell ref="AM981:BB981"/>
    <mergeCell ref="AI962:AP962"/>
    <mergeCell ref="AQ960:BB960"/>
    <mergeCell ref="R944:V944"/>
    <mergeCell ref="AQ956:BB956"/>
    <mergeCell ref="AQ942:BB942"/>
    <mergeCell ref="AQ939:BB939"/>
    <mergeCell ref="R937:V937"/>
    <mergeCell ref="N941:Q941"/>
    <mergeCell ref="R941:V941"/>
    <mergeCell ref="AQ938:BB938"/>
    <mergeCell ref="N931:Q931"/>
    <mergeCell ref="AL891:BB891"/>
    <mergeCell ref="A851:L851"/>
    <mergeCell ref="A847:L847"/>
    <mergeCell ref="A848:L848"/>
    <mergeCell ref="A846:L846"/>
    <mergeCell ref="A850:L850"/>
    <mergeCell ref="U847:X847"/>
    <mergeCell ref="Y847:AA847"/>
    <mergeCell ref="AF845:AH845"/>
    <mergeCell ref="AP1233:AV1233"/>
    <mergeCell ref="AP1214:AV1215"/>
    <mergeCell ref="AP1216:AV1218"/>
    <mergeCell ref="W941:AB941"/>
    <mergeCell ref="AC941:AH941"/>
    <mergeCell ref="AI941:AP941"/>
    <mergeCell ref="AQ941:BB941"/>
    <mergeCell ref="AE977:AL977"/>
    <mergeCell ref="AM976:BB976"/>
    <mergeCell ref="U1002:AC1002"/>
    <mergeCell ref="AM984:BB984"/>
    <mergeCell ref="N955:Q955"/>
    <mergeCell ref="R955:V955"/>
    <mergeCell ref="AD997:AI997"/>
    <mergeCell ref="AC963:AH963"/>
    <mergeCell ref="AI963:AP963"/>
    <mergeCell ref="N962:Q962"/>
    <mergeCell ref="AQ955:BB955"/>
    <mergeCell ref="U993:AI993"/>
    <mergeCell ref="AJ993:BB993"/>
    <mergeCell ref="U989:AI989"/>
    <mergeCell ref="AE986:AL986"/>
    <mergeCell ref="A982:V982"/>
    <mergeCell ref="AQ951:BB951"/>
    <mergeCell ref="U997:AC997"/>
    <mergeCell ref="AP1189:AV1189"/>
    <mergeCell ref="AP1190:AV1191"/>
    <mergeCell ref="AP1192:AV1192"/>
    <mergeCell ref="AP1193:AV1193"/>
    <mergeCell ref="AJ997:AQ997"/>
    <mergeCell ref="AD1003:AI1003"/>
    <mergeCell ref="AJ1003:AQ1003"/>
    <mergeCell ref="AP1236:AV1236"/>
    <mergeCell ref="AP1237:AV1237"/>
    <mergeCell ref="M1233:T1233"/>
    <mergeCell ref="U1233:AA1233"/>
    <mergeCell ref="AB1233:AH1233"/>
    <mergeCell ref="AI1233:AO1233"/>
    <mergeCell ref="AI1245:AO1246"/>
    <mergeCell ref="M1258:T1259"/>
    <mergeCell ref="U1258:AA1259"/>
    <mergeCell ref="AB1258:AH1259"/>
    <mergeCell ref="AI1258:AO1259"/>
    <mergeCell ref="AP1239:AV1239"/>
    <mergeCell ref="AP1240:AV1240"/>
    <mergeCell ref="AP1241:AV1241"/>
    <mergeCell ref="AP1238:AV1238"/>
    <mergeCell ref="U1234:AA1235"/>
    <mergeCell ref="AB1234:AH1235"/>
    <mergeCell ref="AB1236:AH1236"/>
    <mergeCell ref="AI1236:AO1236"/>
    <mergeCell ref="AP1234:AV1235"/>
    <mergeCell ref="M1239:T1239"/>
    <mergeCell ref="AI1251:AO1252"/>
    <mergeCell ref="M1247:T1250"/>
    <mergeCell ref="U1247:AA1250"/>
    <mergeCell ref="AB1247:AH1250"/>
    <mergeCell ref="AI1247:AO1250"/>
    <mergeCell ref="M1242:T1244"/>
    <mergeCell ref="U1242:AA1244"/>
    <mergeCell ref="AB1242:AH1244"/>
    <mergeCell ref="AI1242:AO1244"/>
    <mergeCell ref="AB1245:AH1246"/>
    <mergeCell ref="AP1258:AV1259"/>
    <mergeCell ref="AP1260:AV1262"/>
    <mergeCell ref="M1240:T1240"/>
    <mergeCell ref="U1240:AA1240"/>
    <mergeCell ref="AB1240:AH1240"/>
    <mergeCell ref="AI1240:AO1240"/>
    <mergeCell ref="M1241:T1241"/>
    <mergeCell ref="U1241:AA1241"/>
    <mergeCell ref="AB1241:AH1241"/>
    <mergeCell ref="AI1241:AO1241"/>
    <mergeCell ref="M1260:T1262"/>
    <mergeCell ref="U1260:AA1262"/>
    <mergeCell ref="AP1253:AV1254"/>
    <mergeCell ref="AP1255:AV1257"/>
    <mergeCell ref="AP1242:AV1244"/>
    <mergeCell ref="AP1245:AV1246"/>
    <mergeCell ref="AP1247:AV1250"/>
    <mergeCell ref="AP1251:AV1252"/>
    <mergeCell ref="AB1260:AH1262"/>
    <mergeCell ref="AI1260:AO1262"/>
    <mergeCell ref="M1253:T1254"/>
    <mergeCell ref="U1253:AA1254"/>
    <mergeCell ref="AB1253:AH1254"/>
    <mergeCell ref="AI1253:AO1254"/>
    <mergeCell ref="M1255:T1257"/>
    <mergeCell ref="U1255:AA1257"/>
    <mergeCell ref="AB1255:AH1257"/>
    <mergeCell ref="AI1255:AO1257"/>
    <mergeCell ref="M1237:T1237"/>
    <mergeCell ref="U1237:AA1237"/>
    <mergeCell ref="AB1237:AH1237"/>
    <mergeCell ref="AI1237:AO1237"/>
    <mergeCell ref="M1238:T1238"/>
    <mergeCell ref="U1238:AA1238"/>
    <mergeCell ref="AB1238:AH1238"/>
    <mergeCell ref="AI1238:AO1238"/>
    <mergeCell ref="M1251:T1252"/>
    <mergeCell ref="U1251:AA1252"/>
    <mergeCell ref="AB1251:AH1252"/>
    <mergeCell ref="CY80:EW80"/>
    <mergeCell ref="EX80:GV80"/>
    <mergeCell ref="GW80:IU80"/>
    <mergeCell ref="IV80:KT80"/>
    <mergeCell ref="KU80:MS80"/>
    <mergeCell ref="MT80:OR80"/>
    <mergeCell ref="AZ95:BC95"/>
    <mergeCell ref="AZ89:BB89"/>
    <mergeCell ref="AC93:AJ93"/>
    <mergeCell ref="AK95:AU95"/>
    <mergeCell ref="O84:AA84"/>
    <mergeCell ref="AB84:AO84"/>
    <mergeCell ref="AP84:AZ84"/>
    <mergeCell ref="A85:N85"/>
    <mergeCell ref="O85:AA85"/>
    <mergeCell ref="AB85:AO85"/>
    <mergeCell ref="AP85:AZ85"/>
    <mergeCell ref="A86:N86"/>
    <mergeCell ref="O86:AA86"/>
    <mergeCell ref="AB86:AO86"/>
    <mergeCell ref="AP86:AZ86"/>
    <mergeCell ref="AZ78:BB78"/>
    <mergeCell ref="OS80:QQ80"/>
    <mergeCell ref="QR80:SP80"/>
    <mergeCell ref="A77:BB77"/>
    <mergeCell ref="SQ80:UO80"/>
    <mergeCell ref="UP80:WN80"/>
    <mergeCell ref="WO80:YM80"/>
    <mergeCell ref="YN80:AAL80"/>
    <mergeCell ref="AAM80:ACK80"/>
    <mergeCell ref="ACL80:AEJ80"/>
    <mergeCell ref="A70:T70"/>
    <mergeCell ref="U70:AB70"/>
    <mergeCell ref="AC70:AN70"/>
    <mergeCell ref="AO70:BA70"/>
    <mergeCell ref="U71:AB71"/>
    <mergeCell ref="AC71:AN71"/>
    <mergeCell ref="AO71:BA71"/>
    <mergeCell ref="A72:T72"/>
    <mergeCell ref="U72:AB72"/>
    <mergeCell ref="AC72:AN72"/>
    <mergeCell ref="AO72:BA72"/>
    <mergeCell ref="AEK80:AGI80"/>
    <mergeCell ref="AGJ80:AIH80"/>
    <mergeCell ref="AII80:AKG80"/>
    <mergeCell ref="AKH80:AMF80"/>
    <mergeCell ref="AMG80:AOE80"/>
    <mergeCell ref="AOF80:AQD80"/>
    <mergeCell ref="AQE80:ASC80"/>
    <mergeCell ref="ASD80:AUB80"/>
    <mergeCell ref="AUC80:AWA80"/>
    <mergeCell ref="AWB80:AXZ80"/>
    <mergeCell ref="AYA80:AZY80"/>
    <mergeCell ref="AZZ80:BBX80"/>
    <mergeCell ref="BBY80:BDW80"/>
    <mergeCell ref="BDX80:BFV80"/>
    <mergeCell ref="BFW80:BHU80"/>
    <mergeCell ref="BHV80:BJT80"/>
    <mergeCell ref="BJU80:BLS80"/>
    <mergeCell ref="BLT80:BNR80"/>
    <mergeCell ref="BNS80:BPQ80"/>
    <mergeCell ref="BPR80:BRP80"/>
    <mergeCell ref="BRQ80:BTO80"/>
    <mergeCell ref="BTP80:BVN80"/>
    <mergeCell ref="BVO80:BXM80"/>
    <mergeCell ref="BXN80:BZL80"/>
    <mergeCell ref="BZM80:CBK80"/>
    <mergeCell ref="CBL80:CDJ80"/>
    <mergeCell ref="CDK80:CFI80"/>
    <mergeCell ref="CFJ80:CHH80"/>
    <mergeCell ref="CHI80:CJG80"/>
    <mergeCell ref="CJH80:CLF80"/>
    <mergeCell ref="CLG80:CNE80"/>
    <mergeCell ref="CNF80:CPD80"/>
    <mergeCell ref="CPE80:CRC80"/>
    <mergeCell ref="CRD80:CTB80"/>
    <mergeCell ref="CTC80:CVA80"/>
    <mergeCell ref="CVB80:CWZ80"/>
    <mergeCell ref="CXA80:CYY80"/>
    <mergeCell ref="CYZ80:DAX80"/>
    <mergeCell ref="DAY80:DCW80"/>
    <mergeCell ref="DCX80:DEV80"/>
    <mergeCell ref="DEW80:DGU80"/>
    <mergeCell ref="DGV80:DIT80"/>
    <mergeCell ref="DIU80:DKS80"/>
    <mergeCell ref="DKT80:DMR80"/>
    <mergeCell ref="DMS80:DOQ80"/>
    <mergeCell ref="DOR80:DQP80"/>
    <mergeCell ref="DQQ80:DSO80"/>
    <mergeCell ref="DSP80:DUN80"/>
    <mergeCell ref="DUO80:DWM80"/>
    <mergeCell ref="DWN80:DYL80"/>
    <mergeCell ref="DYM80:EAK80"/>
    <mergeCell ref="EAL80:ECJ80"/>
    <mergeCell ref="ECK80:EEI80"/>
    <mergeCell ref="EEJ80:EGH80"/>
    <mergeCell ref="EGI80:EIG80"/>
    <mergeCell ref="EIH80:EKF80"/>
    <mergeCell ref="EKG80:EME80"/>
    <mergeCell ref="EMF80:EOD80"/>
    <mergeCell ref="EOE80:EQC80"/>
    <mergeCell ref="EQD80:ESB80"/>
    <mergeCell ref="ESC80:EUA80"/>
    <mergeCell ref="EUB80:EVZ80"/>
    <mergeCell ref="EWA80:EXY80"/>
    <mergeCell ref="EXZ80:EZX80"/>
    <mergeCell ref="EZY80:FBW80"/>
    <mergeCell ref="FBX80:FDV80"/>
    <mergeCell ref="FDW80:FFU80"/>
    <mergeCell ref="FFV80:FHT80"/>
    <mergeCell ref="FHU80:FJS80"/>
    <mergeCell ref="FJT80:FLR80"/>
    <mergeCell ref="FLS80:FNQ80"/>
    <mergeCell ref="FNR80:FPP80"/>
    <mergeCell ref="FPQ80:FRO80"/>
    <mergeCell ref="FRP80:FTN80"/>
    <mergeCell ref="FTO80:FVM80"/>
    <mergeCell ref="FVN80:FXL80"/>
    <mergeCell ref="FXM80:FZK80"/>
    <mergeCell ref="FZL80:GBJ80"/>
    <mergeCell ref="GBK80:GDI80"/>
    <mergeCell ref="GDJ80:GFH80"/>
    <mergeCell ref="GFI80:GHG80"/>
    <mergeCell ref="GHH80:GJF80"/>
    <mergeCell ref="GJG80:GLE80"/>
    <mergeCell ref="GLF80:GND80"/>
    <mergeCell ref="GNE80:GPC80"/>
    <mergeCell ref="GPD80:GRB80"/>
    <mergeCell ref="GRC80:GTA80"/>
    <mergeCell ref="GTB80:GUZ80"/>
    <mergeCell ref="GVA80:GWY80"/>
    <mergeCell ref="GWZ80:GYX80"/>
    <mergeCell ref="GYY80:HAW80"/>
    <mergeCell ref="HAX80:HCV80"/>
    <mergeCell ref="HCW80:HEU80"/>
    <mergeCell ref="HEV80:HGT80"/>
    <mergeCell ref="HGU80:HIS80"/>
    <mergeCell ref="HIT80:HKR80"/>
    <mergeCell ref="HKS80:HMQ80"/>
    <mergeCell ref="HMR80:HOP80"/>
    <mergeCell ref="HOQ80:HQO80"/>
    <mergeCell ref="HQP80:HSN80"/>
    <mergeCell ref="HSO80:HUM80"/>
    <mergeCell ref="HUN80:HWL80"/>
    <mergeCell ref="HWM80:HYK80"/>
    <mergeCell ref="HYL80:IAJ80"/>
    <mergeCell ref="IAK80:ICI80"/>
    <mergeCell ref="ICJ80:IEH80"/>
    <mergeCell ref="IEI80:IGG80"/>
    <mergeCell ref="IGH80:IIF80"/>
    <mergeCell ref="IIG80:IKE80"/>
    <mergeCell ref="IKF80:IMD80"/>
    <mergeCell ref="IME80:IOC80"/>
    <mergeCell ref="IOD80:IQB80"/>
    <mergeCell ref="IQC80:ISA80"/>
    <mergeCell ref="ISB80:ITZ80"/>
    <mergeCell ref="IUA80:IVY80"/>
    <mergeCell ref="IVZ80:IXX80"/>
    <mergeCell ref="IXY80:IZW80"/>
    <mergeCell ref="IZX80:JBV80"/>
    <mergeCell ref="JBW80:JDU80"/>
    <mergeCell ref="JDV80:JFT80"/>
    <mergeCell ref="JFU80:JHS80"/>
    <mergeCell ref="JHT80:JJR80"/>
    <mergeCell ref="JJS80:JLQ80"/>
    <mergeCell ref="JLR80:JNP80"/>
    <mergeCell ref="JNQ80:JPO80"/>
    <mergeCell ref="JPP80:JRN80"/>
    <mergeCell ref="JRO80:JTM80"/>
    <mergeCell ref="JTN80:JVL80"/>
    <mergeCell ref="JVM80:JXK80"/>
    <mergeCell ref="JXL80:JZJ80"/>
    <mergeCell ref="JZK80:KBI80"/>
    <mergeCell ref="KBJ80:KDH80"/>
    <mergeCell ref="KDI80:KFG80"/>
    <mergeCell ref="KFH80:KHF80"/>
    <mergeCell ref="KHG80:KJE80"/>
    <mergeCell ref="KJF80:KLD80"/>
    <mergeCell ref="KLE80:KNC80"/>
    <mergeCell ref="KND80:KPB80"/>
    <mergeCell ref="KPC80:KRA80"/>
    <mergeCell ref="KRB80:KSZ80"/>
    <mergeCell ref="KTA80:KUY80"/>
    <mergeCell ref="KUZ80:KWX80"/>
    <mergeCell ref="KWY80:KYW80"/>
    <mergeCell ref="KYX80:LAV80"/>
    <mergeCell ref="LAW80:LCU80"/>
    <mergeCell ref="LCV80:LET80"/>
    <mergeCell ref="LEU80:LGS80"/>
    <mergeCell ref="LGT80:LIR80"/>
    <mergeCell ref="LIS80:LKQ80"/>
    <mergeCell ref="LKR80:LMP80"/>
    <mergeCell ref="LMQ80:LOO80"/>
    <mergeCell ref="LOP80:LQN80"/>
    <mergeCell ref="LQO80:LSM80"/>
    <mergeCell ref="LSN80:LUL80"/>
    <mergeCell ref="LUM80:LWK80"/>
    <mergeCell ref="LWL80:LYJ80"/>
    <mergeCell ref="LYK80:MAI80"/>
    <mergeCell ref="MAJ80:MCH80"/>
    <mergeCell ref="MCI80:MEG80"/>
    <mergeCell ref="MEH80:MGF80"/>
    <mergeCell ref="MGG80:MIE80"/>
    <mergeCell ref="MIF80:MKD80"/>
    <mergeCell ref="MKE80:MMC80"/>
    <mergeCell ref="MMD80:MOB80"/>
    <mergeCell ref="MOC80:MQA80"/>
    <mergeCell ref="MQB80:MRZ80"/>
    <mergeCell ref="MSA80:MTY80"/>
    <mergeCell ref="MTZ80:MVX80"/>
    <mergeCell ref="MVY80:MXW80"/>
    <mergeCell ref="MXX80:MZV80"/>
    <mergeCell ref="MZW80:NBU80"/>
    <mergeCell ref="NBV80:NDT80"/>
    <mergeCell ref="NDU80:NFS80"/>
    <mergeCell ref="NFT80:NHR80"/>
    <mergeCell ref="NHS80:NJQ80"/>
    <mergeCell ref="NJR80:NLP80"/>
    <mergeCell ref="NLQ80:NNO80"/>
    <mergeCell ref="NNP80:NPN80"/>
    <mergeCell ref="NPO80:NRM80"/>
    <mergeCell ref="NRN80:NTL80"/>
    <mergeCell ref="NTM80:NVK80"/>
    <mergeCell ref="NVL80:NXJ80"/>
    <mergeCell ref="NXK80:NZI80"/>
    <mergeCell ref="NZJ80:OBH80"/>
    <mergeCell ref="OBI80:ODG80"/>
    <mergeCell ref="ODH80:OFF80"/>
    <mergeCell ref="OFG80:OHE80"/>
    <mergeCell ref="OHF80:OJD80"/>
    <mergeCell ref="OJE80:OLC80"/>
    <mergeCell ref="OLD80:ONB80"/>
    <mergeCell ref="ONC80:OPA80"/>
    <mergeCell ref="OPB80:OQZ80"/>
    <mergeCell ref="ORA80:OSY80"/>
    <mergeCell ref="OSZ80:OUX80"/>
    <mergeCell ref="OUY80:OWW80"/>
    <mergeCell ref="OWX80:OYV80"/>
    <mergeCell ref="OYW80:PAU80"/>
    <mergeCell ref="PAV80:PCT80"/>
    <mergeCell ref="PCU80:PES80"/>
    <mergeCell ref="PET80:PGR80"/>
    <mergeCell ref="PGS80:PIQ80"/>
    <mergeCell ref="PIR80:PKP80"/>
    <mergeCell ref="PKQ80:PMO80"/>
    <mergeCell ref="PMP80:PON80"/>
    <mergeCell ref="POO80:PQM80"/>
    <mergeCell ref="PQN80:PSL80"/>
    <mergeCell ref="PSM80:PUK80"/>
    <mergeCell ref="PUL80:PWJ80"/>
    <mergeCell ref="PWK80:PYI80"/>
    <mergeCell ref="PYJ80:QAH80"/>
    <mergeCell ref="QAI80:QCG80"/>
    <mergeCell ref="QCH80:QEF80"/>
    <mergeCell ref="QEG80:QGE80"/>
    <mergeCell ref="QGF80:QID80"/>
    <mergeCell ref="QIE80:QKC80"/>
    <mergeCell ref="SWW80:SYU80"/>
    <mergeCell ref="QKD80:QMB80"/>
    <mergeCell ref="QMC80:QOA80"/>
    <mergeCell ref="QOB80:QPZ80"/>
    <mergeCell ref="QQA80:QRY80"/>
    <mergeCell ref="QRZ80:QTX80"/>
    <mergeCell ref="QTY80:QVW80"/>
    <mergeCell ref="QVX80:QXV80"/>
    <mergeCell ref="QXW80:QZU80"/>
    <mergeCell ref="QZV80:RBT80"/>
    <mergeCell ref="RBU80:RDS80"/>
    <mergeCell ref="RDT80:RFR80"/>
    <mergeCell ref="RFS80:RHQ80"/>
    <mergeCell ref="RHR80:RJP80"/>
    <mergeCell ref="RJQ80:RLO80"/>
    <mergeCell ref="RLP80:RNN80"/>
    <mergeCell ref="RNO80:RPM80"/>
    <mergeCell ref="RPN80:RRL80"/>
    <mergeCell ref="VBT80:VDR80"/>
    <mergeCell ref="VDS80:VFQ80"/>
    <mergeCell ref="RRM80:RTK80"/>
    <mergeCell ref="RTL80:RVJ80"/>
    <mergeCell ref="RVK80:RXI80"/>
    <mergeCell ref="RXJ80:RZH80"/>
    <mergeCell ref="RZI80:SBG80"/>
    <mergeCell ref="SBH80:SDF80"/>
    <mergeCell ref="SDG80:SFE80"/>
    <mergeCell ref="SFF80:SHD80"/>
    <mergeCell ref="SHE80:SJC80"/>
    <mergeCell ref="SJD80:SLB80"/>
    <mergeCell ref="SLC80:SNA80"/>
    <mergeCell ref="SNB80:SOZ80"/>
    <mergeCell ref="SPA80:SQY80"/>
    <mergeCell ref="SQZ80:SSX80"/>
    <mergeCell ref="SSY80:SUW80"/>
    <mergeCell ref="SUX80:SWV80"/>
    <mergeCell ref="WWV80:WYT80"/>
    <mergeCell ref="WYU80:XAS80"/>
    <mergeCell ref="XAT80:XCR80"/>
    <mergeCell ref="XCS80:XEQ80"/>
    <mergeCell ref="XER80:XFD80"/>
    <mergeCell ref="A81:BB81"/>
    <mergeCell ref="AB82:AO82"/>
    <mergeCell ref="AP82:AZ82"/>
    <mergeCell ref="A82:N82"/>
    <mergeCell ref="O82:AA82"/>
    <mergeCell ref="A83:N83"/>
    <mergeCell ref="O83:AA83"/>
    <mergeCell ref="AB83:AO83"/>
    <mergeCell ref="AP83:AZ83"/>
    <mergeCell ref="VJP80:VLN80"/>
    <mergeCell ref="VLO80:VNM80"/>
    <mergeCell ref="VNN80:VPL80"/>
    <mergeCell ref="VPM80:VRK80"/>
    <mergeCell ref="VRL80:VTJ80"/>
    <mergeCell ref="VTK80:VVI80"/>
    <mergeCell ref="VVJ80:VXH80"/>
    <mergeCell ref="VXI80:VZG80"/>
    <mergeCell ref="VZH80:WBF80"/>
    <mergeCell ref="WBG80:WDE80"/>
    <mergeCell ref="WDF80:WFD80"/>
    <mergeCell ref="WFE80:WHC80"/>
    <mergeCell ref="WJC80:WLA80"/>
    <mergeCell ref="WLB80:WMZ80"/>
    <mergeCell ref="WHD80:WJB80"/>
    <mergeCell ref="SYV80:TAT80"/>
    <mergeCell ref="TAU80:TCS80"/>
    <mergeCell ref="TCT80:TER80"/>
    <mergeCell ref="WQY80:WSW80"/>
    <mergeCell ref="WSX80:WUV80"/>
    <mergeCell ref="WUW80:WWU80"/>
    <mergeCell ref="TES80:TGQ80"/>
    <mergeCell ref="TGR80:TIP80"/>
    <mergeCell ref="TIQ80:TKO80"/>
    <mergeCell ref="TKP80:TMN80"/>
    <mergeCell ref="TMO80:TOM80"/>
    <mergeCell ref="TON80:TQL80"/>
    <mergeCell ref="TQM80:TSK80"/>
    <mergeCell ref="TSL80:TUJ80"/>
    <mergeCell ref="TUK80:TWI80"/>
    <mergeCell ref="TWJ80:TYH80"/>
    <mergeCell ref="TYI80:UAG80"/>
    <mergeCell ref="UAH80:UCF80"/>
    <mergeCell ref="WNA80:WOY80"/>
    <mergeCell ref="VFR80:VHP80"/>
    <mergeCell ref="VHQ80:VJO80"/>
    <mergeCell ref="WOZ80:WQX80"/>
    <mergeCell ref="UCG80:UEE80"/>
    <mergeCell ref="UEF80:UGD80"/>
    <mergeCell ref="UGE80:UIC80"/>
    <mergeCell ref="UID80:UKB80"/>
    <mergeCell ref="UKC80:UMA80"/>
    <mergeCell ref="UMB80:UNZ80"/>
    <mergeCell ref="UOA80:UPY80"/>
    <mergeCell ref="UPZ80:URX80"/>
    <mergeCell ref="URY80:UTW80"/>
    <mergeCell ref="UTX80:UVV80"/>
    <mergeCell ref="UVW80:UXU80"/>
    <mergeCell ref="UXV80:UZT80"/>
    <mergeCell ref="UZU80:VBS80"/>
    <mergeCell ref="A41:AZ41"/>
    <mergeCell ref="A42:AZ42"/>
    <mergeCell ref="A67:T67"/>
    <mergeCell ref="U67:AB67"/>
    <mergeCell ref="AC67:AN67"/>
    <mergeCell ref="AO67:BA67"/>
    <mergeCell ref="A68:T68"/>
    <mergeCell ref="U68:AB68"/>
    <mergeCell ref="AC68:AN68"/>
    <mergeCell ref="AO68:BA68"/>
    <mergeCell ref="A69:T69"/>
    <mergeCell ref="U69:AB69"/>
    <mergeCell ref="AC69:AN69"/>
    <mergeCell ref="AO69:BA69"/>
    <mergeCell ref="AZ50:BB50"/>
    <mergeCell ref="A51:AY51"/>
    <mergeCell ref="AZ51:BB51"/>
    <mergeCell ref="A52:AY52"/>
    <mergeCell ref="AZ52:BB52"/>
    <mergeCell ref="A53:AY53"/>
    <mergeCell ref="AZ53:BB53"/>
    <mergeCell ref="A54:AY54"/>
    <mergeCell ref="AZ54:BB54"/>
    <mergeCell ref="AZ55:BB55"/>
    <mergeCell ref="AZ46:BB46"/>
    <mergeCell ref="AZ48:BB48"/>
    <mergeCell ref="A49:AY49"/>
    <mergeCell ref="AZ49:BB49"/>
    <mergeCell ref="A50:AY50"/>
    <mergeCell ref="AZ66:BB66"/>
    <mergeCell ref="A47:AY47"/>
    <mergeCell ref="AZ47:BB47"/>
    <mergeCell ref="A87:N87"/>
    <mergeCell ref="O87:AA87"/>
    <mergeCell ref="AB87:AO87"/>
    <mergeCell ref="AP87:AZ87"/>
    <mergeCell ref="AH18:AY18"/>
    <mergeCell ref="AH19:AY19"/>
    <mergeCell ref="AH20:AY21"/>
    <mergeCell ref="AH22:AY22"/>
    <mergeCell ref="BG795:BK795"/>
    <mergeCell ref="BF1074:BQ1074"/>
    <mergeCell ref="BF1073:BN1073"/>
    <mergeCell ref="A26:B26"/>
    <mergeCell ref="C26:D26"/>
    <mergeCell ref="E26:BA26"/>
    <mergeCell ref="F66:AY66"/>
    <mergeCell ref="A66:C66"/>
    <mergeCell ref="D66:E66"/>
    <mergeCell ref="A78:AK78"/>
    <mergeCell ref="AM78:AN78"/>
    <mergeCell ref="AO78:AP78"/>
    <mergeCell ref="AR78:AS78"/>
    <mergeCell ref="AT78:AU78"/>
    <mergeCell ref="E166:AM166"/>
    <mergeCell ref="A166:B166"/>
    <mergeCell ref="C166:D166"/>
    <mergeCell ref="AY100:BA100"/>
    <mergeCell ref="AY103:BA103"/>
    <mergeCell ref="AY105:BA105"/>
    <mergeCell ref="AY110:BA110"/>
    <mergeCell ref="AY115:BA115"/>
    <mergeCell ref="AY117:BA117"/>
    <mergeCell ref="AY112:BA112"/>
    <mergeCell ref="A48:AY48"/>
    <mergeCell ref="P61:AB61"/>
    <mergeCell ref="AC61:AH61"/>
    <mergeCell ref="AI61:AM61"/>
    <mergeCell ref="AN61:BA61"/>
    <mergeCell ref="P2:AY2"/>
    <mergeCell ref="AQ1:AY1"/>
    <mergeCell ref="A34:I34"/>
    <mergeCell ref="A33:I33"/>
    <mergeCell ref="A35:I35"/>
    <mergeCell ref="A36:I36"/>
    <mergeCell ref="J33:W33"/>
    <mergeCell ref="X33:AS33"/>
    <mergeCell ref="AT33:AY33"/>
    <mergeCell ref="J34:W34"/>
    <mergeCell ref="X34:AS34"/>
    <mergeCell ref="AT34:AY34"/>
    <mergeCell ref="J35:W35"/>
    <mergeCell ref="X35:AS35"/>
    <mergeCell ref="AT35:AY35"/>
    <mergeCell ref="J36:W36"/>
    <mergeCell ref="X36:AS36"/>
    <mergeCell ref="AT36:AY36"/>
    <mergeCell ref="A1:J1"/>
    <mergeCell ref="U20:AG21"/>
    <mergeCell ref="AG5:AL5"/>
    <mergeCell ref="S5:X5"/>
    <mergeCell ref="A23:BA24"/>
    <mergeCell ref="U22:AG22"/>
    <mergeCell ref="U19:AG19"/>
    <mergeCell ref="K3:AY3"/>
    <mergeCell ref="AZ3:BB3"/>
    <mergeCell ref="A62:O62"/>
    <mergeCell ref="P62:AB62"/>
    <mergeCell ref="AC62:AH62"/>
    <mergeCell ref="AI62:AM62"/>
    <mergeCell ref="AN62:BA62"/>
    <mergeCell ref="A63:O63"/>
    <mergeCell ref="P63:AB63"/>
    <mergeCell ref="AC63:AH63"/>
    <mergeCell ref="AI63:AM63"/>
    <mergeCell ref="AN63:BA63"/>
    <mergeCell ref="A64:O64"/>
    <mergeCell ref="P64:AB64"/>
    <mergeCell ref="AC64:AH64"/>
    <mergeCell ref="AI64:AM64"/>
    <mergeCell ref="AN64:BA64"/>
    <mergeCell ref="A57:O58"/>
    <mergeCell ref="P57:AB58"/>
    <mergeCell ref="AC57:AM57"/>
    <mergeCell ref="AN57:BA58"/>
    <mergeCell ref="AC58:AH58"/>
    <mergeCell ref="AI58:AM58"/>
    <mergeCell ref="A59:O59"/>
    <mergeCell ref="P59:AB59"/>
    <mergeCell ref="AC59:AH59"/>
    <mergeCell ref="AI59:AM59"/>
    <mergeCell ref="AN59:BA59"/>
    <mergeCell ref="A60:O60"/>
    <mergeCell ref="P60:AB60"/>
    <mergeCell ref="AC60:AH60"/>
    <mergeCell ref="AI60:AM60"/>
    <mergeCell ref="AN60:BA60"/>
    <mergeCell ref="A61:O61"/>
  </mergeCells>
  <dataValidations count="3">
    <dataValidation type="list" allowBlank="1" showInputMessage="1" showErrorMessage="1" sqref="C26:D26 C166:D166 P29:R29 AT34:AY36">
      <formula1>$BH$1:$BH$3</formula1>
    </dataValidation>
    <dataValidation type="list" allowBlank="1" showInputMessage="1" showErrorMessage="1" sqref="D66:E66">
      <formula1>$BL$1:$BL$3</formula1>
    </dataValidation>
    <dataValidation type="list" allowBlank="1" showInputMessage="1" showErrorMessage="1" sqref="AY112:BA112 AM78:AN78 AY100:BA100 AY103:BA103 AY105:BA105 AY110:BA110 AY117:BA117 AY115:BA115 AK55:AM56">
      <formula1>$BN$1:$BN$3</formula1>
    </dataValidation>
  </dataValidations>
  <printOptions horizontalCentered="1" verticalCentered="1"/>
  <pageMargins left="0.70866141732283472" right="0.70866141732283472" top="0.98425196850393704" bottom="0.74803149606299213" header="0.31496062992125984" footer="0.31496062992125984"/>
  <pageSetup paperSize="9" scale="89" orientation="portrait" horizontalDpi="1200" verticalDpi="1200" r:id="rId1"/>
  <headerFooter>
    <oddFooter>&amp;Rdmikulcova@gmail.com</oddFooter>
  </headerFooter>
  <rowBreaks count="27" manualBreakCount="27">
    <brk id="72" max="53" man="1"/>
    <brk id="108" max="53" man="1"/>
    <brk id="142" max="53" man="1"/>
    <brk id="160" max="53" man="1"/>
    <brk id="206" max="53" man="1"/>
    <brk id="256" max="53" man="1"/>
    <brk id="311" max="53" man="1"/>
    <brk id="368" max="53" man="1"/>
    <brk id="420" max="53" man="1"/>
    <brk id="473" max="53" man="1"/>
    <brk id="523" max="53" man="1"/>
    <brk id="576" max="53" man="1"/>
    <brk id="630" max="53" man="1"/>
    <brk id="682" max="53" man="1"/>
    <brk id="744" max="53" man="1"/>
    <brk id="789" max="53" man="1"/>
    <brk id="851" max="53" man="1"/>
    <brk id="899" max="53" man="1"/>
    <brk id="959" max="53" man="1"/>
    <brk id="1023" max="53" man="1"/>
    <brk id="1079" max="53" man="1"/>
    <brk id="1144" max="53" man="1"/>
    <brk id="1176" max="53" man="1"/>
    <brk id="1221" max="53" man="1"/>
    <brk id="1266" max="53" man="1"/>
    <brk id="1302" max="53" man="1"/>
    <brk id="1327" max="48"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229"/>
  <sheetViews>
    <sheetView view="pageLayout" zoomScaleNormal="100" workbookViewId="0">
      <selection activeCell="A53" sqref="A53:AW58"/>
    </sheetView>
  </sheetViews>
  <sheetFormatPr defaultColWidth="1.88671875" defaultRowHeight="12.6" customHeight="1" x14ac:dyDescent="0.3"/>
  <cols>
    <col min="1" max="49" width="1.6640625" style="404" customWidth="1"/>
    <col min="50" max="50" width="2.33203125" style="404" customWidth="1"/>
    <col min="51" max="16384" width="1.88671875" style="404"/>
  </cols>
  <sheetData>
    <row r="1" spans="1:49" ht="12.6" customHeight="1" x14ac:dyDescent="0.3">
      <c r="A1" s="403" t="s">
        <v>2982</v>
      </c>
    </row>
    <row r="2" spans="1:49" ht="12.6" customHeight="1" x14ac:dyDescent="0.3">
      <c r="A2" s="403" t="s">
        <v>2983</v>
      </c>
      <c r="B2" s="405"/>
      <c r="C2" s="1237" t="str">
        <f>VstupHlavička!$B$6</f>
        <v>KASPO partners, s.r.o.</v>
      </c>
      <c r="D2" s="1238"/>
      <c r="E2" s="1238"/>
      <c r="F2" s="1238"/>
      <c r="G2" s="1238"/>
      <c r="H2" s="1238"/>
      <c r="I2" s="1238"/>
      <c r="J2" s="1238"/>
      <c r="K2" s="1238"/>
      <c r="L2" s="1238"/>
      <c r="M2" s="1238"/>
      <c r="N2" s="1238"/>
      <c r="O2" s="1238"/>
      <c r="P2" s="1238"/>
      <c r="Q2" s="1238"/>
      <c r="R2" s="1238"/>
      <c r="S2" s="1238"/>
      <c r="T2" s="1238"/>
      <c r="U2" s="1238"/>
      <c r="V2" s="1238"/>
      <c r="W2" s="1238"/>
      <c r="X2" s="1238"/>
      <c r="Y2" s="1238"/>
      <c r="Z2" s="1239"/>
      <c r="AB2" s="404" t="s">
        <v>909</v>
      </c>
      <c r="AD2" s="1240" t="str">
        <f>VstupHlavička!$B$4</f>
        <v>47 200 375</v>
      </c>
      <c r="AE2" s="1241"/>
      <c r="AF2" s="1241"/>
      <c r="AG2" s="1241"/>
      <c r="AH2" s="1241"/>
      <c r="AI2" s="1241"/>
      <c r="AJ2" s="1241"/>
      <c r="AK2" s="1242"/>
      <c r="AL2" s="404" t="s">
        <v>842</v>
      </c>
      <c r="AN2" s="1240" t="str">
        <f>VstupHlavička!$B$3</f>
        <v>2023787480</v>
      </c>
      <c r="AO2" s="1243"/>
      <c r="AP2" s="1243"/>
      <c r="AQ2" s="1243"/>
      <c r="AR2" s="1243"/>
      <c r="AS2" s="1243"/>
      <c r="AT2" s="1243"/>
      <c r="AU2" s="1243"/>
      <c r="AV2" s="1243"/>
      <c r="AW2" s="1244"/>
    </row>
    <row r="3" spans="1:49" ht="12.6" customHeight="1" x14ac:dyDescent="0.3">
      <c r="A3" s="403"/>
      <c r="B3" s="403"/>
      <c r="C3" s="403"/>
      <c r="D3" s="403"/>
      <c r="E3" s="403"/>
      <c r="F3" s="403"/>
      <c r="G3" s="403"/>
      <c r="H3" s="403"/>
      <c r="I3" s="403"/>
      <c r="J3" s="403"/>
      <c r="K3" s="403"/>
      <c r="L3" s="403"/>
      <c r="M3" s="403"/>
      <c r="N3" s="403"/>
      <c r="O3" s="403"/>
      <c r="P3" s="403"/>
      <c r="Q3" s="403"/>
      <c r="AG3" s="406"/>
      <c r="AR3" s="406"/>
    </row>
    <row r="4" spans="1:49" ht="12.6" customHeight="1" x14ac:dyDescent="0.3">
      <c r="A4" s="1245" t="s">
        <v>2984</v>
      </c>
      <c r="B4" s="1245"/>
      <c r="C4" s="1245"/>
      <c r="D4" s="1245"/>
      <c r="E4" s="1245"/>
      <c r="F4" s="1245"/>
      <c r="G4" s="1245"/>
      <c r="H4" s="1245"/>
      <c r="I4" s="1245"/>
      <c r="J4" s="1245"/>
      <c r="K4" s="1245"/>
      <c r="L4" s="1245"/>
      <c r="M4" s="1245"/>
      <c r="N4" s="1245"/>
      <c r="O4" s="1245"/>
      <c r="P4" s="1245"/>
      <c r="Q4" s="1245"/>
      <c r="R4" s="1245"/>
      <c r="S4" s="1245"/>
      <c r="T4" s="1245"/>
      <c r="U4" s="1245"/>
      <c r="V4" s="1245"/>
      <c r="W4" s="1245"/>
      <c r="X4" s="1245"/>
      <c r="Y4" s="1245"/>
      <c r="Z4" s="1245"/>
      <c r="AA4" s="1245"/>
      <c r="AB4" s="1245"/>
      <c r="AC4" s="1245"/>
      <c r="AD4" s="1245"/>
      <c r="AE4" s="1245"/>
      <c r="AF4" s="1245"/>
      <c r="AG4" s="1245"/>
      <c r="AH4" s="1245"/>
      <c r="AI4" s="1245"/>
      <c r="AJ4" s="1245"/>
      <c r="AK4" s="1245"/>
      <c r="AL4" s="1245"/>
      <c r="AM4" s="1245"/>
      <c r="AN4" s="1245"/>
      <c r="AO4" s="1245"/>
      <c r="AP4" s="1245"/>
      <c r="AQ4" s="1245"/>
      <c r="AR4" s="1245"/>
      <c r="AS4" s="1245"/>
      <c r="AT4" s="1245"/>
      <c r="AU4" s="1245"/>
      <c r="AV4" s="1245"/>
      <c r="AW4" s="1245"/>
    </row>
    <row r="5" spans="1:49" ht="12.6" customHeight="1" x14ac:dyDescent="0.3">
      <c r="A5" s="407"/>
      <c r="B5" s="407"/>
      <c r="C5" s="407"/>
      <c r="D5" s="407"/>
      <c r="E5" s="407"/>
      <c r="F5" s="407"/>
      <c r="G5" s="407"/>
      <c r="H5" s="407"/>
      <c r="I5" s="407"/>
      <c r="J5" s="407"/>
      <c r="K5" s="407"/>
      <c r="L5" s="407"/>
      <c r="M5" s="407"/>
      <c r="N5" s="407"/>
      <c r="O5" s="407"/>
      <c r="P5" s="407"/>
      <c r="Q5" s="407"/>
      <c r="R5" s="407"/>
      <c r="S5" s="407"/>
      <c r="T5" s="407"/>
      <c r="U5" s="407"/>
      <c r="V5" s="407"/>
      <c r="W5" s="407"/>
      <c r="X5" s="407"/>
      <c r="Y5" s="407"/>
      <c r="Z5" s="407"/>
      <c r="AA5" s="407"/>
      <c r="AB5" s="407"/>
      <c r="AC5" s="407"/>
      <c r="AD5" s="407"/>
      <c r="AE5" s="407"/>
      <c r="AF5" s="407"/>
      <c r="AG5" s="407"/>
      <c r="AH5" s="407"/>
      <c r="AI5" s="407"/>
      <c r="AJ5" s="407"/>
      <c r="AK5" s="407"/>
      <c r="AL5" s="407"/>
      <c r="AM5" s="407"/>
      <c r="AN5" s="407"/>
      <c r="AO5" s="407"/>
      <c r="AP5" s="407"/>
      <c r="AQ5" s="407"/>
      <c r="AR5" s="407"/>
      <c r="AS5" s="407"/>
      <c r="AT5" s="407"/>
      <c r="AU5" s="407"/>
      <c r="AV5" s="407"/>
      <c r="AW5" s="407"/>
    </row>
    <row r="6" spans="1:49" ht="12.6" customHeight="1" x14ac:dyDescent="0.3">
      <c r="A6" s="408" t="s">
        <v>2985</v>
      </c>
      <c r="B6" s="403"/>
      <c r="C6" s="403"/>
      <c r="D6" s="403"/>
      <c r="E6" s="403"/>
      <c r="F6" s="403"/>
      <c r="G6" s="403"/>
      <c r="H6" s="403"/>
      <c r="I6" s="403"/>
      <c r="J6" s="403"/>
      <c r="K6" s="403"/>
      <c r="L6" s="403"/>
      <c r="M6" s="403"/>
      <c r="N6" s="403"/>
      <c r="O6" s="403"/>
      <c r="P6" s="403"/>
      <c r="Q6" s="403"/>
      <c r="AG6" s="406"/>
      <c r="AH6" s="409"/>
      <c r="AI6" s="409"/>
      <c r="AJ6" s="409"/>
      <c r="AK6" s="409"/>
      <c r="AL6" s="409"/>
      <c r="AM6" s="409"/>
      <c r="AN6" s="409"/>
      <c r="AO6" s="409"/>
      <c r="AP6" s="409"/>
      <c r="AQ6" s="409"/>
      <c r="AR6" s="406"/>
    </row>
    <row r="7" spans="1:49" s="410" customFormat="1" ht="12.6" customHeight="1" x14ac:dyDescent="0.2">
      <c r="A7" s="1227" t="s">
        <v>2986</v>
      </c>
      <c r="B7" s="1227"/>
      <c r="C7" s="1227"/>
      <c r="D7" s="1227"/>
      <c r="E7" s="1227"/>
      <c r="F7" s="1227"/>
      <c r="G7" s="1227"/>
      <c r="H7" s="1227"/>
      <c r="I7" s="1227"/>
      <c r="J7" s="1227"/>
      <c r="K7" s="1246">
        <v>41439</v>
      </c>
      <c r="L7" s="1246"/>
      <c r="M7" s="1246"/>
      <c r="N7" s="1246"/>
      <c r="O7" s="1246"/>
      <c r="P7" s="1246"/>
      <c r="Q7" s="1246"/>
      <c r="R7" s="1246"/>
      <c r="S7" s="1246"/>
      <c r="T7" s="1246"/>
      <c r="U7" s="1246"/>
      <c r="V7" s="1246"/>
      <c r="W7" s="1246"/>
      <c r="X7" s="1246"/>
      <c r="Y7" s="1246"/>
      <c r="Z7" s="1246"/>
      <c r="AA7" s="1246"/>
      <c r="AB7" s="1246"/>
      <c r="AC7" s="1246"/>
      <c r="AD7" s="1246"/>
      <c r="AE7" s="1246"/>
      <c r="AF7" s="1246"/>
      <c r="AG7" s="1246"/>
      <c r="AH7" s="1246"/>
      <c r="AI7" s="1246"/>
      <c r="AJ7" s="1246"/>
      <c r="AK7" s="1246"/>
      <c r="AL7" s="1246"/>
      <c r="AM7" s="1246"/>
      <c r="AN7" s="1246"/>
      <c r="AO7" s="1246"/>
      <c r="AP7" s="1246"/>
      <c r="AQ7" s="1246"/>
      <c r="AR7" s="1246"/>
      <c r="AS7" s="1246"/>
      <c r="AT7" s="1246"/>
      <c r="AU7" s="1246"/>
      <c r="AV7" s="1246"/>
      <c r="AW7" s="1246"/>
    </row>
    <row r="8" spans="1:49" s="410" customFormat="1" ht="12.6" customHeight="1" x14ac:dyDescent="0.2">
      <c r="A8" s="1227" t="s">
        <v>1882</v>
      </c>
      <c r="B8" s="1227"/>
      <c r="C8" s="1227"/>
      <c r="D8" s="1227"/>
      <c r="E8" s="1227"/>
      <c r="F8" s="1227"/>
      <c r="G8" s="1227"/>
      <c r="H8" s="1227"/>
      <c r="I8" s="1227"/>
      <c r="J8" s="1227"/>
      <c r="K8" s="1234"/>
      <c r="L8" s="1234"/>
      <c r="M8" s="1234"/>
      <c r="N8" s="1234"/>
      <c r="O8" s="1234"/>
      <c r="P8" s="1234"/>
      <c r="Q8" s="1234"/>
      <c r="R8" s="1234"/>
      <c r="S8" s="1234"/>
      <c r="T8" s="1234"/>
      <c r="U8" s="1234"/>
      <c r="V8" s="1234"/>
      <c r="W8" s="1234"/>
      <c r="X8" s="1234"/>
      <c r="Y8" s="1234"/>
      <c r="Z8" s="1234"/>
      <c r="AA8" s="1234"/>
      <c r="AB8" s="1234"/>
      <c r="AC8" s="1234"/>
      <c r="AD8" s="1234"/>
      <c r="AE8" s="1234"/>
      <c r="AF8" s="1234"/>
      <c r="AG8" s="1234"/>
      <c r="AH8" s="1234"/>
      <c r="AI8" s="1234"/>
      <c r="AJ8" s="1234"/>
      <c r="AK8" s="1234"/>
      <c r="AL8" s="1234"/>
      <c r="AM8" s="1234"/>
      <c r="AN8" s="1234"/>
      <c r="AO8" s="1234"/>
      <c r="AP8" s="1234"/>
      <c r="AQ8" s="1234"/>
      <c r="AR8" s="1234"/>
      <c r="AS8" s="1234"/>
      <c r="AT8" s="1234"/>
      <c r="AU8" s="1234"/>
      <c r="AV8" s="1234"/>
      <c r="AW8" s="1234"/>
    </row>
    <row r="9" spans="1:49" s="410" customFormat="1" ht="12.6" customHeight="1" x14ac:dyDescent="0.2">
      <c r="A9" s="1227" t="s">
        <v>2987</v>
      </c>
      <c r="B9" s="1227"/>
      <c r="C9" s="1227"/>
      <c r="D9" s="1227"/>
      <c r="E9" s="1227"/>
      <c r="F9" s="1227"/>
      <c r="G9" s="1227"/>
      <c r="H9" s="1227"/>
      <c r="I9" s="1227"/>
      <c r="J9" s="1227"/>
      <c r="K9" s="1234"/>
      <c r="L9" s="1234"/>
      <c r="M9" s="1234"/>
      <c r="N9" s="1234"/>
      <c r="O9" s="1234"/>
      <c r="P9" s="1234"/>
      <c r="Q9" s="1234"/>
      <c r="R9" s="411"/>
      <c r="S9" s="1235" t="s">
        <v>2988</v>
      </c>
      <c r="T9" s="1235"/>
      <c r="U9" s="1235"/>
      <c r="V9" s="1235"/>
      <c r="W9" s="1235"/>
      <c r="X9" s="1235"/>
      <c r="Y9" s="1235" t="s">
        <v>5004</v>
      </c>
      <c r="Z9" s="1235"/>
      <c r="AA9" s="1235"/>
      <c r="AB9" s="1235"/>
      <c r="AC9" s="1235"/>
      <c r="AD9" s="1235"/>
      <c r="AE9" s="1235"/>
      <c r="AF9" s="411"/>
      <c r="AG9" s="1236" t="s">
        <v>2989</v>
      </c>
      <c r="AH9" s="1236"/>
      <c r="AI9" s="1236"/>
      <c r="AJ9" s="1236"/>
      <c r="AK9" s="1236"/>
      <c r="AL9" s="1236"/>
      <c r="AM9" s="1235" t="s">
        <v>5005</v>
      </c>
      <c r="AN9" s="1235"/>
      <c r="AO9" s="1235"/>
      <c r="AP9" s="1235"/>
      <c r="AQ9" s="1235"/>
      <c r="AR9" s="1235"/>
      <c r="AS9" s="1235"/>
      <c r="AT9" s="1235"/>
      <c r="AU9" s="1235"/>
      <c r="AV9" s="1235"/>
      <c r="AW9" s="1235"/>
    </row>
    <row r="10" spans="1:49" s="412" customFormat="1" ht="12.6" customHeight="1" x14ac:dyDescent="0.3">
      <c r="A10" s="1228" t="s">
        <v>2990</v>
      </c>
      <c r="B10" s="1229"/>
      <c r="C10" s="1229"/>
      <c r="D10" s="1229"/>
      <c r="E10" s="1229"/>
      <c r="F10" s="1229"/>
      <c r="G10" s="1229"/>
      <c r="H10" s="1229"/>
      <c r="I10" s="1229"/>
      <c r="J10" s="1229"/>
      <c r="K10" s="1229"/>
      <c r="L10" s="1229"/>
      <c r="M10" s="1229"/>
      <c r="N10" s="1229"/>
      <c r="O10" s="1229"/>
      <c r="P10" s="1229"/>
      <c r="Q10" s="1229"/>
      <c r="R10" s="1229"/>
      <c r="S10" s="1229"/>
      <c r="T10" s="1229"/>
      <c r="U10" s="1229"/>
      <c r="V10" s="1229"/>
      <c r="W10" s="1229"/>
      <c r="X10" s="1229"/>
      <c r="Y10" s="1229"/>
      <c r="Z10" s="1229"/>
      <c r="AA10" s="1229"/>
      <c r="AB10" s="1229"/>
      <c r="AC10" s="1229"/>
      <c r="AD10" s="1229"/>
      <c r="AE10" s="1229"/>
      <c r="AF10" s="1229"/>
      <c r="AG10" s="1229"/>
      <c r="AH10" s="1229"/>
      <c r="AI10" s="1229"/>
      <c r="AJ10" s="1229"/>
      <c r="AK10" s="1229"/>
      <c r="AL10" s="1229"/>
      <c r="AM10" s="1229"/>
      <c r="AN10" s="1229"/>
      <c r="AO10" s="1229"/>
      <c r="AP10" s="1229"/>
      <c r="AQ10" s="1229"/>
      <c r="AR10" s="1229"/>
      <c r="AS10" s="1229"/>
      <c r="AT10" s="1229"/>
      <c r="AU10" s="1229"/>
      <c r="AV10" s="1229"/>
      <c r="AW10" s="1229"/>
    </row>
    <row r="11" spans="1:49" s="412" customFormat="1" ht="12.6" customHeight="1" x14ac:dyDescent="0.3">
      <c r="A11" s="1228" t="s">
        <v>5006</v>
      </c>
      <c r="B11" s="1229"/>
      <c r="C11" s="1229"/>
      <c r="D11" s="1229"/>
      <c r="E11" s="1229"/>
      <c r="F11" s="1229"/>
      <c r="G11" s="1229"/>
      <c r="H11" s="1229"/>
      <c r="I11" s="1229"/>
      <c r="J11" s="1229"/>
      <c r="K11" s="1229"/>
      <c r="L11" s="1229"/>
      <c r="M11" s="1229"/>
      <c r="N11" s="1229"/>
      <c r="O11" s="1229"/>
      <c r="P11" s="1229"/>
      <c r="Q11" s="1229"/>
      <c r="R11" s="1229"/>
      <c r="S11" s="1229"/>
      <c r="T11" s="1229"/>
      <c r="U11" s="1229"/>
      <c r="V11" s="1229"/>
      <c r="W11" s="1229"/>
      <c r="X11" s="1229"/>
      <c r="Y11" s="1229"/>
      <c r="Z11" s="1229"/>
      <c r="AA11" s="1229"/>
      <c r="AB11" s="1229"/>
      <c r="AC11" s="1229"/>
      <c r="AD11" s="1229"/>
      <c r="AE11" s="1229"/>
      <c r="AF11" s="1229"/>
      <c r="AG11" s="1229"/>
      <c r="AH11" s="1229"/>
      <c r="AI11" s="1229"/>
      <c r="AJ11" s="1229"/>
      <c r="AK11" s="1229"/>
      <c r="AL11" s="1229"/>
      <c r="AM11" s="1229"/>
      <c r="AN11" s="1229"/>
      <c r="AO11" s="1229"/>
      <c r="AP11" s="1229"/>
      <c r="AQ11" s="1229"/>
      <c r="AR11" s="1229"/>
      <c r="AS11" s="1229"/>
      <c r="AT11" s="1229"/>
      <c r="AU11" s="1229"/>
      <c r="AV11" s="1229"/>
      <c r="AW11" s="1229"/>
    </row>
    <row r="12" spans="1:49" s="412" customFormat="1" ht="12.6" customHeight="1" x14ac:dyDescent="0.3">
      <c r="A12" s="1228" t="s">
        <v>5007</v>
      </c>
      <c r="B12" s="1229"/>
      <c r="C12" s="1229"/>
      <c r="D12" s="1229"/>
      <c r="E12" s="1229"/>
      <c r="F12" s="1229"/>
      <c r="G12" s="1229"/>
      <c r="H12" s="1229"/>
      <c r="I12" s="1229"/>
      <c r="J12" s="1229"/>
      <c r="K12" s="1229"/>
      <c r="L12" s="1229"/>
      <c r="M12" s="1229"/>
      <c r="N12" s="1229"/>
      <c r="O12" s="1229"/>
      <c r="P12" s="1229"/>
      <c r="Q12" s="1229"/>
      <c r="R12" s="1229"/>
      <c r="S12" s="1229"/>
      <c r="T12" s="1229"/>
      <c r="U12" s="1229"/>
      <c r="V12" s="1229"/>
      <c r="W12" s="1229"/>
      <c r="X12" s="1229"/>
      <c r="Y12" s="1229"/>
      <c r="Z12" s="1229"/>
      <c r="AA12" s="1229"/>
      <c r="AB12" s="1229"/>
      <c r="AC12" s="1229"/>
      <c r="AD12" s="1229"/>
      <c r="AE12" s="1229"/>
      <c r="AF12" s="1229"/>
      <c r="AG12" s="1229"/>
      <c r="AH12" s="1229"/>
      <c r="AI12" s="1229"/>
      <c r="AJ12" s="1229"/>
      <c r="AK12" s="1229"/>
      <c r="AL12" s="1229"/>
      <c r="AM12" s="1229"/>
      <c r="AN12" s="1229"/>
      <c r="AO12" s="1229"/>
      <c r="AP12" s="1229"/>
      <c r="AQ12" s="1229"/>
      <c r="AR12" s="1229"/>
      <c r="AS12" s="1229"/>
      <c r="AT12" s="1229"/>
      <c r="AU12" s="1229"/>
      <c r="AV12" s="1229"/>
      <c r="AW12" s="1229"/>
    </row>
    <row r="13" spans="1:49" s="412" customFormat="1" ht="12.6" customHeight="1" x14ac:dyDescent="0.3">
      <c r="A13" s="1228" t="s">
        <v>5008</v>
      </c>
      <c r="B13" s="1229"/>
      <c r="C13" s="1229"/>
      <c r="D13" s="1229"/>
      <c r="E13" s="1229"/>
      <c r="F13" s="1229"/>
      <c r="G13" s="1229"/>
      <c r="H13" s="1229"/>
      <c r="I13" s="1229"/>
      <c r="J13" s="1229"/>
      <c r="K13" s="1229"/>
      <c r="L13" s="1229"/>
      <c r="M13" s="1229"/>
      <c r="N13" s="1229"/>
      <c r="O13" s="1229"/>
      <c r="P13" s="1229"/>
      <c r="Q13" s="1229"/>
      <c r="R13" s="1229"/>
      <c r="S13" s="1229"/>
      <c r="T13" s="1229"/>
      <c r="U13" s="1229"/>
      <c r="V13" s="1229"/>
      <c r="W13" s="1229"/>
      <c r="X13" s="1229"/>
      <c r="Y13" s="1229"/>
      <c r="Z13" s="1229"/>
      <c r="AA13" s="1229"/>
      <c r="AB13" s="1229"/>
      <c r="AC13" s="1229"/>
      <c r="AD13" s="1229"/>
      <c r="AE13" s="1229"/>
      <c r="AF13" s="1229"/>
      <c r="AG13" s="1229"/>
      <c r="AH13" s="1229"/>
      <c r="AI13" s="1229"/>
      <c r="AJ13" s="1229"/>
      <c r="AK13" s="1229"/>
      <c r="AL13" s="1229"/>
      <c r="AM13" s="1229"/>
      <c r="AN13" s="1229"/>
      <c r="AO13" s="1229"/>
      <c r="AP13" s="1229"/>
      <c r="AQ13" s="1229"/>
      <c r="AR13" s="1229"/>
      <c r="AS13" s="1229"/>
      <c r="AT13" s="1229"/>
      <c r="AU13" s="1229"/>
      <c r="AV13" s="1229"/>
      <c r="AW13" s="1229"/>
    </row>
    <row r="14" spans="1:49" s="412" customFormat="1" ht="12.6" customHeight="1" x14ac:dyDescent="0.3">
      <c r="A14" s="1228" t="s">
        <v>5009</v>
      </c>
      <c r="B14" s="1229"/>
      <c r="C14" s="1229"/>
      <c r="D14" s="1229"/>
      <c r="E14" s="1229"/>
      <c r="F14" s="1229"/>
      <c r="G14" s="1229"/>
      <c r="H14" s="1229"/>
      <c r="I14" s="1229"/>
      <c r="J14" s="1229"/>
      <c r="K14" s="1229"/>
      <c r="L14" s="1229"/>
      <c r="M14" s="1229"/>
      <c r="N14" s="1229"/>
      <c r="O14" s="1229"/>
      <c r="P14" s="1229"/>
      <c r="Q14" s="1229"/>
      <c r="R14" s="1229"/>
      <c r="S14" s="1229"/>
      <c r="T14" s="1229"/>
      <c r="U14" s="1229"/>
      <c r="V14" s="1229"/>
      <c r="W14" s="1229"/>
      <c r="X14" s="1229"/>
      <c r="Y14" s="1229"/>
      <c r="Z14" s="1229"/>
      <c r="AA14" s="1229"/>
      <c r="AB14" s="1229"/>
      <c r="AC14" s="1229"/>
      <c r="AD14" s="1229"/>
      <c r="AE14" s="1229"/>
      <c r="AF14" s="1229"/>
      <c r="AG14" s="1229"/>
      <c r="AH14" s="1229"/>
      <c r="AI14" s="1229"/>
      <c r="AJ14" s="1229"/>
      <c r="AK14" s="1229"/>
      <c r="AL14" s="1229"/>
      <c r="AM14" s="1229"/>
      <c r="AN14" s="1229"/>
      <c r="AO14" s="1229"/>
      <c r="AP14" s="1229"/>
      <c r="AQ14" s="1229"/>
      <c r="AR14" s="1229"/>
      <c r="AS14" s="1229"/>
      <c r="AT14" s="1229"/>
      <c r="AU14" s="1229"/>
      <c r="AV14" s="1229"/>
      <c r="AW14" s="1229"/>
    </row>
    <row r="15" spans="1:49" s="412" customFormat="1" ht="12.6" customHeight="1" x14ac:dyDescent="0.3">
      <c r="A15" s="1228" t="s">
        <v>5010</v>
      </c>
      <c r="B15" s="1229"/>
      <c r="C15" s="1229"/>
      <c r="D15" s="1229"/>
      <c r="E15" s="1229"/>
      <c r="F15" s="1229"/>
      <c r="G15" s="1229"/>
      <c r="H15" s="1229"/>
      <c r="I15" s="1229"/>
      <c r="J15" s="1229"/>
      <c r="K15" s="1229"/>
      <c r="L15" s="1229"/>
      <c r="M15" s="1229"/>
      <c r="N15" s="1229"/>
      <c r="O15" s="1229"/>
      <c r="P15" s="1229"/>
      <c r="Q15" s="1229"/>
      <c r="R15" s="1229"/>
      <c r="S15" s="1229"/>
      <c r="T15" s="1229"/>
      <c r="U15" s="1229"/>
      <c r="V15" s="1229"/>
      <c r="W15" s="1229"/>
      <c r="X15" s="1229"/>
      <c r="Y15" s="1229"/>
      <c r="Z15" s="1229"/>
      <c r="AA15" s="1229"/>
      <c r="AB15" s="1229"/>
      <c r="AC15" s="1229"/>
      <c r="AD15" s="1229"/>
      <c r="AE15" s="1229"/>
      <c r="AF15" s="1229"/>
      <c r="AG15" s="1229"/>
      <c r="AH15" s="1229"/>
      <c r="AI15" s="1229"/>
      <c r="AJ15" s="1229"/>
      <c r="AK15" s="1229"/>
      <c r="AL15" s="1229"/>
      <c r="AM15" s="1229"/>
      <c r="AN15" s="1229"/>
      <c r="AO15" s="1229"/>
      <c r="AP15" s="1229"/>
      <c r="AQ15" s="1229"/>
      <c r="AR15" s="1229"/>
      <c r="AS15" s="1229"/>
      <c r="AT15" s="1229"/>
      <c r="AU15" s="1229"/>
      <c r="AV15" s="1229"/>
      <c r="AW15" s="1229"/>
    </row>
    <row r="16" spans="1:49" s="412" customFormat="1" ht="12.6" customHeight="1" x14ac:dyDescent="0.3">
      <c r="A16" s="1228"/>
      <c r="B16" s="1229"/>
      <c r="C16" s="1229"/>
      <c r="D16" s="1229"/>
      <c r="E16" s="1229"/>
      <c r="F16" s="1229"/>
      <c r="G16" s="1229"/>
      <c r="H16" s="1229"/>
      <c r="I16" s="1229"/>
      <c r="J16" s="1229"/>
      <c r="K16" s="1229"/>
      <c r="L16" s="1229"/>
      <c r="M16" s="1229"/>
      <c r="N16" s="1229"/>
      <c r="O16" s="1229"/>
      <c r="P16" s="1229"/>
      <c r="Q16" s="1229"/>
      <c r="R16" s="1229"/>
      <c r="S16" s="1229"/>
      <c r="T16" s="1229"/>
      <c r="U16" s="1229"/>
      <c r="V16" s="1229"/>
      <c r="W16" s="1229"/>
      <c r="X16" s="1229"/>
      <c r="Y16" s="1229"/>
      <c r="Z16" s="1229"/>
      <c r="AA16" s="1229"/>
      <c r="AB16" s="1229"/>
      <c r="AC16" s="1229"/>
      <c r="AD16" s="1229"/>
      <c r="AE16" s="1229"/>
      <c r="AF16" s="1229"/>
      <c r="AG16" s="1229"/>
      <c r="AH16" s="1229"/>
      <c r="AI16" s="1229"/>
      <c r="AJ16" s="1229"/>
      <c r="AK16" s="1229"/>
      <c r="AL16" s="1229"/>
      <c r="AM16" s="1229"/>
      <c r="AN16" s="1229"/>
      <c r="AO16" s="1229"/>
      <c r="AP16" s="1229"/>
      <c r="AQ16" s="1229"/>
      <c r="AR16" s="1229"/>
      <c r="AS16" s="1229"/>
      <c r="AT16" s="1229"/>
      <c r="AU16" s="1229"/>
      <c r="AV16" s="1229"/>
      <c r="AW16" s="1229"/>
    </row>
    <row r="17" spans="1:49" s="412" customFormat="1" ht="12.6" customHeight="1" x14ac:dyDescent="0.3">
      <c r="A17" s="1228"/>
      <c r="B17" s="1229"/>
      <c r="C17" s="1229"/>
      <c r="D17" s="1229"/>
      <c r="E17" s="1229"/>
      <c r="F17" s="1229"/>
      <c r="G17" s="1229"/>
      <c r="H17" s="1229"/>
      <c r="I17" s="1229"/>
      <c r="J17" s="1229"/>
      <c r="K17" s="1229"/>
      <c r="L17" s="1229"/>
      <c r="M17" s="1229"/>
      <c r="N17" s="1229"/>
      <c r="O17" s="1229"/>
      <c r="P17" s="1229"/>
      <c r="Q17" s="1229"/>
      <c r="R17" s="1229"/>
      <c r="S17" s="1229"/>
      <c r="T17" s="1229"/>
      <c r="U17" s="1229"/>
      <c r="V17" s="1229"/>
      <c r="W17" s="1229"/>
      <c r="X17" s="1229"/>
      <c r="Y17" s="1229"/>
      <c r="Z17" s="1229"/>
      <c r="AA17" s="1229"/>
      <c r="AB17" s="1229"/>
      <c r="AC17" s="1229"/>
      <c r="AD17" s="1229"/>
      <c r="AE17" s="1229"/>
      <c r="AF17" s="1229"/>
      <c r="AG17" s="1229"/>
      <c r="AH17" s="1229"/>
      <c r="AI17" s="1229"/>
      <c r="AJ17" s="1229"/>
      <c r="AK17" s="1229"/>
      <c r="AL17" s="1229"/>
      <c r="AM17" s="1229"/>
      <c r="AN17" s="1229"/>
      <c r="AO17" s="1229"/>
      <c r="AP17" s="1229"/>
      <c r="AQ17" s="1229"/>
      <c r="AR17" s="1229"/>
      <c r="AS17" s="1229"/>
      <c r="AT17" s="1229"/>
      <c r="AU17" s="1229"/>
      <c r="AV17" s="1229"/>
      <c r="AW17" s="1229"/>
    </row>
    <row r="18" spans="1:49" s="412" customFormat="1" ht="12.6" customHeight="1" x14ac:dyDescent="0.3">
      <c r="A18" s="1227"/>
      <c r="B18" s="1233"/>
      <c r="C18" s="1233"/>
      <c r="D18" s="1233"/>
      <c r="E18" s="1233"/>
      <c r="F18" s="1233"/>
      <c r="G18" s="1233"/>
      <c r="H18" s="1233"/>
      <c r="I18" s="1233"/>
      <c r="J18" s="1233"/>
      <c r="K18" s="1233"/>
      <c r="L18" s="1233"/>
      <c r="M18" s="1233"/>
      <c r="N18" s="1233"/>
      <c r="O18" s="1233"/>
      <c r="P18" s="1233"/>
      <c r="Q18" s="1233"/>
      <c r="R18" s="1233"/>
      <c r="S18" s="1233"/>
      <c r="T18" s="1233"/>
      <c r="U18" s="1233"/>
      <c r="V18" s="1233"/>
      <c r="W18" s="1233"/>
      <c r="X18" s="1233"/>
      <c r="Y18" s="1233"/>
      <c r="Z18" s="1233"/>
      <c r="AA18" s="1233"/>
      <c r="AB18" s="1233"/>
      <c r="AC18" s="1233"/>
      <c r="AD18" s="1233"/>
      <c r="AE18" s="1233"/>
      <c r="AF18" s="1233"/>
      <c r="AG18" s="1233"/>
      <c r="AH18" s="1233"/>
      <c r="AI18" s="1233"/>
      <c r="AJ18" s="1233"/>
      <c r="AK18" s="1233"/>
      <c r="AL18" s="1233"/>
      <c r="AM18" s="1233"/>
      <c r="AN18" s="1233"/>
      <c r="AO18" s="1233"/>
      <c r="AP18" s="1233"/>
      <c r="AQ18" s="1233"/>
      <c r="AR18" s="1233"/>
      <c r="AS18" s="1233"/>
      <c r="AT18" s="1233"/>
      <c r="AU18" s="1233"/>
      <c r="AV18" s="1233"/>
      <c r="AW18" s="1233"/>
    </row>
    <row r="19" spans="1:49" ht="12.6" customHeight="1" x14ac:dyDescent="0.3">
      <c r="A19" s="1228"/>
      <c r="B19" s="1229"/>
      <c r="C19" s="1229"/>
      <c r="D19" s="1229"/>
      <c r="E19" s="1229"/>
      <c r="F19" s="1229"/>
      <c r="G19" s="1229"/>
      <c r="H19" s="1229"/>
      <c r="I19" s="1229"/>
      <c r="J19" s="1229"/>
      <c r="K19" s="1229"/>
      <c r="L19" s="1229"/>
      <c r="M19" s="1229"/>
      <c r="N19" s="1229"/>
      <c r="O19" s="1229"/>
      <c r="P19" s="1229"/>
      <c r="Q19" s="1229"/>
      <c r="R19" s="1229"/>
      <c r="S19" s="1229"/>
      <c r="T19" s="1229"/>
      <c r="U19" s="1229"/>
      <c r="V19" s="1229"/>
      <c r="W19" s="1229"/>
      <c r="X19" s="1229"/>
      <c r="Y19" s="1229"/>
      <c r="Z19" s="1229"/>
      <c r="AA19" s="1229"/>
      <c r="AB19" s="1229"/>
      <c r="AC19" s="1229"/>
      <c r="AD19" s="1229"/>
      <c r="AE19" s="1229"/>
      <c r="AF19" s="1229"/>
      <c r="AG19" s="1229"/>
      <c r="AH19" s="1229"/>
      <c r="AI19" s="1229"/>
      <c r="AJ19" s="1229"/>
      <c r="AK19" s="1229"/>
      <c r="AL19" s="1229"/>
      <c r="AM19" s="1229"/>
      <c r="AN19" s="1229"/>
      <c r="AO19" s="1229"/>
      <c r="AP19" s="1229"/>
      <c r="AQ19" s="1229"/>
      <c r="AR19" s="1229"/>
      <c r="AS19" s="1229"/>
      <c r="AT19" s="1229"/>
      <c r="AU19" s="1229"/>
      <c r="AV19" s="1229"/>
      <c r="AW19" s="1229"/>
    </row>
    <row r="20" spans="1:49" s="414" customFormat="1" ht="12.6" customHeight="1" x14ac:dyDescent="0.3">
      <c r="A20" s="413" t="s">
        <v>2991</v>
      </c>
      <c r="B20" s="413"/>
      <c r="C20" s="413"/>
      <c r="D20" s="413"/>
      <c r="E20" s="413"/>
      <c r="F20" s="413"/>
      <c r="G20" s="413"/>
      <c r="H20" s="413"/>
      <c r="I20" s="413"/>
      <c r="J20" s="413"/>
      <c r="K20" s="413"/>
      <c r="L20" s="413"/>
      <c r="M20" s="413"/>
      <c r="N20" s="413"/>
      <c r="O20" s="413"/>
      <c r="P20" s="413"/>
      <c r="Q20" s="413"/>
      <c r="R20" s="413"/>
      <c r="S20" s="413"/>
      <c r="T20" s="413"/>
      <c r="U20" s="413"/>
      <c r="V20" s="413"/>
      <c r="W20" s="413"/>
      <c r="X20" s="413"/>
      <c r="Y20" s="413"/>
      <c r="Z20" s="413"/>
      <c r="AA20" s="413"/>
      <c r="AB20" s="413"/>
      <c r="AC20" s="413"/>
      <c r="AD20" s="413"/>
      <c r="AE20" s="413"/>
      <c r="AF20" s="413"/>
      <c r="AG20" s="413"/>
      <c r="AH20" s="413"/>
      <c r="AI20" s="413"/>
      <c r="AJ20" s="413"/>
      <c r="AK20" s="413"/>
      <c r="AL20" s="413"/>
      <c r="AM20" s="413"/>
      <c r="AN20" s="413"/>
      <c r="AO20" s="413"/>
      <c r="AP20" s="413"/>
      <c r="AQ20" s="413"/>
      <c r="AR20" s="413"/>
      <c r="AS20" s="413"/>
      <c r="AT20" s="413"/>
      <c r="AU20" s="413"/>
      <c r="AV20" s="413"/>
      <c r="AW20" s="413"/>
    </row>
    <row r="21" spans="1:49" s="412" customFormat="1" ht="12.6" customHeight="1" x14ac:dyDescent="0.3">
      <c r="A21" s="1228" t="s">
        <v>1870</v>
      </c>
      <c r="B21" s="1229"/>
      <c r="C21" s="1229"/>
      <c r="D21" s="1229"/>
      <c r="E21" s="1229"/>
      <c r="F21" s="1229"/>
      <c r="G21" s="1229"/>
      <c r="H21" s="1229"/>
      <c r="I21" s="1229"/>
      <c r="J21" s="1229"/>
      <c r="K21" s="1229"/>
      <c r="L21" s="1229"/>
      <c r="M21" s="1229"/>
      <c r="N21" s="1229"/>
      <c r="O21" s="1229"/>
      <c r="P21" s="1229"/>
      <c r="Q21" s="1229"/>
      <c r="R21" s="1229"/>
      <c r="S21" s="1229"/>
      <c r="T21" s="1229"/>
      <c r="U21" s="1229"/>
      <c r="V21" s="1229"/>
      <c r="W21" s="1229"/>
      <c r="X21" s="1229"/>
      <c r="Y21" s="1229"/>
      <c r="Z21" s="1229"/>
      <c r="AA21" s="1229"/>
      <c r="AB21" s="1229"/>
      <c r="AC21" s="1229"/>
      <c r="AD21" s="1229"/>
      <c r="AE21" s="1229"/>
      <c r="AF21" s="1229"/>
      <c r="AG21" s="1229"/>
      <c r="AH21" s="1229"/>
      <c r="AI21" s="1229"/>
      <c r="AJ21" s="1229"/>
      <c r="AK21" s="1229"/>
      <c r="AL21" s="1229"/>
      <c r="AM21" s="1229"/>
      <c r="AN21" s="1229"/>
      <c r="AO21" s="1229"/>
      <c r="AP21" s="1229"/>
      <c r="AQ21" s="1229"/>
      <c r="AR21" s="1229"/>
      <c r="AS21" s="1229"/>
      <c r="AT21" s="1229"/>
      <c r="AU21" s="1229"/>
      <c r="AV21" s="1229"/>
      <c r="AW21" s="1229"/>
    </row>
    <row r="22" spans="1:49" s="412" customFormat="1" ht="12.6" customHeight="1" x14ac:dyDescent="0.3">
      <c r="A22" s="1227"/>
      <c r="B22" s="1227"/>
      <c r="C22" s="1227"/>
      <c r="D22" s="1227"/>
      <c r="E22" s="1227"/>
      <c r="F22" s="1227"/>
      <c r="G22" s="1227"/>
      <c r="H22" s="1227"/>
      <c r="I22" s="1227"/>
      <c r="J22" s="1227"/>
      <c r="K22" s="1227"/>
      <c r="L22" s="1227"/>
      <c r="M22" s="1227"/>
      <c r="N22" s="1227"/>
      <c r="O22" s="1227"/>
      <c r="P22" s="1227"/>
      <c r="Q22" s="1227"/>
      <c r="R22" s="1227"/>
      <c r="S22" s="1227"/>
      <c r="T22" s="1227"/>
      <c r="U22" s="1227"/>
      <c r="V22" s="1227"/>
      <c r="W22" s="1227"/>
      <c r="X22" s="1227"/>
      <c r="Y22" s="1227"/>
      <c r="Z22" s="1227"/>
      <c r="AA22" s="1227"/>
      <c r="AB22" s="1227"/>
      <c r="AC22" s="1227"/>
      <c r="AD22" s="1227"/>
      <c r="AE22" s="1227"/>
      <c r="AF22" s="1227"/>
      <c r="AG22" s="1227"/>
      <c r="AH22" s="1227"/>
      <c r="AI22" s="1227"/>
      <c r="AJ22" s="1227"/>
      <c r="AK22" s="1227"/>
      <c r="AL22" s="1227"/>
      <c r="AM22" s="1227"/>
      <c r="AN22" s="1227"/>
      <c r="AO22" s="1227"/>
      <c r="AP22" s="1227"/>
      <c r="AQ22" s="1227"/>
      <c r="AR22" s="1227"/>
      <c r="AS22" s="1227"/>
      <c r="AT22" s="1227"/>
      <c r="AU22" s="1227"/>
      <c r="AV22" s="1227"/>
      <c r="AW22" s="1227"/>
    </row>
    <row r="23" spans="1:49" s="412" customFormat="1" ht="12.6" customHeight="1" x14ac:dyDescent="0.3">
      <c r="A23" s="1227"/>
      <c r="B23" s="1227"/>
      <c r="C23" s="1227"/>
      <c r="D23" s="1227"/>
      <c r="E23" s="1227"/>
      <c r="F23" s="1227"/>
      <c r="G23" s="1227"/>
      <c r="H23" s="1227"/>
      <c r="I23" s="1227"/>
      <c r="J23" s="1227"/>
      <c r="K23" s="1227"/>
      <c r="L23" s="1227"/>
      <c r="M23" s="1227"/>
      <c r="N23" s="1227"/>
      <c r="O23" s="1227"/>
      <c r="P23" s="1227"/>
      <c r="Q23" s="1227"/>
      <c r="R23" s="1227"/>
      <c r="S23" s="1227"/>
      <c r="T23" s="1227"/>
      <c r="U23" s="1227"/>
      <c r="V23" s="1227"/>
      <c r="W23" s="1227"/>
      <c r="X23" s="1227"/>
      <c r="Y23" s="1227"/>
      <c r="Z23" s="1227"/>
      <c r="AA23" s="1227"/>
      <c r="AB23" s="1227"/>
      <c r="AC23" s="1227"/>
      <c r="AD23" s="1227"/>
      <c r="AE23" s="1227"/>
      <c r="AF23" s="1227"/>
      <c r="AG23" s="1227"/>
      <c r="AH23" s="1227"/>
      <c r="AI23" s="1227"/>
      <c r="AJ23" s="1227"/>
      <c r="AK23" s="1227"/>
      <c r="AL23" s="1227"/>
      <c r="AM23" s="1227"/>
      <c r="AN23" s="1227"/>
      <c r="AO23" s="1227"/>
      <c r="AP23" s="1227"/>
      <c r="AQ23" s="1227"/>
      <c r="AR23" s="1227"/>
      <c r="AS23" s="1227"/>
      <c r="AT23" s="1227"/>
      <c r="AU23" s="1227"/>
      <c r="AV23" s="1227"/>
      <c r="AW23" s="1227"/>
    </row>
    <row r="24" spans="1:49" s="412" customFormat="1" ht="12.6" customHeight="1" x14ac:dyDescent="0.3">
      <c r="A24" s="1227"/>
      <c r="B24" s="1227"/>
      <c r="C24" s="1227"/>
      <c r="D24" s="1227"/>
      <c r="E24" s="1227"/>
      <c r="F24" s="1227"/>
      <c r="G24" s="1227"/>
      <c r="H24" s="1227"/>
      <c r="I24" s="1227"/>
      <c r="J24" s="1227"/>
      <c r="K24" s="1227"/>
      <c r="L24" s="1227"/>
      <c r="M24" s="1227"/>
      <c r="N24" s="1227"/>
      <c r="O24" s="1227"/>
      <c r="P24" s="1227"/>
      <c r="Q24" s="1227"/>
      <c r="R24" s="1227"/>
      <c r="S24" s="1227"/>
      <c r="T24" s="1227"/>
      <c r="U24" s="1227"/>
      <c r="V24" s="1227"/>
      <c r="W24" s="1227"/>
      <c r="X24" s="1227"/>
      <c r="Y24" s="1227"/>
      <c r="Z24" s="1227"/>
      <c r="AA24" s="1227"/>
      <c r="AB24" s="1227"/>
      <c r="AC24" s="1227"/>
      <c r="AD24" s="1227"/>
      <c r="AE24" s="1227"/>
      <c r="AF24" s="1227"/>
      <c r="AG24" s="1227"/>
      <c r="AH24" s="1227"/>
      <c r="AI24" s="1227"/>
      <c r="AJ24" s="1227"/>
      <c r="AK24" s="1227"/>
      <c r="AL24" s="1227"/>
      <c r="AM24" s="1227"/>
      <c r="AN24" s="1227"/>
      <c r="AO24" s="1227"/>
      <c r="AP24" s="1227"/>
      <c r="AQ24" s="1227"/>
      <c r="AR24" s="1227"/>
      <c r="AS24" s="1227"/>
      <c r="AT24" s="1227"/>
      <c r="AU24" s="1227"/>
      <c r="AV24" s="1227"/>
      <c r="AW24" s="1227"/>
    </row>
    <row r="25" spans="1:49" s="412" customFormat="1" ht="12.6" customHeight="1" x14ac:dyDescent="0.3">
      <c r="A25" s="1228" t="s">
        <v>1869</v>
      </c>
      <c r="B25" s="1229"/>
      <c r="C25" s="1229"/>
      <c r="D25" s="1229"/>
      <c r="E25" s="1229"/>
      <c r="F25" s="1229"/>
      <c r="G25" s="1229"/>
      <c r="H25" s="1229"/>
      <c r="I25" s="1229"/>
      <c r="J25" s="1229"/>
      <c r="K25" s="1229"/>
      <c r="L25" s="1229"/>
      <c r="M25" s="1229"/>
      <c r="N25" s="1229"/>
      <c r="O25" s="1229"/>
      <c r="P25" s="1229"/>
      <c r="Q25" s="1229"/>
      <c r="R25" s="1229"/>
      <c r="S25" s="1229"/>
      <c r="T25" s="1229"/>
      <c r="U25" s="1229"/>
      <c r="V25" s="1229"/>
      <c r="W25" s="1229"/>
      <c r="X25" s="1229"/>
      <c r="Y25" s="1229"/>
      <c r="Z25" s="1229"/>
      <c r="AA25" s="1229"/>
      <c r="AB25" s="1229"/>
      <c r="AC25" s="1229"/>
      <c r="AD25" s="1229"/>
      <c r="AE25" s="1229"/>
      <c r="AF25" s="1229"/>
      <c r="AG25" s="1229"/>
      <c r="AH25" s="1229"/>
      <c r="AI25" s="1229"/>
      <c r="AJ25" s="1229"/>
      <c r="AK25" s="1229"/>
      <c r="AL25" s="1229"/>
      <c r="AM25" s="1229"/>
      <c r="AN25" s="1229"/>
      <c r="AO25" s="1229"/>
      <c r="AP25" s="1229"/>
      <c r="AQ25" s="1229"/>
      <c r="AR25" s="1229"/>
      <c r="AS25" s="1229"/>
      <c r="AT25" s="1229"/>
      <c r="AU25" s="1229"/>
      <c r="AV25" s="1229"/>
      <c r="AW25" s="1229"/>
    </row>
    <row r="26" spans="1:49" s="412" customFormat="1" ht="12.6" customHeight="1" x14ac:dyDescent="0.3">
      <c r="A26" s="1227"/>
      <c r="B26" s="1227"/>
      <c r="C26" s="1227"/>
      <c r="D26" s="1227"/>
      <c r="E26" s="1227"/>
      <c r="F26" s="1227"/>
      <c r="G26" s="1227"/>
      <c r="H26" s="1227"/>
      <c r="I26" s="1227"/>
      <c r="J26" s="1227"/>
      <c r="K26" s="1227"/>
      <c r="L26" s="1227"/>
      <c r="M26" s="1227"/>
      <c r="N26" s="1227"/>
      <c r="O26" s="1227"/>
      <c r="P26" s="1227"/>
      <c r="Q26" s="1227"/>
      <c r="R26" s="1227"/>
      <c r="S26" s="1227"/>
      <c r="T26" s="1227"/>
      <c r="U26" s="1227"/>
      <c r="V26" s="1227"/>
      <c r="W26" s="1227"/>
      <c r="X26" s="1227"/>
      <c r="Y26" s="1227"/>
      <c r="Z26" s="1227"/>
      <c r="AA26" s="1227"/>
      <c r="AB26" s="1227"/>
      <c r="AC26" s="1227"/>
      <c r="AD26" s="1227"/>
      <c r="AE26" s="1227"/>
      <c r="AF26" s="1227"/>
      <c r="AG26" s="1227"/>
      <c r="AH26" s="1227"/>
      <c r="AI26" s="1227"/>
      <c r="AJ26" s="1227"/>
      <c r="AK26" s="1227"/>
      <c r="AL26" s="1227"/>
      <c r="AM26" s="1227"/>
      <c r="AN26" s="1227"/>
      <c r="AO26" s="1227"/>
      <c r="AP26" s="1227"/>
      <c r="AQ26" s="1227"/>
      <c r="AR26" s="1227"/>
      <c r="AS26" s="1227"/>
      <c r="AT26" s="1227"/>
      <c r="AU26" s="1227"/>
      <c r="AV26" s="1227"/>
      <c r="AW26" s="1227"/>
    </row>
    <row r="27" spans="1:49" s="412" customFormat="1" ht="12.6" customHeight="1" x14ac:dyDescent="0.3">
      <c r="A27" s="1227"/>
      <c r="B27" s="1227"/>
      <c r="C27" s="1227"/>
      <c r="D27" s="1227"/>
      <c r="E27" s="1227"/>
      <c r="F27" s="1227"/>
      <c r="G27" s="1227"/>
      <c r="H27" s="1227"/>
      <c r="I27" s="1227"/>
      <c r="J27" s="1227"/>
      <c r="K27" s="1227"/>
      <c r="L27" s="1227"/>
      <c r="M27" s="1227"/>
      <c r="N27" s="1227"/>
      <c r="O27" s="1227"/>
      <c r="P27" s="1227"/>
      <c r="Q27" s="1227"/>
      <c r="R27" s="1227"/>
      <c r="S27" s="1227"/>
      <c r="T27" s="1227"/>
      <c r="U27" s="1227"/>
      <c r="V27" s="1227"/>
      <c r="W27" s="1227"/>
      <c r="X27" s="1227"/>
      <c r="Y27" s="1227"/>
      <c r="Z27" s="1227"/>
      <c r="AA27" s="1227"/>
      <c r="AB27" s="1227"/>
      <c r="AC27" s="1227"/>
      <c r="AD27" s="1227"/>
      <c r="AE27" s="1227"/>
      <c r="AF27" s="1227"/>
      <c r="AG27" s="1227"/>
      <c r="AH27" s="1227"/>
      <c r="AI27" s="1227"/>
      <c r="AJ27" s="1227"/>
      <c r="AK27" s="1227"/>
      <c r="AL27" s="1227"/>
      <c r="AM27" s="1227"/>
      <c r="AN27" s="1227"/>
      <c r="AO27" s="1227"/>
      <c r="AP27" s="1227"/>
      <c r="AQ27" s="1227"/>
      <c r="AR27" s="1227"/>
      <c r="AS27" s="1227"/>
      <c r="AT27" s="1227"/>
      <c r="AU27" s="1227"/>
      <c r="AV27" s="1227"/>
      <c r="AW27" s="1227"/>
    </row>
    <row r="28" spans="1:49" s="412" customFormat="1" ht="12.6" customHeight="1" x14ac:dyDescent="0.3">
      <c r="A28" s="1228" t="s">
        <v>1868</v>
      </c>
      <c r="B28" s="1229"/>
      <c r="C28" s="1229"/>
      <c r="D28" s="1229"/>
      <c r="E28" s="1229"/>
      <c r="F28" s="1229"/>
      <c r="G28" s="1229"/>
      <c r="H28" s="1229"/>
      <c r="I28" s="1229"/>
      <c r="J28" s="1229"/>
      <c r="K28" s="1229"/>
      <c r="L28" s="1229"/>
      <c r="M28" s="1229"/>
      <c r="N28" s="1229"/>
      <c r="O28" s="1229"/>
      <c r="P28" s="1229"/>
      <c r="Q28" s="1229"/>
      <c r="R28" s="1229"/>
      <c r="S28" s="1229"/>
      <c r="T28" s="1229"/>
      <c r="U28" s="1229"/>
      <c r="V28" s="1229"/>
      <c r="W28" s="1229"/>
      <c r="X28" s="1229"/>
      <c r="Y28" s="1229"/>
      <c r="Z28" s="1229"/>
      <c r="AA28" s="1229"/>
      <c r="AB28" s="1229"/>
      <c r="AC28" s="1229"/>
      <c r="AD28" s="1229"/>
      <c r="AE28" s="1229"/>
      <c r="AF28" s="1229"/>
      <c r="AG28" s="1229"/>
      <c r="AH28" s="1229"/>
      <c r="AI28" s="1229"/>
      <c r="AJ28" s="1229"/>
      <c r="AK28" s="1229"/>
      <c r="AL28" s="1229"/>
      <c r="AM28" s="1229"/>
      <c r="AN28" s="1229"/>
      <c r="AO28" s="1229"/>
      <c r="AP28" s="1229"/>
      <c r="AQ28" s="1229"/>
      <c r="AR28" s="1229"/>
      <c r="AS28" s="1229"/>
      <c r="AT28" s="1229"/>
      <c r="AU28" s="1229"/>
      <c r="AV28" s="1229"/>
      <c r="AW28" s="1229"/>
    </row>
    <row r="29" spans="1:49" s="412" customFormat="1" ht="12.6" customHeight="1" x14ac:dyDescent="0.3">
      <c r="A29" s="1227"/>
      <c r="B29" s="1227"/>
      <c r="C29" s="1227"/>
      <c r="D29" s="1227"/>
      <c r="E29" s="1227"/>
      <c r="F29" s="1227"/>
      <c r="G29" s="1227"/>
      <c r="H29" s="1227"/>
      <c r="I29" s="1227"/>
      <c r="J29" s="1227"/>
      <c r="K29" s="1227"/>
      <c r="L29" s="1227"/>
      <c r="M29" s="1227"/>
      <c r="N29" s="1227"/>
      <c r="O29" s="1227"/>
      <c r="P29" s="1227"/>
      <c r="Q29" s="1227"/>
      <c r="R29" s="1227"/>
      <c r="S29" s="1227"/>
      <c r="T29" s="1227"/>
      <c r="U29" s="1227"/>
      <c r="V29" s="1227"/>
      <c r="W29" s="1227"/>
      <c r="X29" s="1227"/>
      <c r="Y29" s="1227"/>
      <c r="Z29" s="1227"/>
      <c r="AA29" s="1227"/>
      <c r="AB29" s="1227"/>
      <c r="AC29" s="1227"/>
      <c r="AD29" s="1227"/>
      <c r="AE29" s="1227"/>
      <c r="AF29" s="1227"/>
      <c r="AG29" s="1227"/>
      <c r="AH29" s="1227"/>
      <c r="AI29" s="1227"/>
      <c r="AJ29" s="1227"/>
      <c r="AK29" s="1227"/>
      <c r="AL29" s="1227"/>
      <c r="AM29" s="1227"/>
      <c r="AN29" s="1227"/>
      <c r="AO29" s="1227"/>
      <c r="AP29" s="1227"/>
      <c r="AQ29" s="1227"/>
      <c r="AR29" s="1227"/>
      <c r="AS29" s="1227"/>
      <c r="AT29" s="1227"/>
      <c r="AU29" s="1227"/>
      <c r="AV29" s="1227"/>
      <c r="AW29" s="1227"/>
    </row>
    <row r="30" spans="1:49" s="412" customFormat="1" ht="12.6" customHeight="1" x14ac:dyDescent="0.3">
      <c r="A30" s="1227"/>
      <c r="B30" s="1227"/>
      <c r="C30" s="1227"/>
      <c r="D30" s="1227"/>
      <c r="E30" s="1227"/>
      <c r="F30" s="1227"/>
      <c r="G30" s="1227"/>
      <c r="H30" s="1227"/>
      <c r="I30" s="1227"/>
      <c r="J30" s="1227"/>
      <c r="K30" s="1227"/>
      <c r="L30" s="1227"/>
      <c r="M30" s="1227"/>
      <c r="N30" s="1227"/>
      <c r="O30" s="1227"/>
      <c r="P30" s="1227"/>
      <c r="Q30" s="1227"/>
      <c r="R30" s="1227"/>
      <c r="S30" s="1227"/>
      <c r="T30" s="1227"/>
      <c r="U30" s="1227"/>
      <c r="V30" s="1227"/>
      <c r="W30" s="1227"/>
      <c r="X30" s="1227"/>
      <c r="Y30" s="1227"/>
      <c r="Z30" s="1227"/>
      <c r="AA30" s="1227"/>
      <c r="AB30" s="1227"/>
      <c r="AC30" s="1227"/>
      <c r="AD30" s="1227"/>
      <c r="AE30" s="1227"/>
      <c r="AF30" s="1227"/>
      <c r="AG30" s="1227"/>
      <c r="AH30" s="1227"/>
      <c r="AI30" s="1227"/>
      <c r="AJ30" s="1227"/>
      <c r="AK30" s="1227"/>
      <c r="AL30" s="1227"/>
      <c r="AM30" s="1227"/>
      <c r="AN30" s="1227"/>
      <c r="AO30" s="1227"/>
      <c r="AP30" s="1227"/>
      <c r="AQ30" s="1227"/>
      <c r="AR30" s="1227"/>
      <c r="AS30" s="1227"/>
      <c r="AT30" s="1227"/>
      <c r="AU30" s="1227"/>
      <c r="AV30" s="1227"/>
      <c r="AW30" s="1227"/>
    </row>
    <row r="31" spans="1:49" s="412" customFormat="1" ht="12.6" customHeight="1" x14ac:dyDescent="0.3">
      <c r="A31" s="1227"/>
      <c r="B31" s="1227"/>
      <c r="C31" s="1227"/>
      <c r="D31" s="1227"/>
      <c r="E31" s="1227"/>
      <c r="F31" s="1227"/>
      <c r="G31" s="1227"/>
      <c r="H31" s="1227"/>
      <c r="I31" s="1227"/>
      <c r="J31" s="1227"/>
      <c r="K31" s="1227"/>
      <c r="L31" s="1227"/>
      <c r="M31" s="1227"/>
      <c r="N31" s="1227"/>
      <c r="O31" s="1227"/>
      <c r="P31" s="1227"/>
      <c r="Q31" s="1227"/>
      <c r="R31" s="1227"/>
      <c r="S31" s="1227"/>
      <c r="T31" s="1227"/>
      <c r="U31" s="1227"/>
      <c r="V31" s="1227"/>
      <c r="W31" s="1227"/>
      <c r="X31" s="1227"/>
      <c r="Y31" s="1227"/>
      <c r="Z31" s="1227"/>
      <c r="AA31" s="1227"/>
      <c r="AB31" s="1227"/>
      <c r="AC31" s="1227"/>
      <c r="AD31" s="1227"/>
      <c r="AE31" s="1227"/>
      <c r="AF31" s="1227"/>
      <c r="AG31" s="1227"/>
      <c r="AH31" s="1227"/>
      <c r="AI31" s="1227"/>
      <c r="AJ31" s="1227"/>
      <c r="AK31" s="1227"/>
      <c r="AL31" s="1227"/>
      <c r="AM31" s="1227"/>
      <c r="AN31" s="1227"/>
      <c r="AO31" s="1227"/>
      <c r="AP31" s="1227"/>
      <c r="AQ31" s="1227"/>
      <c r="AR31" s="1227"/>
      <c r="AS31" s="1227"/>
      <c r="AT31" s="1227"/>
      <c r="AU31" s="1227"/>
      <c r="AV31" s="1227"/>
      <c r="AW31" s="1227"/>
    </row>
    <row r="32" spans="1:49" s="412" customFormat="1" ht="12.6" customHeight="1" x14ac:dyDescent="0.3">
      <c r="A32" s="1227"/>
      <c r="B32" s="1227"/>
      <c r="C32" s="1227"/>
      <c r="D32" s="1227"/>
      <c r="E32" s="1227"/>
      <c r="F32" s="1227"/>
      <c r="G32" s="1227"/>
      <c r="H32" s="1227"/>
      <c r="I32" s="1227"/>
      <c r="J32" s="1227"/>
      <c r="K32" s="1227"/>
      <c r="L32" s="1227"/>
      <c r="M32" s="1227"/>
      <c r="N32" s="1227"/>
      <c r="O32" s="1227"/>
      <c r="P32" s="1227"/>
      <c r="Q32" s="1227"/>
      <c r="R32" s="1227"/>
      <c r="S32" s="1227"/>
      <c r="T32" s="1227"/>
      <c r="U32" s="1227"/>
      <c r="V32" s="1227"/>
      <c r="W32" s="1227"/>
      <c r="X32" s="1227"/>
      <c r="Y32" s="1227"/>
      <c r="Z32" s="1227"/>
      <c r="AA32" s="1227"/>
      <c r="AB32" s="1227"/>
      <c r="AC32" s="1227"/>
      <c r="AD32" s="1227"/>
      <c r="AE32" s="1227"/>
      <c r="AF32" s="1227"/>
      <c r="AG32" s="1227"/>
      <c r="AH32" s="1227"/>
      <c r="AI32" s="1227"/>
      <c r="AJ32" s="1227"/>
      <c r="AK32" s="1227"/>
      <c r="AL32" s="1227"/>
      <c r="AM32" s="1227"/>
      <c r="AN32" s="1227"/>
      <c r="AO32" s="1227"/>
      <c r="AP32" s="1227"/>
      <c r="AQ32" s="1227"/>
      <c r="AR32" s="1227"/>
      <c r="AS32" s="1227"/>
      <c r="AT32" s="1227"/>
      <c r="AU32" s="1227"/>
      <c r="AV32" s="1227"/>
      <c r="AW32" s="1227"/>
    </row>
    <row r="33" spans="1:54" s="412" customFormat="1" ht="12.6" customHeight="1" x14ac:dyDescent="0.3">
      <c r="A33" s="1227"/>
      <c r="B33" s="1227"/>
      <c r="C33" s="1227"/>
      <c r="D33" s="1227"/>
      <c r="E33" s="1227"/>
      <c r="F33" s="1227"/>
      <c r="G33" s="1227"/>
      <c r="H33" s="1227"/>
      <c r="I33" s="1227"/>
      <c r="J33" s="1227"/>
      <c r="K33" s="1227"/>
      <c r="L33" s="1227"/>
      <c r="M33" s="1227"/>
      <c r="N33" s="1227"/>
      <c r="O33" s="1227"/>
      <c r="P33" s="1227"/>
      <c r="Q33" s="1227"/>
      <c r="R33" s="1227"/>
      <c r="S33" s="1227"/>
      <c r="T33" s="1227"/>
      <c r="U33" s="1227"/>
      <c r="V33" s="1227"/>
      <c r="W33" s="1227"/>
      <c r="X33" s="1227"/>
      <c r="Y33" s="1227"/>
      <c r="Z33" s="1227"/>
      <c r="AA33" s="1227"/>
      <c r="AB33" s="1227"/>
      <c r="AC33" s="1227"/>
      <c r="AD33" s="1227"/>
      <c r="AE33" s="1227"/>
      <c r="AF33" s="1227"/>
      <c r="AG33" s="1227"/>
      <c r="AH33" s="1227"/>
      <c r="AI33" s="1227"/>
      <c r="AJ33" s="1227"/>
      <c r="AK33" s="1227"/>
      <c r="AL33" s="1227"/>
      <c r="AM33" s="1227"/>
      <c r="AN33" s="1227"/>
      <c r="AO33" s="1227"/>
      <c r="AP33" s="1227"/>
      <c r="AQ33" s="1227"/>
      <c r="AR33" s="1227"/>
      <c r="AS33" s="1227"/>
      <c r="AT33" s="1227"/>
      <c r="AU33" s="1227"/>
      <c r="AV33" s="1227"/>
      <c r="AW33" s="1227"/>
    </row>
    <row r="34" spans="1:54" s="412" customFormat="1" ht="12.6" customHeight="1" x14ac:dyDescent="0.3">
      <c r="A34" s="1227"/>
      <c r="B34" s="1227"/>
      <c r="C34" s="1227"/>
      <c r="D34" s="1227"/>
      <c r="E34" s="1227"/>
      <c r="F34" s="1227"/>
      <c r="G34" s="1227"/>
      <c r="H34" s="1227"/>
      <c r="I34" s="1227"/>
      <c r="J34" s="1227"/>
      <c r="K34" s="1227"/>
      <c r="L34" s="1227"/>
      <c r="M34" s="1227"/>
      <c r="N34" s="1227"/>
      <c r="O34" s="1227"/>
      <c r="P34" s="1227"/>
      <c r="Q34" s="1227"/>
      <c r="R34" s="1227"/>
      <c r="S34" s="1227"/>
      <c r="T34" s="1227"/>
      <c r="U34" s="1227"/>
      <c r="V34" s="1227"/>
      <c r="W34" s="1227"/>
      <c r="X34" s="1227"/>
      <c r="Y34" s="1227"/>
      <c r="Z34" s="1227"/>
      <c r="AA34" s="1227"/>
      <c r="AB34" s="1227"/>
      <c r="AC34" s="1227"/>
      <c r="AD34" s="1227"/>
      <c r="AE34" s="1227"/>
      <c r="AF34" s="1227"/>
      <c r="AG34" s="1227"/>
      <c r="AH34" s="1227"/>
      <c r="AI34" s="1227"/>
      <c r="AJ34" s="1227"/>
      <c r="AK34" s="1227"/>
      <c r="AL34" s="1227"/>
      <c r="AM34" s="1227"/>
      <c r="AN34" s="1227"/>
      <c r="AO34" s="1227"/>
      <c r="AP34" s="1227"/>
      <c r="AQ34" s="1227"/>
      <c r="AR34" s="1227"/>
      <c r="AS34" s="1227"/>
      <c r="AT34" s="1227"/>
      <c r="AU34" s="1227"/>
      <c r="AV34" s="1227"/>
      <c r="AW34" s="1227"/>
    </row>
    <row r="35" spans="1:54" s="412" customFormat="1" ht="12.6" customHeight="1" x14ac:dyDescent="0.3">
      <c r="A35" s="1227"/>
      <c r="B35" s="1227"/>
      <c r="C35" s="1227"/>
      <c r="D35" s="1227"/>
      <c r="E35" s="1227"/>
      <c r="F35" s="1227"/>
      <c r="G35" s="1227"/>
      <c r="H35" s="1227"/>
      <c r="I35" s="1227"/>
      <c r="J35" s="1227"/>
      <c r="K35" s="1227"/>
      <c r="L35" s="1227"/>
      <c r="M35" s="1227"/>
      <c r="N35" s="1227"/>
      <c r="O35" s="1227"/>
      <c r="P35" s="1227"/>
      <c r="Q35" s="1227"/>
      <c r="R35" s="1227"/>
      <c r="S35" s="1227"/>
      <c r="T35" s="1227"/>
      <c r="U35" s="1227"/>
      <c r="V35" s="1227"/>
      <c r="W35" s="1227"/>
      <c r="X35" s="1227"/>
      <c r="Y35" s="1227"/>
      <c r="Z35" s="1227"/>
      <c r="AA35" s="1227"/>
      <c r="AB35" s="1227"/>
      <c r="AC35" s="1227"/>
      <c r="AD35" s="1227"/>
      <c r="AE35" s="1227"/>
      <c r="AF35" s="1227"/>
      <c r="AG35" s="1227"/>
      <c r="AH35" s="1227"/>
      <c r="AI35" s="1227"/>
      <c r="AJ35" s="1227"/>
      <c r="AK35" s="1227"/>
      <c r="AL35" s="1227"/>
      <c r="AM35" s="1227"/>
      <c r="AN35" s="1227"/>
      <c r="AO35" s="1227"/>
      <c r="AP35" s="1227"/>
      <c r="AQ35" s="1227"/>
      <c r="AR35" s="1227"/>
      <c r="AS35" s="1227"/>
      <c r="AT35" s="1227"/>
      <c r="AU35" s="1227"/>
      <c r="AV35" s="1227"/>
      <c r="AW35" s="1227"/>
    </row>
    <row r="36" spans="1:54" s="412" customFormat="1" ht="12.6" customHeight="1" x14ac:dyDescent="0.3">
      <c r="A36" s="1228"/>
      <c r="B36" s="1229"/>
      <c r="C36" s="1229"/>
      <c r="D36" s="1229"/>
      <c r="E36" s="1229"/>
      <c r="F36" s="1229"/>
      <c r="G36" s="1229"/>
      <c r="H36" s="1229"/>
      <c r="I36" s="1229"/>
      <c r="J36" s="1229"/>
      <c r="K36" s="1229"/>
      <c r="L36" s="1229"/>
      <c r="M36" s="1229"/>
      <c r="N36" s="1229"/>
      <c r="O36" s="1229"/>
      <c r="P36" s="1229"/>
      <c r="Q36" s="1229"/>
      <c r="R36" s="1229"/>
      <c r="S36" s="1229"/>
      <c r="T36" s="1229"/>
      <c r="U36" s="1229"/>
      <c r="V36" s="1229"/>
      <c r="W36" s="1229"/>
      <c r="X36" s="1229"/>
      <c r="Y36" s="1229"/>
      <c r="Z36" s="1229"/>
      <c r="AA36" s="1229"/>
      <c r="AB36" s="1229"/>
      <c r="AC36" s="1229"/>
      <c r="AD36" s="1229"/>
      <c r="AE36" s="1229"/>
      <c r="AF36" s="1229"/>
      <c r="AG36" s="1229"/>
      <c r="AH36" s="1229"/>
      <c r="AI36" s="1229"/>
      <c r="AJ36" s="1229"/>
      <c r="AK36" s="1229"/>
      <c r="AL36" s="1229"/>
      <c r="AM36" s="1229"/>
      <c r="AN36" s="1229"/>
      <c r="AO36" s="1229"/>
      <c r="AP36" s="1229"/>
      <c r="AQ36" s="1229"/>
      <c r="AR36" s="1229"/>
      <c r="AS36" s="1229"/>
      <c r="AT36" s="1229"/>
      <c r="AU36" s="1229"/>
      <c r="AV36" s="1229"/>
      <c r="AW36" s="1229"/>
    </row>
    <row r="37" spans="1:54" ht="12.6" customHeight="1" x14ac:dyDescent="0.3">
      <c r="A37" s="415" t="s">
        <v>2992</v>
      </c>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415"/>
      <c r="AU37" s="415"/>
      <c r="AV37" s="415"/>
      <c r="AW37" s="415"/>
    </row>
    <row r="38" spans="1:54" s="412" customFormat="1" ht="12.6" customHeight="1" x14ac:dyDescent="0.3">
      <c r="A38" s="1213"/>
      <c r="B38" s="1214"/>
      <c r="C38" s="1214"/>
      <c r="D38" s="1214"/>
      <c r="E38" s="1214"/>
      <c r="F38" s="1214"/>
      <c r="G38" s="1214"/>
      <c r="H38" s="1214"/>
      <c r="I38" s="1214"/>
      <c r="J38" s="1214"/>
      <c r="K38" s="1214"/>
      <c r="L38" s="1214"/>
      <c r="M38" s="1214"/>
      <c r="N38" s="1214"/>
      <c r="O38" s="1214"/>
      <c r="P38" s="1214"/>
      <c r="Q38" s="1214"/>
      <c r="R38" s="1214"/>
      <c r="S38" s="1214"/>
      <c r="T38" s="1214"/>
      <c r="U38" s="1214"/>
      <c r="V38" s="1214"/>
      <c r="W38" s="1214"/>
      <c r="X38" s="1214"/>
      <c r="Y38" s="1214"/>
      <c r="Z38" s="1214"/>
      <c r="AA38" s="1214"/>
      <c r="AB38" s="1214"/>
      <c r="AC38" s="1214"/>
      <c r="AD38" s="1214"/>
      <c r="AE38" s="1214"/>
      <c r="AF38" s="1214"/>
      <c r="AG38" s="1214"/>
      <c r="AH38" s="1214"/>
      <c r="AI38" s="1214"/>
      <c r="AJ38" s="1214"/>
      <c r="AK38" s="1214"/>
      <c r="AL38" s="1214"/>
      <c r="AM38" s="1214"/>
      <c r="AN38" s="1214"/>
      <c r="AO38" s="1214"/>
      <c r="AP38" s="1214"/>
      <c r="AQ38" s="1214"/>
      <c r="AR38" s="1214"/>
      <c r="AS38" s="1214"/>
      <c r="AT38" s="1214"/>
      <c r="AU38" s="1214"/>
      <c r="AV38" s="1214"/>
      <c r="AW38" s="1215"/>
    </row>
    <row r="39" spans="1:54" s="412" customFormat="1" ht="12.6" customHeight="1" x14ac:dyDescent="0.3">
      <c r="A39" s="1216"/>
      <c r="B39" s="1154"/>
      <c r="C39" s="1154"/>
      <c r="D39" s="1154"/>
      <c r="E39" s="1154"/>
      <c r="F39" s="1154"/>
      <c r="G39" s="1154"/>
      <c r="H39" s="1154"/>
      <c r="I39" s="1154"/>
      <c r="J39" s="1154"/>
      <c r="K39" s="1154"/>
      <c r="L39" s="1154"/>
      <c r="M39" s="1154"/>
      <c r="N39" s="1154"/>
      <c r="O39" s="1154"/>
      <c r="P39" s="1154"/>
      <c r="Q39" s="1154"/>
      <c r="R39" s="1154"/>
      <c r="S39" s="1154"/>
      <c r="T39" s="1154"/>
      <c r="U39" s="1154"/>
      <c r="V39" s="1154"/>
      <c r="W39" s="1154"/>
      <c r="X39" s="1154"/>
      <c r="Y39" s="1154"/>
      <c r="Z39" s="1154"/>
      <c r="AA39" s="1154"/>
      <c r="AB39" s="1154"/>
      <c r="AC39" s="1154"/>
      <c r="AD39" s="1154"/>
      <c r="AE39" s="1154"/>
      <c r="AF39" s="1154"/>
      <c r="AG39" s="1154"/>
      <c r="AH39" s="1154"/>
      <c r="AI39" s="1154"/>
      <c r="AJ39" s="1154"/>
      <c r="AK39" s="1154"/>
      <c r="AL39" s="1154"/>
      <c r="AM39" s="1154"/>
      <c r="AN39" s="1154"/>
      <c r="AO39" s="1154"/>
      <c r="AP39" s="1154"/>
      <c r="AQ39" s="1154"/>
      <c r="AR39" s="1154"/>
      <c r="AS39" s="1154"/>
      <c r="AT39" s="1154"/>
      <c r="AU39" s="1154"/>
      <c r="AV39" s="1154"/>
      <c r="AW39" s="1217"/>
    </row>
    <row r="40" spans="1:54" s="412" customFormat="1" ht="12.6" customHeight="1" x14ac:dyDescent="0.3">
      <c r="A40" s="1216"/>
      <c r="B40" s="1154"/>
      <c r="C40" s="1154"/>
      <c r="D40" s="1154"/>
      <c r="E40" s="1154"/>
      <c r="F40" s="1154"/>
      <c r="G40" s="1154"/>
      <c r="H40" s="1154"/>
      <c r="I40" s="1154"/>
      <c r="J40" s="1154"/>
      <c r="K40" s="1154"/>
      <c r="L40" s="1154"/>
      <c r="M40" s="1154"/>
      <c r="N40" s="1154"/>
      <c r="O40" s="1154"/>
      <c r="P40" s="1154"/>
      <c r="Q40" s="1154"/>
      <c r="R40" s="1154"/>
      <c r="S40" s="1154"/>
      <c r="T40" s="1154"/>
      <c r="U40" s="1154"/>
      <c r="V40" s="1154"/>
      <c r="W40" s="1154"/>
      <c r="X40" s="1154"/>
      <c r="Y40" s="1154"/>
      <c r="Z40" s="1154"/>
      <c r="AA40" s="1154"/>
      <c r="AB40" s="1154"/>
      <c r="AC40" s="1154"/>
      <c r="AD40" s="1154"/>
      <c r="AE40" s="1154"/>
      <c r="AF40" s="1154"/>
      <c r="AG40" s="1154"/>
      <c r="AH40" s="1154"/>
      <c r="AI40" s="1154"/>
      <c r="AJ40" s="1154"/>
      <c r="AK40" s="1154"/>
      <c r="AL40" s="1154"/>
      <c r="AM40" s="1154"/>
      <c r="AN40" s="1154"/>
      <c r="AO40" s="1154"/>
      <c r="AP40" s="1154"/>
      <c r="AQ40" s="1154"/>
      <c r="AR40" s="1154"/>
      <c r="AS40" s="1154"/>
      <c r="AT40" s="1154"/>
      <c r="AU40" s="1154"/>
      <c r="AV40" s="1154"/>
      <c r="AW40" s="1217"/>
    </row>
    <row r="41" spans="1:54" s="412" customFormat="1" ht="12.6" customHeight="1" x14ac:dyDescent="0.3">
      <c r="A41" s="1218"/>
      <c r="B41" s="1219"/>
      <c r="C41" s="1219"/>
      <c r="D41" s="1219"/>
      <c r="E41" s="1219"/>
      <c r="F41" s="1219"/>
      <c r="G41" s="1219"/>
      <c r="H41" s="1219"/>
      <c r="I41" s="1219"/>
      <c r="J41" s="1219"/>
      <c r="K41" s="1219"/>
      <c r="L41" s="1219"/>
      <c r="M41" s="1219"/>
      <c r="N41" s="1219"/>
      <c r="O41" s="1219"/>
      <c r="P41" s="1219"/>
      <c r="Q41" s="1219"/>
      <c r="R41" s="1219"/>
      <c r="S41" s="1219"/>
      <c r="T41" s="1219"/>
      <c r="U41" s="1219"/>
      <c r="V41" s="1219"/>
      <c r="W41" s="1219"/>
      <c r="X41" s="1219"/>
      <c r="Y41" s="1219"/>
      <c r="Z41" s="1219"/>
      <c r="AA41" s="1219"/>
      <c r="AB41" s="1219"/>
      <c r="AC41" s="1219"/>
      <c r="AD41" s="1219"/>
      <c r="AE41" s="1219"/>
      <c r="AF41" s="1219"/>
      <c r="AG41" s="1219"/>
      <c r="AH41" s="1219"/>
      <c r="AI41" s="1219"/>
      <c r="AJ41" s="1219"/>
      <c r="AK41" s="1219"/>
      <c r="AL41" s="1219"/>
      <c r="AM41" s="1219"/>
      <c r="AN41" s="1219"/>
      <c r="AO41" s="1219"/>
      <c r="AP41" s="1219"/>
      <c r="AQ41" s="1219"/>
      <c r="AR41" s="1219"/>
      <c r="AS41" s="1219"/>
      <c r="AT41" s="1219"/>
      <c r="AU41" s="1219"/>
      <c r="AV41" s="1219"/>
      <c r="AW41" s="1220"/>
    </row>
    <row r="42" spans="1:54" s="247" customFormat="1" ht="12.6" customHeight="1" x14ac:dyDescent="0.3">
      <c r="A42" s="1124" t="s">
        <v>4992</v>
      </c>
      <c r="B42" s="1124"/>
      <c r="C42" s="1124"/>
      <c r="D42" s="1124"/>
      <c r="E42" s="1124"/>
      <c r="F42" s="1124"/>
      <c r="G42" s="1124"/>
      <c r="H42" s="1124"/>
      <c r="I42" s="1124"/>
      <c r="J42" s="1124"/>
      <c r="K42" s="1124"/>
      <c r="L42" s="1124"/>
      <c r="M42" s="1124"/>
      <c r="N42" s="1124"/>
      <c r="O42" s="1124"/>
      <c r="P42" s="1124"/>
      <c r="Q42" s="1124"/>
      <c r="R42" s="1124"/>
      <c r="S42" s="1124"/>
      <c r="T42" s="1124"/>
      <c r="U42" s="1124"/>
      <c r="V42" s="1124"/>
      <c r="W42" s="1124"/>
      <c r="X42" s="1124"/>
      <c r="Y42" s="1124"/>
      <c r="Z42" s="1124"/>
      <c r="AA42" s="1124"/>
      <c r="AB42" s="1124"/>
      <c r="AC42" s="1124"/>
      <c r="AD42" s="1124"/>
      <c r="AE42" s="1124"/>
      <c r="AF42" s="1124"/>
      <c r="AG42" s="1124"/>
      <c r="AH42" s="392"/>
      <c r="AI42" s="392"/>
      <c r="AJ42" s="392"/>
      <c r="AK42" s="1125" t="s">
        <v>2977</v>
      </c>
      <c r="AL42" s="1126"/>
      <c r="AM42" s="1127"/>
      <c r="AN42" s="392"/>
      <c r="AO42" s="744"/>
      <c r="AP42" s="744"/>
      <c r="AQ42" s="248"/>
      <c r="AR42" s="248"/>
      <c r="AS42" s="744"/>
      <c r="AT42" s="744"/>
      <c r="AU42" s="248"/>
      <c r="AV42" s="744"/>
      <c r="AW42" s="744"/>
      <c r="AX42" s="392"/>
      <c r="AY42" s="392"/>
      <c r="AZ42" s="724"/>
      <c r="BA42" s="724"/>
      <c r="BB42" s="724"/>
    </row>
    <row r="43" spans="1:54" s="247" customFormat="1" ht="12.6" customHeight="1" thickBot="1" x14ac:dyDescent="0.35">
      <c r="A43" s="1128" t="s">
        <v>4993</v>
      </c>
      <c r="B43" s="1128"/>
      <c r="C43" s="1128"/>
      <c r="D43" s="1128"/>
      <c r="E43" s="1128"/>
      <c r="F43" s="1128"/>
      <c r="G43" s="1128"/>
      <c r="H43" s="1128"/>
      <c r="I43" s="1128"/>
      <c r="J43" s="1128"/>
      <c r="K43" s="1128"/>
      <c r="L43" s="1128"/>
      <c r="M43" s="1128"/>
      <c r="N43" s="1128"/>
      <c r="O43" s="1128"/>
      <c r="P43" s="1128"/>
      <c r="Q43" s="1128"/>
      <c r="R43" s="1128"/>
      <c r="S43" s="1128"/>
      <c r="T43" s="1128"/>
      <c r="U43" s="1128"/>
      <c r="V43" s="1128"/>
      <c r="W43" s="1128"/>
      <c r="X43" s="1128"/>
      <c r="Y43" s="1128"/>
      <c r="Z43" s="1128"/>
      <c r="AA43" s="1128"/>
      <c r="AB43" s="1128"/>
      <c r="AC43" s="1128"/>
      <c r="AD43" s="1128"/>
      <c r="AE43" s="1128"/>
      <c r="AF43" s="1128"/>
      <c r="AG43" s="1128"/>
      <c r="AH43" s="289"/>
      <c r="AI43" s="289"/>
      <c r="AJ43" s="289"/>
      <c r="AK43" s="1129" t="s">
        <v>2977</v>
      </c>
      <c r="AL43" s="1130"/>
      <c r="AM43" s="1131"/>
      <c r="AN43" s="248"/>
      <c r="AO43" s="744"/>
      <c r="AP43" s="744"/>
      <c r="AQ43" s="248"/>
      <c r="AR43" s="248"/>
      <c r="AS43" s="744"/>
      <c r="AT43" s="744"/>
      <c r="AU43" s="248"/>
      <c r="AV43" s="744"/>
      <c r="AW43" s="744"/>
      <c r="AX43" s="248"/>
      <c r="AY43" s="289"/>
      <c r="AZ43" s="289"/>
      <c r="BA43" s="289"/>
      <c r="BB43" s="289"/>
    </row>
    <row r="44" spans="1:54" s="247" customFormat="1" ht="12.6" customHeight="1" x14ac:dyDescent="0.3">
      <c r="A44" s="688" t="s">
        <v>4991</v>
      </c>
      <c r="B44" s="689"/>
      <c r="C44" s="689"/>
      <c r="D44" s="689"/>
      <c r="E44" s="689"/>
      <c r="F44" s="689"/>
      <c r="G44" s="689"/>
      <c r="H44" s="689"/>
      <c r="I44" s="689"/>
      <c r="J44" s="689"/>
      <c r="K44" s="689"/>
      <c r="L44" s="689"/>
      <c r="M44" s="689"/>
      <c r="N44" s="689"/>
      <c r="O44" s="690"/>
      <c r="P44" s="694" t="s">
        <v>2907</v>
      </c>
      <c r="Q44" s="689"/>
      <c r="R44" s="689"/>
      <c r="S44" s="689"/>
      <c r="T44" s="689"/>
      <c r="U44" s="689"/>
      <c r="V44" s="689"/>
      <c r="W44" s="689"/>
      <c r="X44" s="689"/>
      <c r="Y44" s="689"/>
      <c r="Z44" s="689"/>
      <c r="AA44" s="689"/>
      <c r="AB44" s="690"/>
      <c r="AC44" s="696" t="s">
        <v>4989</v>
      </c>
      <c r="AD44" s="696"/>
      <c r="AE44" s="696"/>
      <c r="AF44" s="696"/>
      <c r="AG44" s="696"/>
      <c r="AH44" s="696"/>
      <c r="AI44" s="696"/>
      <c r="AJ44" s="696"/>
      <c r="AK44" s="696"/>
      <c r="AL44" s="696"/>
      <c r="AM44" s="696"/>
      <c r="AN44" s="694" t="s">
        <v>4990</v>
      </c>
      <c r="AO44" s="689"/>
      <c r="AP44" s="689"/>
      <c r="AQ44" s="689"/>
      <c r="AR44" s="689"/>
      <c r="AS44" s="689"/>
      <c r="AT44" s="689"/>
      <c r="AU44" s="689"/>
      <c r="AV44" s="689"/>
      <c r="AW44" s="689"/>
      <c r="AX44" s="689"/>
      <c r="AY44" s="689"/>
      <c r="AZ44" s="689"/>
      <c r="BA44" s="697"/>
      <c r="BB44" s="289"/>
    </row>
    <row r="45" spans="1:54" s="247" customFormat="1" ht="12.6" customHeight="1" thickBot="1" x14ac:dyDescent="0.35">
      <c r="A45" s="691"/>
      <c r="B45" s="692"/>
      <c r="C45" s="692"/>
      <c r="D45" s="692"/>
      <c r="E45" s="692"/>
      <c r="F45" s="692"/>
      <c r="G45" s="692"/>
      <c r="H45" s="692"/>
      <c r="I45" s="692"/>
      <c r="J45" s="692"/>
      <c r="K45" s="692"/>
      <c r="L45" s="692"/>
      <c r="M45" s="692"/>
      <c r="N45" s="692"/>
      <c r="O45" s="693"/>
      <c r="P45" s="695"/>
      <c r="Q45" s="692"/>
      <c r="R45" s="692"/>
      <c r="S45" s="692"/>
      <c r="T45" s="692"/>
      <c r="U45" s="692"/>
      <c r="V45" s="692"/>
      <c r="W45" s="692"/>
      <c r="X45" s="692"/>
      <c r="Y45" s="692"/>
      <c r="Z45" s="692"/>
      <c r="AA45" s="692"/>
      <c r="AB45" s="693"/>
      <c r="AC45" s="699">
        <v>2016</v>
      </c>
      <c r="AD45" s="700"/>
      <c r="AE45" s="700"/>
      <c r="AF45" s="700"/>
      <c r="AG45" s="700"/>
      <c r="AH45" s="701"/>
      <c r="AI45" s="699">
        <v>2015</v>
      </c>
      <c r="AJ45" s="700"/>
      <c r="AK45" s="700"/>
      <c r="AL45" s="700"/>
      <c r="AM45" s="701"/>
      <c r="AN45" s="695"/>
      <c r="AO45" s="692"/>
      <c r="AP45" s="692"/>
      <c r="AQ45" s="692"/>
      <c r="AR45" s="692"/>
      <c r="AS45" s="692"/>
      <c r="AT45" s="692"/>
      <c r="AU45" s="692"/>
      <c r="AV45" s="692"/>
      <c r="AW45" s="692"/>
      <c r="AX45" s="692"/>
      <c r="AY45" s="692"/>
      <c r="AZ45" s="692"/>
      <c r="BA45" s="698"/>
      <c r="BB45" s="289"/>
    </row>
    <row r="46" spans="1:54" s="247" customFormat="1" ht="12.6" customHeight="1" x14ac:dyDescent="0.3">
      <c r="A46" s="702"/>
      <c r="B46" s="702"/>
      <c r="C46" s="702"/>
      <c r="D46" s="702"/>
      <c r="E46" s="702"/>
      <c r="F46" s="702"/>
      <c r="G46" s="702"/>
      <c r="H46" s="702"/>
      <c r="I46" s="702"/>
      <c r="J46" s="702"/>
      <c r="K46" s="702"/>
      <c r="L46" s="702"/>
      <c r="M46" s="702"/>
      <c r="N46" s="702"/>
      <c r="O46" s="702"/>
      <c r="P46" s="702"/>
      <c r="Q46" s="702"/>
      <c r="R46" s="702"/>
      <c r="S46" s="702"/>
      <c r="T46" s="702"/>
      <c r="U46" s="702"/>
      <c r="V46" s="702"/>
      <c r="W46" s="702"/>
      <c r="X46" s="702"/>
      <c r="Y46" s="702"/>
      <c r="Z46" s="702"/>
      <c r="AA46" s="702"/>
      <c r="AB46" s="702"/>
      <c r="AC46" s="703"/>
      <c r="AD46" s="704"/>
      <c r="AE46" s="704"/>
      <c r="AF46" s="704"/>
      <c r="AG46" s="704"/>
      <c r="AH46" s="705"/>
      <c r="AI46" s="703"/>
      <c r="AJ46" s="704"/>
      <c r="AK46" s="704"/>
      <c r="AL46" s="704"/>
      <c r="AM46" s="705"/>
      <c r="AN46" s="702"/>
      <c r="AO46" s="702"/>
      <c r="AP46" s="702"/>
      <c r="AQ46" s="702"/>
      <c r="AR46" s="702"/>
      <c r="AS46" s="702"/>
      <c r="AT46" s="702"/>
      <c r="AU46" s="702"/>
      <c r="AV46" s="702"/>
      <c r="AW46" s="702"/>
      <c r="AX46" s="702"/>
      <c r="AY46" s="702"/>
      <c r="AZ46" s="702"/>
      <c r="BA46" s="702"/>
      <c r="BB46" s="289"/>
    </row>
    <row r="47" spans="1:54" s="247" customFormat="1" ht="12.6" customHeight="1" x14ac:dyDescent="0.3">
      <c r="A47" s="684"/>
      <c r="B47" s="684"/>
      <c r="C47" s="684"/>
      <c r="D47" s="684"/>
      <c r="E47" s="684"/>
      <c r="F47" s="684"/>
      <c r="G47" s="684"/>
      <c r="H47" s="684"/>
      <c r="I47" s="684"/>
      <c r="J47" s="684"/>
      <c r="K47" s="684"/>
      <c r="L47" s="684"/>
      <c r="M47" s="684"/>
      <c r="N47" s="684"/>
      <c r="O47" s="684"/>
      <c r="P47" s="684"/>
      <c r="Q47" s="684"/>
      <c r="R47" s="684"/>
      <c r="S47" s="684"/>
      <c r="T47" s="684"/>
      <c r="U47" s="684"/>
      <c r="V47" s="684"/>
      <c r="W47" s="684"/>
      <c r="X47" s="684"/>
      <c r="Y47" s="684"/>
      <c r="Z47" s="684"/>
      <c r="AA47" s="684"/>
      <c r="AB47" s="684"/>
      <c r="AC47" s="685"/>
      <c r="AD47" s="686"/>
      <c r="AE47" s="686"/>
      <c r="AF47" s="686"/>
      <c r="AG47" s="686"/>
      <c r="AH47" s="687"/>
      <c r="AI47" s="685"/>
      <c r="AJ47" s="686"/>
      <c r="AK47" s="686"/>
      <c r="AL47" s="686"/>
      <c r="AM47" s="687"/>
      <c r="AN47" s="684"/>
      <c r="AO47" s="684"/>
      <c r="AP47" s="684"/>
      <c r="AQ47" s="684"/>
      <c r="AR47" s="684"/>
      <c r="AS47" s="684"/>
      <c r="AT47" s="684"/>
      <c r="AU47" s="684"/>
      <c r="AV47" s="684"/>
      <c r="AW47" s="684"/>
      <c r="AX47" s="684"/>
      <c r="AY47" s="684"/>
      <c r="AZ47" s="684"/>
      <c r="BA47" s="684"/>
      <c r="BB47" s="289"/>
    </row>
    <row r="48" spans="1:54" s="247" customFormat="1" ht="12.6" customHeight="1" x14ac:dyDescent="0.3">
      <c r="A48" s="684"/>
      <c r="B48" s="684"/>
      <c r="C48" s="684"/>
      <c r="D48" s="684"/>
      <c r="E48" s="684"/>
      <c r="F48" s="684"/>
      <c r="G48" s="684"/>
      <c r="H48" s="684"/>
      <c r="I48" s="684"/>
      <c r="J48" s="684"/>
      <c r="K48" s="684"/>
      <c r="L48" s="684"/>
      <c r="M48" s="684"/>
      <c r="N48" s="684"/>
      <c r="O48" s="684"/>
      <c r="P48" s="684"/>
      <c r="Q48" s="684"/>
      <c r="R48" s="684"/>
      <c r="S48" s="684"/>
      <c r="T48" s="684"/>
      <c r="U48" s="684"/>
      <c r="V48" s="684"/>
      <c r="W48" s="684"/>
      <c r="X48" s="684"/>
      <c r="Y48" s="684"/>
      <c r="Z48" s="684"/>
      <c r="AA48" s="684"/>
      <c r="AB48" s="684"/>
      <c r="AC48" s="685"/>
      <c r="AD48" s="686"/>
      <c r="AE48" s="686"/>
      <c r="AF48" s="686"/>
      <c r="AG48" s="686"/>
      <c r="AH48" s="687"/>
      <c r="AI48" s="685"/>
      <c r="AJ48" s="686"/>
      <c r="AK48" s="686"/>
      <c r="AL48" s="686"/>
      <c r="AM48" s="687"/>
      <c r="AN48" s="684"/>
      <c r="AO48" s="684"/>
      <c r="AP48" s="684"/>
      <c r="AQ48" s="684"/>
      <c r="AR48" s="684"/>
      <c r="AS48" s="684"/>
      <c r="AT48" s="684"/>
      <c r="AU48" s="684"/>
      <c r="AV48" s="684"/>
      <c r="AW48" s="684"/>
      <c r="AX48" s="684"/>
      <c r="AY48" s="684"/>
      <c r="AZ48" s="684"/>
      <c r="BA48" s="684"/>
      <c r="BB48" s="289"/>
    </row>
    <row r="49" spans="1:54" s="247" customFormat="1" ht="12.6" customHeight="1" x14ac:dyDescent="0.3">
      <c r="A49" s="684"/>
      <c r="B49" s="684"/>
      <c r="C49" s="684"/>
      <c r="D49" s="684"/>
      <c r="E49" s="684"/>
      <c r="F49" s="684"/>
      <c r="G49" s="684"/>
      <c r="H49" s="684"/>
      <c r="I49" s="684"/>
      <c r="J49" s="684"/>
      <c r="K49" s="684"/>
      <c r="L49" s="684"/>
      <c r="M49" s="684"/>
      <c r="N49" s="684"/>
      <c r="O49" s="684"/>
      <c r="P49" s="684"/>
      <c r="Q49" s="684"/>
      <c r="R49" s="684"/>
      <c r="S49" s="684"/>
      <c r="T49" s="684"/>
      <c r="U49" s="684"/>
      <c r="V49" s="684"/>
      <c r="W49" s="684"/>
      <c r="X49" s="684"/>
      <c r="Y49" s="684"/>
      <c r="Z49" s="684"/>
      <c r="AA49" s="684"/>
      <c r="AB49" s="684"/>
      <c r="AC49" s="685"/>
      <c r="AD49" s="686"/>
      <c r="AE49" s="686"/>
      <c r="AF49" s="686"/>
      <c r="AG49" s="686"/>
      <c r="AH49" s="687"/>
      <c r="AI49" s="685"/>
      <c r="AJ49" s="686"/>
      <c r="AK49" s="686"/>
      <c r="AL49" s="686"/>
      <c r="AM49" s="687"/>
      <c r="AN49" s="684"/>
      <c r="AO49" s="684"/>
      <c r="AP49" s="684"/>
      <c r="AQ49" s="684"/>
      <c r="AR49" s="684"/>
      <c r="AS49" s="684"/>
      <c r="AT49" s="684"/>
      <c r="AU49" s="684"/>
      <c r="AV49" s="684"/>
      <c r="AW49" s="684"/>
      <c r="AX49" s="684"/>
      <c r="AY49" s="684"/>
      <c r="AZ49" s="684"/>
      <c r="BA49" s="684"/>
      <c r="BB49" s="289"/>
    </row>
    <row r="50" spans="1:54" s="247" customFormat="1" ht="12.6" customHeight="1" x14ac:dyDescent="0.3">
      <c r="A50" s="684"/>
      <c r="B50" s="684"/>
      <c r="C50" s="684"/>
      <c r="D50" s="684"/>
      <c r="E50" s="684"/>
      <c r="F50" s="684"/>
      <c r="G50" s="684"/>
      <c r="H50" s="684"/>
      <c r="I50" s="684"/>
      <c r="J50" s="684"/>
      <c r="K50" s="684"/>
      <c r="L50" s="684"/>
      <c r="M50" s="684"/>
      <c r="N50" s="684"/>
      <c r="O50" s="684"/>
      <c r="P50" s="684"/>
      <c r="Q50" s="684"/>
      <c r="R50" s="684"/>
      <c r="S50" s="684"/>
      <c r="T50" s="684"/>
      <c r="U50" s="684"/>
      <c r="V50" s="684"/>
      <c r="W50" s="684"/>
      <c r="X50" s="684"/>
      <c r="Y50" s="684"/>
      <c r="Z50" s="684"/>
      <c r="AA50" s="684"/>
      <c r="AB50" s="684"/>
      <c r="AC50" s="685"/>
      <c r="AD50" s="686"/>
      <c r="AE50" s="686"/>
      <c r="AF50" s="686"/>
      <c r="AG50" s="686"/>
      <c r="AH50" s="687"/>
      <c r="AI50" s="685"/>
      <c r="AJ50" s="686"/>
      <c r="AK50" s="686"/>
      <c r="AL50" s="686"/>
      <c r="AM50" s="687"/>
      <c r="AN50" s="684"/>
      <c r="AO50" s="684"/>
      <c r="AP50" s="684"/>
      <c r="AQ50" s="684"/>
      <c r="AR50" s="684"/>
      <c r="AS50" s="684"/>
      <c r="AT50" s="684"/>
      <c r="AU50" s="684"/>
      <c r="AV50" s="684"/>
      <c r="AW50" s="684"/>
      <c r="AX50" s="684"/>
      <c r="AY50" s="684"/>
      <c r="AZ50" s="684"/>
      <c r="BA50" s="684"/>
      <c r="BB50" s="289"/>
    </row>
    <row r="51" spans="1:54" s="247" customFormat="1" ht="12.6" customHeight="1" x14ac:dyDescent="0.3">
      <c r="A51" s="684"/>
      <c r="B51" s="684"/>
      <c r="C51" s="684"/>
      <c r="D51" s="684"/>
      <c r="E51" s="684"/>
      <c r="F51" s="684"/>
      <c r="G51" s="684"/>
      <c r="H51" s="684"/>
      <c r="I51" s="684"/>
      <c r="J51" s="684"/>
      <c r="K51" s="684"/>
      <c r="L51" s="684"/>
      <c r="M51" s="684"/>
      <c r="N51" s="684"/>
      <c r="O51" s="684"/>
      <c r="P51" s="684"/>
      <c r="Q51" s="684"/>
      <c r="R51" s="684"/>
      <c r="S51" s="684"/>
      <c r="T51" s="684"/>
      <c r="U51" s="684"/>
      <c r="V51" s="684"/>
      <c r="W51" s="684"/>
      <c r="X51" s="684"/>
      <c r="Y51" s="684"/>
      <c r="Z51" s="684"/>
      <c r="AA51" s="684"/>
      <c r="AB51" s="684"/>
      <c r="AC51" s="685"/>
      <c r="AD51" s="686"/>
      <c r="AE51" s="686"/>
      <c r="AF51" s="686"/>
      <c r="AG51" s="686"/>
      <c r="AH51" s="687"/>
      <c r="AI51" s="685"/>
      <c r="AJ51" s="686"/>
      <c r="AK51" s="686"/>
      <c r="AL51" s="686"/>
      <c r="AM51" s="687"/>
      <c r="AN51" s="684"/>
      <c r="AO51" s="684"/>
      <c r="AP51" s="684"/>
      <c r="AQ51" s="684"/>
      <c r="AR51" s="684"/>
      <c r="AS51" s="684"/>
      <c r="AT51" s="684"/>
      <c r="AU51" s="684"/>
      <c r="AV51" s="684"/>
      <c r="AW51" s="684"/>
      <c r="AX51" s="684"/>
      <c r="AY51" s="684"/>
      <c r="AZ51" s="684"/>
      <c r="BA51" s="684"/>
      <c r="BB51" s="289"/>
    </row>
    <row r="52" spans="1:54" s="412" customFormat="1" ht="12.6" customHeight="1" x14ac:dyDescent="0.3">
      <c r="A52" s="1219" t="s">
        <v>2993</v>
      </c>
      <c r="B52" s="1219"/>
      <c r="C52" s="1219"/>
      <c r="D52" s="1219"/>
      <c r="E52" s="1219"/>
      <c r="F52" s="1219"/>
      <c r="G52" s="1219"/>
      <c r="H52" s="1219"/>
      <c r="I52" s="1219"/>
      <c r="J52" s="1219"/>
      <c r="K52" s="1219"/>
      <c r="L52" s="1219"/>
      <c r="M52" s="1219"/>
      <c r="N52" s="1219"/>
      <c r="O52" s="1219"/>
      <c r="P52" s="1219"/>
      <c r="Q52" s="1219"/>
      <c r="R52" s="1219"/>
      <c r="S52" s="1219"/>
      <c r="T52" s="1219"/>
      <c r="U52" s="1219"/>
      <c r="V52" s="1219"/>
      <c r="W52" s="1219"/>
      <c r="X52" s="1219"/>
      <c r="Y52" s="1219"/>
      <c r="Z52" s="1219"/>
      <c r="AA52" s="1219"/>
      <c r="AB52" s="1219"/>
      <c r="AC52" s="1219"/>
      <c r="AD52" s="1219"/>
      <c r="AE52" s="1219"/>
      <c r="AF52" s="1219"/>
      <c r="AG52" s="1219"/>
      <c r="AH52" s="1219"/>
      <c r="AI52" s="1219"/>
      <c r="AJ52" s="1219"/>
      <c r="AK52" s="1219"/>
      <c r="AL52" s="1219"/>
      <c r="AM52" s="1219"/>
      <c r="AN52" s="1219"/>
      <c r="AO52" s="1219"/>
      <c r="AP52" s="1219"/>
      <c r="AQ52" s="1219"/>
      <c r="AR52" s="1219"/>
      <c r="AS52" s="1219"/>
      <c r="AT52" s="1219"/>
      <c r="AU52" s="1219"/>
      <c r="AV52" s="1219"/>
      <c r="AW52" s="1219"/>
    </row>
    <row r="53" spans="1:54" s="412" customFormat="1" ht="12.6" customHeight="1" x14ac:dyDescent="0.3">
      <c r="A53" s="1213"/>
      <c r="B53" s="1214"/>
      <c r="C53" s="1214"/>
      <c r="D53" s="1214"/>
      <c r="E53" s="1214"/>
      <c r="F53" s="1214"/>
      <c r="G53" s="1214"/>
      <c r="H53" s="1214"/>
      <c r="I53" s="1214"/>
      <c r="J53" s="1214"/>
      <c r="K53" s="1214"/>
      <c r="L53" s="1214"/>
      <c r="M53" s="1214"/>
      <c r="N53" s="1214"/>
      <c r="O53" s="1214"/>
      <c r="P53" s="1214"/>
      <c r="Q53" s="1214"/>
      <c r="R53" s="1214"/>
      <c r="S53" s="1214"/>
      <c r="T53" s="1214"/>
      <c r="U53" s="1214"/>
      <c r="V53" s="1214"/>
      <c r="W53" s="1214"/>
      <c r="X53" s="1214"/>
      <c r="Y53" s="1214"/>
      <c r="Z53" s="1214"/>
      <c r="AA53" s="1214"/>
      <c r="AB53" s="1214"/>
      <c r="AC53" s="1214"/>
      <c r="AD53" s="1214"/>
      <c r="AE53" s="1214"/>
      <c r="AF53" s="1214"/>
      <c r="AG53" s="1214"/>
      <c r="AH53" s="1214"/>
      <c r="AI53" s="1214"/>
      <c r="AJ53" s="1214"/>
      <c r="AK53" s="1214"/>
      <c r="AL53" s="1214"/>
      <c r="AM53" s="1214"/>
      <c r="AN53" s="1214"/>
      <c r="AO53" s="1214"/>
      <c r="AP53" s="1214"/>
      <c r="AQ53" s="1214"/>
      <c r="AR53" s="1214"/>
      <c r="AS53" s="1214"/>
      <c r="AT53" s="1214"/>
      <c r="AU53" s="1214"/>
      <c r="AV53" s="1214"/>
      <c r="AW53" s="1215"/>
    </row>
    <row r="54" spans="1:54" s="412" customFormat="1" ht="12.6" customHeight="1" x14ac:dyDescent="0.3">
      <c r="A54" s="1216"/>
      <c r="B54" s="1154"/>
      <c r="C54" s="1154"/>
      <c r="D54" s="1154"/>
      <c r="E54" s="1154"/>
      <c r="F54" s="1154"/>
      <c r="G54" s="1154"/>
      <c r="H54" s="1154"/>
      <c r="I54" s="1154"/>
      <c r="J54" s="1154"/>
      <c r="K54" s="1154"/>
      <c r="L54" s="1154"/>
      <c r="M54" s="1154"/>
      <c r="N54" s="1154"/>
      <c r="O54" s="1154"/>
      <c r="P54" s="1154"/>
      <c r="Q54" s="1154"/>
      <c r="R54" s="1154"/>
      <c r="S54" s="1154"/>
      <c r="T54" s="1154"/>
      <c r="U54" s="1154"/>
      <c r="V54" s="1154"/>
      <c r="W54" s="1154"/>
      <c r="X54" s="1154"/>
      <c r="Y54" s="1154"/>
      <c r="Z54" s="1154"/>
      <c r="AA54" s="1154"/>
      <c r="AB54" s="1154"/>
      <c r="AC54" s="1154"/>
      <c r="AD54" s="1154"/>
      <c r="AE54" s="1154"/>
      <c r="AF54" s="1154"/>
      <c r="AG54" s="1154"/>
      <c r="AH54" s="1154"/>
      <c r="AI54" s="1154"/>
      <c r="AJ54" s="1154"/>
      <c r="AK54" s="1154"/>
      <c r="AL54" s="1154"/>
      <c r="AM54" s="1154"/>
      <c r="AN54" s="1154"/>
      <c r="AO54" s="1154"/>
      <c r="AP54" s="1154"/>
      <c r="AQ54" s="1154"/>
      <c r="AR54" s="1154"/>
      <c r="AS54" s="1154"/>
      <c r="AT54" s="1154"/>
      <c r="AU54" s="1154"/>
      <c r="AV54" s="1154"/>
      <c r="AW54" s="1217"/>
    </row>
    <row r="55" spans="1:54" s="412" customFormat="1" ht="12.6" customHeight="1" x14ac:dyDescent="0.3">
      <c r="A55" s="1216"/>
      <c r="B55" s="1154"/>
      <c r="C55" s="1154"/>
      <c r="D55" s="1154"/>
      <c r="E55" s="1154"/>
      <c r="F55" s="1154"/>
      <c r="G55" s="1154"/>
      <c r="H55" s="1154"/>
      <c r="I55" s="1154"/>
      <c r="J55" s="1154"/>
      <c r="K55" s="1154"/>
      <c r="L55" s="1154"/>
      <c r="M55" s="1154"/>
      <c r="N55" s="1154"/>
      <c r="O55" s="1154"/>
      <c r="P55" s="1154"/>
      <c r="Q55" s="1154"/>
      <c r="R55" s="1154"/>
      <c r="S55" s="1154"/>
      <c r="T55" s="1154"/>
      <c r="U55" s="1154"/>
      <c r="V55" s="1154"/>
      <c r="W55" s="1154"/>
      <c r="X55" s="1154"/>
      <c r="Y55" s="1154"/>
      <c r="Z55" s="1154"/>
      <c r="AA55" s="1154"/>
      <c r="AB55" s="1154"/>
      <c r="AC55" s="1154"/>
      <c r="AD55" s="1154"/>
      <c r="AE55" s="1154"/>
      <c r="AF55" s="1154"/>
      <c r="AG55" s="1154"/>
      <c r="AH55" s="1154"/>
      <c r="AI55" s="1154"/>
      <c r="AJ55" s="1154"/>
      <c r="AK55" s="1154"/>
      <c r="AL55" s="1154"/>
      <c r="AM55" s="1154"/>
      <c r="AN55" s="1154"/>
      <c r="AO55" s="1154"/>
      <c r="AP55" s="1154"/>
      <c r="AQ55" s="1154"/>
      <c r="AR55" s="1154"/>
      <c r="AS55" s="1154"/>
      <c r="AT55" s="1154"/>
      <c r="AU55" s="1154"/>
      <c r="AV55" s="1154"/>
      <c r="AW55" s="1217"/>
    </row>
    <row r="56" spans="1:54" s="412" customFormat="1" ht="12.6" customHeight="1" x14ac:dyDescent="0.3">
      <c r="A56" s="1216"/>
      <c r="B56" s="1154"/>
      <c r="C56" s="1154"/>
      <c r="D56" s="1154"/>
      <c r="E56" s="1154"/>
      <c r="F56" s="1154"/>
      <c r="G56" s="1154"/>
      <c r="H56" s="1154"/>
      <c r="I56" s="1154"/>
      <c r="J56" s="1154"/>
      <c r="K56" s="1154"/>
      <c r="L56" s="1154"/>
      <c r="M56" s="1154"/>
      <c r="N56" s="1154"/>
      <c r="O56" s="1154"/>
      <c r="P56" s="1154"/>
      <c r="Q56" s="1154"/>
      <c r="R56" s="1154"/>
      <c r="S56" s="1154"/>
      <c r="T56" s="1154"/>
      <c r="U56" s="1154"/>
      <c r="V56" s="1154"/>
      <c r="W56" s="1154"/>
      <c r="X56" s="1154"/>
      <c r="Y56" s="1154"/>
      <c r="Z56" s="1154"/>
      <c r="AA56" s="1154"/>
      <c r="AB56" s="1154"/>
      <c r="AC56" s="1154"/>
      <c r="AD56" s="1154"/>
      <c r="AE56" s="1154"/>
      <c r="AF56" s="1154"/>
      <c r="AG56" s="1154"/>
      <c r="AH56" s="1154"/>
      <c r="AI56" s="1154"/>
      <c r="AJ56" s="1154"/>
      <c r="AK56" s="1154"/>
      <c r="AL56" s="1154"/>
      <c r="AM56" s="1154"/>
      <c r="AN56" s="1154"/>
      <c r="AO56" s="1154"/>
      <c r="AP56" s="1154"/>
      <c r="AQ56" s="1154"/>
      <c r="AR56" s="1154"/>
      <c r="AS56" s="1154"/>
      <c r="AT56" s="1154"/>
      <c r="AU56" s="1154"/>
      <c r="AV56" s="1154"/>
      <c r="AW56" s="1217"/>
    </row>
    <row r="57" spans="1:54" s="412" customFormat="1" ht="12.6" customHeight="1" x14ac:dyDescent="0.3">
      <c r="A57" s="1216"/>
      <c r="B57" s="1154"/>
      <c r="C57" s="1154"/>
      <c r="D57" s="1154"/>
      <c r="E57" s="1154"/>
      <c r="F57" s="1154"/>
      <c r="G57" s="1154"/>
      <c r="H57" s="1154"/>
      <c r="I57" s="1154"/>
      <c r="J57" s="1154"/>
      <c r="K57" s="1154"/>
      <c r="L57" s="1154"/>
      <c r="M57" s="1154"/>
      <c r="N57" s="1154"/>
      <c r="O57" s="1154"/>
      <c r="P57" s="1154"/>
      <c r="Q57" s="1154"/>
      <c r="R57" s="1154"/>
      <c r="S57" s="1154"/>
      <c r="T57" s="1154"/>
      <c r="U57" s="1154"/>
      <c r="V57" s="1154"/>
      <c r="W57" s="1154"/>
      <c r="X57" s="1154"/>
      <c r="Y57" s="1154"/>
      <c r="Z57" s="1154"/>
      <c r="AA57" s="1154"/>
      <c r="AB57" s="1154"/>
      <c r="AC57" s="1154"/>
      <c r="AD57" s="1154"/>
      <c r="AE57" s="1154"/>
      <c r="AF57" s="1154"/>
      <c r="AG57" s="1154"/>
      <c r="AH57" s="1154"/>
      <c r="AI57" s="1154"/>
      <c r="AJ57" s="1154"/>
      <c r="AK57" s="1154"/>
      <c r="AL57" s="1154"/>
      <c r="AM57" s="1154"/>
      <c r="AN57" s="1154"/>
      <c r="AO57" s="1154"/>
      <c r="AP57" s="1154"/>
      <c r="AQ57" s="1154"/>
      <c r="AR57" s="1154"/>
      <c r="AS57" s="1154"/>
      <c r="AT57" s="1154"/>
      <c r="AU57" s="1154"/>
      <c r="AV57" s="1154"/>
      <c r="AW57" s="1217"/>
    </row>
    <row r="58" spans="1:54" s="412" customFormat="1" ht="12.6" customHeight="1" x14ac:dyDescent="0.3">
      <c r="A58" s="1218"/>
      <c r="B58" s="1219"/>
      <c r="C58" s="1219"/>
      <c r="D58" s="1219"/>
      <c r="E58" s="1219"/>
      <c r="F58" s="1219"/>
      <c r="G58" s="1219"/>
      <c r="H58" s="1219"/>
      <c r="I58" s="1219"/>
      <c r="J58" s="1219"/>
      <c r="K58" s="1219"/>
      <c r="L58" s="1219"/>
      <c r="M58" s="1219"/>
      <c r="N58" s="1219"/>
      <c r="O58" s="1219"/>
      <c r="P58" s="1219"/>
      <c r="Q58" s="1219"/>
      <c r="R58" s="1219"/>
      <c r="S58" s="1219"/>
      <c r="T58" s="1219"/>
      <c r="U58" s="1219"/>
      <c r="V58" s="1219"/>
      <c r="W58" s="1219"/>
      <c r="X58" s="1219"/>
      <c r="Y58" s="1219"/>
      <c r="Z58" s="1219"/>
      <c r="AA58" s="1219"/>
      <c r="AB58" s="1219"/>
      <c r="AC58" s="1219"/>
      <c r="AD58" s="1219"/>
      <c r="AE58" s="1219"/>
      <c r="AF58" s="1219"/>
      <c r="AG58" s="1219"/>
      <c r="AH58" s="1219"/>
      <c r="AI58" s="1219"/>
      <c r="AJ58" s="1219"/>
      <c r="AK58" s="1219"/>
      <c r="AL58" s="1219"/>
      <c r="AM58" s="1219"/>
      <c r="AN58" s="1219"/>
      <c r="AO58" s="1219"/>
      <c r="AP58" s="1219"/>
      <c r="AQ58" s="1219"/>
      <c r="AR58" s="1219"/>
      <c r="AS58" s="1219"/>
      <c r="AT58" s="1219"/>
      <c r="AU58" s="1219"/>
      <c r="AV58" s="1219"/>
      <c r="AW58" s="1220"/>
    </row>
    <row r="59" spans="1:54" ht="12.6" customHeight="1" x14ac:dyDescent="0.3">
      <c r="A59" s="403" t="s">
        <v>2982</v>
      </c>
    </row>
    <row r="60" spans="1:54" ht="12.6" customHeight="1" x14ac:dyDescent="0.3">
      <c r="A60" s="403" t="s">
        <v>2983</v>
      </c>
      <c r="B60" s="405"/>
      <c r="C60" s="405" t="str">
        <f>$C$2</f>
        <v>KASPO partners, s.r.o.</v>
      </c>
      <c r="D60" s="405"/>
      <c r="E60" s="405"/>
      <c r="F60" s="405"/>
      <c r="G60" s="405"/>
      <c r="H60" s="405"/>
      <c r="I60" s="405"/>
      <c r="J60" s="405"/>
      <c r="K60" s="405"/>
      <c r="L60" s="405"/>
      <c r="M60" s="405"/>
      <c r="N60" s="405"/>
      <c r="O60" s="405"/>
      <c r="P60" s="405"/>
      <c r="Q60" s="405"/>
      <c r="R60" s="405"/>
      <c r="S60" s="405"/>
      <c r="T60" s="405"/>
      <c r="U60" s="405"/>
      <c r="V60" s="405"/>
      <c r="W60" s="405"/>
      <c r="X60" s="405"/>
      <c r="Y60" s="405"/>
      <c r="Z60" s="416"/>
      <c r="AB60" s="404" t="s">
        <v>909</v>
      </c>
      <c r="AD60" s="1230" t="str">
        <f t="shared" ref="AD60" si="0">$AD$2</f>
        <v>47 200 375</v>
      </c>
      <c r="AE60" s="1231"/>
      <c r="AF60" s="1231"/>
      <c r="AG60" s="1231"/>
      <c r="AH60" s="1231"/>
      <c r="AI60" s="1231"/>
      <c r="AJ60" s="1231"/>
      <c r="AK60" s="1232"/>
      <c r="AL60" s="404" t="s">
        <v>842</v>
      </c>
      <c r="AN60" s="1151" t="str">
        <f>VstupHlavička!$B$3</f>
        <v>2023787480</v>
      </c>
      <c r="AO60" s="1152"/>
      <c r="AP60" s="1152"/>
      <c r="AQ60" s="1152"/>
      <c r="AR60" s="1152"/>
      <c r="AS60" s="1152"/>
      <c r="AT60" s="1152"/>
      <c r="AU60" s="1152"/>
      <c r="AV60" s="1152"/>
      <c r="AW60" s="1153"/>
    </row>
    <row r="62" spans="1:54" ht="12.6" customHeight="1" x14ac:dyDescent="0.3">
      <c r="A62" s="415" t="s">
        <v>2994</v>
      </c>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c r="AG62" s="415"/>
      <c r="AH62" s="415"/>
      <c r="AI62" s="415"/>
      <c r="AJ62" s="415"/>
      <c r="AK62" s="415"/>
      <c r="AL62" s="415"/>
      <c r="AM62" s="415"/>
      <c r="AN62" s="415"/>
      <c r="AO62" s="415"/>
      <c r="AP62" s="415"/>
      <c r="AQ62" s="415"/>
      <c r="AR62" s="415"/>
      <c r="AS62" s="415"/>
      <c r="AT62" s="415"/>
      <c r="AU62" s="415"/>
      <c r="AV62" s="415"/>
      <c r="AW62" s="415"/>
    </row>
    <row r="63" spans="1:54" s="412" customFormat="1" ht="12.6" customHeight="1" x14ac:dyDescent="0.3">
      <c r="A63" s="1213"/>
      <c r="B63" s="1214"/>
      <c r="C63" s="1214"/>
      <c r="D63" s="1214"/>
      <c r="E63" s="1214"/>
      <c r="F63" s="1214"/>
      <c r="G63" s="1214"/>
      <c r="H63" s="1214"/>
      <c r="I63" s="1214"/>
      <c r="J63" s="1214"/>
      <c r="K63" s="1214"/>
      <c r="L63" s="1214"/>
      <c r="M63" s="1214"/>
      <c r="N63" s="1214"/>
      <c r="O63" s="1214"/>
      <c r="P63" s="1214"/>
      <c r="Q63" s="1214"/>
      <c r="R63" s="1214"/>
      <c r="S63" s="1214"/>
      <c r="T63" s="1214"/>
      <c r="U63" s="1214"/>
      <c r="V63" s="1214"/>
      <c r="W63" s="1214"/>
      <c r="X63" s="1214"/>
      <c r="Y63" s="1214"/>
      <c r="Z63" s="1214"/>
      <c r="AA63" s="1214"/>
      <c r="AB63" s="1214"/>
      <c r="AC63" s="1214"/>
      <c r="AD63" s="1214"/>
      <c r="AE63" s="1214"/>
      <c r="AF63" s="1214"/>
      <c r="AG63" s="1214"/>
      <c r="AH63" s="1214"/>
      <c r="AI63" s="1214"/>
      <c r="AJ63" s="1214"/>
      <c r="AK63" s="1214"/>
      <c r="AL63" s="1214"/>
      <c r="AM63" s="1214"/>
      <c r="AN63" s="1214"/>
      <c r="AO63" s="1214"/>
      <c r="AP63" s="1214"/>
      <c r="AQ63" s="1214"/>
      <c r="AR63" s="1214"/>
      <c r="AS63" s="1214"/>
      <c r="AT63" s="1214"/>
      <c r="AU63" s="1214"/>
      <c r="AV63" s="1214"/>
      <c r="AW63" s="1215"/>
    </row>
    <row r="64" spans="1:54" s="412" customFormat="1" ht="12.6" customHeight="1" x14ac:dyDescent="0.3">
      <c r="A64" s="1216"/>
      <c r="B64" s="1154"/>
      <c r="C64" s="1154"/>
      <c r="D64" s="1154"/>
      <c r="E64" s="1154"/>
      <c r="F64" s="1154"/>
      <c r="G64" s="1154"/>
      <c r="H64" s="1154"/>
      <c r="I64" s="1154"/>
      <c r="J64" s="1154"/>
      <c r="K64" s="1154"/>
      <c r="L64" s="1154"/>
      <c r="M64" s="1154"/>
      <c r="N64" s="1154"/>
      <c r="O64" s="1154"/>
      <c r="P64" s="1154"/>
      <c r="Q64" s="1154"/>
      <c r="R64" s="1154"/>
      <c r="S64" s="1154"/>
      <c r="T64" s="1154"/>
      <c r="U64" s="1154"/>
      <c r="V64" s="1154"/>
      <c r="W64" s="1154"/>
      <c r="X64" s="1154"/>
      <c r="Y64" s="1154"/>
      <c r="Z64" s="1154"/>
      <c r="AA64" s="1154"/>
      <c r="AB64" s="1154"/>
      <c r="AC64" s="1154"/>
      <c r="AD64" s="1154"/>
      <c r="AE64" s="1154"/>
      <c r="AF64" s="1154"/>
      <c r="AG64" s="1154"/>
      <c r="AH64" s="1154"/>
      <c r="AI64" s="1154"/>
      <c r="AJ64" s="1154"/>
      <c r="AK64" s="1154"/>
      <c r="AL64" s="1154"/>
      <c r="AM64" s="1154"/>
      <c r="AN64" s="1154"/>
      <c r="AO64" s="1154"/>
      <c r="AP64" s="1154"/>
      <c r="AQ64" s="1154"/>
      <c r="AR64" s="1154"/>
      <c r="AS64" s="1154"/>
      <c r="AT64" s="1154"/>
      <c r="AU64" s="1154"/>
      <c r="AV64" s="1154"/>
      <c r="AW64" s="1217"/>
    </row>
    <row r="65" spans="1:50" s="412" customFormat="1" ht="12.6" customHeight="1" x14ac:dyDescent="0.3">
      <c r="A65" s="1216"/>
      <c r="B65" s="1154"/>
      <c r="C65" s="1154"/>
      <c r="D65" s="1154"/>
      <c r="E65" s="1154"/>
      <c r="F65" s="1154"/>
      <c r="G65" s="1154"/>
      <c r="H65" s="1154"/>
      <c r="I65" s="1154"/>
      <c r="J65" s="1154"/>
      <c r="K65" s="1154"/>
      <c r="L65" s="1154"/>
      <c r="M65" s="1154"/>
      <c r="N65" s="1154"/>
      <c r="O65" s="1154"/>
      <c r="P65" s="1154"/>
      <c r="Q65" s="1154"/>
      <c r="R65" s="1154"/>
      <c r="S65" s="1154"/>
      <c r="T65" s="1154"/>
      <c r="U65" s="1154"/>
      <c r="V65" s="1154"/>
      <c r="W65" s="1154"/>
      <c r="X65" s="1154"/>
      <c r="Y65" s="1154"/>
      <c r="Z65" s="1154"/>
      <c r="AA65" s="1154"/>
      <c r="AB65" s="1154"/>
      <c r="AC65" s="1154"/>
      <c r="AD65" s="1154"/>
      <c r="AE65" s="1154"/>
      <c r="AF65" s="1154"/>
      <c r="AG65" s="1154"/>
      <c r="AH65" s="1154"/>
      <c r="AI65" s="1154"/>
      <c r="AJ65" s="1154"/>
      <c r="AK65" s="1154"/>
      <c r="AL65" s="1154"/>
      <c r="AM65" s="1154"/>
      <c r="AN65" s="1154"/>
      <c r="AO65" s="1154"/>
      <c r="AP65" s="1154"/>
      <c r="AQ65" s="1154"/>
      <c r="AR65" s="1154"/>
      <c r="AS65" s="1154"/>
      <c r="AT65" s="1154"/>
      <c r="AU65" s="1154"/>
      <c r="AV65" s="1154"/>
      <c r="AW65" s="1217"/>
    </row>
    <row r="66" spans="1:50" s="412" customFormat="1" ht="12.6" customHeight="1" x14ac:dyDescent="0.3">
      <c r="A66" s="1216"/>
      <c r="B66" s="1154"/>
      <c r="C66" s="1154"/>
      <c r="D66" s="1154"/>
      <c r="E66" s="1154"/>
      <c r="F66" s="1154"/>
      <c r="G66" s="1154"/>
      <c r="H66" s="1154"/>
      <c r="I66" s="1154"/>
      <c r="J66" s="1154"/>
      <c r="K66" s="1154"/>
      <c r="L66" s="1154"/>
      <c r="M66" s="1154"/>
      <c r="N66" s="1154"/>
      <c r="O66" s="1154"/>
      <c r="P66" s="1154"/>
      <c r="Q66" s="1154"/>
      <c r="R66" s="1154"/>
      <c r="S66" s="1154"/>
      <c r="T66" s="1154"/>
      <c r="U66" s="1154"/>
      <c r="V66" s="1154"/>
      <c r="W66" s="1154"/>
      <c r="X66" s="1154"/>
      <c r="Y66" s="1154"/>
      <c r="Z66" s="1154"/>
      <c r="AA66" s="1154"/>
      <c r="AB66" s="1154"/>
      <c r="AC66" s="1154"/>
      <c r="AD66" s="1154"/>
      <c r="AE66" s="1154"/>
      <c r="AF66" s="1154"/>
      <c r="AG66" s="1154"/>
      <c r="AH66" s="1154"/>
      <c r="AI66" s="1154"/>
      <c r="AJ66" s="1154"/>
      <c r="AK66" s="1154"/>
      <c r="AL66" s="1154"/>
      <c r="AM66" s="1154"/>
      <c r="AN66" s="1154"/>
      <c r="AO66" s="1154"/>
      <c r="AP66" s="1154"/>
      <c r="AQ66" s="1154"/>
      <c r="AR66" s="1154"/>
      <c r="AS66" s="1154"/>
      <c r="AT66" s="1154"/>
      <c r="AU66" s="1154"/>
      <c r="AV66" s="1154"/>
      <c r="AW66" s="1217"/>
    </row>
    <row r="67" spans="1:50" s="412" customFormat="1" ht="12.6" customHeight="1" x14ac:dyDescent="0.3">
      <c r="A67" s="1216"/>
      <c r="B67" s="1154"/>
      <c r="C67" s="1154"/>
      <c r="D67" s="1154"/>
      <c r="E67" s="1154"/>
      <c r="F67" s="1154"/>
      <c r="G67" s="1154"/>
      <c r="H67" s="1154"/>
      <c r="I67" s="1154"/>
      <c r="J67" s="1154"/>
      <c r="K67" s="1154"/>
      <c r="L67" s="1154"/>
      <c r="M67" s="1154"/>
      <c r="N67" s="1154"/>
      <c r="O67" s="1154"/>
      <c r="P67" s="1154"/>
      <c r="Q67" s="1154"/>
      <c r="R67" s="1154"/>
      <c r="S67" s="1154"/>
      <c r="T67" s="1154"/>
      <c r="U67" s="1154"/>
      <c r="V67" s="1154"/>
      <c r="W67" s="1154"/>
      <c r="X67" s="1154"/>
      <c r="Y67" s="1154"/>
      <c r="Z67" s="1154"/>
      <c r="AA67" s="1154"/>
      <c r="AB67" s="1154"/>
      <c r="AC67" s="1154"/>
      <c r="AD67" s="1154"/>
      <c r="AE67" s="1154"/>
      <c r="AF67" s="1154"/>
      <c r="AG67" s="1154"/>
      <c r="AH67" s="1154"/>
      <c r="AI67" s="1154"/>
      <c r="AJ67" s="1154"/>
      <c r="AK67" s="1154"/>
      <c r="AL67" s="1154"/>
      <c r="AM67" s="1154"/>
      <c r="AN67" s="1154"/>
      <c r="AO67" s="1154"/>
      <c r="AP67" s="1154"/>
      <c r="AQ67" s="1154"/>
      <c r="AR67" s="1154"/>
      <c r="AS67" s="1154"/>
      <c r="AT67" s="1154"/>
      <c r="AU67" s="1154"/>
      <c r="AV67" s="1154"/>
      <c r="AW67" s="1217"/>
    </row>
    <row r="68" spans="1:50" s="412" customFormat="1" ht="12.6" customHeight="1" x14ac:dyDescent="0.3">
      <c r="A68" s="1216"/>
      <c r="B68" s="1154"/>
      <c r="C68" s="1154"/>
      <c r="D68" s="1154"/>
      <c r="E68" s="1154"/>
      <c r="F68" s="1154"/>
      <c r="G68" s="1154"/>
      <c r="H68" s="1154"/>
      <c r="I68" s="1154"/>
      <c r="J68" s="1154"/>
      <c r="K68" s="1154"/>
      <c r="L68" s="1154"/>
      <c r="M68" s="1154"/>
      <c r="N68" s="1154"/>
      <c r="O68" s="1154"/>
      <c r="P68" s="1154"/>
      <c r="Q68" s="1154"/>
      <c r="R68" s="1154"/>
      <c r="S68" s="1154"/>
      <c r="T68" s="1154"/>
      <c r="U68" s="1154"/>
      <c r="V68" s="1154"/>
      <c r="W68" s="1154"/>
      <c r="X68" s="1154"/>
      <c r="Y68" s="1154"/>
      <c r="Z68" s="1154"/>
      <c r="AA68" s="1154"/>
      <c r="AB68" s="1154"/>
      <c r="AC68" s="1154"/>
      <c r="AD68" s="1154"/>
      <c r="AE68" s="1154"/>
      <c r="AF68" s="1154"/>
      <c r="AG68" s="1154"/>
      <c r="AH68" s="1154"/>
      <c r="AI68" s="1154"/>
      <c r="AJ68" s="1154"/>
      <c r="AK68" s="1154"/>
      <c r="AL68" s="1154"/>
      <c r="AM68" s="1154"/>
      <c r="AN68" s="1154"/>
      <c r="AO68" s="1154"/>
      <c r="AP68" s="1154"/>
      <c r="AQ68" s="1154"/>
      <c r="AR68" s="1154"/>
      <c r="AS68" s="1154"/>
      <c r="AT68" s="1154"/>
      <c r="AU68" s="1154"/>
      <c r="AV68" s="1154"/>
      <c r="AW68" s="1217"/>
    </row>
    <row r="69" spans="1:50" s="412" customFormat="1" ht="12.6" customHeight="1" x14ac:dyDescent="0.3">
      <c r="A69" s="1216"/>
      <c r="B69" s="1154"/>
      <c r="C69" s="1154"/>
      <c r="D69" s="1154"/>
      <c r="E69" s="1154"/>
      <c r="F69" s="1154"/>
      <c r="G69" s="1154"/>
      <c r="H69" s="1154"/>
      <c r="I69" s="1154"/>
      <c r="J69" s="1154"/>
      <c r="K69" s="1154"/>
      <c r="L69" s="1154"/>
      <c r="M69" s="1154"/>
      <c r="N69" s="1154"/>
      <c r="O69" s="1154"/>
      <c r="P69" s="1154"/>
      <c r="Q69" s="1154"/>
      <c r="R69" s="1154"/>
      <c r="S69" s="1154"/>
      <c r="T69" s="1154"/>
      <c r="U69" s="1154"/>
      <c r="V69" s="1154"/>
      <c r="W69" s="1154"/>
      <c r="X69" s="1154"/>
      <c r="Y69" s="1154"/>
      <c r="Z69" s="1154"/>
      <c r="AA69" s="1154"/>
      <c r="AB69" s="1154"/>
      <c r="AC69" s="1154"/>
      <c r="AD69" s="1154"/>
      <c r="AE69" s="1154"/>
      <c r="AF69" s="1154"/>
      <c r="AG69" s="1154"/>
      <c r="AH69" s="1154"/>
      <c r="AI69" s="1154"/>
      <c r="AJ69" s="1154"/>
      <c r="AK69" s="1154"/>
      <c r="AL69" s="1154"/>
      <c r="AM69" s="1154"/>
      <c r="AN69" s="1154"/>
      <c r="AO69" s="1154"/>
      <c r="AP69" s="1154"/>
      <c r="AQ69" s="1154"/>
      <c r="AR69" s="1154"/>
      <c r="AS69" s="1154"/>
      <c r="AT69" s="1154"/>
      <c r="AU69" s="1154"/>
      <c r="AV69" s="1154"/>
      <c r="AW69" s="1217"/>
    </row>
    <row r="70" spans="1:50" s="412" customFormat="1" ht="12.6" customHeight="1" x14ac:dyDescent="0.3">
      <c r="A70" s="1216"/>
      <c r="B70" s="1154"/>
      <c r="C70" s="1154"/>
      <c r="D70" s="1154"/>
      <c r="E70" s="1154"/>
      <c r="F70" s="1154"/>
      <c r="G70" s="1154"/>
      <c r="H70" s="1154"/>
      <c r="I70" s="1154"/>
      <c r="J70" s="1154"/>
      <c r="K70" s="1154"/>
      <c r="L70" s="1154"/>
      <c r="M70" s="1154"/>
      <c r="N70" s="1154"/>
      <c r="O70" s="1154"/>
      <c r="P70" s="1154"/>
      <c r="Q70" s="1154"/>
      <c r="R70" s="1154"/>
      <c r="S70" s="1154"/>
      <c r="T70" s="1154"/>
      <c r="U70" s="1154"/>
      <c r="V70" s="1154"/>
      <c r="W70" s="1154"/>
      <c r="X70" s="1154"/>
      <c r="Y70" s="1154"/>
      <c r="Z70" s="1154"/>
      <c r="AA70" s="1154"/>
      <c r="AB70" s="1154"/>
      <c r="AC70" s="1154"/>
      <c r="AD70" s="1154"/>
      <c r="AE70" s="1154"/>
      <c r="AF70" s="1154"/>
      <c r="AG70" s="1154"/>
      <c r="AH70" s="1154"/>
      <c r="AI70" s="1154"/>
      <c r="AJ70" s="1154"/>
      <c r="AK70" s="1154"/>
      <c r="AL70" s="1154"/>
      <c r="AM70" s="1154"/>
      <c r="AN70" s="1154"/>
      <c r="AO70" s="1154"/>
      <c r="AP70" s="1154"/>
      <c r="AQ70" s="1154"/>
      <c r="AR70" s="1154"/>
      <c r="AS70" s="1154"/>
      <c r="AT70" s="1154"/>
      <c r="AU70" s="1154"/>
      <c r="AV70" s="1154"/>
      <c r="AW70" s="1217"/>
    </row>
    <row r="71" spans="1:50" s="412" customFormat="1" ht="12.6" customHeight="1" x14ac:dyDescent="0.3">
      <c r="A71" s="1216"/>
      <c r="B71" s="1154"/>
      <c r="C71" s="1154"/>
      <c r="D71" s="1154"/>
      <c r="E71" s="1154"/>
      <c r="F71" s="1154"/>
      <c r="G71" s="1154"/>
      <c r="H71" s="1154"/>
      <c r="I71" s="1154"/>
      <c r="J71" s="1154"/>
      <c r="K71" s="1154"/>
      <c r="L71" s="1154"/>
      <c r="M71" s="1154"/>
      <c r="N71" s="1154"/>
      <c r="O71" s="1154"/>
      <c r="P71" s="1154"/>
      <c r="Q71" s="1154"/>
      <c r="R71" s="1154"/>
      <c r="S71" s="1154"/>
      <c r="T71" s="1154"/>
      <c r="U71" s="1154"/>
      <c r="V71" s="1154"/>
      <c r="W71" s="1154"/>
      <c r="X71" s="1154"/>
      <c r="Y71" s="1154"/>
      <c r="Z71" s="1154"/>
      <c r="AA71" s="1154"/>
      <c r="AB71" s="1154"/>
      <c r="AC71" s="1154"/>
      <c r="AD71" s="1154"/>
      <c r="AE71" s="1154"/>
      <c r="AF71" s="1154"/>
      <c r="AG71" s="1154"/>
      <c r="AH71" s="1154"/>
      <c r="AI71" s="1154"/>
      <c r="AJ71" s="1154"/>
      <c r="AK71" s="1154"/>
      <c r="AL71" s="1154"/>
      <c r="AM71" s="1154"/>
      <c r="AN71" s="1154"/>
      <c r="AO71" s="1154"/>
      <c r="AP71" s="1154"/>
      <c r="AQ71" s="1154"/>
      <c r="AR71" s="1154"/>
      <c r="AS71" s="1154"/>
      <c r="AT71" s="1154"/>
      <c r="AU71" s="1154"/>
      <c r="AV71" s="1154"/>
      <c r="AW71" s="1217"/>
    </row>
    <row r="72" spans="1:50" s="412" customFormat="1" ht="12.6" customHeight="1" x14ac:dyDescent="0.3">
      <c r="A72" s="1218"/>
      <c r="B72" s="1219"/>
      <c r="C72" s="1219"/>
      <c r="D72" s="1219"/>
      <c r="E72" s="1219"/>
      <c r="F72" s="1219"/>
      <c r="G72" s="1219"/>
      <c r="H72" s="1219"/>
      <c r="I72" s="1219"/>
      <c r="J72" s="1219"/>
      <c r="K72" s="1219"/>
      <c r="L72" s="1219"/>
      <c r="M72" s="1219"/>
      <c r="N72" s="1219"/>
      <c r="O72" s="1219"/>
      <c r="P72" s="1219"/>
      <c r="Q72" s="1219"/>
      <c r="R72" s="1219"/>
      <c r="S72" s="1219"/>
      <c r="T72" s="1219"/>
      <c r="U72" s="1219"/>
      <c r="V72" s="1219"/>
      <c r="W72" s="1219"/>
      <c r="X72" s="1219"/>
      <c r="Y72" s="1219"/>
      <c r="Z72" s="1219"/>
      <c r="AA72" s="1219"/>
      <c r="AB72" s="1219"/>
      <c r="AC72" s="1219"/>
      <c r="AD72" s="1219"/>
      <c r="AE72" s="1219"/>
      <c r="AF72" s="1219"/>
      <c r="AG72" s="1219"/>
      <c r="AH72" s="1219"/>
      <c r="AI72" s="1219"/>
      <c r="AJ72" s="1219"/>
      <c r="AK72" s="1219"/>
      <c r="AL72" s="1219"/>
      <c r="AM72" s="1219"/>
      <c r="AN72" s="1219"/>
      <c r="AO72" s="1219"/>
      <c r="AP72" s="1219"/>
      <c r="AQ72" s="1219"/>
      <c r="AR72" s="1219"/>
      <c r="AS72" s="1219"/>
      <c r="AT72" s="1219"/>
      <c r="AU72" s="1219"/>
      <c r="AV72" s="1219"/>
      <c r="AW72" s="1220"/>
    </row>
    <row r="73" spans="1:50" ht="12.6" customHeight="1" x14ac:dyDescent="0.3">
      <c r="A73" s="414" t="s">
        <v>2995</v>
      </c>
    </row>
    <row r="74" spans="1:50" ht="12.6" customHeight="1" x14ac:dyDescent="0.3">
      <c r="A74" s="1221" t="s">
        <v>468</v>
      </c>
      <c r="B74" s="1222"/>
      <c r="C74" s="1222"/>
      <c r="D74" s="1222"/>
      <c r="E74" s="1222"/>
      <c r="F74" s="1222"/>
      <c r="G74" s="1222"/>
      <c r="H74" s="1222"/>
      <c r="I74" s="1222"/>
      <c r="J74" s="1222"/>
      <c r="K74" s="1222"/>
      <c r="L74" s="1222"/>
      <c r="M74" s="1222"/>
      <c r="N74" s="1222"/>
      <c r="O74" s="1222"/>
      <c r="P74" s="1222"/>
      <c r="Q74" s="1222"/>
      <c r="R74" s="1222"/>
      <c r="S74" s="1222"/>
      <c r="T74" s="1223"/>
      <c r="U74" s="1221" t="s">
        <v>815</v>
      </c>
      <c r="V74" s="1222"/>
      <c r="W74" s="1222"/>
      <c r="X74" s="1222"/>
      <c r="Y74" s="1222"/>
      <c r="Z74" s="1222"/>
      <c r="AA74" s="1222"/>
      <c r="AB74" s="1222"/>
      <c r="AC74" s="1222"/>
      <c r="AD74" s="1222"/>
      <c r="AE74" s="1222"/>
      <c r="AF74" s="1222"/>
      <c r="AG74" s="1223"/>
      <c r="AH74" s="1175" t="s">
        <v>1551</v>
      </c>
      <c r="AI74" s="1176"/>
      <c r="AJ74" s="1176"/>
      <c r="AK74" s="1176"/>
      <c r="AL74" s="1176"/>
      <c r="AM74" s="1176"/>
      <c r="AN74" s="1176"/>
      <c r="AO74" s="1176"/>
      <c r="AP74" s="1176"/>
      <c r="AQ74" s="1176"/>
      <c r="AR74" s="1176"/>
      <c r="AS74" s="1176"/>
      <c r="AT74" s="1176"/>
      <c r="AU74" s="1176"/>
      <c r="AV74" s="1176"/>
      <c r="AW74" s="1177"/>
      <c r="AX74" s="403"/>
    </row>
    <row r="75" spans="1:50" ht="12.6" customHeight="1" x14ac:dyDescent="0.3">
      <c r="A75" s="1224"/>
      <c r="B75" s="1225"/>
      <c r="C75" s="1225"/>
      <c r="D75" s="1225"/>
      <c r="E75" s="1225"/>
      <c r="F75" s="1225"/>
      <c r="G75" s="1225"/>
      <c r="H75" s="1225"/>
      <c r="I75" s="1225"/>
      <c r="J75" s="1225"/>
      <c r="K75" s="1225"/>
      <c r="L75" s="1225"/>
      <c r="M75" s="1225"/>
      <c r="N75" s="1225"/>
      <c r="O75" s="1225"/>
      <c r="P75" s="1225"/>
      <c r="Q75" s="1225"/>
      <c r="R75" s="1225"/>
      <c r="S75" s="1225"/>
      <c r="T75" s="1226"/>
      <c r="U75" s="1224"/>
      <c r="V75" s="1225"/>
      <c r="W75" s="1225"/>
      <c r="X75" s="1225"/>
      <c r="Y75" s="1225"/>
      <c r="Z75" s="1225"/>
      <c r="AA75" s="1225"/>
      <c r="AB75" s="1225"/>
      <c r="AC75" s="1225"/>
      <c r="AD75" s="1225"/>
      <c r="AE75" s="1225"/>
      <c r="AF75" s="1225"/>
      <c r="AG75" s="1226"/>
      <c r="AH75" s="1172" t="s">
        <v>1550</v>
      </c>
      <c r="AI75" s="1173"/>
      <c r="AJ75" s="1173"/>
      <c r="AK75" s="1173"/>
      <c r="AL75" s="1173"/>
      <c r="AM75" s="1173"/>
      <c r="AN75" s="1173"/>
      <c r="AO75" s="1173"/>
      <c r="AP75" s="1173"/>
      <c r="AQ75" s="1173"/>
      <c r="AR75" s="1173"/>
      <c r="AS75" s="1173"/>
      <c r="AT75" s="1173"/>
      <c r="AU75" s="1173"/>
      <c r="AV75" s="1173"/>
      <c r="AW75" s="1174"/>
      <c r="AX75" s="403"/>
    </row>
    <row r="76" spans="1:50" ht="12.6" customHeight="1" x14ac:dyDescent="0.3">
      <c r="A76" s="417" t="s">
        <v>470</v>
      </c>
      <c r="B76" s="418"/>
      <c r="C76" s="418"/>
      <c r="D76" s="418"/>
      <c r="E76" s="418"/>
      <c r="F76" s="418"/>
      <c r="G76" s="418"/>
      <c r="H76" s="418"/>
      <c r="I76" s="418"/>
      <c r="J76" s="418"/>
      <c r="K76" s="418"/>
      <c r="L76" s="418"/>
      <c r="M76" s="418"/>
      <c r="N76" s="418"/>
      <c r="O76" s="418"/>
      <c r="P76" s="418"/>
      <c r="Q76" s="418"/>
      <c r="R76" s="418"/>
      <c r="S76" s="418"/>
      <c r="T76" s="419"/>
      <c r="U76" s="1179"/>
      <c r="V76" s="1209"/>
      <c r="W76" s="1209"/>
      <c r="X76" s="1209"/>
      <c r="Y76" s="1209"/>
      <c r="Z76" s="1209"/>
      <c r="AA76" s="1209"/>
      <c r="AB76" s="1209"/>
      <c r="AC76" s="1209"/>
      <c r="AD76" s="1209"/>
      <c r="AE76" s="1209"/>
      <c r="AF76" s="1209"/>
      <c r="AG76" s="1210"/>
      <c r="AH76" s="1179"/>
      <c r="AI76" s="1209"/>
      <c r="AJ76" s="1209"/>
      <c r="AK76" s="1209"/>
      <c r="AL76" s="1209"/>
      <c r="AM76" s="1209"/>
      <c r="AN76" s="1209"/>
      <c r="AO76" s="1209"/>
      <c r="AP76" s="1209"/>
      <c r="AQ76" s="1209"/>
      <c r="AR76" s="1209"/>
      <c r="AS76" s="1209"/>
      <c r="AT76" s="1209"/>
      <c r="AU76" s="1209"/>
      <c r="AV76" s="1209"/>
      <c r="AW76" s="1210"/>
      <c r="AX76" s="420"/>
    </row>
    <row r="77" spans="1:50" ht="12.6" customHeight="1" x14ac:dyDescent="0.3">
      <c r="A77" s="421" t="s">
        <v>1872</v>
      </c>
      <c r="B77" s="422"/>
      <c r="C77" s="422"/>
      <c r="D77" s="422"/>
      <c r="E77" s="422"/>
      <c r="F77" s="422"/>
      <c r="G77" s="422"/>
      <c r="H77" s="422"/>
      <c r="I77" s="422"/>
      <c r="J77" s="422"/>
      <c r="K77" s="422"/>
      <c r="L77" s="422"/>
      <c r="M77" s="422"/>
      <c r="N77" s="422"/>
      <c r="O77" s="422"/>
      <c r="P77" s="422"/>
      <c r="Q77" s="422"/>
      <c r="R77" s="422"/>
      <c r="S77" s="422"/>
      <c r="T77" s="423"/>
      <c r="U77" s="1180"/>
      <c r="V77" s="1181"/>
      <c r="W77" s="1181"/>
      <c r="X77" s="1181"/>
      <c r="Y77" s="1181"/>
      <c r="Z77" s="1181"/>
      <c r="AA77" s="1181"/>
      <c r="AB77" s="1181"/>
      <c r="AC77" s="1181"/>
      <c r="AD77" s="1181"/>
      <c r="AE77" s="1181"/>
      <c r="AF77" s="1181"/>
      <c r="AG77" s="1182"/>
      <c r="AH77" s="1180"/>
      <c r="AI77" s="1181"/>
      <c r="AJ77" s="1181"/>
      <c r="AK77" s="1181"/>
      <c r="AL77" s="1181"/>
      <c r="AM77" s="1181"/>
      <c r="AN77" s="1181"/>
      <c r="AO77" s="1181"/>
      <c r="AP77" s="1181"/>
      <c r="AQ77" s="1181"/>
      <c r="AR77" s="1181"/>
      <c r="AS77" s="1181"/>
      <c r="AT77" s="1181"/>
      <c r="AU77" s="1181"/>
      <c r="AV77" s="1181"/>
      <c r="AW77" s="1182"/>
      <c r="AX77" s="420"/>
    </row>
    <row r="78" spans="1:50" ht="12.6" customHeight="1" x14ac:dyDescent="0.3">
      <c r="A78" s="424" t="s">
        <v>1871</v>
      </c>
      <c r="B78" s="425"/>
      <c r="C78" s="425"/>
      <c r="D78" s="425"/>
      <c r="E78" s="425"/>
      <c r="F78" s="425"/>
      <c r="G78" s="425"/>
      <c r="H78" s="425"/>
      <c r="I78" s="425"/>
      <c r="J78" s="425"/>
      <c r="K78" s="425"/>
      <c r="L78" s="425"/>
      <c r="M78" s="425"/>
      <c r="N78" s="425"/>
      <c r="O78" s="425"/>
      <c r="P78" s="425"/>
      <c r="Q78" s="425"/>
      <c r="R78" s="425"/>
      <c r="S78" s="425"/>
      <c r="T78" s="426"/>
      <c r="U78" s="1183"/>
      <c r="V78" s="1184"/>
      <c r="W78" s="1184"/>
      <c r="X78" s="1184"/>
      <c r="Y78" s="1184"/>
      <c r="Z78" s="1184"/>
      <c r="AA78" s="1184"/>
      <c r="AB78" s="1184"/>
      <c r="AC78" s="1184"/>
      <c r="AD78" s="1184"/>
      <c r="AE78" s="1184"/>
      <c r="AF78" s="1184"/>
      <c r="AG78" s="1185"/>
      <c r="AH78" s="1183"/>
      <c r="AI78" s="1184"/>
      <c r="AJ78" s="1184"/>
      <c r="AK78" s="1184"/>
      <c r="AL78" s="1184"/>
      <c r="AM78" s="1184"/>
      <c r="AN78" s="1184"/>
      <c r="AO78" s="1184"/>
      <c r="AP78" s="1184"/>
      <c r="AQ78" s="1184"/>
      <c r="AR78" s="1184"/>
      <c r="AS78" s="1184"/>
      <c r="AT78" s="1184"/>
      <c r="AU78" s="1184"/>
      <c r="AV78" s="1184"/>
      <c r="AW78" s="1185"/>
      <c r="AX78" s="420"/>
    </row>
    <row r="79" spans="1:50" ht="12.6" customHeight="1" x14ac:dyDescent="0.3">
      <c r="A79" s="417" t="s">
        <v>471</v>
      </c>
      <c r="B79" s="418"/>
      <c r="C79" s="418"/>
      <c r="D79" s="418"/>
      <c r="E79" s="418"/>
      <c r="F79" s="418"/>
      <c r="G79" s="418"/>
      <c r="H79" s="418"/>
      <c r="I79" s="418"/>
      <c r="J79" s="418"/>
      <c r="K79" s="418"/>
      <c r="L79" s="418"/>
      <c r="M79" s="418"/>
      <c r="N79" s="418"/>
      <c r="O79" s="418"/>
      <c r="P79" s="418"/>
      <c r="Q79" s="418"/>
      <c r="R79" s="418"/>
      <c r="S79" s="418"/>
      <c r="T79" s="419"/>
      <c r="U79" s="1179"/>
      <c r="V79" s="1209"/>
      <c r="W79" s="1209"/>
      <c r="X79" s="1209"/>
      <c r="Y79" s="1209"/>
      <c r="Z79" s="1209"/>
      <c r="AA79" s="1209"/>
      <c r="AB79" s="1209"/>
      <c r="AC79" s="1209"/>
      <c r="AD79" s="1209"/>
      <c r="AE79" s="1209"/>
      <c r="AF79" s="1209"/>
      <c r="AG79" s="1210"/>
      <c r="AH79" s="1179"/>
      <c r="AI79" s="1209"/>
      <c r="AJ79" s="1209"/>
      <c r="AK79" s="1209"/>
      <c r="AL79" s="1209"/>
      <c r="AM79" s="1209"/>
      <c r="AN79" s="1209"/>
      <c r="AO79" s="1209"/>
      <c r="AP79" s="1209"/>
      <c r="AQ79" s="1209"/>
      <c r="AR79" s="1209"/>
      <c r="AS79" s="1209"/>
      <c r="AT79" s="1209"/>
      <c r="AU79" s="1209"/>
      <c r="AV79" s="1209"/>
      <c r="AW79" s="1210"/>
      <c r="AX79" s="420"/>
    </row>
    <row r="80" spans="1:50" ht="12.6" customHeight="1" x14ac:dyDescent="0.3">
      <c r="A80" s="427" t="s">
        <v>2996</v>
      </c>
      <c r="E80" s="1211"/>
      <c r="F80" s="1212"/>
      <c r="G80" s="1212"/>
      <c r="H80" s="1212"/>
      <c r="I80" s="1212"/>
      <c r="J80" s="1212"/>
      <c r="K80" s="1212"/>
      <c r="L80" s="1212"/>
      <c r="M80" s="1212"/>
      <c r="N80" s="1212"/>
      <c r="O80" s="1212"/>
      <c r="P80" s="1212"/>
      <c r="Q80" s="1212"/>
      <c r="R80" s="1212"/>
      <c r="S80" s="1212"/>
      <c r="T80" s="1212"/>
      <c r="U80" s="1212"/>
      <c r="V80" s="1212"/>
      <c r="W80" s="1212"/>
      <c r="X80" s="1212"/>
      <c r="Y80" s="1212"/>
      <c r="Z80" s="1212"/>
      <c r="AA80" s="1212"/>
      <c r="AB80" s="1212"/>
      <c r="AC80" s="1212"/>
      <c r="AD80" s="1212"/>
      <c r="AE80" s="1212"/>
      <c r="AF80" s="1212"/>
      <c r="AG80" s="1212"/>
      <c r="AH80" s="1212"/>
      <c r="AI80" s="1212"/>
      <c r="AJ80" s="1212"/>
      <c r="AK80" s="1212"/>
      <c r="AL80" s="1212"/>
      <c r="AM80" s="1212"/>
      <c r="AN80" s="1212"/>
      <c r="AO80" s="1212"/>
      <c r="AP80" s="1212"/>
      <c r="AQ80" s="1212"/>
      <c r="AR80" s="1212"/>
      <c r="AS80" s="1212"/>
      <c r="AT80" s="1212"/>
      <c r="AU80" s="1212"/>
      <c r="AV80" s="1212"/>
      <c r="AW80" s="1212"/>
    </row>
    <row r="81" spans="1:49" ht="12.6" customHeight="1" x14ac:dyDescent="0.3">
      <c r="A81" s="1213"/>
      <c r="B81" s="1214"/>
      <c r="C81" s="1214"/>
      <c r="D81" s="1214"/>
      <c r="E81" s="1214"/>
      <c r="F81" s="1214"/>
      <c r="G81" s="1214"/>
      <c r="H81" s="1214"/>
      <c r="I81" s="1214"/>
      <c r="J81" s="1214"/>
      <c r="K81" s="1214"/>
      <c r="L81" s="1214"/>
      <c r="M81" s="1214"/>
      <c r="N81" s="1214"/>
      <c r="O81" s="1214"/>
      <c r="P81" s="1214"/>
      <c r="Q81" s="1214"/>
      <c r="R81" s="1214"/>
      <c r="S81" s="1214"/>
      <c r="T81" s="1214"/>
      <c r="U81" s="1214"/>
      <c r="V81" s="1214"/>
      <c r="W81" s="1214"/>
      <c r="X81" s="1214"/>
      <c r="Y81" s="1214"/>
      <c r="Z81" s="1214"/>
      <c r="AA81" s="1214"/>
      <c r="AB81" s="1214"/>
      <c r="AC81" s="1214"/>
      <c r="AD81" s="1214"/>
      <c r="AE81" s="1214"/>
      <c r="AF81" s="1214"/>
      <c r="AG81" s="1214"/>
      <c r="AH81" s="1214"/>
      <c r="AI81" s="1214"/>
      <c r="AJ81" s="1214"/>
      <c r="AK81" s="1214"/>
      <c r="AL81" s="1214"/>
      <c r="AM81" s="1214"/>
      <c r="AN81" s="1214"/>
      <c r="AO81" s="1214"/>
      <c r="AP81" s="1214"/>
      <c r="AQ81" s="1214"/>
      <c r="AR81" s="1214"/>
      <c r="AS81" s="1214"/>
      <c r="AT81" s="1214"/>
      <c r="AU81" s="1214"/>
      <c r="AV81" s="1214"/>
      <c r="AW81" s="1215"/>
    </row>
    <row r="82" spans="1:49" ht="12.6" customHeight="1" x14ac:dyDescent="0.3">
      <c r="A82" s="1216"/>
      <c r="B82" s="1154"/>
      <c r="C82" s="1154"/>
      <c r="D82" s="1154"/>
      <c r="E82" s="1154"/>
      <c r="F82" s="1154"/>
      <c r="G82" s="1154"/>
      <c r="H82" s="1154"/>
      <c r="I82" s="1154"/>
      <c r="J82" s="1154"/>
      <c r="K82" s="1154"/>
      <c r="L82" s="1154"/>
      <c r="M82" s="1154"/>
      <c r="N82" s="1154"/>
      <c r="O82" s="1154"/>
      <c r="P82" s="1154"/>
      <c r="Q82" s="1154"/>
      <c r="R82" s="1154"/>
      <c r="S82" s="1154"/>
      <c r="T82" s="1154"/>
      <c r="U82" s="1154"/>
      <c r="V82" s="1154"/>
      <c r="W82" s="1154"/>
      <c r="X82" s="1154"/>
      <c r="Y82" s="1154"/>
      <c r="Z82" s="1154"/>
      <c r="AA82" s="1154"/>
      <c r="AB82" s="1154"/>
      <c r="AC82" s="1154"/>
      <c r="AD82" s="1154"/>
      <c r="AE82" s="1154"/>
      <c r="AF82" s="1154"/>
      <c r="AG82" s="1154"/>
      <c r="AH82" s="1154"/>
      <c r="AI82" s="1154"/>
      <c r="AJ82" s="1154"/>
      <c r="AK82" s="1154"/>
      <c r="AL82" s="1154"/>
      <c r="AM82" s="1154"/>
      <c r="AN82" s="1154"/>
      <c r="AO82" s="1154"/>
      <c r="AP82" s="1154"/>
      <c r="AQ82" s="1154"/>
      <c r="AR82" s="1154"/>
      <c r="AS82" s="1154"/>
      <c r="AT82" s="1154"/>
      <c r="AU82" s="1154"/>
      <c r="AV82" s="1154"/>
      <c r="AW82" s="1217"/>
    </row>
    <row r="83" spans="1:49" ht="12.6" customHeight="1" x14ac:dyDescent="0.3">
      <c r="A83" s="1216"/>
      <c r="B83" s="1154"/>
      <c r="C83" s="1154"/>
      <c r="D83" s="1154"/>
      <c r="E83" s="1154"/>
      <c r="F83" s="1154"/>
      <c r="G83" s="1154"/>
      <c r="H83" s="1154"/>
      <c r="I83" s="1154"/>
      <c r="J83" s="1154"/>
      <c r="K83" s="1154"/>
      <c r="L83" s="1154"/>
      <c r="M83" s="1154"/>
      <c r="N83" s="1154"/>
      <c r="O83" s="1154"/>
      <c r="P83" s="1154"/>
      <c r="Q83" s="1154"/>
      <c r="R83" s="1154"/>
      <c r="S83" s="1154"/>
      <c r="T83" s="1154"/>
      <c r="U83" s="1154"/>
      <c r="V83" s="1154"/>
      <c r="W83" s="1154"/>
      <c r="X83" s="1154"/>
      <c r="Y83" s="1154"/>
      <c r="Z83" s="1154"/>
      <c r="AA83" s="1154"/>
      <c r="AB83" s="1154"/>
      <c r="AC83" s="1154"/>
      <c r="AD83" s="1154"/>
      <c r="AE83" s="1154"/>
      <c r="AF83" s="1154"/>
      <c r="AG83" s="1154"/>
      <c r="AH83" s="1154"/>
      <c r="AI83" s="1154"/>
      <c r="AJ83" s="1154"/>
      <c r="AK83" s="1154"/>
      <c r="AL83" s="1154"/>
      <c r="AM83" s="1154"/>
      <c r="AN83" s="1154"/>
      <c r="AO83" s="1154"/>
      <c r="AP83" s="1154"/>
      <c r="AQ83" s="1154"/>
      <c r="AR83" s="1154"/>
      <c r="AS83" s="1154"/>
      <c r="AT83" s="1154"/>
      <c r="AU83" s="1154"/>
      <c r="AV83" s="1154"/>
      <c r="AW83" s="1217"/>
    </row>
    <row r="84" spans="1:49" ht="12.6" customHeight="1" x14ac:dyDescent="0.3">
      <c r="A84" s="1218"/>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219"/>
      <c r="AJ84" s="1219"/>
      <c r="AK84" s="1219"/>
      <c r="AL84" s="1219"/>
      <c r="AM84" s="1219"/>
      <c r="AN84" s="1219"/>
      <c r="AO84" s="1219"/>
      <c r="AP84" s="1219"/>
      <c r="AQ84" s="1219"/>
      <c r="AR84" s="1219"/>
      <c r="AS84" s="1219"/>
      <c r="AT84" s="1219"/>
      <c r="AU84" s="1219"/>
      <c r="AV84" s="1219"/>
      <c r="AW84" s="1220"/>
    </row>
    <row r="85" spans="1:49" s="412" customFormat="1" ht="12.6" customHeight="1" x14ac:dyDescent="0.3">
      <c r="A85" s="1186" t="s">
        <v>2997</v>
      </c>
      <c r="B85" s="1187"/>
      <c r="C85" s="1187"/>
      <c r="D85" s="1187"/>
      <c r="E85" s="1187"/>
      <c r="F85" s="1187"/>
      <c r="G85" s="1187"/>
      <c r="H85" s="1187"/>
      <c r="I85" s="1187"/>
      <c r="J85" s="1187"/>
      <c r="K85" s="1187"/>
      <c r="L85" s="1187"/>
      <c r="M85" s="1187"/>
      <c r="N85" s="1187"/>
      <c r="O85" s="1187"/>
      <c r="P85" s="1187"/>
      <c r="Q85" s="1187"/>
      <c r="R85" s="1187"/>
      <c r="S85" s="1187"/>
      <c r="T85" s="1187"/>
      <c r="U85" s="1187"/>
      <c r="V85" s="1187"/>
      <c r="W85" s="1187"/>
      <c r="X85" s="1187"/>
      <c r="Y85" s="1187"/>
      <c r="Z85" s="1187"/>
      <c r="AA85" s="1187"/>
      <c r="AB85" s="1187"/>
      <c r="AC85" s="1187"/>
      <c r="AD85" s="1187"/>
      <c r="AE85" s="1187"/>
      <c r="AF85" s="1187"/>
      <c r="AG85" s="1187"/>
      <c r="AH85" s="1187"/>
      <c r="AI85" s="1187"/>
      <c r="AJ85" s="1187"/>
      <c r="AK85" s="1187"/>
      <c r="AL85" s="1187"/>
      <c r="AM85" s="1187"/>
      <c r="AN85" s="1187"/>
      <c r="AO85" s="1187"/>
      <c r="AP85" s="1187"/>
      <c r="AQ85" s="1187"/>
      <c r="AR85" s="1187"/>
      <c r="AS85" s="1187"/>
      <c r="AT85" s="1187"/>
      <c r="AU85" s="1187"/>
      <c r="AV85" s="1187"/>
      <c r="AW85" s="1187"/>
    </row>
    <row r="86" spans="1:49" s="412" customFormat="1" ht="12.6" customHeight="1" x14ac:dyDescent="0.3">
      <c r="A86" s="428"/>
      <c r="B86" s="429"/>
      <c r="C86" s="429"/>
      <c r="D86" s="429"/>
      <c r="E86" s="429"/>
      <c r="F86" s="429"/>
      <c r="G86" s="429"/>
      <c r="H86" s="429"/>
      <c r="I86" s="429"/>
      <c r="J86" s="429"/>
      <c r="K86" s="429"/>
      <c r="L86" s="429"/>
      <c r="M86" s="429"/>
      <c r="N86" s="429"/>
      <c r="O86" s="429"/>
      <c r="P86" s="429"/>
      <c r="Q86" s="429"/>
      <c r="R86" s="429"/>
      <c r="S86" s="429"/>
      <c r="T86" s="429"/>
      <c r="U86" s="429"/>
      <c r="V86" s="429"/>
      <c r="W86" s="429"/>
      <c r="X86" s="429"/>
      <c r="Y86" s="429"/>
      <c r="Z86" s="429"/>
      <c r="AA86" s="429"/>
      <c r="AB86" s="429"/>
      <c r="AC86" s="429"/>
      <c r="AD86" s="429"/>
      <c r="AE86" s="429"/>
      <c r="AF86" s="429"/>
      <c r="AG86" s="429"/>
      <c r="AH86" s="429"/>
      <c r="AI86" s="429"/>
      <c r="AJ86" s="429"/>
      <c r="AK86" s="429"/>
      <c r="AL86" s="429"/>
      <c r="AM86" s="429"/>
      <c r="AN86" s="429"/>
      <c r="AO86" s="429"/>
      <c r="AP86" s="429"/>
      <c r="AQ86" s="429"/>
      <c r="AR86" s="429"/>
      <c r="AS86" s="429"/>
      <c r="AT86" s="429"/>
      <c r="AU86" s="429"/>
      <c r="AV86" s="429"/>
      <c r="AW86" s="429"/>
    </row>
    <row r="87" spans="1:49" s="412" customFormat="1" ht="12.6" customHeight="1" x14ac:dyDescent="0.3">
      <c r="A87" s="1189" t="s">
        <v>2998</v>
      </c>
      <c r="B87" s="1189"/>
      <c r="C87" s="1189"/>
      <c r="D87" s="1189"/>
      <c r="E87" s="1189"/>
      <c r="F87" s="1189"/>
      <c r="G87" s="1189"/>
      <c r="H87" s="1189"/>
      <c r="I87" s="1189"/>
      <c r="J87" s="1189"/>
      <c r="K87" s="1189"/>
      <c r="L87" s="1189"/>
      <c r="M87" s="1189"/>
      <c r="N87" s="1189"/>
      <c r="O87" s="1189"/>
      <c r="P87" s="1189"/>
      <c r="Q87" s="1189"/>
      <c r="R87" s="1189"/>
      <c r="S87" s="1189"/>
      <c r="T87" s="1189"/>
      <c r="U87" s="1189"/>
      <c r="V87" s="1189"/>
      <c r="W87" s="1189"/>
      <c r="X87" s="1189"/>
      <c r="Y87" s="1189"/>
      <c r="Z87" s="1189"/>
      <c r="AA87" s="1189"/>
      <c r="AB87" s="1189"/>
      <c r="AC87" s="1189"/>
      <c r="AD87" s="1189"/>
      <c r="AE87" s="1189"/>
      <c r="AF87" s="1189"/>
      <c r="AG87" s="1189"/>
      <c r="AH87" s="1189"/>
      <c r="AI87" s="1189"/>
      <c r="AJ87" s="1189"/>
      <c r="AK87" s="1189"/>
      <c r="AL87" s="1189"/>
      <c r="AM87" s="1189"/>
      <c r="AN87" s="1189"/>
      <c r="AO87" s="1189"/>
      <c r="AP87" s="1189"/>
      <c r="AQ87" s="1189"/>
      <c r="AR87" s="1189"/>
      <c r="AS87" s="1189"/>
      <c r="AT87" s="1189"/>
      <c r="AU87" s="1189"/>
      <c r="AV87" s="1189"/>
      <c r="AW87" s="1189"/>
    </row>
    <row r="88" spans="1:49" s="412" customFormat="1" ht="12.6" customHeight="1" x14ac:dyDescent="0.3">
      <c r="A88" s="427" t="s">
        <v>2996</v>
      </c>
      <c r="B88" s="430"/>
      <c r="C88" s="430"/>
      <c r="D88" s="430"/>
      <c r="E88" s="430"/>
      <c r="F88" s="430"/>
      <c r="G88" s="430"/>
      <c r="H88" s="430"/>
      <c r="I88" s="430"/>
      <c r="J88" s="430"/>
      <c r="K88" s="430"/>
      <c r="L88" s="430"/>
      <c r="M88" s="430"/>
      <c r="N88" s="430"/>
      <c r="O88" s="430"/>
      <c r="P88" s="430"/>
      <c r="Q88" s="430"/>
      <c r="R88" s="430"/>
      <c r="S88" s="430"/>
      <c r="T88" s="430"/>
      <c r="U88" s="430"/>
      <c r="V88" s="430"/>
      <c r="W88" s="430"/>
      <c r="X88" s="430"/>
      <c r="Y88" s="430"/>
      <c r="Z88" s="430"/>
      <c r="AA88" s="430"/>
      <c r="AB88" s="430"/>
      <c r="AC88" s="430"/>
      <c r="AD88" s="430"/>
      <c r="AE88" s="430"/>
      <c r="AF88" s="430"/>
      <c r="AG88" s="430"/>
      <c r="AH88" s="430"/>
      <c r="AI88" s="430"/>
      <c r="AJ88" s="430"/>
      <c r="AK88" s="430"/>
      <c r="AL88" s="430"/>
      <c r="AM88" s="430"/>
      <c r="AN88" s="430"/>
      <c r="AO88" s="430"/>
      <c r="AP88" s="430"/>
      <c r="AQ88" s="430"/>
      <c r="AR88" s="430"/>
      <c r="AS88" s="430"/>
      <c r="AT88" s="430"/>
      <c r="AU88" s="430"/>
      <c r="AV88" s="430"/>
      <c r="AW88" s="430"/>
    </row>
    <row r="89" spans="1:49" s="412" customFormat="1" ht="60" customHeight="1" x14ac:dyDescent="0.3">
      <c r="A89" s="1142"/>
      <c r="B89" s="1143"/>
      <c r="C89" s="1143"/>
      <c r="D89" s="1143"/>
      <c r="E89" s="1143"/>
      <c r="F89" s="1143"/>
      <c r="G89" s="1143"/>
      <c r="H89" s="1143"/>
      <c r="I89" s="1143"/>
      <c r="J89" s="1143"/>
      <c r="K89" s="1143"/>
      <c r="L89" s="1143"/>
      <c r="M89" s="1143"/>
      <c r="N89" s="1143"/>
      <c r="O89" s="1143"/>
      <c r="P89" s="1143"/>
      <c r="Q89" s="1143"/>
      <c r="R89" s="1143"/>
      <c r="S89" s="1143"/>
      <c r="T89" s="1143"/>
      <c r="U89" s="1143"/>
      <c r="V89" s="1143"/>
      <c r="W89" s="1143"/>
      <c r="X89" s="1143"/>
      <c r="Y89" s="1143"/>
      <c r="Z89" s="1143"/>
      <c r="AA89" s="1143"/>
      <c r="AB89" s="1143"/>
      <c r="AC89" s="1143"/>
      <c r="AD89" s="1143"/>
      <c r="AE89" s="1143"/>
      <c r="AF89" s="1143"/>
      <c r="AG89" s="1143"/>
      <c r="AH89" s="1143"/>
      <c r="AI89" s="1143"/>
      <c r="AJ89" s="1143"/>
      <c r="AK89" s="1143"/>
      <c r="AL89" s="1143"/>
      <c r="AM89" s="1143"/>
      <c r="AN89" s="1143"/>
      <c r="AO89" s="1143"/>
      <c r="AP89" s="1143"/>
      <c r="AQ89" s="1143"/>
      <c r="AR89" s="1143"/>
      <c r="AS89" s="1143"/>
      <c r="AT89" s="1143"/>
      <c r="AU89" s="1143"/>
      <c r="AV89" s="1143"/>
      <c r="AW89" s="1144"/>
    </row>
    <row r="90" spans="1:49" s="412" customFormat="1" ht="12.6" customHeight="1" x14ac:dyDescent="0.3">
      <c r="A90" s="1189" t="s">
        <v>2999</v>
      </c>
      <c r="B90" s="1189"/>
      <c r="C90" s="1189"/>
      <c r="D90" s="1189"/>
      <c r="E90" s="1189"/>
      <c r="F90" s="1189"/>
      <c r="G90" s="1189"/>
      <c r="H90" s="1189"/>
      <c r="I90" s="1189"/>
      <c r="J90" s="1189"/>
      <c r="K90" s="1189"/>
      <c r="L90" s="1189"/>
      <c r="M90" s="1189"/>
      <c r="N90" s="1189"/>
      <c r="O90" s="1189"/>
      <c r="P90" s="1189"/>
      <c r="Q90" s="1189"/>
      <c r="R90" s="1189"/>
      <c r="S90" s="1189"/>
      <c r="T90" s="1189"/>
      <c r="U90" s="1189"/>
      <c r="V90" s="1189"/>
      <c r="W90" s="1189"/>
      <c r="X90" s="1189"/>
      <c r="Y90" s="1189"/>
      <c r="Z90" s="1189"/>
      <c r="AA90" s="1189"/>
      <c r="AB90" s="1189"/>
      <c r="AC90" s="1189"/>
      <c r="AD90" s="1189"/>
      <c r="AE90" s="1189"/>
      <c r="AF90" s="1189"/>
      <c r="AG90" s="1189"/>
      <c r="AH90" s="1189"/>
      <c r="AI90" s="1189"/>
      <c r="AJ90" s="1189"/>
      <c r="AK90" s="1189"/>
      <c r="AL90" s="1189"/>
      <c r="AM90" s="1189"/>
      <c r="AN90" s="1189"/>
      <c r="AO90" s="1189"/>
      <c r="AP90" s="1189"/>
      <c r="AQ90" s="1189"/>
      <c r="AR90" s="1189"/>
      <c r="AS90" s="1189"/>
      <c r="AT90" s="1189"/>
      <c r="AU90" s="1189"/>
      <c r="AV90" s="1189"/>
      <c r="AW90" s="1189"/>
    </row>
    <row r="91" spans="1:49" s="412" customFormat="1" ht="12.6" customHeight="1" x14ac:dyDescent="0.3">
      <c r="A91" s="1208" t="s">
        <v>3000</v>
      </c>
      <c r="B91" s="1208"/>
      <c r="C91" s="1208"/>
      <c r="D91" s="1208"/>
      <c r="E91" s="1208"/>
      <c r="F91" s="1208"/>
      <c r="G91" s="1208"/>
      <c r="H91" s="1208"/>
      <c r="I91" s="1208"/>
      <c r="J91" s="1208"/>
      <c r="K91" s="1208"/>
      <c r="L91" s="1208"/>
      <c r="M91" s="1208"/>
      <c r="N91" s="1208"/>
      <c r="O91" s="1208"/>
      <c r="P91" s="1208"/>
      <c r="Q91" s="1208"/>
      <c r="R91" s="1208"/>
      <c r="S91" s="1208"/>
      <c r="T91" s="1208"/>
      <c r="U91" s="1208"/>
      <c r="V91" s="1208"/>
      <c r="W91" s="1208"/>
      <c r="X91" s="1208"/>
      <c r="Y91" s="1208"/>
      <c r="Z91" s="1208"/>
      <c r="AA91" s="1208"/>
      <c r="AB91" s="1208"/>
      <c r="AC91" s="1208"/>
      <c r="AD91" s="1208"/>
      <c r="AE91" s="1208"/>
      <c r="AF91" s="1208"/>
      <c r="AG91" s="1208"/>
      <c r="AH91" s="1208"/>
      <c r="AI91" s="1208"/>
      <c r="AJ91" s="1208"/>
      <c r="AK91" s="1208"/>
      <c r="AL91" s="1208"/>
      <c r="AM91" s="1208"/>
      <c r="AN91" s="1208"/>
      <c r="AO91" s="1208"/>
      <c r="AP91" s="1208"/>
      <c r="AQ91" s="1208"/>
      <c r="AR91" s="1208"/>
      <c r="AS91" s="1208"/>
      <c r="AT91" s="1208"/>
      <c r="AU91" s="1208"/>
      <c r="AV91" s="1208"/>
      <c r="AW91" s="1208"/>
    </row>
    <row r="92" spans="1:49" s="412" customFormat="1" ht="12.75" customHeight="1" x14ac:dyDescent="0.3">
      <c r="A92" s="427" t="s">
        <v>2996</v>
      </c>
      <c r="B92" s="430"/>
      <c r="C92" s="430"/>
      <c r="D92" s="430"/>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430"/>
      <c r="AE92" s="430"/>
      <c r="AF92" s="430"/>
      <c r="AG92" s="430"/>
      <c r="AH92" s="430"/>
      <c r="AI92" s="430"/>
      <c r="AJ92" s="430"/>
      <c r="AK92" s="430"/>
      <c r="AL92" s="430"/>
      <c r="AM92" s="430"/>
      <c r="AN92" s="430"/>
      <c r="AO92" s="430"/>
      <c r="AP92" s="430"/>
      <c r="AQ92" s="430"/>
      <c r="AR92" s="430"/>
      <c r="AS92" s="430"/>
      <c r="AT92" s="430"/>
      <c r="AU92" s="430"/>
      <c r="AV92" s="430"/>
      <c r="AW92" s="430"/>
    </row>
    <row r="93" spans="1:49" s="412" customFormat="1" ht="60" customHeight="1" x14ac:dyDescent="0.3">
      <c r="A93" s="1142"/>
      <c r="B93" s="1143"/>
      <c r="C93" s="1143"/>
      <c r="D93" s="1143"/>
      <c r="E93" s="1143"/>
      <c r="F93" s="1143"/>
      <c r="G93" s="1143"/>
      <c r="H93" s="1143"/>
      <c r="I93" s="1143"/>
      <c r="J93" s="1143"/>
      <c r="K93" s="1143"/>
      <c r="L93" s="1143"/>
      <c r="M93" s="1143"/>
      <c r="N93" s="1143"/>
      <c r="O93" s="1143"/>
      <c r="P93" s="1143"/>
      <c r="Q93" s="1143"/>
      <c r="R93" s="1143"/>
      <c r="S93" s="1143"/>
      <c r="T93" s="1143"/>
      <c r="U93" s="1143"/>
      <c r="V93" s="1143"/>
      <c r="W93" s="1143"/>
      <c r="X93" s="1143"/>
      <c r="Y93" s="1143"/>
      <c r="Z93" s="1143"/>
      <c r="AA93" s="1143"/>
      <c r="AB93" s="1143"/>
      <c r="AC93" s="1143"/>
      <c r="AD93" s="1143"/>
      <c r="AE93" s="1143"/>
      <c r="AF93" s="1143"/>
      <c r="AG93" s="1143"/>
      <c r="AH93" s="1143"/>
      <c r="AI93" s="1143"/>
      <c r="AJ93" s="1143"/>
      <c r="AK93" s="1143"/>
      <c r="AL93" s="1143"/>
      <c r="AM93" s="1143"/>
      <c r="AN93" s="1143"/>
      <c r="AO93" s="1143"/>
      <c r="AP93" s="1143"/>
      <c r="AQ93" s="1143"/>
      <c r="AR93" s="1143"/>
      <c r="AS93" s="1143"/>
      <c r="AT93" s="1143"/>
      <c r="AU93" s="1143"/>
      <c r="AV93" s="1143"/>
      <c r="AW93" s="1144"/>
    </row>
    <row r="94" spans="1:49" s="412" customFormat="1" ht="12.6" customHeight="1" x14ac:dyDescent="0.3">
      <c r="A94" s="1208" t="s">
        <v>3001</v>
      </c>
      <c r="B94" s="1208"/>
      <c r="C94" s="1208"/>
      <c r="D94" s="1208"/>
      <c r="E94" s="1208"/>
      <c r="F94" s="1208"/>
      <c r="G94" s="1208"/>
      <c r="H94" s="1208"/>
      <c r="I94" s="1208"/>
      <c r="J94" s="1208"/>
      <c r="K94" s="1208"/>
      <c r="L94" s="1208"/>
      <c r="M94" s="1208"/>
      <c r="N94" s="1208"/>
      <c r="O94" s="1208"/>
      <c r="P94" s="1208"/>
      <c r="Q94" s="1208"/>
      <c r="R94" s="1208"/>
      <c r="S94" s="1208"/>
      <c r="T94" s="1208"/>
      <c r="U94" s="1208"/>
      <c r="V94" s="1208"/>
      <c r="W94" s="1208"/>
      <c r="X94" s="1208"/>
      <c r="Y94" s="1208"/>
      <c r="Z94" s="1208"/>
      <c r="AA94" s="1208"/>
      <c r="AB94" s="1208"/>
      <c r="AC94" s="1208"/>
      <c r="AD94" s="1208"/>
      <c r="AE94" s="1208"/>
      <c r="AF94" s="1208"/>
      <c r="AG94" s="1208"/>
      <c r="AH94" s="1208"/>
      <c r="AI94" s="1208"/>
      <c r="AJ94" s="1208"/>
      <c r="AK94" s="1208"/>
      <c r="AL94" s="1208"/>
      <c r="AM94" s="1208"/>
      <c r="AN94" s="1208"/>
      <c r="AO94" s="1208"/>
      <c r="AP94" s="1208"/>
      <c r="AQ94" s="1208"/>
      <c r="AR94" s="1208"/>
      <c r="AS94" s="1208"/>
      <c r="AT94" s="1208"/>
      <c r="AU94" s="1208"/>
      <c r="AV94" s="1208"/>
      <c r="AW94" s="1208"/>
    </row>
    <row r="95" spans="1:49" s="412" customFormat="1" ht="12.6" customHeight="1" x14ac:dyDescent="0.3">
      <c r="A95" s="427" t="s">
        <v>2996</v>
      </c>
      <c r="B95" s="430"/>
      <c r="C95" s="430"/>
      <c r="D95" s="430"/>
      <c r="E95" s="430"/>
      <c r="F95" s="430"/>
      <c r="G95" s="430"/>
      <c r="H95" s="430"/>
      <c r="I95" s="430"/>
      <c r="J95" s="430"/>
      <c r="K95" s="430"/>
      <c r="L95" s="430"/>
      <c r="M95" s="430"/>
      <c r="N95" s="430"/>
      <c r="O95" s="430"/>
      <c r="P95" s="430"/>
      <c r="Q95" s="430"/>
      <c r="R95" s="430"/>
      <c r="S95" s="430"/>
      <c r="T95" s="430"/>
      <c r="U95" s="430"/>
      <c r="V95" s="430"/>
      <c r="W95" s="430"/>
      <c r="X95" s="430"/>
      <c r="Y95" s="430"/>
      <c r="Z95" s="430"/>
      <c r="AA95" s="430"/>
      <c r="AB95" s="430"/>
      <c r="AC95" s="430"/>
      <c r="AD95" s="430"/>
      <c r="AE95" s="430"/>
      <c r="AF95" s="430"/>
      <c r="AG95" s="430"/>
      <c r="AH95" s="430"/>
      <c r="AI95" s="430"/>
      <c r="AJ95" s="430"/>
      <c r="AK95" s="430"/>
      <c r="AL95" s="430"/>
      <c r="AM95" s="430"/>
      <c r="AN95" s="430"/>
      <c r="AO95" s="430"/>
      <c r="AP95" s="430"/>
      <c r="AQ95" s="430"/>
      <c r="AR95" s="430"/>
      <c r="AS95" s="430"/>
      <c r="AT95" s="430"/>
      <c r="AU95" s="430"/>
      <c r="AV95" s="430"/>
      <c r="AW95" s="430"/>
    </row>
    <row r="96" spans="1:49" s="412" customFormat="1" ht="60" customHeight="1" x14ac:dyDescent="0.3">
      <c r="A96" s="1142"/>
      <c r="B96" s="1143"/>
      <c r="C96" s="1143"/>
      <c r="D96" s="1143"/>
      <c r="E96" s="1143"/>
      <c r="F96" s="1143"/>
      <c r="G96" s="1143"/>
      <c r="H96" s="1143"/>
      <c r="I96" s="1143"/>
      <c r="J96" s="1143"/>
      <c r="K96" s="1143"/>
      <c r="L96" s="1143"/>
      <c r="M96" s="1143"/>
      <c r="N96" s="1143"/>
      <c r="O96" s="1143"/>
      <c r="P96" s="1143"/>
      <c r="Q96" s="1143"/>
      <c r="R96" s="1143"/>
      <c r="S96" s="1143"/>
      <c r="T96" s="1143"/>
      <c r="U96" s="1143"/>
      <c r="V96" s="1143"/>
      <c r="W96" s="1143"/>
      <c r="X96" s="1143"/>
      <c r="Y96" s="1143"/>
      <c r="Z96" s="1143"/>
      <c r="AA96" s="1143"/>
      <c r="AB96" s="1143"/>
      <c r="AC96" s="1143"/>
      <c r="AD96" s="1143"/>
      <c r="AE96" s="1143"/>
      <c r="AF96" s="1143"/>
      <c r="AG96" s="1143"/>
      <c r="AH96" s="1143"/>
      <c r="AI96" s="1143"/>
      <c r="AJ96" s="1143"/>
      <c r="AK96" s="1143"/>
      <c r="AL96" s="1143"/>
      <c r="AM96" s="1143"/>
      <c r="AN96" s="1143"/>
      <c r="AO96" s="1143"/>
      <c r="AP96" s="1143"/>
      <c r="AQ96" s="1143"/>
      <c r="AR96" s="1143"/>
      <c r="AS96" s="1143"/>
      <c r="AT96" s="1143"/>
      <c r="AU96" s="1143"/>
      <c r="AV96" s="1143"/>
      <c r="AW96" s="1144"/>
    </row>
    <row r="97" spans="1:49" s="412" customFormat="1" ht="12.6" customHeight="1" x14ac:dyDescent="0.3">
      <c r="A97" s="1208" t="s">
        <v>3002</v>
      </c>
      <c r="B97" s="1208"/>
      <c r="C97" s="1208"/>
      <c r="D97" s="1208"/>
      <c r="E97" s="1208"/>
      <c r="F97" s="1208"/>
      <c r="G97" s="1208"/>
      <c r="H97" s="1208"/>
      <c r="I97" s="1208"/>
      <c r="J97" s="1208"/>
      <c r="K97" s="1208"/>
      <c r="L97" s="1208"/>
      <c r="M97" s="1208"/>
      <c r="N97" s="1208"/>
      <c r="O97" s="1208"/>
      <c r="P97" s="1208"/>
      <c r="Q97" s="1208"/>
      <c r="R97" s="1208"/>
      <c r="S97" s="1208"/>
      <c r="T97" s="1208"/>
      <c r="U97" s="1208"/>
      <c r="V97" s="1208"/>
      <c r="W97" s="1208"/>
      <c r="X97" s="1208"/>
      <c r="Y97" s="1208"/>
      <c r="Z97" s="1208"/>
      <c r="AA97" s="1208"/>
      <c r="AB97" s="1208"/>
      <c r="AC97" s="1208"/>
      <c r="AD97" s="1208"/>
      <c r="AE97" s="1208"/>
      <c r="AF97" s="1208"/>
      <c r="AG97" s="1208"/>
      <c r="AH97" s="1208"/>
      <c r="AI97" s="1208"/>
      <c r="AJ97" s="1208"/>
      <c r="AK97" s="1208"/>
      <c r="AL97" s="1208"/>
      <c r="AM97" s="1208"/>
      <c r="AN97" s="1208"/>
      <c r="AO97" s="1208"/>
      <c r="AP97" s="1208"/>
      <c r="AQ97" s="1208"/>
      <c r="AR97" s="1208"/>
      <c r="AS97" s="1208"/>
      <c r="AT97" s="1208"/>
      <c r="AU97" s="1208"/>
      <c r="AV97" s="1208"/>
      <c r="AW97" s="1208"/>
    </row>
    <row r="98" spans="1:49" s="412" customFormat="1" ht="12.6" customHeight="1" x14ac:dyDescent="0.3">
      <c r="A98" s="427" t="s">
        <v>2996</v>
      </c>
      <c r="B98" s="430"/>
      <c r="C98" s="430"/>
      <c r="D98" s="430"/>
      <c r="E98" s="430"/>
      <c r="F98" s="430"/>
      <c r="G98" s="430"/>
      <c r="H98" s="430"/>
      <c r="I98" s="430"/>
      <c r="J98" s="430"/>
      <c r="K98" s="430"/>
      <c r="L98" s="430"/>
      <c r="M98" s="430"/>
      <c r="N98" s="430"/>
      <c r="O98" s="430"/>
      <c r="P98" s="430"/>
      <c r="Q98" s="430"/>
      <c r="R98" s="430"/>
      <c r="S98" s="430"/>
      <c r="T98" s="430"/>
      <c r="U98" s="430"/>
      <c r="V98" s="430"/>
      <c r="W98" s="430"/>
      <c r="X98" s="430"/>
      <c r="Y98" s="430"/>
      <c r="Z98" s="430"/>
      <c r="AA98" s="430"/>
      <c r="AB98" s="430"/>
      <c r="AC98" s="430"/>
      <c r="AD98" s="430"/>
      <c r="AE98" s="430"/>
      <c r="AF98" s="430"/>
      <c r="AG98" s="430"/>
      <c r="AH98" s="430"/>
      <c r="AI98" s="430"/>
      <c r="AJ98" s="430"/>
      <c r="AK98" s="430"/>
      <c r="AL98" s="430"/>
      <c r="AM98" s="430"/>
      <c r="AN98" s="430"/>
      <c r="AO98" s="430"/>
      <c r="AP98" s="430"/>
      <c r="AQ98" s="430"/>
      <c r="AR98" s="430"/>
      <c r="AS98" s="430"/>
      <c r="AT98" s="430"/>
      <c r="AU98" s="430"/>
      <c r="AV98" s="430"/>
      <c r="AW98" s="430"/>
    </row>
    <row r="99" spans="1:49" s="412" customFormat="1" ht="60" customHeight="1" x14ac:dyDescent="0.3">
      <c r="A99" s="1142"/>
      <c r="B99" s="1143"/>
      <c r="C99" s="1143"/>
      <c r="D99" s="1143"/>
      <c r="E99" s="1143"/>
      <c r="F99" s="1143"/>
      <c r="G99" s="1143"/>
      <c r="H99" s="1143"/>
      <c r="I99" s="1143"/>
      <c r="J99" s="1143"/>
      <c r="K99" s="1143"/>
      <c r="L99" s="1143"/>
      <c r="M99" s="1143"/>
      <c r="N99" s="1143"/>
      <c r="O99" s="1143"/>
      <c r="P99" s="1143"/>
      <c r="Q99" s="1143"/>
      <c r="R99" s="1143"/>
      <c r="S99" s="1143"/>
      <c r="T99" s="1143"/>
      <c r="U99" s="1143"/>
      <c r="V99" s="1143"/>
      <c r="W99" s="1143"/>
      <c r="X99" s="1143"/>
      <c r="Y99" s="1143"/>
      <c r="Z99" s="1143"/>
      <c r="AA99" s="1143"/>
      <c r="AB99" s="1143"/>
      <c r="AC99" s="1143"/>
      <c r="AD99" s="1143"/>
      <c r="AE99" s="1143"/>
      <c r="AF99" s="1143"/>
      <c r="AG99" s="1143"/>
      <c r="AH99" s="1143"/>
      <c r="AI99" s="1143"/>
      <c r="AJ99" s="1143"/>
      <c r="AK99" s="1143"/>
      <c r="AL99" s="1143"/>
      <c r="AM99" s="1143"/>
      <c r="AN99" s="1143"/>
      <c r="AO99" s="1143"/>
      <c r="AP99" s="1143"/>
      <c r="AQ99" s="1143"/>
      <c r="AR99" s="1143"/>
      <c r="AS99" s="1143"/>
      <c r="AT99" s="1143"/>
      <c r="AU99" s="1143"/>
      <c r="AV99" s="1143"/>
      <c r="AW99" s="1144"/>
    </row>
    <row r="100" spans="1:49" s="412" customFormat="1" ht="12.6" customHeight="1" x14ac:dyDescent="0.3">
      <c r="A100" s="403" t="s">
        <v>2982</v>
      </c>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row>
    <row r="101" spans="1:49" s="412" customFormat="1" ht="12.6" customHeight="1" x14ac:dyDescent="0.3">
      <c r="A101" s="403" t="s">
        <v>2983</v>
      </c>
      <c r="B101" s="405"/>
      <c r="C101" s="405" t="str">
        <f>$C$2</f>
        <v>KASPO partners, s.r.o.</v>
      </c>
      <c r="D101" s="405"/>
      <c r="E101" s="405"/>
      <c r="F101" s="405"/>
      <c r="G101" s="405"/>
      <c r="H101" s="405"/>
      <c r="I101" s="405"/>
      <c r="J101" s="405"/>
      <c r="K101" s="405"/>
      <c r="L101" s="405"/>
      <c r="M101" s="405"/>
      <c r="N101" s="405"/>
      <c r="O101" s="405"/>
      <c r="P101" s="405"/>
      <c r="Q101" s="405"/>
      <c r="R101" s="405"/>
      <c r="S101" s="405"/>
      <c r="T101" s="405"/>
      <c r="U101" s="405"/>
      <c r="V101" s="405"/>
      <c r="W101" s="405"/>
      <c r="X101" s="405"/>
      <c r="Y101" s="405"/>
      <c r="Z101" s="416"/>
      <c r="AA101" s="404"/>
      <c r="AB101" s="404" t="s">
        <v>909</v>
      </c>
      <c r="AC101" s="404"/>
      <c r="AD101" s="1148" t="str">
        <f t="shared" ref="AD101" si="1">$AD$2</f>
        <v>47 200 375</v>
      </c>
      <c r="AE101" s="1149"/>
      <c r="AF101" s="1149"/>
      <c r="AG101" s="1149"/>
      <c r="AH101" s="1149"/>
      <c r="AI101" s="1149"/>
      <c r="AJ101" s="1149"/>
      <c r="AK101" s="1150"/>
      <c r="AL101" s="404" t="s">
        <v>842</v>
      </c>
      <c r="AM101" s="404"/>
      <c r="AN101" s="1151" t="str">
        <f>VstupHlavička!$B$3</f>
        <v>2023787480</v>
      </c>
      <c r="AO101" s="1152"/>
      <c r="AP101" s="1152"/>
      <c r="AQ101" s="1152"/>
      <c r="AR101" s="1152"/>
      <c r="AS101" s="1152"/>
      <c r="AT101" s="1152"/>
      <c r="AU101" s="1152"/>
      <c r="AV101" s="1152"/>
      <c r="AW101" s="1153"/>
    </row>
    <row r="102" spans="1:49" s="412" customFormat="1" ht="12.6" customHeight="1" x14ac:dyDescent="0.3">
      <c r="A102" s="427"/>
      <c r="B102" s="427"/>
      <c r="C102" s="427"/>
      <c r="D102" s="427"/>
      <c r="E102" s="427"/>
      <c r="F102" s="427"/>
      <c r="G102" s="427"/>
      <c r="H102" s="427"/>
      <c r="I102" s="427"/>
      <c r="J102" s="427"/>
      <c r="K102" s="427"/>
      <c r="L102" s="427"/>
      <c r="M102" s="427"/>
      <c r="N102" s="427"/>
      <c r="O102" s="427"/>
      <c r="P102" s="427"/>
      <c r="Q102" s="427"/>
      <c r="R102" s="427"/>
      <c r="S102" s="427"/>
      <c r="T102" s="427"/>
      <c r="U102" s="427"/>
      <c r="V102" s="427"/>
      <c r="W102" s="427"/>
      <c r="X102" s="427"/>
      <c r="Y102" s="427"/>
      <c r="Z102" s="427"/>
      <c r="AA102" s="427"/>
      <c r="AB102" s="427"/>
      <c r="AC102" s="427"/>
      <c r="AD102" s="427"/>
      <c r="AE102" s="427"/>
      <c r="AF102" s="427"/>
      <c r="AG102" s="427"/>
      <c r="AH102" s="427"/>
      <c r="AI102" s="427"/>
      <c r="AJ102" s="427"/>
      <c r="AK102" s="427"/>
      <c r="AL102" s="427"/>
      <c r="AM102" s="427"/>
      <c r="AN102" s="427"/>
      <c r="AO102" s="427"/>
      <c r="AP102" s="427"/>
      <c r="AQ102" s="427"/>
      <c r="AR102" s="427"/>
      <c r="AS102" s="427"/>
      <c r="AT102" s="427"/>
      <c r="AU102" s="427"/>
      <c r="AV102" s="427"/>
      <c r="AW102" s="427"/>
    </row>
    <row r="103" spans="1:49" s="412" customFormat="1" ht="12.6" customHeight="1" x14ac:dyDescent="0.3">
      <c r="A103" s="1208" t="s">
        <v>3003</v>
      </c>
      <c r="B103" s="1208"/>
      <c r="C103" s="1208"/>
      <c r="D103" s="1208"/>
      <c r="E103" s="1208"/>
      <c r="F103" s="1208"/>
      <c r="G103" s="1208"/>
      <c r="H103" s="1208"/>
      <c r="I103" s="1208"/>
      <c r="J103" s="1208"/>
      <c r="K103" s="1208"/>
      <c r="L103" s="1208"/>
      <c r="M103" s="1208"/>
      <c r="N103" s="1208"/>
      <c r="O103" s="1208"/>
      <c r="P103" s="1208"/>
      <c r="Q103" s="1208"/>
      <c r="R103" s="1208"/>
      <c r="S103" s="1208"/>
      <c r="T103" s="1208"/>
      <c r="U103" s="1208"/>
      <c r="V103" s="1208"/>
      <c r="W103" s="1208"/>
      <c r="X103" s="1208"/>
      <c r="Y103" s="1208"/>
      <c r="Z103" s="1208"/>
      <c r="AA103" s="1208"/>
      <c r="AB103" s="1208"/>
      <c r="AC103" s="1208"/>
      <c r="AD103" s="1208"/>
      <c r="AE103" s="1208"/>
      <c r="AF103" s="1208"/>
      <c r="AG103" s="1208"/>
      <c r="AH103" s="1208"/>
      <c r="AI103" s="1208"/>
      <c r="AJ103" s="1208"/>
      <c r="AK103" s="1208"/>
      <c r="AL103" s="1208"/>
      <c r="AM103" s="1208"/>
      <c r="AN103" s="1208"/>
      <c r="AO103" s="1208"/>
      <c r="AP103" s="1208"/>
      <c r="AQ103" s="1208"/>
      <c r="AR103" s="1208"/>
      <c r="AS103" s="1208"/>
      <c r="AT103" s="1208"/>
      <c r="AU103" s="1208"/>
      <c r="AV103" s="1208"/>
      <c r="AW103" s="1208"/>
    </row>
    <row r="104" spans="1:49" s="412" customFormat="1" ht="12.6" customHeight="1" x14ac:dyDescent="0.3">
      <c r="A104" s="427" t="s">
        <v>2996</v>
      </c>
      <c r="B104" s="430"/>
      <c r="C104" s="430"/>
      <c r="D104" s="430"/>
      <c r="E104" s="430"/>
      <c r="F104" s="430"/>
      <c r="G104" s="430"/>
      <c r="H104" s="430"/>
      <c r="I104" s="430"/>
      <c r="J104" s="430"/>
      <c r="K104" s="430"/>
      <c r="L104" s="430"/>
      <c r="M104" s="430"/>
      <c r="N104" s="430"/>
      <c r="O104" s="430"/>
      <c r="P104" s="430"/>
      <c r="Q104" s="430"/>
      <c r="R104" s="430"/>
      <c r="S104" s="430"/>
      <c r="T104" s="430"/>
      <c r="U104" s="430"/>
      <c r="V104" s="430"/>
      <c r="W104" s="430"/>
      <c r="X104" s="430"/>
      <c r="Y104" s="430"/>
      <c r="Z104" s="430"/>
      <c r="AA104" s="430"/>
      <c r="AB104" s="430"/>
      <c r="AC104" s="430"/>
      <c r="AD104" s="430"/>
      <c r="AE104" s="430"/>
      <c r="AF104" s="430"/>
      <c r="AG104" s="430"/>
      <c r="AH104" s="430"/>
      <c r="AI104" s="430"/>
      <c r="AJ104" s="430"/>
      <c r="AK104" s="430"/>
      <c r="AL104" s="430"/>
      <c r="AM104" s="430"/>
      <c r="AN104" s="430"/>
      <c r="AO104" s="430"/>
      <c r="AP104" s="430"/>
      <c r="AQ104" s="430"/>
      <c r="AR104" s="430"/>
      <c r="AS104" s="430"/>
      <c r="AT104" s="430"/>
      <c r="AU104" s="430"/>
      <c r="AV104" s="430"/>
      <c r="AW104" s="430"/>
    </row>
    <row r="105" spans="1:49" s="412" customFormat="1" ht="60" customHeight="1" x14ac:dyDescent="0.3">
      <c r="A105" s="1142"/>
      <c r="B105" s="1143"/>
      <c r="C105" s="1143"/>
      <c r="D105" s="1143"/>
      <c r="E105" s="1143"/>
      <c r="F105" s="1143"/>
      <c r="G105" s="1143"/>
      <c r="H105" s="1143"/>
      <c r="I105" s="1143"/>
      <c r="J105" s="1143"/>
      <c r="K105" s="1143"/>
      <c r="L105" s="1143"/>
      <c r="M105" s="1143"/>
      <c r="N105" s="1143"/>
      <c r="O105" s="1143"/>
      <c r="P105" s="1143"/>
      <c r="Q105" s="1143"/>
      <c r="R105" s="1143"/>
      <c r="S105" s="1143"/>
      <c r="T105" s="1143"/>
      <c r="U105" s="1143"/>
      <c r="V105" s="1143"/>
      <c r="W105" s="1143"/>
      <c r="X105" s="1143"/>
      <c r="Y105" s="1143"/>
      <c r="Z105" s="1143"/>
      <c r="AA105" s="1143"/>
      <c r="AB105" s="1143"/>
      <c r="AC105" s="1143"/>
      <c r="AD105" s="1143"/>
      <c r="AE105" s="1143"/>
      <c r="AF105" s="1143"/>
      <c r="AG105" s="1143"/>
      <c r="AH105" s="1143"/>
      <c r="AI105" s="1143"/>
      <c r="AJ105" s="1143"/>
      <c r="AK105" s="1143"/>
      <c r="AL105" s="1143"/>
      <c r="AM105" s="1143"/>
      <c r="AN105" s="1143"/>
      <c r="AO105" s="1143"/>
      <c r="AP105" s="1143"/>
      <c r="AQ105" s="1143"/>
      <c r="AR105" s="1143"/>
      <c r="AS105" s="1143"/>
      <c r="AT105" s="1143"/>
      <c r="AU105" s="1143"/>
      <c r="AV105" s="1143"/>
      <c r="AW105" s="1144"/>
    </row>
    <row r="106" spans="1:49" s="412" customFormat="1" ht="12.6" customHeight="1" x14ac:dyDescent="0.3">
      <c r="A106" s="1208" t="s">
        <v>3004</v>
      </c>
      <c r="B106" s="1208"/>
      <c r="C106" s="1208"/>
      <c r="D106" s="1208"/>
      <c r="E106" s="1208"/>
      <c r="F106" s="1208"/>
      <c r="G106" s="1208"/>
      <c r="H106" s="1208"/>
      <c r="I106" s="1208"/>
      <c r="J106" s="1208"/>
      <c r="K106" s="1208"/>
      <c r="L106" s="1208"/>
      <c r="M106" s="1208"/>
      <c r="N106" s="1208"/>
      <c r="O106" s="1208"/>
      <c r="P106" s="1208"/>
      <c r="Q106" s="1208"/>
      <c r="R106" s="1208"/>
      <c r="S106" s="1208"/>
      <c r="T106" s="1208"/>
      <c r="U106" s="1208"/>
      <c r="V106" s="1208"/>
      <c r="W106" s="1208"/>
      <c r="X106" s="1208"/>
      <c r="Y106" s="1208"/>
      <c r="Z106" s="1208"/>
      <c r="AA106" s="1208"/>
      <c r="AB106" s="1208"/>
      <c r="AC106" s="1208"/>
      <c r="AD106" s="1208"/>
      <c r="AE106" s="1208"/>
      <c r="AF106" s="1208"/>
      <c r="AG106" s="1208"/>
      <c r="AH106" s="1208"/>
      <c r="AI106" s="1208"/>
      <c r="AJ106" s="1208"/>
      <c r="AK106" s="1208"/>
      <c r="AL106" s="1208"/>
      <c r="AM106" s="1208"/>
      <c r="AN106" s="1208"/>
      <c r="AO106" s="1208"/>
      <c r="AP106" s="1208"/>
      <c r="AQ106" s="1208"/>
      <c r="AR106" s="1208"/>
      <c r="AS106" s="1208"/>
      <c r="AT106" s="1208"/>
      <c r="AU106" s="1208"/>
      <c r="AV106" s="1208"/>
      <c r="AW106" s="1208"/>
    </row>
    <row r="107" spans="1:49" s="412" customFormat="1" ht="12.6" customHeight="1" x14ac:dyDescent="0.3">
      <c r="A107" s="427" t="s">
        <v>2996</v>
      </c>
      <c r="B107" s="430"/>
      <c r="C107" s="430"/>
      <c r="D107" s="430"/>
      <c r="E107" s="430"/>
      <c r="F107" s="430"/>
      <c r="G107" s="430"/>
      <c r="H107" s="430"/>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430"/>
      <c r="AE107" s="430"/>
      <c r="AF107" s="430"/>
      <c r="AG107" s="430"/>
      <c r="AH107" s="430"/>
      <c r="AI107" s="430"/>
      <c r="AJ107" s="430"/>
      <c r="AK107" s="430"/>
      <c r="AL107" s="430"/>
      <c r="AM107" s="430"/>
      <c r="AN107" s="430"/>
      <c r="AO107" s="430"/>
      <c r="AP107" s="430"/>
      <c r="AQ107" s="430"/>
      <c r="AR107" s="430"/>
      <c r="AS107" s="430"/>
      <c r="AT107" s="430"/>
      <c r="AU107" s="430"/>
      <c r="AV107" s="430"/>
      <c r="AW107" s="430"/>
    </row>
    <row r="108" spans="1:49" s="412" customFormat="1" ht="60" customHeight="1" x14ac:dyDescent="0.3">
      <c r="A108" s="1142"/>
      <c r="B108" s="1143"/>
      <c r="C108" s="1143"/>
      <c r="D108" s="1143"/>
      <c r="E108" s="1143"/>
      <c r="F108" s="1143"/>
      <c r="G108" s="1143"/>
      <c r="H108" s="1143"/>
      <c r="I108" s="1143"/>
      <c r="J108" s="1143"/>
      <c r="K108" s="1143"/>
      <c r="L108" s="1143"/>
      <c r="M108" s="1143"/>
      <c r="N108" s="1143"/>
      <c r="O108" s="1143"/>
      <c r="P108" s="1143"/>
      <c r="Q108" s="1143"/>
      <c r="R108" s="1143"/>
      <c r="S108" s="1143"/>
      <c r="T108" s="1143"/>
      <c r="U108" s="1143"/>
      <c r="V108" s="1143"/>
      <c r="W108" s="1143"/>
      <c r="X108" s="1143"/>
      <c r="Y108" s="1143"/>
      <c r="Z108" s="1143"/>
      <c r="AA108" s="1143"/>
      <c r="AB108" s="1143"/>
      <c r="AC108" s="1143"/>
      <c r="AD108" s="1143"/>
      <c r="AE108" s="1143"/>
      <c r="AF108" s="1143"/>
      <c r="AG108" s="1143"/>
      <c r="AH108" s="1143"/>
      <c r="AI108" s="1143"/>
      <c r="AJ108" s="1143"/>
      <c r="AK108" s="1143"/>
      <c r="AL108" s="1143"/>
      <c r="AM108" s="1143"/>
      <c r="AN108" s="1143"/>
      <c r="AO108" s="1143"/>
      <c r="AP108" s="1143"/>
      <c r="AQ108" s="1143"/>
      <c r="AR108" s="1143"/>
      <c r="AS108" s="1143"/>
      <c r="AT108" s="1143"/>
      <c r="AU108" s="1143"/>
      <c r="AV108" s="1143"/>
      <c r="AW108" s="1144"/>
    </row>
    <row r="109" spans="1:49" s="412" customFormat="1" ht="12.6" customHeight="1" x14ac:dyDescent="0.3">
      <c r="A109" s="1208" t="s">
        <v>3005</v>
      </c>
      <c r="B109" s="1208"/>
      <c r="C109" s="1208"/>
      <c r="D109" s="1208"/>
      <c r="E109" s="1208"/>
      <c r="F109" s="1208"/>
      <c r="G109" s="1208" t="s">
        <v>3005</v>
      </c>
      <c r="H109" s="1208"/>
      <c r="I109" s="1208"/>
      <c r="J109" s="1208"/>
      <c r="K109" s="1208"/>
      <c r="L109" s="1208"/>
      <c r="M109" s="1208"/>
      <c r="N109" s="1208"/>
      <c r="O109" s="1208"/>
      <c r="P109" s="1208"/>
      <c r="Q109" s="1208"/>
      <c r="R109" s="1208"/>
      <c r="S109" s="1208"/>
      <c r="T109" s="1208"/>
      <c r="U109" s="1208"/>
      <c r="V109" s="1208"/>
      <c r="W109" s="1208"/>
      <c r="X109" s="1208"/>
      <c r="Y109" s="1208"/>
      <c r="Z109" s="1208"/>
      <c r="AA109" s="1208"/>
      <c r="AB109" s="1208"/>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row>
    <row r="110" spans="1:49" s="412" customFormat="1" ht="12.6" customHeight="1" x14ac:dyDescent="0.3">
      <c r="A110" s="427" t="s">
        <v>2996</v>
      </c>
      <c r="B110" s="430"/>
      <c r="C110" s="430"/>
      <c r="D110" s="430"/>
      <c r="E110" s="430"/>
      <c r="F110" s="430"/>
      <c r="G110" s="430"/>
      <c r="H110" s="430"/>
      <c r="I110" s="430"/>
      <c r="J110" s="430"/>
      <c r="K110" s="430"/>
      <c r="L110" s="430"/>
      <c r="M110" s="430"/>
      <c r="N110" s="430"/>
      <c r="O110" s="430"/>
      <c r="P110" s="430"/>
      <c r="Q110" s="430"/>
      <c r="R110" s="430"/>
      <c r="S110" s="430"/>
      <c r="T110" s="430"/>
      <c r="U110" s="430"/>
      <c r="V110" s="430"/>
      <c r="W110" s="430"/>
      <c r="X110" s="430"/>
      <c r="Y110" s="430"/>
      <c r="Z110" s="430"/>
      <c r="AA110" s="430"/>
      <c r="AB110" s="430"/>
      <c r="AC110" s="430"/>
      <c r="AD110" s="430"/>
      <c r="AE110" s="430"/>
      <c r="AF110" s="430"/>
      <c r="AG110" s="430"/>
      <c r="AH110" s="430"/>
      <c r="AI110" s="430"/>
      <c r="AJ110" s="430"/>
      <c r="AK110" s="430"/>
      <c r="AL110" s="430"/>
      <c r="AM110" s="430"/>
      <c r="AN110" s="430"/>
      <c r="AO110" s="430"/>
      <c r="AP110" s="430"/>
      <c r="AQ110" s="430"/>
      <c r="AR110" s="430"/>
      <c r="AS110" s="430"/>
      <c r="AT110" s="430"/>
      <c r="AU110" s="430"/>
      <c r="AV110" s="430"/>
      <c r="AW110" s="430"/>
    </row>
    <row r="111" spans="1:49" s="412" customFormat="1" ht="60" customHeight="1" x14ac:dyDescent="0.3">
      <c r="A111" s="1142"/>
      <c r="B111" s="1143"/>
      <c r="C111" s="1143"/>
      <c r="D111" s="1143"/>
      <c r="E111" s="1143"/>
      <c r="F111" s="1143"/>
      <c r="G111" s="1143"/>
      <c r="H111" s="1143"/>
      <c r="I111" s="1143"/>
      <c r="J111" s="1143"/>
      <c r="K111" s="1143"/>
      <c r="L111" s="1143"/>
      <c r="M111" s="1143"/>
      <c r="N111" s="1143"/>
      <c r="O111" s="1143"/>
      <c r="P111" s="1143"/>
      <c r="Q111" s="1143"/>
      <c r="R111" s="1143"/>
      <c r="S111" s="1143"/>
      <c r="T111" s="1143"/>
      <c r="U111" s="1143"/>
      <c r="V111" s="1143"/>
      <c r="W111" s="1143"/>
      <c r="X111" s="1143"/>
      <c r="Y111" s="1143"/>
      <c r="Z111" s="1143"/>
      <c r="AA111" s="1143"/>
      <c r="AB111" s="1143"/>
      <c r="AC111" s="1143"/>
      <c r="AD111" s="1143"/>
      <c r="AE111" s="1143"/>
      <c r="AF111" s="1143"/>
      <c r="AG111" s="1143"/>
      <c r="AH111" s="1143"/>
      <c r="AI111" s="1143"/>
      <c r="AJ111" s="1143"/>
      <c r="AK111" s="1143"/>
      <c r="AL111" s="1143"/>
      <c r="AM111" s="1143"/>
      <c r="AN111" s="1143"/>
      <c r="AO111" s="1143"/>
      <c r="AP111" s="1143"/>
      <c r="AQ111" s="1143"/>
      <c r="AR111" s="1143"/>
      <c r="AS111" s="1143"/>
      <c r="AT111" s="1143"/>
      <c r="AU111" s="1143"/>
      <c r="AV111" s="1143"/>
      <c r="AW111" s="1144"/>
    </row>
    <row r="112" spans="1:49" s="412" customFormat="1" ht="12.6" customHeight="1" x14ac:dyDescent="0.3">
      <c r="A112" s="1189" t="s">
        <v>3006</v>
      </c>
      <c r="B112" s="1189"/>
      <c r="C112" s="1189"/>
      <c r="D112" s="1189"/>
      <c r="E112" s="1189"/>
      <c r="F112" s="1189"/>
      <c r="G112" s="1189"/>
      <c r="H112" s="1189"/>
      <c r="I112" s="1189"/>
      <c r="J112" s="1189"/>
      <c r="K112" s="1189"/>
      <c r="L112" s="1189"/>
      <c r="M112" s="1189"/>
      <c r="N112" s="1189"/>
      <c r="O112" s="1189"/>
      <c r="P112" s="1189"/>
      <c r="Q112" s="1189"/>
      <c r="R112" s="1189"/>
      <c r="S112" s="1189"/>
      <c r="T112" s="1189"/>
      <c r="U112" s="1189"/>
      <c r="V112" s="1189"/>
      <c r="W112" s="1189"/>
      <c r="X112" s="1189"/>
      <c r="Y112" s="1189"/>
      <c r="Z112" s="1189"/>
      <c r="AA112" s="1189"/>
      <c r="AB112" s="1189"/>
      <c r="AC112" s="1189"/>
      <c r="AD112" s="1189"/>
      <c r="AE112" s="1189"/>
      <c r="AF112" s="1189"/>
      <c r="AG112" s="1189"/>
      <c r="AH112" s="1189"/>
      <c r="AI112" s="1189"/>
      <c r="AJ112" s="1189"/>
      <c r="AK112" s="1189"/>
      <c r="AL112" s="1189"/>
      <c r="AM112" s="1189"/>
      <c r="AN112" s="1189"/>
      <c r="AO112" s="1189"/>
      <c r="AP112" s="1189"/>
      <c r="AQ112" s="1189"/>
      <c r="AR112" s="1189"/>
      <c r="AS112" s="1189"/>
      <c r="AT112" s="1189"/>
      <c r="AU112" s="1189"/>
      <c r="AV112" s="1189"/>
      <c r="AW112" s="1189"/>
    </row>
    <row r="113" spans="1:49" s="412" customFormat="1" ht="12" customHeight="1" x14ac:dyDescent="0.3">
      <c r="A113" s="1197" t="s">
        <v>3007</v>
      </c>
      <c r="B113" s="1195"/>
      <c r="C113" s="1195"/>
      <c r="D113" s="1195"/>
      <c r="E113" s="1195"/>
      <c r="F113" s="1195"/>
      <c r="G113" s="1195"/>
      <c r="H113" s="1195"/>
      <c r="I113" s="1195"/>
      <c r="J113" s="1195"/>
      <c r="K113" s="1195"/>
      <c r="L113" s="1195"/>
      <c r="M113" s="1195"/>
      <c r="N113" s="1195"/>
      <c r="O113" s="1195"/>
      <c r="P113" s="1195"/>
      <c r="Q113" s="1195"/>
      <c r="R113" s="1195"/>
      <c r="S113" s="1195"/>
      <c r="T113" s="1195"/>
      <c r="U113" s="1197" t="s">
        <v>3008</v>
      </c>
      <c r="V113" s="1195"/>
      <c r="W113" s="1195"/>
      <c r="X113" s="1195"/>
      <c r="Y113" s="1195"/>
      <c r="Z113" s="1195"/>
      <c r="AA113" s="1195"/>
      <c r="AB113" s="1195"/>
      <c r="AC113" s="1202"/>
      <c r="AD113" s="1197" t="s">
        <v>3009</v>
      </c>
      <c r="AE113" s="1195"/>
      <c r="AF113" s="1195"/>
      <c r="AG113" s="1195"/>
      <c r="AH113" s="1202"/>
      <c r="AI113" s="1203"/>
      <c r="AJ113" s="1204"/>
      <c r="AK113" s="1204"/>
      <c r="AL113" s="1204"/>
      <c r="AM113" s="1204"/>
      <c r="AN113" s="1204"/>
      <c r="AO113" s="1204"/>
      <c r="AP113" s="1204"/>
      <c r="AQ113" s="1204"/>
      <c r="AR113" s="1204"/>
      <c r="AS113" s="1204"/>
      <c r="AT113" s="1204"/>
      <c r="AU113" s="1205"/>
      <c r="AV113" s="430"/>
      <c r="AW113" s="430"/>
    </row>
    <row r="114" spans="1:49" s="412" customFormat="1" ht="9.75" customHeight="1" x14ac:dyDescent="0.3">
      <c r="A114" s="1198"/>
      <c r="B114" s="1199"/>
      <c r="C114" s="1199"/>
      <c r="D114" s="1199"/>
      <c r="E114" s="1199"/>
      <c r="F114" s="1199"/>
      <c r="G114" s="1199"/>
      <c r="H114" s="1199"/>
      <c r="I114" s="1199"/>
      <c r="J114" s="1199"/>
      <c r="K114" s="1199"/>
      <c r="L114" s="1199"/>
      <c r="M114" s="1199"/>
      <c r="N114" s="1199"/>
      <c r="O114" s="1199"/>
      <c r="P114" s="1199"/>
      <c r="Q114" s="1199"/>
      <c r="R114" s="1199"/>
      <c r="S114" s="1199"/>
      <c r="T114" s="1199"/>
      <c r="U114" s="1198" t="s">
        <v>3010</v>
      </c>
      <c r="V114" s="1199"/>
      <c r="W114" s="1199"/>
      <c r="X114" s="1199"/>
      <c r="Y114" s="1199"/>
      <c r="Z114" s="1199"/>
      <c r="AA114" s="1199"/>
      <c r="AB114" s="1199"/>
      <c r="AC114" s="1206"/>
      <c r="AD114" s="1198" t="s">
        <v>3011</v>
      </c>
      <c r="AE114" s="1199"/>
      <c r="AF114" s="1199"/>
      <c r="AG114" s="1199"/>
      <c r="AH114" s="1206"/>
      <c r="AI114" s="1198" t="s">
        <v>3012</v>
      </c>
      <c r="AJ114" s="1199"/>
      <c r="AK114" s="1199"/>
      <c r="AL114" s="1199"/>
      <c r="AM114" s="1199"/>
      <c r="AN114" s="1199"/>
      <c r="AO114" s="1199"/>
      <c r="AP114" s="1199"/>
      <c r="AQ114" s="1199"/>
      <c r="AR114" s="1199"/>
      <c r="AS114" s="1199"/>
      <c r="AT114" s="1199"/>
      <c r="AU114" s="1206"/>
      <c r="AV114" s="430"/>
      <c r="AW114" s="430"/>
    </row>
    <row r="115" spans="1:49" s="412" customFormat="1" ht="9.75" customHeight="1" x14ac:dyDescent="0.3">
      <c r="A115" s="1200"/>
      <c r="B115" s="1201"/>
      <c r="C115" s="1201"/>
      <c r="D115" s="1201"/>
      <c r="E115" s="1201"/>
      <c r="F115" s="1201"/>
      <c r="G115" s="1201"/>
      <c r="H115" s="1201"/>
      <c r="I115" s="1201"/>
      <c r="J115" s="1201"/>
      <c r="K115" s="1201"/>
      <c r="L115" s="1201"/>
      <c r="M115" s="1201"/>
      <c r="N115" s="1201"/>
      <c r="O115" s="1201"/>
      <c r="P115" s="1201"/>
      <c r="Q115" s="1201"/>
      <c r="R115" s="1201"/>
      <c r="S115" s="1201"/>
      <c r="T115" s="1201"/>
      <c r="U115" s="1200" t="s">
        <v>3013</v>
      </c>
      <c r="V115" s="1201"/>
      <c r="W115" s="1201"/>
      <c r="X115" s="1201"/>
      <c r="Y115" s="1201"/>
      <c r="Z115" s="1201"/>
      <c r="AA115" s="1201"/>
      <c r="AB115" s="1201"/>
      <c r="AC115" s="1207"/>
      <c r="AD115" s="1200" t="s">
        <v>3014</v>
      </c>
      <c r="AE115" s="1201"/>
      <c r="AF115" s="1201"/>
      <c r="AG115" s="1201"/>
      <c r="AH115" s="1207"/>
      <c r="AI115" s="1200" t="s">
        <v>3015</v>
      </c>
      <c r="AJ115" s="1201"/>
      <c r="AK115" s="1201"/>
      <c r="AL115" s="1201"/>
      <c r="AM115" s="1201"/>
      <c r="AN115" s="1201"/>
      <c r="AO115" s="1201"/>
      <c r="AP115" s="1201"/>
      <c r="AQ115" s="1201"/>
      <c r="AR115" s="1201"/>
      <c r="AS115" s="1201"/>
      <c r="AT115" s="1201"/>
      <c r="AU115" s="1207"/>
      <c r="AV115" s="430"/>
      <c r="AW115" s="430"/>
    </row>
    <row r="116" spans="1:49" s="412" customFormat="1" ht="12.6" customHeight="1" x14ac:dyDescent="0.3">
      <c r="A116" s="1193" t="s">
        <v>935</v>
      </c>
      <c r="B116" s="1194"/>
      <c r="C116" s="1194"/>
      <c r="D116" s="1194"/>
      <c r="E116" s="1194"/>
      <c r="F116" s="1194"/>
      <c r="G116" s="1194"/>
      <c r="H116" s="1194"/>
      <c r="I116" s="1194"/>
      <c r="J116" s="1194"/>
      <c r="K116" s="1194"/>
      <c r="L116" s="1194"/>
      <c r="M116" s="1194"/>
      <c r="N116" s="1194"/>
      <c r="O116" s="1194"/>
      <c r="P116" s="1194"/>
      <c r="Q116" s="1194"/>
      <c r="R116" s="1194"/>
      <c r="S116" s="1194"/>
      <c r="T116" s="1194"/>
      <c r="U116" s="1195"/>
      <c r="V116" s="1195"/>
      <c r="W116" s="1195"/>
      <c r="X116" s="1195"/>
      <c r="Y116" s="1195"/>
      <c r="Z116" s="1195"/>
      <c r="AA116" s="1195"/>
      <c r="AB116" s="1195"/>
      <c r="AC116" s="1195"/>
      <c r="AD116" s="1196"/>
      <c r="AE116" s="1196"/>
      <c r="AF116" s="1196"/>
      <c r="AG116" s="1196"/>
      <c r="AH116" s="1196"/>
      <c r="AI116" s="1195"/>
      <c r="AJ116" s="1195"/>
      <c r="AK116" s="1195"/>
      <c r="AL116" s="1195"/>
      <c r="AM116" s="1195"/>
      <c r="AN116" s="1195"/>
      <c r="AO116" s="1195"/>
      <c r="AP116" s="1195"/>
      <c r="AQ116" s="1195"/>
      <c r="AR116" s="1195"/>
      <c r="AS116" s="1195"/>
      <c r="AT116" s="1195"/>
      <c r="AU116" s="1195"/>
      <c r="AV116" s="430"/>
      <c r="AW116" s="430"/>
    </row>
    <row r="117" spans="1:49" s="412" customFormat="1" ht="12.6" customHeight="1" x14ac:dyDescent="0.3">
      <c r="A117" s="1190"/>
      <c r="B117" s="1190"/>
      <c r="C117" s="1190"/>
      <c r="D117" s="1190"/>
      <c r="E117" s="1190"/>
      <c r="F117" s="1190"/>
      <c r="G117" s="1190"/>
      <c r="H117" s="1190"/>
      <c r="I117" s="1190"/>
      <c r="J117" s="1190"/>
      <c r="K117" s="1190"/>
      <c r="L117" s="1190"/>
      <c r="M117" s="1190"/>
      <c r="N117" s="1190"/>
      <c r="O117" s="1190"/>
      <c r="P117" s="1190"/>
      <c r="Q117" s="1190"/>
      <c r="R117" s="1190"/>
      <c r="S117" s="1190"/>
      <c r="T117" s="1190"/>
      <c r="U117" s="1191"/>
      <c r="V117" s="1191"/>
      <c r="W117" s="1191"/>
      <c r="X117" s="1191"/>
      <c r="Y117" s="1191"/>
      <c r="Z117" s="1191"/>
      <c r="AA117" s="1191"/>
      <c r="AB117" s="1191"/>
      <c r="AC117" s="1191"/>
      <c r="AD117" s="1192"/>
      <c r="AE117" s="1192"/>
      <c r="AF117" s="1192"/>
      <c r="AG117" s="1192"/>
      <c r="AH117" s="1192"/>
      <c r="AI117" s="1191"/>
      <c r="AJ117" s="1191"/>
      <c r="AK117" s="1191"/>
      <c r="AL117" s="1191"/>
      <c r="AM117" s="1191"/>
      <c r="AN117" s="1191"/>
      <c r="AO117" s="1191"/>
      <c r="AP117" s="1191"/>
      <c r="AQ117" s="1191"/>
      <c r="AR117" s="1191"/>
      <c r="AS117" s="1191"/>
      <c r="AT117" s="1191"/>
      <c r="AU117" s="1191"/>
      <c r="AV117" s="430"/>
      <c r="AW117" s="430"/>
    </row>
    <row r="118" spans="1:49" s="412" customFormat="1" ht="12.6" customHeight="1" x14ac:dyDescent="0.3">
      <c r="A118" s="1190"/>
      <c r="B118" s="1190"/>
      <c r="C118" s="1190"/>
      <c r="D118" s="1190"/>
      <c r="E118" s="1190"/>
      <c r="F118" s="1190"/>
      <c r="G118" s="1190"/>
      <c r="H118" s="1190"/>
      <c r="I118" s="1190"/>
      <c r="J118" s="1190"/>
      <c r="K118" s="1190"/>
      <c r="L118" s="1190"/>
      <c r="M118" s="1190"/>
      <c r="N118" s="1190"/>
      <c r="O118" s="1190"/>
      <c r="P118" s="1190"/>
      <c r="Q118" s="1190"/>
      <c r="R118" s="1190"/>
      <c r="S118" s="1190"/>
      <c r="T118" s="1190"/>
      <c r="U118" s="1191"/>
      <c r="V118" s="1191"/>
      <c r="W118" s="1191"/>
      <c r="X118" s="1191"/>
      <c r="Y118" s="1191"/>
      <c r="Z118" s="1191"/>
      <c r="AA118" s="1191"/>
      <c r="AB118" s="1191"/>
      <c r="AC118" s="1191"/>
      <c r="AD118" s="1192"/>
      <c r="AE118" s="1192"/>
      <c r="AF118" s="1192"/>
      <c r="AG118" s="1192"/>
      <c r="AH118" s="1192"/>
      <c r="AI118" s="1191"/>
      <c r="AJ118" s="1191"/>
      <c r="AK118" s="1191"/>
      <c r="AL118" s="1191"/>
      <c r="AM118" s="1191"/>
      <c r="AN118" s="1191"/>
      <c r="AO118" s="1191"/>
      <c r="AP118" s="1191"/>
      <c r="AQ118" s="1191"/>
      <c r="AR118" s="1191"/>
      <c r="AS118" s="1191"/>
      <c r="AT118" s="1191"/>
      <c r="AU118" s="1191"/>
      <c r="AV118" s="430"/>
      <c r="AW118" s="430"/>
    </row>
    <row r="119" spans="1:49" s="412" customFormat="1" ht="12.6" customHeight="1" x14ac:dyDescent="0.3">
      <c r="A119" s="1193" t="s">
        <v>3016</v>
      </c>
      <c r="B119" s="1194"/>
      <c r="C119" s="1194"/>
      <c r="D119" s="1194"/>
      <c r="E119" s="1194"/>
      <c r="F119" s="1194"/>
      <c r="G119" s="1194"/>
      <c r="H119" s="1194"/>
      <c r="I119" s="1194"/>
      <c r="J119" s="1194"/>
      <c r="K119" s="1194"/>
      <c r="L119" s="1194"/>
      <c r="M119" s="1194"/>
      <c r="N119" s="1194"/>
      <c r="O119" s="1194"/>
      <c r="P119" s="1194"/>
      <c r="Q119" s="1194"/>
      <c r="R119" s="1194"/>
      <c r="S119" s="1194"/>
      <c r="T119" s="1194"/>
      <c r="Z119" s="430"/>
      <c r="AA119" s="430"/>
      <c r="AB119" s="430"/>
      <c r="AC119" s="430"/>
      <c r="AD119" s="430"/>
      <c r="AS119" s="430"/>
      <c r="AT119" s="430"/>
      <c r="AU119" s="430"/>
      <c r="AV119" s="430"/>
      <c r="AW119" s="430"/>
    </row>
    <row r="120" spans="1:49" s="412" customFormat="1" ht="12.6" customHeight="1" x14ac:dyDescent="0.3">
      <c r="A120" s="1190"/>
      <c r="B120" s="1190"/>
      <c r="C120" s="1190"/>
      <c r="D120" s="1190"/>
      <c r="E120" s="1190"/>
      <c r="F120" s="1190"/>
      <c r="G120" s="1190"/>
      <c r="H120" s="1190"/>
      <c r="I120" s="1190"/>
      <c r="J120" s="1190"/>
      <c r="K120" s="1190"/>
      <c r="L120" s="1190"/>
      <c r="M120" s="1190"/>
      <c r="N120" s="1190"/>
      <c r="O120" s="1190"/>
      <c r="P120" s="1190"/>
      <c r="Q120" s="1190"/>
      <c r="R120" s="1190"/>
      <c r="S120" s="1190"/>
      <c r="T120" s="1190"/>
      <c r="U120" s="1191"/>
      <c r="V120" s="1191"/>
      <c r="W120" s="1191"/>
      <c r="X120" s="1191"/>
      <c r="Y120" s="1191"/>
      <c r="Z120" s="1191"/>
      <c r="AA120" s="1191"/>
      <c r="AB120" s="1191"/>
      <c r="AC120" s="1191"/>
      <c r="AD120" s="1192"/>
      <c r="AE120" s="1192"/>
      <c r="AF120" s="1192"/>
      <c r="AG120" s="1192"/>
      <c r="AH120" s="1192"/>
      <c r="AI120" s="1191"/>
      <c r="AJ120" s="1191"/>
      <c r="AK120" s="1191"/>
      <c r="AL120" s="1191"/>
      <c r="AM120" s="1191"/>
      <c r="AN120" s="1191"/>
      <c r="AO120" s="1191"/>
      <c r="AP120" s="1191"/>
      <c r="AQ120" s="1191"/>
      <c r="AR120" s="1191"/>
      <c r="AS120" s="1191"/>
      <c r="AT120" s="1191"/>
      <c r="AU120" s="1191"/>
      <c r="AV120" s="430"/>
      <c r="AW120" s="430"/>
    </row>
    <row r="121" spans="1:49" s="412" customFormat="1" ht="12.6" customHeight="1" x14ac:dyDescent="0.3">
      <c r="A121" s="1190"/>
      <c r="B121" s="1190"/>
      <c r="C121" s="1190"/>
      <c r="D121" s="1190"/>
      <c r="E121" s="1190"/>
      <c r="F121" s="1190"/>
      <c r="G121" s="1190"/>
      <c r="H121" s="1190"/>
      <c r="I121" s="1190"/>
      <c r="J121" s="1190"/>
      <c r="K121" s="1190"/>
      <c r="L121" s="1190"/>
      <c r="M121" s="1190"/>
      <c r="N121" s="1190"/>
      <c r="O121" s="1190"/>
      <c r="P121" s="1190"/>
      <c r="Q121" s="1190"/>
      <c r="R121" s="1190"/>
      <c r="S121" s="1190"/>
      <c r="T121" s="1190"/>
      <c r="U121" s="1191"/>
      <c r="V121" s="1191"/>
      <c r="W121" s="1191"/>
      <c r="X121" s="1191"/>
      <c r="Y121" s="1191"/>
      <c r="Z121" s="1191"/>
      <c r="AA121" s="1191"/>
      <c r="AB121" s="1191"/>
      <c r="AC121" s="1191"/>
      <c r="AD121" s="1192"/>
      <c r="AE121" s="1192"/>
      <c r="AF121" s="1192"/>
      <c r="AG121" s="1192"/>
      <c r="AH121" s="1192"/>
      <c r="AI121" s="1191"/>
      <c r="AJ121" s="1191"/>
      <c r="AK121" s="1191"/>
      <c r="AL121" s="1191"/>
      <c r="AM121" s="1191"/>
      <c r="AN121" s="1191"/>
      <c r="AO121" s="1191"/>
      <c r="AP121" s="1191"/>
      <c r="AQ121" s="1191"/>
      <c r="AR121" s="1191"/>
      <c r="AS121" s="1191"/>
      <c r="AT121" s="1191"/>
      <c r="AU121" s="1191"/>
      <c r="AV121" s="430"/>
      <c r="AW121" s="430"/>
    </row>
    <row r="122" spans="1:49" s="412" customFormat="1" ht="12.6" customHeight="1" x14ac:dyDescent="0.3">
      <c r="A122" s="1188"/>
      <c r="B122" s="1188"/>
      <c r="C122" s="430"/>
      <c r="D122" s="430"/>
      <c r="E122" s="430"/>
      <c r="F122" s="430"/>
      <c r="G122" s="430"/>
      <c r="H122" s="430"/>
      <c r="I122" s="430"/>
      <c r="J122" s="430"/>
      <c r="K122" s="430"/>
      <c r="L122" s="430"/>
      <c r="M122" s="430"/>
      <c r="N122" s="430"/>
      <c r="O122" s="430"/>
      <c r="P122" s="430"/>
      <c r="Q122" s="430"/>
      <c r="R122" s="430"/>
      <c r="S122" s="430"/>
      <c r="T122" s="430"/>
      <c r="U122" s="430"/>
      <c r="V122" s="430"/>
      <c r="W122" s="430"/>
      <c r="X122" s="430"/>
      <c r="Y122" s="430"/>
      <c r="Z122" s="430"/>
      <c r="AA122" s="430"/>
      <c r="AB122" s="430"/>
      <c r="AC122" s="430"/>
      <c r="AD122" s="430"/>
      <c r="AE122" s="430"/>
      <c r="AF122" s="430"/>
      <c r="AL122" s="430"/>
      <c r="AM122" s="430"/>
      <c r="AN122" s="430"/>
      <c r="AO122" s="430"/>
      <c r="AP122" s="430"/>
      <c r="AQ122" s="430"/>
      <c r="AR122" s="430"/>
      <c r="AS122" s="430"/>
      <c r="AT122" s="430"/>
      <c r="AU122" s="430"/>
      <c r="AV122" s="430"/>
      <c r="AW122" s="430"/>
    </row>
    <row r="123" spans="1:49" s="412" customFormat="1" ht="12.6" customHeight="1" x14ac:dyDescent="0.3">
      <c r="A123" s="1189" t="s">
        <v>3017</v>
      </c>
      <c r="B123" s="1189"/>
      <c r="C123" s="1189"/>
      <c r="D123" s="1189"/>
      <c r="E123" s="1189"/>
      <c r="F123" s="1189"/>
      <c r="G123" s="1189"/>
      <c r="H123" s="1189"/>
      <c r="I123" s="1189"/>
      <c r="J123" s="1189"/>
      <c r="K123" s="1189"/>
      <c r="L123" s="1189"/>
      <c r="M123" s="1189"/>
      <c r="N123" s="1189"/>
      <c r="O123" s="1189"/>
      <c r="P123" s="1189"/>
      <c r="Q123" s="1189"/>
      <c r="R123" s="1189"/>
      <c r="S123" s="1189"/>
      <c r="T123" s="1189"/>
      <c r="U123" s="1189"/>
      <c r="V123" s="1189"/>
      <c r="W123" s="1189"/>
      <c r="X123" s="1189"/>
      <c r="Y123" s="1189"/>
      <c r="Z123" s="1189"/>
      <c r="AA123" s="1189"/>
      <c r="AB123" s="1189"/>
      <c r="AC123" s="1189"/>
      <c r="AD123" s="1189"/>
      <c r="AE123" s="1189"/>
      <c r="AF123" s="1189"/>
      <c r="AG123" s="1189"/>
      <c r="AH123" s="1189"/>
      <c r="AI123" s="1189"/>
      <c r="AJ123" s="1189"/>
      <c r="AK123" s="1189"/>
      <c r="AL123" s="1189"/>
      <c r="AM123" s="1189"/>
      <c r="AN123" s="1189"/>
      <c r="AO123" s="1189"/>
      <c r="AP123" s="1189"/>
      <c r="AQ123" s="1189"/>
      <c r="AR123" s="1189"/>
      <c r="AS123" s="1189"/>
      <c r="AT123" s="1189"/>
      <c r="AU123" s="1189"/>
      <c r="AV123" s="1189"/>
      <c r="AW123" s="1189"/>
    </row>
    <row r="124" spans="1:49" s="412" customFormat="1" ht="12.6" customHeight="1" x14ac:dyDescent="0.3">
      <c r="A124" s="427" t="s">
        <v>3018</v>
      </c>
      <c r="B124" s="427"/>
      <c r="C124" s="427"/>
      <c r="D124" s="427"/>
      <c r="E124" s="427"/>
      <c r="F124" s="427"/>
      <c r="G124" s="427"/>
      <c r="H124" s="427"/>
      <c r="I124" s="427"/>
      <c r="J124" s="427"/>
      <c r="K124" s="427"/>
      <c r="L124" s="427"/>
      <c r="M124" s="427"/>
      <c r="N124" s="427"/>
      <c r="O124" s="427"/>
      <c r="P124" s="427"/>
      <c r="Q124" s="427"/>
      <c r="R124" s="427"/>
      <c r="S124" s="427"/>
      <c r="T124" s="427"/>
      <c r="U124" s="427"/>
      <c r="V124" s="427"/>
      <c r="W124" s="427"/>
      <c r="X124" s="427"/>
      <c r="Y124" s="427"/>
      <c r="Z124" s="427"/>
      <c r="AA124" s="427"/>
      <c r="AB124" s="427"/>
      <c r="AC124" s="427"/>
      <c r="AD124" s="427"/>
      <c r="AE124" s="427"/>
      <c r="AF124" s="427"/>
      <c r="AG124" s="427"/>
      <c r="AH124" s="427"/>
      <c r="AI124" s="427"/>
      <c r="AJ124" s="427"/>
      <c r="AK124" s="427"/>
      <c r="AL124" s="427"/>
      <c r="AM124" s="427"/>
      <c r="AN124" s="427"/>
      <c r="AO124" s="427"/>
      <c r="AP124" s="427"/>
      <c r="AQ124" s="427"/>
      <c r="AR124" s="427"/>
      <c r="AS124" s="427"/>
      <c r="AT124" s="427"/>
      <c r="AU124" s="427"/>
      <c r="AV124" s="427"/>
      <c r="AW124" s="427"/>
    </row>
    <row r="125" spans="1:49" s="412" customFormat="1" ht="12.6" customHeight="1" x14ac:dyDescent="0.3">
      <c r="A125" s="427" t="s">
        <v>2996</v>
      </c>
      <c r="B125" s="427"/>
      <c r="C125" s="427"/>
      <c r="D125" s="427"/>
      <c r="E125" s="427"/>
      <c r="F125" s="427"/>
      <c r="G125" s="427"/>
      <c r="H125" s="427"/>
      <c r="I125" s="427"/>
      <c r="J125" s="427"/>
      <c r="K125" s="427"/>
      <c r="L125" s="427"/>
      <c r="M125" s="427"/>
      <c r="N125" s="427"/>
      <c r="O125" s="427"/>
      <c r="P125" s="427"/>
      <c r="Q125" s="427"/>
      <c r="R125" s="427"/>
      <c r="S125" s="427"/>
      <c r="T125" s="427"/>
      <c r="U125" s="427"/>
      <c r="V125" s="427"/>
      <c r="W125" s="427"/>
      <c r="X125" s="427"/>
      <c r="Y125" s="427"/>
      <c r="Z125" s="427"/>
      <c r="AA125" s="427"/>
      <c r="AB125" s="427"/>
      <c r="AC125" s="427"/>
      <c r="AD125" s="427"/>
      <c r="AE125" s="427"/>
      <c r="AF125" s="427"/>
      <c r="AG125" s="427"/>
      <c r="AH125" s="427"/>
      <c r="AI125" s="427"/>
      <c r="AJ125" s="427"/>
      <c r="AK125" s="427"/>
      <c r="AL125" s="427"/>
      <c r="AM125" s="427"/>
      <c r="AN125" s="427"/>
      <c r="AO125" s="427"/>
      <c r="AP125" s="427"/>
      <c r="AQ125" s="427"/>
      <c r="AR125" s="427"/>
      <c r="AS125" s="427"/>
      <c r="AT125" s="427"/>
      <c r="AU125" s="427"/>
      <c r="AV125" s="427"/>
      <c r="AW125" s="427"/>
    </row>
    <row r="126" spans="1:49" s="412" customFormat="1" ht="60" customHeight="1" x14ac:dyDescent="0.3">
      <c r="A126" s="1142"/>
      <c r="B126" s="1143"/>
      <c r="C126" s="1143"/>
      <c r="D126" s="1143"/>
      <c r="E126" s="1143"/>
      <c r="F126" s="1143"/>
      <c r="G126" s="1143"/>
      <c r="H126" s="1143"/>
      <c r="I126" s="1143"/>
      <c r="J126" s="1143"/>
      <c r="K126" s="1143"/>
      <c r="L126" s="1143"/>
      <c r="M126" s="1143"/>
      <c r="N126" s="1143"/>
      <c r="O126" s="1143"/>
      <c r="P126" s="1143"/>
      <c r="Q126" s="1143"/>
      <c r="R126" s="1143"/>
      <c r="S126" s="1143"/>
      <c r="T126" s="1143"/>
      <c r="U126" s="1143"/>
      <c r="V126" s="1143"/>
      <c r="W126" s="1143"/>
      <c r="X126" s="1143"/>
      <c r="Y126" s="1143"/>
      <c r="Z126" s="1143"/>
      <c r="AA126" s="1143"/>
      <c r="AB126" s="1143"/>
      <c r="AC126" s="1143"/>
      <c r="AD126" s="1143"/>
      <c r="AE126" s="1143"/>
      <c r="AF126" s="1143"/>
      <c r="AG126" s="1143"/>
      <c r="AH126" s="1143"/>
      <c r="AI126" s="1143"/>
      <c r="AJ126" s="1143"/>
      <c r="AK126" s="1143"/>
      <c r="AL126" s="1143"/>
      <c r="AM126" s="1143"/>
      <c r="AN126" s="1143"/>
      <c r="AO126" s="1143"/>
      <c r="AP126" s="1143"/>
      <c r="AQ126" s="1143"/>
      <c r="AR126" s="1143"/>
      <c r="AS126" s="1143"/>
      <c r="AT126" s="1143"/>
      <c r="AU126" s="1143"/>
      <c r="AV126" s="1143"/>
      <c r="AW126" s="1144"/>
    </row>
    <row r="127" spans="1:49" s="412" customFormat="1" ht="12.6" customHeight="1" x14ac:dyDescent="0.3">
      <c r="A127" s="427" t="s">
        <v>3019</v>
      </c>
      <c r="B127" s="427"/>
      <c r="C127" s="427"/>
      <c r="D127" s="427"/>
      <c r="E127" s="427"/>
      <c r="F127" s="427"/>
      <c r="G127" s="427"/>
      <c r="H127" s="427"/>
      <c r="I127" s="427"/>
      <c r="J127" s="427"/>
      <c r="K127" s="427"/>
      <c r="L127" s="427"/>
      <c r="M127" s="427"/>
      <c r="N127" s="427"/>
      <c r="O127" s="427"/>
      <c r="P127" s="427"/>
      <c r="Q127" s="427"/>
      <c r="R127" s="427"/>
      <c r="S127" s="427"/>
      <c r="T127" s="427"/>
      <c r="U127" s="427"/>
      <c r="V127" s="427"/>
      <c r="W127" s="427"/>
      <c r="X127" s="427"/>
      <c r="Y127" s="427"/>
      <c r="Z127" s="427"/>
      <c r="AA127" s="427"/>
      <c r="AB127" s="427"/>
      <c r="AC127" s="427"/>
      <c r="AD127" s="427"/>
      <c r="AE127" s="427"/>
      <c r="AF127" s="427"/>
      <c r="AG127" s="427"/>
      <c r="AH127" s="427"/>
      <c r="AI127" s="427"/>
      <c r="AJ127" s="427"/>
      <c r="AK127" s="427"/>
      <c r="AL127" s="427"/>
      <c r="AM127" s="427"/>
      <c r="AN127" s="427"/>
      <c r="AO127" s="427"/>
      <c r="AP127" s="427"/>
      <c r="AQ127" s="427"/>
      <c r="AR127" s="427"/>
      <c r="AS127" s="427"/>
      <c r="AT127" s="427"/>
      <c r="AU127" s="427"/>
      <c r="AV127" s="427"/>
      <c r="AW127" s="427"/>
    </row>
    <row r="128" spans="1:49" s="412" customFormat="1" ht="12.6" customHeight="1" x14ac:dyDescent="0.3">
      <c r="A128" s="427" t="s">
        <v>2996</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c r="AI128" s="427"/>
      <c r="AJ128" s="427"/>
      <c r="AK128" s="427"/>
      <c r="AL128" s="427"/>
      <c r="AM128" s="427"/>
      <c r="AN128" s="427"/>
      <c r="AO128" s="427"/>
      <c r="AP128" s="427"/>
      <c r="AQ128" s="427"/>
      <c r="AR128" s="427"/>
      <c r="AS128" s="427"/>
      <c r="AT128" s="427"/>
      <c r="AU128" s="427"/>
      <c r="AV128" s="427"/>
      <c r="AW128" s="427"/>
    </row>
    <row r="129" spans="1:49" s="412" customFormat="1" ht="60" customHeight="1" x14ac:dyDescent="0.3">
      <c r="A129" s="1142"/>
      <c r="B129" s="1143"/>
      <c r="C129" s="1143"/>
      <c r="D129" s="1143"/>
      <c r="E129" s="1143"/>
      <c r="F129" s="1143"/>
      <c r="G129" s="1143"/>
      <c r="H129" s="1143"/>
      <c r="I129" s="1143"/>
      <c r="J129" s="1143"/>
      <c r="K129" s="1143"/>
      <c r="L129" s="1143"/>
      <c r="M129" s="1143"/>
      <c r="N129" s="1143"/>
      <c r="O129" s="1143"/>
      <c r="P129" s="1143"/>
      <c r="Q129" s="1143"/>
      <c r="R129" s="1143"/>
      <c r="S129" s="1143"/>
      <c r="T129" s="1143"/>
      <c r="U129" s="1143"/>
      <c r="V129" s="1143"/>
      <c r="W129" s="1143"/>
      <c r="X129" s="1143"/>
      <c r="Y129" s="1143"/>
      <c r="Z129" s="1143"/>
      <c r="AA129" s="1143"/>
      <c r="AB129" s="1143"/>
      <c r="AC129" s="1143"/>
      <c r="AD129" s="1143"/>
      <c r="AE129" s="1143"/>
      <c r="AF129" s="1143"/>
      <c r="AG129" s="1143"/>
      <c r="AH129" s="1143"/>
      <c r="AI129" s="1143"/>
      <c r="AJ129" s="1143"/>
      <c r="AK129" s="1143"/>
      <c r="AL129" s="1143"/>
      <c r="AM129" s="1143"/>
      <c r="AN129" s="1143"/>
      <c r="AO129" s="1143"/>
      <c r="AP129" s="1143"/>
      <c r="AQ129" s="1143"/>
      <c r="AR129" s="1143"/>
      <c r="AS129" s="1143"/>
      <c r="AT129" s="1143"/>
      <c r="AU129" s="1143"/>
      <c r="AV129" s="1143"/>
      <c r="AW129" s="1144"/>
    </row>
    <row r="130" spans="1:49" s="412" customFormat="1" ht="12.6" customHeight="1" x14ac:dyDescent="0.3">
      <c r="A130" s="427" t="s">
        <v>3020</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c r="AI130" s="427"/>
      <c r="AJ130" s="427"/>
      <c r="AK130" s="427"/>
      <c r="AL130" s="427"/>
      <c r="AM130" s="427"/>
      <c r="AN130" s="427"/>
      <c r="AO130" s="427"/>
      <c r="AP130" s="427"/>
      <c r="AQ130" s="427"/>
      <c r="AR130" s="427"/>
      <c r="AS130" s="427"/>
      <c r="AT130" s="427"/>
      <c r="AU130" s="427"/>
      <c r="AV130" s="427"/>
      <c r="AW130" s="427"/>
    </row>
    <row r="131" spans="1:49" s="412" customFormat="1" ht="12.6" customHeight="1" x14ac:dyDescent="0.3">
      <c r="A131" s="427" t="s">
        <v>2996</v>
      </c>
      <c r="B131" s="427"/>
      <c r="C131" s="427"/>
      <c r="D131" s="427"/>
      <c r="E131" s="427"/>
      <c r="F131" s="427"/>
      <c r="G131" s="427"/>
      <c r="H131" s="427"/>
      <c r="I131" s="427"/>
      <c r="J131" s="427"/>
      <c r="K131" s="427"/>
      <c r="L131" s="427"/>
      <c r="M131" s="427"/>
      <c r="N131" s="427"/>
      <c r="O131" s="427"/>
      <c r="P131" s="427"/>
      <c r="Q131" s="427"/>
      <c r="R131" s="427"/>
      <c r="S131" s="427"/>
      <c r="T131" s="427"/>
      <c r="U131" s="427"/>
      <c r="V131" s="427"/>
      <c r="W131" s="427"/>
      <c r="X131" s="427"/>
      <c r="Y131" s="427"/>
      <c r="Z131" s="427"/>
      <c r="AA131" s="427"/>
      <c r="AB131" s="427"/>
      <c r="AC131" s="427"/>
      <c r="AD131" s="427"/>
      <c r="AE131" s="427"/>
      <c r="AF131" s="427"/>
      <c r="AG131" s="427"/>
      <c r="AH131" s="427"/>
      <c r="AI131" s="427"/>
      <c r="AJ131" s="427"/>
      <c r="AK131" s="427"/>
      <c r="AL131" s="427"/>
      <c r="AM131" s="427"/>
      <c r="AN131" s="427"/>
      <c r="AO131" s="427"/>
      <c r="AP131" s="427"/>
      <c r="AQ131" s="427"/>
      <c r="AR131" s="427"/>
      <c r="AS131" s="427"/>
      <c r="AT131" s="427"/>
      <c r="AU131" s="427"/>
      <c r="AV131" s="427"/>
      <c r="AW131" s="427"/>
    </row>
    <row r="132" spans="1:49" s="412" customFormat="1" ht="60" customHeight="1" x14ac:dyDescent="0.3">
      <c r="A132" s="1142"/>
      <c r="B132" s="1143"/>
      <c r="C132" s="1143"/>
      <c r="D132" s="1143"/>
      <c r="E132" s="1143"/>
      <c r="F132" s="1143"/>
      <c r="G132" s="1143"/>
      <c r="H132" s="1143"/>
      <c r="I132" s="1143"/>
      <c r="J132" s="1143"/>
      <c r="K132" s="1143"/>
      <c r="L132" s="1143"/>
      <c r="M132" s="1143"/>
      <c r="N132" s="1143"/>
      <c r="O132" s="1143"/>
      <c r="P132" s="1143"/>
      <c r="Q132" s="1143"/>
      <c r="R132" s="1143"/>
      <c r="S132" s="1143"/>
      <c r="T132" s="1143"/>
      <c r="U132" s="1143"/>
      <c r="V132" s="1143"/>
      <c r="W132" s="1143"/>
      <c r="X132" s="1143"/>
      <c r="Y132" s="1143"/>
      <c r="Z132" s="1143"/>
      <c r="AA132" s="1143"/>
      <c r="AB132" s="1143"/>
      <c r="AC132" s="1143"/>
      <c r="AD132" s="1143"/>
      <c r="AE132" s="1143"/>
      <c r="AF132" s="1143"/>
      <c r="AG132" s="1143"/>
      <c r="AH132" s="1143"/>
      <c r="AI132" s="1143"/>
      <c r="AJ132" s="1143"/>
      <c r="AK132" s="1143"/>
      <c r="AL132" s="1143"/>
      <c r="AM132" s="1143"/>
      <c r="AN132" s="1143"/>
      <c r="AO132" s="1143"/>
      <c r="AP132" s="1143"/>
      <c r="AQ132" s="1143"/>
      <c r="AR132" s="1143"/>
      <c r="AS132" s="1143"/>
      <c r="AT132" s="1143"/>
      <c r="AU132" s="1143"/>
      <c r="AV132" s="1143"/>
      <c r="AW132" s="1144"/>
    </row>
    <row r="133" spans="1:49" s="412" customFormat="1" ht="12.6" customHeight="1" x14ac:dyDescent="0.3">
      <c r="A133" s="403" t="s">
        <v>2982</v>
      </c>
      <c r="B133" s="404"/>
      <c r="C133" s="404"/>
      <c r="D133" s="404"/>
      <c r="E133" s="404"/>
      <c r="F133" s="404"/>
      <c r="G133" s="404"/>
      <c r="H133" s="404"/>
      <c r="I133" s="404"/>
      <c r="J133" s="404"/>
      <c r="K133" s="404"/>
      <c r="L133" s="404"/>
      <c r="M133" s="404"/>
      <c r="N133" s="404"/>
      <c r="O133" s="404"/>
      <c r="P133" s="404"/>
      <c r="Q133" s="404"/>
      <c r="R133" s="404"/>
      <c r="S133" s="404"/>
      <c r="T133" s="404"/>
      <c r="U133" s="404"/>
      <c r="V133" s="404"/>
      <c r="W133" s="404"/>
      <c r="X133" s="404"/>
      <c r="Y133" s="404"/>
      <c r="Z133" s="404"/>
      <c r="AA133" s="404"/>
      <c r="AB133" s="404"/>
      <c r="AC133" s="404"/>
      <c r="AD133" s="404"/>
      <c r="AE133" s="404"/>
      <c r="AF133" s="404"/>
      <c r="AG133" s="404"/>
      <c r="AH133" s="404"/>
      <c r="AI133" s="404"/>
      <c r="AJ133" s="404"/>
      <c r="AK133" s="404"/>
      <c r="AL133" s="404"/>
      <c r="AM133" s="404"/>
      <c r="AN133" s="404"/>
      <c r="AO133" s="404"/>
      <c r="AP133" s="404"/>
      <c r="AQ133" s="404"/>
      <c r="AR133" s="404"/>
      <c r="AS133" s="404"/>
      <c r="AT133" s="404"/>
      <c r="AU133" s="404"/>
      <c r="AV133" s="404"/>
      <c r="AW133" s="404"/>
    </row>
    <row r="134" spans="1:49" s="412" customFormat="1" ht="12.6" customHeight="1" x14ac:dyDescent="0.3">
      <c r="A134" s="403" t="s">
        <v>2983</v>
      </c>
      <c r="B134" s="405"/>
      <c r="C134" s="405" t="str">
        <f>$C$2</f>
        <v>KASPO partners, s.r.o.</v>
      </c>
      <c r="D134" s="405"/>
      <c r="E134" s="405"/>
      <c r="F134" s="405"/>
      <c r="G134" s="405"/>
      <c r="H134" s="405"/>
      <c r="I134" s="405"/>
      <c r="J134" s="405"/>
      <c r="K134" s="405"/>
      <c r="L134" s="405"/>
      <c r="M134" s="405"/>
      <c r="N134" s="405"/>
      <c r="O134" s="405"/>
      <c r="P134" s="405"/>
      <c r="Q134" s="405"/>
      <c r="R134" s="405"/>
      <c r="S134" s="405"/>
      <c r="T134" s="405"/>
      <c r="U134" s="405"/>
      <c r="V134" s="405"/>
      <c r="W134" s="405"/>
      <c r="X134" s="405"/>
      <c r="Y134" s="405"/>
      <c r="Z134" s="416"/>
      <c r="AA134" s="404"/>
      <c r="AB134" s="404" t="s">
        <v>909</v>
      </c>
      <c r="AC134" s="404"/>
      <c r="AD134" s="1148" t="str">
        <f t="shared" ref="AD134" si="2">$AD$2</f>
        <v>47 200 375</v>
      </c>
      <c r="AE134" s="1149"/>
      <c r="AF134" s="1149"/>
      <c r="AG134" s="1149"/>
      <c r="AH134" s="1149"/>
      <c r="AI134" s="1149"/>
      <c r="AJ134" s="1149"/>
      <c r="AK134" s="1150"/>
      <c r="AL134" s="404" t="s">
        <v>842</v>
      </c>
      <c r="AM134" s="404"/>
      <c r="AN134" s="1151" t="str">
        <f>VstupHlavička!$B$3</f>
        <v>2023787480</v>
      </c>
      <c r="AO134" s="1152"/>
      <c r="AP134" s="1152"/>
      <c r="AQ134" s="1152"/>
      <c r="AR134" s="1152"/>
      <c r="AS134" s="1152"/>
      <c r="AT134" s="1152"/>
      <c r="AU134" s="1152"/>
      <c r="AV134" s="1152"/>
      <c r="AW134" s="1153"/>
    </row>
    <row r="135" spans="1:49" s="412" customFormat="1" ht="12.6" customHeight="1" x14ac:dyDescent="0.3">
      <c r="A135" s="431"/>
      <c r="B135" s="427"/>
      <c r="C135" s="427"/>
      <c r="D135" s="427"/>
      <c r="E135" s="427"/>
      <c r="F135" s="427"/>
      <c r="G135" s="427"/>
      <c r="H135" s="427"/>
      <c r="I135" s="427"/>
      <c r="J135" s="427"/>
      <c r="K135" s="427"/>
      <c r="L135" s="427"/>
      <c r="M135" s="427"/>
      <c r="N135" s="427"/>
      <c r="O135" s="427"/>
      <c r="P135" s="427"/>
      <c r="Q135" s="427"/>
      <c r="R135" s="427"/>
      <c r="S135" s="427"/>
      <c r="T135" s="427"/>
      <c r="U135" s="427"/>
      <c r="V135" s="427"/>
      <c r="W135" s="427"/>
      <c r="X135" s="427"/>
      <c r="Y135" s="427"/>
      <c r="Z135" s="427"/>
      <c r="AA135" s="427"/>
      <c r="AB135" s="427"/>
      <c r="AC135" s="427"/>
      <c r="AD135" s="427"/>
      <c r="AE135" s="427"/>
      <c r="AF135" s="427"/>
      <c r="AG135" s="427"/>
      <c r="AH135" s="427"/>
      <c r="AI135" s="427"/>
      <c r="AJ135" s="427"/>
      <c r="AK135" s="427"/>
      <c r="AL135" s="427"/>
      <c r="AM135" s="427"/>
      <c r="AN135" s="427"/>
      <c r="AO135" s="427"/>
      <c r="AP135" s="427"/>
      <c r="AQ135" s="427"/>
      <c r="AR135" s="427"/>
      <c r="AS135" s="427"/>
      <c r="AT135" s="427"/>
      <c r="AU135" s="427"/>
      <c r="AV135" s="427"/>
      <c r="AW135" s="427"/>
    </row>
    <row r="136" spans="1:49" s="412" customFormat="1" ht="12.6" customHeight="1" x14ac:dyDescent="0.3">
      <c r="A136" s="431" t="s">
        <v>3021</v>
      </c>
      <c r="B136" s="427"/>
      <c r="C136" s="427"/>
      <c r="D136" s="427"/>
      <c r="E136" s="427"/>
      <c r="F136" s="427"/>
      <c r="G136" s="427"/>
      <c r="H136" s="427"/>
      <c r="I136" s="427"/>
      <c r="J136" s="427"/>
      <c r="K136" s="427"/>
      <c r="L136" s="427"/>
      <c r="M136" s="427"/>
      <c r="N136" s="427"/>
      <c r="O136" s="427"/>
      <c r="P136" s="427"/>
      <c r="Q136" s="427"/>
      <c r="R136" s="427"/>
      <c r="S136" s="427"/>
      <c r="T136" s="427"/>
      <c r="U136" s="427"/>
      <c r="V136" s="427"/>
      <c r="W136" s="427"/>
      <c r="X136" s="427"/>
      <c r="Y136" s="427"/>
      <c r="Z136" s="427"/>
      <c r="AA136" s="427"/>
      <c r="AB136" s="427"/>
      <c r="AC136" s="427"/>
      <c r="AD136" s="427"/>
      <c r="AE136" s="427"/>
      <c r="AF136" s="427"/>
      <c r="AG136" s="427"/>
      <c r="AH136" s="427"/>
      <c r="AI136" s="427"/>
      <c r="AJ136" s="427"/>
      <c r="AK136" s="427"/>
      <c r="AL136" s="427"/>
      <c r="AM136" s="427"/>
      <c r="AN136" s="427"/>
      <c r="AO136" s="427"/>
      <c r="AP136" s="427"/>
      <c r="AQ136" s="427"/>
      <c r="AR136" s="427"/>
      <c r="AS136" s="427"/>
      <c r="AT136" s="427"/>
      <c r="AU136" s="427"/>
      <c r="AV136" s="427"/>
      <c r="AW136" s="427"/>
    </row>
    <row r="137" spans="1:49" s="412" customFormat="1" ht="12.6" customHeight="1" x14ac:dyDescent="0.3">
      <c r="A137" s="427" t="s">
        <v>2996</v>
      </c>
      <c r="B137" s="427"/>
      <c r="C137" s="427"/>
      <c r="D137" s="427"/>
      <c r="E137" s="427"/>
      <c r="F137" s="427"/>
      <c r="G137" s="427"/>
      <c r="H137" s="427"/>
      <c r="I137" s="427"/>
      <c r="J137" s="427"/>
      <c r="K137" s="427"/>
      <c r="L137" s="427"/>
      <c r="M137" s="427"/>
      <c r="N137" s="427"/>
      <c r="O137" s="427"/>
      <c r="P137" s="427"/>
      <c r="Q137" s="427"/>
      <c r="R137" s="427"/>
      <c r="S137" s="427"/>
      <c r="T137" s="427"/>
      <c r="U137" s="427"/>
      <c r="V137" s="427"/>
      <c r="W137" s="427"/>
      <c r="X137" s="427"/>
      <c r="Y137" s="427"/>
      <c r="Z137" s="427"/>
      <c r="AA137" s="427"/>
      <c r="AB137" s="427"/>
      <c r="AC137" s="427"/>
      <c r="AD137" s="427"/>
      <c r="AE137" s="427"/>
      <c r="AF137" s="427"/>
      <c r="AG137" s="427"/>
      <c r="AH137" s="427"/>
      <c r="AI137" s="427"/>
      <c r="AJ137" s="427"/>
      <c r="AK137" s="427"/>
      <c r="AL137" s="427"/>
      <c r="AM137" s="427"/>
      <c r="AN137" s="427"/>
      <c r="AO137" s="427"/>
      <c r="AP137" s="427"/>
      <c r="AQ137" s="427"/>
      <c r="AR137" s="427"/>
      <c r="AS137" s="427"/>
      <c r="AT137" s="427"/>
      <c r="AU137" s="427"/>
      <c r="AV137" s="427"/>
      <c r="AW137" s="427"/>
    </row>
    <row r="138" spans="1:49" s="412" customFormat="1" ht="30" customHeight="1" x14ac:dyDescent="0.3">
      <c r="A138" s="1142"/>
      <c r="B138" s="1143"/>
      <c r="C138" s="1143"/>
      <c r="D138" s="1143"/>
      <c r="E138" s="1143"/>
      <c r="F138" s="1143"/>
      <c r="G138" s="1143"/>
      <c r="H138" s="1143"/>
      <c r="I138" s="1143"/>
      <c r="J138" s="1143"/>
      <c r="K138" s="1143"/>
      <c r="L138" s="1143"/>
      <c r="M138" s="1143"/>
      <c r="N138" s="1143"/>
      <c r="O138" s="1143"/>
      <c r="P138" s="1143"/>
      <c r="Q138" s="1143"/>
      <c r="R138" s="1143"/>
      <c r="S138" s="1143"/>
      <c r="T138" s="1143"/>
      <c r="U138" s="1143"/>
      <c r="V138" s="1143"/>
      <c r="W138" s="1143"/>
      <c r="X138" s="1143"/>
      <c r="Y138" s="1143"/>
      <c r="Z138" s="1143"/>
      <c r="AA138" s="1143"/>
      <c r="AB138" s="1143"/>
      <c r="AC138" s="1143"/>
      <c r="AD138" s="1143"/>
      <c r="AE138" s="1143"/>
      <c r="AF138" s="1143"/>
      <c r="AG138" s="1143"/>
      <c r="AH138" s="1143"/>
      <c r="AI138" s="1143"/>
      <c r="AJ138" s="1143"/>
      <c r="AK138" s="1143"/>
      <c r="AL138" s="1143"/>
      <c r="AM138" s="1143"/>
      <c r="AN138" s="1143"/>
      <c r="AO138" s="1143"/>
      <c r="AP138" s="1143"/>
      <c r="AQ138" s="1143"/>
      <c r="AR138" s="1143"/>
      <c r="AS138" s="1143"/>
      <c r="AT138" s="1143"/>
      <c r="AU138" s="1143"/>
      <c r="AV138" s="1143"/>
      <c r="AW138" s="1144"/>
    </row>
    <row r="139" spans="1:49" s="412" customFormat="1" ht="12.6" customHeight="1" x14ac:dyDescent="0.3">
      <c r="A139" s="431" t="s">
        <v>3022</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c r="AI139" s="427"/>
      <c r="AJ139" s="427"/>
      <c r="AK139" s="427"/>
      <c r="AL139" s="427"/>
      <c r="AM139" s="427"/>
      <c r="AN139" s="427"/>
      <c r="AO139" s="427"/>
      <c r="AP139" s="427"/>
      <c r="AQ139" s="427"/>
      <c r="AR139" s="427"/>
      <c r="AS139" s="427"/>
      <c r="AT139" s="427"/>
      <c r="AU139" s="427"/>
      <c r="AV139" s="427"/>
      <c r="AW139" s="427"/>
    </row>
    <row r="140" spans="1:49" s="412" customFormat="1" ht="12.6" customHeight="1" x14ac:dyDescent="0.3">
      <c r="A140" s="431" t="s">
        <v>3023</v>
      </c>
      <c r="B140" s="427"/>
      <c r="C140" s="427"/>
      <c r="D140" s="427"/>
      <c r="E140" s="427"/>
      <c r="F140" s="427"/>
      <c r="G140" s="427"/>
      <c r="H140" s="427"/>
      <c r="I140" s="427"/>
      <c r="J140" s="427"/>
      <c r="K140" s="427"/>
      <c r="L140" s="427"/>
      <c r="M140" s="427"/>
      <c r="N140" s="427"/>
      <c r="O140" s="427"/>
      <c r="P140" s="427"/>
      <c r="Q140" s="427"/>
      <c r="R140" s="427"/>
      <c r="S140" s="427"/>
      <c r="T140" s="427"/>
      <c r="U140" s="427"/>
      <c r="V140" s="427"/>
      <c r="W140" s="427"/>
      <c r="X140" s="427"/>
      <c r="Y140" s="427"/>
      <c r="Z140" s="427"/>
      <c r="AA140" s="427"/>
      <c r="AB140" s="427"/>
      <c r="AC140" s="427"/>
      <c r="AD140" s="427"/>
      <c r="AE140" s="427"/>
      <c r="AF140" s="427"/>
      <c r="AG140" s="427"/>
      <c r="AH140" s="427"/>
      <c r="AI140" s="427"/>
      <c r="AJ140" s="427"/>
      <c r="AK140" s="427"/>
      <c r="AL140" s="427"/>
      <c r="AM140" s="427"/>
      <c r="AN140" s="427"/>
      <c r="AO140" s="427"/>
      <c r="AP140" s="427"/>
      <c r="AQ140" s="427"/>
      <c r="AR140" s="427"/>
      <c r="AS140" s="427"/>
      <c r="AT140" s="427"/>
      <c r="AU140" s="427"/>
      <c r="AV140" s="427"/>
      <c r="AW140" s="427"/>
    </row>
    <row r="141" spans="1:49" s="412" customFormat="1" ht="12.6" customHeight="1" x14ac:dyDescent="0.3">
      <c r="A141" s="427" t="s">
        <v>2996</v>
      </c>
      <c r="B141" s="427"/>
      <c r="C141" s="427"/>
      <c r="D141" s="427"/>
      <c r="E141" s="427"/>
      <c r="F141" s="427"/>
      <c r="G141" s="427"/>
      <c r="H141" s="427"/>
      <c r="I141" s="427"/>
      <c r="J141" s="427"/>
      <c r="K141" s="427"/>
      <c r="L141" s="427"/>
      <c r="M141" s="427"/>
      <c r="N141" s="427"/>
      <c r="O141" s="427"/>
      <c r="P141" s="427"/>
      <c r="Q141" s="427"/>
      <c r="R141" s="427"/>
      <c r="S141" s="427"/>
      <c r="T141" s="427"/>
      <c r="U141" s="427"/>
      <c r="V141" s="427"/>
      <c r="W141" s="427"/>
      <c r="X141" s="427"/>
      <c r="Y141" s="427"/>
      <c r="Z141" s="427"/>
      <c r="AA141" s="427"/>
      <c r="AB141" s="427"/>
      <c r="AC141" s="427"/>
      <c r="AD141" s="427"/>
      <c r="AE141" s="427"/>
      <c r="AF141" s="427"/>
      <c r="AG141" s="427"/>
      <c r="AH141" s="427"/>
      <c r="AI141" s="427"/>
      <c r="AJ141" s="427"/>
      <c r="AK141" s="427"/>
      <c r="AL141" s="427"/>
      <c r="AM141" s="427"/>
      <c r="AN141" s="427"/>
      <c r="AO141" s="427"/>
      <c r="AP141" s="427"/>
      <c r="AQ141" s="427"/>
      <c r="AR141" s="427"/>
      <c r="AS141" s="427"/>
      <c r="AT141" s="427"/>
      <c r="AU141" s="427"/>
      <c r="AV141" s="427"/>
      <c r="AW141" s="427"/>
    </row>
    <row r="142" spans="1:49" s="412" customFormat="1" ht="30" customHeight="1" x14ac:dyDescent="0.3">
      <c r="A142" s="1142"/>
      <c r="B142" s="1143"/>
      <c r="C142" s="1143"/>
      <c r="D142" s="1143"/>
      <c r="E142" s="1143"/>
      <c r="F142" s="1143"/>
      <c r="G142" s="1143"/>
      <c r="H142" s="1143"/>
      <c r="I142" s="1143"/>
      <c r="J142" s="1143"/>
      <c r="K142" s="1143"/>
      <c r="L142" s="1143"/>
      <c r="M142" s="1143"/>
      <c r="N142" s="1143"/>
      <c r="O142" s="1143"/>
      <c r="P142" s="1143"/>
      <c r="Q142" s="1143"/>
      <c r="R142" s="1143"/>
      <c r="S142" s="1143"/>
      <c r="T142" s="1143"/>
      <c r="U142" s="1143"/>
      <c r="V142" s="1143"/>
      <c r="W142" s="1143"/>
      <c r="X142" s="1143"/>
      <c r="Y142" s="1143"/>
      <c r="Z142" s="1143"/>
      <c r="AA142" s="1143"/>
      <c r="AB142" s="1143"/>
      <c r="AC142" s="1143"/>
      <c r="AD142" s="1143"/>
      <c r="AE142" s="1143"/>
      <c r="AF142" s="1143"/>
      <c r="AG142" s="1143"/>
      <c r="AH142" s="1143"/>
      <c r="AI142" s="1143"/>
      <c r="AJ142" s="1143"/>
      <c r="AK142" s="1143"/>
      <c r="AL142" s="1143"/>
      <c r="AM142" s="1143"/>
      <c r="AN142" s="1143"/>
      <c r="AO142" s="1143"/>
      <c r="AP142" s="1143"/>
      <c r="AQ142" s="1143"/>
      <c r="AR142" s="1143"/>
      <c r="AS142" s="1143"/>
      <c r="AT142" s="1143"/>
      <c r="AU142" s="1143"/>
      <c r="AV142" s="1143"/>
      <c r="AW142" s="1144"/>
    </row>
    <row r="143" spans="1:49" s="412" customFormat="1" ht="12.6" customHeight="1" x14ac:dyDescent="0.3">
      <c r="A143" s="1186" t="s">
        <v>3024</v>
      </c>
      <c r="B143" s="1187"/>
      <c r="C143" s="1187"/>
      <c r="D143" s="1187"/>
      <c r="E143" s="1187"/>
      <c r="F143" s="1187"/>
      <c r="G143" s="1187"/>
      <c r="H143" s="1187"/>
      <c r="I143" s="1187"/>
      <c r="J143" s="1187"/>
      <c r="K143" s="1187"/>
      <c r="L143" s="1187"/>
      <c r="M143" s="1187"/>
      <c r="N143" s="1187"/>
      <c r="O143" s="1187"/>
      <c r="P143" s="1187"/>
      <c r="Q143" s="1187"/>
      <c r="R143" s="1187"/>
      <c r="S143" s="1187"/>
      <c r="T143" s="1187"/>
      <c r="U143" s="1187"/>
      <c r="V143" s="1187"/>
      <c r="W143" s="1187"/>
      <c r="X143" s="1187"/>
      <c r="Y143" s="1187"/>
      <c r="Z143" s="1187"/>
      <c r="AA143" s="1187"/>
      <c r="AB143" s="1187"/>
      <c r="AC143" s="1187"/>
      <c r="AD143" s="1187"/>
      <c r="AE143" s="1187"/>
      <c r="AF143" s="1187"/>
      <c r="AG143" s="1187"/>
      <c r="AH143" s="1187"/>
      <c r="AI143" s="1187"/>
      <c r="AJ143" s="1187"/>
      <c r="AK143" s="1187"/>
      <c r="AL143" s="1187"/>
      <c r="AM143" s="1187"/>
      <c r="AN143" s="1187"/>
      <c r="AO143" s="1187"/>
      <c r="AP143" s="1187"/>
      <c r="AQ143" s="1187"/>
      <c r="AR143" s="1187"/>
      <c r="AS143" s="1187"/>
      <c r="AT143" s="1187"/>
      <c r="AU143" s="1187"/>
      <c r="AV143" s="1187"/>
      <c r="AW143" s="1187"/>
    </row>
    <row r="144" spans="1:49" s="412" customFormat="1" ht="12.6" customHeight="1" x14ac:dyDescent="0.3">
      <c r="A144" s="432"/>
      <c r="B144" s="433"/>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c r="AA144" s="433"/>
      <c r="AB144" s="433"/>
      <c r="AC144" s="433"/>
      <c r="AD144" s="433"/>
      <c r="AE144" s="433"/>
      <c r="AF144" s="433"/>
      <c r="AG144" s="433"/>
      <c r="AH144" s="433"/>
      <c r="AI144" s="433"/>
      <c r="AJ144" s="433"/>
      <c r="AK144" s="433"/>
      <c r="AL144" s="433"/>
      <c r="AM144" s="433"/>
      <c r="AN144" s="433"/>
      <c r="AO144" s="433"/>
      <c r="AP144" s="433"/>
      <c r="AQ144" s="433"/>
      <c r="AR144" s="433"/>
      <c r="AS144" s="433"/>
      <c r="AT144" s="433"/>
      <c r="AU144" s="433"/>
      <c r="AV144" s="433"/>
      <c r="AW144" s="433"/>
    </row>
    <row r="145" spans="1:49" s="412" customFormat="1" ht="12.6" customHeight="1" x14ac:dyDescent="0.3">
      <c r="A145" s="431" t="s">
        <v>3025</v>
      </c>
      <c r="B145" s="427"/>
      <c r="C145" s="427"/>
      <c r="D145" s="427"/>
      <c r="E145" s="427"/>
      <c r="F145" s="427"/>
      <c r="G145" s="427"/>
      <c r="H145" s="427"/>
      <c r="I145" s="427"/>
      <c r="J145" s="427"/>
      <c r="K145" s="427"/>
      <c r="L145" s="427"/>
      <c r="M145" s="427"/>
      <c r="N145" s="427"/>
      <c r="O145" s="427"/>
      <c r="P145" s="427"/>
      <c r="Q145" s="427"/>
      <c r="R145" s="427"/>
      <c r="S145" s="427"/>
      <c r="T145" s="427"/>
      <c r="U145" s="427"/>
      <c r="V145" s="427"/>
      <c r="W145" s="427"/>
      <c r="X145" s="427"/>
      <c r="Y145" s="427"/>
      <c r="Z145" s="427"/>
      <c r="AA145" s="427"/>
      <c r="AB145" s="427"/>
      <c r="AC145" s="427"/>
      <c r="AD145" s="427"/>
      <c r="AE145" s="427"/>
      <c r="AF145" s="427"/>
      <c r="AG145" s="427"/>
      <c r="AH145" s="427"/>
      <c r="AI145" s="427"/>
      <c r="AJ145" s="427"/>
      <c r="AK145" s="427"/>
      <c r="AL145" s="427"/>
      <c r="AM145" s="427"/>
      <c r="AN145" s="427"/>
      <c r="AO145" s="427"/>
      <c r="AP145" s="427"/>
      <c r="AQ145" s="427"/>
      <c r="AR145" s="427"/>
      <c r="AS145" s="427"/>
      <c r="AT145" s="427"/>
      <c r="AU145" s="427"/>
      <c r="AV145" s="427"/>
      <c r="AW145" s="427"/>
    </row>
    <row r="146" spans="1:49" s="412" customFormat="1" ht="12.6" customHeight="1" x14ac:dyDescent="0.3">
      <c r="A146" s="427" t="s">
        <v>2996</v>
      </c>
      <c r="B146" s="427"/>
      <c r="C146" s="427"/>
      <c r="D146" s="427"/>
      <c r="E146" s="427"/>
      <c r="F146" s="427"/>
      <c r="G146" s="427"/>
      <c r="H146" s="427"/>
      <c r="I146" s="427"/>
      <c r="J146" s="427"/>
      <c r="K146" s="427"/>
      <c r="L146" s="427"/>
      <c r="M146" s="427"/>
      <c r="N146" s="427"/>
      <c r="O146" s="427"/>
      <c r="P146" s="427"/>
      <c r="Q146" s="427"/>
      <c r="R146" s="427"/>
      <c r="S146" s="427"/>
      <c r="T146" s="427"/>
      <c r="U146" s="427"/>
      <c r="V146" s="427"/>
      <c r="W146" s="427"/>
      <c r="X146" s="427"/>
      <c r="Y146" s="427"/>
      <c r="Z146" s="427"/>
      <c r="AA146" s="427"/>
      <c r="AB146" s="427"/>
      <c r="AC146" s="427"/>
      <c r="AD146" s="427"/>
      <c r="AE146" s="427"/>
      <c r="AF146" s="427"/>
      <c r="AG146" s="427"/>
      <c r="AH146" s="427"/>
      <c r="AI146" s="427"/>
      <c r="AJ146" s="427"/>
      <c r="AK146" s="427"/>
      <c r="AL146" s="427"/>
      <c r="AM146" s="427"/>
      <c r="AN146" s="427"/>
      <c r="AO146" s="427"/>
      <c r="AP146" s="427"/>
      <c r="AQ146" s="427"/>
      <c r="AR146" s="427"/>
      <c r="AS146" s="427"/>
      <c r="AT146" s="427"/>
      <c r="AU146" s="427"/>
      <c r="AV146" s="427"/>
      <c r="AW146" s="427"/>
    </row>
    <row r="147" spans="1:49" s="412" customFormat="1" ht="30" customHeight="1" x14ac:dyDescent="0.3">
      <c r="A147" s="1142"/>
      <c r="B147" s="1143"/>
      <c r="C147" s="1143"/>
      <c r="D147" s="1143"/>
      <c r="E147" s="1143"/>
      <c r="F147" s="1143"/>
      <c r="G147" s="1143"/>
      <c r="H147" s="1143"/>
      <c r="I147" s="1143"/>
      <c r="J147" s="1143"/>
      <c r="K147" s="1143"/>
      <c r="L147" s="1143"/>
      <c r="M147" s="1143"/>
      <c r="N147" s="1143"/>
      <c r="O147" s="1143"/>
      <c r="P147" s="1143"/>
      <c r="Q147" s="1143"/>
      <c r="R147" s="1143"/>
      <c r="S147" s="1143"/>
      <c r="T147" s="1143"/>
      <c r="U147" s="1143"/>
      <c r="V147" s="1143"/>
      <c r="W147" s="1143"/>
      <c r="X147" s="1143"/>
      <c r="Y147" s="1143"/>
      <c r="Z147" s="1143"/>
      <c r="AA147" s="1143"/>
      <c r="AB147" s="1143"/>
      <c r="AC147" s="1143"/>
      <c r="AD147" s="1143"/>
      <c r="AE147" s="1143"/>
      <c r="AF147" s="1143"/>
      <c r="AG147" s="1143"/>
      <c r="AH147" s="1143"/>
      <c r="AI147" s="1143"/>
      <c r="AJ147" s="1143"/>
      <c r="AK147" s="1143"/>
      <c r="AL147" s="1143"/>
      <c r="AM147" s="1143"/>
      <c r="AN147" s="1143"/>
      <c r="AO147" s="1143"/>
      <c r="AP147" s="1143"/>
      <c r="AQ147" s="1143"/>
      <c r="AR147" s="1143"/>
      <c r="AS147" s="1143"/>
      <c r="AT147" s="1143"/>
      <c r="AU147" s="1143"/>
      <c r="AV147" s="1143"/>
      <c r="AW147" s="1144"/>
    </row>
    <row r="148" spans="1:49" s="412" customFormat="1" ht="12.6" customHeight="1" x14ac:dyDescent="0.3">
      <c r="A148" s="431" t="s">
        <v>3026</v>
      </c>
      <c r="B148" s="427"/>
      <c r="C148" s="427"/>
      <c r="D148" s="427"/>
      <c r="E148" s="427"/>
      <c r="F148" s="427"/>
      <c r="G148" s="427"/>
      <c r="H148" s="427"/>
      <c r="I148" s="427"/>
      <c r="J148" s="427"/>
      <c r="K148" s="427"/>
      <c r="L148" s="427"/>
      <c r="M148" s="427"/>
      <c r="N148" s="427"/>
      <c r="O148" s="427"/>
      <c r="P148" s="427"/>
      <c r="Q148" s="427"/>
      <c r="R148" s="427"/>
      <c r="S148" s="427"/>
      <c r="T148" s="427"/>
      <c r="U148" s="427"/>
      <c r="V148" s="427"/>
      <c r="W148" s="427"/>
      <c r="X148" s="427"/>
      <c r="Y148" s="427"/>
      <c r="Z148" s="427"/>
      <c r="AA148" s="427"/>
      <c r="AB148" s="427"/>
      <c r="AC148" s="427"/>
      <c r="AD148" s="427"/>
      <c r="AE148" s="427"/>
      <c r="AF148" s="427"/>
      <c r="AG148" s="427"/>
      <c r="AH148" s="427"/>
      <c r="AI148" s="427"/>
      <c r="AJ148" s="427"/>
      <c r="AK148" s="427"/>
      <c r="AL148" s="427"/>
      <c r="AM148" s="427"/>
      <c r="AN148" s="427"/>
      <c r="AO148" s="427"/>
      <c r="AP148" s="427"/>
      <c r="AQ148" s="427"/>
      <c r="AR148" s="427"/>
      <c r="AS148" s="427"/>
      <c r="AT148" s="427"/>
      <c r="AU148" s="427"/>
      <c r="AV148" s="427"/>
      <c r="AW148" s="427"/>
    </row>
    <row r="149" spans="1:49" s="412" customFormat="1" ht="12.6" customHeight="1" x14ac:dyDescent="0.3">
      <c r="A149" s="427" t="s">
        <v>3027</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c r="AI149" s="427"/>
      <c r="AJ149" s="427"/>
      <c r="AK149" s="427"/>
      <c r="AL149" s="427"/>
      <c r="AM149" s="427"/>
      <c r="AN149" s="427"/>
      <c r="AO149" s="427"/>
      <c r="AP149" s="427"/>
      <c r="AQ149" s="427"/>
      <c r="AR149" s="427"/>
      <c r="AS149" s="427"/>
      <c r="AT149" s="427"/>
      <c r="AU149" s="427"/>
      <c r="AV149" s="427"/>
      <c r="AW149" s="427"/>
    </row>
    <row r="150" spans="1:49" s="412" customFormat="1" ht="12.6" customHeight="1" x14ac:dyDescent="0.3">
      <c r="A150" s="434"/>
      <c r="B150" s="435"/>
      <c r="C150" s="435"/>
      <c r="D150" s="435"/>
      <c r="E150" s="435"/>
      <c r="F150" s="435"/>
      <c r="G150" s="435"/>
      <c r="H150" s="435"/>
      <c r="I150" s="435"/>
      <c r="J150" s="435"/>
      <c r="K150" s="435"/>
      <c r="L150" s="435"/>
      <c r="M150" s="435"/>
      <c r="N150" s="435"/>
      <c r="O150" s="435"/>
      <c r="P150" s="435"/>
      <c r="Q150" s="435"/>
      <c r="R150" s="435"/>
      <c r="S150" s="436"/>
      <c r="T150" s="434"/>
      <c r="U150" s="435"/>
      <c r="V150" s="435"/>
      <c r="W150" s="435"/>
      <c r="X150" s="435"/>
      <c r="Y150" s="435"/>
      <c r="Z150" s="435"/>
      <c r="AA150" s="435"/>
      <c r="AB150" s="435"/>
      <c r="AC150" s="435"/>
      <c r="AD150" s="435"/>
      <c r="AE150" s="435"/>
      <c r="AF150" s="436"/>
      <c r="AG150" s="1175" t="s">
        <v>1576</v>
      </c>
      <c r="AH150" s="1176"/>
      <c r="AI150" s="1176"/>
      <c r="AJ150" s="1176"/>
      <c r="AK150" s="1176"/>
      <c r="AL150" s="1176"/>
      <c r="AM150" s="1176"/>
      <c r="AN150" s="1176"/>
      <c r="AO150" s="1176"/>
      <c r="AP150" s="1176"/>
      <c r="AQ150" s="1176"/>
      <c r="AR150" s="1176"/>
      <c r="AS150" s="1176"/>
      <c r="AT150" s="1176"/>
      <c r="AU150" s="1176"/>
      <c r="AV150" s="1176"/>
      <c r="AW150" s="1177"/>
    </row>
    <row r="151" spans="1:49" s="412" customFormat="1" ht="12.6" customHeight="1" x14ac:dyDescent="0.3">
      <c r="A151" s="1170" t="s">
        <v>468</v>
      </c>
      <c r="B151" s="1168"/>
      <c r="C151" s="1168"/>
      <c r="D151" s="1168"/>
      <c r="E151" s="1168"/>
      <c r="F151" s="1168"/>
      <c r="G151" s="1168"/>
      <c r="H151" s="1168"/>
      <c r="I151" s="1168"/>
      <c r="J151" s="1168"/>
      <c r="K151" s="1168"/>
      <c r="L151" s="1168"/>
      <c r="M151" s="1168"/>
      <c r="N151" s="1168"/>
      <c r="O151" s="1168"/>
      <c r="P151" s="1168"/>
      <c r="Q151" s="1168"/>
      <c r="R151" s="1168"/>
      <c r="S151" s="1171"/>
      <c r="T151" s="1170" t="s">
        <v>815</v>
      </c>
      <c r="U151" s="1168"/>
      <c r="V151" s="1168"/>
      <c r="W151" s="1168"/>
      <c r="X151" s="1168"/>
      <c r="Y151" s="1168"/>
      <c r="Z151" s="1168"/>
      <c r="AA151" s="1168"/>
      <c r="AB151" s="1168"/>
      <c r="AC151" s="1168"/>
      <c r="AD151" s="1168"/>
      <c r="AE151" s="1168"/>
      <c r="AF151" s="1171"/>
      <c r="AG151" s="1170" t="s">
        <v>1600</v>
      </c>
      <c r="AH151" s="1168"/>
      <c r="AI151" s="1168"/>
      <c r="AJ151" s="1168"/>
      <c r="AK151" s="1168"/>
      <c r="AL151" s="1168"/>
      <c r="AM151" s="1168"/>
      <c r="AN151" s="1168"/>
      <c r="AO151" s="1168"/>
      <c r="AP151" s="1168"/>
      <c r="AQ151" s="1168"/>
      <c r="AR151" s="1168"/>
      <c r="AS151" s="1168"/>
      <c r="AT151" s="1168"/>
      <c r="AU151" s="1168"/>
      <c r="AV151" s="1168"/>
      <c r="AW151" s="1171"/>
    </row>
    <row r="152" spans="1:49" s="412" customFormat="1" ht="12.6" customHeight="1" x14ac:dyDescent="0.3">
      <c r="A152" s="437"/>
      <c r="B152" s="438"/>
      <c r="C152" s="438"/>
      <c r="D152" s="438"/>
      <c r="E152" s="438"/>
      <c r="F152" s="438"/>
      <c r="G152" s="438"/>
      <c r="H152" s="438"/>
      <c r="I152" s="438"/>
      <c r="J152" s="438"/>
      <c r="K152" s="438"/>
      <c r="L152" s="438"/>
      <c r="M152" s="438"/>
      <c r="N152" s="438"/>
      <c r="O152" s="438"/>
      <c r="P152" s="438"/>
      <c r="Q152" s="438"/>
      <c r="R152" s="438"/>
      <c r="S152" s="439"/>
      <c r="T152" s="437"/>
      <c r="U152" s="438"/>
      <c r="V152" s="438"/>
      <c r="W152" s="438"/>
      <c r="X152" s="438"/>
      <c r="Y152" s="438"/>
      <c r="Z152" s="438"/>
      <c r="AA152" s="438"/>
      <c r="AB152" s="438"/>
      <c r="AC152" s="438"/>
      <c r="AD152" s="438"/>
      <c r="AE152" s="438"/>
      <c r="AF152" s="439"/>
      <c r="AG152" s="1172" t="s">
        <v>1573</v>
      </c>
      <c r="AH152" s="1173"/>
      <c r="AI152" s="1173"/>
      <c r="AJ152" s="1173"/>
      <c r="AK152" s="1173"/>
      <c r="AL152" s="1173"/>
      <c r="AM152" s="1173"/>
      <c r="AN152" s="1173"/>
      <c r="AO152" s="1173"/>
      <c r="AP152" s="1173"/>
      <c r="AQ152" s="1173"/>
      <c r="AR152" s="1173"/>
      <c r="AS152" s="1173"/>
      <c r="AT152" s="1173"/>
      <c r="AU152" s="1173"/>
      <c r="AV152" s="1173"/>
      <c r="AW152" s="1174"/>
    </row>
    <row r="153" spans="1:49" s="412" customFormat="1" ht="12.6" customHeight="1" x14ac:dyDescent="0.3">
      <c r="A153" s="1163" t="s">
        <v>540</v>
      </c>
      <c r="B153" s="1163"/>
      <c r="C153" s="1163"/>
      <c r="D153" s="1163"/>
      <c r="E153" s="1163"/>
      <c r="F153" s="1163"/>
      <c r="G153" s="1163"/>
      <c r="H153" s="1163"/>
      <c r="I153" s="1163"/>
      <c r="J153" s="1163"/>
      <c r="K153" s="1163"/>
      <c r="L153" s="1163"/>
      <c r="M153" s="1163"/>
      <c r="N153" s="1163"/>
      <c r="O153" s="1163"/>
      <c r="P153" s="1163"/>
      <c r="Q153" s="1163"/>
      <c r="R153" s="1163"/>
      <c r="S153" s="1178"/>
      <c r="T153" s="1159"/>
      <c r="U153" s="1159"/>
      <c r="V153" s="1159"/>
      <c r="W153" s="1159"/>
      <c r="X153" s="1159"/>
      <c r="Y153" s="1159"/>
      <c r="Z153" s="1159"/>
      <c r="AA153" s="1159"/>
      <c r="AB153" s="1159"/>
      <c r="AC153" s="1159"/>
      <c r="AD153" s="1159"/>
      <c r="AE153" s="1159"/>
      <c r="AF153" s="1159"/>
      <c r="AG153" s="1159"/>
      <c r="AH153" s="1159"/>
      <c r="AI153" s="1159"/>
      <c r="AJ153" s="1159"/>
      <c r="AK153" s="1159"/>
      <c r="AL153" s="1159"/>
      <c r="AM153" s="1159"/>
      <c r="AN153" s="1159"/>
      <c r="AO153" s="1159"/>
      <c r="AP153" s="1159"/>
      <c r="AQ153" s="1159"/>
      <c r="AR153" s="1159"/>
      <c r="AS153" s="1159"/>
      <c r="AT153" s="1159"/>
      <c r="AU153" s="1159"/>
      <c r="AV153" s="1159"/>
      <c r="AW153" s="1179"/>
    </row>
    <row r="154" spans="1:49" s="412" customFormat="1" ht="12.6" customHeight="1" x14ac:dyDescent="0.3">
      <c r="A154" s="421" t="s">
        <v>1661</v>
      </c>
      <c r="B154" s="422"/>
      <c r="C154" s="422"/>
      <c r="D154" s="422"/>
      <c r="E154" s="422"/>
      <c r="F154" s="422"/>
      <c r="G154" s="422"/>
      <c r="H154" s="422"/>
      <c r="I154" s="422"/>
      <c r="J154" s="422"/>
      <c r="K154" s="422"/>
      <c r="L154" s="422"/>
      <c r="M154" s="422"/>
      <c r="N154" s="422"/>
      <c r="O154" s="422"/>
      <c r="P154" s="422"/>
      <c r="Q154" s="422"/>
      <c r="R154" s="422"/>
      <c r="S154" s="423"/>
      <c r="T154" s="1180"/>
      <c r="U154" s="1181"/>
      <c r="V154" s="1181"/>
      <c r="W154" s="1181"/>
      <c r="X154" s="1181"/>
      <c r="Y154" s="1181"/>
      <c r="Z154" s="1181"/>
      <c r="AA154" s="1181"/>
      <c r="AB154" s="1181"/>
      <c r="AC154" s="1181"/>
      <c r="AD154" s="1181"/>
      <c r="AE154" s="1181"/>
      <c r="AF154" s="1182"/>
      <c r="AG154" s="1159"/>
      <c r="AH154" s="1159"/>
      <c r="AI154" s="1159"/>
      <c r="AJ154" s="1159"/>
      <c r="AK154" s="1159"/>
      <c r="AL154" s="1159"/>
      <c r="AM154" s="1159"/>
      <c r="AN154" s="1159"/>
      <c r="AO154" s="1159"/>
      <c r="AP154" s="1159"/>
      <c r="AQ154" s="1159"/>
      <c r="AR154" s="1159"/>
      <c r="AS154" s="1159"/>
      <c r="AT154" s="1159"/>
      <c r="AU154" s="1159"/>
      <c r="AV154" s="1159"/>
      <c r="AW154" s="1159"/>
    </row>
    <row r="155" spans="1:49" s="412" customFormat="1" ht="12.6" customHeight="1" x14ac:dyDescent="0.3">
      <c r="A155" s="424" t="s">
        <v>1663</v>
      </c>
      <c r="B155" s="425"/>
      <c r="C155" s="425"/>
      <c r="D155" s="425"/>
      <c r="E155" s="425"/>
      <c r="F155" s="425"/>
      <c r="G155" s="425"/>
      <c r="H155" s="425"/>
      <c r="I155" s="425"/>
      <c r="J155" s="425"/>
      <c r="K155" s="425"/>
      <c r="L155" s="425"/>
      <c r="M155" s="425"/>
      <c r="N155" s="425"/>
      <c r="O155" s="425"/>
      <c r="P155" s="425"/>
      <c r="Q155" s="425"/>
      <c r="R155" s="425"/>
      <c r="S155" s="426"/>
      <c r="T155" s="1183"/>
      <c r="U155" s="1184"/>
      <c r="V155" s="1184"/>
      <c r="W155" s="1184"/>
      <c r="X155" s="1184"/>
      <c r="Y155" s="1184"/>
      <c r="Z155" s="1184"/>
      <c r="AA155" s="1184"/>
      <c r="AB155" s="1184"/>
      <c r="AC155" s="1184"/>
      <c r="AD155" s="1184"/>
      <c r="AE155" s="1184"/>
      <c r="AF155" s="1185"/>
      <c r="AG155" s="1159"/>
      <c r="AH155" s="1159"/>
      <c r="AI155" s="1159"/>
      <c r="AJ155" s="1159"/>
      <c r="AK155" s="1159"/>
      <c r="AL155" s="1159"/>
      <c r="AM155" s="1159"/>
      <c r="AN155" s="1159"/>
      <c r="AO155" s="1159"/>
      <c r="AP155" s="1159"/>
      <c r="AQ155" s="1159"/>
      <c r="AR155" s="1159"/>
      <c r="AS155" s="1159"/>
      <c r="AT155" s="1159"/>
      <c r="AU155" s="1159"/>
      <c r="AV155" s="1159"/>
      <c r="AW155" s="1159"/>
    </row>
    <row r="156" spans="1:49" s="412" customFormat="1" ht="12.6" customHeight="1" x14ac:dyDescent="0.3">
      <c r="A156" s="421" t="s">
        <v>1661</v>
      </c>
      <c r="B156" s="422"/>
      <c r="C156" s="422"/>
      <c r="D156" s="422"/>
      <c r="E156" s="422"/>
      <c r="F156" s="422"/>
      <c r="G156" s="422"/>
      <c r="H156" s="422"/>
      <c r="I156" s="422"/>
      <c r="J156" s="422"/>
      <c r="K156" s="422"/>
      <c r="L156" s="422"/>
      <c r="M156" s="422"/>
      <c r="N156" s="422"/>
      <c r="O156" s="422"/>
      <c r="P156" s="422"/>
      <c r="Q156" s="422"/>
      <c r="R156" s="422"/>
      <c r="S156" s="423"/>
      <c r="T156" s="1159"/>
      <c r="U156" s="1159"/>
      <c r="V156" s="1159"/>
      <c r="W156" s="1159"/>
      <c r="X156" s="1159"/>
      <c r="Y156" s="1159"/>
      <c r="Z156" s="1159"/>
      <c r="AA156" s="1159"/>
      <c r="AB156" s="1159"/>
      <c r="AC156" s="1159"/>
      <c r="AD156" s="1159"/>
      <c r="AE156" s="1159"/>
      <c r="AF156" s="1159"/>
      <c r="AG156" s="1159"/>
      <c r="AH156" s="1159"/>
      <c r="AI156" s="1159"/>
      <c r="AJ156" s="1159"/>
      <c r="AK156" s="1159"/>
      <c r="AL156" s="1159"/>
      <c r="AM156" s="1159"/>
      <c r="AN156" s="1159"/>
      <c r="AO156" s="1159"/>
      <c r="AP156" s="1159"/>
      <c r="AQ156" s="1159"/>
      <c r="AR156" s="1159"/>
      <c r="AS156" s="1159"/>
      <c r="AT156" s="1159"/>
      <c r="AU156" s="1159"/>
      <c r="AV156" s="1159"/>
      <c r="AW156" s="1159"/>
    </row>
    <row r="157" spans="1:49" s="412" customFormat="1" ht="12.6" customHeight="1" x14ac:dyDescent="0.3">
      <c r="A157" s="424" t="s">
        <v>1662</v>
      </c>
      <c r="B157" s="425"/>
      <c r="C157" s="425"/>
      <c r="D157" s="425"/>
      <c r="E157" s="425"/>
      <c r="F157" s="425"/>
      <c r="G157" s="425"/>
      <c r="H157" s="425"/>
      <c r="I157" s="425"/>
      <c r="J157" s="425"/>
      <c r="K157" s="425"/>
      <c r="L157" s="425"/>
      <c r="M157" s="425"/>
      <c r="N157" s="425"/>
      <c r="O157" s="425"/>
      <c r="P157" s="425"/>
      <c r="Q157" s="425"/>
      <c r="R157" s="425"/>
      <c r="S157" s="426"/>
      <c r="T157" s="1159"/>
      <c r="U157" s="1159"/>
      <c r="V157" s="1159"/>
      <c r="W157" s="1159"/>
      <c r="X157" s="1159"/>
      <c r="Y157" s="1159"/>
      <c r="Z157" s="1159"/>
      <c r="AA157" s="1159"/>
      <c r="AB157" s="1159"/>
      <c r="AC157" s="1159"/>
      <c r="AD157" s="1159"/>
      <c r="AE157" s="1159"/>
      <c r="AF157" s="1159"/>
      <c r="AG157" s="1159"/>
      <c r="AH157" s="1159"/>
      <c r="AI157" s="1159"/>
      <c r="AJ157" s="1159"/>
      <c r="AK157" s="1159"/>
      <c r="AL157" s="1159"/>
      <c r="AM157" s="1159"/>
      <c r="AN157" s="1159"/>
      <c r="AO157" s="1159"/>
      <c r="AP157" s="1159"/>
      <c r="AQ157" s="1159"/>
      <c r="AR157" s="1159"/>
      <c r="AS157" s="1159"/>
      <c r="AT157" s="1159"/>
      <c r="AU157" s="1159"/>
      <c r="AV157" s="1159"/>
      <c r="AW157" s="1159"/>
    </row>
    <row r="158" spans="1:49" s="412" customFormat="1" ht="12.6" customHeight="1" x14ac:dyDescent="0.3">
      <c r="A158" s="427" t="s">
        <v>3028</v>
      </c>
      <c r="B158" s="427"/>
      <c r="C158" s="427"/>
      <c r="D158" s="427"/>
      <c r="E158" s="427"/>
      <c r="F158" s="427"/>
      <c r="G158" s="427"/>
      <c r="H158" s="427"/>
      <c r="I158" s="427"/>
      <c r="J158" s="427"/>
      <c r="K158" s="427"/>
      <c r="L158" s="427"/>
      <c r="M158" s="427"/>
      <c r="N158" s="427"/>
      <c r="O158" s="427"/>
      <c r="P158" s="427"/>
      <c r="Q158" s="427"/>
      <c r="R158" s="427"/>
      <c r="S158" s="427"/>
      <c r="T158" s="427"/>
      <c r="U158" s="427"/>
      <c r="V158" s="427"/>
      <c r="W158" s="427"/>
      <c r="X158" s="427"/>
      <c r="Y158" s="427"/>
      <c r="Z158" s="427"/>
      <c r="AA158" s="427"/>
      <c r="AB158" s="427"/>
      <c r="AC158" s="427"/>
      <c r="AD158" s="427"/>
      <c r="AE158" s="427"/>
      <c r="AF158" s="427"/>
      <c r="AG158" s="427"/>
      <c r="AH158" s="427"/>
      <c r="AI158" s="427"/>
      <c r="AJ158" s="427"/>
      <c r="AK158" s="427"/>
      <c r="AL158" s="427"/>
      <c r="AM158" s="427"/>
      <c r="AN158" s="427"/>
      <c r="AO158" s="427"/>
      <c r="AP158" s="427"/>
      <c r="AQ158" s="427"/>
      <c r="AR158" s="427"/>
      <c r="AS158" s="427"/>
      <c r="AT158" s="427"/>
      <c r="AU158" s="427"/>
      <c r="AV158" s="427"/>
      <c r="AW158" s="427"/>
    </row>
    <row r="159" spans="1:49" s="412" customFormat="1" ht="12.6" customHeight="1" x14ac:dyDescent="0.3">
      <c r="A159" s="427" t="s">
        <v>2996</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c r="AI159" s="427"/>
      <c r="AJ159" s="427"/>
      <c r="AK159" s="427"/>
      <c r="AL159" s="427"/>
      <c r="AM159" s="427"/>
      <c r="AN159" s="427"/>
      <c r="AO159" s="427"/>
      <c r="AP159" s="427"/>
      <c r="AQ159" s="427"/>
      <c r="AR159" s="427"/>
      <c r="AS159" s="427"/>
      <c r="AT159" s="427"/>
      <c r="AU159" s="427"/>
      <c r="AV159" s="427"/>
      <c r="AW159" s="427"/>
    </row>
    <row r="160" spans="1:49" s="412" customFormat="1" ht="30" customHeight="1" x14ac:dyDescent="0.3">
      <c r="A160" s="1142"/>
      <c r="B160" s="1143"/>
      <c r="C160" s="1143"/>
      <c r="D160" s="1143"/>
      <c r="E160" s="1143"/>
      <c r="F160" s="1143"/>
      <c r="G160" s="1143"/>
      <c r="H160" s="1143"/>
      <c r="I160" s="1143"/>
      <c r="J160" s="1143"/>
      <c r="K160" s="1143"/>
      <c r="L160" s="1143"/>
      <c r="M160" s="1143"/>
      <c r="N160" s="1143"/>
      <c r="O160" s="1143"/>
      <c r="P160" s="1143"/>
      <c r="Q160" s="1143"/>
      <c r="R160" s="1143"/>
      <c r="S160" s="1143"/>
      <c r="T160" s="1143"/>
      <c r="U160" s="1143"/>
      <c r="V160" s="1143"/>
      <c r="W160" s="1143"/>
      <c r="X160" s="1143"/>
      <c r="Y160" s="1143"/>
      <c r="Z160" s="1143"/>
      <c r="AA160" s="1143"/>
      <c r="AB160" s="1143"/>
      <c r="AC160" s="1143"/>
      <c r="AD160" s="1143"/>
      <c r="AE160" s="1143"/>
      <c r="AF160" s="1143"/>
      <c r="AG160" s="1143"/>
      <c r="AH160" s="1143"/>
      <c r="AI160" s="1143"/>
      <c r="AJ160" s="1143"/>
      <c r="AK160" s="1143"/>
      <c r="AL160" s="1143"/>
      <c r="AM160" s="1143"/>
      <c r="AN160" s="1143"/>
      <c r="AO160" s="1143"/>
      <c r="AP160" s="1143"/>
      <c r="AQ160" s="1143"/>
      <c r="AR160" s="1143"/>
      <c r="AS160" s="1143"/>
      <c r="AT160" s="1143"/>
      <c r="AU160" s="1143"/>
      <c r="AV160" s="1143"/>
      <c r="AW160" s="1144"/>
    </row>
    <row r="161" spans="1:49" s="412" customFormat="1" ht="12.6" customHeight="1" x14ac:dyDescent="0.3">
      <c r="A161" s="431" t="s">
        <v>3029</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c r="AI161" s="427"/>
      <c r="AJ161" s="427"/>
      <c r="AK161" s="427"/>
      <c r="AL161" s="427"/>
      <c r="AM161" s="427"/>
      <c r="AN161" s="427"/>
      <c r="AO161" s="427"/>
      <c r="AP161" s="427"/>
      <c r="AQ161" s="427"/>
      <c r="AR161" s="427"/>
      <c r="AS161" s="427"/>
      <c r="AT161" s="427"/>
      <c r="AU161" s="427"/>
      <c r="AV161" s="427"/>
      <c r="AW161" s="427"/>
    </row>
    <row r="162" spans="1:49" s="412" customFormat="1" ht="12.6" customHeight="1" x14ac:dyDescent="0.3">
      <c r="A162" s="427" t="s">
        <v>3030</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c r="AI162" s="427"/>
      <c r="AJ162" s="427"/>
      <c r="AK162" s="427"/>
      <c r="AL162" s="427"/>
      <c r="AM162" s="427"/>
      <c r="AN162" s="427"/>
      <c r="AO162" s="427"/>
      <c r="AP162" s="427"/>
      <c r="AQ162" s="427"/>
      <c r="AR162" s="427"/>
      <c r="AS162" s="427"/>
      <c r="AT162" s="427"/>
      <c r="AU162" s="427"/>
      <c r="AV162" s="427"/>
      <c r="AW162" s="427"/>
    </row>
    <row r="163" spans="1:49" s="412" customFormat="1" ht="12.6" customHeight="1" x14ac:dyDescent="0.3">
      <c r="A163" s="1175"/>
      <c r="B163" s="1176"/>
      <c r="C163" s="1176"/>
      <c r="D163" s="1176"/>
      <c r="E163" s="1176"/>
      <c r="F163" s="1176"/>
      <c r="G163" s="1176"/>
      <c r="H163" s="1176"/>
      <c r="I163" s="422"/>
      <c r="J163" s="435"/>
      <c r="K163" s="435"/>
      <c r="L163" s="435"/>
      <c r="M163" s="436"/>
      <c r="N163" s="434"/>
      <c r="O163" s="422"/>
      <c r="P163" s="435"/>
      <c r="Q163" s="436"/>
      <c r="R163" s="434"/>
      <c r="S163" s="435"/>
      <c r="T163" s="435"/>
      <c r="U163" s="435"/>
      <c r="V163" s="436"/>
      <c r="W163" s="1175"/>
      <c r="X163" s="1176"/>
      <c r="Y163" s="1176"/>
      <c r="Z163" s="1176"/>
      <c r="AA163" s="1176"/>
      <c r="AB163" s="1177"/>
      <c r="AC163" s="1175"/>
      <c r="AD163" s="1176"/>
      <c r="AE163" s="1176"/>
      <c r="AF163" s="1176"/>
      <c r="AG163" s="1176"/>
      <c r="AH163" s="1177"/>
      <c r="AI163" s="1175"/>
      <c r="AJ163" s="1176"/>
      <c r="AK163" s="1176"/>
      <c r="AL163" s="1176"/>
      <c r="AM163" s="1176"/>
      <c r="AN163" s="1176"/>
      <c r="AO163" s="1176"/>
      <c r="AP163" s="1177"/>
      <c r="AQ163" s="1168"/>
      <c r="AR163" s="1168"/>
      <c r="AS163" s="1168"/>
      <c r="AT163" s="1168"/>
      <c r="AU163" s="1168"/>
      <c r="AV163" s="1168"/>
      <c r="AW163" s="1168"/>
    </row>
    <row r="164" spans="1:49" s="412" customFormat="1" ht="12.6" customHeight="1" x14ac:dyDescent="0.3">
      <c r="A164" s="1170" t="s">
        <v>468</v>
      </c>
      <c r="B164" s="1168"/>
      <c r="C164" s="1168"/>
      <c r="D164" s="1168"/>
      <c r="E164" s="1168"/>
      <c r="F164" s="1168"/>
      <c r="G164" s="1168"/>
      <c r="H164" s="1168"/>
      <c r="I164" s="1168"/>
      <c r="J164" s="1168"/>
      <c r="K164" s="1168"/>
      <c r="L164" s="1168"/>
      <c r="M164" s="1171"/>
      <c r="N164" s="1170" t="s">
        <v>562</v>
      </c>
      <c r="O164" s="1168"/>
      <c r="P164" s="1168"/>
      <c r="Q164" s="1171"/>
      <c r="R164" s="1170"/>
      <c r="S164" s="1168"/>
      <c r="T164" s="1168"/>
      <c r="U164" s="1168"/>
      <c r="V164" s="1171"/>
      <c r="W164" s="1170" t="s">
        <v>559</v>
      </c>
      <c r="X164" s="1168"/>
      <c r="Y164" s="1168"/>
      <c r="Z164" s="1168"/>
      <c r="AA164" s="1168"/>
      <c r="AB164" s="1171"/>
      <c r="AC164" s="1170" t="s">
        <v>1646</v>
      </c>
      <c r="AD164" s="1168"/>
      <c r="AE164" s="1168"/>
      <c r="AF164" s="1168"/>
      <c r="AG164" s="1168"/>
      <c r="AH164" s="1171"/>
      <c r="AI164" s="1170" t="s">
        <v>3031</v>
      </c>
      <c r="AJ164" s="1168"/>
      <c r="AK164" s="1168"/>
      <c r="AL164" s="1168"/>
      <c r="AM164" s="1168"/>
      <c r="AN164" s="1168"/>
      <c r="AO164" s="1168"/>
      <c r="AP164" s="1171"/>
      <c r="AQ164" s="1168"/>
      <c r="AR164" s="1168"/>
      <c r="AS164" s="1168"/>
      <c r="AT164" s="1168"/>
      <c r="AU164" s="1168"/>
      <c r="AV164" s="1168"/>
      <c r="AW164" s="1168"/>
    </row>
    <row r="165" spans="1:49" s="412" customFormat="1" ht="12.6" customHeight="1" x14ac:dyDescent="0.3">
      <c r="A165" s="440"/>
      <c r="B165" s="403"/>
      <c r="C165" s="403"/>
      <c r="D165" s="403"/>
      <c r="E165" s="403"/>
      <c r="F165" s="403"/>
      <c r="G165" s="403"/>
      <c r="H165" s="403"/>
      <c r="I165" s="403"/>
      <c r="J165" s="403"/>
      <c r="K165" s="403"/>
      <c r="L165" s="403"/>
      <c r="M165" s="441"/>
      <c r="N165" s="440"/>
      <c r="O165" s="403"/>
      <c r="P165" s="403"/>
      <c r="Q165" s="441"/>
      <c r="R165" s="1170" t="s">
        <v>1633</v>
      </c>
      <c r="S165" s="1168"/>
      <c r="T165" s="1168"/>
      <c r="U165" s="1168"/>
      <c r="V165" s="1171"/>
      <c r="W165" s="1170" t="s">
        <v>3032</v>
      </c>
      <c r="X165" s="1168"/>
      <c r="Y165" s="1168"/>
      <c r="Z165" s="1168"/>
      <c r="AA165" s="1168"/>
      <c r="AB165" s="1171"/>
      <c r="AC165" s="1170" t="s">
        <v>3033</v>
      </c>
      <c r="AD165" s="1168"/>
      <c r="AE165" s="1168"/>
      <c r="AF165" s="1168"/>
      <c r="AG165" s="1168"/>
      <c r="AH165" s="1171"/>
      <c r="AI165" s="1170" t="s">
        <v>3034</v>
      </c>
      <c r="AJ165" s="1168"/>
      <c r="AK165" s="1168"/>
      <c r="AL165" s="1168"/>
      <c r="AM165" s="1168"/>
      <c r="AN165" s="1168"/>
      <c r="AO165" s="1168"/>
      <c r="AP165" s="1171"/>
      <c r="AQ165" s="1168"/>
      <c r="AR165" s="1168"/>
      <c r="AS165" s="1168"/>
      <c r="AT165" s="1168"/>
      <c r="AU165" s="1168"/>
      <c r="AV165" s="1168"/>
      <c r="AW165" s="1168"/>
    </row>
    <row r="166" spans="1:49" s="412" customFormat="1" ht="12.6" customHeight="1" x14ac:dyDescent="0.3">
      <c r="A166" s="440"/>
      <c r="B166" s="403"/>
      <c r="C166" s="403"/>
      <c r="D166" s="403"/>
      <c r="E166" s="403"/>
      <c r="F166" s="403"/>
      <c r="G166" s="403"/>
      <c r="H166" s="403"/>
      <c r="I166" s="403"/>
      <c r="J166" s="403"/>
      <c r="K166" s="403"/>
      <c r="L166" s="403"/>
      <c r="M166" s="441"/>
      <c r="N166" s="440"/>
      <c r="O166" s="403"/>
      <c r="P166" s="403"/>
      <c r="Q166" s="441"/>
      <c r="R166" s="1170" t="s">
        <v>475</v>
      </c>
      <c r="S166" s="1168"/>
      <c r="T166" s="1168"/>
      <c r="U166" s="1168"/>
      <c r="V166" s="1171"/>
      <c r="W166" s="440"/>
      <c r="X166" s="403"/>
      <c r="Y166" s="403"/>
      <c r="Z166" s="403"/>
      <c r="AA166" s="403"/>
      <c r="AB166" s="441"/>
      <c r="AC166" s="1170"/>
      <c r="AD166" s="1168"/>
      <c r="AE166" s="1168"/>
      <c r="AF166" s="1168"/>
      <c r="AG166" s="1168"/>
      <c r="AH166" s="1171"/>
      <c r="AI166" s="1170" t="s">
        <v>1573</v>
      </c>
      <c r="AJ166" s="1168"/>
      <c r="AK166" s="1168"/>
      <c r="AL166" s="1168"/>
      <c r="AM166" s="1168"/>
      <c r="AN166" s="1168"/>
      <c r="AO166" s="1168"/>
      <c r="AP166" s="1171"/>
      <c r="AQ166" s="1168"/>
      <c r="AR166" s="1168"/>
      <c r="AS166" s="1168"/>
      <c r="AT166" s="1168"/>
      <c r="AU166" s="1168"/>
      <c r="AV166" s="1168"/>
      <c r="AW166" s="1168"/>
    </row>
    <row r="167" spans="1:49" s="412" customFormat="1" ht="12.6" customHeight="1" x14ac:dyDescent="0.3">
      <c r="A167" s="1172" t="s">
        <v>816</v>
      </c>
      <c r="B167" s="1173"/>
      <c r="C167" s="1173"/>
      <c r="D167" s="1173"/>
      <c r="E167" s="1173"/>
      <c r="F167" s="1173"/>
      <c r="G167" s="1173"/>
      <c r="H167" s="1173"/>
      <c r="I167" s="1173"/>
      <c r="J167" s="1173"/>
      <c r="K167" s="1173"/>
      <c r="L167" s="1173"/>
      <c r="M167" s="1174"/>
      <c r="N167" s="1172" t="s">
        <v>817</v>
      </c>
      <c r="O167" s="1173"/>
      <c r="P167" s="1173"/>
      <c r="Q167" s="1174"/>
      <c r="R167" s="1172" t="s">
        <v>818</v>
      </c>
      <c r="S167" s="1173"/>
      <c r="T167" s="1173"/>
      <c r="U167" s="1173"/>
      <c r="V167" s="1174"/>
      <c r="W167" s="1172" t="s">
        <v>476</v>
      </c>
      <c r="X167" s="1173"/>
      <c r="Y167" s="1173"/>
      <c r="Z167" s="1173"/>
      <c r="AA167" s="1173"/>
      <c r="AB167" s="1174"/>
      <c r="AC167" s="1172" t="s">
        <v>477</v>
      </c>
      <c r="AD167" s="1173"/>
      <c r="AE167" s="1173"/>
      <c r="AF167" s="1173"/>
      <c r="AG167" s="1173"/>
      <c r="AH167" s="1174"/>
      <c r="AI167" s="1172" t="s">
        <v>480</v>
      </c>
      <c r="AJ167" s="1173"/>
      <c r="AK167" s="1173"/>
      <c r="AL167" s="1173"/>
      <c r="AM167" s="1173"/>
      <c r="AN167" s="1173"/>
      <c r="AO167" s="1173"/>
      <c r="AP167" s="1174"/>
      <c r="AQ167" s="1168"/>
      <c r="AR167" s="1168"/>
      <c r="AS167" s="1168"/>
      <c r="AT167" s="1168"/>
      <c r="AU167" s="1168"/>
      <c r="AV167" s="1168"/>
      <c r="AW167" s="1168"/>
    </row>
    <row r="168" spans="1:49" s="412" customFormat="1" ht="12.6" customHeight="1" x14ac:dyDescent="0.3">
      <c r="A168" s="1162" t="s">
        <v>3035</v>
      </c>
      <c r="B168" s="1163"/>
      <c r="C168" s="1163"/>
      <c r="D168" s="1163"/>
      <c r="E168" s="1163"/>
      <c r="F168" s="1163"/>
      <c r="G168" s="1163"/>
      <c r="H168" s="1163"/>
      <c r="I168" s="1163"/>
      <c r="J168" s="1163"/>
      <c r="K168" s="1163"/>
      <c r="L168" s="1163"/>
      <c r="M168" s="1163"/>
      <c r="N168" s="1164"/>
      <c r="O168" s="1164"/>
      <c r="P168" s="1164"/>
      <c r="Q168" s="1164"/>
      <c r="R168" s="1164"/>
      <c r="S168" s="1164"/>
      <c r="T168" s="1164"/>
      <c r="U168" s="1164"/>
      <c r="V168" s="1164"/>
      <c r="W168" s="1164"/>
      <c r="X168" s="1164"/>
      <c r="Y168" s="1164"/>
      <c r="Z168" s="1164"/>
      <c r="AA168" s="1164"/>
      <c r="AB168" s="1164"/>
      <c r="AC168" s="1164"/>
      <c r="AD168" s="1164"/>
      <c r="AE168" s="1164"/>
      <c r="AF168" s="1164"/>
      <c r="AG168" s="1164"/>
      <c r="AH168" s="1164"/>
      <c r="AI168" s="1164"/>
      <c r="AJ168" s="1164"/>
      <c r="AK168" s="1164"/>
      <c r="AL168" s="1164"/>
      <c r="AM168" s="1164"/>
      <c r="AN168" s="1164"/>
      <c r="AO168" s="1164"/>
      <c r="AP168" s="1169"/>
      <c r="AQ168" s="1167"/>
      <c r="AR168" s="1167"/>
      <c r="AS168" s="1167"/>
      <c r="AT168" s="1167"/>
      <c r="AU168" s="1167"/>
      <c r="AV168" s="1167"/>
      <c r="AW168" s="1167"/>
    </row>
    <row r="169" spans="1:49" s="412" customFormat="1" ht="12.6" customHeight="1" x14ac:dyDescent="0.3">
      <c r="A169" s="1155"/>
      <c r="B169" s="1156"/>
      <c r="C169" s="1156"/>
      <c r="D169" s="1156"/>
      <c r="E169" s="1156"/>
      <c r="F169" s="1156"/>
      <c r="G169" s="1156"/>
      <c r="H169" s="1156"/>
      <c r="I169" s="1156"/>
      <c r="J169" s="1156"/>
      <c r="K169" s="1156"/>
      <c r="L169" s="1156"/>
      <c r="M169" s="1157"/>
      <c r="N169" s="1158"/>
      <c r="O169" s="1158"/>
      <c r="P169" s="1158"/>
      <c r="Q169" s="1158"/>
      <c r="R169" s="1159"/>
      <c r="S169" s="1159"/>
      <c r="T169" s="1159"/>
      <c r="U169" s="1159"/>
      <c r="V169" s="1159"/>
      <c r="W169" s="1160"/>
      <c r="X169" s="1160"/>
      <c r="Y169" s="1160"/>
      <c r="Z169" s="1160"/>
      <c r="AA169" s="1160"/>
      <c r="AB169" s="1160"/>
      <c r="AC169" s="1159"/>
      <c r="AD169" s="1159"/>
      <c r="AE169" s="1159"/>
      <c r="AF169" s="1159"/>
      <c r="AG169" s="1159"/>
      <c r="AH169" s="1159"/>
      <c r="AI169" s="1159"/>
      <c r="AJ169" s="1159"/>
      <c r="AK169" s="1159"/>
      <c r="AL169" s="1159"/>
      <c r="AM169" s="1159"/>
      <c r="AN169" s="1159"/>
      <c r="AO169" s="1159"/>
      <c r="AP169" s="1159"/>
      <c r="AQ169" s="1161"/>
      <c r="AR169" s="1161"/>
      <c r="AS169" s="1161"/>
      <c r="AT169" s="1161"/>
      <c r="AU169" s="1161"/>
      <c r="AV169" s="1161"/>
      <c r="AW169" s="1161"/>
    </row>
    <row r="170" spans="1:49" s="412" customFormat="1" ht="12.6" customHeight="1" x14ac:dyDescent="0.3">
      <c r="A170" s="1155"/>
      <c r="B170" s="1156"/>
      <c r="C170" s="1156"/>
      <c r="D170" s="1156"/>
      <c r="E170" s="1156"/>
      <c r="F170" s="1156"/>
      <c r="G170" s="1156"/>
      <c r="H170" s="1156"/>
      <c r="I170" s="1156"/>
      <c r="J170" s="1156"/>
      <c r="K170" s="1156"/>
      <c r="L170" s="1156"/>
      <c r="M170" s="1157"/>
      <c r="N170" s="1158"/>
      <c r="O170" s="1158"/>
      <c r="P170" s="1158"/>
      <c r="Q170" s="1158"/>
      <c r="R170" s="1159"/>
      <c r="S170" s="1159"/>
      <c r="T170" s="1159"/>
      <c r="U170" s="1159"/>
      <c r="V170" s="1159"/>
      <c r="W170" s="1160"/>
      <c r="X170" s="1160"/>
      <c r="Y170" s="1160"/>
      <c r="Z170" s="1160"/>
      <c r="AA170" s="1160"/>
      <c r="AB170" s="1160"/>
      <c r="AC170" s="1159"/>
      <c r="AD170" s="1159"/>
      <c r="AE170" s="1159"/>
      <c r="AF170" s="1159"/>
      <c r="AG170" s="1159"/>
      <c r="AH170" s="1159"/>
      <c r="AI170" s="1159"/>
      <c r="AJ170" s="1159"/>
      <c r="AK170" s="1159"/>
      <c r="AL170" s="1159"/>
      <c r="AM170" s="1159"/>
      <c r="AN170" s="1159"/>
      <c r="AO170" s="1159"/>
      <c r="AP170" s="1159"/>
      <c r="AQ170" s="1161"/>
      <c r="AR170" s="1161"/>
      <c r="AS170" s="1161"/>
      <c r="AT170" s="1161"/>
      <c r="AU170" s="1161"/>
      <c r="AV170" s="1161"/>
      <c r="AW170" s="1161"/>
    </row>
    <row r="171" spans="1:49" s="412" customFormat="1" ht="12.6" customHeight="1" x14ac:dyDescent="0.3">
      <c r="A171" s="1155"/>
      <c r="B171" s="1156"/>
      <c r="C171" s="1156"/>
      <c r="D171" s="1156"/>
      <c r="E171" s="1156"/>
      <c r="F171" s="1156"/>
      <c r="G171" s="1156"/>
      <c r="H171" s="1156"/>
      <c r="I171" s="1156"/>
      <c r="J171" s="1156"/>
      <c r="K171" s="1156"/>
      <c r="L171" s="1156"/>
      <c r="M171" s="1157"/>
      <c r="N171" s="1158"/>
      <c r="O171" s="1158"/>
      <c r="P171" s="1158"/>
      <c r="Q171" s="1158"/>
      <c r="R171" s="1159"/>
      <c r="S171" s="1159"/>
      <c r="T171" s="1159"/>
      <c r="U171" s="1159"/>
      <c r="V171" s="1159"/>
      <c r="W171" s="1160"/>
      <c r="X171" s="1160"/>
      <c r="Y171" s="1160"/>
      <c r="Z171" s="1160"/>
      <c r="AA171" s="1160"/>
      <c r="AB171" s="1160"/>
      <c r="AC171" s="1159"/>
      <c r="AD171" s="1159"/>
      <c r="AE171" s="1159"/>
      <c r="AF171" s="1159"/>
      <c r="AG171" s="1159"/>
      <c r="AH171" s="1159"/>
      <c r="AI171" s="1159"/>
      <c r="AJ171" s="1159"/>
      <c r="AK171" s="1159"/>
      <c r="AL171" s="1159"/>
      <c r="AM171" s="1159"/>
      <c r="AN171" s="1159"/>
      <c r="AO171" s="1159"/>
      <c r="AP171" s="1159"/>
      <c r="AQ171" s="1161"/>
      <c r="AR171" s="1161"/>
      <c r="AS171" s="1161"/>
      <c r="AT171" s="1161"/>
      <c r="AU171" s="1161"/>
      <c r="AV171" s="1161"/>
      <c r="AW171" s="1161"/>
    </row>
    <row r="172" spans="1:49" s="412" customFormat="1" ht="12.6" customHeight="1" x14ac:dyDescent="0.3">
      <c r="A172" s="1162" t="s">
        <v>3036</v>
      </c>
      <c r="B172" s="1163"/>
      <c r="C172" s="1163"/>
      <c r="D172" s="1163"/>
      <c r="E172" s="1163"/>
      <c r="F172" s="1163"/>
      <c r="G172" s="1163"/>
      <c r="H172" s="1163"/>
      <c r="I172" s="1163"/>
      <c r="J172" s="1163"/>
      <c r="K172" s="1163"/>
      <c r="L172" s="1163"/>
      <c r="M172" s="1163"/>
      <c r="N172" s="1164"/>
      <c r="O172" s="1164"/>
      <c r="P172" s="1164"/>
      <c r="Q172" s="1164"/>
      <c r="R172" s="1164"/>
      <c r="S172" s="1164"/>
      <c r="T172" s="1164"/>
      <c r="U172" s="1164"/>
      <c r="V172" s="1164"/>
      <c r="W172" s="1164"/>
      <c r="X172" s="1164"/>
      <c r="Y172" s="1164"/>
      <c r="Z172" s="1164"/>
      <c r="AA172" s="1164"/>
      <c r="AB172" s="1164"/>
      <c r="AC172" s="1165"/>
      <c r="AD172" s="1165"/>
      <c r="AE172" s="1165"/>
      <c r="AF172" s="1165"/>
      <c r="AG172" s="1165"/>
      <c r="AH172" s="1165"/>
      <c r="AI172" s="1165"/>
      <c r="AJ172" s="1165"/>
      <c r="AK172" s="1165"/>
      <c r="AL172" s="1165"/>
      <c r="AM172" s="1165"/>
      <c r="AN172" s="1165"/>
      <c r="AO172" s="1165"/>
      <c r="AP172" s="1166"/>
      <c r="AQ172" s="1167"/>
      <c r="AR172" s="1167"/>
      <c r="AS172" s="1167"/>
      <c r="AT172" s="1167"/>
      <c r="AU172" s="1167"/>
      <c r="AV172" s="1167"/>
      <c r="AW172" s="1167"/>
    </row>
    <row r="173" spans="1:49" s="412" customFormat="1" ht="12.6" customHeight="1" x14ac:dyDescent="0.3">
      <c r="A173" s="1155"/>
      <c r="B173" s="1156"/>
      <c r="C173" s="1156"/>
      <c r="D173" s="1156"/>
      <c r="E173" s="1156"/>
      <c r="F173" s="1156"/>
      <c r="G173" s="1156"/>
      <c r="H173" s="1156"/>
      <c r="I173" s="1156"/>
      <c r="J173" s="1156"/>
      <c r="K173" s="1156"/>
      <c r="L173" s="1156"/>
      <c r="M173" s="1157"/>
      <c r="N173" s="1158"/>
      <c r="O173" s="1158"/>
      <c r="P173" s="1158"/>
      <c r="Q173" s="1158"/>
      <c r="R173" s="1159"/>
      <c r="S173" s="1159"/>
      <c r="T173" s="1159"/>
      <c r="U173" s="1159"/>
      <c r="V173" s="1159"/>
      <c r="W173" s="1160"/>
      <c r="X173" s="1160"/>
      <c r="Y173" s="1160"/>
      <c r="Z173" s="1160"/>
      <c r="AA173" s="1160"/>
      <c r="AB173" s="1160"/>
      <c r="AC173" s="1159"/>
      <c r="AD173" s="1159"/>
      <c r="AE173" s="1159"/>
      <c r="AF173" s="1159"/>
      <c r="AG173" s="1159"/>
      <c r="AH173" s="1159"/>
      <c r="AI173" s="1159"/>
      <c r="AJ173" s="1159"/>
      <c r="AK173" s="1159"/>
      <c r="AL173" s="1159"/>
      <c r="AM173" s="1159"/>
      <c r="AN173" s="1159"/>
      <c r="AO173" s="1159"/>
      <c r="AP173" s="1159"/>
      <c r="AQ173" s="1161"/>
      <c r="AR173" s="1161"/>
      <c r="AS173" s="1161"/>
      <c r="AT173" s="1161"/>
      <c r="AU173" s="1161"/>
      <c r="AV173" s="1161"/>
      <c r="AW173" s="1161"/>
    </row>
    <row r="174" spans="1:49" s="412" customFormat="1" ht="12.6" customHeight="1" x14ac:dyDescent="0.3">
      <c r="A174" s="1155"/>
      <c r="B174" s="1156"/>
      <c r="C174" s="1156"/>
      <c r="D174" s="1156"/>
      <c r="E174" s="1156"/>
      <c r="F174" s="1156"/>
      <c r="G174" s="1156"/>
      <c r="H174" s="1156"/>
      <c r="I174" s="1156"/>
      <c r="J174" s="1156"/>
      <c r="K174" s="1156"/>
      <c r="L174" s="1156"/>
      <c r="M174" s="1157"/>
      <c r="N174" s="1158"/>
      <c r="O174" s="1158"/>
      <c r="P174" s="1158"/>
      <c r="Q174" s="1158"/>
      <c r="R174" s="1159"/>
      <c r="S174" s="1159"/>
      <c r="T174" s="1159"/>
      <c r="U174" s="1159"/>
      <c r="V174" s="1159"/>
      <c r="W174" s="1160"/>
      <c r="X174" s="1160"/>
      <c r="Y174" s="1160"/>
      <c r="Z174" s="1160"/>
      <c r="AA174" s="1160"/>
      <c r="AB174" s="1160"/>
      <c r="AC174" s="1159"/>
      <c r="AD174" s="1159"/>
      <c r="AE174" s="1159"/>
      <c r="AF174" s="1159"/>
      <c r="AG174" s="1159"/>
      <c r="AH174" s="1159"/>
      <c r="AI174" s="1159"/>
      <c r="AJ174" s="1159"/>
      <c r="AK174" s="1159"/>
      <c r="AL174" s="1159"/>
      <c r="AM174" s="1159"/>
      <c r="AN174" s="1159"/>
      <c r="AO174" s="1159"/>
      <c r="AP174" s="1159"/>
      <c r="AQ174" s="1161"/>
      <c r="AR174" s="1161"/>
      <c r="AS174" s="1161"/>
      <c r="AT174" s="1161"/>
      <c r="AU174" s="1161"/>
      <c r="AV174" s="1161"/>
      <c r="AW174" s="1161"/>
    </row>
    <row r="175" spans="1:49" s="412" customFormat="1" ht="12.6" customHeight="1" x14ac:dyDescent="0.3">
      <c r="A175" s="1155"/>
      <c r="B175" s="1156"/>
      <c r="C175" s="1156"/>
      <c r="D175" s="1156"/>
      <c r="E175" s="1156"/>
      <c r="F175" s="1156"/>
      <c r="G175" s="1156"/>
      <c r="H175" s="1156"/>
      <c r="I175" s="1156"/>
      <c r="J175" s="1156"/>
      <c r="K175" s="1156"/>
      <c r="L175" s="1156"/>
      <c r="M175" s="1157"/>
      <c r="N175" s="1158"/>
      <c r="O175" s="1158"/>
      <c r="P175" s="1158"/>
      <c r="Q175" s="1158"/>
      <c r="R175" s="1159"/>
      <c r="S175" s="1159"/>
      <c r="T175" s="1159"/>
      <c r="U175" s="1159"/>
      <c r="V175" s="1159"/>
      <c r="W175" s="1160"/>
      <c r="X175" s="1160"/>
      <c r="Y175" s="1160"/>
      <c r="Z175" s="1160"/>
      <c r="AA175" s="1160"/>
      <c r="AB175" s="1160"/>
      <c r="AC175" s="1159"/>
      <c r="AD175" s="1159"/>
      <c r="AE175" s="1159"/>
      <c r="AF175" s="1159"/>
      <c r="AG175" s="1159"/>
      <c r="AH175" s="1159"/>
      <c r="AI175" s="1159"/>
      <c r="AJ175" s="1159"/>
      <c r="AK175" s="1159"/>
      <c r="AL175" s="1159"/>
      <c r="AM175" s="1159"/>
      <c r="AN175" s="1159"/>
      <c r="AO175" s="1159"/>
      <c r="AP175" s="1159"/>
      <c r="AQ175" s="1161"/>
      <c r="AR175" s="1161"/>
      <c r="AS175" s="1161"/>
      <c r="AT175" s="1161"/>
      <c r="AU175" s="1161"/>
      <c r="AV175" s="1161"/>
      <c r="AW175" s="1161"/>
    </row>
    <row r="176" spans="1:49" s="412" customFormat="1" ht="12.6" customHeight="1" x14ac:dyDescent="0.3">
      <c r="A176" s="442" t="s">
        <v>3037</v>
      </c>
      <c r="B176" s="443"/>
      <c r="C176" s="443"/>
      <c r="D176" s="443"/>
      <c r="E176" s="443"/>
      <c r="F176" s="443"/>
      <c r="G176" s="443"/>
      <c r="H176" s="443"/>
      <c r="I176" s="443"/>
      <c r="J176" s="443"/>
      <c r="K176" s="443"/>
      <c r="L176" s="443"/>
      <c r="M176" s="443"/>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c r="AI176" s="427"/>
      <c r="AJ176" s="427"/>
      <c r="AK176" s="427"/>
      <c r="AL176" s="427"/>
      <c r="AM176" s="427"/>
      <c r="AN176" s="427"/>
      <c r="AO176" s="427"/>
      <c r="AP176" s="427"/>
      <c r="AQ176" s="427"/>
      <c r="AR176" s="427"/>
      <c r="AS176" s="427"/>
      <c r="AT176" s="427"/>
      <c r="AU176" s="427"/>
      <c r="AV176" s="427"/>
      <c r="AW176" s="427"/>
    </row>
    <row r="177" spans="1:49" s="412" customFormat="1" ht="12.6" customHeight="1" x14ac:dyDescent="0.3">
      <c r="A177" s="1155"/>
      <c r="B177" s="1156"/>
      <c r="C177" s="1156"/>
      <c r="D177" s="1156"/>
      <c r="E177" s="1156"/>
      <c r="F177" s="1156"/>
      <c r="G177" s="1156"/>
      <c r="H177" s="1156"/>
      <c r="I177" s="1156"/>
      <c r="J177" s="1156"/>
      <c r="K177" s="1156"/>
      <c r="L177" s="1156"/>
      <c r="M177" s="1157"/>
      <c r="N177" s="1158"/>
      <c r="O177" s="1158"/>
      <c r="P177" s="1158"/>
      <c r="Q177" s="1158"/>
      <c r="R177" s="1159"/>
      <c r="S177" s="1159"/>
      <c r="T177" s="1159"/>
      <c r="U177" s="1159"/>
      <c r="V177" s="1159"/>
      <c r="W177" s="1160"/>
      <c r="X177" s="1160"/>
      <c r="Y177" s="1160"/>
      <c r="Z177" s="1160"/>
      <c r="AA177" s="1160"/>
      <c r="AB177" s="1160"/>
      <c r="AC177" s="1159"/>
      <c r="AD177" s="1159"/>
      <c r="AE177" s="1159"/>
      <c r="AF177" s="1159"/>
      <c r="AG177" s="1159"/>
      <c r="AH177" s="1159"/>
      <c r="AI177" s="1159"/>
      <c r="AJ177" s="1159"/>
      <c r="AK177" s="1159"/>
      <c r="AL177" s="1159"/>
      <c r="AM177" s="1159"/>
      <c r="AN177" s="1159"/>
      <c r="AO177" s="1159"/>
      <c r="AP177" s="1159"/>
      <c r="AQ177" s="427"/>
      <c r="AR177" s="427"/>
      <c r="AS177" s="427"/>
      <c r="AT177" s="427"/>
      <c r="AU177" s="427"/>
      <c r="AV177" s="427"/>
      <c r="AW177" s="427"/>
    </row>
    <row r="178" spans="1:49" s="412" customFormat="1" ht="12.6" customHeight="1" x14ac:dyDescent="0.3">
      <c r="A178" s="1155"/>
      <c r="B178" s="1156"/>
      <c r="C178" s="1156"/>
      <c r="D178" s="1156"/>
      <c r="E178" s="1156"/>
      <c r="F178" s="1156"/>
      <c r="G178" s="1156"/>
      <c r="H178" s="1156"/>
      <c r="I178" s="1156"/>
      <c r="J178" s="1156"/>
      <c r="K178" s="1156"/>
      <c r="L178" s="1156"/>
      <c r="M178" s="1157"/>
      <c r="N178" s="1158"/>
      <c r="O178" s="1158"/>
      <c r="P178" s="1158"/>
      <c r="Q178" s="1158"/>
      <c r="R178" s="1159"/>
      <c r="S178" s="1159"/>
      <c r="T178" s="1159"/>
      <c r="U178" s="1159"/>
      <c r="V178" s="1159"/>
      <c r="W178" s="1160"/>
      <c r="X178" s="1160"/>
      <c r="Y178" s="1160"/>
      <c r="Z178" s="1160"/>
      <c r="AA178" s="1160"/>
      <c r="AB178" s="1160"/>
      <c r="AC178" s="1159"/>
      <c r="AD178" s="1159"/>
      <c r="AE178" s="1159"/>
      <c r="AF178" s="1159"/>
      <c r="AG178" s="1159"/>
      <c r="AH178" s="1159"/>
      <c r="AI178" s="1159"/>
      <c r="AJ178" s="1159"/>
      <c r="AK178" s="1159"/>
      <c r="AL178" s="1159"/>
      <c r="AM178" s="1159"/>
      <c r="AN178" s="1159"/>
      <c r="AO178" s="1159"/>
      <c r="AP178" s="1159"/>
      <c r="AQ178" s="427"/>
      <c r="AR178" s="427"/>
      <c r="AS178" s="427"/>
      <c r="AT178" s="427"/>
      <c r="AU178" s="427"/>
      <c r="AV178" s="427"/>
      <c r="AW178" s="427"/>
    </row>
    <row r="179" spans="1:49" s="412" customFormat="1" ht="12.6" customHeight="1" x14ac:dyDescent="0.3">
      <c r="A179" s="1155"/>
      <c r="B179" s="1156"/>
      <c r="C179" s="1156"/>
      <c r="D179" s="1156"/>
      <c r="E179" s="1156"/>
      <c r="F179" s="1156"/>
      <c r="G179" s="1156"/>
      <c r="H179" s="1156"/>
      <c r="I179" s="1156"/>
      <c r="J179" s="1156"/>
      <c r="K179" s="1156"/>
      <c r="L179" s="1156"/>
      <c r="M179" s="1157"/>
      <c r="N179" s="1158"/>
      <c r="O179" s="1158"/>
      <c r="P179" s="1158"/>
      <c r="Q179" s="1158"/>
      <c r="R179" s="1159"/>
      <c r="S179" s="1159"/>
      <c r="T179" s="1159"/>
      <c r="U179" s="1159"/>
      <c r="V179" s="1159"/>
      <c r="W179" s="1160"/>
      <c r="X179" s="1160"/>
      <c r="Y179" s="1160"/>
      <c r="Z179" s="1160"/>
      <c r="AA179" s="1160"/>
      <c r="AB179" s="1160"/>
      <c r="AC179" s="1159"/>
      <c r="AD179" s="1159"/>
      <c r="AE179" s="1159"/>
      <c r="AF179" s="1159"/>
      <c r="AG179" s="1159"/>
      <c r="AH179" s="1159"/>
      <c r="AI179" s="1159"/>
      <c r="AJ179" s="1159"/>
      <c r="AK179" s="1159"/>
      <c r="AL179" s="1159"/>
      <c r="AM179" s="1159"/>
      <c r="AN179" s="1159"/>
      <c r="AO179" s="1159"/>
      <c r="AP179" s="1159"/>
      <c r="AQ179" s="427"/>
      <c r="AR179" s="427"/>
      <c r="AS179" s="427"/>
      <c r="AT179" s="427"/>
      <c r="AU179" s="427"/>
      <c r="AV179" s="427"/>
      <c r="AW179" s="427"/>
    </row>
    <row r="180" spans="1:49" s="412" customFormat="1" ht="12.6" customHeight="1" x14ac:dyDescent="0.3">
      <c r="A180" s="403" t="s">
        <v>2982</v>
      </c>
      <c r="B180" s="404"/>
      <c r="C180" s="404"/>
      <c r="D180" s="404"/>
      <c r="E180" s="404"/>
      <c r="F180" s="404"/>
      <c r="G180" s="404"/>
      <c r="H180" s="404"/>
      <c r="I180" s="404"/>
      <c r="J180" s="404"/>
      <c r="K180" s="404"/>
      <c r="L180" s="404"/>
      <c r="M180" s="404"/>
      <c r="N180" s="404"/>
      <c r="O180" s="404"/>
      <c r="P180" s="404"/>
      <c r="Q180" s="404"/>
      <c r="R180" s="404"/>
      <c r="S180" s="404"/>
      <c r="T180" s="404"/>
      <c r="U180" s="404"/>
      <c r="V180" s="404"/>
      <c r="W180" s="404"/>
      <c r="X180" s="404"/>
      <c r="Y180" s="404"/>
      <c r="Z180" s="404"/>
      <c r="AA180" s="404"/>
      <c r="AB180" s="404"/>
      <c r="AC180" s="404"/>
      <c r="AD180" s="404"/>
      <c r="AE180" s="404"/>
      <c r="AF180" s="404"/>
      <c r="AG180" s="404"/>
      <c r="AH180" s="404"/>
      <c r="AI180" s="404"/>
      <c r="AJ180" s="404"/>
      <c r="AK180" s="404"/>
      <c r="AL180" s="404"/>
      <c r="AM180" s="404"/>
      <c r="AN180" s="404"/>
      <c r="AO180" s="404"/>
      <c r="AP180" s="404"/>
      <c r="AQ180" s="404"/>
      <c r="AR180" s="404"/>
      <c r="AS180" s="404"/>
      <c r="AT180" s="404"/>
      <c r="AU180" s="404"/>
      <c r="AV180" s="404"/>
      <c r="AW180" s="404"/>
    </row>
    <row r="181" spans="1:49" s="412" customFormat="1" ht="12.6" customHeight="1" x14ac:dyDescent="0.3">
      <c r="A181" s="403" t="s">
        <v>2983</v>
      </c>
      <c r="B181" s="405"/>
      <c r="C181" s="405" t="str">
        <f>$C$2</f>
        <v>KASPO partners, s.r.o.</v>
      </c>
      <c r="D181" s="405"/>
      <c r="E181" s="405"/>
      <c r="F181" s="405"/>
      <c r="G181" s="405"/>
      <c r="H181" s="405"/>
      <c r="I181" s="405"/>
      <c r="J181" s="405"/>
      <c r="K181" s="405"/>
      <c r="L181" s="405"/>
      <c r="M181" s="405"/>
      <c r="N181" s="405"/>
      <c r="O181" s="405"/>
      <c r="P181" s="405"/>
      <c r="Q181" s="405"/>
      <c r="R181" s="405"/>
      <c r="S181" s="405"/>
      <c r="T181" s="405"/>
      <c r="U181" s="405"/>
      <c r="V181" s="405"/>
      <c r="W181" s="405"/>
      <c r="X181" s="405"/>
      <c r="Y181" s="405"/>
      <c r="Z181" s="416"/>
      <c r="AA181" s="404"/>
      <c r="AB181" s="404" t="s">
        <v>909</v>
      </c>
      <c r="AC181" s="404"/>
      <c r="AD181" s="1148" t="str">
        <f t="shared" ref="AD181" si="3">$AD$2</f>
        <v>47 200 375</v>
      </c>
      <c r="AE181" s="1149"/>
      <c r="AF181" s="1149"/>
      <c r="AG181" s="1149"/>
      <c r="AH181" s="1149"/>
      <c r="AI181" s="1149"/>
      <c r="AJ181" s="1149"/>
      <c r="AK181" s="1150"/>
      <c r="AL181" s="404" t="s">
        <v>842</v>
      </c>
      <c r="AM181" s="404"/>
      <c r="AN181" s="1151" t="str">
        <f>VstupHlavička!$B$3</f>
        <v>2023787480</v>
      </c>
      <c r="AO181" s="1152"/>
      <c r="AP181" s="1152"/>
      <c r="AQ181" s="1152"/>
      <c r="AR181" s="1152"/>
      <c r="AS181" s="1152"/>
      <c r="AT181" s="1152"/>
      <c r="AU181" s="1152"/>
      <c r="AV181" s="1152"/>
      <c r="AW181" s="1153"/>
    </row>
    <row r="182" spans="1:49" s="412" customFormat="1" ht="12.6" customHeight="1" x14ac:dyDescent="0.3">
      <c r="A182" s="427"/>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c r="AI182" s="427"/>
      <c r="AJ182" s="427"/>
      <c r="AK182" s="427"/>
      <c r="AL182" s="427"/>
      <c r="AM182" s="427"/>
      <c r="AN182" s="427"/>
      <c r="AO182" s="427"/>
      <c r="AP182" s="427"/>
      <c r="AQ182" s="427"/>
      <c r="AR182" s="427"/>
      <c r="AS182" s="427"/>
      <c r="AT182" s="427"/>
      <c r="AU182" s="427"/>
      <c r="AV182" s="427"/>
      <c r="AW182" s="427"/>
    </row>
    <row r="183" spans="1:49" s="412" customFormat="1" ht="12.6" customHeight="1" x14ac:dyDescent="0.3">
      <c r="A183" s="431" t="s">
        <v>3038</v>
      </c>
      <c r="B183" s="427"/>
      <c r="C183" s="427"/>
      <c r="D183" s="427"/>
      <c r="E183" s="427"/>
      <c r="F183" s="427"/>
      <c r="G183" s="427"/>
      <c r="H183" s="427"/>
      <c r="I183" s="427"/>
      <c r="J183" s="427"/>
      <c r="K183" s="427"/>
      <c r="L183" s="427"/>
      <c r="M183" s="427"/>
      <c r="N183" s="427"/>
      <c r="O183" s="427"/>
      <c r="P183" s="427"/>
      <c r="Q183" s="427"/>
      <c r="R183" s="427"/>
      <c r="S183" s="427"/>
      <c r="T183" s="427"/>
      <c r="U183" s="427"/>
      <c r="V183" s="427"/>
      <c r="W183" s="427"/>
      <c r="X183" s="427"/>
      <c r="Y183" s="427"/>
      <c r="Z183" s="427"/>
      <c r="AA183" s="427"/>
      <c r="AB183" s="427"/>
      <c r="AC183" s="427"/>
      <c r="AD183" s="427"/>
      <c r="AE183" s="427"/>
      <c r="AF183" s="427"/>
      <c r="AG183" s="427"/>
      <c r="AH183" s="427"/>
      <c r="AI183" s="427"/>
      <c r="AJ183" s="427"/>
      <c r="AK183" s="427"/>
      <c r="AL183" s="427"/>
      <c r="AM183" s="427"/>
      <c r="AN183" s="427"/>
      <c r="AO183" s="427"/>
      <c r="AP183" s="427"/>
      <c r="AQ183" s="427"/>
      <c r="AR183" s="427"/>
      <c r="AS183" s="427"/>
      <c r="AT183" s="427"/>
      <c r="AU183" s="427"/>
      <c r="AV183" s="427"/>
      <c r="AW183" s="427"/>
    </row>
    <row r="184" spans="1:49" s="412" customFormat="1" ht="25.5" customHeight="1" x14ac:dyDescent="0.3">
      <c r="A184" s="1154" t="s">
        <v>3039</v>
      </c>
      <c r="B184" s="1154"/>
      <c r="C184" s="1154"/>
      <c r="D184" s="1154"/>
      <c r="E184" s="1154"/>
      <c r="F184" s="1154"/>
      <c r="G184" s="1154"/>
      <c r="H184" s="1154"/>
      <c r="I184" s="1154"/>
      <c r="J184" s="1154"/>
      <c r="K184" s="1154"/>
      <c r="L184" s="1154"/>
      <c r="M184" s="1154"/>
      <c r="N184" s="1154"/>
      <c r="O184" s="1154"/>
      <c r="P184" s="1154"/>
      <c r="Q184" s="1154"/>
      <c r="R184" s="1154"/>
      <c r="S184" s="1154"/>
      <c r="T184" s="1154"/>
      <c r="U184" s="1154"/>
      <c r="V184" s="1154"/>
      <c r="W184" s="1154"/>
      <c r="X184" s="1154"/>
      <c r="Y184" s="1154"/>
      <c r="Z184" s="1154"/>
      <c r="AA184" s="1154"/>
      <c r="AB184" s="1154"/>
      <c r="AC184" s="1154"/>
      <c r="AD184" s="1154"/>
      <c r="AE184" s="1154"/>
      <c r="AF184" s="1154"/>
      <c r="AG184" s="1154"/>
      <c r="AH184" s="1154"/>
      <c r="AI184" s="1154"/>
      <c r="AJ184" s="1154"/>
      <c r="AK184" s="1154"/>
      <c r="AL184" s="1154"/>
      <c r="AM184" s="1154"/>
      <c r="AN184" s="1154"/>
      <c r="AO184" s="1154"/>
      <c r="AP184" s="1154"/>
      <c r="AQ184" s="1154"/>
      <c r="AR184" s="1154"/>
      <c r="AS184" s="1154"/>
      <c r="AT184" s="1154"/>
      <c r="AU184" s="1154"/>
      <c r="AV184" s="1154"/>
      <c r="AW184" s="1154"/>
    </row>
    <row r="185" spans="1:49" s="412" customFormat="1" ht="12.6" customHeight="1" x14ac:dyDescent="0.3">
      <c r="A185" s="1147" t="s">
        <v>3040</v>
      </c>
      <c r="B185" s="1147"/>
      <c r="C185" s="1147"/>
      <c r="D185" s="1147"/>
      <c r="E185" s="1147"/>
      <c r="F185" s="1147"/>
      <c r="G185" s="1147"/>
      <c r="H185" s="1147"/>
      <c r="I185" s="1147"/>
      <c r="J185" s="1147"/>
      <c r="K185" s="1147"/>
      <c r="L185" s="1147"/>
      <c r="M185" s="1147"/>
      <c r="N185" s="1147"/>
      <c r="O185" s="1147"/>
      <c r="P185" s="1147"/>
      <c r="Q185" s="1147"/>
      <c r="R185" s="1147" t="s">
        <v>1498</v>
      </c>
      <c r="S185" s="1147"/>
      <c r="T185" s="1147"/>
      <c r="U185" s="1147"/>
      <c r="V185" s="1147"/>
      <c r="W185" s="1147"/>
      <c r="X185" s="1147"/>
      <c r="Y185" s="1147"/>
      <c r="Z185" s="1147"/>
      <c r="AA185" s="1147" t="s">
        <v>3041</v>
      </c>
      <c r="AB185" s="1147"/>
      <c r="AC185" s="1147"/>
      <c r="AD185" s="1147"/>
      <c r="AE185" s="1147"/>
      <c r="AF185" s="1147"/>
      <c r="AG185" s="1147"/>
      <c r="AH185" s="1147"/>
      <c r="AI185" s="1147"/>
      <c r="AJ185" s="1147"/>
      <c r="AK185" s="1147"/>
      <c r="AL185" s="1147"/>
      <c r="AM185" s="1147"/>
      <c r="AN185" s="1147"/>
      <c r="AO185" s="1147"/>
      <c r="AP185" s="1147"/>
      <c r="AQ185" s="427"/>
      <c r="AR185" s="427"/>
      <c r="AS185" s="427"/>
      <c r="AT185" s="427"/>
      <c r="AU185" s="427"/>
      <c r="AV185" s="427"/>
      <c r="AW185" s="427"/>
    </row>
    <row r="186" spans="1:49" s="412" customFormat="1" ht="12.6" customHeight="1" x14ac:dyDescent="0.3">
      <c r="A186" s="1145"/>
      <c r="B186" s="1145"/>
      <c r="C186" s="1145"/>
      <c r="D186" s="1145"/>
      <c r="E186" s="1145"/>
      <c r="F186" s="1145"/>
      <c r="G186" s="1145"/>
      <c r="H186" s="1145"/>
      <c r="I186" s="1145"/>
      <c r="J186" s="1145"/>
      <c r="K186" s="1145"/>
      <c r="L186" s="1145"/>
      <c r="M186" s="1145"/>
      <c r="N186" s="1145"/>
      <c r="O186" s="1145"/>
      <c r="P186" s="1145"/>
      <c r="Q186" s="1145"/>
      <c r="R186" s="1146"/>
      <c r="S186" s="1146"/>
      <c r="T186" s="1146"/>
      <c r="U186" s="1146"/>
      <c r="V186" s="1146"/>
      <c r="W186" s="1146"/>
      <c r="X186" s="1146"/>
      <c r="Y186" s="1146"/>
      <c r="Z186" s="1146"/>
      <c r="AA186" s="1145"/>
      <c r="AB186" s="1145"/>
      <c r="AC186" s="1145"/>
      <c r="AD186" s="1145"/>
      <c r="AE186" s="1145"/>
      <c r="AF186" s="1145"/>
      <c r="AG186" s="1145"/>
      <c r="AH186" s="1145"/>
      <c r="AI186" s="1145"/>
      <c r="AJ186" s="1145"/>
      <c r="AK186" s="1145"/>
      <c r="AL186" s="1145"/>
      <c r="AM186" s="1145"/>
      <c r="AN186" s="1145"/>
      <c r="AO186" s="1145"/>
      <c r="AP186" s="1145"/>
      <c r="AQ186" s="427"/>
      <c r="AR186" s="427"/>
      <c r="AS186" s="427"/>
      <c r="AT186" s="427"/>
      <c r="AU186" s="427"/>
      <c r="AV186" s="427"/>
      <c r="AW186" s="427"/>
    </row>
    <row r="187" spans="1:49" s="412" customFormat="1" ht="12.6" customHeight="1" x14ac:dyDescent="0.3">
      <c r="A187" s="1145"/>
      <c r="B187" s="1145"/>
      <c r="C187" s="1145"/>
      <c r="D187" s="1145"/>
      <c r="E187" s="1145"/>
      <c r="F187" s="1145"/>
      <c r="G187" s="1145"/>
      <c r="H187" s="1145"/>
      <c r="I187" s="1145"/>
      <c r="J187" s="1145"/>
      <c r="K187" s="1145"/>
      <c r="L187" s="1145"/>
      <c r="M187" s="1145"/>
      <c r="N187" s="1145"/>
      <c r="O187" s="1145"/>
      <c r="P187" s="1145"/>
      <c r="Q187" s="1145"/>
      <c r="R187" s="1146"/>
      <c r="S187" s="1146"/>
      <c r="T187" s="1146"/>
      <c r="U187" s="1146"/>
      <c r="V187" s="1146"/>
      <c r="W187" s="1146"/>
      <c r="X187" s="1146"/>
      <c r="Y187" s="1146"/>
      <c r="Z187" s="1146"/>
      <c r="AA187" s="1145"/>
      <c r="AB187" s="1145"/>
      <c r="AC187" s="1145"/>
      <c r="AD187" s="1145"/>
      <c r="AE187" s="1145"/>
      <c r="AF187" s="1145"/>
      <c r="AG187" s="1145"/>
      <c r="AH187" s="1145"/>
      <c r="AI187" s="1145"/>
      <c r="AJ187" s="1145"/>
      <c r="AK187" s="1145"/>
      <c r="AL187" s="1145"/>
      <c r="AM187" s="1145"/>
      <c r="AN187" s="1145"/>
      <c r="AO187" s="1145"/>
      <c r="AP187" s="1145"/>
      <c r="AQ187" s="427"/>
      <c r="AR187" s="427"/>
      <c r="AS187" s="427"/>
      <c r="AT187" s="427"/>
      <c r="AU187" s="427"/>
      <c r="AV187" s="427"/>
      <c r="AW187" s="427"/>
    </row>
    <row r="188" spans="1:49" s="412" customFormat="1" ht="12.6" customHeight="1" x14ac:dyDescent="0.3">
      <c r="A188" s="1145"/>
      <c r="B188" s="1145"/>
      <c r="C188" s="1145"/>
      <c r="D188" s="1145"/>
      <c r="E188" s="1145"/>
      <c r="F188" s="1145"/>
      <c r="G188" s="1145"/>
      <c r="H188" s="1145"/>
      <c r="I188" s="1145"/>
      <c r="J188" s="1145"/>
      <c r="K188" s="1145"/>
      <c r="L188" s="1145"/>
      <c r="M188" s="1145"/>
      <c r="N188" s="1145"/>
      <c r="O188" s="1145"/>
      <c r="P188" s="1145"/>
      <c r="Q188" s="1145"/>
      <c r="R188" s="1146"/>
      <c r="S188" s="1146"/>
      <c r="T188" s="1146"/>
      <c r="U188" s="1146"/>
      <c r="V188" s="1146"/>
      <c r="W188" s="1146"/>
      <c r="X188" s="1146"/>
      <c r="Y188" s="1146"/>
      <c r="Z188" s="1146"/>
      <c r="AA188" s="1145"/>
      <c r="AB188" s="1145"/>
      <c r="AC188" s="1145"/>
      <c r="AD188" s="1145"/>
      <c r="AE188" s="1145"/>
      <c r="AF188" s="1145"/>
      <c r="AG188" s="1145"/>
      <c r="AH188" s="1145"/>
      <c r="AI188" s="1145"/>
      <c r="AJ188" s="1145"/>
      <c r="AK188" s="1145"/>
      <c r="AL188" s="1145"/>
      <c r="AM188" s="1145"/>
      <c r="AN188" s="1145"/>
      <c r="AO188" s="1145"/>
      <c r="AP188" s="1145"/>
      <c r="AQ188" s="427"/>
      <c r="AR188" s="427"/>
      <c r="AS188" s="427"/>
      <c r="AT188" s="427"/>
      <c r="AU188" s="427"/>
      <c r="AV188" s="427"/>
      <c r="AW188" s="427"/>
    </row>
    <row r="189" spans="1:49" s="412" customFormat="1" ht="12.6" customHeight="1" x14ac:dyDescent="0.3">
      <c r="A189" s="1145"/>
      <c r="B189" s="1145"/>
      <c r="C189" s="1145"/>
      <c r="D189" s="1145"/>
      <c r="E189" s="1145"/>
      <c r="F189" s="1145"/>
      <c r="G189" s="1145"/>
      <c r="H189" s="1145"/>
      <c r="I189" s="1145"/>
      <c r="J189" s="1145"/>
      <c r="K189" s="1145"/>
      <c r="L189" s="1145"/>
      <c r="M189" s="1145"/>
      <c r="N189" s="1145"/>
      <c r="O189" s="1145"/>
      <c r="P189" s="1145"/>
      <c r="Q189" s="1145"/>
      <c r="R189" s="1146"/>
      <c r="S189" s="1146"/>
      <c r="T189" s="1146"/>
      <c r="U189" s="1146"/>
      <c r="V189" s="1146"/>
      <c r="W189" s="1146"/>
      <c r="X189" s="1146"/>
      <c r="Y189" s="1146"/>
      <c r="Z189" s="1146"/>
      <c r="AA189" s="1145"/>
      <c r="AB189" s="1145"/>
      <c r="AC189" s="1145"/>
      <c r="AD189" s="1145"/>
      <c r="AE189" s="1145"/>
      <c r="AF189" s="1145"/>
      <c r="AG189" s="1145"/>
      <c r="AH189" s="1145"/>
      <c r="AI189" s="1145"/>
      <c r="AJ189" s="1145"/>
      <c r="AK189" s="1145"/>
      <c r="AL189" s="1145"/>
      <c r="AM189" s="1145"/>
      <c r="AN189" s="1145"/>
      <c r="AO189" s="1145"/>
      <c r="AP189" s="1145"/>
      <c r="AQ189" s="427"/>
      <c r="AR189" s="427"/>
      <c r="AS189" s="427"/>
      <c r="AT189" s="427"/>
      <c r="AU189" s="427"/>
      <c r="AV189" s="427"/>
      <c r="AW189" s="427"/>
    </row>
    <row r="190" spans="1:49" s="412" customFormat="1" ht="12.6" customHeight="1" x14ac:dyDescent="0.3">
      <c r="A190" s="427" t="s">
        <v>3042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c r="AI190" s="427"/>
      <c r="AJ190" s="427"/>
      <c r="AK190" s="427"/>
      <c r="AL190" s="427"/>
      <c r="AM190" s="427"/>
      <c r="AN190" s="427"/>
      <c r="AO190" s="427"/>
      <c r="AP190" s="427"/>
      <c r="AQ190" s="427"/>
      <c r="AR190" s="427"/>
      <c r="AS190" s="427"/>
      <c r="AT190" s="427"/>
      <c r="AU190" s="427"/>
      <c r="AV190" s="427"/>
      <c r="AW190" s="427"/>
    </row>
    <row r="191" spans="1:49" s="412" customFormat="1" ht="12.6" customHeight="1" x14ac:dyDescent="0.3">
      <c r="A191" s="427" t="s">
        <v>3043</v>
      </c>
      <c r="B191" s="427"/>
      <c r="C191" s="427"/>
      <c r="D191" s="427"/>
      <c r="E191" s="427"/>
      <c r="F191" s="427"/>
      <c r="G191" s="427"/>
      <c r="H191" s="427"/>
      <c r="I191" s="427"/>
      <c r="J191" s="427"/>
      <c r="K191" s="427"/>
      <c r="L191" s="427"/>
      <c r="M191" s="427"/>
      <c r="N191" s="427"/>
      <c r="O191" s="427"/>
      <c r="P191" s="427"/>
      <c r="Q191" s="427"/>
      <c r="R191" s="427"/>
      <c r="S191" s="427"/>
      <c r="T191" s="427"/>
      <c r="U191" s="427"/>
      <c r="V191" s="427"/>
      <c r="W191" s="427"/>
      <c r="X191" s="427"/>
      <c r="Y191" s="427"/>
      <c r="Z191" s="427"/>
      <c r="AA191" s="427"/>
      <c r="AB191" s="427"/>
      <c r="AC191" s="427"/>
      <c r="AD191" s="427"/>
      <c r="AE191" s="427"/>
      <c r="AF191" s="427"/>
      <c r="AG191" s="427"/>
      <c r="AH191" s="427"/>
      <c r="AI191" s="427"/>
      <c r="AJ191" s="427"/>
      <c r="AK191" s="427"/>
      <c r="AL191" s="427"/>
      <c r="AM191" s="427"/>
      <c r="AN191" s="427"/>
      <c r="AO191" s="427"/>
      <c r="AP191" s="427"/>
      <c r="AQ191" s="427"/>
      <c r="AR191" s="427"/>
      <c r="AS191" s="427"/>
      <c r="AT191" s="427"/>
      <c r="AU191" s="427"/>
      <c r="AV191" s="427"/>
      <c r="AW191" s="427"/>
    </row>
    <row r="192" spans="1:49" s="412" customFormat="1" ht="12.6" customHeight="1" x14ac:dyDescent="0.3">
      <c r="A192" s="1147" t="s">
        <v>3044</v>
      </c>
      <c r="B192" s="1147"/>
      <c r="C192" s="1147"/>
      <c r="D192" s="1147"/>
      <c r="E192" s="1147"/>
      <c r="F192" s="1147"/>
      <c r="G192" s="1147"/>
      <c r="H192" s="1147"/>
      <c r="I192" s="1147"/>
      <c r="J192" s="1147"/>
      <c r="K192" s="1147"/>
      <c r="L192" s="1147"/>
      <c r="M192" s="1147"/>
      <c r="N192" s="1147"/>
      <c r="O192" s="1147"/>
      <c r="P192" s="1147"/>
      <c r="Q192" s="1147"/>
      <c r="R192" s="1147" t="s">
        <v>1498</v>
      </c>
      <c r="S192" s="1147"/>
      <c r="T192" s="1147"/>
      <c r="U192" s="1147"/>
      <c r="V192" s="1147"/>
      <c r="W192" s="1147"/>
      <c r="X192" s="1147"/>
      <c r="Y192" s="1147"/>
      <c r="Z192" s="1147"/>
      <c r="AA192" s="1147" t="s">
        <v>3041</v>
      </c>
      <c r="AB192" s="1147"/>
      <c r="AC192" s="1147"/>
      <c r="AD192" s="1147"/>
      <c r="AE192" s="1147"/>
      <c r="AF192" s="1147"/>
      <c r="AG192" s="1147"/>
      <c r="AH192" s="1147"/>
      <c r="AI192" s="1147"/>
      <c r="AJ192" s="1147"/>
      <c r="AK192" s="1147"/>
      <c r="AL192" s="1147"/>
      <c r="AM192" s="1147"/>
      <c r="AN192" s="1147"/>
      <c r="AO192" s="1147"/>
      <c r="AP192" s="1147"/>
      <c r="AQ192" s="427"/>
      <c r="AR192" s="427"/>
      <c r="AS192" s="427"/>
      <c r="AT192" s="427"/>
      <c r="AU192" s="427"/>
      <c r="AV192" s="427"/>
      <c r="AW192" s="427"/>
    </row>
    <row r="193" spans="1:49" s="412" customFormat="1" ht="12.6" customHeight="1" x14ac:dyDescent="0.3">
      <c r="A193" s="1145"/>
      <c r="B193" s="1145"/>
      <c r="C193" s="1145"/>
      <c r="D193" s="1145"/>
      <c r="E193" s="1145"/>
      <c r="F193" s="1145"/>
      <c r="G193" s="1145"/>
      <c r="H193" s="1145"/>
      <c r="I193" s="1145"/>
      <c r="J193" s="1145"/>
      <c r="K193" s="1145"/>
      <c r="L193" s="1145"/>
      <c r="M193" s="1145"/>
      <c r="N193" s="1145"/>
      <c r="O193" s="1145"/>
      <c r="P193" s="1145"/>
      <c r="Q193" s="1145"/>
      <c r="R193" s="1146"/>
      <c r="S193" s="1146"/>
      <c r="T193" s="1146"/>
      <c r="U193" s="1146"/>
      <c r="V193" s="1146"/>
      <c r="W193" s="1146"/>
      <c r="X193" s="1146"/>
      <c r="Y193" s="1146"/>
      <c r="Z193" s="1146"/>
      <c r="AA193" s="1145"/>
      <c r="AB193" s="1145"/>
      <c r="AC193" s="1145"/>
      <c r="AD193" s="1145"/>
      <c r="AE193" s="1145"/>
      <c r="AF193" s="1145"/>
      <c r="AG193" s="1145"/>
      <c r="AH193" s="1145"/>
      <c r="AI193" s="1145"/>
      <c r="AJ193" s="1145"/>
      <c r="AK193" s="1145"/>
      <c r="AL193" s="1145"/>
      <c r="AM193" s="1145"/>
      <c r="AN193" s="1145"/>
      <c r="AO193" s="1145"/>
      <c r="AP193" s="1145"/>
      <c r="AQ193" s="427"/>
      <c r="AR193" s="427"/>
      <c r="AS193" s="427"/>
      <c r="AT193" s="427"/>
      <c r="AU193" s="427"/>
      <c r="AV193" s="427"/>
      <c r="AW193" s="427"/>
    </row>
    <row r="194" spans="1:49" s="412" customFormat="1" ht="12.6" customHeight="1" x14ac:dyDescent="0.3">
      <c r="A194" s="1145"/>
      <c r="B194" s="1145"/>
      <c r="C194" s="1145"/>
      <c r="D194" s="1145"/>
      <c r="E194" s="1145"/>
      <c r="F194" s="1145"/>
      <c r="G194" s="1145"/>
      <c r="H194" s="1145"/>
      <c r="I194" s="1145"/>
      <c r="J194" s="1145"/>
      <c r="K194" s="1145"/>
      <c r="L194" s="1145"/>
      <c r="M194" s="1145"/>
      <c r="N194" s="1145"/>
      <c r="O194" s="1145"/>
      <c r="P194" s="1145"/>
      <c r="Q194" s="1145"/>
      <c r="R194" s="1146"/>
      <c r="S194" s="1146"/>
      <c r="T194" s="1146"/>
      <c r="U194" s="1146"/>
      <c r="V194" s="1146"/>
      <c r="W194" s="1146"/>
      <c r="X194" s="1146"/>
      <c r="Y194" s="1146"/>
      <c r="Z194" s="1146"/>
      <c r="AA194" s="1145"/>
      <c r="AB194" s="1145"/>
      <c r="AC194" s="1145"/>
      <c r="AD194" s="1145"/>
      <c r="AE194" s="1145"/>
      <c r="AF194" s="1145"/>
      <c r="AG194" s="1145"/>
      <c r="AH194" s="1145"/>
      <c r="AI194" s="1145"/>
      <c r="AJ194" s="1145"/>
      <c r="AK194" s="1145"/>
      <c r="AL194" s="1145"/>
      <c r="AM194" s="1145"/>
      <c r="AN194" s="1145"/>
      <c r="AO194" s="1145"/>
      <c r="AP194" s="1145"/>
      <c r="AQ194" s="427"/>
      <c r="AR194" s="427"/>
      <c r="AS194" s="427"/>
      <c r="AT194" s="427"/>
      <c r="AU194" s="427"/>
      <c r="AV194" s="427"/>
      <c r="AW194" s="427"/>
    </row>
    <row r="195" spans="1:49" s="412" customFormat="1" ht="12.6" customHeight="1" x14ac:dyDescent="0.3">
      <c r="A195" s="1145"/>
      <c r="B195" s="1145"/>
      <c r="C195" s="1145"/>
      <c r="D195" s="1145"/>
      <c r="E195" s="1145"/>
      <c r="F195" s="1145"/>
      <c r="G195" s="1145"/>
      <c r="H195" s="1145"/>
      <c r="I195" s="1145"/>
      <c r="J195" s="1145"/>
      <c r="K195" s="1145"/>
      <c r="L195" s="1145"/>
      <c r="M195" s="1145"/>
      <c r="N195" s="1145"/>
      <c r="O195" s="1145"/>
      <c r="P195" s="1145"/>
      <c r="Q195" s="1145"/>
      <c r="R195" s="1146"/>
      <c r="S195" s="1146"/>
      <c r="T195" s="1146"/>
      <c r="U195" s="1146"/>
      <c r="V195" s="1146"/>
      <c r="W195" s="1146"/>
      <c r="X195" s="1146"/>
      <c r="Y195" s="1146"/>
      <c r="Z195" s="1146"/>
      <c r="AA195" s="1145"/>
      <c r="AB195" s="1145"/>
      <c r="AC195" s="1145"/>
      <c r="AD195" s="1145"/>
      <c r="AE195" s="1145"/>
      <c r="AF195" s="1145"/>
      <c r="AG195" s="1145"/>
      <c r="AH195" s="1145"/>
      <c r="AI195" s="1145"/>
      <c r="AJ195" s="1145"/>
      <c r="AK195" s="1145"/>
      <c r="AL195" s="1145"/>
      <c r="AM195" s="1145"/>
      <c r="AN195" s="1145"/>
      <c r="AO195" s="1145"/>
      <c r="AP195" s="1145"/>
      <c r="AQ195" s="427"/>
      <c r="AR195" s="427"/>
      <c r="AS195" s="427"/>
      <c r="AT195" s="427"/>
      <c r="AU195" s="427"/>
      <c r="AV195" s="427"/>
      <c r="AW195" s="427"/>
    </row>
    <row r="196" spans="1:49" s="420" customFormat="1" ht="12.6" customHeight="1" x14ac:dyDescent="0.3">
      <c r="A196" s="444" t="s">
        <v>3045</v>
      </c>
      <c r="B196" s="444"/>
      <c r="C196" s="444"/>
      <c r="D196" s="444"/>
      <c r="E196" s="444"/>
      <c r="F196" s="444"/>
      <c r="G196" s="444"/>
      <c r="H196" s="444"/>
      <c r="I196" s="444"/>
      <c r="J196" s="444"/>
      <c r="K196" s="444"/>
      <c r="L196" s="444"/>
      <c r="M196" s="444"/>
      <c r="N196" s="444"/>
      <c r="O196" s="444"/>
      <c r="P196" s="444"/>
      <c r="Q196" s="444"/>
      <c r="R196" s="444"/>
      <c r="S196" s="444"/>
      <c r="T196" s="444"/>
      <c r="U196" s="444"/>
      <c r="V196" s="444"/>
      <c r="W196" s="444"/>
      <c r="X196" s="444"/>
      <c r="Y196" s="444"/>
      <c r="Z196" s="444"/>
      <c r="AA196" s="444"/>
      <c r="AB196" s="444"/>
      <c r="AC196" s="444"/>
      <c r="AD196" s="444"/>
      <c r="AE196" s="444"/>
      <c r="AF196" s="444"/>
      <c r="AG196" s="444"/>
      <c r="AH196" s="444"/>
      <c r="AI196" s="444"/>
      <c r="AJ196" s="444"/>
      <c r="AK196" s="444"/>
      <c r="AL196" s="444"/>
      <c r="AM196" s="444"/>
      <c r="AN196" s="444"/>
      <c r="AO196" s="444"/>
      <c r="AP196" s="444"/>
      <c r="AQ196" s="444"/>
      <c r="AR196" s="444"/>
      <c r="AS196" s="444"/>
      <c r="AT196" s="444"/>
      <c r="AU196" s="444"/>
      <c r="AV196" s="444"/>
      <c r="AW196" s="444"/>
    </row>
    <row r="197" spans="1:49" s="412" customFormat="1" ht="12.6" customHeight="1" x14ac:dyDescent="0.3">
      <c r="A197" s="1147" t="s">
        <v>3046</v>
      </c>
      <c r="B197" s="1147"/>
      <c r="C197" s="1147"/>
      <c r="D197" s="1147"/>
      <c r="E197" s="1147"/>
      <c r="F197" s="1147"/>
      <c r="G197" s="1147"/>
      <c r="H197" s="1147"/>
      <c r="I197" s="1147"/>
      <c r="J197" s="1147"/>
      <c r="K197" s="1147"/>
      <c r="L197" s="1147"/>
      <c r="M197" s="1147"/>
      <c r="N197" s="1147"/>
      <c r="O197" s="1147"/>
      <c r="P197" s="1147"/>
      <c r="Q197" s="1147"/>
      <c r="R197" s="1147" t="s">
        <v>1498</v>
      </c>
      <c r="S197" s="1147"/>
      <c r="T197" s="1147"/>
      <c r="U197" s="1147"/>
      <c r="V197" s="1147"/>
      <c r="W197" s="1147"/>
      <c r="X197" s="1147"/>
      <c r="Y197" s="1147"/>
      <c r="Z197" s="1147"/>
      <c r="AA197" s="1147" t="s">
        <v>3041</v>
      </c>
      <c r="AB197" s="1147"/>
      <c r="AC197" s="1147"/>
      <c r="AD197" s="1147"/>
      <c r="AE197" s="1147"/>
      <c r="AF197" s="1147"/>
      <c r="AG197" s="1147"/>
      <c r="AH197" s="1147"/>
      <c r="AI197" s="1147"/>
      <c r="AJ197" s="1147"/>
      <c r="AK197" s="1147"/>
      <c r="AL197" s="1147"/>
      <c r="AM197" s="1147"/>
      <c r="AN197" s="1147"/>
      <c r="AO197" s="1147"/>
      <c r="AP197" s="1147"/>
      <c r="AQ197" s="427"/>
      <c r="AR197" s="427"/>
      <c r="AS197" s="427"/>
      <c r="AT197" s="427"/>
      <c r="AU197" s="427"/>
      <c r="AV197" s="427"/>
      <c r="AW197" s="427"/>
    </row>
    <row r="198" spans="1:49" s="412" customFormat="1" ht="12.6" customHeight="1" x14ac:dyDescent="0.3">
      <c r="A198" s="1145"/>
      <c r="B198" s="1145"/>
      <c r="C198" s="1145"/>
      <c r="D198" s="1145"/>
      <c r="E198" s="1145"/>
      <c r="F198" s="1145"/>
      <c r="G198" s="1145"/>
      <c r="H198" s="1145"/>
      <c r="I198" s="1145"/>
      <c r="J198" s="1145"/>
      <c r="K198" s="1145"/>
      <c r="L198" s="1145"/>
      <c r="M198" s="1145"/>
      <c r="N198" s="1145"/>
      <c r="O198" s="1145"/>
      <c r="P198" s="1145"/>
      <c r="Q198" s="1145"/>
      <c r="R198" s="1146"/>
      <c r="S198" s="1146"/>
      <c r="T198" s="1146"/>
      <c r="U198" s="1146"/>
      <c r="V198" s="1146"/>
      <c r="W198" s="1146"/>
      <c r="X198" s="1146"/>
      <c r="Y198" s="1146"/>
      <c r="Z198" s="1146"/>
      <c r="AA198" s="1145"/>
      <c r="AB198" s="1145"/>
      <c r="AC198" s="1145"/>
      <c r="AD198" s="1145"/>
      <c r="AE198" s="1145"/>
      <c r="AF198" s="1145"/>
      <c r="AG198" s="1145"/>
      <c r="AH198" s="1145"/>
      <c r="AI198" s="1145"/>
      <c r="AJ198" s="1145"/>
      <c r="AK198" s="1145"/>
      <c r="AL198" s="1145"/>
      <c r="AM198" s="1145"/>
      <c r="AN198" s="1145"/>
      <c r="AO198" s="1145"/>
      <c r="AP198" s="1145"/>
      <c r="AQ198" s="427"/>
      <c r="AR198" s="427"/>
      <c r="AS198" s="427"/>
      <c r="AT198" s="427"/>
      <c r="AU198" s="427"/>
      <c r="AV198" s="427"/>
      <c r="AW198" s="427"/>
    </row>
    <row r="199" spans="1:49" s="412" customFormat="1" ht="12.6" customHeight="1" x14ac:dyDescent="0.3">
      <c r="A199" s="1145"/>
      <c r="B199" s="1145"/>
      <c r="C199" s="1145"/>
      <c r="D199" s="1145"/>
      <c r="E199" s="1145"/>
      <c r="F199" s="1145"/>
      <c r="G199" s="1145"/>
      <c r="H199" s="1145"/>
      <c r="I199" s="1145"/>
      <c r="J199" s="1145"/>
      <c r="K199" s="1145"/>
      <c r="L199" s="1145"/>
      <c r="M199" s="1145"/>
      <c r="N199" s="1145"/>
      <c r="O199" s="1145"/>
      <c r="P199" s="1145"/>
      <c r="Q199" s="1145"/>
      <c r="R199" s="1146"/>
      <c r="S199" s="1146"/>
      <c r="T199" s="1146"/>
      <c r="U199" s="1146"/>
      <c r="V199" s="1146"/>
      <c r="W199" s="1146"/>
      <c r="X199" s="1146"/>
      <c r="Y199" s="1146"/>
      <c r="Z199" s="1146"/>
      <c r="AA199" s="1145"/>
      <c r="AB199" s="1145"/>
      <c r="AC199" s="1145"/>
      <c r="AD199" s="1145"/>
      <c r="AE199" s="1145"/>
      <c r="AF199" s="1145"/>
      <c r="AG199" s="1145"/>
      <c r="AH199" s="1145"/>
      <c r="AI199" s="1145"/>
      <c r="AJ199" s="1145"/>
      <c r="AK199" s="1145"/>
      <c r="AL199" s="1145"/>
      <c r="AM199" s="1145"/>
      <c r="AN199" s="1145"/>
      <c r="AO199" s="1145"/>
      <c r="AP199" s="1145"/>
      <c r="AQ199" s="427"/>
      <c r="AR199" s="427"/>
      <c r="AS199" s="427"/>
      <c r="AT199" s="427"/>
      <c r="AU199" s="427"/>
      <c r="AV199" s="427"/>
      <c r="AW199" s="427"/>
    </row>
    <row r="200" spans="1:49" s="412" customFormat="1" ht="12.6" customHeight="1" x14ac:dyDescent="0.3">
      <c r="A200" s="1145"/>
      <c r="B200" s="1145"/>
      <c r="C200" s="1145"/>
      <c r="D200" s="1145"/>
      <c r="E200" s="1145"/>
      <c r="F200" s="1145"/>
      <c r="G200" s="1145"/>
      <c r="H200" s="1145"/>
      <c r="I200" s="1145"/>
      <c r="J200" s="1145"/>
      <c r="K200" s="1145"/>
      <c r="L200" s="1145"/>
      <c r="M200" s="1145"/>
      <c r="N200" s="1145"/>
      <c r="O200" s="1145"/>
      <c r="P200" s="1145"/>
      <c r="Q200" s="1145"/>
      <c r="R200" s="1146"/>
      <c r="S200" s="1146"/>
      <c r="T200" s="1146"/>
      <c r="U200" s="1146"/>
      <c r="V200" s="1146"/>
      <c r="W200" s="1146"/>
      <c r="X200" s="1146"/>
      <c r="Y200" s="1146"/>
      <c r="Z200" s="1146"/>
      <c r="AA200" s="1145"/>
      <c r="AB200" s="1145"/>
      <c r="AC200" s="1145"/>
      <c r="AD200" s="1145"/>
      <c r="AE200" s="1145"/>
      <c r="AF200" s="1145"/>
      <c r="AG200" s="1145"/>
      <c r="AH200" s="1145"/>
      <c r="AI200" s="1145"/>
      <c r="AJ200" s="1145"/>
      <c r="AK200" s="1145"/>
      <c r="AL200" s="1145"/>
      <c r="AM200" s="1145"/>
      <c r="AN200" s="1145"/>
      <c r="AO200" s="1145"/>
      <c r="AP200" s="1145"/>
      <c r="AQ200" s="427"/>
      <c r="AR200" s="427"/>
      <c r="AS200" s="427"/>
      <c r="AT200" s="427"/>
      <c r="AU200" s="427"/>
      <c r="AV200" s="427"/>
      <c r="AW200" s="427"/>
    </row>
    <row r="201" spans="1:49" s="412" customFormat="1" ht="12.6" customHeight="1" x14ac:dyDescent="0.3">
      <c r="A201" s="444" t="s">
        <v>3047</v>
      </c>
      <c r="B201" s="427"/>
      <c r="C201" s="427"/>
      <c r="D201" s="427"/>
      <c r="E201" s="427"/>
      <c r="F201" s="427"/>
      <c r="G201" s="427"/>
      <c r="H201" s="427"/>
      <c r="I201" s="427"/>
      <c r="J201" s="427"/>
      <c r="K201" s="427"/>
      <c r="L201" s="427"/>
      <c r="M201" s="427"/>
      <c r="N201" s="427"/>
      <c r="O201" s="427"/>
      <c r="P201" s="427"/>
      <c r="Q201" s="427"/>
      <c r="R201" s="427"/>
      <c r="S201" s="427"/>
      <c r="T201" s="427"/>
      <c r="U201" s="427"/>
      <c r="V201" s="427"/>
      <c r="W201" s="427"/>
      <c r="X201" s="427"/>
      <c r="Y201" s="427"/>
      <c r="Z201" s="427"/>
      <c r="AA201" s="427"/>
      <c r="AB201" s="427"/>
      <c r="AC201" s="427"/>
      <c r="AD201" s="427"/>
      <c r="AE201" s="427"/>
      <c r="AF201" s="427"/>
      <c r="AG201" s="427"/>
      <c r="AH201" s="427"/>
      <c r="AI201" s="427"/>
      <c r="AJ201" s="427"/>
      <c r="AK201" s="427"/>
      <c r="AL201" s="427"/>
      <c r="AM201" s="427"/>
      <c r="AN201" s="427"/>
      <c r="AO201" s="427"/>
      <c r="AP201" s="427"/>
      <c r="AQ201" s="427"/>
      <c r="AR201" s="427"/>
      <c r="AS201" s="427"/>
      <c r="AT201" s="427"/>
      <c r="AU201" s="427"/>
      <c r="AV201" s="427"/>
      <c r="AW201" s="427"/>
    </row>
    <row r="202" spans="1:49" s="412" customFormat="1" ht="12.6" customHeight="1" x14ac:dyDescent="0.3">
      <c r="A202" s="1147" t="s">
        <v>3048</v>
      </c>
      <c r="B202" s="1147"/>
      <c r="C202" s="1147"/>
      <c r="D202" s="1147"/>
      <c r="E202" s="1147"/>
      <c r="F202" s="1147"/>
      <c r="G202" s="1147"/>
      <c r="H202" s="1147"/>
      <c r="I202" s="1147"/>
      <c r="J202" s="1147"/>
      <c r="K202" s="1147"/>
      <c r="L202" s="1147"/>
      <c r="M202" s="1147"/>
      <c r="N202" s="1147"/>
      <c r="O202" s="1147"/>
      <c r="P202" s="1147"/>
      <c r="Q202" s="1147"/>
      <c r="R202" s="1147" t="s">
        <v>1498</v>
      </c>
      <c r="S202" s="1147"/>
      <c r="T202" s="1147"/>
      <c r="U202" s="1147"/>
      <c r="V202" s="1147"/>
      <c r="W202" s="1147"/>
      <c r="X202" s="1147"/>
      <c r="Y202" s="1147"/>
      <c r="Z202" s="1147"/>
      <c r="AA202" s="1147" t="s">
        <v>3041</v>
      </c>
      <c r="AB202" s="1147"/>
      <c r="AC202" s="1147"/>
      <c r="AD202" s="1147"/>
      <c r="AE202" s="1147"/>
      <c r="AF202" s="1147"/>
      <c r="AG202" s="1147"/>
      <c r="AH202" s="1147"/>
      <c r="AI202" s="1147"/>
      <c r="AJ202" s="1147"/>
      <c r="AK202" s="1147"/>
      <c r="AL202" s="1147"/>
      <c r="AM202" s="1147"/>
      <c r="AN202" s="1147"/>
      <c r="AO202" s="1147"/>
      <c r="AP202" s="1147"/>
      <c r="AQ202" s="427"/>
      <c r="AR202" s="427"/>
      <c r="AS202" s="427"/>
      <c r="AT202" s="427"/>
      <c r="AU202" s="427"/>
      <c r="AV202" s="427"/>
      <c r="AW202" s="427"/>
    </row>
    <row r="203" spans="1:49" s="412" customFormat="1" ht="12.6" customHeight="1" x14ac:dyDescent="0.3">
      <c r="A203" s="1145"/>
      <c r="B203" s="1145"/>
      <c r="C203" s="1145"/>
      <c r="D203" s="1145"/>
      <c r="E203" s="1145"/>
      <c r="F203" s="1145"/>
      <c r="G203" s="1145"/>
      <c r="H203" s="1145"/>
      <c r="I203" s="1145"/>
      <c r="J203" s="1145"/>
      <c r="K203" s="1145"/>
      <c r="L203" s="1145"/>
      <c r="M203" s="1145"/>
      <c r="N203" s="1145"/>
      <c r="O203" s="1145"/>
      <c r="P203" s="1145"/>
      <c r="Q203" s="1145"/>
      <c r="R203" s="1146"/>
      <c r="S203" s="1146"/>
      <c r="T203" s="1146"/>
      <c r="U203" s="1146"/>
      <c r="V203" s="1146"/>
      <c r="W203" s="1146"/>
      <c r="X203" s="1146"/>
      <c r="Y203" s="1146"/>
      <c r="Z203" s="1146"/>
      <c r="AA203" s="1145"/>
      <c r="AB203" s="1145"/>
      <c r="AC203" s="1145"/>
      <c r="AD203" s="1145"/>
      <c r="AE203" s="1145"/>
      <c r="AF203" s="1145"/>
      <c r="AG203" s="1145"/>
      <c r="AH203" s="1145"/>
      <c r="AI203" s="1145"/>
      <c r="AJ203" s="1145"/>
      <c r="AK203" s="1145"/>
      <c r="AL203" s="1145"/>
      <c r="AM203" s="1145"/>
      <c r="AN203" s="1145"/>
      <c r="AO203" s="1145"/>
      <c r="AP203" s="1145"/>
      <c r="AQ203" s="427"/>
      <c r="AR203" s="427"/>
      <c r="AS203" s="427"/>
      <c r="AT203" s="427"/>
      <c r="AU203" s="427"/>
      <c r="AV203" s="427"/>
      <c r="AW203" s="427"/>
    </row>
    <row r="204" spans="1:49" s="412" customFormat="1" ht="12.6" customHeight="1" x14ac:dyDescent="0.3">
      <c r="A204" s="1145"/>
      <c r="B204" s="1145"/>
      <c r="C204" s="1145"/>
      <c r="D204" s="1145"/>
      <c r="E204" s="1145"/>
      <c r="F204" s="1145"/>
      <c r="G204" s="1145"/>
      <c r="H204" s="1145"/>
      <c r="I204" s="1145"/>
      <c r="J204" s="1145"/>
      <c r="K204" s="1145"/>
      <c r="L204" s="1145"/>
      <c r="M204" s="1145"/>
      <c r="N204" s="1145"/>
      <c r="O204" s="1145"/>
      <c r="P204" s="1145"/>
      <c r="Q204" s="1145"/>
      <c r="R204" s="1146"/>
      <c r="S204" s="1146"/>
      <c r="T204" s="1146"/>
      <c r="U204" s="1146"/>
      <c r="V204" s="1146"/>
      <c r="W204" s="1146"/>
      <c r="X204" s="1146"/>
      <c r="Y204" s="1146"/>
      <c r="Z204" s="1146"/>
      <c r="AA204" s="1145"/>
      <c r="AB204" s="1145"/>
      <c r="AC204" s="1145"/>
      <c r="AD204" s="1145"/>
      <c r="AE204" s="1145"/>
      <c r="AF204" s="1145"/>
      <c r="AG204" s="1145"/>
      <c r="AH204" s="1145"/>
      <c r="AI204" s="1145"/>
      <c r="AJ204" s="1145"/>
      <c r="AK204" s="1145"/>
      <c r="AL204" s="1145"/>
      <c r="AM204" s="1145"/>
      <c r="AN204" s="1145"/>
      <c r="AO204" s="1145"/>
      <c r="AP204" s="1145"/>
      <c r="AQ204" s="427"/>
      <c r="AR204" s="427"/>
      <c r="AS204" s="427"/>
      <c r="AT204" s="427"/>
      <c r="AU204" s="427"/>
      <c r="AV204" s="427"/>
      <c r="AW204" s="427"/>
    </row>
    <row r="205" spans="1:49" s="412" customFormat="1" ht="12.6" customHeight="1" x14ac:dyDescent="0.3">
      <c r="A205" s="1145"/>
      <c r="B205" s="1145"/>
      <c r="C205" s="1145"/>
      <c r="D205" s="1145"/>
      <c r="E205" s="1145"/>
      <c r="F205" s="1145"/>
      <c r="G205" s="1145"/>
      <c r="H205" s="1145"/>
      <c r="I205" s="1145"/>
      <c r="J205" s="1145"/>
      <c r="K205" s="1145"/>
      <c r="L205" s="1145"/>
      <c r="M205" s="1145"/>
      <c r="N205" s="1145"/>
      <c r="O205" s="1145"/>
      <c r="P205" s="1145"/>
      <c r="Q205" s="1145"/>
      <c r="R205" s="1146"/>
      <c r="S205" s="1146"/>
      <c r="T205" s="1146"/>
      <c r="U205" s="1146"/>
      <c r="V205" s="1146"/>
      <c r="W205" s="1146"/>
      <c r="X205" s="1146"/>
      <c r="Y205" s="1146"/>
      <c r="Z205" s="1146"/>
      <c r="AA205" s="1145"/>
      <c r="AB205" s="1145"/>
      <c r="AC205" s="1145"/>
      <c r="AD205" s="1145"/>
      <c r="AE205" s="1145"/>
      <c r="AF205" s="1145"/>
      <c r="AG205" s="1145"/>
      <c r="AH205" s="1145"/>
      <c r="AI205" s="1145"/>
      <c r="AJ205" s="1145"/>
      <c r="AK205" s="1145"/>
      <c r="AL205" s="1145"/>
      <c r="AM205" s="1145"/>
      <c r="AN205" s="1145"/>
      <c r="AO205" s="1145"/>
      <c r="AP205" s="1145"/>
      <c r="AQ205" s="427"/>
      <c r="AR205" s="427"/>
      <c r="AS205" s="427"/>
      <c r="AT205" s="427"/>
      <c r="AU205" s="427"/>
      <c r="AV205" s="427"/>
      <c r="AW205" s="427"/>
    </row>
    <row r="206" spans="1:49" s="412" customFormat="1" ht="24" customHeight="1" x14ac:dyDescent="0.3">
      <c r="A206" s="1141" t="s">
        <v>3049</v>
      </c>
      <c r="B206" s="1141"/>
      <c r="C206" s="1141"/>
      <c r="D206" s="1141"/>
      <c r="E206" s="1141"/>
      <c r="F206" s="1141"/>
      <c r="G206" s="1141"/>
      <c r="H206" s="1141"/>
      <c r="I206" s="1141"/>
      <c r="J206" s="1141"/>
      <c r="K206" s="1141"/>
      <c r="L206" s="1141"/>
      <c r="M206" s="1141"/>
      <c r="N206" s="1141"/>
      <c r="O206" s="1141"/>
      <c r="P206" s="1141"/>
      <c r="Q206" s="1141"/>
      <c r="R206" s="1141"/>
      <c r="S206" s="1141"/>
      <c r="T206" s="1141"/>
      <c r="U206" s="1141"/>
      <c r="V206" s="1141"/>
      <c r="W206" s="1141"/>
      <c r="X206" s="1141"/>
      <c r="Y206" s="1141"/>
      <c r="Z206" s="1141"/>
      <c r="AA206" s="1141"/>
      <c r="AB206" s="1141"/>
      <c r="AC206" s="1141"/>
      <c r="AD206" s="1141"/>
      <c r="AE206" s="1141"/>
      <c r="AF206" s="1141"/>
      <c r="AG206" s="1141"/>
      <c r="AH206" s="1141"/>
      <c r="AI206" s="1141"/>
      <c r="AJ206" s="1141"/>
      <c r="AK206" s="1141"/>
      <c r="AL206" s="1141"/>
      <c r="AM206" s="1141"/>
      <c r="AN206" s="1141"/>
      <c r="AO206" s="1141"/>
      <c r="AP206" s="1141"/>
      <c r="AQ206" s="1141"/>
      <c r="AR206" s="1141"/>
      <c r="AS206" s="1141"/>
      <c r="AT206" s="1141"/>
      <c r="AU206" s="1141"/>
      <c r="AV206" s="1141"/>
      <c r="AW206" s="1141"/>
    </row>
    <row r="207" spans="1:49" s="412" customFormat="1" ht="12.6" customHeight="1" x14ac:dyDescent="0.3">
      <c r="A207" s="427" t="s">
        <v>2996</v>
      </c>
      <c r="B207" s="427"/>
      <c r="C207" s="427"/>
      <c r="D207" s="427"/>
      <c r="E207" s="427"/>
      <c r="F207" s="427"/>
      <c r="G207" s="427"/>
      <c r="H207" s="427"/>
      <c r="I207" s="427"/>
      <c r="J207" s="427"/>
      <c r="K207" s="427"/>
      <c r="L207" s="427"/>
      <c r="M207" s="427"/>
      <c r="N207" s="427"/>
      <c r="O207" s="427"/>
      <c r="P207" s="427"/>
      <c r="Q207" s="427"/>
      <c r="R207" s="427"/>
      <c r="S207" s="427"/>
      <c r="T207" s="427"/>
      <c r="U207" s="427"/>
      <c r="V207" s="427"/>
      <c r="W207" s="427"/>
      <c r="X207" s="427"/>
      <c r="Y207" s="427"/>
      <c r="Z207" s="427"/>
      <c r="AA207" s="427"/>
      <c r="AB207" s="427"/>
      <c r="AC207" s="427"/>
      <c r="AD207" s="427"/>
      <c r="AE207" s="427"/>
      <c r="AF207" s="427"/>
      <c r="AG207" s="427"/>
      <c r="AH207" s="427"/>
      <c r="AI207" s="427"/>
      <c r="AJ207" s="427"/>
      <c r="AK207" s="427"/>
      <c r="AL207" s="427"/>
      <c r="AM207" s="427"/>
      <c r="AN207" s="427"/>
      <c r="AO207" s="427"/>
      <c r="AP207" s="427"/>
      <c r="AQ207" s="427"/>
      <c r="AR207" s="427"/>
      <c r="AS207" s="427"/>
      <c r="AT207" s="427"/>
      <c r="AU207" s="427"/>
      <c r="AV207" s="427"/>
      <c r="AW207" s="427"/>
    </row>
    <row r="208" spans="1:49" s="412" customFormat="1" ht="30" customHeight="1" x14ac:dyDescent="0.3">
      <c r="A208" s="1142"/>
      <c r="B208" s="1143"/>
      <c r="C208" s="1143"/>
      <c r="D208" s="1143"/>
      <c r="E208" s="1143"/>
      <c r="F208" s="1143"/>
      <c r="G208" s="1143"/>
      <c r="H208" s="1143"/>
      <c r="I208" s="1143"/>
      <c r="J208" s="1143"/>
      <c r="K208" s="1143"/>
      <c r="L208" s="1143"/>
      <c r="M208" s="1143"/>
      <c r="N208" s="1143"/>
      <c r="O208" s="1143"/>
      <c r="P208" s="1143"/>
      <c r="Q208" s="1143"/>
      <c r="R208" s="1143"/>
      <c r="S208" s="1143"/>
      <c r="T208" s="1143"/>
      <c r="U208" s="1143"/>
      <c r="V208" s="1143"/>
      <c r="W208" s="1143"/>
      <c r="X208" s="1143"/>
      <c r="Y208" s="1143"/>
      <c r="Z208" s="1143"/>
      <c r="AA208" s="1143"/>
      <c r="AB208" s="1143"/>
      <c r="AC208" s="1143"/>
      <c r="AD208" s="1143"/>
      <c r="AE208" s="1143"/>
      <c r="AF208" s="1143"/>
      <c r="AG208" s="1143"/>
      <c r="AH208" s="1143"/>
      <c r="AI208" s="1143"/>
      <c r="AJ208" s="1143"/>
      <c r="AK208" s="1143"/>
      <c r="AL208" s="1143"/>
      <c r="AM208" s="1143"/>
      <c r="AN208" s="1143"/>
      <c r="AO208" s="1143"/>
      <c r="AP208" s="1143"/>
      <c r="AQ208" s="1143"/>
      <c r="AR208" s="1143"/>
      <c r="AS208" s="1143"/>
      <c r="AT208" s="1143"/>
      <c r="AU208" s="1143"/>
      <c r="AV208" s="1143"/>
      <c r="AW208" s="1144"/>
    </row>
    <row r="209" spans="1:50" s="412" customFormat="1" ht="12.6" customHeight="1" x14ac:dyDescent="0.3">
      <c r="A209" s="431" t="s">
        <v>3050</v>
      </c>
      <c r="B209" s="427"/>
      <c r="C209" s="427"/>
      <c r="D209" s="427"/>
      <c r="E209" s="427"/>
      <c r="F209" s="427"/>
      <c r="G209" s="427"/>
      <c r="H209" s="427"/>
      <c r="I209" s="427"/>
      <c r="J209" s="427"/>
      <c r="K209" s="427"/>
      <c r="L209" s="427"/>
      <c r="M209" s="427"/>
      <c r="N209" s="427"/>
      <c r="O209" s="427"/>
      <c r="P209" s="427"/>
      <c r="Q209" s="427"/>
      <c r="R209" s="427"/>
      <c r="S209" s="427"/>
      <c r="T209" s="427"/>
      <c r="U209" s="427"/>
      <c r="V209" s="427"/>
      <c r="W209" s="427"/>
      <c r="X209" s="427"/>
      <c r="Y209" s="427"/>
      <c r="Z209" s="427"/>
      <c r="AA209" s="427"/>
      <c r="AB209" s="427"/>
      <c r="AC209" s="427"/>
      <c r="AD209" s="427"/>
      <c r="AE209" s="427"/>
      <c r="AF209" s="427"/>
      <c r="AG209" s="427"/>
      <c r="AH209" s="427"/>
      <c r="AI209" s="427"/>
      <c r="AJ209" s="427"/>
      <c r="AK209" s="427"/>
      <c r="AL209" s="427"/>
      <c r="AM209" s="427"/>
      <c r="AN209" s="427"/>
      <c r="AO209" s="427"/>
      <c r="AP209" s="427"/>
      <c r="AQ209" s="427"/>
      <c r="AR209" s="427"/>
      <c r="AS209" s="427"/>
      <c r="AT209" s="427"/>
      <c r="AU209" s="427"/>
      <c r="AV209" s="427"/>
      <c r="AW209" s="427"/>
    </row>
    <row r="210" spans="1:50" s="412" customFormat="1" ht="12.6" customHeight="1" x14ac:dyDescent="0.3">
      <c r="A210" s="427" t="s">
        <v>2996</v>
      </c>
      <c r="B210" s="427"/>
      <c r="C210" s="427"/>
      <c r="D210" s="427"/>
      <c r="E210" s="427"/>
      <c r="F210" s="427"/>
      <c r="G210" s="427"/>
      <c r="H210" s="427"/>
      <c r="I210" s="427"/>
      <c r="J210" s="427"/>
      <c r="K210" s="427"/>
      <c r="L210" s="427"/>
      <c r="M210" s="427"/>
      <c r="N210" s="427"/>
      <c r="O210" s="427"/>
      <c r="P210" s="427"/>
      <c r="Q210" s="427"/>
      <c r="R210" s="427"/>
      <c r="S210" s="427"/>
      <c r="T210" s="427"/>
      <c r="U210" s="427"/>
      <c r="V210" s="427"/>
      <c r="W210" s="427"/>
      <c r="X210" s="427"/>
      <c r="Y210" s="427"/>
      <c r="Z210" s="427"/>
      <c r="AA210" s="427"/>
      <c r="AB210" s="427"/>
      <c r="AC210" s="427"/>
      <c r="AD210" s="427"/>
      <c r="AE210" s="427"/>
      <c r="AF210" s="427"/>
      <c r="AG210" s="427"/>
      <c r="AH210" s="427"/>
      <c r="AI210" s="427"/>
      <c r="AJ210" s="427"/>
      <c r="AK210" s="427"/>
      <c r="AL210" s="427"/>
      <c r="AM210" s="427"/>
      <c r="AN210" s="427"/>
      <c r="AO210" s="427"/>
      <c r="AP210" s="427"/>
      <c r="AQ210" s="427"/>
      <c r="AR210" s="427"/>
      <c r="AS210" s="427"/>
      <c r="AT210" s="427"/>
      <c r="AU210" s="427"/>
      <c r="AV210" s="427"/>
      <c r="AW210" s="427"/>
    </row>
    <row r="211" spans="1:50" s="412" customFormat="1" ht="30" customHeight="1" x14ac:dyDescent="0.3">
      <c r="A211" s="1142"/>
      <c r="B211" s="1143"/>
      <c r="C211" s="1143"/>
      <c r="D211" s="1143"/>
      <c r="E211" s="1143"/>
      <c r="F211" s="1143"/>
      <c r="G211" s="1143"/>
      <c r="H211" s="1143"/>
      <c r="I211" s="1143"/>
      <c r="J211" s="1143"/>
      <c r="K211" s="1143"/>
      <c r="L211" s="1143"/>
      <c r="M211" s="1143"/>
      <c r="N211" s="1143"/>
      <c r="O211" s="1143"/>
      <c r="P211" s="1143"/>
      <c r="Q211" s="1143"/>
      <c r="R211" s="1143"/>
      <c r="S211" s="1143"/>
      <c r="T211" s="1143"/>
      <c r="U211" s="1143"/>
      <c r="V211" s="1143"/>
      <c r="W211" s="1143"/>
      <c r="X211" s="1143"/>
      <c r="Y211" s="1143"/>
      <c r="Z211" s="1143"/>
      <c r="AA211" s="1143"/>
      <c r="AB211" s="1143"/>
      <c r="AC211" s="1143"/>
      <c r="AD211" s="1143"/>
      <c r="AE211" s="1143"/>
      <c r="AF211" s="1143"/>
      <c r="AG211" s="1143"/>
      <c r="AH211" s="1143"/>
      <c r="AI211" s="1143"/>
      <c r="AJ211" s="1143"/>
      <c r="AK211" s="1143"/>
      <c r="AL211" s="1143"/>
      <c r="AM211" s="1143"/>
      <c r="AN211" s="1143"/>
      <c r="AO211" s="1143"/>
      <c r="AP211" s="1143"/>
      <c r="AQ211" s="1143"/>
      <c r="AR211" s="1143"/>
      <c r="AS211" s="1143"/>
      <c r="AT211" s="1143"/>
      <c r="AU211" s="1143"/>
      <c r="AV211" s="1143"/>
      <c r="AW211" s="1144"/>
    </row>
    <row r="212" spans="1:50" s="412" customFormat="1" ht="12.6" customHeight="1" x14ac:dyDescent="0.3">
      <c r="A212" s="431" t="s">
        <v>3051</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c r="AI212" s="427"/>
      <c r="AJ212" s="427"/>
      <c r="AK212" s="427"/>
      <c r="AL212" s="427"/>
      <c r="AM212" s="427"/>
      <c r="AN212" s="427"/>
      <c r="AO212" s="427"/>
      <c r="AP212" s="427"/>
      <c r="AQ212" s="427"/>
      <c r="AR212" s="427"/>
      <c r="AS212" s="427"/>
      <c r="AT212" s="427"/>
      <c r="AU212" s="427"/>
      <c r="AV212" s="427"/>
      <c r="AW212" s="427"/>
    </row>
    <row r="213" spans="1:50" s="412" customFormat="1" ht="12.6" customHeight="1" x14ac:dyDescent="0.3">
      <c r="A213" s="431" t="s">
        <v>3052</v>
      </c>
      <c r="B213" s="427"/>
      <c r="C213" s="427"/>
      <c r="D213" s="427"/>
      <c r="E213" s="427"/>
      <c r="F213" s="427"/>
      <c r="G213" s="427"/>
      <c r="H213" s="427"/>
      <c r="I213" s="427"/>
      <c r="J213" s="427"/>
      <c r="K213" s="427"/>
      <c r="L213" s="427"/>
      <c r="M213" s="427"/>
      <c r="N213" s="427"/>
      <c r="O213" s="427"/>
      <c r="P213" s="427"/>
      <c r="Q213" s="427"/>
      <c r="R213" s="427"/>
      <c r="S213" s="427"/>
      <c r="T213" s="427"/>
      <c r="U213" s="427"/>
      <c r="V213" s="427"/>
      <c r="W213" s="427"/>
      <c r="X213" s="427"/>
      <c r="Y213" s="427"/>
      <c r="Z213" s="427"/>
      <c r="AA213" s="427"/>
      <c r="AB213" s="427"/>
      <c r="AC213" s="427"/>
      <c r="AD213" s="427"/>
      <c r="AE213" s="427"/>
      <c r="AF213" s="427"/>
      <c r="AG213" s="427"/>
      <c r="AH213" s="427"/>
      <c r="AI213" s="427"/>
      <c r="AJ213" s="427"/>
      <c r="AK213" s="427"/>
      <c r="AL213" s="427"/>
      <c r="AM213" s="427"/>
      <c r="AN213" s="427"/>
      <c r="AO213" s="427"/>
      <c r="AP213" s="427"/>
      <c r="AQ213" s="427"/>
      <c r="AR213" s="427"/>
      <c r="AS213" s="427"/>
      <c r="AT213" s="427"/>
      <c r="AU213" s="427"/>
      <c r="AV213" s="427"/>
      <c r="AW213" s="427"/>
    </row>
    <row r="214" spans="1:50" s="412" customFormat="1" ht="12.6" customHeight="1" x14ac:dyDescent="0.3">
      <c r="A214" s="427" t="s">
        <v>2996</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c r="AI214" s="427"/>
      <c r="AJ214" s="427"/>
      <c r="AK214" s="427"/>
      <c r="AL214" s="427"/>
      <c r="AM214" s="427"/>
      <c r="AN214" s="427"/>
      <c r="AO214" s="427"/>
      <c r="AP214" s="427"/>
      <c r="AQ214" s="427"/>
      <c r="AR214" s="427"/>
      <c r="AS214" s="427"/>
      <c r="AT214" s="427"/>
      <c r="AU214" s="427"/>
      <c r="AV214" s="427"/>
      <c r="AW214" s="427"/>
    </row>
    <row r="215" spans="1:50" s="412" customFormat="1" ht="30" customHeight="1" x14ac:dyDescent="0.3">
      <c r="A215" s="1142"/>
      <c r="B215" s="1143"/>
      <c r="C215" s="1143"/>
      <c r="D215" s="1143"/>
      <c r="E215" s="1143"/>
      <c r="F215" s="1143"/>
      <c r="G215" s="1143"/>
      <c r="H215" s="1143"/>
      <c r="I215" s="1143"/>
      <c r="J215" s="1143"/>
      <c r="K215" s="1143"/>
      <c r="L215" s="1143"/>
      <c r="M215" s="1143"/>
      <c r="N215" s="1143"/>
      <c r="O215" s="1143"/>
      <c r="P215" s="1143"/>
      <c r="Q215" s="1143"/>
      <c r="R215" s="1143"/>
      <c r="S215" s="1143"/>
      <c r="T215" s="1143"/>
      <c r="U215" s="1143"/>
      <c r="V215" s="1143"/>
      <c r="W215" s="1143"/>
      <c r="X215" s="1143"/>
      <c r="Y215" s="1143"/>
      <c r="Z215" s="1143"/>
      <c r="AA215" s="1143"/>
      <c r="AB215" s="1143"/>
      <c r="AC215" s="1143"/>
      <c r="AD215" s="1143"/>
      <c r="AE215" s="1143"/>
      <c r="AF215" s="1143"/>
      <c r="AG215" s="1143"/>
      <c r="AH215" s="1143"/>
      <c r="AI215" s="1143"/>
      <c r="AJ215" s="1143"/>
      <c r="AK215" s="1143"/>
      <c r="AL215" s="1143"/>
      <c r="AM215" s="1143"/>
      <c r="AN215" s="1143"/>
      <c r="AO215" s="1143"/>
      <c r="AP215" s="1143"/>
      <c r="AQ215" s="1143"/>
      <c r="AR215" s="1143"/>
      <c r="AS215" s="1143"/>
      <c r="AT215" s="1143"/>
      <c r="AU215" s="1143"/>
      <c r="AV215" s="1143"/>
      <c r="AW215" s="1144"/>
    </row>
    <row r="216" spans="1:50" s="412" customFormat="1" ht="12.6" customHeight="1" x14ac:dyDescent="0.3">
      <c r="A216" s="431" t="s">
        <v>3053</v>
      </c>
      <c r="B216" s="427"/>
      <c r="C216" s="427"/>
      <c r="D216" s="427"/>
      <c r="E216" s="427"/>
      <c r="F216" s="427"/>
      <c r="G216" s="427"/>
      <c r="H216" s="427"/>
      <c r="I216" s="427"/>
      <c r="J216" s="427"/>
      <c r="K216" s="427"/>
      <c r="L216" s="427"/>
      <c r="M216" s="427"/>
      <c r="N216" s="427"/>
      <c r="O216" s="427"/>
      <c r="P216" s="427"/>
      <c r="Q216" s="427"/>
      <c r="R216" s="427"/>
      <c r="S216" s="427"/>
      <c r="T216" s="427"/>
      <c r="U216" s="427"/>
      <c r="V216" s="427"/>
      <c r="W216" s="427"/>
      <c r="X216" s="427"/>
      <c r="Y216" s="427"/>
      <c r="Z216" s="427"/>
      <c r="AA216" s="427"/>
      <c r="AB216" s="427"/>
      <c r="AC216" s="427"/>
      <c r="AD216" s="427"/>
      <c r="AE216" s="427"/>
      <c r="AF216" s="427"/>
      <c r="AG216" s="427"/>
      <c r="AH216" s="427"/>
      <c r="AI216" s="427"/>
      <c r="AJ216" s="427"/>
      <c r="AK216" s="427"/>
      <c r="AL216" s="427"/>
      <c r="AM216" s="427"/>
      <c r="AN216" s="427"/>
      <c r="AO216" s="427"/>
      <c r="AP216" s="427"/>
      <c r="AQ216" s="427"/>
      <c r="AR216" s="427"/>
      <c r="AS216" s="427"/>
      <c r="AT216" s="427"/>
      <c r="AU216" s="427"/>
      <c r="AV216" s="427"/>
      <c r="AW216" s="427"/>
    </row>
    <row r="217" spans="1:50" s="412" customFormat="1" ht="12.6" customHeight="1" x14ac:dyDescent="0.3">
      <c r="A217" s="427" t="s">
        <v>3054</v>
      </c>
      <c r="B217" s="427"/>
      <c r="C217" s="427"/>
      <c r="D217" s="427"/>
      <c r="E217" s="427"/>
      <c r="F217" s="427"/>
      <c r="G217" s="427"/>
      <c r="H217" s="427"/>
      <c r="I217" s="427"/>
      <c r="J217" s="427"/>
      <c r="K217" s="427"/>
      <c r="L217" s="427"/>
      <c r="M217" s="427"/>
      <c r="N217" s="427"/>
      <c r="O217" s="427"/>
      <c r="P217" s="427"/>
      <c r="Q217" s="427"/>
      <c r="R217" s="427"/>
      <c r="S217" s="427"/>
      <c r="T217" s="427"/>
      <c r="U217" s="427"/>
      <c r="V217" s="427"/>
      <c r="W217" s="427"/>
      <c r="X217" s="427"/>
      <c r="Y217" s="427"/>
      <c r="Z217" s="427"/>
      <c r="AA217" s="427"/>
      <c r="AB217" s="427"/>
      <c r="AC217" s="427"/>
      <c r="AD217" s="427"/>
      <c r="AE217" s="427"/>
      <c r="AF217" s="427"/>
      <c r="AG217" s="427"/>
      <c r="AH217" s="427"/>
      <c r="AI217" s="427"/>
      <c r="AJ217" s="427"/>
      <c r="AK217" s="427"/>
      <c r="AL217" s="427"/>
      <c r="AM217" s="427"/>
      <c r="AN217" s="427"/>
      <c r="AO217" s="427"/>
      <c r="AP217" s="427"/>
      <c r="AQ217" s="427"/>
      <c r="AR217" s="427"/>
      <c r="AS217" s="427"/>
      <c r="AT217" s="427"/>
      <c r="AU217" s="427"/>
      <c r="AV217" s="427"/>
      <c r="AW217" s="427"/>
    </row>
    <row r="218" spans="1:50" s="412" customFormat="1" ht="12.6" customHeight="1" x14ac:dyDescent="0.3">
      <c r="A218" s="427" t="s">
        <v>3055</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c r="AI218" s="427"/>
      <c r="AJ218" s="427"/>
      <c r="AK218" s="427"/>
      <c r="AL218" s="427"/>
      <c r="AM218" s="427"/>
      <c r="AN218" s="427"/>
      <c r="AO218" s="427"/>
      <c r="AP218" s="427"/>
      <c r="AQ218" s="427"/>
      <c r="AR218" s="427"/>
      <c r="AS218" s="427"/>
      <c r="AT218" s="427"/>
      <c r="AU218" s="427"/>
      <c r="AV218" s="427"/>
      <c r="AW218" s="427"/>
    </row>
    <row r="219" spans="1:50" s="412" customFormat="1" ht="12.6" customHeight="1" x14ac:dyDescent="0.3">
      <c r="A219" s="427" t="s">
        <v>2996</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c r="AI219" s="427"/>
      <c r="AJ219" s="427"/>
      <c r="AK219" s="427"/>
      <c r="AL219" s="427"/>
      <c r="AM219" s="427"/>
      <c r="AN219" s="427"/>
      <c r="AO219" s="427"/>
      <c r="AP219" s="427"/>
      <c r="AQ219" s="427"/>
      <c r="AR219" s="427"/>
      <c r="AS219" s="427"/>
      <c r="AT219" s="427"/>
      <c r="AU219" s="427"/>
      <c r="AV219" s="427"/>
      <c r="AW219" s="427"/>
    </row>
    <row r="220" spans="1:50" s="412" customFormat="1" ht="30" customHeight="1" x14ac:dyDescent="0.3">
      <c r="A220" s="1142"/>
      <c r="B220" s="1143"/>
      <c r="C220" s="1143"/>
      <c r="D220" s="1143"/>
      <c r="E220" s="1143"/>
      <c r="F220" s="1143"/>
      <c r="G220" s="1143"/>
      <c r="H220" s="1143"/>
      <c r="I220" s="1143"/>
      <c r="J220" s="1143"/>
      <c r="K220" s="1143"/>
      <c r="L220" s="1143"/>
      <c r="M220" s="1143"/>
      <c r="N220" s="1143"/>
      <c r="O220" s="1143"/>
      <c r="P220" s="1143"/>
      <c r="Q220" s="1143"/>
      <c r="R220" s="1143"/>
      <c r="S220" s="1143"/>
      <c r="T220" s="1143"/>
      <c r="U220" s="1143"/>
      <c r="V220" s="1143"/>
      <c r="W220" s="1143"/>
      <c r="X220" s="1143"/>
      <c r="Y220" s="1143"/>
      <c r="Z220" s="1143"/>
      <c r="AA220" s="1143"/>
      <c r="AB220" s="1143"/>
      <c r="AC220" s="1143"/>
      <c r="AD220" s="1143"/>
      <c r="AE220" s="1143"/>
      <c r="AF220" s="1143"/>
      <c r="AG220" s="1143"/>
      <c r="AH220" s="1143"/>
      <c r="AI220" s="1143"/>
      <c r="AJ220" s="1143"/>
      <c r="AK220" s="1143"/>
      <c r="AL220" s="1143"/>
      <c r="AM220" s="1143"/>
      <c r="AN220" s="1143"/>
      <c r="AO220" s="1143"/>
      <c r="AP220" s="1143"/>
      <c r="AQ220" s="1143"/>
      <c r="AR220" s="1143"/>
      <c r="AS220" s="1143"/>
      <c r="AT220" s="1143"/>
      <c r="AU220" s="1143"/>
      <c r="AV220" s="1143"/>
      <c r="AW220" s="1144"/>
    </row>
    <row r="221" spans="1:50" s="412" customFormat="1" ht="12.6" customHeight="1" x14ac:dyDescent="0.3">
      <c r="A221" s="431" t="s">
        <v>3056</v>
      </c>
      <c r="B221" s="427"/>
      <c r="C221" s="427"/>
      <c r="D221" s="427"/>
      <c r="E221" s="427"/>
      <c r="F221" s="427"/>
      <c r="G221" s="427"/>
      <c r="H221" s="427"/>
      <c r="I221" s="427"/>
      <c r="J221" s="427"/>
      <c r="K221" s="427"/>
      <c r="L221" s="427"/>
      <c r="M221" s="427"/>
      <c r="N221" s="427"/>
      <c r="O221" s="427"/>
      <c r="P221" s="427"/>
      <c r="Q221" s="427"/>
      <c r="R221" s="427"/>
      <c r="S221" s="427"/>
      <c r="T221" s="427"/>
      <c r="U221" s="427"/>
      <c r="V221" s="427"/>
      <c r="W221" s="427"/>
      <c r="X221" s="427"/>
      <c r="Y221" s="427"/>
      <c r="Z221" s="427"/>
      <c r="AA221" s="427"/>
      <c r="AB221" s="427"/>
      <c r="AC221" s="427"/>
      <c r="AD221" s="427"/>
      <c r="AE221" s="427"/>
      <c r="AF221" s="427"/>
      <c r="AG221" s="427"/>
      <c r="AH221" s="427"/>
      <c r="AI221" s="427"/>
      <c r="AJ221" s="427"/>
      <c r="AK221" s="427"/>
      <c r="AL221" s="427"/>
      <c r="AM221" s="427"/>
      <c r="AN221" s="427"/>
      <c r="AO221" s="427"/>
      <c r="AP221" s="427"/>
      <c r="AQ221" s="427"/>
      <c r="AR221" s="427"/>
      <c r="AS221" s="427"/>
      <c r="AT221" s="427"/>
      <c r="AU221" s="427"/>
      <c r="AV221" s="427"/>
      <c r="AW221" s="427"/>
    </row>
    <row r="222" spans="1:50" s="412" customFormat="1" ht="12.6" customHeight="1" x14ac:dyDescent="0.3">
      <c r="A222" s="427" t="s">
        <v>2996</v>
      </c>
      <c r="B222" s="427"/>
      <c r="C222" s="427"/>
      <c r="D222" s="427"/>
      <c r="E222" s="427"/>
      <c r="F222" s="427"/>
      <c r="G222" s="427"/>
      <c r="H222" s="427"/>
      <c r="I222" s="427"/>
      <c r="J222" s="427"/>
      <c r="K222" s="427"/>
      <c r="L222" s="427"/>
      <c r="M222" s="427"/>
      <c r="N222" s="427"/>
      <c r="O222" s="427"/>
      <c r="P222" s="427"/>
      <c r="Q222" s="427"/>
      <c r="R222" s="427"/>
      <c r="S222" s="427"/>
      <c r="T222" s="427"/>
      <c r="U222" s="427"/>
      <c r="V222" s="427"/>
      <c r="W222" s="427"/>
      <c r="X222" s="427"/>
      <c r="Y222" s="427"/>
      <c r="Z222" s="427"/>
      <c r="AA222" s="427"/>
      <c r="AB222" s="427"/>
      <c r="AC222" s="427"/>
      <c r="AD222" s="427"/>
      <c r="AE222" s="427"/>
      <c r="AF222" s="427"/>
      <c r="AG222" s="427"/>
      <c r="AH222" s="427"/>
      <c r="AI222" s="427"/>
      <c r="AJ222" s="427"/>
      <c r="AK222" s="427"/>
      <c r="AL222" s="427"/>
      <c r="AM222" s="427"/>
      <c r="AN222" s="427"/>
      <c r="AO222" s="427"/>
      <c r="AP222" s="427"/>
      <c r="AQ222" s="427"/>
      <c r="AR222" s="427"/>
      <c r="AS222" s="427"/>
      <c r="AT222" s="427"/>
      <c r="AU222" s="427"/>
      <c r="AV222" s="427"/>
      <c r="AW222" s="427"/>
    </row>
    <row r="223" spans="1:50" s="412" customFormat="1" ht="30" customHeight="1" x14ac:dyDescent="0.3">
      <c r="A223" s="1142"/>
      <c r="B223" s="1143"/>
      <c r="C223" s="1143"/>
      <c r="D223" s="1143"/>
      <c r="E223" s="1143"/>
      <c r="F223" s="1143"/>
      <c r="G223" s="1143"/>
      <c r="H223" s="1143"/>
      <c r="I223" s="1143"/>
      <c r="J223" s="1143"/>
      <c r="K223" s="1143"/>
      <c r="L223" s="1143"/>
      <c r="M223" s="1143"/>
      <c r="N223" s="1143"/>
      <c r="O223" s="1143"/>
      <c r="P223" s="1143"/>
      <c r="Q223" s="1143"/>
      <c r="R223" s="1143"/>
      <c r="S223" s="1143"/>
      <c r="T223" s="1143"/>
      <c r="U223" s="1143"/>
      <c r="V223" s="1143"/>
      <c r="W223" s="1143"/>
      <c r="X223" s="1143"/>
      <c r="Y223" s="1143"/>
      <c r="Z223" s="1143"/>
      <c r="AA223" s="1143"/>
      <c r="AB223" s="1143"/>
      <c r="AC223" s="1143"/>
      <c r="AD223" s="1143"/>
      <c r="AE223" s="1143"/>
      <c r="AF223" s="1143"/>
      <c r="AG223" s="1143"/>
      <c r="AH223" s="1143"/>
      <c r="AI223" s="1143"/>
      <c r="AJ223" s="1143"/>
      <c r="AK223" s="1143"/>
      <c r="AL223" s="1143"/>
      <c r="AM223" s="1143"/>
      <c r="AN223" s="1143"/>
      <c r="AO223" s="1143"/>
      <c r="AP223" s="1143"/>
      <c r="AQ223" s="1143"/>
      <c r="AR223" s="1143"/>
      <c r="AS223" s="1143"/>
      <c r="AT223" s="1143"/>
      <c r="AU223" s="1143"/>
      <c r="AV223" s="1143"/>
      <c r="AW223" s="1144"/>
    </row>
    <row r="224" spans="1:50" s="412" customFormat="1" ht="24" customHeight="1" x14ac:dyDescent="0.3">
      <c r="A224" s="1141" t="s">
        <v>3057</v>
      </c>
      <c r="B224" s="1141"/>
      <c r="C224" s="1141"/>
      <c r="D224" s="1141"/>
      <c r="E224" s="1141"/>
      <c r="F224" s="1141"/>
      <c r="G224" s="1141"/>
      <c r="H224" s="1141"/>
      <c r="I224" s="1141"/>
      <c r="J224" s="1141"/>
      <c r="K224" s="1141"/>
      <c r="L224" s="1141"/>
      <c r="M224" s="1141"/>
      <c r="N224" s="1141"/>
      <c r="O224" s="1141"/>
      <c r="P224" s="1141"/>
      <c r="Q224" s="1141"/>
      <c r="R224" s="1141"/>
      <c r="S224" s="1141"/>
      <c r="T224" s="1141"/>
      <c r="U224" s="1141"/>
      <c r="V224" s="1141"/>
      <c r="W224" s="1141"/>
      <c r="X224" s="1141"/>
      <c r="Y224" s="1141"/>
      <c r="Z224" s="1141"/>
      <c r="AA224" s="1141"/>
      <c r="AB224" s="1141"/>
      <c r="AC224" s="1141"/>
      <c r="AD224" s="1141"/>
      <c r="AE224" s="1141"/>
      <c r="AF224" s="1141"/>
      <c r="AG224" s="1141"/>
      <c r="AH224" s="1141"/>
      <c r="AI224" s="1141"/>
      <c r="AJ224" s="1141"/>
      <c r="AK224" s="1141"/>
      <c r="AL224" s="1141"/>
      <c r="AM224" s="1141"/>
      <c r="AN224" s="1141"/>
      <c r="AO224" s="1141"/>
      <c r="AP224" s="1141"/>
      <c r="AQ224" s="1141"/>
      <c r="AR224" s="1141"/>
      <c r="AS224" s="1141"/>
      <c r="AT224" s="1141"/>
      <c r="AU224" s="1141"/>
      <c r="AV224" s="1141"/>
      <c r="AW224" s="1141"/>
      <c r="AX224" s="1141"/>
    </row>
    <row r="225" spans="1:49" s="412" customFormat="1" ht="12.6" customHeight="1" x14ac:dyDescent="0.3">
      <c r="A225" s="427" t="s">
        <v>2996</v>
      </c>
      <c r="B225" s="427"/>
      <c r="C225" s="427"/>
      <c r="D225" s="427"/>
      <c r="E225" s="427"/>
      <c r="F225" s="427"/>
      <c r="G225" s="427"/>
      <c r="H225" s="427"/>
      <c r="I225" s="427"/>
      <c r="J225" s="427"/>
      <c r="K225" s="427"/>
      <c r="L225" s="427"/>
      <c r="M225" s="427"/>
      <c r="N225" s="427"/>
      <c r="O225" s="427"/>
      <c r="P225" s="427"/>
      <c r="Q225" s="427"/>
      <c r="R225" s="427"/>
      <c r="S225" s="427"/>
      <c r="T225" s="427"/>
      <c r="U225" s="427"/>
      <c r="V225" s="427"/>
      <c r="W225" s="427"/>
      <c r="X225" s="427"/>
      <c r="Y225" s="427"/>
      <c r="Z225" s="427"/>
      <c r="AA225" s="427"/>
      <c r="AB225" s="427"/>
      <c r="AC225" s="427"/>
      <c r="AD225" s="427"/>
      <c r="AE225" s="427"/>
      <c r="AF225" s="427"/>
      <c r="AG225" s="427"/>
      <c r="AH225" s="427"/>
      <c r="AI225" s="427"/>
      <c r="AJ225" s="427"/>
      <c r="AK225" s="427"/>
      <c r="AL225" s="427"/>
      <c r="AM225" s="427"/>
      <c r="AN225" s="427"/>
      <c r="AO225" s="427"/>
      <c r="AP225" s="427"/>
      <c r="AQ225" s="427"/>
      <c r="AR225" s="427"/>
      <c r="AS225" s="427"/>
      <c r="AT225" s="427"/>
      <c r="AU225" s="427"/>
      <c r="AV225" s="427"/>
      <c r="AW225" s="427"/>
    </row>
    <row r="226" spans="1:49" s="412" customFormat="1" ht="35.1" customHeight="1" x14ac:dyDescent="0.3">
      <c r="A226" s="1142"/>
      <c r="B226" s="1143"/>
      <c r="C226" s="1143"/>
      <c r="D226" s="1143"/>
      <c r="E226" s="1143"/>
      <c r="F226" s="1143"/>
      <c r="G226" s="1143"/>
      <c r="H226" s="1143"/>
      <c r="I226" s="1143"/>
      <c r="J226" s="1143"/>
      <c r="K226" s="1143"/>
      <c r="L226" s="1143"/>
      <c r="M226" s="1143"/>
      <c r="N226" s="1143"/>
      <c r="O226" s="1143"/>
      <c r="P226" s="1143"/>
      <c r="Q226" s="1143"/>
      <c r="R226" s="1143"/>
      <c r="S226" s="1143"/>
      <c r="T226" s="1143"/>
      <c r="U226" s="1143"/>
      <c r="V226" s="1143"/>
      <c r="W226" s="1143"/>
      <c r="X226" s="1143"/>
      <c r="Y226" s="1143"/>
      <c r="Z226" s="1143"/>
      <c r="AA226" s="1143"/>
      <c r="AB226" s="1143"/>
      <c r="AC226" s="1143"/>
      <c r="AD226" s="1143"/>
      <c r="AE226" s="1143"/>
      <c r="AF226" s="1143"/>
      <c r="AG226" s="1143"/>
      <c r="AH226" s="1143"/>
      <c r="AI226" s="1143"/>
      <c r="AJ226" s="1143"/>
      <c r="AK226" s="1143"/>
      <c r="AL226" s="1143"/>
      <c r="AM226" s="1143"/>
      <c r="AN226" s="1143"/>
      <c r="AO226" s="1143"/>
      <c r="AP226" s="1143"/>
      <c r="AQ226" s="1143"/>
      <c r="AR226" s="1143"/>
      <c r="AS226" s="1143"/>
      <c r="AT226" s="1143"/>
      <c r="AU226" s="1143"/>
      <c r="AV226" s="1143"/>
      <c r="AW226" s="1144"/>
    </row>
    <row r="227" spans="1:49" s="412" customFormat="1" ht="12.6" customHeight="1" x14ac:dyDescent="0.3">
      <c r="A227" s="431" t="s">
        <v>3058</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c r="AI227" s="427"/>
      <c r="AJ227" s="427"/>
      <c r="AK227" s="427"/>
      <c r="AL227" s="427"/>
      <c r="AM227" s="427"/>
      <c r="AN227" s="427"/>
      <c r="AO227" s="427"/>
      <c r="AP227" s="427"/>
      <c r="AQ227" s="427"/>
      <c r="AR227" s="427"/>
      <c r="AS227" s="427"/>
      <c r="AT227" s="427"/>
      <c r="AU227" s="427"/>
      <c r="AV227" s="427"/>
      <c r="AW227" s="427"/>
    </row>
    <row r="228" spans="1:49" s="412" customFormat="1" ht="12.6" customHeight="1" x14ac:dyDescent="0.3">
      <c r="A228" s="427" t="s">
        <v>2996</v>
      </c>
      <c r="B228" s="427"/>
      <c r="C228" s="427"/>
      <c r="D228" s="427"/>
      <c r="E228" s="427"/>
      <c r="F228" s="427"/>
      <c r="G228" s="427"/>
      <c r="H228" s="427"/>
      <c r="I228" s="427"/>
      <c r="J228" s="427"/>
      <c r="K228" s="427"/>
      <c r="L228" s="427"/>
      <c r="M228" s="427"/>
      <c r="N228" s="427"/>
      <c r="O228" s="427"/>
      <c r="P228" s="427"/>
      <c r="Q228" s="427"/>
      <c r="R228" s="427"/>
      <c r="S228" s="427"/>
      <c r="T228" s="427"/>
      <c r="U228" s="427"/>
      <c r="V228" s="427"/>
      <c r="W228" s="427"/>
      <c r="X228" s="427"/>
      <c r="Y228" s="427"/>
      <c r="Z228" s="427"/>
      <c r="AA228" s="427"/>
      <c r="AB228" s="427"/>
      <c r="AC228" s="427"/>
      <c r="AD228" s="427"/>
      <c r="AE228" s="427"/>
      <c r="AF228" s="427"/>
      <c r="AG228" s="427"/>
      <c r="AH228" s="427"/>
      <c r="AI228" s="427"/>
      <c r="AJ228" s="427"/>
      <c r="AK228" s="427"/>
      <c r="AL228" s="427"/>
      <c r="AM228" s="427"/>
      <c r="AN228" s="427"/>
      <c r="AO228" s="427"/>
      <c r="AP228" s="427"/>
      <c r="AQ228" s="427"/>
      <c r="AR228" s="427"/>
      <c r="AS228" s="427"/>
      <c r="AT228" s="427"/>
      <c r="AU228" s="427"/>
      <c r="AV228" s="427"/>
      <c r="AW228" s="427"/>
    </row>
    <row r="229" spans="1:49" ht="35.1" customHeight="1" x14ac:dyDescent="0.3">
      <c r="A229" s="1142"/>
      <c r="B229" s="1143"/>
      <c r="C229" s="1143"/>
      <c r="D229" s="1143"/>
      <c r="E229" s="1143"/>
      <c r="F229" s="1143"/>
      <c r="G229" s="1143"/>
      <c r="H229" s="1143"/>
      <c r="I229" s="1143"/>
      <c r="J229" s="1143"/>
      <c r="K229" s="1143"/>
      <c r="L229" s="1143"/>
      <c r="M229" s="1143"/>
      <c r="N229" s="1143"/>
      <c r="O229" s="1143"/>
      <c r="P229" s="1143"/>
      <c r="Q229" s="1143"/>
      <c r="R229" s="1143"/>
      <c r="S229" s="1143"/>
      <c r="T229" s="1143"/>
      <c r="U229" s="1143"/>
      <c r="V229" s="1143"/>
      <c r="W229" s="1143"/>
      <c r="X229" s="1143"/>
      <c r="Y229" s="1143"/>
      <c r="Z229" s="1143"/>
      <c r="AA229" s="1143"/>
      <c r="AB229" s="1143"/>
      <c r="AC229" s="1143"/>
      <c r="AD229" s="1143"/>
      <c r="AE229" s="1143"/>
      <c r="AF229" s="1143"/>
      <c r="AG229" s="1143"/>
      <c r="AH229" s="1143"/>
      <c r="AI229" s="1143"/>
      <c r="AJ229" s="1143"/>
      <c r="AK229" s="1143"/>
      <c r="AL229" s="1143"/>
      <c r="AM229" s="1143"/>
      <c r="AN229" s="1143"/>
      <c r="AO229" s="1143"/>
      <c r="AP229" s="1143"/>
      <c r="AQ229" s="1143"/>
      <c r="AR229" s="1143"/>
      <c r="AS229" s="1143"/>
      <c r="AT229" s="1143"/>
      <c r="AU229" s="1143"/>
      <c r="AV229" s="1143"/>
      <c r="AW229" s="1144"/>
    </row>
  </sheetData>
  <sheetProtection formatCells="0" deleteColumns="0" deleteRows="0"/>
  <mergeCells count="344">
    <mergeCell ref="A8:J8"/>
    <mergeCell ref="K8:AW8"/>
    <mergeCell ref="A9:J9"/>
    <mergeCell ref="K9:Q9"/>
    <mergeCell ref="S9:X9"/>
    <mergeCell ref="Y9:AE9"/>
    <mergeCell ref="AG9:AL9"/>
    <mergeCell ref="AM9:AW9"/>
    <mergeCell ref="C2:Z2"/>
    <mergeCell ref="AD2:AK2"/>
    <mergeCell ref="AN2:AW2"/>
    <mergeCell ref="A4:AW4"/>
    <mergeCell ref="A7:J7"/>
    <mergeCell ref="K7:AW7"/>
    <mergeCell ref="A16:AW16"/>
    <mergeCell ref="A17:AW17"/>
    <mergeCell ref="A18:AW18"/>
    <mergeCell ref="A19:AW19"/>
    <mergeCell ref="A21:AW21"/>
    <mergeCell ref="A22:AW22"/>
    <mergeCell ref="A10:AW10"/>
    <mergeCell ref="A11:AW11"/>
    <mergeCell ref="A12:AW12"/>
    <mergeCell ref="A13:AW13"/>
    <mergeCell ref="A14:AW14"/>
    <mergeCell ref="A15:AW15"/>
    <mergeCell ref="A29:AW29"/>
    <mergeCell ref="A30:AW30"/>
    <mergeCell ref="A31:AW31"/>
    <mergeCell ref="A32:AW32"/>
    <mergeCell ref="A33:AW33"/>
    <mergeCell ref="A34:AW34"/>
    <mergeCell ref="A23:AW23"/>
    <mergeCell ref="A24:AW24"/>
    <mergeCell ref="A25:AW25"/>
    <mergeCell ref="A26:AW26"/>
    <mergeCell ref="A27:AW27"/>
    <mergeCell ref="A28:AW28"/>
    <mergeCell ref="A63:AW72"/>
    <mergeCell ref="A74:T75"/>
    <mergeCell ref="U74:AG75"/>
    <mergeCell ref="AH74:AW74"/>
    <mergeCell ref="AH75:AW75"/>
    <mergeCell ref="U76:AG76"/>
    <mergeCell ref="AH76:AW76"/>
    <mergeCell ref="A35:AW35"/>
    <mergeCell ref="A36:AW36"/>
    <mergeCell ref="A38:AW41"/>
    <mergeCell ref="A52:AW52"/>
    <mergeCell ref="A53:AW58"/>
    <mergeCell ref="AD60:AK60"/>
    <mergeCell ref="AN60:AW60"/>
    <mergeCell ref="A42:AG42"/>
    <mergeCell ref="AK42:AM42"/>
    <mergeCell ref="AO42:AP42"/>
    <mergeCell ref="AS42:AT42"/>
    <mergeCell ref="AV42:AW42"/>
    <mergeCell ref="A46:O46"/>
    <mergeCell ref="P46:AB46"/>
    <mergeCell ref="AC46:AH46"/>
    <mergeCell ref="AI46:AM46"/>
    <mergeCell ref="AN46:BA46"/>
    <mergeCell ref="A85:AW85"/>
    <mergeCell ref="A87:AW87"/>
    <mergeCell ref="A89:AW89"/>
    <mergeCell ref="A90:AW90"/>
    <mergeCell ref="A91:AW91"/>
    <mergeCell ref="A93:AW93"/>
    <mergeCell ref="U77:AG78"/>
    <mergeCell ref="AH77:AW78"/>
    <mergeCell ref="U79:AG79"/>
    <mergeCell ref="AH79:AW79"/>
    <mergeCell ref="E80:AW80"/>
    <mergeCell ref="A81:AW84"/>
    <mergeCell ref="A103:AW103"/>
    <mergeCell ref="A105:AW105"/>
    <mergeCell ref="A106:AW106"/>
    <mergeCell ref="A108:AW108"/>
    <mergeCell ref="A109:AW109"/>
    <mergeCell ref="A111:AW111"/>
    <mergeCell ref="A94:AW94"/>
    <mergeCell ref="A96:AW96"/>
    <mergeCell ref="A97:AW97"/>
    <mergeCell ref="A99:AW99"/>
    <mergeCell ref="AD101:AK101"/>
    <mergeCell ref="AN101:AW101"/>
    <mergeCell ref="A112:AW112"/>
    <mergeCell ref="A113:T115"/>
    <mergeCell ref="U113:AC113"/>
    <mergeCell ref="AD113:AH113"/>
    <mergeCell ref="AI113:AU113"/>
    <mergeCell ref="U114:AC114"/>
    <mergeCell ref="AD114:AH114"/>
    <mergeCell ref="AI114:AU114"/>
    <mergeCell ref="U115:AC115"/>
    <mergeCell ref="AD115:AH115"/>
    <mergeCell ref="AI115:AU115"/>
    <mergeCell ref="A116:T116"/>
    <mergeCell ref="U116:AC116"/>
    <mergeCell ref="AD116:AH116"/>
    <mergeCell ref="AI116:AU116"/>
    <mergeCell ref="A117:T117"/>
    <mergeCell ref="U117:AC117"/>
    <mergeCell ref="AD117:AH117"/>
    <mergeCell ref="AI117:AU117"/>
    <mergeCell ref="A121:T121"/>
    <mergeCell ref="U121:AC121"/>
    <mergeCell ref="AD121:AH121"/>
    <mergeCell ref="AI121:AU121"/>
    <mergeCell ref="A122:B122"/>
    <mergeCell ref="A123:AW123"/>
    <mergeCell ref="A118:T118"/>
    <mergeCell ref="U118:AC118"/>
    <mergeCell ref="AD118:AH118"/>
    <mergeCell ref="AI118:AU118"/>
    <mergeCell ref="A119:T119"/>
    <mergeCell ref="A120:T120"/>
    <mergeCell ref="U120:AC120"/>
    <mergeCell ref="AD120:AH120"/>
    <mergeCell ref="AI120:AU120"/>
    <mergeCell ref="A142:AW142"/>
    <mergeCell ref="A143:AW143"/>
    <mergeCell ref="A147:AW147"/>
    <mergeCell ref="AG150:AW150"/>
    <mergeCell ref="A151:S151"/>
    <mergeCell ref="T151:AF151"/>
    <mergeCell ref="AG151:AW151"/>
    <mergeCell ref="A126:AW126"/>
    <mergeCell ref="A129:AW129"/>
    <mergeCell ref="A132:AW132"/>
    <mergeCell ref="AD134:AK134"/>
    <mergeCell ref="AN134:AW134"/>
    <mergeCell ref="A138:AW138"/>
    <mergeCell ref="T156:AF157"/>
    <mergeCell ref="AG156:AW157"/>
    <mergeCell ref="A160:AW160"/>
    <mergeCell ref="A163:H163"/>
    <mergeCell ref="W163:AB163"/>
    <mergeCell ref="AC163:AH163"/>
    <mergeCell ref="AI163:AP163"/>
    <mergeCell ref="AQ163:AW163"/>
    <mergeCell ref="AG152:AW152"/>
    <mergeCell ref="A153:S153"/>
    <mergeCell ref="T153:AF153"/>
    <mergeCell ref="AG153:AW153"/>
    <mergeCell ref="T154:AF155"/>
    <mergeCell ref="AG154:AW155"/>
    <mergeCell ref="AQ164:AW164"/>
    <mergeCell ref="R165:V165"/>
    <mergeCell ref="W165:AB165"/>
    <mergeCell ref="AC165:AH165"/>
    <mergeCell ref="AI165:AP165"/>
    <mergeCell ref="AQ165:AW165"/>
    <mergeCell ref="A164:M164"/>
    <mergeCell ref="N164:Q164"/>
    <mergeCell ref="R164:V164"/>
    <mergeCell ref="W164:AB164"/>
    <mergeCell ref="AC164:AH164"/>
    <mergeCell ref="AI164:AP164"/>
    <mergeCell ref="AQ167:AW167"/>
    <mergeCell ref="A168:M168"/>
    <mergeCell ref="N168:Q168"/>
    <mergeCell ref="R168:V168"/>
    <mergeCell ref="W168:AB168"/>
    <mergeCell ref="AC168:AH168"/>
    <mergeCell ref="AI168:AP168"/>
    <mergeCell ref="AQ168:AW168"/>
    <mergeCell ref="R166:V166"/>
    <mergeCell ref="AC166:AH166"/>
    <mergeCell ref="AI166:AP166"/>
    <mergeCell ref="AQ166:AW166"/>
    <mergeCell ref="A167:M167"/>
    <mergeCell ref="N167:Q167"/>
    <mergeCell ref="R167:V167"/>
    <mergeCell ref="W167:AB167"/>
    <mergeCell ref="AC167:AH167"/>
    <mergeCell ref="AI167:AP167"/>
    <mergeCell ref="AQ169:AW169"/>
    <mergeCell ref="A170:M170"/>
    <mergeCell ref="N170:Q170"/>
    <mergeCell ref="R170:V170"/>
    <mergeCell ref="W170:AB170"/>
    <mergeCell ref="AC170:AH170"/>
    <mergeCell ref="AI170:AP170"/>
    <mergeCell ref="AQ170:AW170"/>
    <mergeCell ref="A169:M169"/>
    <mergeCell ref="N169:Q169"/>
    <mergeCell ref="R169:V169"/>
    <mergeCell ref="W169:AB169"/>
    <mergeCell ref="AC169:AH169"/>
    <mergeCell ref="AI169:AP169"/>
    <mergeCell ref="AQ171:AW171"/>
    <mergeCell ref="A172:M172"/>
    <mergeCell ref="N172:Q172"/>
    <mergeCell ref="R172:V172"/>
    <mergeCell ref="W172:AB172"/>
    <mergeCell ref="AC172:AH172"/>
    <mergeCell ref="AI172:AP172"/>
    <mergeCell ref="AQ172:AW172"/>
    <mergeCell ref="A171:M171"/>
    <mergeCell ref="N171:Q171"/>
    <mergeCell ref="R171:V171"/>
    <mergeCell ref="W171:AB171"/>
    <mergeCell ref="AC171:AH171"/>
    <mergeCell ref="AI171:AP171"/>
    <mergeCell ref="AQ173:AW173"/>
    <mergeCell ref="A174:M174"/>
    <mergeCell ref="N174:Q174"/>
    <mergeCell ref="R174:V174"/>
    <mergeCell ref="W174:AB174"/>
    <mergeCell ref="AC174:AH174"/>
    <mergeCell ref="AI174:AP174"/>
    <mergeCell ref="AQ174:AW174"/>
    <mergeCell ref="A173:M173"/>
    <mergeCell ref="N173:Q173"/>
    <mergeCell ref="R173:V173"/>
    <mergeCell ref="W173:AB173"/>
    <mergeCell ref="AC173:AH173"/>
    <mergeCell ref="AI173:AP173"/>
    <mergeCell ref="A178:M178"/>
    <mergeCell ref="N178:Q178"/>
    <mergeCell ref="R178:V178"/>
    <mergeCell ref="W178:AB178"/>
    <mergeCell ref="AC178:AH178"/>
    <mergeCell ref="AI178:AP178"/>
    <mergeCell ref="AQ175:AW175"/>
    <mergeCell ref="A177:M177"/>
    <mergeCell ref="N177:Q177"/>
    <mergeCell ref="R177:V177"/>
    <mergeCell ref="W177:AB177"/>
    <mergeCell ref="AC177:AH177"/>
    <mergeCell ref="AI177:AP177"/>
    <mergeCell ref="A175:M175"/>
    <mergeCell ref="N175:Q175"/>
    <mergeCell ref="R175:V175"/>
    <mergeCell ref="W175:AB175"/>
    <mergeCell ref="AC175:AH175"/>
    <mergeCell ref="AI175:AP175"/>
    <mergeCell ref="AD181:AK181"/>
    <mergeCell ref="AN181:AW181"/>
    <mergeCell ref="A184:AW184"/>
    <mergeCell ref="A185:Q185"/>
    <mergeCell ref="R185:Z185"/>
    <mergeCell ref="AA185:AP185"/>
    <mergeCell ref="A179:M179"/>
    <mergeCell ref="N179:Q179"/>
    <mergeCell ref="R179:V179"/>
    <mergeCell ref="W179:AB179"/>
    <mergeCell ref="AC179:AH179"/>
    <mergeCell ref="AI179:AP179"/>
    <mergeCell ref="A188:Q188"/>
    <mergeCell ref="R188:Z188"/>
    <mergeCell ref="AA188:AP188"/>
    <mergeCell ref="A189:Q189"/>
    <mergeCell ref="R189:Z189"/>
    <mergeCell ref="AA189:AP189"/>
    <mergeCell ref="A186:Q186"/>
    <mergeCell ref="R186:Z186"/>
    <mergeCell ref="AA186:AP186"/>
    <mergeCell ref="A187:Q187"/>
    <mergeCell ref="R187:Z187"/>
    <mergeCell ref="AA187:AP187"/>
    <mergeCell ref="A194:Q194"/>
    <mergeCell ref="R194:Z194"/>
    <mergeCell ref="AA194:AP194"/>
    <mergeCell ref="A195:Q195"/>
    <mergeCell ref="R195:Z195"/>
    <mergeCell ref="AA195:AP195"/>
    <mergeCell ref="A192:Q192"/>
    <mergeCell ref="R192:Z192"/>
    <mergeCell ref="AA192:AP192"/>
    <mergeCell ref="A193:Q193"/>
    <mergeCell ref="R193:Z193"/>
    <mergeCell ref="AA193:AP193"/>
    <mergeCell ref="A199:Q199"/>
    <mergeCell ref="R199:Z199"/>
    <mergeCell ref="AA199:AP199"/>
    <mergeCell ref="A200:Q200"/>
    <mergeCell ref="R200:Z200"/>
    <mergeCell ref="AA200:AP200"/>
    <mergeCell ref="A197:Q197"/>
    <mergeCell ref="R197:Z197"/>
    <mergeCell ref="AA197:AP197"/>
    <mergeCell ref="A198:Q198"/>
    <mergeCell ref="R198:Z198"/>
    <mergeCell ref="AA198:AP198"/>
    <mergeCell ref="A204:Q204"/>
    <mergeCell ref="R204:Z204"/>
    <mergeCell ref="AA204:AP204"/>
    <mergeCell ref="A205:Q205"/>
    <mergeCell ref="R205:Z205"/>
    <mergeCell ref="AA205:AP205"/>
    <mergeCell ref="A202:Q202"/>
    <mergeCell ref="R202:Z202"/>
    <mergeCell ref="AA202:AP202"/>
    <mergeCell ref="A203:Q203"/>
    <mergeCell ref="R203:Z203"/>
    <mergeCell ref="AA203:AP203"/>
    <mergeCell ref="A224:AX224"/>
    <mergeCell ref="A226:AW226"/>
    <mergeCell ref="A229:AW229"/>
    <mergeCell ref="A206:AW206"/>
    <mergeCell ref="A208:AW208"/>
    <mergeCell ref="A211:AW211"/>
    <mergeCell ref="A215:AW215"/>
    <mergeCell ref="A220:AW220"/>
    <mergeCell ref="A223:AW223"/>
    <mergeCell ref="AZ42:BB42"/>
    <mergeCell ref="A43:AG43"/>
    <mergeCell ref="AK43:AM43"/>
    <mergeCell ref="AO43:AP43"/>
    <mergeCell ref="AS43:AT43"/>
    <mergeCell ref="AV43:AW43"/>
    <mergeCell ref="A44:O45"/>
    <mergeCell ref="P44:AB45"/>
    <mergeCell ref="AC44:AM44"/>
    <mergeCell ref="AN44:BA45"/>
    <mergeCell ref="AC45:AH45"/>
    <mergeCell ref="AI45:AM45"/>
    <mergeCell ref="A47:O47"/>
    <mergeCell ref="P47:AB47"/>
    <mergeCell ref="AC47:AH47"/>
    <mergeCell ref="AI47:AM47"/>
    <mergeCell ref="AN47:BA47"/>
    <mergeCell ref="A48:O48"/>
    <mergeCell ref="P48:AB48"/>
    <mergeCell ref="AC48:AH48"/>
    <mergeCell ref="AI48:AM48"/>
    <mergeCell ref="AN48:BA48"/>
    <mergeCell ref="A51:O51"/>
    <mergeCell ref="P51:AB51"/>
    <mergeCell ref="AC51:AH51"/>
    <mergeCell ref="AI51:AM51"/>
    <mergeCell ref="AN51:BA51"/>
    <mergeCell ref="A49:O49"/>
    <mergeCell ref="P49:AB49"/>
    <mergeCell ref="AC49:AH49"/>
    <mergeCell ref="AI49:AM49"/>
    <mergeCell ref="AN49:BA49"/>
    <mergeCell ref="A50:O50"/>
    <mergeCell ref="P50:AB50"/>
    <mergeCell ref="AC50:AH50"/>
    <mergeCell ref="AI50:AM50"/>
    <mergeCell ref="AN50:BA50"/>
  </mergeCells>
  <dataValidations count="1">
    <dataValidation type="list" allowBlank="1" showInputMessage="1" showErrorMessage="1" sqref="AK42:AM43">
      <formula1>$BN$1:$BN$3</formula1>
    </dataValidation>
  </dataValidations>
  <pageMargins left="0.70866141732283472" right="0.70866141732283472" top="0.74803149606299213" bottom="0.74803149606299213" header="0.31496062992125984" footer="0.31496062992125984"/>
  <pageSetup paperSize="9" scale="93" orientation="portrait" horizontalDpi="1200" verticalDpi="1200" r:id="rId1"/>
  <headerFooter>
    <oddFooter>&amp;L&amp;8
&amp;R&amp;7dmikulcova@gmail.com</oddFooter>
  </headerFooter>
  <rowBreaks count="4" manualBreakCount="4">
    <brk id="58" max="49" man="1"/>
    <brk id="99" max="49" man="1"/>
    <brk id="132" max="49" man="1"/>
    <brk id="179" max="49"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14"/>
  <sheetViews>
    <sheetView topLeftCell="A37" workbookViewId="0">
      <selection activeCell="J51" sqref="J51"/>
    </sheetView>
  </sheetViews>
  <sheetFormatPr defaultColWidth="9.109375" defaultRowHeight="14.1" customHeight="1" x14ac:dyDescent="0.25"/>
  <cols>
    <col min="1" max="1" width="9.109375" style="8"/>
    <col min="2" max="2" width="9.109375" style="130"/>
    <col min="3" max="3" width="18.6640625" style="131" customWidth="1"/>
    <col min="4" max="4" width="10.44140625" style="131" customWidth="1"/>
    <col min="5" max="5" width="1" style="6" customWidth="1"/>
    <col min="6" max="6" width="8.44140625" style="6" hidden="1" customWidth="1"/>
    <col min="7" max="8" width="9.109375" style="6"/>
    <col min="9" max="9" width="10.109375" style="6" bestFit="1" customWidth="1"/>
    <col min="10" max="11" width="18.6640625" style="6" customWidth="1"/>
    <col min="12" max="12" width="0.33203125" style="14" customWidth="1"/>
    <col min="13" max="13" width="23.6640625" style="14" hidden="1" customWidth="1"/>
    <col min="14" max="16384" width="9.109375" style="6"/>
  </cols>
  <sheetData>
    <row r="1" spans="1:14" ht="14.1" customHeight="1" x14ac:dyDescent="0.25">
      <c r="A1" s="683" t="s">
        <v>2037</v>
      </c>
      <c r="B1" s="683"/>
      <c r="C1" s="683"/>
      <c r="D1" s="683"/>
      <c r="E1" s="683"/>
      <c r="F1" s="683"/>
      <c r="G1" s="683"/>
      <c r="H1" s="683"/>
      <c r="I1" s="683"/>
      <c r="J1" s="683"/>
      <c r="K1" s="683"/>
    </row>
    <row r="2" spans="1:14" ht="14.1" customHeight="1" x14ac:dyDescent="0.3">
      <c r="A2" s="402"/>
      <c r="B2" s="402"/>
      <c r="C2" s="402"/>
      <c r="D2" s="402"/>
      <c r="E2" s="402"/>
      <c r="F2" s="402"/>
      <c r="G2" s="402"/>
      <c r="H2" s="402"/>
      <c r="I2" s="402"/>
      <c r="J2" s="195">
        <v>2016</v>
      </c>
      <c r="K2" s="195">
        <v>2015</v>
      </c>
    </row>
    <row r="3" spans="1:14" ht="14.1" customHeight="1" x14ac:dyDescent="0.3">
      <c r="C3" s="195">
        <v>2016</v>
      </c>
      <c r="D3" s="195">
        <v>2015</v>
      </c>
      <c r="H3" s="182" t="s">
        <v>423</v>
      </c>
      <c r="I3" s="197" t="s">
        <v>2060</v>
      </c>
      <c r="J3" s="134">
        <f>SUM('HL KNIHA VYPOC'!G159)</f>
        <v>0</v>
      </c>
      <c r="K3" s="134">
        <f>SUM('HL KNIHA VYPOC'!K159)</f>
        <v>0</v>
      </c>
    </row>
    <row r="4" spans="1:14" ht="14.1" customHeight="1" x14ac:dyDescent="0.25">
      <c r="A4" s="182" t="s">
        <v>835</v>
      </c>
      <c r="B4" s="197" t="s">
        <v>2060</v>
      </c>
      <c r="C4" s="134">
        <f>SUM('HL KNIHA VYPOC'!G32)</f>
        <v>0</v>
      </c>
      <c r="D4" s="134">
        <f>SUM('HL KNIHA VYPOC'!K32)</f>
        <v>-5939</v>
      </c>
      <c r="H4" s="135"/>
      <c r="I4" s="445">
        <v>15</v>
      </c>
      <c r="J4" s="251"/>
      <c r="K4" s="252"/>
    </row>
    <row r="5" spans="1:14" ht="14.1" customHeight="1" x14ac:dyDescent="0.25">
      <c r="A5" s="137"/>
      <c r="B5" s="446">
        <v>5</v>
      </c>
      <c r="C5" s="139">
        <f>SUM(C4-C6-C7)</f>
        <v>0</v>
      </c>
      <c r="D5" s="140">
        <f>SUM(D4-D6-D7)</f>
        <v>-5939</v>
      </c>
      <c r="H5" s="141"/>
      <c r="I5" s="447">
        <v>19</v>
      </c>
      <c r="J5" s="143">
        <f>SUM(J3-J4)</f>
        <v>0</v>
      </c>
      <c r="K5" s="144">
        <f>SUM(K3-K4)</f>
        <v>0</v>
      </c>
    </row>
    <row r="6" spans="1:14" ht="14.1" customHeight="1" x14ac:dyDescent="0.25">
      <c r="A6" s="149"/>
      <c r="B6" s="190">
        <v>6</v>
      </c>
      <c r="C6" s="253"/>
      <c r="D6" s="254"/>
      <c r="H6" s="147"/>
      <c r="I6" s="148"/>
      <c r="J6" s="131"/>
      <c r="K6" s="131"/>
    </row>
    <row r="7" spans="1:14" ht="14.1" customHeight="1" x14ac:dyDescent="0.25">
      <c r="A7" s="145"/>
      <c r="B7" s="186">
        <v>7</v>
      </c>
      <c r="C7" s="255"/>
      <c r="D7" s="256"/>
      <c r="H7" s="182" t="s">
        <v>432</v>
      </c>
      <c r="I7" s="197" t="s">
        <v>2060</v>
      </c>
      <c r="J7" s="134">
        <f>SUM('HL KNIHA VYPOC'!G173)</f>
        <v>0</v>
      </c>
      <c r="K7" s="134">
        <f>SUM('HL KNIHA VYPOC'!K173)</f>
        <v>0</v>
      </c>
    </row>
    <row r="8" spans="1:14" ht="14.1" customHeight="1" x14ac:dyDescent="0.25">
      <c r="A8" s="147"/>
      <c r="B8" s="148"/>
      <c r="H8" s="135"/>
      <c r="I8" s="184">
        <v>15</v>
      </c>
      <c r="J8" s="251"/>
      <c r="K8" s="252"/>
    </row>
    <row r="9" spans="1:14" ht="14.1" customHeight="1" x14ac:dyDescent="0.25">
      <c r="A9" s="182" t="s">
        <v>838</v>
      </c>
      <c r="B9" s="197" t="s">
        <v>2060</v>
      </c>
      <c r="C9" s="134">
        <f>SUM('HL KNIHA VYPOC'!G38)</f>
        <v>0</v>
      </c>
      <c r="D9" s="134">
        <f>SUM('HL KNIHA VYPOC'!K38)</f>
        <v>0</v>
      </c>
      <c r="H9" s="141"/>
      <c r="I9" s="448">
        <v>19</v>
      </c>
      <c r="J9" s="143">
        <f>SUM(J7-J8)</f>
        <v>0</v>
      </c>
      <c r="K9" s="144">
        <f>SUM(K7-K8)</f>
        <v>0</v>
      </c>
    </row>
    <row r="10" spans="1:14" ht="14.1" customHeight="1" x14ac:dyDescent="0.25">
      <c r="A10" s="137"/>
      <c r="B10" s="446">
        <v>5</v>
      </c>
      <c r="C10" s="139">
        <f>SUM(C9-C11-C12)</f>
        <v>0</v>
      </c>
      <c r="D10" s="140">
        <f>SUM(D9-D11-D12)</f>
        <v>0</v>
      </c>
      <c r="H10" s="147"/>
      <c r="I10" s="148"/>
      <c r="J10" s="131"/>
      <c r="K10" s="131"/>
    </row>
    <row r="11" spans="1:14" ht="14.1" customHeight="1" x14ac:dyDescent="0.25">
      <c r="A11" s="149"/>
      <c r="B11" s="190">
        <v>6</v>
      </c>
      <c r="C11" s="253"/>
      <c r="D11" s="254"/>
      <c r="H11" s="182" t="s">
        <v>434</v>
      </c>
      <c r="I11" s="197" t="s">
        <v>2060</v>
      </c>
      <c r="J11" s="134">
        <f>SUM('HL KNIHA VYPOC'!G175)</f>
        <v>0</v>
      </c>
      <c r="K11" s="134">
        <f>SUM('HL KNIHA VYPOC'!K175)</f>
        <v>0</v>
      </c>
    </row>
    <row r="12" spans="1:14" ht="14.1" customHeight="1" x14ac:dyDescent="0.25">
      <c r="A12" s="145"/>
      <c r="B12" s="186">
        <v>7</v>
      </c>
      <c r="C12" s="255"/>
      <c r="D12" s="256"/>
      <c r="H12" s="135"/>
      <c r="I12" s="184">
        <v>15</v>
      </c>
      <c r="J12" s="251"/>
      <c r="K12" s="252"/>
    </row>
    <row r="13" spans="1:14" ht="14.1" customHeight="1" x14ac:dyDescent="0.25">
      <c r="A13" s="147"/>
      <c r="B13" s="148"/>
      <c r="H13" s="141"/>
      <c r="I13" s="448">
        <v>19</v>
      </c>
      <c r="J13" s="143">
        <f>SUM(J11-J12)</f>
        <v>0</v>
      </c>
      <c r="K13" s="144">
        <f>SUM(K11-K12)</f>
        <v>0</v>
      </c>
    </row>
    <row r="14" spans="1:14" ht="14.1" customHeight="1" x14ac:dyDescent="0.25">
      <c r="A14" s="182" t="s">
        <v>836</v>
      </c>
      <c r="B14" s="197" t="s">
        <v>2060</v>
      </c>
      <c r="C14" s="134">
        <f>SUM('HL KNIHA VYPOC'!G33)</f>
        <v>0</v>
      </c>
      <c r="D14" s="134">
        <f>SUM('HL KNIHA VYPOC'!K46)</f>
        <v>0</v>
      </c>
      <c r="H14" s="147"/>
      <c r="I14" s="148"/>
      <c r="J14" s="131"/>
      <c r="K14" s="131"/>
    </row>
    <row r="15" spans="1:14" ht="14.1" customHeight="1" x14ac:dyDescent="0.25">
      <c r="A15" s="137"/>
      <c r="B15" s="446">
        <v>10</v>
      </c>
      <c r="C15" s="139">
        <f>SUM(C14-C16)</f>
        <v>0</v>
      </c>
      <c r="D15" s="140">
        <f>SUM(D14-D16)</f>
        <v>0</v>
      </c>
      <c r="H15" s="182" t="s">
        <v>436</v>
      </c>
      <c r="I15" s="197" t="s">
        <v>2060</v>
      </c>
      <c r="J15" s="134">
        <f>SUM('HL KNIHA VYPOC'!G186)</f>
        <v>0</v>
      </c>
      <c r="K15" s="134">
        <f>SUM('HL KNIHA VYPOC'!K186)</f>
        <v>0</v>
      </c>
    </row>
    <row r="16" spans="1:14" ht="14.1" customHeight="1" x14ac:dyDescent="0.25">
      <c r="A16" s="145"/>
      <c r="B16" s="186">
        <v>11</v>
      </c>
      <c r="C16" s="255"/>
      <c r="D16" s="256"/>
      <c r="H16" s="135"/>
      <c r="I16" s="184">
        <v>15</v>
      </c>
      <c r="J16" s="251"/>
      <c r="K16" s="252"/>
    </row>
    <row r="17" spans="1:11" ht="14.1" customHeight="1" x14ac:dyDescent="0.25">
      <c r="A17" s="147"/>
      <c r="B17" s="148"/>
      <c r="H17" s="141"/>
      <c r="I17" s="448">
        <v>19</v>
      </c>
      <c r="J17" s="143">
        <f>SUM(J15-J16)</f>
        <v>0</v>
      </c>
      <c r="K17" s="144">
        <f>SUM(K15-K16)</f>
        <v>0</v>
      </c>
    </row>
    <row r="18" spans="1:11" ht="14.1" customHeight="1" x14ac:dyDescent="0.25">
      <c r="A18" s="182" t="s">
        <v>839</v>
      </c>
      <c r="B18" s="197" t="s">
        <v>2060</v>
      </c>
      <c r="C18" s="134">
        <f>SUM('HL KNIHA VYPOC'!G39)</f>
        <v>0</v>
      </c>
      <c r="D18" s="134">
        <f>SUM('HL KNIHA VYPOC'!K39)</f>
        <v>0</v>
      </c>
      <c r="H18" s="147"/>
      <c r="I18" s="148"/>
      <c r="J18" s="131"/>
      <c r="K18" s="131"/>
    </row>
    <row r="19" spans="1:11" ht="14.1" customHeight="1" x14ac:dyDescent="0.25">
      <c r="A19" s="137"/>
      <c r="B19" s="446">
        <v>10</v>
      </c>
      <c r="C19" s="139">
        <f>SUM(C18-C20)</f>
        <v>0</v>
      </c>
      <c r="D19" s="140">
        <f>SUM(D18-D20)</f>
        <v>0</v>
      </c>
      <c r="H19" s="182" t="s">
        <v>439</v>
      </c>
      <c r="I19" s="197" t="s">
        <v>2060</v>
      </c>
      <c r="J19" s="134">
        <f>SUM('HL KNIHA VYPOC'!G189)</f>
        <v>0</v>
      </c>
      <c r="K19" s="134">
        <f>SUM('HL KNIHA VYPOC'!K189)</f>
        <v>0</v>
      </c>
    </row>
    <row r="20" spans="1:11" ht="14.1" customHeight="1" x14ac:dyDescent="0.25">
      <c r="A20" s="145"/>
      <c r="B20" s="186">
        <v>11</v>
      </c>
      <c r="C20" s="255"/>
      <c r="D20" s="256"/>
      <c r="H20" s="135"/>
      <c r="I20" s="184">
        <v>15</v>
      </c>
      <c r="J20" s="251"/>
      <c r="K20" s="252"/>
    </row>
    <row r="21" spans="1:11" ht="14.1" customHeight="1" x14ac:dyDescent="0.25">
      <c r="A21" s="147"/>
      <c r="B21" s="148"/>
      <c r="H21" s="141"/>
      <c r="I21" s="448">
        <v>19</v>
      </c>
      <c r="J21" s="143">
        <f>SUM(J19-J20)</f>
        <v>0</v>
      </c>
      <c r="K21" s="144">
        <f>SUM(K19-K20)</f>
        <v>0</v>
      </c>
    </row>
    <row r="22" spans="1:11" ht="14.1" customHeight="1" x14ac:dyDescent="0.25">
      <c r="A22" s="182" t="s">
        <v>845</v>
      </c>
      <c r="B22" s="197" t="s">
        <v>2060</v>
      </c>
      <c r="C22" s="134">
        <f>SUM('HL KNIHA VYPOC'!G45)</f>
        <v>0</v>
      </c>
      <c r="D22" s="134">
        <f>SUM('HL KNIHA VYPOC'!K45)</f>
        <v>0</v>
      </c>
      <c r="H22" s="147"/>
      <c r="I22" s="148"/>
      <c r="J22" s="131"/>
      <c r="K22" s="131"/>
    </row>
    <row r="23" spans="1:11" ht="14.1" customHeight="1" x14ac:dyDescent="0.25">
      <c r="A23" s="137"/>
      <c r="B23" s="446">
        <v>11</v>
      </c>
      <c r="C23" s="139">
        <f>SUM(C22-C24)</f>
        <v>0</v>
      </c>
      <c r="D23" s="140">
        <f>SUM(D22-D24)</f>
        <v>0</v>
      </c>
      <c r="H23" s="182" t="s">
        <v>440</v>
      </c>
      <c r="I23" s="197" t="s">
        <v>2060</v>
      </c>
      <c r="J23" s="134">
        <f>SUM('HL KNIHA VYPOC'!G190)</f>
        <v>0</v>
      </c>
      <c r="K23" s="134">
        <f>SUM('HL KNIHA VYPOC'!K190)</f>
        <v>0</v>
      </c>
    </row>
    <row r="24" spans="1:11" ht="14.1" customHeight="1" x14ac:dyDescent="0.25">
      <c r="A24" s="145"/>
      <c r="B24" s="186">
        <v>12</v>
      </c>
      <c r="C24" s="255"/>
      <c r="D24" s="256"/>
      <c r="H24" s="135"/>
      <c r="I24" s="184">
        <v>15</v>
      </c>
      <c r="J24" s="251"/>
      <c r="K24" s="252"/>
    </row>
    <row r="25" spans="1:11" ht="14.1" customHeight="1" x14ac:dyDescent="0.25">
      <c r="A25" s="147"/>
      <c r="B25" s="148"/>
      <c r="H25" s="141"/>
      <c r="I25" s="448">
        <v>19</v>
      </c>
      <c r="J25" s="143">
        <f>SUM(J23-J24)</f>
        <v>0</v>
      </c>
      <c r="K25" s="144">
        <f>SUM(K23-K24)</f>
        <v>0</v>
      </c>
    </row>
    <row r="26" spans="1:11" ht="14.1" customHeight="1" x14ac:dyDescent="0.25">
      <c r="A26" s="182" t="s">
        <v>846</v>
      </c>
      <c r="B26" s="197" t="s">
        <v>2060</v>
      </c>
      <c r="C26" s="134">
        <f>SUM('HL KNIHA VYPOC'!G46)</f>
        <v>0</v>
      </c>
      <c r="D26" s="134">
        <f>SUM('HL KNIHA VYPOC'!K46)</f>
        <v>0</v>
      </c>
      <c r="H26" s="147"/>
      <c r="I26" s="148"/>
      <c r="J26" s="131"/>
      <c r="K26" s="131"/>
    </row>
    <row r="27" spans="1:11" ht="14.1" customHeight="1" x14ac:dyDescent="0.25">
      <c r="A27" s="135"/>
      <c r="B27" s="184">
        <v>11</v>
      </c>
      <c r="C27" s="139">
        <f>SUM(C26-C28)</f>
        <v>0</v>
      </c>
      <c r="D27" s="140">
        <f>SUM(D26-D28)</f>
        <v>0</v>
      </c>
      <c r="H27" s="182" t="s">
        <v>443</v>
      </c>
      <c r="I27" s="197" t="s">
        <v>2060</v>
      </c>
      <c r="J27" s="134">
        <f>SUM('HL KNIHA VYPOC'!G193)</f>
        <v>1975.04</v>
      </c>
      <c r="K27" s="134">
        <f>SUM('HL KNIHA VYPOC'!K193)</f>
        <v>0</v>
      </c>
    </row>
    <row r="28" spans="1:11" ht="14.1" customHeight="1" x14ac:dyDescent="0.25">
      <c r="A28" s="141"/>
      <c r="B28" s="448">
        <v>12</v>
      </c>
      <c r="C28" s="255"/>
      <c r="D28" s="256"/>
      <c r="H28" s="135"/>
      <c r="I28" s="184">
        <v>15</v>
      </c>
      <c r="J28" s="251"/>
      <c r="K28" s="252"/>
    </row>
    <row r="29" spans="1:11" ht="14.1" customHeight="1" x14ac:dyDescent="0.25">
      <c r="A29" s="147"/>
      <c r="B29" s="148"/>
      <c r="H29" s="141"/>
      <c r="I29" s="448">
        <v>19</v>
      </c>
      <c r="J29" s="143">
        <f>SUM(J27-J28)</f>
        <v>1975.04</v>
      </c>
      <c r="K29" s="144">
        <f>SUM(K27-K28)</f>
        <v>0</v>
      </c>
    </row>
    <row r="30" spans="1:11" ht="14.1" customHeight="1" x14ac:dyDescent="0.25">
      <c r="A30" s="182" t="s">
        <v>847</v>
      </c>
      <c r="B30" s="197" t="s">
        <v>2060</v>
      </c>
      <c r="C30" s="134">
        <f>SUM('HL KNIHA VYPOC'!G47)</f>
        <v>0</v>
      </c>
      <c r="D30" s="134">
        <f>SUM('HL KNIHA VYPOC'!K47)</f>
        <v>0</v>
      </c>
      <c r="H30" s="147"/>
      <c r="I30" s="148"/>
      <c r="J30" s="131"/>
      <c r="K30" s="131"/>
    </row>
    <row r="31" spans="1:11" ht="14.1" customHeight="1" x14ac:dyDescent="0.25">
      <c r="A31" s="135"/>
      <c r="B31" s="184">
        <v>11</v>
      </c>
      <c r="C31" s="139">
        <f>SUM(C30-C32)</f>
        <v>0</v>
      </c>
      <c r="D31" s="140">
        <f>SUM(D30-D32)</f>
        <v>0</v>
      </c>
      <c r="H31" s="182" t="s">
        <v>444</v>
      </c>
      <c r="I31" s="197" t="s">
        <v>2060</v>
      </c>
      <c r="J31" s="134">
        <f>SUM('HL KNIHA VYPOC'!G197)</f>
        <v>974.42000000000007</v>
      </c>
      <c r="K31" s="134">
        <f>SUM('HL KNIHA VYPOC'!K197)</f>
        <v>1006.77</v>
      </c>
    </row>
    <row r="32" spans="1:11" ht="14.1" customHeight="1" x14ac:dyDescent="0.25">
      <c r="A32" s="145"/>
      <c r="B32" s="186">
        <v>12</v>
      </c>
      <c r="C32" s="255"/>
      <c r="D32" s="256"/>
      <c r="H32" s="135"/>
      <c r="I32" s="184">
        <v>15</v>
      </c>
      <c r="J32" s="251"/>
      <c r="K32" s="252"/>
    </row>
    <row r="33" spans="1:11" ht="14.1" customHeight="1" x14ac:dyDescent="0.25">
      <c r="A33" s="156"/>
      <c r="B33" s="150"/>
      <c r="C33" s="151"/>
      <c r="D33" s="151"/>
      <c r="H33" s="141"/>
      <c r="I33" s="448">
        <v>19</v>
      </c>
      <c r="J33" s="143">
        <f>SUM(J31-J32)</f>
        <v>974.42000000000007</v>
      </c>
      <c r="K33" s="144">
        <f>SUM(K31-K32)</f>
        <v>1006.77</v>
      </c>
    </row>
    <row r="34" spans="1:11" ht="14.1" customHeight="1" x14ac:dyDescent="0.25">
      <c r="A34" s="182" t="s">
        <v>864</v>
      </c>
      <c r="B34" s="197" t="s">
        <v>2060</v>
      </c>
      <c r="C34" s="134">
        <f>SUM('HL KNIHA VYPOC'!G72)</f>
        <v>0</v>
      </c>
      <c r="D34" s="134">
        <f>SUM('HL KNIHA VYPOC'!K72)</f>
        <v>0</v>
      </c>
      <c r="H34" s="147"/>
      <c r="I34" s="148"/>
      <c r="J34" s="131"/>
      <c r="K34" s="131"/>
    </row>
    <row r="35" spans="1:11" ht="14.1" customHeight="1" x14ac:dyDescent="0.25">
      <c r="A35" s="135"/>
      <c r="B35" s="184">
        <v>5</v>
      </c>
      <c r="C35" s="251"/>
      <c r="D35" s="252"/>
      <c r="H35" s="182" t="s">
        <v>445</v>
      </c>
      <c r="I35" s="197" t="s">
        <v>2060</v>
      </c>
      <c r="J35" s="134">
        <f>SUM('HL KNIHA VYPOC'!G198)</f>
        <v>0</v>
      </c>
      <c r="K35" s="134">
        <f>SUM('HL KNIHA VYPOC'!K198)</f>
        <v>0</v>
      </c>
    </row>
    <row r="36" spans="1:11" ht="14.1" customHeight="1" x14ac:dyDescent="0.25">
      <c r="A36" s="149"/>
      <c r="B36" s="190">
        <v>6</v>
      </c>
      <c r="C36" s="154">
        <f>SUM(C34-C35-C37)</f>
        <v>0</v>
      </c>
      <c r="D36" s="155">
        <f>SUM(D34-D35-D37)</f>
        <v>0</v>
      </c>
      <c r="H36" s="135"/>
      <c r="I36" s="184">
        <v>15</v>
      </c>
      <c r="J36" s="251"/>
      <c r="K36" s="252"/>
    </row>
    <row r="37" spans="1:11" ht="14.1" customHeight="1" x14ac:dyDescent="0.25">
      <c r="A37" s="145"/>
      <c r="B37" s="186">
        <v>7</v>
      </c>
      <c r="C37" s="255"/>
      <c r="D37" s="256"/>
      <c r="H37" s="141"/>
      <c r="I37" s="448">
        <v>19</v>
      </c>
      <c r="J37" s="143">
        <f>SUM(J35-J36)</f>
        <v>0</v>
      </c>
      <c r="K37" s="144">
        <f>SUM(K35-K36)</f>
        <v>0</v>
      </c>
    </row>
    <row r="38" spans="1:11" ht="14.1" customHeight="1" x14ac:dyDescent="0.25">
      <c r="A38" s="147"/>
      <c r="B38" s="148"/>
      <c r="H38" s="147"/>
      <c r="I38" s="148"/>
      <c r="J38" s="131"/>
      <c r="K38" s="131"/>
    </row>
    <row r="39" spans="1:11" ht="14.1" customHeight="1" x14ac:dyDescent="0.25">
      <c r="A39" s="182" t="s">
        <v>866</v>
      </c>
      <c r="B39" s="197" t="s">
        <v>2060</v>
      </c>
      <c r="C39" s="134">
        <f>SUM('HL KNIHA VYPOC'!G74)</f>
        <v>0</v>
      </c>
      <c r="D39" s="134">
        <f>SUM('HL KNIHA VYPOC'!K74)</f>
        <v>0</v>
      </c>
      <c r="H39" s="182" t="s">
        <v>448</v>
      </c>
      <c r="I39" s="197" t="s">
        <v>2060</v>
      </c>
      <c r="J39" s="134">
        <f>SUM('HL KNIHA VYPOC'!G201)</f>
        <v>0</v>
      </c>
      <c r="K39" s="134">
        <f>SUM('HL KNIHA VYPOC'!K201)</f>
        <v>0</v>
      </c>
    </row>
    <row r="40" spans="1:11" ht="14.1" customHeight="1" x14ac:dyDescent="0.25">
      <c r="A40" s="137"/>
      <c r="B40" s="446">
        <v>5</v>
      </c>
      <c r="C40" s="139">
        <f>SUM(C39-C41-C42)</f>
        <v>0</v>
      </c>
      <c r="D40" s="140">
        <f>SUM(D39-D41-D42)</f>
        <v>0</v>
      </c>
      <c r="H40" s="135"/>
      <c r="I40" s="184">
        <v>15</v>
      </c>
      <c r="J40" s="251"/>
      <c r="K40" s="252"/>
    </row>
    <row r="41" spans="1:11" ht="14.1" customHeight="1" x14ac:dyDescent="0.25">
      <c r="A41" s="149"/>
      <c r="B41" s="190">
        <v>6</v>
      </c>
      <c r="C41" s="253"/>
      <c r="D41" s="254"/>
      <c r="H41" s="141"/>
      <c r="I41" s="448">
        <v>19</v>
      </c>
      <c r="J41" s="158">
        <f>SUM(J39-J40)</f>
        <v>0</v>
      </c>
      <c r="K41" s="159">
        <f>SUM(K39-K40)</f>
        <v>0</v>
      </c>
    </row>
    <row r="42" spans="1:11" ht="14.1" customHeight="1" x14ac:dyDescent="0.25">
      <c r="A42" s="145"/>
      <c r="B42" s="186">
        <v>7</v>
      </c>
      <c r="C42" s="255"/>
      <c r="D42" s="256"/>
      <c r="H42" s="147"/>
      <c r="I42" s="148"/>
      <c r="J42" s="131"/>
      <c r="K42" s="131"/>
    </row>
    <row r="43" spans="1:11" ht="14.1" customHeight="1" x14ac:dyDescent="0.25">
      <c r="A43" s="449"/>
      <c r="B43" s="450"/>
      <c r="C43" s="157"/>
      <c r="D43" s="157"/>
      <c r="H43" s="182" t="s">
        <v>449</v>
      </c>
      <c r="I43" s="197" t="s">
        <v>2060</v>
      </c>
      <c r="J43" s="134">
        <f>SUM('HL KNIHA VYPOC'!G208)</f>
        <v>0</v>
      </c>
      <c r="K43" s="134">
        <f>SUM('HL KNIHA VYPOC'!K208)</f>
        <v>0</v>
      </c>
    </row>
    <row r="44" spans="1:11" ht="14.1" customHeight="1" x14ac:dyDescent="0.25">
      <c r="A44" s="182" t="s">
        <v>867</v>
      </c>
      <c r="B44" s="197" t="s">
        <v>2060</v>
      </c>
      <c r="C44" s="134">
        <f>SUM('HL KNIHA VYPOC'!G75)</f>
        <v>0</v>
      </c>
      <c r="D44" s="134">
        <f>SUM('HL KNIHA VYPOC'!K75)</f>
        <v>0</v>
      </c>
      <c r="H44" s="135"/>
      <c r="I44" s="184">
        <v>14</v>
      </c>
      <c r="J44" s="451"/>
      <c r="K44" s="452"/>
    </row>
    <row r="45" spans="1:11" ht="14.1" customHeight="1" x14ac:dyDescent="0.25">
      <c r="A45" s="137"/>
      <c r="B45" s="446">
        <v>3</v>
      </c>
      <c r="C45" s="251"/>
      <c r="D45" s="252"/>
      <c r="H45" s="149"/>
      <c r="I45" s="190">
        <v>15</v>
      </c>
      <c r="J45" s="453"/>
      <c r="K45" s="454"/>
    </row>
    <row r="46" spans="1:11" ht="14.1" customHeight="1" x14ac:dyDescent="0.25">
      <c r="A46" s="149"/>
      <c r="B46" s="190">
        <v>5</v>
      </c>
      <c r="C46" s="154">
        <f>SUM(C44-C45-C47-C48-C49-C50)</f>
        <v>0</v>
      </c>
      <c r="D46" s="155">
        <f>SUM(D44-D45-D47-D48-D49-D50)</f>
        <v>0</v>
      </c>
      <c r="H46" s="149"/>
      <c r="I46" s="190">
        <v>17</v>
      </c>
      <c r="J46" s="154">
        <f>SUM(J43-J44-J45-J47-J48)</f>
        <v>0</v>
      </c>
      <c r="K46" s="155">
        <f>SUM(K43-K44-K45-K47-K48)</f>
        <v>0</v>
      </c>
    </row>
    <row r="47" spans="1:11" ht="14.1" customHeight="1" x14ac:dyDescent="0.25">
      <c r="A47" s="149"/>
      <c r="B47" s="190">
        <v>6</v>
      </c>
      <c r="C47" s="253"/>
      <c r="D47" s="254"/>
      <c r="H47" s="149"/>
      <c r="I47" s="190">
        <v>18</v>
      </c>
      <c r="J47" s="453"/>
      <c r="K47" s="454"/>
    </row>
    <row r="48" spans="1:11" ht="14.1" customHeight="1" x14ac:dyDescent="0.25">
      <c r="A48" s="149"/>
      <c r="B48" s="190">
        <v>7</v>
      </c>
      <c r="C48" s="253"/>
      <c r="D48" s="254"/>
      <c r="H48" s="145"/>
      <c r="I48" s="186">
        <v>19</v>
      </c>
      <c r="J48" s="455"/>
      <c r="K48" s="456"/>
    </row>
    <row r="49" spans="1:13" ht="14.1" customHeight="1" x14ac:dyDescent="0.25">
      <c r="A49" s="149"/>
      <c r="B49" s="190">
        <v>10</v>
      </c>
      <c r="C49" s="253"/>
      <c r="D49" s="254"/>
      <c r="H49" s="449"/>
      <c r="I49" s="457"/>
      <c r="J49" s="157"/>
      <c r="K49" s="157"/>
    </row>
    <row r="50" spans="1:13" ht="14.1" customHeight="1" x14ac:dyDescent="0.25">
      <c r="A50" s="145"/>
      <c r="B50" s="186">
        <v>11</v>
      </c>
      <c r="C50" s="255"/>
      <c r="D50" s="256"/>
      <c r="H50" s="182" t="s">
        <v>415</v>
      </c>
      <c r="I50" s="197" t="s">
        <v>2060</v>
      </c>
      <c r="J50" s="134">
        <f>SUM('HL KNIHA VYPOC'!G142)</f>
        <v>26670.000000000007</v>
      </c>
      <c r="K50" s="134">
        <f>SUM('HL KNIHA VYPOC'!K142)</f>
        <v>12300</v>
      </c>
    </row>
    <row r="51" spans="1:13" ht="14.1" customHeight="1" x14ac:dyDescent="0.25">
      <c r="A51" s="458"/>
      <c r="B51" s="459"/>
      <c r="C51" s="460"/>
      <c r="D51" s="460"/>
      <c r="H51" s="135"/>
      <c r="I51" s="184">
        <v>15</v>
      </c>
      <c r="J51" s="251"/>
      <c r="K51" s="252"/>
    </row>
    <row r="52" spans="1:13" ht="14.1" customHeight="1" x14ac:dyDescent="0.25">
      <c r="A52" s="182" t="s">
        <v>868</v>
      </c>
      <c r="B52" s="197" t="s">
        <v>2060</v>
      </c>
      <c r="C52" s="134">
        <f>SUM('HL KNIHA VYPOC'!G76)</f>
        <v>0</v>
      </c>
      <c r="D52" s="134">
        <f>SUM('HL KNIHA VYPOC'!K76)</f>
        <v>0</v>
      </c>
      <c r="H52" s="141"/>
      <c r="I52" s="448">
        <v>17</v>
      </c>
      <c r="J52" s="158">
        <f>SUM(J50-J51)</f>
        <v>26670.000000000007</v>
      </c>
      <c r="K52" s="159">
        <f>SUM(K50-K51)</f>
        <v>12300</v>
      </c>
      <c r="L52" s="461"/>
      <c r="M52" s="461"/>
    </row>
    <row r="53" spans="1:13" ht="14.1" customHeight="1" x14ac:dyDescent="0.25">
      <c r="A53" s="137"/>
      <c r="B53" s="446">
        <v>10</v>
      </c>
      <c r="C53" s="139">
        <f>SUM(C52-C54-C55)</f>
        <v>0</v>
      </c>
      <c r="D53" s="140">
        <f>SUM(D52-D54-D55)</f>
        <v>0</v>
      </c>
      <c r="H53" s="147"/>
      <c r="I53" s="148"/>
      <c r="J53" s="131"/>
      <c r="K53" s="131"/>
    </row>
    <row r="54" spans="1:13" ht="14.1" customHeight="1" x14ac:dyDescent="0.25">
      <c r="A54" s="149"/>
      <c r="B54" s="190">
        <v>11</v>
      </c>
      <c r="C54" s="253"/>
      <c r="D54" s="254"/>
      <c r="H54" s="182" t="s">
        <v>416</v>
      </c>
      <c r="I54" s="197" t="s">
        <v>2060</v>
      </c>
      <c r="J54" s="134">
        <f>SUM('HL KNIHA VYPOC'!G143)</f>
        <v>0</v>
      </c>
      <c r="K54" s="134">
        <f>SUM('HL KNIHA VYPOC'!K143)</f>
        <v>0</v>
      </c>
    </row>
    <row r="55" spans="1:13" ht="14.1" customHeight="1" x14ac:dyDescent="0.25">
      <c r="A55" s="145"/>
      <c r="B55" s="186">
        <v>12</v>
      </c>
      <c r="C55" s="255"/>
      <c r="D55" s="256"/>
      <c r="H55" s="135"/>
      <c r="I55" s="184">
        <v>15</v>
      </c>
      <c r="J55" s="251"/>
      <c r="K55" s="252"/>
    </row>
    <row r="56" spans="1:13" ht="14.1" customHeight="1" x14ac:dyDescent="0.25">
      <c r="A56" s="449"/>
      <c r="B56" s="450"/>
      <c r="C56" s="157"/>
      <c r="D56" s="157"/>
      <c r="H56" s="145"/>
      <c r="I56" s="186">
        <v>17</v>
      </c>
      <c r="J56" s="143">
        <f>SUM(J54-J55)</f>
        <v>0</v>
      </c>
      <c r="K56" s="144">
        <f>SUM(K54-K55)</f>
        <v>0</v>
      </c>
      <c r="L56" s="461"/>
      <c r="M56" s="461"/>
    </row>
    <row r="57" spans="1:13" ht="14.1" customHeight="1" x14ac:dyDescent="0.25">
      <c r="A57" s="449"/>
      <c r="B57" s="450"/>
      <c r="C57" s="157"/>
      <c r="D57" s="157"/>
      <c r="H57" s="449"/>
      <c r="I57" s="457"/>
      <c r="J57" s="157"/>
      <c r="K57" s="157"/>
    </row>
    <row r="58" spans="1:13" ht="14.1" customHeight="1" x14ac:dyDescent="0.25">
      <c r="A58" s="449"/>
      <c r="B58" s="450"/>
      <c r="C58" s="157"/>
      <c r="D58" s="157"/>
      <c r="H58" s="182" t="s">
        <v>417</v>
      </c>
      <c r="I58" s="197" t="s">
        <v>2060</v>
      </c>
      <c r="J58" s="134">
        <f>SUM('HL KNIHA VYPOC'!G144)</f>
        <v>0</v>
      </c>
      <c r="K58" s="134">
        <f>SUM('HL KNIHA VYPOC'!K144)</f>
        <v>0</v>
      </c>
    </row>
    <row r="59" spans="1:13" ht="14.1" customHeight="1" x14ac:dyDescent="0.25">
      <c r="A59" s="449"/>
      <c r="B59" s="450"/>
      <c r="C59" s="157"/>
      <c r="D59" s="157"/>
      <c r="H59" s="135"/>
      <c r="I59" s="184">
        <v>15</v>
      </c>
      <c r="J59" s="251"/>
      <c r="K59" s="252"/>
    </row>
    <row r="60" spans="1:13" ht="14.1" customHeight="1" x14ac:dyDescent="0.25">
      <c r="A60" s="449"/>
      <c r="B60" s="450"/>
      <c r="C60" s="157"/>
      <c r="D60" s="157"/>
      <c r="H60" s="145"/>
      <c r="I60" s="186">
        <v>17</v>
      </c>
      <c r="J60" s="143">
        <f>SUM(J58-J59)</f>
        <v>0</v>
      </c>
      <c r="K60" s="144">
        <f>SUM(K58-K59)</f>
        <v>0</v>
      </c>
    </row>
    <row r="61" spans="1:13" ht="14.1" customHeight="1" x14ac:dyDescent="0.25">
      <c r="A61" s="449"/>
      <c r="B61" s="450"/>
      <c r="C61" s="157"/>
      <c r="D61" s="157"/>
      <c r="H61" s="147"/>
      <c r="I61" s="148"/>
      <c r="J61" s="131"/>
      <c r="K61" s="131"/>
    </row>
    <row r="62" spans="1:13" ht="14.1" customHeight="1" x14ac:dyDescent="0.25">
      <c r="A62" s="449"/>
      <c r="B62" s="450"/>
      <c r="C62" s="157"/>
      <c r="D62" s="157"/>
      <c r="H62" s="182" t="s">
        <v>418</v>
      </c>
      <c r="I62" s="197" t="s">
        <v>2060</v>
      </c>
      <c r="J62" s="134">
        <f>SUM('HL KNIHA VYPOC'!G145)</f>
        <v>0</v>
      </c>
      <c r="K62" s="134">
        <f>SUM('HL KNIHA VYPOC'!K145)</f>
        <v>0</v>
      </c>
    </row>
    <row r="63" spans="1:13" ht="14.1" customHeight="1" x14ac:dyDescent="0.25">
      <c r="H63" s="135"/>
      <c r="I63" s="184">
        <v>14</v>
      </c>
      <c r="J63" s="251"/>
      <c r="K63" s="252"/>
    </row>
    <row r="64" spans="1:13" ht="14.1" customHeight="1" x14ac:dyDescent="0.25">
      <c r="H64" s="149"/>
      <c r="I64" s="190">
        <v>15</v>
      </c>
      <c r="J64" s="253"/>
      <c r="K64" s="254"/>
    </row>
    <row r="65" spans="1:13" ht="14.1" customHeight="1" x14ac:dyDescent="0.25">
      <c r="H65" s="149"/>
      <c r="I65" s="190">
        <v>17</v>
      </c>
      <c r="J65" s="154">
        <f>SUM(J62-J63-J64-J66)</f>
        <v>0</v>
      </c>
      <c r="K65" s="155">
        <f>SUM(K62-K63-K64-K66)</f>
        <v>0</v>
      </c>
      <c r="L65" s="461"/>
      <c r="M65" s="461"/>
    </row>
    <row r="66" spans="1:13" ht="14.1" customHeight="1" x14ac:dyDescent="0.25">
      <c r="H66" s="145"/>
      <c r="I66" s="186">
        <v>23</v>
      </c>
      <c r="J66" s="255"/>
      <c r="K66" s="256"/>
    </row>
    <row r="67" spans="1:13" ht="14.1" customHeight="1" x14ac:dyDescent="0.25">
      <c r="H67" s="147"/>
      <c r="I67" s="148"/>
      <c r="J67" s="131"/>
      <c r="K67" s="131"/>
    </row>
    <row r="68" spans="1:13" ht="14.1" customHeight="1" x14ac:dyDescent="0.25">
      <c r="H68" s="182" t="s">
        <v>419</v>
      </c>
      <c r="I68" s="197" t="s">
        <v>2060</v>
      </c>
      <c r="J68" s="134">
        <f>SUM('HL KNIHA VYPOC'!G146)</f>
        <v>0</v>
      </c>
      <c r="K68" s="134">
        <f>SUM('HL KNIHA VYPOC'!K146)</f>
        <v>1986.53</v>
      </c>
    </row>
    <row r="69" spans="1:13" ht="14.1" customHeight="1" x14ac:dyDescent="0.25">
      <c r="H69" s="135"/>
      <c r="I69" s="184">
        <v>15</v>
      </c>
      <c r="J69" s="251"/>
      <c r="K69" s="252"/>
    </row>
    <row r="70" spans="1:13" ht="14.1" customHeight="1" x14ac:dyDescent="0.25">
      <c r="H70" s="145"/>
      <c r="I70" s="186">
        <v>17</v>
      </c>
      <c r="J70" s="143">
        <f>SUM(J68-J69)</f>
        <v>0</v>
      </c>
      <c r="K70" s="144">
        <f>SUM(K68-K69)</f>
        <v>1986.53</v>
      </c>
      <c r="L70" s="461"/>
      <c r="M70" s="461"/>
    </row>
    <row r="71" spans="1:13" ht="14.1" customHeight="1" x14ac:dyDescent="0.25">
      <c r="H71" s="449"/>
      <c r="I71" s="457"/>
      <c r="J71" s="157"/>
      <c r="K71" s="157"/>
    </row>
    <row r="72" spans="1:13" ht="21.75" customHeight="1" x14ac:dyDescent="0.3">
      <c r="A72" s="1247" t="s">
        <v>2038</v>
      </c>
      <c r="B72" s="1247"/>
      <c r="C72" s="1247"/>
      <c r="D72" s="1247"/>
      <c r="E72" s="1247"/>
      <c r="F72" s="1247"/>
      <c r="G72" s="1247"/>
      <c r="H72" s="1247"/>
      <c r="I72" s="1247"/>
      <c r="J72" s="1247"/>
      <c r="K72" s="1247"/>
    </row>
    <row r="73" spans="1:13" ht="14.1" customHeight="1" x14ac:dyDescent="0.25">
      <c r="H73" s="449"/>
      <c r="I73" s="457"/>
      <c r="J73" s="157"/>
      <c r="K73" s="157"/>
    </row>
    <row r="74" spans="1:13" ht="14.1" customHeight="1" x14ac:dyDescent="0.25">
      <c r="A74" s="6"/>
      <c r="B74" s="402"/>
      <c r="C74" s="402"/>
      <c r="D74" s="402"/>
      <c r="H74" s="449"/>
      <c r="I74" s="457"/>
      <c r="J74" s="157"/>
      <c r="K74" s="157"/>
    </row>
    <row r="75" spans="1:13" ht="14.1" customHeight="1" x14ac:dyDescent="0.3">
      <c r="A75" s="402"/>
      <c r="B75" s="402"/>
      <c r="C75" s="195">
        <v>2016</v>
      </c>
      <c r="D75" s="195">
        <v>2015</v>
      </c>
      <c r="H75" s="402"/>
      <c r="I75" s="402"/>
      <c r="J75" s="195">
        <v>2016</v>
      </c>
      <c r="K75" s="195">
        <v>2015</v>
      </c>
    </row>
    <row r="76" spans="1:13" ht="14.1" customHeight="1" x14ac:dyDescent="0.25">
      <c r="A76" s="462" t="s">
        <v>412</v>
      </c>
      <c r="B76" s="463" t="s">
        <v>2060</v>
      </c>
      <c r="C76" s="134">
        <f>SUM('HL KNIHA VYPOC'!G114)</f>
        <v>56259.32</v>
      </c>
      <c r="D76" s="134">
        <f>SUM('HL KNIHA VYPOC'!K114)</f>
        <v>46916.160000000003</v>
      </c>
      <c r="H76" s="462" t="s">
        <v>425</v>
      </c>
      <c r="I76" s="463" t="s">
        <v>2060</v>
      </c>
      <c r="J76" s="134">
        <f>SUM('HL KNIHA VYPOC'!G163)</f>
        <v>-2701.630000000001</v>
      </c>
      <c r="K76" s="134">
        <f>SUM('HL KNIHA VYPOC'!K163)</f>
        <v>3986.8</v>
      </c>
      <c r="L76" s="157">
        <f>SUM(J76)</f>
        <v>-2701.630000000001</v>
      </c>
      <c r="M76" s="157">
        <f>SUM(K76)</f>
        <v>3986.8</v>
      </c>
    </row>
    <row r="77" spans="1:13" ht="14.1" customHeight="1" x14ac:dyDescent="0.25">
      <c r="A77" s="161"/>
      <c r="B77" s="162"/>
      <c r="C77" s="163">
        <f>SUM(IF(C76&gt;=0,E77,0))</f>
        <v>56259.32</v>
      </c>
      <c r="D77" s="164">
        <f>SUM(IF(D76&gt;=0,F77,0))</f>
        <v>46916.160000000003</v>
      </c>
      <c r="E77" s="131">
        <f>SUM(C76)</f>
        <v>56259.32</v>
      </c>
      <c r="F77" s="131">
        <f>SUM(D76)</f>
        <v>46916.160000000003</v>
      </c>
      <c r="H77" s="161" t="s">
        <v>425</v>
      </c>
      <c r="I77" s="464">
        <v>18</v>
      </c>
      <c r="J77" s="163">
        <f>SUM(IF(J76&gt;=0,L76,0))</f>
        <v>0</v>
      </c>
      <c r="K77" s="164">
        <f>SUM(IF(K76&gt;=0,M76,0))</f>
        <v>3986.8</v>
      </c>
    </row>
    <row r="78" spans="1:13" ht="14.1" customHeight="1" x14ac:dyDescent="0.25">
      <c r="A78" s="166" t="s">
        <v>412</v>
      </c>
      <c r="B78" s="465">
        <v>21</v>
      </c>
      <c r="C78" s="172">
        <f>SUM(C77-C79)</f>
        <v>56259.32</v>
      </c>
      <c r="D78" s="173">
        <f>SUM(D77-D79)</f>
        <v>46916.160000000003</v>
      </c>
      <c r="H78" s="168" t="s">
        <v>425</v>
      </c>
      <c r="I78" s="466">
        <v>43</v>
      </c>
      <c r="J78" s="170">
        <f>SUM(IF(J76&lt;=0,L76,0))</f>
        <v>-2701.630000000001</v>
      </c>
      <c r="K78" s="171">
        <f>SUM(IF(K76&lt;=0,M76,0))</f>
        <v>0</v>
      </c>
    </row>
    <row r="79" spans="1:13" ht="14.1" customHeight="1" x14ac:dyDescent="0.25">
      <c r="A79" s="166" t="s">
        <v>412</v>
      </c>
      <c r="B79" s="465">
        <v>22</v>
      </c>
      <c r="C79" s="253"/>
      <c r="D79" s="254"/>
      <c r="H79" s="174"/>
      <c r="I79" s="175"/>
      <c r="J79" s="131"/>
      <c r="K79" s="131"/>
    </row>
    <row r="80" spans="1:13" ht="14.1" customHeight="1" x14ac:dyDescent="0.25">
      <c r="A80" s="168">
        <v>221</v>
      </c>
      <c r="B80" s="466">
        <v>48</v>
      </c>
      <c r="C80" s="170">
        <f>SUM(IF(C76&lt;=0,E77,0))</f>
        <v>0</v>
      </c>
      <c r="D80" s="171">
        <f>SUM(IF(D76&lt;=0,F77,0))</f>
        <v>0</v>
      </c>
      <c r="H80" s="462" t="s">
        <v>426</v>
      </c>
      <c r="I80" s="463" t="s">
        <v>2060</v>
      </c>
      <c r="J80" s="134">
        <f>SUM('HL KNIHA VYPOC'!G164)</f>
        <v>-82.240000000000009</v>
      </c>
      <c r="K80" s="134">
        <f>SUM('HL KNIHA VYPOC'!K164)</f>
        <v>-79.849999999999994</v>
      </c>
      <c r="L80" s="157">
        <f>SUM(J80)</f>
        <v>-82.240000000000009</v>
      </c>
      <c r="M80" s="157">
        <f>SUM(K80)</f>
        <v>-79.849999999999994</v>
      </c>
    </row>
    <row r="81" spans="1:13" ht="14.1" customHeight="1" x14ac:dyDescent="0.25">
      <c r="A81" s="174"/>
      <c r="B81" s="175"/>
      <c r="E81" s="402"/>
      <c r="F81" s="402"/>
      <c r="G81" s="402"/>
      <c r="H81" s="161" t="s">
        <v>426</v>
      </c>
      <c r="I81" s="464">
        <v>18</v>
      </c>
      <c r="J81" s="163">
        <f>SUM(IF(J80&gt;=0,L80,0))</f>
        <v>0</v>
      </c>
      <c r="K81" s="164">
        <f>SUM(IF(K80&gt;=0,M80,0))</f>
        <v>0</v>
      </c>
    </row>
    <row r="82" spans="1:13" ht="14.1" customHeight="1" x14ac:dyDescent="0.25">
      <c r="A82" s="462" t="s">
        <v>420</v>
      </c>
      <c r="B82" s="463" t="s">
        <v>2060</v>
      </c>
      <c r="C82" s="134">
        <f>SUM('HL KNIHA VYPOC'!G147)</f>
        <v>0</v>
      </c>
      <c r="D82" s="134">
        <f>SUM('HL KNIHA VYPOC'!K147)</f>
        <v>0</v>
      </c>
      <c r="E82" s="402"/>
      <c r="F82" s="402"/>
      <c r="G82" s="402"/>
      <c r="H82" s="168" t="s">
        <v>426</v>
      </c>
      <c r="I82" s="466">
        <v>43</v>
      </c>
      <c r="J82" s="170">
        <f>SUM(IF(J80&lt;=0,L80,0))</f>
        <v>-82.240000000000009</v>
      </c>
      <c r="K82" s="171">
        <f>SUM(IF(K80&lt;=0,M80,0))</f>
        <v>-79.849999999999994</v>
      </c>
    </row>
    <row r="83" spans="1:13" ht="14.1" customHeight="1" x14ac:dyDescent="0.25">
      <c r="A83" s="161"/>
      <c r="B83" s="165"/>
      <c r="C83" s="163">
        <f>SUM(IF(C82&gt;=0,E83,0))</f>
        <v>0</v>
      </c>
      <c r="D83" s="164">
        <f>SUM(IF(D82&gt;=0,F83,0))</f>
        <v>0</v>
      </c>
      <c r="E83" s="131">
        <f>SUM(C82)</f>
        <v>0</v>
      </c>
      <c r="F83" s="131">
        <f>SUM(D82)</f>
        <v>0</v>
      </c>
      <c r="H83" s="174"/>
      <c r="I83" s="175"/>
      <c r="J83" s="131"/>
      <c r="K83" s="131"/>
    </row>
    <row r="84" spans="1:13" ht="14.1" customHeight="1" x14ac:dyDescent="0.25">
      <c r="A84" s="467" t="s">
        <v>420</v>
      </c>
      <c r="B84" s="465">
        <v>15</v>
      </c>
      <c r="C84" s="253"/>
      <c r="D84" s="254"/>
      <c r="H84" s="462" t="s">
        <v>427</v>
      </c>
      <c r="I84" s="463" t="s">
        <v>2060</v>
      </c>
      <c r="J84" s="134">
        <f>SUM('HL KNIHA VYPOC'!G165)</f>
        <v>-1327.260000000002</v>
      </c>
      <c r="K84" s="134">
        <f>SUM('HL KNIHA VYPOC'!K165)</f>
        <v>-2316.29</v>
      </c>
      <c r="L84" s="157">
        <f>SUM(J84)</f>
        <v>-1327.260000000002</v>
      </c>
      <c r="M84" s="157">
        <f>SUM(K84)</f>
        <v>-2316.29</v>
      </c>
    </row>
    <row r="85" spans="1:13" ht="14.1" customHeight="1" x14ac:dyDescent="0.25">
      <c r="A85" s="467" t="s">
        <v>420</v>
      </c>
      <c r="B85" s="465">
        <v>17</v>
      </c>
      <c r="C85" s="176">
        <f>SUM(C83-C84)</f>
        <v>0</v>
      </c>
      <c r="D85" s="177">
        <f>SUM(D83-D84)</f>
        <v>0</v>
      </c>
      <c r="H85" s="468" t="s">
        <v>427</v>
      </c>
      <c r="I85" s="464">
        <v>18</v>
      </c>
      <c r="J85" s="163">
        <f>SUM(IF(J84&gt;=0,L84,0))</f>
        <v>0</v>
      </c>
      <c r="K85" s="164">
        <f>SUM(IF(K84&gt;=0,M84,0))</f>
        <v>0</v>
      </c>
    </row>
    <row r="86" spans="1:13" ht="14.1" customHeight="1" x14ac:dyDescent="0.25">
      <c r="A86" s="166"/>
      <c r="B86" s="167"/>
      <c r="C86" s="178">
        <f>SUM(IF(C82&lt;=0,E83,0))</f>
        <v>0</v>
      </c>
      <c r="D86" s="179">
        <f>SUM(IF(D82&lt;=0,F83,0))</f>
        <v>0</v>
      </c>
      <c r="H86" s="168" t="s">
        <v>427</v>
      </c>
      <c r="I86" s="466">
        <v>43</v>
      </c>
      <c r="J86" s="170">
        <f>SUM(IF(J84&lt;=0,L84,0))</f>
        <v>-1327.260000000002</v>
      </c>
      <c r="K86" s="171">
        <f>SUM(IF(K84&lt;=0,M84,0))</f>
        <v>-2316.29</v>
      </c>
    </row>
    <row r="87" spans="1:13" ht="14.1" customHeight="1" x14ac:dyDescent="0.25">
      <c r="A87" s="166" t="s">
        <v>420</v>
      </c>
      <c r="B87" s="465">
        <v>39</v>
      </c>
      <c r="C87" s="253"/>
      <c r="D87" s="254"/>
      <c r="H87" s="174"/>
      <c r="I87" s="175"/>
      <c r="J87" s="131"/>
      <c r="K87" s="131"/>
    </row>
    <row r="88" spans="1:13" ht="14.1" customHeight="1" x14ac:dyDescent="0.25">
      <c r="A88" s="168">
        <v>316</v>
      </c>
      <c r="B88" s="466">
        <v>41</v>
      </c>
      <c r="C88" s="180">
        <f>SUM(C86-C87)</f>
        <v>0</v>
      </c>
      <c r="D88" s="181">
        <f>SUM(D86-D87)</f>
        <v>0</v>
      </c>
      <c r="H88" s="462" t="s">
        <v>428</v>
      </c>
      <c r="I88" s="463" t="s">
        <v>2060</v>
      </c>
      <c r="J88" s="134">
        <f>SUM('HL KNIHA VYPOC'!G166)</f>
        <v>-237.75</v>
      </c>
      <c r="K88" s="134">
        <f>SUM('HL KNIHA VYPOC'!K166)</f>
        <v>-352.71</v>
      </c>
      <c r="L88" s="157">
        <f>SUM(J88)</f>
        <v>-237.75</v>
      </c>
      <c r="M88" s="157">
        <f>SUM(K88)</f>
        <v>-352.71</v>
      </c>
    </row>
    <row r="89" spans="1:13" ht="14.1" customHeight="1" x14ac:dyDescent="0.25">
      <c r="A89" s="174"/>
      <c r="B89" s="175"/>
      <c r="H89" s="161" t="s">
        <v>428</v>
      </c>
      <c r="I89" s="464">
        <v>18</v>
      </c>
      <c r="J89" s="163">
        <f>SUM(IF(J88&gt;=0,L88,0))</f>
        <v>0</v>
      </c>
      <c r="K89" s="164">
        <f>SUM(IF(K88&gt;=0,M88,0))</f>
        <v>0</v>
      </c>
    </row>
    <row r="90" spans="1:13" ht="14.1" customHeight="1" x14ac:dyDescent="0.25">
      <c r="A90" s="462" t="s">
        <v>424</v>
      </c>
      <c r="B90" s="463" t="s">
        <v>2060</v>
      </c>
      <c r="C90" s="134">
        <f>SUM('HL KNIHA VYPOC'!G160)</f>
        <v>-334.09000000000015</v>
      </c>
      <c r="D90" s="134">
        <f>SUM('HL KNIHA VYPOC'!K160)</f>
        <v>-293.33</v>
      </c>
      <c r="E90" s="131"/>
      <c r="F90" s="131"/>
      <c r="H90" s="168" t="s">
        <v>428</v>
      </c>
      <c r="I90" s="466">
        <v>43</v>
      </c>
      <c r="J90" s="170">
        <f>SUM(IF(J88&lt;=0,L88,0))</f>
        <v>-237.75</v>
      </c>
      <c r="K90" s="171">
        <f>SUM(IF(K88&lt;=0,M88,0))</f>
        <v>-352.71</v>
      </c>
    </row>
    <row r="91" spans="1:13" ht="14.1" customHeight="1" x14ac:dyDescent="0.25">
      <c r="A91" s="468" t="s">
        <v>424</v>
      </c>
      <c r="B91" s="464">
        <v>18</v>
      </c>
      <c r="C91" s="163">
        <f>SUM(IF(C90&gt;=0,E91,0))</f>
        <v>0</v>
      </c>
      <c r="D91" s="164">
        <f>SUM(IF(D90&gt;=0,F91,0))</f>
        <v>0</v>
      </c>
      <c r="E91" s="131">
        <f>SUM(C90)</f>
        <v>-334.09000000000015</v>
      </c>
      <c r="F91" s="131">
        <f>SUM(D90)</f>
        <v>-293.33</v>
      </c>
      <c r="H91" s="174"/>
      <c r="I91" s="175"/>
      <c r="J91" s="131"/>
      <c r="K91" s="131"/>
    </row>
    <row r="92" spans="1:13" ht="14.1" customHeight="1" x14ac:dyDescent="0.25">
      <c r="A92" s="168" t="s">
        <v>424</v>
      </c>
      <c r="B92" s="466">
        <v>42</v>
      </c>
      <c r="C92" s="170">
        <f>SUM(IF(C90&lt;=0,E91,0))</f>
        <v>-334.09000000000015</v>
      </c>
      <c r="D92" s="171">
        <f>SUM(IF(D90&lt;=0,F91,0))</f>
        <v>-293.33</v>
      </c>
      <c r="H92" s="462" t="s">
        <v>429</v>
      </c>
      <c r="I92" s="463" t="s">
        <v>2060</v>
      </c>
      <c r="J92" s="134">
        <f>SUM('HL KNIHA VYPOC'!G167)</f>
        <v>0</v>
      </c>
      <c r="K92" s="134">
        <f>SUM('HL KNIHA VYPOC'!K167)</f>
        <v>0</v>
      </c>
      <c r="L92" s="157">
        <f>SUM(J92)</f>
        <v>0</v>
      </c>
      <c r="M92" s="157">
        <f>SUM(K92)</f>
        <v>0</v>
      </c>
    </row>
    <row r="93" spans="1:13" ht="14.1" customHeight="1" x14ac:dyDescent="0.25">
      <c r="A93" s="402"/>
      <c r="B93" s="402"/>
      <c r="H93" s="161" t="s">
        <v>429</v>
      </c>
      <c r="I93" s="464">
        <v>18</v>
      </c>
      <c r="J93" s="163">
        <f>SUM(IF(J92&gt;=0,L92,0))</f>
        <v>0</v>
      </c>
      <c r="K93" s="164">
        <f>SUM(IF(K92&gt;=0,M92,0))</f>
        <v>0</v>
      </c>
    </row>
    <row r="94" spans="1:13" ht="14.1" customHeight="1" x14ac:dyDescent="0.25">
      <c r="A94" s="462" t="s">
        <v>450</v>
      </c>
      <c r="B94" s="463" t="s">
        <v>2060</v>
      </c>
      <c r="C94" s="134">
        <f>SUM('HL KNIHA VYPOC'!G210)</f>
        <v>0</v>
      </c>
      <c r="D94" s="134">
        <f>SUM('HL KNIHA VYPOC'!K210)</f>
        <v>0</v>
      </c>
      <c r="E94" s="131">
        <f>SUM(C94)</f>
        <v>0</v>
      </c>
      <c r="F94" s="131">
        <f>SUM(D94)</f>
        <v>0</v>
      </c>
      <c r="H94" s="168" t="s">
        <v>429</v>
      </c>
      <c r="I94" s="466">
        <v>43</v>
      </c>
      <c r="J94" s="170">
        <f>SUM(IF(J92&lt;=0,L92,0))</f>
        <v>0</v>
      </c>
      <c r="K94" s="171">
        <f>SUM(IF(K92&lt;=0,M92,0))</f>
        <v>0</v>
      </c>
    </row>
    <row r="95" spans="1:13" ht="14.1" customHeight="1" x14ac:dyDescent="0.25">
      <c r="A95" s="161"/>
      <c r="B95" s="464">
        <v>19</v>
      </c>
      <c r="C95" s="163">
        <f>SUM(IF(C94&gt;=0,E94,0))</f>
        <v>0</v>
      </c>
      <c r="D95" s="164">
        <f>SUM(IF(D94&gt;=0,F94,0))</f>
        <v>0</v>
      </c>
      <c r="H95" s="174"/>
      <c r="I95" s="175"/>
      <c r="J95" s="131"/>
      <c r="K95" s="131"/>
    </row>
    <row r="96" spans="1:13" ht="14.1" customHeight="1" x14ac:dyDescent="0.25">
      <c r="A96" s="168"/>
      <c r="B96" s="466">
        <v>44</v>
      </c>
      <c r="C96" s="170">
        <f>SUM(IF(C94&lt;=0,E94,0))</f>
        <v>0</v>
      </c>
      <c r="D96" s="171">
        <f>SUM(IF(D94&lt;=0,F94,0))</f>
        <v>0</v>
      </c>
      <c r="H96" s="462" t="s">
        <v>430</v>
      </c>
      <c r="I96" s="463" t="s">
        <v>2060</v>
      </c>
      <c r="J96" s="134">
        <f>SUM('HL KNIHA VYPOC'!G168)</f>
        <v>0</v>
      </c>
      <c r="K96" s="134">
        <f>SUM('HL KNIHA VYPOC'!K168)</f>
        <v>0</v>
      </c>
      <c r="L96" s="157">
        <f>SUM(J96)</f>
        <v>0</v>
      </c>
      <c r="M96" s="157">
        <f>SUM(K96)</f>
        <v>0</v>
      </c>
    </row>
    <row r="97" spans="1:13" ht="14.1" customHeight="1" x14ac:dyDescent="0.25">
      <c r="A97" s="6"/>
      <c r="B97" s="402"/>
      <c r="C97" s="402"/>
      <c r="D97" s="402"/>
      <c r="H97" s="161" t="s">
        <v>430</v>
      </c>
      <c r="I97" s="464">
        <v>18</v>
      </c>
      <c r="J97" s="163">
        <f>SUM(IF(J96&gt;=0,L96,0))</f>
        <v>0</v>
      </c>
      <c r="K97" s="164">
        <f>SUM(IF(K96&gt;=0,M96,0))</f>
        <v>0</v>
      </c>
    </row>
    <row r="98" spans="1:13" ht="14.1" customHeight="1" x14ac:dyDescent="0.25">
      <c r="A98" s="6"/>
      <c r="B98" s="6"/>
      <c r="C98" s="6"/>
      <c r="D98" s="6"/>
      <c r="E98" s="131"/>
      <c r="F98" s="131"/>
      <c r="H98" s="168" t="s">
        <v>430</v>
      </c>
      <c r="I98" s="466">
        <v>43</v>
      </c>
      <c r="J98" s="170">
        <f>SUM(IF(J96&lt;=0,L96,0))</f>
        <v>0</v>
      </c>
      <c r="K98" s="171">
        <f>SUM(IF(K96&lt;=0,M96,0))</f>
        <v>0</v>
      </c>
    </row>
    <row r="99" spans="1:13" ht="14.1" customHeight="1" x14ac:dyDescent="0.25">
      <c r="A99" s="6"/>
      <c r="B99" s="6"/>
      <c r="C99" s="6"/>
      <c r="D99" s="6"/>
    </row>
    <row r="100" spans="1:13" ht="14.1" customHeight="1" x14ac:dyDescent="0.25">
      <c r="A100" s="6"/>
      <c r="B100" s="6"/>
      <c r="C100" s="6"/>
      <c r="D100" s="6"/>
      <c r="H100" s="462" t="s">
        <v>461</v>
      </c>
      <c r="I100" s="463" t="s">
        <v>2060</v>
      </c>
      <c r="J100" s="134">
        <f>SUM('HL KNIHA VYPOC'!G257)</f>
        <v>0</v>
      </c>
      <c r="K100" s="134">
        <f>SUM('HL KNIHA VYPOC'!K257)</f>
        <v>0</v>
      </c>
      <c r="L100" s="157">
        <f>SUM(J100)</f>
        <v>0</v>
      </c>
      <c r="M100" s="157">
        <f>SUM(K100)</f>
        <v>0</v>
      </c>
    </row>
    <row r="101" spans="1:13" ht="14.1" customHeight="1" x14ac:dyDescent="0.25">
      <c r="A101" s="6"/>
      <c r="B101" s="6"/>
      <c r="C101" s="6"/>
      <c r="D101" s="6"/>
      <c r="H101" s="468" t="s">
        <v>461</v>
      </c>
      <c r="I101" s="464">
        <v>18</v>
      </c>
      <c r="J101" s="163">
        <f>SUM(IF(J100&gt;=0,L100,0))</f>
        <v>0</v>
      </c>
      <c r="K101" s="164">
        <f>SUM(IF(K100&gt;=0,M100,0))</f>
        <v>0</v>
      </c>
      <c r="L101" s="157"/>
      <c r="M101" s="157"/>
    </row>
    <row r="102" spans="1:13" ht="14.1" customHeight="1" x14ac:dyDescent="0.25">
      <c r="A102" s="6"/>
      <c r="B102" s="6"/>
      <c r="C102" s="6"/>
      <c r="D102" s="6"/>
      <c r="H102" s="168" t="s">
        <v>461</v>
      </c>
      <c r="I102" s="466">
        <v>42</v>
      </c>
      <c r="J102" s="170">
        <f>SUM(IF(J100&lt;=0,L100,0))</f>
        <v>0</v>
      </c>
      <c r="K102" s="171">
        <f>SUM(IF(K100&lt;=0,M100,0))</f>
        <v>0</v>
      </c>
    </row>
    <row r="103" spans="1:13" ht="14.1" customHeight="1" x14ac:dyDescent="0.25">
      <c r="A103" s="6"/>
      <c r="B103" s="6"/>
      <c r="C103" s="6"/>
      <c r="D103" s="6"/>
      <c r="L103" s="157"/>
      <c r="M103" s="157"/>
    </row>
    <row r="104" spans="1:13" ht="14.1" customHeight="1" x14ac:dyDescent="0.25">
      <c r="A104" s="6"/>
      <c r="B104" s="6"/>
      <c r="C104" s="6"/>
      <c r="D104" s="6"/>
      <c r="L104" s="157"/>
      <c r="M104" s="157"/>
    </row>
    <row r="105" spans="1:13" ht="14.1" customHeight="1" x14ac:dyDescent="0.25">
      <c r="A105" s="6"/>
      <c r="B105" s="6"/>
      <c r="C105" s="6"/>
      <c r="D105" s="6"/>
      <c r="L105" s="157"/>
      <c r="M105" s="157"/>
    </row>
    <row r="106" spans="1:13" ht="14.1" customHeight="1" x14ac:dyDescent="0.3">
      <c r="A106" s="1247" t="s">
        <v>2039</v>
      </c>
      <c r="B106" s="1247"/>
      <c r="C106" s="1247"/>
      <c r="D106" s="1247"/>
      <c r="E106" s="1247"/>
      <c r="F106" s="1247"/>
      <c r="G106" s="1247"/>
      <c r="H106" s="1247"/>
      <c r="I106" s="1247"/>
      <c r="J106" s="1247"/>
      <c r="K106" s="1247"/>
    </row>
    <row r="107" spans="1:13" ht="14.1" customHeight="1" x14ac:dyDescent="0.25">
      <c r="A107" s="6"/>
      <c r="B107" s="6"/>
      <c r="C107" s="6"/>
      <c r="D107" s="6"/>
    </row>
    <row r="108" spans="1:13" ht="14.1" customHeight="1" x14ac:dyDescent="0.3">
      <c r="A108" s="402"/>
      <c r="B108" s="402"/>
      <c r="C108" s="195">
        <v>2016</v>
      </c>
      <c r="D108" s="195">
        <v>2015</v>
      </c>
      <c r="J108" s="195">
        <v>2016</v>
      </c>
      <c r="K108" s="195">
        <v>2015</v>
      </c>
    </row>
    <row r="109" spans="1:13" ht="14.1" customHeight="1" x14ac:dyDescent="0.25">
      <c r="A109" s="132" t="s">
        <v>413</v>
      </c>
      <c r="B109" s="133" t="s">
        <v>2060</v>
      </c>
      <c r="C109" s="134">
        <f>SUM('HL KNIHA VYPOC'!G128)</f>
        <v>0</v>
      </c>
      <c r="D109" s="134">
        <f>SUM('HL KNIHA VYPOC'!K128)</f>
        <v>0</v>
      </c>
      <c r="H109" s="132" t="s">
        <v>451</v>
      </c>
      <c r="I109" s="133" t="s">
        <v>2060</v>
      </c>
      <c r="J109" s="134">
        <f>SUM('HL KNIHA VYPOC'!G239)</f>
        <v>0</v>
      </c>
      <c r="K109" s="134">
        <f>SUM('HL KNIHA VYPOC'!K239)</f>
        <v>0</v>
      </c>
    </row>
    <row r="110" spans="1:13" ht="14.1" customHeight="1" x14ac:dyDescent="0.25">
      <c r="A110" s="183"/>
      <c r="B110" s="136">
        <v>39</v>
      </c>
      <c r="C110" s="251"/>
      <c r="D110" s="252"/>
      <c r="H110" s="183" t="s">
        <v>451</v>
      </c>
      <c r="I110" s="136">
        <v>37</v>
      </c>
      <c r="J110" s="251"/>
      <c r="K110" s="252"/>
    </row>
    <row r="111" spans="1:13" ht="14.1" customHeight="1" x14ac:dyDescent="0.25">
      <c r="A111" s="185"/>
      <c r="B111" s="146">
        <v>45</v>
      </c>
      <c r="C111" s="143">
        <f>SUM(C109-C110)</f>
        <v>0</v>
      </c>
      <c r="D111" s="144">
        <f>SUM(D109-D110)</f>
        <v>0</v>
      </c>
      <c r="H111" s="185">
        <v>451</v>
      </c>
      <c r="I111" s="146">
        <v>38</v>
      </c>
      <c r="J111" s="143">
        <f>SUM(J109-J110)</f>
        <v>0</v>
      </c>
      <c r="K111" s="144">
        <f>SUM(K109-K110)</f>
        <v>0</v>
      </c>
    </row>
    <row r="112" spans="1:13" ht="14.1" customHeight="1" x14ac:dyDescent="0.25">
      <c r="A112" s="187"/>
      <c r="B112" s="188"/>
      <c r="H112" s="147"/>
      <c r="I112" s="188"/>
      <c r="J112" s="131"/>
      <c r="K112" s="131"/>
    </row>
    <row r="113" spans="1:11" ht="14.1" customHeight="1" x14ac:dyDescent="0.25">
      <c r="A113" s="132" t="s">
        <v>421</v>
      </c>
      <c r="B113" s="133" t="s">
        <v>2060</v>
      </c>
      <c r="C113" s="134">
        <f>SUM('HL KNIHA VYPOC'!G149)</f>
        <v>-1857.0000000000005</v>
      </c>
      <c r="D113" s="134">
        <f>SUM('HL KNIHA VYPOC'!K149)</f>
        <v>-47.96</v>
      </c>
      <c r="H113" s="132" t="s">
        <v>452</v>
      </c>
      <c r="I113" s="133" t="s">
        <v>2060</v>
      </c>
      <c r="J113" s="134">
        <f>SUM('HL KNIHA VYPOC'!G241)</f>
        <v>0</v>
      </c>
      <c r="K113" s="134">
        <f>SUM('HL KNIHA VYPOC'!K241)</f>
        <v>0</v>
      </c>
    </row>
    <row r="114" spans="1:11" ht="14.1" customHeight="1" x14ac:dyDescent="0.25">
      <c r="A114" s="183"/>
      <c r="B114" s="136">
        <v>39</v>
      </c>
      <c r="C114" s="251"/>
      <c r="D114" s="252"/>
      <c r="H114" s="183" t="s">
        <v>452</v>
      </c>
      <c r="I114" s="136">
        <v>37</v>
      </c>
      <c r="J114" s="251"/>
      <c r="K114" s="252"/>
    </row>
    <row r="115" spans="1:11" ht="14.1" customHeight="1" x14ac:dyDescent="0.25">
      <c r="A115" s="185"/>
      <c r="B115" s="146">
        <v>41</v>
      </c>
      <c r="C115" s="143">
        <f>SUM(C113-C114)</f>
        <v>-1857.0000000000005</v>
      </c>
      <c r="D115" s="144">
        <f>SUM(D113-D114)</f>
        <v>-47.96</v>
      </c>
      <c r="E115" s="402"/>
      <c r="F115" s="402"/>
      <c r="G115" s="402"/>
      <c r="H115" s="185">
        <v>459</v>
      </c>
      <c r="I115" s="146">
        <v>38</v>
      </c>
      <c r="J115" s="143">
        <f>SUM(J113-J114)</f>
        <v>0</v>
      </c>
      <c r="K115" s="144">
        <f>SUM(K113-K114)</f>
        <v>0</v>
      </c>
    </row>
    <row r="116" spans="1:11" ht="14.1" customHeight="1" x14ac:dyDescent="0.25">
      <c r="A116" s="187"/>
      <c r="B116" s="188"/>
      <c r="E116" s="402"/>
      <c r="F116" s="402"/>
      <c r="G116" s="402"/>
      <c r="H116" s="147"/>
      <c r="I116" s="188"/>
      <c r="J116" s="131"/>
      <c r="K116" s="131"/>
    </row>
    <row r="117" spans="1:11" ht="14.1" customHeight="1" x14ac:dyDescent="0.25">
      <c r="A117" s="132" t="s">
        <v>437</v>
      </c>
      <c r="B117" s="133" t="s">
        <v>2060</v>
      </c>
      <c r="C117" s="134">
        <f>SUM('HL KNIHA VYPOC'!G187)</f>
        <v>0</v>
      </c>
      <c r="D117" s="134">
        <f>SUM('HL KNIHA VYPOC'!K187)</f>
        <v>0</v>
      </c>
      <c r="H117" s="132" t="s">
        <v>453</v>
      </c>
      <c r="I117" s="133" t="s">
        <v>2060</v>
      </c>
      <c r="J117" s="134">
        <f>SUM('HL KNIHA VYPOC'!G244)</f>
        <v>0</v>
      </c>
      <c r="K117" s="134">
        <f>SUM('HL KNIHA VYPOC'!K244)</f>
        <v>0</v>
      </c>
    </row>
    <row r="118" spans="1:11" ht="14.1" customHeight="1" x14ac:dyDescent="0.25">
      <c r="A118" s="183"/>
      <c r="B118" s="136">
        <v>39</v>
      </c>
      <c r="C118" s="251"/>
      <c r="D118" s="252"/>
      <c r="H118" s="183" t="s">
        <v>453</v>
      </c>
      <c r="I118" s="136">
        <v>47</v>
      </c>
      <c r="J118" s="251"/>
      <c r="K118" s="252"/>
    </row>
    <row r="119" spans="1:11" ht="14.1" customHeight="1" x14ac:dyDescent="0.25">
      <c r="A119" s="185"/>
      <c r="B119" s="146">
        <v>41</v>
      </c>
      <c r="C119" s="143">
        <f>SUM(C117-C118)</f>
        <v>0</v>
      </c>
      <c r="D119" s="144">
        <f>SUM(D117-D118)</f>
        <v>0</v>
      </c>
      <c r="H119" s="185">
        <v>461</v>
      </c>
      <c r="I119" s="146">
        <v>48</v>
      </c>
      <c r="J119" s="143">
        <f>SUM(J117-J118)</f>
        <v>0</v>
      </c>
      <c r="K119" s="144">
        <f>SUM(K117-K118)</f>
        <v>0</v>
      </c>
    </row>
    <row r="120" spans="1:11" ht="14.1" customHeight="1" x14ac:dyDescent="0.25">
      <c r="A120" s="187"/>
      <c r="B120" s="188"/>
      <c r="H120" s="147"/>
      <c r="I120" s="188"/>
      <c r="J120" s="131"/>
      <c r="K120" s="131"/>
    </row>
    <row r="121" spans="1:11" ht="14.1" customHeight="1" x14ac:dyDescent="0.25">
      <c r="A121" s="132" t="s">
        <v>446</v>
      </c>
      <c r="B121" s="133" t="s">
        <v>2060</v>
      </c>
      <c r="C121" s="134">
        <f>SUM('HL KNIHA VYPOC'!G199)</f>
        <v>0</v>
      </c>
      <c r="D121" s="134">
        <f>SUM('HL KNIHA VYPOC'!K199)</f>
        <v>0</v>
      </c>
      <c r="H121" s="132" t="s">
        <v>454</v>
      </c>
      <c r="I121" s="133" t="s">
        <v>2060</v>
      </c>
      <c r="J121" s="134">
        <f>SUM('HL KNIHA VYPOC'!G247)</f>
        <v>0</v>
      </c>
      <c r="K121" s="134">
        <f>SUM('HL KNIHA VYPOC'!K247)</f>
        <v>0</v>
      </c>
    </row>
    <row r="122" spans="1:11" ht="14.1" customHeight="1" x14ac:dyDescent="0.25">
      <c r="A122" s="183">
        <v>383</v>
      </c>
      <c r="B122" s="136">
        <v>39</v>
      </c>
      <c r="C122" s="251"/>
      <c r="D122" s="252"/>
      <c r="H122" s="183" t="s">
        <v>454</v>
      </c>
      <c r="I122" s="136">
        <v>39</v>
      </c>
      <c r="J122" s="251"/>
      <c r="K122" s="252"/>
    </row>
    <row r="123" spans="1:11" ht="14.1" customHeight="1" x14ac:dyDescent="0.25">
      <c r="A123" s="185">
        <v>383</v>
      </c>
      <c r="B123" s="146">
        <v>44</v>
      </c>
      <c r="C123" s="143">
        <f>SUM(C121-C122)</f>
        <v>0</v>
      </c>
      <c r="D123" s="144">
        <f>SUM(D121-D122)</f>
        <v>0</v>
      </c>
      <c r="H123" s="185" t="s">
        <v>454</v>
      </c>
      <c r="I123" s="146">
        <v>44</v>
      </c>
      <c r="J123" s="143">
        <f>SUM(J121-J122)</f>
        <v>0</v>
      </c>
      <c r="K123" s="144">
        <f>SUM(K121-K122)</f>
        <v>0</v>
      </c>
    </row>
    <row r="124" spans="1:11" ht="14.1" customHeight="1" x14ac:dyDescent="0.25">
      <c r="A124" s="187"/>
      <c r="B124" s="188"/>
      <c r="H124" s="147"/>
      <c r="I124" s="188"/>
      <c r="J124" s="131"/>
      <c r="K124" s="131"/>
    </row>
    <row r="125" spans="1:11" ht="14.1" customHeight="1" x14ac:dyDescent="0.25">
      <c r="A125" s="132" t="s">
        <v>447</v>
      </c>
      <c r="B125" s="133" t="s">
        <v>2060</v>
      </c>
      <c r="C125" s="134">
        <f>SUM('HL KNIHA VYPOC'!G200)</f>
        <v>0</v>
      </c>
      <c r="D125" s="134">
        <f>SUM('HL KNIHA VYPOC'!K200)</f>
        <v>0</v>
      </c>
      <c r="H125" s="132" t="s">
        <v>455</v>
      </c>
      <c r="I125" s="133" t="s">
        <v>2060</v>
      </c>
      <c r="J125" s="134">
        <f>SUM('HL KNIHA VYPOC'!G249)</f>
        <v>0</v>
      </c>
      <c r="K125" s="134">
        <f>SUM('HL KNIHA VYPOC'!K249)</f>
        <v>0</v>
      </c>
    </row>
    <row r="126" spans="1:11" ht="14.1" customHeight="1" x14ac:dyDescent="0.25">
      <c r="A126" s="183">
        <v>384</v>
      </c>
      <c r="B126" s="136">
        <v>39</v>
      </c>
      <c r="C126" s="251"/>
      <c r="D126" s="252"/>
      <c r="H126" s="183" t="s">
        <v>455</v>
      </c>
      <c r="I126" s="136">
        <v>39</v>
      </c>
      <c r="J126" s="251"/>
      <c r="K126" s="252"/>
    </row>
    <row r="127" spans="1:11" ht="14.1" customHeight="1" x14ac:dyDescent="0.25">
      <c r="A127" s="185">
        <v>384</v>
      </c>
      <c r="B127" s="146">
        <v>44</v>
      </c>
      <c r="C127" s="143">
        <f>SUM(C125-C126)</f>
        <v>0</v>
      </c>
      <c r="D127" s="144">
        <f>SUM(D125-D126)</f>
        <v>0</v>
      </c>
      <c r="H127" s="185">
        <v>473</v>
      </c>
      <c r="I127" s="146">
        <v>45</v>
      </c>
      <c r="J127" s="143">
        <f>SUM(J125-J126)</f>
        <v>0</v>
      </c>
      <c r="K127" s="144">
        <f>SUM(K125-K126)</f>
        <v>0</v>
      </c>
    </row>
    <row r="128" spans="1:11" ht="14.1" customHeight="1" x14ac:dyDescent="0.25">
      <c r="A128" s="6"/>
      <c r="B128" s="6"/>
      <c r="C128" s="6"/>
      <c r="D128" s="6"/>
      <c r="H128" s="147"/>
      <c r="I128" s="188"/>
      <c r="J128" s="131"/>
      <c r="K128" s="131"/>
    </row>
    <row r="129" spans="1:11" ht="14.1" customHeight="1" x14ac:dyDescent="0.25">
      <c r="A129" s="469"/>
      <c r="B129" s="457"/>
      <c r="C129" s="157"/>
      <c r="D129" s="157"/>
      <c r="H129" s="132" t="s">
        <v>456</v>
      </c>
      <c r="I129" s="133" t="s">
        <v>2060</v>
      </c>
      <c r="J129" s="134">
        <f>SUM('HL KNIHA VYPOC'!G250)</f>
        <v>0</v>
      </c>
      <c r="K129" s="134">
        <f>SUM('HL KNIHA VYPOC'!K250)</f>
        <v>0</v>
      </c>
    </row>
    <row r="130" spans="1:11" ht="14.1" customHeight="1" x14ac:dyDescent="0.25">
      <c r="A130" s="469"/>
      <c r="B130" s="457"/>
      <c r="C130" s="157"/>
      <c r="D130" s="157"/>
      <c r="H130" s="183" t="s">
        <v>456</v>
      </c>
      <c r="I130" s="136">
        <v>39</v>
      </c>
      <c r="J130" s="251"/>
      <c r="K130" s="252"/>
    </row>
    <row r="131" spans="1:11" ht="14.1" customHeight="1" x14ac:dyDescent="0.25">
      <c r="A131" s="469"/>
      <c r="B131" s="457"/>
      <c r="C131" s="157"/>
      <c r="D131" s="157"/>
      <c r="H131" s="185">
        <v>474</v>
      </c>
      <c r="I131" s="146">
        <v>44</v>
      </c>
      <c r="J131" s="143">
        <f>SUM(J129-J130)</f>
        <v>0</v>
      </c>
      <c r="K131" s="144">
        <f>SUM(K129-K130)</f>
        <v>0</v>
      </c>
    </row>
    <row r="132" spans="1:11" ht="14.1" customHeight="1" x14ac:dyDescent="0.25">
      <c r="A132" s="469"/>
      <c r="B132" s="457"/>
      <c r="C132" s="470"/>
      <c r="D132" s="470"/>
      <c r="H132" s="147"/>
      <c r="I132" s="188"/>
      <c r="J132" s="131"/>
      <c r="K132" s="131"/>
    </row>
    <row r="133" spans="1:11" ht="14.1" customHeight="1" x14ac:dyDescent="0.25">
      <c r="A133" s="469"/>
      <c r="B133" s="457"/>
      <c r="C133" s="461"/>
      <c r="D133" s="461"/>
      <c r="H133" s="132" t="s">
        <v>457</v>
      </c>
      <c r="I133" s="133" t="s">
        <v>2060</v>
      </c>
      <c r="J133" s="134">
        <f>SUM('HL KNIHA VYPOC'!G251)</f>
        <v>0</v>
      </c>
      <c r="K133" s="134">
        <f>SUM('HL KNIHA VYPOC'!K251)</f>
        <v>0</v>
      </c>
    </row>
    <row r="134" spans="1:11" ht="14.1" customHeight="1" x14ac:dyDescent="0.25">
      <c r="A134" s="469"/>
      <c r="B134" s="457"/>
      <c r="C134" s="157"/>
      <c r="D134" s="157"/>
      <c r="H134" s="183" t="s">
        <v>457</v>
      </c>
      <c r="I134" s="136">
        <v>39</v>
      </c>
      <c r="J134" s="251"/>
      <c r="K134" s="252"/>
    </row>
    <row r="135" spans="1:11" ht="14.1" customHeight="1" x14ac:dyDescent="0.25">
      <c r="A135" s="469"/>
      <c r="B135" s="457"/>
      <c r="C135" s="157"/>
      <c r="D135" s="157"/>
      <c r="H135" s="185" t="s">
        <v>457</v>
      </c>
      <c r="I135" s="146">
        <v>41</v>
      </c>
      <c r="J135" s="143">
        <f>SUM(J133-J134)</f>
        <v>0</v>
      </c>
      <c r="K135" s="144">
        <f>SUM(K133-K134)</f>
        <v>0</v>
      </c>
    </row>
    <row r="136" spans="1:11" ht="14.1" customHeight="1" x14ac:dyDescent="0.25">
      <c r="A136" s="187"/>
      <c r="B136" s="188"/>
      <c r="H136" s="147"/>
      <c r="I136" s="188"/>
      <c r="J136" s="131"/>
      <c r="K136" s="131"/>
    </row>
    <row r="137" spans="1:11" ht="14.1" customHeight="1" x14ac:dyDescent="0.25">
      <c r="H137" s="132" t="s">
        <v>458</v>
      </c>
      <c r="I137" s="133" t="s">
        <v>2060</v>
      </c>
      <c r="J137" s="134">
        <f>SUM('HL KNIHA VYPOC'!G252)</f>
        <v>0</v>
      </c>
      <c r="K137" s="134">
        <f>SUM('HL KNIHA VYPOC'!K252)</f>
        <v>0</v>
      </c>
    </row>
    <row r="138" spans="1:11" ht="14.1" customHeight="1" x14ac:dyDescent="0.25">
      <c r="H138" s="183" t="s">
        <v>458</v>
      </c>
      <c r="I138" s="136">
        <v>39</v>
      </c>
      <c r="J138" s="251"/>
      <c r="K138" s="252"/>
    </row>
    <row r="139" spans="1:11" ht="14.1" customHeight="1" x14ac:dyDescent="0.25">
      <c r="H139" s="185" t="s">
        <v>458</v>
      </c>
      <c r="I139" s="146">
        <v>41</v>
      </c>
      <c r="J139" s="143">
        <f>SUM(J137-J138)</f>
        <v>0</v>
      </c>
      <c r="K139" s="144">
        <f>SUM(K137-K138)</f>
        <v>0</v>
      </c>
    </row>
    <row r="140" spans="1:11" ht="14.1" customHeight="1" x14ac:dyDescent="0.25">
      <c r="H140" s="147"/>
      <c r="I140" s="188"/>
      <c r="J140" s="131"/>
      <c r="K140" s="131"/>
    </row>
    <row r="141" spans="1:11" ht="14.1" customHeight="1" x14ac:dyDescent="0.25">
      <c r="H141" s="132" t="s">
        <v>459</v>
      </c>
      <c r="I141" s="133" t="s">
        <v>2060</v>
      </c>
      <c r="J141" s="134">
        <f>SUM('HL KNIHA VYPOC'!G253)</f>
        <v>0</v>
      </c>
      <c r="K141" s="134">
        <f>SUM('HL KNIHA VYPOC'!K253)</f>
        <v>0</v>
      </c>
    </row>
    <row r="142" spans="1:11" ht="14.1" customHeight="1" x14ac:dyDescent="0.25">
      <c r="H142" s="135"/>
      <c r="I142" s="136">
        <v>39</v>
      </c>
      <c r="J142" s="251"/>
      <c r="K142" s="252"/>
    </row>
    <row r="143" spans="1:11" ht="14.1" customHeight="1" x14ac:dyDescent="0.25">
      <c r="H143" s="149"/>
      <c r="I143" s="150">
        <v>41</v>
      </c>
      <c r="J143" s="253"/>
      <c r="K143" s="254"/>
    </row>
    <row r="144" spans="1:11" ht="14.1" customHeight="1" x14ac:dyDescent="0.25">
      <c r="H144" s="145"/>
      <c r="I144" s="146">
        <v>44</v>
      </c>
      <c r="J144" s="143">
        <f>SUM(J141-J142-J143)</f>
        <v>0</v>
      </c>
      <c r="K144" s="144">
        <f>SUM(K141-K142-K143)</f>
        <v>0</v>
      </c>
    </row>
    <row r="145" spans="1:11" ht="14.1" customHeight="1" x14ac:dyDescent="0.25">
      <c r="H145" s="147"/>
      <c r="I145" s="188"/>
      <c r="J145" s="131"/>
      <c r="K145" s="131"/>
    </row>
    <row r="146" spans="1:11" ht="14.1" customHeight="1" x14ac:dyDescent="0.25">
      <c r="H146" s="132" t="s">
        <v>460</v>
      </c>
      <c r="I146" s="133" t="s">
        <v>2060</v>
      </c>
      <c r="J146" s="134">
        <f>SUM('HL KNIHA VYPOC'!G254)</f>
        <v>0</v>
      </c>
      <c r="K146" s="134">
        <f>SUM('HL KNIHA VYPOC'!K254)</f>
        <v>0</v>
      </c>
    </row>
    <row r="147" spans="1:11" ht="14.1" customHeight="1" x14ac:dyDescent="0.25">
      <c r="H147" s="135"/>
      <c r="I147" s="136">
        <v>39</v>
      </c>
      <c r="J147" s="251"/>
      <c r="K147" s="252"/>
    </row>
    <row r="148" spans="1:11" ht="14.1" customHeight="1" x14ac:dyDescent="0.25">
      <c r="A148" s="6"/>
      <c r="B148" s="402"/>
      <c r="C148" s="402"/>
      <c r="D148" s="402"/>
      <c r="H148" s="149"/>
      <c r="I148" s="150">
        <v>41</v>
      </c>
      <c r="J148" s="253"/>
      <c r="K148" s="254"/>
    </row>
    <row r="149" spans="1:11" ht="14.1" customHeight="1" x14ac:dyDescent="0.25">
      <c r="A149" s="6"/>
      <c r="B149" s="6"/>
      <c r="C149" s="6"/>
      <c r="D149" s="6"/>
      <c r="H149" s="149"/>
      <c r="I149" s="150">
        <v>42</v>
      </c>
      <c r="J149" s="253"/>
      <c r="K149" s="254"/>
    </row>
    <row r="150" spans="1:11" ht="14.1" customHeight="1" x14ac:dyDescent="0.25">
      <c r="A150" s="6"/>
      <c r="B150" s="6"/>
      <c r="C150" s="6"/>
      <c r="D150" s="6"/>
      <c r="H150" s="145"/>
      <c r="I150" s="146">
        <v>44</v>
      </c>
      <c r="J150" s="143">
        <f>SUM(J146-J147-J148-J149)</f>
        <v>0</v>
      </c>
      <c r="K150" s="144">
        <f>SUM(K146-K147-K148-K149)</f>
        <v>0</v>
      </c>
    </row>
    <row r="151" spans="1:11" ht="14.1" customHeight="1" x14ac:dyDescent="0.25">
      <c r="A151" s="6"/>
      <c r="B151" s="6"/>
      <c r="C151" s="6"/>
      <c r="D151" s="6"/>
    </row>
    <row r="152" spans="1:11" ht="14.1" customHeight="1" x14ac:dyDescent="0.25">
      <c r="A152" s="6"/>
      <c r="B152" s="6"/>
      <c r="C152" s="6"/>
      <c r="D152" s="6"/>
    </row>
    <row r="153" spans="1:11" ht="14.1" customHeight="1" x14ac:dyDescent="0.25">
      <c r="A153" s="683" t="s">
        <v>2040</v>
      </c>
      <c r="B153" s="683"/>
      <c r="C153" s="683"/>
      <c r="D153" s="683"/>
      <c r="E153" s="683"/>
      <c r="F153" s="683"/>
      <c r="G153" s="683"/>
      <c r="H153" s="683"/>
      <c r="I153" s="683"/>
      <c r="J153" s="683"/>
      <c r="K153" s="683"/>
    </row>
    <row r="154" spans="1:11" ht="14.1" customHeight="1" x14ac:dyDescent="0.25">
      <c r="A154" s="6"/>
      <c r="B154" s="6"/>
      <c r="C154" s="6"/>
      <c r="D154" s="6"/>
      <c r="H154" s="402"/>
      <c r="I154" s="402"/>
      <c r="J154" s="402"/>
      <c r="K154" s="402"/>
    </row>
    <row r="155" spans="1:11" ht="14.1" customHeight="1" x14ac:dyDescent="0.25">
      <c r="A155" s="182" t="s">
        <v>462</v>
      </c>
      <c r="B155" s="197" t="s">
        <v>2060</v>
      </c>
      <c r="C155" s="191">
        <f>SUM('HL KNIHA VYPOC'!G269)</f>
        <v>0</v>
      </c>
      <c r="D155" s="191">
        <f>SUM('HL KNIHA VYPOC'!K269)</f>
        <v>0</v>
      </c>
      <c r="H155" s="469"/>
      <c r="I155" s="457"/>
      <c r="J155" s="471"/>
      <c r="K155" s="471"/>
    </row>
    <row r="156" spans="1:11" ht="14.1" customHeight="1" x14ac:dyDescent="0.25">
      <c r="A156" s="183" t="s">
        <v>462</v>
      </c>
      <c r="B156" s="184">
        <v>9</v>
      </c>
      <c r="C156" s="139">
        <f>SUM(C155-C157)</f>
        <v>0</v>
      </c>
      <c r="D156" s="140">
        <f>SUM(D155-D157)</f>
        <v>0</v>
      </c>
      <c r="H156" s="469"/>
      <c r="I156" s="457"/>
      <c r="J156" s="461"/>
      <c r="K156" s="461"/>
    </row>
    <row r="157" spans="1:11" ht="14.1" customHeight="1" x14ac:dyDescent="0.25">
      <c r="A157" s="185" t="s">
        <v>462</v>
      </c>
      <c r="B157" s="186">
        <v>10</v>
      </c>
      <c r="C157" s="255"/>
      <c r="D157" s="256"/>
      <c r="H157" s="469"/>
      <c r="I157" s="457"/>
      <c r="J157" s="157"/>
      <c r="K157" s="157"/>
    </row>
    <row r="158" spans="1:11" ht="14.1" customHeight="1" x14ac:dyDescent="0.25">
      <c r="A158" s="193"/>
      <c r="B158" s="190"/>
      <c r="C158" s="151"/>
      <c r="D158" s="151"/>
      <c r="H158" s="469"/>
      <c r="I158" s="457"/>
      <c r="J158" s="157"/>
      <c r="K158" s="157"/>
    </row>
    <row r="159" spans="1:11" ht="14.1" customHeight="1" x14ac:dyDescent="0.25">
      <c r="H159" s="472"/>
      <c r="I159" s="473"/>
      <c r="J159" s="157"/>
      <c r="K159" s="157"/>
    </row>
    <row r="160" spans="1:11" ht="14.1" customHeight="1" x14ac:dyDescent="0.25">
      <c r="A160" s="469"/>
      <c r="B160" s="457"/>
      <c r="C160" s="471"/>
      <c r="D160" s="471"/>
      <c r="H160" s="469"/>
      <c r="I160" s="457"/>
      <c r="J160" s="471"/>
      <c r="K160" s="471"/>
    </row>
    <row r="161" spans="1:11" ht="14.1" customHeight="1" x14ac:dyDescent="0.25">
      <c r="A161" s="469"/>
      <c r="B161" s="457"/>
      <c r="C161" s="461"/>
      <c r="D161" s="461"/>
      <c r="G161" s="7"/>
      <c r="H161" s="469"/>
      <c r="I161" s="457"/>
      <c r="J161" s="461"/>
      <c r="K161" s="461"/>
    </row>
    <row r="162" spans="1:11" ht="14.1" customHeight="1" x14ac:dyDescent="0.25">
      <c r="A162" s="469"/>
      <c r="B162" s="457"/>
      <c r="C162" s="157"/>
      <c r="D162" s="157"/>
      <c r="G162" s="7"/>
      <c r="H162" s="469"/>
      <c r="I162" s="457"/>
      <c r="J162" s="157"/>
      <c r="K162" s="157"/>
    </row>
    <row r="163" spans="1:11" ht="14.1" customHeight="1" x14ac:dyDescent="0.25">
      <c r="A163" s="469"/>
      <c r="B163" s="457"/>
      <c r="C163" s="157"/>
      <c r="D163" s="157"/>
      <c r="G163" s="7"/>
      <c r="H163" s="469"/>
      <c r="I163" s="457"/>
      <c r="J163" s="157"/>
      <c r="K163" s="157"/>
    </row>
    <row r="164" spans="1:11" ht="14.1" customHeight="1" x14ac:dyDescent="0.25">
      <c r="A164" s="472"/>
      <c r="B164" s="473"/>
      <c r="C164" s="157"/>
      <c r="D164" s="157"/>
      <c r="G164" s="7"/>
      <c r="H164" s="472"/>
      <c r="I164" s="473"/>
      <c r="J164" s="157"/>
      <c r="K164" s="157"/>
    </row>
    <row r="165" spans="1:11" ht="14.1" customHeight="1" x14ac:dyDescent="0.25">
      <c r="G165" s="7"/>
      <c r="H165" s="469"/>
      <c r="I165" s="457"/>
      <c r="J165" s="471"/>
      <c r="K165" s="471"/>
    </row>
    <row r="166" spans="1:11" ht="14.1" customHeight="1" x14ac:dyDescent="0.25">
      <c r="G166" s="7"/>
      <c r="H166" s="469"/>
      <c r="I166" s="457"/>
      <c r="J166" s="461"/>
      <c r="K166" s="461"/>
    </row>
    <row r="167" spans="1:11" ht="14.1" customHeight="1" x14ac:dyDescent="0.25">
      <c r="G167" s="7"/>
    </row>
    <row r="168" spans="1:11" ht="14.1" customHeight="1" x14ac:dyDescent="0.25">
      <c r="G168" s="7"/>
    </row>
    <row r="169" spans="1:11" ht="14.1" customHeight="1" x14ac:dyDescent="0.25">
      <c r="G169" s="7"/>
    </row>
    <row r="170" spans="1:11" ht="14.1" customHeight="1" x14ac:dyDescent="0.25">
      <c r="G170" s="7"/>
    </row>
    <row r="171" spans="1:11" ht="14.1" customHeight="1" x14ac:dyDescent="0.25">
      <c r="G171" s="7"/>
    </row>
    <row r="172" spans="1:11" ht="14.1" customHeight="1" x14ac:dyDescent="0.25">
      <c r="G172" s="7"/>
    </row>
    <row r="173" spans="1:11" ht="14.1" customHeight="1" x14ac:dyDescent="0.25">
      <c r="G173" s="7"/>
    </row>
    <row r="174" spans="1:11" ht="14.1" customHeight="1" x14ac:dyDescent="0.25">
      <c r="G174" s="7"/>
    </row>
    <row r="175" spans="1:11" ht="14.1" customHeight="1" x14ac:dyDescent="0.25">
      <c r="G175" s="7"/>
    </row>
    <row r="176" spans="1:11" ht="14.1" customHeight="1" x14ac:dyDescent="0.25">
      <c r="G176" s="7"/>
    </row>
    <row r="177" spans="5:13" ht="14.1" customHeight="1" x14ac:dyDescent="0.25">
      <c r="G177" s="7"/>
    </row>
    <row r="178" spans="5:13" ht="14.1" customHeight="1" x14ac:dyDescent="0.25">
      <c r="G178" s="7"/>
    </row>
    <row r="179" spans="5:13" ht="14.1" customHeight="1" x14ac:dyDescent="0.25">
      <c r="E179" s="402"/>
      <c r="F179" s="402"/>
      <c r="G179" s="402"/>
    </row>
    <row r="180" spans="5:13" ht="14.1" customHeight="1" x14ac:dyDescent="0.25">
      <c r="G180" s="7"/>
    </row>
    <row r="181" spans="5:13" ht="14.1" customHeight="1" x14ac:dyDescent="0.25">
      <c r="G181" s="7"/>
      <c r="L181" s="461">
        <f>SUM(L180-L182)</f>
        <v>0</v>
      </c>
      <c r="M181" s="461">
        <f>SUM(M180-M182)</f>
        <v>0</v>
      </c>
    </row>
    <row r="182" spans="5:13" ht="14.1" customHeight="1" x14ac:dyDescent="0.25">
      <c r="G182" s="7"/>
    </row>
    <row r="183" spans="5:13" ht="14.1" customHeight="1" x14ac:dyDescent="0.25">
      <c r="G183" s="7"/>
    </row>
    <row r="184" spans="5:13" ht="14.1" customHeight="1" x14ac:dyDescent="0.25">
      <c r="G184" s="7"/>
    </row>
    <row r="185" spans="5:13" ht="14.1" customHeight="1" x14ac:dyDescent="0.25">
      <c r="G185" s="7"/>
    </row>
    <row r="186" spans="5:13" ht="14.1" customHeight="1" x14ac:dyDescent="0.25">
      <c r="G186" s="7"/>
    </row>
    <row r="187" spans="5:13" ht="14.1" customHeight="1" x14ac:dyDescent="0.25">
      <c r="G187" s="7"/>
    </row>
    <row r="188" spans="5:13" ht="14.1" customHeight="1" x14ac:dyDescent="0.25">
      <c r="G188" s="7"/>
    </row>
    <row r="189" spans="5:13" ht="14.1" customHeight="1" x14ac:dyDescent="0.25">
      <c r="G189" s="7"/>
    </row>
    <row r="190" spans="5:13" ht="14.1" customHeight="1" x14ac:dyDescent="0.25">
      <c r="G190" s="7"/>
    </row>
    <row r="191" spans="5:13" ht="14.1" customHeight="1" x14ac:dyDescent="0.25">
      <c r="G191" s="7"/>
    </row>
    <row r="192" spans="5:13" ht="14.1" customHeight="1" x14ac:dyDescent="0.25">
      <c r="G192" s="7"/>
    </row>
    <row r="193" spans="7:7" ht="14.1" customHeight="1" x14ac:dyDescent="0.25">
      <c r="G193" s="7"/>
    </row>
    <row r="194" spans="7:7" ht="14.1" customHeight="1" x14ac:dyDescent="0.25">
      <c r="G194" s="7"/>
    </row>
    <row r="195" spans="7:7" ht="14.1" customHeight="1" x14ac:dyDescent="0.25">
      <c r="G195" s="7"/>
    </row>
    <row r="196" spans="7:7" ht="14.1" customHeight="1" x14ac:dyDescent="0.25">
      <c r="G196" s="7"/>
    </row>
    <row r="197" spans="7:7" ht="14.1" customHeight="1" x14ac:dyDescent="0.25">
      <c r="G197" s="7"/>
    </row>
    <row r="198" spans="7:7" ht="14.1" customHeight="1" x14ac:dyDescent="0.25">
      <c r="G198" s="7"/>
    </row>
    <row r="199" spans="7:7" ht="14.1" customHeight="1" x14ac:dyDescent="0.25">
      <c r="G199" s="7"/>
    </row>
    <row r="200" spans="7:7" ht="14.1" customHeight="1" x14ac:dyDescent="0.25">
      <c r="G200" s="7"/>
    </row>
    <row r="201" spans="7:7" ht="14.1" customHeight="1" x14ac:dyDescent="0.25">
      <c r="G201" s="7"/>
    </row>
    <row r="202" spans="7:7" ht="14.1" customHeight="1" x14ac:dyDescent="0.25">
      <c r="G202" s="7"/>
    </row>
    <row r="203" spans="7:7" ht="14.1" customHeight="1" x14ac:dyDescent="0.25">
      <c r="G203" s="7"/>
    </row>
    <row r="204" spans="7:7" ht="14.1" customHeight="1" x14ac:dyDescent="0.25">
      <c r="G204" s="7"/>
    </row>
    <row r="205" spans="7:7" ht="14.1" customHeight="1" x14ac:dyDescent="0.25">
      <c r="G205" s="7"/>
    </row>
    <row r="206" spans="7:7" ht="14.1" customHeight="1" x14ac:dyDescent="0.25">
      <c r="G206" s="7"/>
    </row>
    <row r="207" spans="7:7" ht="14.1" customHeight="1" x14ac:dyDescent="0.25">
      <c r="G207" s="7"/>
    </row>
    <row r="208" spans="7:7" ht="14.1" customHeight="1" x14ac:dyDescent="0.25">
      <c r="G208" s="7"/>
    </row>
    <row r="209" spans="7:7" ht="14.1" customHeight="1" x14ac:dyDescent="0.25">
      <c r="G209" s="7"/>
    </row>
    <row r="210" spans="7:7" ht="14.1" customHeight="1" x14ac:dyDescent="0.25">
      <c r="G210" s="7"/>
    </row>
    <row r="211" spans="7:7" ht="14.1" customHeight="1" x14ac:dyDescent="0.25">
      <c r="G211" s="7"/>
    </row>
    <row r="212" spans="7:7" ht="14.1" customHeight="1" x14ac:dyDescent="0.25">
      <c r="G212" s="7"/>
    </row>
    <row r="213" spans="7:7" ht="14.1" customHeight="1" x14ac:dyDescent="0.25">
      <c r="G213" s="7"/>
    </row>
    <row r="214" spans="7:7" ht="14.1" customHeight="1" x14ac:dyDescent="0.25">
      <c r="G214" s="7"/>
    </row>
    <row r="215" spans="7:7" ht="14.1" customHeight="1" x14ac:dyDescent="0.25">
      <c r="G215" s="7"/>
    </row>
    <row r="216" spans="7:7" ht="14.1" customHeight="1" x14ac:dyDescent="0.25">
      <c r="G216" s="7"/>
    </row>
    <row r="255" spans="5:6" ht="14.1" customHeight="1" x14ac:dyDescent="0.25">
      <c r="E255" s="128"/>
      <c r="F255" s="128"/>
    </row>
    <row r="256" spans="5:6" ht="14.1" customHeight="1" x14ac:dyDescent="0.25">
      <c r="E256" s="128"/>
      <c r="F256" s="128"/>
    </row>
    <row r="257" spans="5:6" ht="14.1" customHeight="1" x14ac:dyDescent="0.25">
      <c r="E257" s="128"/>
      <c r="F257" s="128"/>
    </row>
    <row r="258" spans="5:6" ht="14.1" customHeight="1" x14ac:dyDescent="0.25">
      <c r="E258" s="128"/>
      <c r="F258" s="128"/>
    </row>
    <row r="259" spans="5:6" ht="14.1" customHeight="1" x14ac:dyDescent="0.25">
      <c r="E259" s="14"/>
      <c r="F259" s="14"/>
    </row>
    <row r="260" spans="5:6" ht="14.1" customHeight="1" x14ac:dyDescent="0.25">
      <c r="E260" s="14"/>
      <c r="F260" s="14"/>
    </row>
    <row r="261" spans="5:6" ht="14.1" customHeight="1" x14ac:dyDescent="0.25">
      <c r="E261" s="157"/>
      <c r="F261" s="157"/>
    </row>
    <row r="262" spans="5:6" ht="14.1" customHeight="1" x14ac:dyDescent="0.25">
      <c r="E262" s="14"/>
      <c r="F262" s="14"/>
    </row>
    <row r="263" spans="5:6" ht="14.1" customHeight="1" x14ac:dyDescent="0.25">
      <c r="E263" s="14"/>
      <c r="F263" s="14"/>
    </row>
    <row r="264" spans="5:6" ht="14.1" customHeight="1" x14ac:dyDescent="0.25">
      <c r="E264" s="14"/>
      <c r="F264" s="14"/>
    </row>
    <row r="265" spans="5:6" ht="14.1" customHeight="1" x14ac:dyDescent="0.25">
      <c r="E265" s="14"/>
      <c r="F265" s="14"/>
    </row>
    <row r="266" spans="5:6" ht="14.1" customHeight="1" x14ac:dyDescent="0.25">
      <c r="E266" s="14"/>
      <c r="F266" s="14"/>
    </row>
    <row r="267" spans="5:6" ht="14.1" customHeight="1" x14ac:dyDescent="0.25">
      <c r="E267" s="14"/>
      <c r="F267" s="14"/>
    </row>
    <row r="268" spans="5:6" ht="14.1" customHeight="1" x14ac:dyDescent="0.25">
      <c r="E268" s="14"/>
      <c r="F268" s="14"/>
    </row>
    <row r="269" spans="5:6" ht="14.1" customHeight="1" x14ac:dyDescent="0.25">
      <c r="E269" s="14"/>
      <c r="F269" s="14"/>
    </row>
    <row r="270" spans="5:6" ht="14.1" customHeight="1" x14ac:dyDescent="0.25">
      <c r="E270" s="14"/>
      <c r="F270" s="14"/>
    </row>
    <row r="271" spans="5:6" ht="14.1" customHeight="1" x14ac:dyDescent="0.25">
      <c r="E271" s="14"/>
      <c r="F271" s="14"/>
    </row>
    <row r="272" spans="5:6" ht="14.1" customHeight="1" x14ac:dyDescent="0.25">
      <c r="E272" s="14"/>
      <c r="F272" s="14"/>
    </row>
    <row r="273" spans="5:6" ht="14.1" customHeight="1" x14ac:dyDescent="0.25">
      <c r="E273" s="14"/>
      <c r="F273" s="14"/>
    </row>
    <row r="274" spans="5:6" ht="14.1" customHeight="1" x14ac:dyDescent="0.25">
      <c r="E274" s="14"/>
      <c r="F274" s="14"/>
    </row>
    <row r="275" spans="5:6" ht="14.1" customHeight="1" x14ac:dyDescent="0.25">
      <c r="E275" s="14"/>
      <c r="F275" s="14"/>
    </row>
    <row r="276" spans="5:6" ht="14.1" customHeight="1" x14ac:dyDescent="0.25">
      <c r="E276" s="14"/>
      <c r="F276" s="14"/>
    </row>
    <row r="277" spans="5:6" ht="14.1" customHeight="1" x14ac:dyDescent="0.25">
      <c r="E277" s="14"/>
      <c r="F277" s="14"/>
    </row>
    <row r="278" spans="5:6" ht="14.1" customHeight="1" x14ac:dyDescent="0.25">
      <c r="E278" s="14"/>
      <c r="F278" s="14"/>
    </row>
    <row r="279" spans="5:6" ht="14.1" customHeight="1" x14ac:dyDescent="0.25">
      <c r="E279" s="157"/>
      <c r="F279" s="157"/>
    </row>
    <row r="280" spans="5:6" ht="14.1" customHeight="1" x14ac:dyDescent="0.25">
      <c r="E280" s="14"/>
      <c r="F280" s="14"/>
    </row>
    <row r="281" spans="5:6" ht="14.1" customHeight="1" x14ac:dyDescent="0.25">
      <c r="E281" s="14"/>
      <c r="F281" s="14"/>
    </row>
    <row r="282" spans="5:6" ht="14.1" customHeight="1" x14ac:dyDescent="0.25">
      <c r="E282" s="14"/>
      <c r="F282" s="14"/>
    </row>
    <row r="283" spans="5:6" ht="14.1" customHeight="1" x14ac:dyDescent="0.25">
      <c r="E283" s="14"/>
      <c r="F283" s="14"/>
    </row>
    <row r="284" spans="5:6" ht="14.1" customHeight="1" x14ac:dyDescent="0.25">
      <c r="E284" s="14"/>
      <c r="F284" s="14"/>
    </row>
    <row r="285" spans="5:6" ht="14.1" customHeight="1" x14ac:dyDescent="0.25">
      <c r="E285" s="14"/>
      <c r="F285" s="14"/>
    </row>
    <row r="286" spans="5:6" ht="14.1" customHeight="1" x14ac:dyDescent="0.25">
      <c r="E286" s="14"/>
      <c r="F286" s="14"/>
    </row>
    <row r="287" spans="5:6" ht="14.1" customHeight="1" x14ac:dyDescent="0.25">
      <c r="E287" s="14"/>
      <c r="F287" s="14"/>
    </row>
    <row r="288" spans="5:6" ht="14.1" customHeight="1" x14ac:dyDescent="0.25">
      <c r="E288" s="14"/>
      <c r="F288" s="14"/>
    </row>
    <row r="289" spans="1:6" ht="14.1" customHeight="1" x14ac:dyDescent="0.25">
      <c r="E289" s="14"/>
      <c r="F289" s="14"/>
    </row>
    <row r="290" spans="1:6" ht="14.1" customHeight="1" x14ac:dyDescent="0.25">
      <c r="E290" s="14"/>
      <c r="F290" s="14"/>
    </row>
    <row r="291" spans="1:6" ht="14.1" customHeight="1" x14ac:dyDescent="0.25">
      <c r="E291" s="14"/>
      <c r="F291" s="14"/>
    </row>
    <row r="292" spans="1:6" ht="14.1" customHeight="1" x14ac:dyDescent="0.25">
      <c r="E292" s="14"/>
      <c r="F292" s="14"/>
    </row>
    <row r="293" spans="1:6" ht="14.1" customHeight="1" x14ac:dyDescent="0.25">
      <c r="E293" s="14"/>
      <c r="F293" s="14"/>
    </row>
    <row r="294" spans="1:6" ht="14.1" customHeight="1" x14ac:dyDescent="0.25">
      <c r="E294" s="14"/>
      <c r="F294" s="14"/>
    </row>
    <row r="295" spans="1:6" ht="14.1" customHeight="1" x14ac:dyDescent="0.25">
      <c r="E295" s="14"/>
      <c r="F295" s="14"/>
    </row>
    <row r="296" spans="1:6" ht="14.1" customHeight="1" x14ac:dyDescent="0.25">
      <c r="E296" s="14"/>
      <c r="F296" s="14"/>
    </row>
    <row r="297" spans="1:6" ht="14.1" customHeight="1" x14ac:dyDescent="0.25">
      <c r="E297" s="14"/>
      <c r="F297" s="14"/>
    </row>
    <row r="298" spans="1:6" ht="14.1" customHeight="1" x14ac:dyDescent="0.25">
      <c r="E298" s="14"/>
      <c r="F298" s="14"/>
    </row>
    <row r="299" spans="1:6" ht="14.1" customHeight="1" x14ac:dyDescent="0.25">
      <c r="A299" s="187"/>
      <c r="B299" s="188"/>
      <c r="E299" s="157"/>
      <c r="F299" s="157"/>
    </row>
    <row r="300" spans="1:6" ht="14.1" customHeight="1" x14ac:dyDescent="0.25">
      <c r="E300" s="14"/>
      <c r="F300" s="14"/>
    </row>
    <row r="301" spans="1:6" ht="14.1" customHeight="1" x14ac:dyDescent="0.25">
      <c r="E301" s="14"/>
      <c r="F301" s="14"/>
    </row>
    <row r="302" spans="1:6" ht="14.1" customHeight="1" x14ac:dyDescent="0.25">
      <c r="E302" s="14"/>
      <c r="F302" s="14"/>
    </row>
    <row r="303" spans="1:6" ht="14.1" customHeight="1" x14ac:dyDescent="0.25">
      <c r="E303" s="14"/>
      <c r="F303" s="14"/>
    </row>
    <row r="304" spans="1:6" ht="14.1" customHeight="1" x14ac:dyDescent="0.25">
      <c r="E304" s="14"/>
      <c r="F304" s="14"/>
    </row>
    <row r="305" spans="5:6" ht="14.1" customHeight="1" x14ac:dyDescent="0.25">
      <c r="E305" s="14"/>
      <c r="F305" s="14"/>
    </row>
    <row r="306" spans="5:6" ht="14.1" customHeight="1" x14ac:dyDescent="0.25">
      <c r="E306" s="14"/>
      <c r="F306" s="14"/>
    </row>
    <row r="307" spans="5:6" ht="14.1" customHeight="1" x14ac:dyDescent="0.25">
      <c r="E307" s="14"/>
      <c r="F307" s="14"/>
    </row>
    <row r="308" spans="5:6" ht="14.1" customHeight="1" x14ac:dyDescent="0.25">
      <c r="E308" s="14"/>
      <c r="F308" s="14"/>
    </row>
    <row r="309" spans="5:6" ht="14.1" customHeight="1" x14ac:dyDescent="0.25">
      <c r="E309" s="14"/>
      <c r="F309" s="14"/>
    </row>
    <row r="310" spans="5:6" ht="14.1" customHeight="1" x14ac:dyDescent="0.25">
      <c r="E310" s="7"/>
      <c r="F310" s="7"/>
    </row>
    <row r="311" spans="5:6" ht="14.1" customHeight="1" x14ac:dyDescent="0.25">
      <c r="E311" s="7"/>
      <c r="F311" s="7"/>
    </row>
    <row r="312" spans="5:6" ht="14.1" customHeight="1" x14ac:dyDescent="0.25">
      <c r="E312" s="7"/>
      <c r="F312" s="7"/>
    </row>
    <row r="313" spans="5:6" ht="14.1" customHeight="1" x14ac:dyDescent="0.25">
      <c r="E313" s="7"/>
      <c r="F313" s="7"/>
    </row>
    <row r="314" spans="5:6" ht="14.1" customHeight="1" x14ac:dyDescent="0.25">
      <c r="E314" s="7"/>
      <c r="F314" s="7"/>
    </row>
  </sheetData>
  <sheetProtection formatCells="0" formatColumns="0" formatRows="0" insertColumns="0" insertRows="0" deleteColumns="0" deleteRows="0"/>
  <mergeCells count="4">
    <mergeCell ref="A1:K1"/>
    <mergeCell ref="A72:K72"/>
    <mergeCell ref="A106:K106"/>
    <mergeCell ref="A153:K153"/>
  </mergeCells>
  <pageMargins left="0.7" right="0.7" top="0.78740157499999996" bottom="0.78740157499999996"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17</vt:i4>
      </vt:variant>
      <vt:variant>
        <vt:lpstr>Pomenované rozsahy</vt:lpstr>
      </vt:variant>
      <vt:variant>
        <vt:i4>9</vt:i4>
      </vt:variant>
    </vt:vector>
  </HeadingPairs>
  <TitlesOfParts>
    <vt:vector size="26" baseType="lpstr">
      <vt:lpstr>VstupHlavička</vt:lpstr>
      <vt:lpstr>Hlavicka</vt:lpstr>
      <vt:lpstr>hk2016</vt:lpstr>
      <vt:lpstr>hk2015</vt:lpstr>
      <vt:lpstr>Osnova</vt:lpstr>
      <vt:lpstr>ANALYTIKAVUJ</vt:lpstr>
      <vt:lpstr>poznamky 2016 DU</vt:lpstr>
      <vt:lpstr>Poznamky DU MUJ</vt:lpstr>
      <vt:lpstr>ANALYTIKA MUJ</vt:lpstr>
      <vt:lpstr>SUVAHAVUJ</vt:lpstr>
      <vt:lpstr>HL KNIHA VYPOC</vt:lpstr>
      <vt:lpstr>SUVAHAMUJ</vt:lpstr>
      <vt:lpstr>SKNACE</vt:lpstr>
      <vt:lpstr>PrekladHlav</vt:lpstr>
      <vt:lpstr>List1</vt:lpstr>
      <vt:lpstr>suvaha_p</vt:lpstr>
      <vt:lpstr>vykaz_p</vt:lpstr>
      <vt:lpstr>'hk2015'!Oblasť_tlače</vt:lpstr>
      <vt:lpstr>'hk2016'!Oblasť_tlače</vt:lpstr>
      <vt:lpstr>Hlavicka!Oblasť_tlače</vt:lpstr>
      <vt:lpstr>'poznamky 2016 DU'!Oblasť_tlače</vt:lpstr>
      <vt:lpstr>'Poznamky DU MUJ'!Oblasť_tlače</vt:lpstr>
      <vt:lpstr>SUVAHAMUJ!Oblasť_tlače</vt:lpstr>
      <vt:lpstr>SUVAHAVUJ!Oblasť_tlače</vt:lpstr>
      <vt:lpstr>Osnova!Osnova</vt:lpstr>
      <vt:lpstr>Osnova</vt:lpstr>
    </vt:vector>
  </TitlesOfParts>
  <Manager>grof@ruz.sk</Manager>
  <Company>Bratislava</Company>
  <LinksUpToDate>false</LinksUpToDate>
  <SharedDoc>false</SharedDoc>
  <HyperlinkBase>ruz.sk</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grof@ruz.sk</dc:creator>
  <cp:lastModifiedBy>Daniela</cp:lastModifiedBy>
  <cp:lastPrinted>2017-02-04T09:44:53Z</cp:lastPrinted>
  <dcterms:created xsi:type="dcterms:W3CDTF">2003-04-02T10:03:02Z</dcterms:created>
  <dcterms:modified xsi:type="dcterms:W3CDTF">2017-02-04T09:48:47Z</dcterms:modified>
</cp:coreProperties>
</file>